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
    </mc:Choice>
  </mc:AlternateContent>
  <bookViews>
    <workbookView xWindow="0" yWindow="0" windowWidth="28800" windowHeight="12315" activeTab="2"/>
  </bookViews>
  <sheets>
    <sheet name="SUBSIDIO" sheetId="1" r:id="rId1"/>
    <sheet name="PROGRAMAS SOCIALES" sheetId="5" r:id="rId2"/>
    <sheet name="INGRESOS PROPIOS" sheetId="3" r:id="rId3"/>
    <sheet name="RECURSO FEDERAL RAMO 33" sheetId="4" r:id="rId4"/>
    <sheet name="CREE SUBSIDIO" sheetId="7" r:id="rId5"/>
    <sheet name="CREE INGRESOS PROPIOS" sheetId="8" r:id="rId6"/>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010" i="3" l="1"/>
  <c r="M2010" i="3"/>
  <c r="N2010" i="3"/>
  <c r="O2010" i="3"/>
  <c r="P2010" i="3"/>
  <c r="Q2010" i="3"/>
  <c r="R2010" i="3"/>
  <c r="S2010" i="3"/>
  <c r="T2010" i="3"/>
  <c r="U2010" i="3"/>
  <c r="V2010" i="3"/>
  <c r="W2010" i="3"/>
  <c r="X2010" i="3"/>
  <c r="Y2010" i="3"/>
  <c r="Z2010" i="3"/>
  <c r="AA2010" i="3"/>
  <c r="AB2010" i="3"/>
  <c r="AC2010" i="3"/>
  <c r="AD2010" i="3"/>
  <c r="AE2010" i="3"/>
  <c r="AF2010" i="3"/>
  <c r="AG2010" i="3"/>
  <c r="AH2010" i="3"/>
  <c r="AI2010" i="3"/>
  <c r="K2010" i="3"/>
  <c r="K2011" i="3"/>
  <c r="M2561" i="3" l="1"/>
  <c r="O2561" i="3"/>
  <c r="Q2561" i="3"/>
  <c r="S2561" i="3"/>
  <c r="U2561" i="3"/>
  <c r="W2561" i="3"/>
  <c r="Y2561" i="3"/>
  <c r="AA2561" i="3"/>
  <c r="AC2561" i="3"/>
  <c r="AE2561" i="3"/>
  <c r="AG2561" i="3"/>
  <c r="AI2561" i="3"/>
  <c r="K2561" i="3"/>
  <c r="L2238" i="3"/>
  <c r="M2238" i="3"/>
  <c r="N2238" i="3"/>
  <c r="O2238" i="3"/>
  <c r="P2238" i="3"/>
  <c r="Q2238" i="3"/>
  <c r="R2238" i="3"/>
  <c r="S2238" i="3"/>
  <c r="T2238" i="3"/>
  <c r="U2238" i="3"/>
  <c r="V2238" i="3"/>
  <c r="W2238" i="3"/>
  <c r="X2238" i="3"/>
  <c r="Y2238" i="3"/>
  <c r="Z2238" i="3"/>
  <c r="AA2238" i="3"/>
  <c r="AB2238" i="3"/>
  <c r="AC2238" i="3"/>
  <c r="AD2238" i="3"/>
  <c r="AE2238" i="3"/>
  <c r="AF2238" i="3"/>
  <c r="AG2238" i="3"/>
  <c r="AH2238" i="3"/>
  <c r="AI2238" i="3"/>
  <c r="K2238" i="3"/>
  <c r="L2021" i="3"/>
  <c r="L2020" i="3" s="1"/>
  <c r="M2021" i="3"/>
  <c r="M2020" i="3" s="1"/>
  <c r="N2021" i="3"/>
  <c r="N2020" i="3" s="1"/>
  <c r="O2021" i="3"/>
  <c r="O2020" i="3" s="1"/>
  <c r="P2021" i="3"/>
  <c r="P2020" i="3" s="1"/>
  <c r="Q2021" i="3"/>
  <c r="Q2020" i="3" s="1"/>
  <c r="R2021" i="3"/>
  <c r="R2020" i="3" s="1"/>
  <c r="S2021" i="3"/>
  <c r="S2020" i="3" s="1"/>
  <c r="T2021" i="3"/>
  <c r="T2020" i="3" s="1"/>
  <c r="U2021" i="3"/>
  <c r="U2020" i="3" s="1"/>
  <c r="V2021" i="3"/>
  <c r="V2020" i="3" s="1"/>
  <c r="W2021" i="3"/>
  <c r="W2020" i="3" s="1"/>
  <c r="X2021" i="3"/>
  <c r="X2020" i="3" s="1"/>
  <c r="Y2021" i="3"/>
  <c r="Y2020" i="3" s="1"/>
  <c r="Z2021" i="3"/>
  <c r="Z2020" i="3" s="1"/>
  <c r="AA2021" i="3"/>
  <c r="AA2020" i="3" s="1"/>
  <c r="AB2021" i="3"/>
  <c r="AB2020" i="3" s="1"/>
  <c r="AC2021" i="3"/>
  <c r="AC2020" i="3" s="1"/>
  <c r="AD2021" i="3"/>
  <c r="AD2020" i="3" s="1"/>
  <c r="AE2021" i="3"/>
  <c r="AE2020" i="3" s="1"/>
  <c r="AF2021" i="3"/>
  <c r="AF2020" i="3" s="1"/>
  <c r="AG2021" i="3"/>
  <c r="AG2020" i="3" s="1"/>
  <c r="AH2021" i="3"/>
  <c r="AH2020" i="3" s="1"/>
  <c r="AI2021" i="3"/>
  <c r="AI2020" i="3" s="1"/>
  <c r="K2020" i="3"/>
  <c r="K2021" i="3"/>
  <c r="L2017" i="3"/>
  <c r="L2016" i="3" s="1"/>
  <c r="M2017" i="3"/>
  <c r="M2016" i="3" s="1"/>
  <c r="N2017" i="3"/>
  <c r="N2016" i="3" s="1"/>
  <c r="O2017" i="3"/>
  <c r="O2016" i="3" s="1"/>
  <c r="P2017" i="3"/>
  <c r="P2016" i="3" s="1"/>
  <c r="Q2017" i="3"/>
  <c r="Q2016" i="3" s="1"/>
  <c r="R2017" i="3"/>
  <c r="R2016" i="3" s="1"/>
  <c r="S2017" i="3"/>
  <c r="S2016" i="3" s="1"/>
  <c r="T2017" i="3"/>
  <c r="T2016" i="3" s="1"/>
  <c r="U2017" i="3"/>
  <c r="U2016" i="3" s="1"/>
  <c r="V2017" i="3"/>
  <c r="V2016" i="3" s="1"/>
  <c r="W2017" i="3"/>
  <c r="W2016" i="3" s="1"/>
  <c r="X2017" i="3"/>
  <c r="X2016" i="3" s="1"/>
  <c r="Y2017" i="3"/>
  <c r="Y2016" i="3" s="1"/>
  <c r="Z2017" i="3"/>
  <c r="Z2016" i="3" s="1"/>
  <c r="AA2017" i="3"/>
  <c r="AA2016" i="3" s="1"/>
  <c r="AB2017" i="3"/>
  <c r="AB2016" i="3" s="1"/>
  <c r="AC2017" i="3"/>
  <c r="AC2016" i="3" s="1"/>
  <c r="AD2017" i="3"/>
  <c r="AD2016" i="3" s="1"/>
  <c r="AE2017" i="3"/>
  <c r="AE2016" i="3" s="1"/>
  <c r="AF2017" i="3"/>
  <c r="AF2016" i="3" s="1"/>
  <c r="AG2017" i="3"/>
  <c r="AG2016" i="3" s="1"/>
  <c r="AH2017" i="3"/>
  <c r="AH2016" i="3" s="1"/>
  <c r="AI2017" i="3"/>
  <c r="AI2016" i="3" s="1"/>
  <c r="K2016" i="3"/>
  <c r="K2017" i="3"/>
  <c r="L2012" i="3"/>
  <c r="M2012" i="3"/>
  <c r="N2012" i="3"/>
  <c r="O2012" i="3"/>
  <c r="P2012" i="3"/>
  <c r="Q2012" i="3"/>
  <c r="R2012" i="3"/>
  <c r="S2012" i="3"/>
  <c r="T2012" i="3"/>
  <c r="U2012" i="3"/>
  <c r="V2012" i="3"/>
  <c r="W2012" i="3"/>
  <c r="X2012" i="3"/>
  <c r="Y2012" i="3"/>
  <c r="Z2012" i="3"/>
  <c r="AA2012" i="3"/>
  <c r="AB2012" i="3"/>
  <c r="AC2012" i="3"/>
  <c r="AD2012" i="3"/>
  <c r="AE2012" i="3"/>
  <c r="AF2012" i="3"/>
  <c r="AG2012" i="3"/>
  <c r="AH2012" i="3"/>
  <c r="AI2012" i="3"/>
  <c r="K2012" i="3"/>
  <c r="K2013" i="3"/>
  <c r="L2013" i="3"/>
  <c r="M2013" i="3"/>
  <c r="N2013" i="3"/>
  <c r="O2013" i="3"/>
  <c r="P2013" i="3"/>
  <c r="Q2013" i="3"/>
  <c r="R2013" i="3"/>
  <c r="S2013" i="3"/>
  <c r="T2013" i="3"/>
  <c r="U2013" i="3"/>
  <c r="V2013" i="3"/>
  <c r="W2013" i="3"/>
  <c r="X2013" i="3"/>
  <c r="Y2013" i="3"/>
  <c r="Z2013" i="3"/>
  <c r="AA2013" i="3"/>
  <c r="AB2013" i="3"/>
  <c r="AC2013" i="3"/>
  <c r="AD2013" i="3"/>
  <c r="AE2013" i="3"/>
  <c r="AF2013" i="3"/>
  <c r="AG2013" i="3"/>
  <c r="AH2013" i="3"/>
  <c r="AI2013" i="3"/>
  <c r="AH2011" i="3" l="1"/>
  <c r="AF2011" i="3"/>
  <c r="N2011" i="3"/>
  <c r="V2011" i="3"/>
  <c r="AG2011" i="3"/>
  <c r="T2011" i="3"/>
  <c r="R2011" i="3"/>
  <c r="AB2011" i="3"/>
  <c r="O2011" i="3"/>
  <c r="Z2011" i="3"/>
  <c r="Y2011" i="3"/>
  <c r="M2011" i="3"/>
  <c r="U2011" i="3"/>
  <c r="S2011" i="3"/>
  <c r="AC2011" i="3"/>
  <c r="P2011" i="3"/>
  <c r="AA2011" i="3"/>
  <c r="X2011" i="3"/>
  <c r="L2011" i="3"/>
  <c r="AE2011" i="3"/>
  <c r="AD2011" i="3"/>
  <c r="Q2011" i="3"/>
  <c r="AI2011" i="3"/>
  <c r="W2011" i="3"/>
  <c r="K588" i="7" l="1"/>
  <c r="L588" i="7"/>
  <c r="AD711" i="7"/>
  <c r="AE711" i="7" s="1"/>
  <c r="AE710" i="7" s="1"/>
  <c r="AE709" i="7" s="1"/>
  <c r="K711" i="7"/>
  <c r="AI710" i="7"/>
  <c r="AI709" i="7" s="1"/>
  <c r="AG710" i="7"/>
  <c r="AG709" i="7" s="1"/>
  <c r="AC710" i="7"/>
  <c r="AC709" i="7" s="1"/>
  <c r="AA710" i="7"/>
  <c r="AA709" i="7" s="1"/>
  <c r="Y710" i="7"/>
  <c r="Y709" i="7" s="1"/>
  <c r="W710" i="7"/>
  <c r="W709" i="7" s="1"/>
  <c r="U710" i="7"/>
  <c r="U709" i="7" s="1"/>
  <c r="S710" i="7"/>
  <c r="S709" i="7" s="1"/>
  <c r="Q710" i="7"/>
  <c r="Q709" i="7" s="1"/>
  <c r="O710" i="7"/>
  <c r="O709" i="7" s="1"/>
  <c r="M710" i="7"/>
  <c r="M709" i="7" s="1"/>
  <c r="K710" i="7"/>
  <c r="K709" i="7" s="1"/>
  <c r="T708" i="7"/>
  <c r="U708" i="7" s="1"/>
  <c r="U707" i="7" s="1"/>
  <c r="U706" i="7" s="1"/>
  <c r="K708" i="7"/>
  <c r="K707" i="7" s="1"/>
  <c r="K706" i="7" s="1"/>
  <c r="AI707" i="7"/>
  <c r="AI706" i="7" s="1"/>
  <c r="AG707" i="7"/>
  <c r="AE707" i="7"/>
  <c r="AE706" i="7" s="1"/>
  <c r="AC707" i="7"/>
  <c r="AC706" i="7" s="1"/>
  <c r="AA707" i="7"/>
  <c r="Y707" i="7"/>
  <c r="Y706" i="7" s="1"/>
  <c r="W707" i="7"/>
  <c r="W706" i="7" s="1"/>
  <c r="S707" i="7"/>
  <c r="S706" i="7" s="1"/>
  <c r="Q707" i="7"/>
  <c r="Q706" i="7" s="1"/>
  <c r="O707" i="7"/>
  <c r="O706" i="7" s="1"/>
  <c r="M707" i="7"/>
  <c r="M706" i="7" s="1"/>
  <c r="AG706" i="7"/>
  <c r="AA706" i="7"/>
  <c r="T705" i="7"/>
  <c r="U705" i="7" s="1"/>
  <c r="U704" i="7" s="1"/>
  <c r="U703" i="7" s="1"/>
  <c r="K705" i="7"/>
  <c r="AI704" i="7"/>
  <c r="AG704" i="7"/>
  <c r="AE704" i="7"/>
  <c r="AE703" i="7" s="1"/>
  <c r="AE702" i="7" s="1"/>
  <c r="AC704" i="7"/>
  <c r="AC703" i="7" s="1"/>
  <c r="AA704" i="7"/>
  <c r="AA703" i="7" s="1"/>
  <c r="Y704" i="7"/>
  <c r="Y703" i="7" s="1"/>
  <c r="W704" i="7"/>
  <c r="W703" i="7" s="1"/>
  <c r="S704" i="7"/>
  <c r="Q704" i="7"/>
  <c r="Q703" i="7" s="1"/>
  <c r="O704" i="7"/>
  <c r="O703" i="7" s="1"/>
  <c r="M704" i="7"/>
  <c r="K704" i="7"/>
  <c r="K703" i="7" s="1"/>
  <c r="AI703" i="7"/>
  <c r="AG703" i="7"/>
  <c r="S703" i="7"/>
  <c r="M703" i="7"/>
  <c r="T701" i="7"/>
  <c r="U701" i="7" s="1"/>
  <c r="K701" i="7"/>
  <c r="AI700" i="7"/>
  <c r="AG700" i="7"/>
  <c r="AG699" i="7" s="1"/>
  <c r="AG698" i="7" s="1"/>
  <c r="AE700" i="7"/>
  <c r="AC700" i="7"/>
  <c r="AC699" i="7" s="1"/>
  <c r="AC698" i="7" s="1"/>
  <c r="AA700" i="7"/>
  <c r="Y700" i="7"/>
  <c r="Y699" i="7" s="1"/>
  <c r="Y698" i="7" s="1"/>
  <c r="W700" i="7"/>
  <c r="W699" i="7" s="1"/>
  <c r="W698" i="7" s="1"/>
  <c r="U700" i="7"/>
  <c r="U699" i="7" s="1"/>
  <c r="U698" i="7" s="1"/>
  <c r="S700" i="7"/>
  <c r="S699" i="7" s="1"/>
  <c r="S698" i="7" s="1"/>
  <c r="Q700" i="7"/>
  <c r="O700" i="7"/>
  <c r="M700" i="7"/>
  <c r="K700" i="7"/>
  <c r="K699" i="7" s="1"/>
  <c r="AI699" i="7"/>
  <c r="AI698" i="7" s="1"/>
  <c r="AE699" i="7"/>
  <c r="AE698" i="7" s="1"/>
  <c r="AA699" i="7"/>
  <c r="AA698" i="7" s="1"/>
  <c r="Q699" i="7"/>
  <c r="Q698" i="7" s="1"/>
  <c r="O699" i="7"/>
  <c r="O698" i="7" s="1"/>
  <c r="M699" i="7"/>
  <c r="M698" i="7" s="1"/>
  <c r="K698" i="7"/>
  <c r="V697" i="7"/>
  <c r="W697" i="7" s="1"/>
  <c r="W696" i="7" s="1"/>
  <c r="W695" i="7" s="1"/>
  <c r="W694" i="7" s="1"/>
  <c r="K697" i="7"/>
  <c r="AI696" i="7"/>
  <c r="AG696" i="7"/>
  <c r="AE696" i="7"/>
  <c r="AE695" i="7" s="1"/>
  <c r="AE694" i="7" s="1"/>
  <c r="AC696" i="7"/>
  <c r="AA696" i="7"/>
  <c r="AA695" i="7" s="1"/>
  <c r="AA694" i="7" s="1"/>
  <c r="Y696" i="7"/>
  <c r="U696" i="7"/>
  <c r="U695" i="7" s="1"/>
  <c r="U694" i="7" s="1"/>
  <c r="S696" i="7"/>
  <c r="S695" i="7" s="1"/>
  <c r="S694" i="7" s="1"/>
  <c r="Q696" i="7"/>
  <c r="Q695" i="7" s="1"/>
  <c r="Q694" i="7" s="1"/>
  <c r="O696" i="7"/>
  <c r="O695" i="7" s="1"/>
  <c r="O694" i="7" s="1"/>
  <c r="M696" i="7"/>
  <c r="M695" i="7" s="1"/>
  <c r="M694" i="7" s="1"/>
  <c r="K696" i="7"/>
  <c r="K695" i="7" s="1"/>
  <c r="K694" i="7" s="1"/>
  <c r="AI695" i="7"/>
  <c r="AI694" i="7" s="1"/>
  <c r="AG695" i="7"/>
  <c r="AG694" i="7" s="1"/>
  <c r="AC695" i="7"/>
  <c r="AC694" i="7" s="1"/>
  <c r="Y695" i="7"/>
  <c r="Y694" i="7" s="1"/>
  <c r="R693" i="7"/>
  <c r="S693" i="7" s="1"/>
  <c r="S692" i="7" s="1"/>
  <c r="K693" i="7"/>
  <c r="AI692" i="7"/>
  <c r="AG692" i="7"/>
  <c r="AG689" i="7" s="1"/>
  <c r="AE692" i="7"/>
  <c r="AC692" i="7"/>
  <c r="AA692" i="7"/>
  <c r="Y692" i="7"/>
  <c r="W692" i="7"/>
  <c r="U692" i="7"/>
  <c r="Q692" i="7"/>
  <c r="O692" i="7"/>
  <c r="M692" i="7"/>
  <c r="K692" i="7"/>
  <c r="R691" i="7"/>
  <c r="S691" i="7" s="1"/>
  <c r="S690" i="7" s="1"/>
  <c r="S689" i="7" s="1"/>
  <c r="K691" i="7"/>
  <c r="K690" i="7" s="1"/>
  <c r="AI690" i="7"/>
  <c r="AG690" i="7"/>
  <c r="AE690" i="7"/>
  <c r="AC690" i="7"/>
  <c r="AC689" i="7" s="1"/>
  <c r="AA690" i="7"/>
  <c r="AA689" i="7" s="1"/>
  <c r="Y690" i="7"/>
  <c r="Y689" i="7" s="1"/>
  <c r="W690" i="7"/>
  <c r="W689" i="7" s="1"/>
  <c r="U690" i="7"/>
  <c r="U689" i="7" s="1"/>
  <c r="Q690" i="7"/>
  <c r="Q689" i="7" s="1"/>
  <c r="O690" i="7"/>
  <c r="M690" i="7"/>
  <c r="AF688" i="7"/>
  <c r="AG688" i="7" s="1"/>
  <c r="K688" i="7"/>
  <c r="AF687" i="7"/>
  <c r="AG687" i="7" s="1"/>
  <c r="K687" i="7"/>
  <c r="AF686" i="7"/>
  <c r="AG686" i="7" s="1"/>
  <c r="K686" i="7"/>
  <c r="AG685" i="7"/>
  <c r="AF685" i="7"/>
  <c r="K685" i="7"/>
  <c r="AI684" i="7"/>
  <c r="AI683" i="7" s="1"/>
  <c r="AE684" i="7"/>
  <c r="AE683" i="7" s="1"/>
  <c r="AC684" i="7"/>
  <c r="AA684" i="7"/>
  <c r="AA683" i="7" s="1"/>
  <c r="Y684" i="7"/>
  <c r="Y683" i="7" s="1"/>
  <c r="W684" i="7"/>
  <c r="W683" i="7" s="1"/>
  <c r="U684" i="7"/>
  <c r="U683" i="7" s="1"/>
  <c r="S684" i="7"/>
  <c r="S683" i="7" s="1"/>
  <c r="Q684" i="7"/>
  <c r="Q683" i="7" s="1"/>
  <c r="O684" i="7"/>
  <c r="M684" i="7"/>
  <c r="AC683" i="7"/>
  <c r="O683" i="7"/>
  <c r="M683" i="7"/>
  <c r="AE682" i="7"/>
  <c r="AE681" i="7" s="1"/>
  <c r="AE680" i="7" s="1"/>
  <c r="AD682" i="7"/>
  <c r="K682" i="7"/>
  <c r="K681" i="7" s="1"/>
  <c r="AI681" i="7"/>
  <c r="AI680" i="7" s="1"/>
  <c r="AG681" i="7"/>
  <c r="AG680" i="7" s="1"/>
  <c r="AC681" i="7"/>
  <c r="AA681" i="7"/>
  <c r="AA680" i="7" s="1"/>
  <c r="Y681" i="7"/>
  <c r="W681" i="7"/>
  <c r="U681" i="7"/>
  <c r="U680" i="7" s="1"/>
  <c r="S681" i="7"/>
  <c r="S680" i="7" s="1"/>
  <c r="Q681" i="7"/>
  <c r="Q680" i="7" s="1"/>
  <c r="Q679" i="7" s="1"/>
  <c r="O681" i="7"/>
  <c r="M681" i="7"/>
  <c r="AC680" i="7"/>
  <c r="Y680" i="7"/>
  <c r="W680" i="7"/>
  <c r="O680" i="7"/>
  <c r="M680" i="7"/>
  <c r="K680" i="7"/>
  <c r="AG677" i="7"/>
  <c r="AG676" i="7" s="1"/>
  <c r="AF677" i="7"/>
  <c r="T677" i="7"/>
  <c r="U677" i="7" s="1"/>
  <c r="U676" i="7" s="1"/>
  <c r="U675" i="7" s="1"/>
  <c r="K677" i="7"/>
  <c r="K676" i="7" s="1"/>
  <c r="K675" i="7" s="1"/>
  <c r="AI676" i="7"/>
  <c r="AI675" i="7" s="1"/>
  <c r="AE676" i="7"/>
  <c r="AE675" i="7" s="1"/>
  <c r="AC676" i="7"/>
  <c r="AC675" i="7" s="1"/>
  <c r="AA676" i="7"/>
  <c r="Y676" i="7"/>
  <c r="W676" i="7"/>
  <c r="W675" i="7" s="1"/>
  <c r="S676" i="7"/>
  <c r="Q676" i="7"/>
  <c r="Q675" i="7" s="1"/>
  <c r="O676" i="7"/>
  <c r="O675" i="7" s="1"/>
  <c r="M676" i="7"/>
  <c r="M675" i="7" s="1"/>
  <c r="AG675" i="7"/>
  <c r="AA675" i="7"/>
  <c r="Y675" i="7"/>
  <c r="S675" i="7"/>
  <c r="AD674" i="7"/>
  <c r="AE674" i="7" s="1"/>
  <c r="AE673" i="7" s="1"/>
  <c r="AE672" i="7" s="1"/>
  <c r="T674" i="7"/>
  <c r="U674" i="7" s="1"/>
  <c r="U673" i="7" s="1"/>
  <c r="U672" i="7" s="1"/>
  <c r="U671" i="7" s="1"/>
  <c r="K674" i="7"/>
  <c r="K673" i="7" s="1"/>
  <c r="K672" i="7" s="1"/>
  <c r="AI673" i="7"/>
  <c r="AI672" i="7" s="1"/>
  <c r="AG673" i="7"/>
  <c r="AC673" i="7"/>
  <c r="AC672" i="7" s="1"/>
  <c r="AA673" i="7"/>
  <c r="AA672" i="7" s="1"/>
  <c r="Y673" i="7"/>
  <c r="Y672" i="7" s="1"/>
  <c r="W673" i="7"/>
  <c r="W672" i="7" s="1"/>
  <c r="S673" i="7"/>
  <c r="S672" i="7" s="1"/>
  <c r="Q673" i="7"/>
  <c r="Q672" i="7" s="1"/>
  <c r="Q671" i="7" s="1"/>
  <c r="O673" i="7"/>
  <c r="O672" i="7" s="1"/>
  <c r="M673" i="7"/>
  <c r="M672" i="7" s="1"/>
  <c r="M671" i="7" s="1"/>
  <c r="AG672" i="7"/>
  <c r="O671" i="7"/>
  <c r="V670" i="7"/>
  <c r="W670" i="7" s="1"/>
  <c r="W669" i="7" s="1"/>
  <c r="W668" i="7" s="1"/>
  <c r="W667" i="7" s="1"/>
  <c r="K670" i="7"/>
  <c r="K669" i="7" s="1"/>
  <c r="K668" i="7" s="1"/>
  <c r="K667" i="7" s="1"/>
  <c r="AI669" i="7"/>
  <c r="AG669" i="7"/>
  <c r="AG668" i="7" s="1"/>
  <c r="AG667" i="7" s="1"/>
  <c r="AE669" i="7"/>
  <c r="AE668" i="7" s="1"/>
  <c r="AE667" i="7" s="1"/>
  <c r="AC669" i="7"/>
  <c r="AC668" i="7" s="1"/>
  <c r="AC667" i="7" s="1"/>
  <c r="AA669" i="7"/>
  <c r="Y669" i="7"/>
  <c r="Y668" i="7" s="1"/>
  <c r="Y667" i="7" s="1"/>
  <c r="U669" i="7"/>
  <c r="S669" i="7"/>
  <c r="Q669" i="7"/>
  <c r="Q668" i="7" s="1"/>
  <c r="Q667" i="7" s="1"/>
  <c r="O669" i="7"/>
  <c r="O668" i="7" s="1"/>
  <c r="O667" i="7" s="1"/>
  <c r="M669" i="7"/>
  <c r="M668" i="7" s="1"/>
  <c r="M667" i="7" s="1"/>
  <c r="AI668" i="7"/>
  <c r="AI667" i="7" s="1"/>
  <c r="AA668" i="7"/>
  <c r="AA667" i="7" s="1"/>
  <c r="U668" i="7"/>
  <c r="U667" i="7" s="1"/>
  <c r="S668" i="7"/>
  <c r="S667" i="7" s="1"/>
  <c r="AD666" i="7"/>
  <c r="AE666" i="7" s="1"/>
  <c r="AE665" i="7" s="1"/>
  <c r="AE664" i="7" s="1"/>
  <c r="K666" i="7"/>
  <c r="AI665" i="7"/>
  <c r="AI664" i="7" s="1"/>
  <c r="AG665" i="7"/>
  <c r="AG664" i="7" s="1"/>
  <c r="AC665" i="7"/>
  <c r="AC664" i="7" s="1"/>
  <c r="AA665" i="7"/>
  <c r="Y665" i="7"/>
  <c r="Y664" i="7" s="1"/>
  <c r="W665" i="7"/>
  <c r="U665" i="7"/>
  <c r="S665" i="7"/>
  <c r="S664" i="7" s="1"/>
  <c r="Q665" i="7"/>
  <c r="Q664" i="7" s="1"/>
  <c r="O665" i="7"/>
  <c r="O664" i="7" s="1"/>
  <c r="M665" i="7"/>
  <c r="M664" i="7" s="1"/>
  <c r="K665" i="7"/>
  <c r="K664" i="7" s="1"/>
  <c r="AA664" i="7"/>
  <c r="W664" i="7"/>
  <c r="U664" i="7"/>
  <c r="AD663" i="7"/>
  <c r="AE663" i="7" s="1"/>
  <c r="AE662" i="7" s="1"/>
  <c r="AE661" i="7" s="1"/>
  <c r="K663" i="7"/>
  <c r="K662" i="7" s="1"/>
  <c r="K661" i="7" s="1"/>
  <c r="AI662" i="7"/>
  <c r="AI661" i="7" s="1"/>
  <c r="AG662" i="7"/>
  <c r="AC662" i="7"/>
  <c r="AA662" i="7"/>
  <c r="AA661" i="7" s="1"/>
  <c r="Y662" i="7"/>
  <c r="Y661" i="7" s="1"/>
  <c r="W662" i="7"/>
  <c r="W661" i="7" s="1"/>
  <c r="U662" i="7"/>
  <c r="U661" i="7" s="1"/>
  <c r="S662" i="7"/>
  <c r="S661" i="7" s="1"/>
  <c r="Q662" i="7"/>
  <c r="O662" i="7"/>
  <c r="M662" i="7"/>
  <c r="M661" i="7" s="1"/>
  <c r="AG661" i="7"/>
  <c r="AC661" i="7"/>
  <c r="Q661" i="7"/>
  <c r="O661" i="7"/>
  <c r="AD660" i="7"/>
  <c r="AE660" i="7" s="1"/>
  <c r="AE659" i="7" s="1"/>
  <c r="AE658" i="7" s="1"/>
  <c r="K660" i="7"/>
  <c r="K659" i="7" s="1"/>
  <c r="K658" i="7" s="1"/>
  <c r="AI659" i="7"/>
  <c r="AI658" i="7" s="1"/>
  <c r="AI657" i="7" s="1"/>
  <c r="AG659" i="7"/>
  <c r="AG658" i="7" s="1"/>
  <c r="AC659" i="7"/>
  <c r="AC658" i="7" s="1"/>
  <c r="AC657" i="7" s="1"/>
  <c r="AA659" i="7"/>
  <c r="Y659" i="7"/>
  <c r="W659" i="7"/>
  <c r="U659" i="7"/>
  <c r="U658" i="7" s="1"/>
  <c r="S659" i="7"/>
  <c r="Q659" i="7"/>
  <c r="O659" i="7"/>
  <c r="O658" i="7" s="1"/>
  <c r="M659" i="7"/>
  <c r="AA658" i="7"/>
  <c r="Y658" i="7"/>
  <c r="Y657" i="7" s="1"/>
  <c r="W658" i="7"/>
  <c r="W657" i="7" s="1"/>
  <c r="S658" i="7"/>
  <c r="S657" i="7" s="1"/>
  <c r="Q658" i="7"/>
  <c r="Q657" i="7" s="1"/>
  <c r="M658" i="7"/>
  <c r="Z656" i="7"/>
  <c r="K656" i="7"/>
  <c r="AA656" i="7" s="1"/>
  <c r="AA655" i="7" s="1"/>
  <c r="AA654" i="7" s="1"/>
  <c r="AI655" i="7"/>
  <c r="AI654" i="7" s="1"/>
  <c r="AG655" i="7"/>
  <c r="AG654" i="7" s="1"/>
  <c r="AE655" i="7"/>
  <c r="AE654" i="7" s="1"/>
  <c r="AC655" i="7"/>
  <c r="AC654" i="7" s="1"/>
  <c r="Y655" i="7"/>
  <c r="Y654" i="7" s="1"/>
  <c r="W655" i="7"/>
  <c r="W654" i="7" s="1"/>
  <c r="U655" i="7"/>
  <c r="U654" i="7" s="1"/>
  <c r="S655" i="7"/>
  <c r="S654" i="7" s="1"/>
  <c r="Q655" i="7"/>
  <c r="O655" i="7"/>
  <c r="M655" i="7"/>
  <c r="M654" i="7" s="1"/>
  <c r="Q654" i="7"/>
  <c r="O654" i="7"/>
  <c r="AF653" i="7"/>
  <c r="AG653" i="7" s="1"/>
  <c r="AG652" i="7" s="1"/>
  <c r="AG651" i="7" s="1"/>
  <c r="K653" i="7"/>
  <c r="AI652" i="7"/>
  <c r="AI651" i="7" s="1"/>
  <c r="AE652" i="7"/>
  <c r="AE651" i="7" s="1"/>
  <c r="AC652" i="7"/>
  <c r="AC651" i="7" s="1"/>
  <c r="AA652" i="7"/>
  <c r="AA651" i="7" s="1"/>
  <c r="Y652" i="7"/>
  <c r="Y651" i="7" s="1"/>
  <c r="W652" i="7"/>
  <c r="W651" i="7" s="1"/>
  <c r="U652" i="7"/>
  <c r="U651" i="7" s="1"/>
  <c r="S652" i="7"/>
  <c r="S651" i="7" s="1"/>
  <c r="Q652" i="7"/>
  <c r="Q651" i="7" s="1"/>
  <c r="O652" i="7"/>
  <c r="O651" i="7" s="1"/>
  <c r="M652" i="7"/>
  <c r="M651" i="7" s="1"/>
  <c r="K652" i="7"/>
  <c r="K651" i="7" s="1"/>
  <c r="AF650" i="7"/>
  <c r="AG650" i="7" s="1"/>
  <c r="K650" i="7"/>
  <c r="AF649" i="7"/>
  <c r="AG649" i="7" s="1"/>
  <c r="K649" i="7"/>
  <c r="AF648" i="7"/>
  <c r="AG648" i="7" s="1"/>
  <c r="K648" i="7"/>
  <c r="Z647" i="7"/>
  <c r="K647" i="7"/>
  <c r="K645" i="7" s="1"/>
  <c r="K644" i="7" s="1"/>
  <c r="AA646" i="7"/>
  <c r="Z646" i="7"/>
  <c r="K646" i="7"/>
  <c r="AI645" i="7"/>
  <c r="AI644" i="7" s="1"/>
  <c r="AE645" i="7"/>
  <c r="AE644" i="7" s="1"/>
  <c r="AC645" i="7"/>
  <c r="AC644" i="7" s="1"/>
  <c r="Y645" i="7"/>
  <c r="Y644" i="7" s="1"/>
  <c r="W645" i="7"/>
  <c r="W644" i="7" s="1"/>
  <c r="U645" i="7"/>
  <c r="U644" i="7" s="1"/>
  <c r="S645" i="7"/>
  <c r="S644" i="7" s="1"/>
  <c r="Q645" i="7"/>
  <c r="Q644" i="7" s="1"/>
  <c r="O645" i="7"/>
  <c r="O644" i="7" s="1"/>
  <c r="M645" i="7"/>
  <c r="M644" i="7"/>
  <c r="AG643" i="7"/>
  <c r="AF643" i="7"/>
  <c r="K643" i="7"/>
  <c r="AF642" i="7"/>
  <c r="AG642" i="7" s="1"/>
  <c r="K642" i="7"/>
  <c r="AI641" i="7"/>
  <c r="AI640" i="7" s="1"/>
  <c r="AE641" i="7"/>
  <c r="AE640" i="7" s="1"/>
  <c r="AC641" i="7"/>
  <c r="AA641" i="7"/>
  <c r="Y641" i="7"/>
  <c r="W641" i="7"/>
  <c r="W640" i="7" s="1"/>
  <c r="U641" i="7"/>
  <c r="U640" i="7" s="1"/>
  <c r="S641" i="7"/>
  <c r="S640" i="7" s="1"/>
  <c r="Q641" i="7"/>
  <c r="Q640" i="7" s="1"/>
  <c r="O641" i="7"/>
  <c r="O640" i="7" s="1"/>
  <c r="M641" i="7"/>
  <c r="K641" i="7"/>
  <c r="K640" i="7" s="1"/>
  <c r="AC640" i="7"/>
  <c r="AA640" i="7"/>
  <c r="Y640" i="7"/>
  <c r="M640" i="7"/>
  <c r="AA639" i="7"/>
  <c r="Z639" i="7"/>
  <c r="K639" i="7"/>
  <c r="K636" i="7" s="1"/>
  <c r="K635" i="7" s="1"/>
  <c r="Z638" i="7"/>
  <c r="K638" i="7"/>
  <c r="AA638" i="7" s="1"/>
  <c r="Z637" i="7"/>
  <c r="K637" i="7"/>
  <c r="AA637" i="7" s="1"/>
  <c r="AI636" i="7"/>
  <c r="AG636" i="7"/>
  <c r="AE636" i="7"/>
  <c r="AC636" i="7"/>
  <c r="AC635" i="7" s="1"/>
  <c r="Y636" i="7"/>
  <c r="Y635" i="7" s="1"/>
  <c r="W636" i="7"/>
  <c r="W635" i="7" s="1"/>
  <c r="U636" i="7"/>
  <c r="U635" i="7" s="1"/>
  <c r="S636" i="7"/>
  <c r="S635" i="7" s="1"/>
  <c r="Q636" i="7"/>
  <c r="O636" i="7"/>
  <c r="O635" i="7" s="1"/>
  <c r="M636" i="7"/>
  <c r="M635" i="7" s="1"/>
  <c r="AI635" i="7"/>
  <c r="AG635" i="7"/>
  <c r="AE635" i="7"/>
  <c r="Q635" i="7"/>
  <c r="AA634" i="7"/>
  <c r="AA633" i="7" s="1"/>
  <c r="AA632" i="7" s="1"/>
  <c r="Z634" i="7"/>
  <c r="K634" i="7"/>
  <c r="K633" i="7" s="1"/>
  <c r="K632" i="7" s="1"/>
  <c r="AI633" i="7"/>
  <c r="AG633" i="7"/>
  <c r="AG632" i="7" s="1"/>
  <c r="AE633" i="7"/>
  <c r="AE632" i="7" s="1"/>
  <c r="AC633" i="7"/>
  <c r="AC632" i="7" s="1"/>
  <c r="Y633" i="7"/>
  <c r="Y632" i="7" s="1"/>
  <c r="W633" i="7"/>
  <c r="U633" i="7"/>
  <c r="U632" i="7" s="1"/>
  <c r="S633" i="7"/>
  <c r="S632" i="7" s="1"/>
  <c r="Q633" i="7"/>
  <c r="Q632" i="7" s="1"/>
  <c r="O633" i="7"/>
  <c r="O632" i="7" s="1"/>
  <c r="M633" i="7"/>
  <c r="M632" i="7" s="1"/>
  <c r="AI632" i="7"/>
  <c r="W632" i="7"/>
  <c r="Z631" i="7"/>
  <c r="AA631" i="7" s="1"/>
  <c r="AA628" i="7" s="1"/>
  <c r="K631" i="7"/>
  <c r="V630" i="7"/>
  <c r="W630" i="7" s="1"/>
  <c r="K630" i="7"/>
  <c r="V629" i="7"/>
  <c r="W629" i="7" s="1"/>
  <c r="W628" i="7" s="1"/>
  <c r="W624" i="7" s="1"/>
  <c r="K629" i="7"/>
  <c r="K628" i="7" s="1"/>
  <c r="AI628" i="7"/>
  <c r="AI625" i="7" s="1"/>
  <c r="AI624" i="7" s="1"/>
  <c r="AG628" i="7"/>
  <c r="AG625" i="7" s="1"/>
  <c r="AG624" i="7" s="1"/>
  <c r="AE628" i="7"/>
  <c r="AE625" i="7" s="1"/>
  <c r="AE624" i="7" s="1"/>
  <c r="AC628" i="7"/>
  <c r="Y628" i="7"/>
  <c r="Y625" i="7" s="1"/>
  <c r="Y624" i="7" s="1"/>
  <c r="U628" i="7"/>
  <c r="S628" i="7"/>
  <c r="Q628" i="7"/>
  <c r="Q625" i="7" s="1"/>
  <c r="Q624" i="7" s="1"/>
  <c r="Q623" i="7" s="1"/>
  <c r="O628" i="7"/>
  <c r="O625" i="7" s="1"/>
  <c r="M628" i="7"/>
  <c r="M625" i="7" s="1"/>
  <c r="Z627" i="7"/>
  <c r="K627" i="7"/>
  <c r="AA627" i="7" s="1"/>
  <c r="Z626" i="7"/>
  <c r="K626" i="7"/>
  <c r="K625" i="7" s="1"/>
  <c r="K624" i="7" s="1"/>
  <c r="AC625" i="7"/>
  <c r="AC624" i="7" s="1"/>
  <c r="W625" i="7"/>
  <c r="U625" i="7"/>
  <c r="U624" i="7" s="1"/>
  <c r="S625" i="7"/>
  <c r="S624" i="7" s="1"/>
  <c r="O624" i="7"/>
  <c r="O623" i="7" s="1"/>
  <c r="M624" i="7"/>
  <c r="K622" i="7"/>
  <c r="AI621" i="7"/>
  <c r="AI620" i="7" s="1"/>
  <c r="AG621" i="7"/>
  <c r="AE621" i="7"/>
  <c r="AC621" i="7"/>
  <c r="AA621" i="7"/>
  <c r="Y621" i="7"/>
  <c r="Y620" i="7" s="1"/>
  <c r="W621" i="7"/>
  <c r="W620" i="7" s="1"/>
  <c r="U621" i="7"/>
  <c r="U620" i="7" s="1"/>
  <c r="S621" i="7"/>
  <c r="S620" i="7" s="1"/>
  <c r="Q621" i="7"/>
  <c r="O621" i="7"/>
  <c r="O620" i="7" s="1"/>
  <c r="M621" i="7"/>
  <c r="K621" i="7"/>
  <c r="K620" i="7" s="1"/>
  <c r="AG620" i="7"/>
  <c r="AE620" i="7"/>
  <c r="AC620" i="7"/>
  <c r="AA620" i="7"/>
  <c r="Q620" i="7"/>
  <c r="M620" i="7"/>
  <c r="R619" i="7"/>
  <c r="S619" i="7" s="1"/>
  <c r="S618" i="7" s="1"/>
  <c r="K619" i="7"/>
  <c r="AI618" i="7"/>
  <c r="AG618" i="7"/>
  <c r="AE618" i="7"/>
  <c r="AE615" i="7" s="1"/>
  <c r="AE614" i="7" s="1"/>
  <c r="AC618" i="7"/>
  <c r="AA618" i="7"/>
  <c r="Y618" i="7"/>
  <c r="W618" i="7"/>
  <c r="U618" i="7"/>
  <c r="Q618" i="7"/>
  <c r="O618" i="7"/>
  <c r="M618" i="7"/>
  <c r="K618" i="7"/>
  <c r="R617" i="7"/>
  <c r="S617" i="7" s="1"/>
  <c r="S616" i="7" s="1"/>
  <c r="K617" i="7"/>
  <c r="K616" i="7" s="1"/>
  <c r="AI616" i="7"/>
  <c r="AI615" i="7" s="1"/>
  <c r="AI614" i="7" s="1"/>
  <c r="AG616" i="7"/>
  <c r="AG615" i="7" s="1"/>
  <c r="AE616" i="7"/>
  <c r="AC616" i="7"/>
  <c r="AA616" i="7"/>
  <c r="Y616" i="7"/>
  <c r="W616" i="7"/>
  <c r="W615" i="7" s="1"/>
  <c r="U616" i="7"/>
  <c r="U615" i="7" s="1"/>
  <c r="U614" i="7" s="1"/>
  <c r="Q616" i="7"/>
  <c r="O616" i="7"/>
  <c r="M616" i="7"/>
  <c r="Q615" i="7"/>
  <c r="Q614" i="7" s="1"/>
  <c r="AG614" i="7"/>
  <c r="S613" i="7"/>
  <c r="R613" i="7"/>
  <c r="K613" i="7"/>
  <c r="AI612" i="7"/>
  <c r="AI611" i="7" s="1"/>
  <c r="AI610" i="7" s="1"/>
  <c r="AG612" i="7"/>
  <c r="AG611" i="7" s="1"/>
  <c r="AG610" i="7" s="1"/>
  <c r="AE612" i="7"/>
  <c r="AE611" i="7" s="1"/>
  <c r="AC612" i="7"/>
  <c r="AA612" i="7"/>
  <c r="Y612" i="7"/>
  <c r="Y611" i="7" s="1"/>
  <c r="W612" i="7"/>
  <c r="W611" i="7" s="1"/>
  <c r="U612" i="7"/>
  <c r="U611" i="7" s="1"/>
  <c r="U610" i="7" s="1"/>
  <c r="S612" i="7"/>
  <c r="S611" i="7" s="1"/>
  <c r="S610" i="7" s="1"/>
  <c r="Q612" i="7"/>
  <c r="Q611" i="7" s="1"/>
  <c r="Q610" i="7" s="1"/>
  <c r="O612" i="7"/>
  <c r="O611" i="7" s="1"/>
  <c r="M612" i="7"/>
  <c r="K612" i="7"/>
  <c r="K611" i="7" s="1"/>
  <c r="K610" i="7" s="1"/>
  <c r="AC611" i="7"/>
  <c r="AC610" i="7" s="1"/>
  <c r="AA611" i="7"/>
  <c r="M611" i="7"/>
  <c r="M610" i="7" s="1"/>
  <c r="AE610" i="7"/>
  <c r="AA610" i="7"/>
  <c r="Y610" i="7"/>
  <c r="W610" i="7"/>
  <c r="O610" i="7"/>
  <c r="R609" i="7"/>
  <c r="S609" i="7" s="1"/>
  <c r="S608" i="7" s="1"/>
  <c r="S607" i="7" s="1"/>
  <c r="K609" i="7"/>
  <c r="K608" i="7" s="1"/>
  <c r="K607" i="7" s="1"/>
  <c r="AI608" i="7"/>
  <c r="AI607" i="7" s="1"/>
  <c r="AG608" i="7"/>
  <c r="AG607" i="7" s="1"/>
  <c r="AE608" i="7"/>
  <c r="AE607" i="7" s="1"/>
  <c r="AC608" i="7"/>
  <c r="AC607" i="7" s="1"/>
  <c r="AC603" i="7" s="1"/>
  <c r="AA608" i="7"/>
  <c r="AA607" i="7" s="1"/>
  <c r="Y608" i="7"/>
  <c r="Y607" i="7" s="1"/>
  <c r="W608" i="7"/>
  <c r="W607" i="7" s="1"/>
  <c r="U608" i="7"/>
  <c r="U607" i="7" s="1"/>
  <c r="U603" i="7" s="1"/>
  <c r="Q608" i="7"/>
  <c r="Q607" i="7" s="1"/>
  <c r="O608" i="7"/>
  <c r="O607" i="7" s="1"/>
  <c r="M608" i="7"/>
  <c r="M607" i="7" s="1"/>
  <c r="P606" i="7"/>
  <c r="Q606" i="7" s="1"/>
  <c r="Q605" i="7" s="1"/>
  <c r="Q604" i="7" s="1"/>
  <c r="Q603" i="7" s="1"/>
  <c r="N606" i="7"/>
  <c r="O606" i="7" s="1"/>
  <c r="O605" i="7" s="1"/>
  <c r="O604" i="7" s="1"/>
  <c r="O603" i="7" s="1"/>
  <c r="M606" i="7"/>
  <c r="L606" i="7"/>
  <c r="K606" i="7"/>
  <c r="K605" i="7" s="1"/>
  <c r="K604" i="7" s="1"/>
  <c r="K603" i="7" s="1"/>
  <c r="AI605" i="7"/>
  <c r="AG605" i="7"/>
  <c r="AE605" i="7"/>
  <c r="AC605" i="7"/>
  <c r="AA605" i="7"/>
  <c r="Y605" i="7"/>
  <c r="W605" i="7"/>
  <c r="W604" i="7" s="1"/>
  <c r="U605" i="7"/>
  <c r="U604" i="7" s="1"/>
  <c r="S605" i="7"/>
  <c r="S604" i="7" s="1"/>
  <c r="M605" i="7"/>
  <c r="M604" i="7" s="1"/>
  <c r="M603" i="7" s="1"/>
  <c r="AI604" i="7"/>
  <c r="AI603" i="7" s="1"/>
  <c r="AG604" i="7"/>
  <c r="AE604" i="7"/>
  <c r="AC604" i="7"/>
  <c r="AA604" i="7"/>
  <c r="Y604" i="7"/>
  <c r="AG603" i="7"/>
  <c r="AE603" i="7"/>
  <c r="AD602" i="7"/>
  <c r="AE602" i="7" s="1"/>
  <c r="X602" i="7"/>
  <c r="Y602" i="7" s="1"/>
  <c r="S602" i="7"/>
  <c r="R602" i="7"/>
  <c r="K602" i="7"/>
  <c r="AD601" i="7"/>
  <c r="AE601" i="7" s="1"/>
  <c r="X601" i="7"/>
  <c r="Y601" i="7" s="1"/>
  <c r="Y600" i="7" s="1"/>
  <c r="Y599" i="7" s="1"/>
  <c r="R601" i="7"/>
  <c r="S601" i="7" s="1"/>
  <c r="S600" i="7" s="1"/>
  <c r="S599" i="7" s="1"/>
  <c r="K601" i="7"/>
  <c r="AI600" i="7"/>
  <c r="AG600" i="7"/>
  <c r="AG599" i="7" s="1"/>
  <c r="AC600" i="7"/>
  <c r="AA600" i="7"/>
  <c r="AA599" i="7" s="1"/>
  <c r="W600" i="7"/>
  <c r="W599" i="7" s="1"/>
  <c r="U600" i="7"/>
  <c r="U599" i="7" s="1"/>
  <c r="Q600" i="7"/>
  <c r="Q599" i="7" s="1"/>
  <c r="O600" i="7"/>
  <c r="M600" i="7"/>
  <c r="M599" i="7" s="1"/>
  <c r="AI599" i="7"/>
  <c r="AC599" i="7"/>
  <c r="O599" i="7"/>
  <c r="Q598" i="7"/>
  <c r="Q597" i="7" s="1"/>
  <c r="Q596" i="7" s="1"/>
  <c r="P598" i="7"/>
  <c r="N598" i="7"/>
  <c r="O598" i="7" s="1"/>
  <c r="O597" i="7" s="1"/>
  <c r="O596" i="7" s="1"/>
  <c r="L598" i="7"/>
  <c r="M598" i="7" s="1"/>
  <c r="M597" i="7" s="1"/>
  <c r="M596" i="7" s="1"/>
  <c r="K598" i="7"/>
  <c r="AI597" i="7"/>
  <c r="AG597" i="7"/>
  <c r="AE597" i="7"/>
  <c r="AE596" i="7" s="1"/>
  <c r="AC597" i="7"/>
  <c r="AA597" i="7"/>
  <c r="AA596" i="7" s="1"/>
  <c r="Y597" i="7"/>
  <c r="Y596" i="7" s="1"/>
  <c r="W597" i="7"/>
  <c r="U597" i="7"/>
  <c r="U596" i="7" s="1"/>
  <c r="S597" i="7"/>
  <c r="S596" i="7" s="1"/>
  <c r="K597" i="7"/>
  <c r="K596" i="7" s="1"/>
  <c r="AI596" i="7"/>
  <c r="AG596" i="7"/>
  <c r="AC596" i="7"/>
  <c r="W596" i="7"/>
  <c r="P595" i="7"/>
  <c r="Q595" i="7" s="1"/>
  <c r="O595" i="7"/>
  <c r="N595" i="7"/>
  <c r="L595" i="7"/>
  <c r="M595" i="7" s="1"/>
  <c r="K595" i="7"/>
  <c r="Q594" i="7"/>
  <c r="O594" i="7"/>
  <c r="M594" i="7"/>
  <c r="K594" i="7"/>
  <c r="AI593" i="7"/>
  <c r="AI592" i="7" s="1"/>
  <c r="AG593" i="7"/>
  <c r="AG592" i="7" s="1"/>
  <c r="AE593" i="7"/>
  <c r="AE592" i="7" s="1"/>
  <c r="AC593" i="7"/>
  <c r="AC592" i="7" s="1"/>
  <c r="AA593" i="7"/>
  <c r="AA592" i="7" s="1"/>
  <c r="Y593" i="7"/>
  <c r="Y592" i="7" s="1"/>
  <c r="W593" i="7"/>
  <c r="U593" i="7"/>
  <c r="U592" i="7" s="1"/>
  <c r="S593" i="7"/>
  <c r="S592" i="7" s="1"/>
  <c r="W592" i="7"/>
  <c r="W591" i="7"/>
  <c r="W590" i="7" s="1"/>
  <c r="W589" i="7" s="1"/>
  <c r="K591" i="7"/>
  <c r="K590" i="7" s="1"/>
  <c r="K589" i="7" s="1"/>
  <c r="AI590" i="7"/>
  <c r="AI589" i="7" s="1"/>
  <c r="AG590" i="7"/>
  <c r="AG589" i="7" s="1"/>
  <c r="AE590" i="7"/>
  <c r="AE589" i="7" s="1"/>
  <c r="AC590" i="7"/>
  <c r="AA590" i="7"/>
  <c r="AA589" i="7" s="1"/>
  <c r="Y590" i="7"/>
  <c r="U590" i="7"/>
  <c r="U589" i="7" s="1"/>
  <c r="S590" i="7"/>
  <c r="Q590" i="7"/>
  <c r="O590" i="7"/>
  <c r="O589" i="7" s="1"/>
  <c r="M590" i="7"/>
  <c r="M589" i="7" s="1"/>
  <c r="AC589" i="7"/>
  <c r="Y589" i="7"/>
  <c r="S589" i="7"/>
  <c r="Q589" i="7"/>
  <c r="P588" i="7"/>
  <c r="Q588" i="7" s="1"/>
  <c r="Q587" i="7" s="1"/>
  <c r="Q586" i="7" s="1"/>
  <c r="N588" i="7"/>
  <c r="O588" i="7" s="1"/>
  <c r="O587" i="7" s="1"/>
  <c r="O586" i="7" s="1"/>
  <c r="M588" i="7"/>
  <c r="M587" i="7" s="1"/>
  <c r="M586" i="7" s="1"/>
  <c r="K587" i="7"/>
  <c r="K586" i="7" s="1"/>
  <c r="AI587" i="7"/>
  <c r="AI586" i="7" s="1"/>
  <c r="AG587" i="7"/>
  <c r="AG586" i="7" s="1"/>
  <c r="AE587" i="7"/>
  <c r="AE586" i="7" s="1"/>
  <c r="AC587" i="7"/>
  <c r="AC586" i="7" s="1"/>
  <c r="AA587" i="7"/>
  <c r="AA586" i="7" s="1"/>
  <c r="AA585" i="7" s="1"/>
  <c r="Y587" i="7"/>
  <c r="Y586" i="7" s="1"/>
  <c r="W587" i="7"/>
  <c r="U587" i="7"/>
  <c r="U586" i="7" s="1"/>
  <c r="S587" i="7"/>
  <c r="S586" i="7" s="1"/>
  <c r="W586" i="7"/>
  <c r="U585" i="7"/>
  <c r="T583" i="7"/>
  <c r="U583" i="7" s="1"/>
  <c r="K583" i="7"/>
  <c r="U582" i="7"/>
  <c r="T582" i="7"/>
  <c r="K582" i="7"/>
  <c r="T581" i="7"/>
  <c r="U581" i="7" s="1"/>
  <c r="K581" i="7"/>
  <c r="AI580" i="7"/>
  <c r="AI579" i="7" s="1"/>
  <c r="AG580" i="7"/>
  <c r="AG579" i="7" s="1"/>
  <c r="AE580" i="7"/>
  <c r="AE579" i="7" s="1"/>
  <c r="AC580" i="7"/>
  <c r="AC579" i="7" s="1"/>
  <c r="AA580" i="7"/>
  <c r="AA579" i="7" s="1"/>
  <c r="Y580" i="7"/>
  <c r="Y579" i="7" s="1"/>
  <c r="W580" i="7"/>
  <c r="W579" i="7" s="1"/>
  <c r="S580" i="7"/>
  <c r="S579" i="7" s="1"/>
  <c r="Q580" i="7"/>
  <c r="O580" i="7"/>
  <c r="M580" i="7"/>
  <c r="Q579" i="7"/>
  <c r="O579" i="7"/>
  <c r="M579" i="7"/>
  <c r="R578" i="7"/>
  <c r="S578" i="7" s="1"/>
  <c r="K578" i="7"/>
  <c r="K577" i="7" s="1"/>
  <c r="K576" i="7" s="1"/>
  <c r="AI577" i="7"/>
  <c r="AI576" i="7" s="1"/>
  <c r="AG577" i="7"/>
  <c r="AG576" i="7" s="1"/>
  <c r="AE577" i="7"/>
  <c r="AE576" i="7" s="1"/>
  <c r="AC577" i="7"/>
  <c r="AC576" i="7" s="1"/>
  <c r="AA577" i="7"/>
  <c r="AA576" i="7" s="1"/>
  <c r="Y577" i="7"/>
  <c r="W577" i="7"/>
  <c r="W576" i="7" s="1"/>
  <c r="U577" i="7"/>
  <c r="U576" i="7" s="1"/>
  <c r="S577" i="7"/>
  <c r="S576" i="7" s="1"/>
  <c r="Q577" i="7"/>
  <c r="O577" i="7"/>
  <c r="O576" i="7" s="1"/>
  <c r="M577" i="7"/>
  <c r="M576" i="7" s="1"/>
  <c r="Y576" i="7"/>
  <c r="Q576" i="7"/>
  <c r="Y575" i="7"/>
  <c r="S575" i="7"/>
  <c r="K575" i="7"/>
  <c r="Y574" i="7"/>
  <c r="S574" i="7"/>
  <c r="K574" i="7"/>
  <c r="Y573" i="7"/>
  <c r="S573" i="7"/>
  <c r="K573" i="7"/>
  <c r="Y572" i="7"/>
  <c r="S572" i="7"/>
  <c r="K572" i="7"/>
  <c r="AI571" i="7"/>
  <c r="AG571" i="7"/>
  <c r="AG570" i="7" s="1"/>
  <c r="AE571" i="7"/>
  <c r="AE570" i="7" s="1"/>
  <c r="AC571" i="7"/>
  <c r="AC570" i="7" s="1"/>
  <c r="AA571" i="7"/>
  <c r="AA570" i="7" s="1"/>
  <c r="W571" i="7"/>
  <c r="W570" i="7" s="1"/>
  <c r="U571" i="7"/>
  <c r="Q571" i="7"/>
  <c r="O571" i="7"/>
  <c r="M571" i="7"/>
  <c r="M570" i="7" s="1"/>
  <c r="AI570" i="7"/>
  <c r="U570" i="7"/>
  <c r="Q570" i="7"/>
  <c r="O570" i="7"/>
  <c r="W569" i="7"/>
  <c r="V569" i="7"/>
  <c r="K569" i="7"/>
  <c r="V568" i="7"/>
  <c r="W568" i="7" s="1"/>
  <c r="K568" i="7"/>
  <c r="V567" i="7"/>
  <c r="W567" i="7" s="1"/>
  <c r="K567" i="7"/>
  <c r="W566" i="7"/>
  <c r="V566" i="7"/>
  <c r="K566" i="7"/>
  <c r="V565" i="7"/>
  <c r="W565" i="7" s="1"/>
  <c r="K565" i="7"/>
  <c r="V564" i="7"/>
  <c r="W564" i="7" s="1"/>
  <c r="K564" i="7"/>
  <c r="V563" i="7"/>
  <c r="W563" i="7" s="1"/>
  <c r="K563" i="7"/>
  <c r="W562" i="7"/>
  <c r="V562" i="7"/>
  <c r="K562" i="7"/>
  <c r="V561" i="7"/>
  <c r="W561" i="7" s="1"/>
  <c r="K561" i="7"/>
  <c r="W560" i="7"/>
  <c r="V560" i="7"/>
  <c r="K560" i="7"/>
  <c r="V559" i="7"/>
  <c r="W559" i="7" s="1"/>
  <c r="K559" i="7"/>
  <c r="V558" i="7"/>
  <c r="W558" i="7" s="1"/>
  <c r="K558" i="7"/>
  <c r="AI557" i="7"/>
  <c r="AG557" i="7"/>
  <c r="AE557" i="7"/>
  <c r="AE556" i="7" s="1"/>
  <c r="AC557" i="7"/>
  <c r="AC556" i="7" s="1"/>
  <c r="AA557" i="7"/>
  <c r="AA556" i="7" s="1"/>
  <c r="Y557" i="7"/>
  <c r="U557" i="7"/>
  <c r="U556" i="7" s="1"/>
  <c r="S557" i="7"/>
  <c r="S556" i="7" s="1"/>
  <c r="Q557" i="7"/>
  <c r="Q556" i="7" s="1"/>
  <c r="O557" i="7"/>
  <c r="O556" i="7" s="1"/>
  <c r="M557" i="7"/>
  <c r="M556" i="7" s="1"/>
  <c r="AI556" i="7"/>
  <c r="AG556" i="7"/>
  <c r="Y556" i="7"/>
  <c r="T555" i="7"/>
  <c r="U555" i="7" s="1"/>
  <c r="K555" i="7"/>
  <c r="T554" i="7"/>
  <c r="U554" i="7" s="1"/>
  <c r="K554" i="7"/>
  <c r="T553" i="7"/>
  <c r="U553" i="7" s="1"/>
  <c r="K553" i="7"/>
  <c r="U552" i="7"/>
  <c r="T552" i="7"/>
  <c r="K552" i="7"/>
  <c r="U551" i="7"/>
  <c r="T551" i="7"/>
  <c r="K551" i="7"/>
  <c r="T550" i="7"/>
  <c r="U550" i="7" s="1"/>
  <c r="K550" i="7"/>
  <c r="AI549" i="7"/>
  <c r="AG549" i="7"/>
  <c r="AE549" i="7"/>
  <c r="AE548" i="7" s="1"/>
  <c r="AC549" i="7"/>
  <c r="AC548" i="7" s="1"/>
  <c r="AA549" i="7"/>
  <c r="AA548" i="7" s="1"/>
  <c r="Y549" i="7"/>
  <c r="W549" i="7"/>
  <c r="W548" i="7" s="1"/>
  <c r="S549" i="7"/>
  <c r="S548" i="7" s="1"/>
  <c r="Q549" i="7"/>
  <c r="O549" i="7"/>
  <c r="M549" i="7"/>
  <c r="AI548" i="7"/>
  <c r="AG548" i="7"/>
  <c r="AG535" i="7" s="1"/>
  <c r="Y548" i="7"/>
  <c r="Q548" i="7"/>
  <c r="O548" i="7"/>
  <c r="M548" i="7"/>
  <c r="R547" i="7"/>
  <c r="S547" i="7" s="1"/>
  <c r="K547" i="7"/>
  <c r="R546" i="7"/>
  <c r="S546" i="7" s="1"/>
  <c r="K546" i="7"/>
  <c r="S545" i="7"/>
  <c r="R545" i="7"/>
  <c r="K545" i="7"/>
  <c r="R544" i="7"/>
  <c r="S544" i="7" s="1"/>
  <c r="K544" i="7"/>
  <c r="R543" i="7"/>
  <c r="S543" i="7" s="1"/>
  <c r="K543" i="7"/>
  <c r="R542" i="7"/>
  <c r="S542" i="7" s="1"/>
  <c r="K542" i="7"/>
  <c r="R541" i="7"/>
  <c r="S541" i="7" s="1"/>
  <c r="K541" i="7"/>
  <c r="R540" i="7"/>
  <c r="S540" i="7" s="1"/>
  <c r="K540" i="7"/>
  <c r="R539" i="7"/>
  <c r="S539" i="7" s="1"/>
  <c r="K539" i="7"/>
  <c r="R538" i="7"/>
  <c r="S538" i="7" s="1"/>
  <c r="K538" i="7"/>
  <c r="AI537" i="7"/>
  <c r="AI536" i="7" s="1"/>
  <c r="AG537" i="7"/>
  <c r="AE537" i="7"/>
  <c r="AE536" i="7" s="1"/>
  <c r="AC537" i="7"/>
  <c r="AC536" i="7" s="1"/>
  <c r="AA537" i="7"/>
  <c r="AA536" i="7" s="1"/>
  <c r="Y537" i="7"/>
  <c r="Y536" i="7" s="1"/>
  <c r="W537" i="7"/>
  <c r="W536" i="7" s="1"/>
  <c r="U537" i="7"/>
  <c r="U536" i="7" s="1"/>
  <c r="Q537" i="7"/>
  <c r="Q536" i="7" s="1"/>
  <c r="O537" i="7"/>
  <c r="O536" i="7" s="1"/>
  <c r="M537" i="7"/>
  <c r="M536" i="7" s="1"/>
  <c r="AG536" i="7"/>
  <c r="Z534" i="7"/>
  <c r="AA534" i="7" s="1"/>
  <c r="AA533" i="7" s="1"/>
  <c r="AA532" i="7" s="1"/>
  <c r="K534" i="7"/>
  <c r="AI533" i="7"/>
  <c r="AI532" i="7" s="1"/>
  <c r="AG533" i="7"/>
  <c r="AG532" i="7" s="1"/>
  <c r="AE533" i="7"/>
  <c r="AC533" i="7"/>
  <c r="Y533" i="7"/>
  <c r="Y532" i="7" s="1"/>
  <c r="W533" i="7"/>
  <c r="W532" i="7" s="1"/>
  <c r="U533" i="7"/>
  <c r="U532" i="7" s="1"/>
  <c r="S533" i="7"/>
  <c r="S532" i="7" s="1"/>
  <c r="Q533" i="7"/>
  <c r="O533" i="7"/>
  <c r="O532" i="7" s="1"/>
  <c r="M533" i="7"/>
  <c r="K533" i="7"/>
  <c r="K532" i="7" s="1"/>
  <c r="AE532" i="7"/>
  <c r="AC532" i="7"/>
  <c r="Q532" i="7"/>
  <c r="M532" i="7"/>
  <c r="AB531" i="7"/>
  <c r="AC531" i="7" s="1"/>
  <c r="AC530" i="7" s="1"/>
  <c r="K531" i="7"/>
  <c r="K530" i="7" s="1"/>
  <c r="AI530" i="7"/>
  <c r="AG530" i="7"/>
  <c r="AG525" i="7" s="1"/>
  <c r="AE530" i="7"/>
  <c r="AA530" i="7"/>
  <c r="Y530" i="7"/>
  <c r="W530" i="7"/>
  <c r="U530" i="7"/>
  <c r="S530" i="7"/>
  <c r="Q530" i="7"/>
  <c r="O530" i="7"/>
  <c r="M530" i="7"/>
  <c r="AD529" i="7"/>
  <c r="AE529" i="7" s="1"/>
  <c r="AE528" i="7" s="1"/>
  <c r="AE525" i="7" s="1"/>
  <c r="K529" i="7"/>
  <c r="K528" i="7" s="1"/>
  <c r="AI528" i="7"/>
  <c r="AG528" i="7"/>
  <c r="AC528" i="7"/>
  <c r="AA528" i="7"/>
  <c r="Y528" i="7"/>
  <c r="W528" i="7"/>
  <c r="U528" i="7"/>
  <c r="S528" i="7"/>
  <c r="Q528" i="7"/>
  <c r="O528" i="7"/>
  <c r="M528" i="7"/>
  <c r="AD527" i="7"/>
  <c r="AE527" i="7" s="1"/>
  <c r="AE526" i="7" s="1"/>
  <c r="K527" i="7"/>
  <c r="AI526" i="7"/>
  <c r="AG526" i="7"/>
  <c r="AC526" i="7"/>
  <c r="AA526" i="7"/>
  <c r="AA525" i="7" s="1"/>
  <c r="Y526" i="7"/>
  <c r="W526" i="7"/>
  <c r="U526" i="7"/>
  <c r="S526" i="7"/>
  <c r="Q526" i="7"/>
  <c r="O526" i="7"/>
  <c r="M526" i="7"/>
  <c r="K526" i="7"/>
  <c r="O525" i="7"/>
  <c r="AH524" i="7"/>
  <c r="J524" i="7"/>
  <c r="K524" i="7" s="1"/>
  <c r="AH523" i="7"/>
  <c r="AI523" i="7" s="1"/>
  <c r="K523" i="7"/>
  <c r="AG522" i="7"/>
  <c r="AE522" i="7"/>
  <c r="AC522" i="7"/>
  <c r="AC521" i="7" s="1"/>
  <c r="AA522" i="7"/>
  <c r="Y522" i="7"/>
  <c r="W522" i="7"/>
  <c r="U522" i="7"/>
  <c r="U521" i="7" s="1"/>
  <c r="S522" i="7"/>
  <c r="S521" i="7" s="1"/>
  <c r="S520" i="7" s="1"/>
  <c r="Q522" i="7"/>
  <c r="Q521" i="7" s="1"/>
  <c r="O522" i="7"/>
  <c r="O521" i="7" s="1"/>
  <c r="O520" i="7" s="1"/>
  <c r="M522" i="7"/>
  <c r="M521" i="7" s="1"/>
  <c r="M520" i="7" s="1"/>
  <c r="AG521" i="7"/>
  <c r="AG520" i="7" s="1"/>
  <c r="AE521" i="7"/>
  <c r="AA521" i="7"/>
  <c r="Y521" i="7"/>
  <c r="W521" i="7"/>
  <c r="W520" i="7"/>
  <c r="AB519" i="7"/>
  <c r="AC519" i="7" s="1"/>
  <c r="T519" i="7"/>
  <c r="U519" i="7" s="1"/>
  <c r="K519" i="7"/>
  <c r="AB518" i="7"/>
  <c r="AC518" i="7" s="1"/>
  <c r="U518" i="7"/>
  <c r="T518" i="7"/>
  <c r="K518" i="7"/>
  <c r="AB517" i="7"/>
  <c r="AC517" i="7" s="1"/>
  <c r="T517" i="7"/>
  <c r="U517" i="7" s="1"/>
  <c r="K517" i="7"/>
  <c r="AB516" i="7"/>
  <c r="AC516" i="7" s="1"/>
  <c r="T516" i="7"/>
  <c r="U516" i="7" s="1"/>
  <c r="K516" i="7"/>
  <c r="AC515" i="7"/>
  <c r="AB515" i="7"/>
  <c r="T515" i="7"/>
  <c r="U515" i="7" s="1"/>
  <c r="K515" i="7"/>
  <c r="AB514" i="7"/>
  <c r="AC514" i="7" s="1"/>
  <c r="T514" i="7"/>
  <c r="U514" i="7" s="1"/>
  <c r="K514" i="7"/>
  <c r="AI513" i="7"/>
  <c r="AI512" i="7" s="1"/>
  <c r="AI511" i="7" s="1"/>
  <c r="AG513" i="7"/>
  <c r="AG512" i="7" s="1"/>
  <c r="AG511" i="7" s="1"/>
  <c r="AE513" i="7"/>
  <c r="AA513" i="7"/>
  <c r="Y513" i="7"/>
  <c r="Y512" i="7" s="1"/>
  <c r="Y511" i="7" s="1"/>
  <c r="W513" i="7"/>
  <c r="W512" i="7" s="1"/>
  <c r="W511" i="7" s="1"/>
  <c r="S513" i="7"/>
  <c r="Q513" i="7"/>
  <c r="O513" i="7"/>
  <c r="M513" i="7"/>
  <c r="M512" i="7" s="1"/>
  <c r="M511" i="7" s="1"/>
  <c r="AE512" i="7"/>
  <c r="AE511" i="7" s="1"/>
  <c r="AA512" i="7"/>
  <c r="AA511" i="7" s="1"/>
  <c r="S512" i="7"/>
  <c r="S511" i="7" s="1"/>
  <c r="Q512" i="7"/>
  <c r="Q511" i="7" s="1"/>
  <c r="O512" i="7"/>
  <c r="O511" i="7" s="1"/>
  <c r="T510" i="7"/>
  <c r="U510" i="7" s="1"/>
  <c r="K510" i="7"/>
  <c r="T509" i="7"/>
  <c r="U509" i="7" s="1"/>
  <c r="K509" i="7"/>
  <c r="T508" i="7"/>
  <c r="U508" i="7" s="1"/>
  <c r="K508" i="7"/>
  <c r="U507" i="7"/>
  <c r="T507" i="7"/>
  <c r="K507" i="7"/>
  <c r="T506" i="7"/>
  <c r="U506" i="7" s="1"/>
  <c r="K506" i="7"/>
  <c r="U505" i="7"/>
  <c r="T505" i="7"/>
  <c r="K505" i="7"/>
  <c r="T504" i="7"/>
  <c r="U504" i="7" s="1"/>
  <c r="K504" i="7"/>
  <c r="T503" i="7"/>
  <c r="U503" i="7" s="1"/>
  <c r="K503" i="7"/>
  <c r="K502" i="7" s="1"/>
  <c r="K501" i="7" s="1"/>
  <c r="AI502" i="7"/>
  <c r="AG502" i="7"/>
  <c r="AE502" i="7"/>
  <c r="AE501" i="7" s="1"/>
  <c r="AC502" i="7"/>
  <c r="AC501" i="7" s="1"/>
  <c r="AA502" i="7"/>
  <c r="AA501" i="7" s="1"/>
  <c r="Y502" i="7"/>
  <c r="Y501" i="7" s="1"/>
  <c r="W502" i="7"/>
  <c r="S502" i="7"/>
  <c r="S501" i="7" s="1"/>
  <c r="Q502" i="7"/>
  <c r="Q501" i="7" s="1"/>
  <c r="O502" i="7"/>
  <c r="M502" i="7"/>
  <c r="M501" i="7" s="1"/>
  <c r="AI501" i="7"/>
  <c r="AG501" i="7"/>
  <c r="W501" i="7"/>
  <c r="O501" i="7"/>
  <c r="R500" i="7"/>
  <c r="S500" i="7" s="1"/>
  <c r="K500" i="7"/>
  <c r="R499" i="7"/>
  <c r="S499" i="7" s="1"/>
  <c r="K499" i="7"/>
  <c r="R498" i="7"/>
  <c r="S498" i="7" s="1"/>
  <c r="K498" i="7"/>
  <c r="R497" i="7"/>
  <c r="S497" i="7" s="1"/>
  <c r="K497" i="7"/>
  <c r="R496" i="7"/>
  <c r="S496" i="7" s="1"/>
  <c r="K496" i="7"/>
  <c r="R495" i="7"/>
  <c r="S495" i="7" s="1"/>
  <c r="K495" i="7"/>
  <c r="R494" i="7"/>
  <c r="S494" i="7" s="1"/>
  <c r="K494" i="7"/>
  <c r="R493" i="7"/>
  <c r="S493" i="7" s="1"/>
  <c r="K493" i="7"/>
  <c r="R492" i="7"/>
  <c r="S492" i="7" s="1"/>
  <c r="K492" i="7"/>
  <c r="S491" i="7"/>
  <c r="R491" i="7"/>
  <c r="K491" i="7"/>
  <c r="R490" i="7"/>
  <c r="S490" i="7" s="1"/>
  <c r="K490" i="7"/>
  <c r="R489" i="7"/>
  <c r="S489" i="7" s="1"/>
  <c r="K489" i="7"/>
  <c r="R488" i="7"/>
  <c r="S488" i="7" s="1"/>
  <c r="K488" i="7"/>
  <c r="S487" i="7"/>
  <c r="R487" i="7"/>
  <c r="K487" i="7"/>
  <c r="S486" i="7"/>
  <c r="R486" i="7"/>
  <c r="K486" i="7"/>
  <c r="R485" i="7"/>
  <c r="S485" i="7" s="1"/>
  <c r="K485" i="7"/>
  <c r="S484" i="7"/>
  <c r="R484" i="7"/>
  <c r="K484" i="7"/>
  <c r="R483" i="7"/>
  <c r="S483" i="7" s="1"/>
  <c r="K483" i="7"/>
  <c r="R482" i="7"/>
  <c r="S482" i="7" s="1"/>
  <c r="K482" i="7"/>
  <c r="R481" i="7"/>
  <c r="S481" i="7" s="1"/>
  <c r="K481" i="7"/>
  <c r="R480" i="7"/>
  <c r="S480" i="7" s="1"/>
  <c r="K480" i="7"/>
  <c r="S479" i="7"/>
  <c r="R479" i="7"/>
  <c r="K479" i="7"/>
  <c r="R478" i="7"/>
  <c r="S478" i="7" s="1"/>
  <c r="K478" i="7"/>
  <c r="R477" i="7"/>
  <c r="S477" i="7" s="1"/>
  <c r="K477" i="7"/>
  <c r="R476" i="7"/>
  <c r="S476" i="7" s="1"/>
  <c r="K476" i="7"/>
  <c r="R475" i="7"/>
  <c r="S475" i="7" s="1"/>
  <c r="K475" i="7"/>
  <c r="R474" i="7"/>
  <c r="S474" i="7" s="1"/>
  <c r="K474" i="7"/>
  <c r="R473" i="7"/>
  <c r="S473" i="7" s="1"/>
  <c r="K473" i="7"/>
  <c r="S472" i="7"/>
  <c r="R472" i="7"/>
  <c r="K472" i="7"/>
  <c r="R471" i="7"/>
  <c r="S471" i="7" s="1"/>
  <c r="K471" i="7"/>
  <c r="S470" i="7"/>
  <c r="R470" i="7"/>
  <c r="K470" i="7"/>
  <c r="R469" i="7"/>
  <c r="S469" i="7" s="1"/>
  <c r="K469" i="7"/>
  <c r="R468" i="7"/>
  <c r="S468" i="7" s="1"/>
  <c r="K468" i="7"/>
  <c r="S467" i="7"/>
  <c r="R467" i="7"/>
  <c r="K467" i="7"/>
  <c r="S466" i="7"/>
  <c r="R466" i="7"/>
  <c r="K466" i="7"/>
  <c r="R465" i="7"/>
  <c r="S465" i="7" s="1"/>
  <c r="K465" i="7"/>
  <c r="R464" i="7"/>
  <c r="S464" i="7" s="1"/>
  <c r="K464" i="7"/>
  <c r="R463" i="7"/>
  <c r="S463" i="7" s="1"/>
  <c r="K463" i="7"/>
  <c r="R462" i="7"/>
  <c r="S462" i="7" s="1"/>
  <c r="K462" i="7"/>
  <c r="R461" i="7"/>
  <c r="S461" i="7" s="1"/>
  <c r="K461" i="7"/>
  <c r="R460" i="7"/>
  <c r="S460" i="7" s="1"/>
  <c r="K460" i="7"/>
  <c r="R459" i="7"/>
  <c r="S459" i="7" s="1"/>
  <c r="K459" i="7"/>
  <c r="S458" i="7"/>
  <c r="R458" i="7"/>
  <c r="K458" i="7"/>
  <c r="R457" i="7"/>
  <c r="S457" i="7" s="1"/>
  <c r="K457" i="7"/>
  <c r="R456" i="7"/>
  <c r="S456" i="7" s="1"/>
  <c r="K456" i="7"/>
  <c r="R455" i="7"/>
  <c r="S455" i="7" s="1"/>
  <c r="K455" i="7"/>
  <c r="R454" i="7"/>
  <c r="S454" i="7" s="1"/>
  <c r="K454" i="7"/>
  <c r="R453" i="7"/>
  <c r="S453" i="7" s="1"/>
  <c r="K453" i="7"/>
  <c r="R452" i="7"/>
  <c r="S452" i="7" s="1"/>
  <c r="K452" i="7"/>
  <c r="S451" i="7"/>
  <c r="R451" i="7"/>
  <c r="K451" i="7"/>
  <c r="S450" i="7"/>
  <c r="R450" i="7"/>
  <c r="K450" i="7"/>
  <c r="R449" i="7"/>
  <c r="S449" i="7" s="1"/>
  <c r="K449" i="7"/>
  <c r="R448" i="7"/>
  <c r="S448" i="7" s="1"/>
  <c r="K448" i="7"/>
  <c r="R447" i="7"/>
  <c r="S447" i="7" s="1"/>
  <c r="K447" i="7"/>
  <c r="R446" i="7"/>
  <c r="S446" i="7" s="1"/>
  <c r="K446" i="7"/>
  <c r="R445" i="7"/>
  <c r="S445" i="7" s="1"/>
  <c r="K445" i="7"/>
  <c r="R444" i="7"/>
  <c r="S444" i="7" s="1"/>
  <c r="K444" i="7"/>
  <c r="S443" i="7"/>
  <c r="R443" i="7"/>
  <c r="K443" i="7"/>
  <c r="S442" i="7"/>
  <c r="R442" i="7"/>
  <c r="K442" i="7"/>
  <c r="R441" i="7"/>
  <c r="S441" i="7" s="1"/>
  <c r="K441" i="7"/>
  <c r="R440" i="7"/>
  <c r="S440" i="7" s="1"/>
  <c r="K440" i="7"/>
  <c r="R439" i="7"/>
  <c r="S439" i="7" s="1"/>
  <c r="K439" i="7"/>
  <c r="S438" i="7"/>
  <c r="R438" i="7"/>
  <c r="K438" i="7"/>
  <c r="R437" i="7"/>
  <c r="S437" i="7" s="1"/>
  <c r="K437" i="7"/>
  <c r="R436" i="7"/>
  <c r="S436" i="7" s="1"/>
  <c r="K436" i="7"/>
  <c r="S435" i="7"/>
  <c r="R435" i="7"/>
  <c r="K435" i="7"/>
  <c r="S434" i="7"/>
  <c r="R434" i="7"/>
  <c r="K434" i="7"/>
  <c r="R433" i="7"/>
  <c r="S433" i="7" s="1"/>
  <c r="K433" i="7"/>
  <c r="R432" i="7"/>
  <c r="S432" i="7" s="1"/>
  <c r="K432" i="7"/>
  <c r="R431" i="7"/>
  <c r="S431" i="7" s="1"/>
  <c r="K431" i="7"/>
  <c r="R430" i="7"/>
  <c r="S430" i="7" s="1"/>
  <c r="K430" i="7"/>
  <c r="R429" i="7"/>
  <c r="S429" i="7" s="1"/>
  <c r="K429" i="7"/>
  <c r="R428" i="7"/>
  <c r="S428" i="7" s="1"/>
  <c r="K428" i="7"/>
  <c r="R427" i="7"/>
  <c r="S427" i="7" s="1"/>
  <c r="K427" i="7"/>
  <c r="R426" i="7"/>
  <c r="S426" i="7" s="1"/>
  <c r="K426" i="7"/>
  <c r="R425" i="7"/>
  <c r="S425" i="7" s="1"/>
  <c r="K425" i="7"/>
  <c r="S424" i="7"/>
  <c r="R424" i="7"/>
  <c r="K424" i="7"/>
  <c r="R423" i="7"/>
  <c r="S423" i="7" s="1"/>
  <c r="K423" i="7"/>
  <c r="R422" i="7"/>
  <c r="S422" i="7" s="1"/>
  <c r="K422" i="7"/>
  <c r="R421" i="7"/>
  <c r="S421" i="7" s="1"/>
  <c r="K421" i="7"/>
  <c r="S420" i="7"/>
  <c r="R420" i="7"/>
  <c r="K420" i="7"/>
  <c r="S419" i="7"/>
  <c r="R419" i="7"/>
  <c r="K419" i="7"/>
  <c r="R418" i="7"/>
  <c r="S418" i="7" s="1"/>
  <c r="K418" i="7"/>
  <c r="R417" i="7"/>
  <c r="S417" i="7" s="1"/>
  <c r="K417" i="7"/>
  <c r="R416" i="7"/>
  <c r="S416" i="7" s="1"/>
  <c r="K416" i="7"/>
  <c r="S415" i="7"/>
  <c r="R415" i="7"/>
  <c r="K415" i="7"/>
  <c r="R414" i="7"/>
  <c r="S414" i="7" s="1"/>
  <c r="K414" i="7"/>
  <c r="R413" i="7"/>
  <c r="S413" i="7" s="1"/>
  <c r="K413" i="7"/>
  <c r="R412" i="7"/>
  <c r="S412" i="7" s="1"/>
  <c r="K412" i="7"/>
  <c r="R411" i="7"/>
  <c r="S411" i="7" s="1"/>
  <c r="K411" i="7"/>
  <c r="S410" i="7"/>
  <c r="R410" i="7"/>
  <c r="K410" i="7"/>
  <c r="R409" i="7"/>
  <c r="S409" i="7" s="1"/>
  <c r="K409" i="7"/>
  <c r="R408" i="7"/>
  <c r="S408" i="7" s="1"/>
  <c r="K408" i="7"/>
  <c r="R407" i="7"/>
  <c r="S407" i="7" s="1"/>
  <c r="K407" i="7"/>
  <c r="Y406" i="7"/>
  <c r="X406" i="7"/>
  <c r="K406" i="7"/>
  <c r="X405" i="7"/>
  <c r="Y405" i="7" s="1"/>
  <c r="K405" i="7"/>
  <c r="X404" i="7"/>
  <c r="Y404" i="7" s="1"/>
  <c r="K404" i="7"/>
  <c r="X403" i="7"/>
  <c r="Y403" i="7" s="1"/>
  <c r="K403" i="7"/>
  <c r="X402" i="7"/>
  <c r="Y402" i="7" s="1"/>
  <c r="K402" i="7"/>
  <c r="X401" i="7"/>
  <c r="Y401" i="7" s="1"/>
  <c r="K401" i="7"/>
  <c r="X400" i="7"/>
  <c r="Y400" i="7" s="1"/>
  <c r="K400" i="7"/>
  <c r="X399" i="7"/>
  <c r="Y399" i="7" s="1"/>
  <c r="K399" i="7"/>
  <c r="X398" i="7"/>
  <c r="Y398" i="7" s="1"/>
  <c r="K398" i="7"/>
  <c r="X397" i="7"/>
  <c r="Y397" i="7" s="1"/>
  <c r="K397" i="7"/>
  <c r="Y396" i="7"/>
  <c r="X396" i="7"/>
  <c r="K396" i="7"/>
  <c r="X395" i="7"/>
  <c r="Y395" i="7" s="1"/>
  <c r="K395" i="7"/>
  <c r="X394" i="7"/>
  <c r="Y394" i="7" s="1"/>
  <c r="K394" i="7"/>
  <c r="X393" i="7"/>
  <c r="Y393" i="7" s="1"/>
  <c r="K393" i="7"/>
  <c r="X392" i="7"/>
  <c r="Y392" i="7" s="1"/>
  <c r="K392" i="7"/>
  <c r="Y391" i="7"/>
  <c r="X391" i="7"/>
  <c r="K391" i="7"/>
  <c r="X390" i="7"/>
  <c r="Y390" i="7" s="1"/>
  <c r="K390" i="7"/>
  <c r="X389" i="7"/>
  <c r="Y389" i="7" s="1"/>
  <c r="K389" i="7"/>
  <c r="X388" i="7"/>
  <c r="Y388" i="7" s="1"/>
  <c r="K388" i="7"/>
  <c r="Y387" i="7"/>
  <c r="X387" i="7"/>
  <c r="K387" i="7"/>
  <c r="X386" i="7"/>
  <c r="Y386" i="7" s="1"/>
  <c r="K386" i="7"/>
  <c r="X385" i="7"/>
  <c r="Y385" i="7" s="1"/>
  <c r="K385" i="7"/>
  <c r="X384" i="7"/>
  <c r="Y384" i="7" s="1"/>
  <c r="K384" i="7"/>
  <c r="X383" i="7"/>
  <c r="Y383" i="7" s="1"/>
  <c r="K383" i="7"/>
  <c r="Y382" i="7"/>
  <c r="X382" i="7"/>
  <c r="K382" i="7"/>
  <c r="X381" i="7"/>
  <c r="Y381" i="7" s="1"/>
  <c r="K381" i="7"/>
  <c r="X380" i="7"/>
  <c r="Y380" i="7" s="1"/>
  <c r="K380" i="7"/>
  <c r="X379" i="7"/>
  <c r="Y379" i="7" s="1"/>
  <c r="K379" i="7"/>
  <c r="X378" i="7"/>
  <c r="Y378" i="7" s="1"/>
  <c r="K378" i="7"/>
  <c r="X377" i="7"/>
  <c r="Y377" i="7" s="1"/>
  <c r="K377" i="7"/>
  <c r="Y376" i="7"/>
  <c r="X376" i="7"/>
  <c r="K376" i="7"/>
  <c r="X375" i="7"/>
  <c r="Y375" i="7" s="1"/>
  <c r="K375" i="7"/>
  <c r="X374" i="7"/>
  <c r="Y374" i="7" s="1"/>
  <c r="K374" i="7"/>
  <c r="X373" i="7"/>
  <c r="Y373" i="7" s="1"/>
  <c r="K373" i="7"/>
  <c r="X372" i="7"/>
  <c r="Y372" i="7" s="1"/>
  <c r="K372" i="7"/>
  <c r="X371" i="7"/>
  <c r="Y371" i="7" s="1"/>
  <c r="K371" i="7"/>
  <c r="X370" i="7"/>
  <c r="Y370" i="7" s="1"/>
  <c r="K370" i="7"/>
  <c r="X369" i="7"/>
  <c r="Y369" i="7" s="1"/>
  <c r="K369" i="7"/>
  <c r="Y368" i="7"/>
  <c r="X368" i="7"/>
  <c r="K368" i="7"/>
  <c r="Y367" i="7"/>
  <c r="X367" i="7"/>
  <c r="K367" i="7"/>
  <c r="X366" i="7"/>
  <c r="Y366" i="7" s="1"/>
  <c r="K366" i="7"/>
  <c r="X365" i="7"/>
  <c r="Y365" i="7" s="1"/>
  <c r="K365" i="7"/>
  <c r="X364" i="7"/>
  <c r="Y364" i="7" s="1"/>
  <c r="K364" i="7"/>
  <c r="X363" i="7"/>
  <c r="Y363" i="7" s="1"/>
  <c r="K363" i="7"/>
  <c r="AE362" i="7"/>
  <c r="AD362" i="7"/>
  <c r="K362" i="7"/>
  <c r="AD361" i="7"/>
  <c r="AE361" i="7" s="1"/>
  <c r="K361" i="7"/>
  <c r="AD360" i="7"/>
  <c r="AE360" i="7" s="1"/>
  <c r="K360" i="7"/>
  <c r="AE359" i="7"/>
  <c r="AD359" i="7"/>
  <c r="K359" i="7"/>
  <c r="AD358" i="7"/>
  <c r="AE358" i="7" s="1"/>
  <c r="K358" i="7"/>
  <c r="AD357" i="7"/>
  <c r="AE357" i="7" s="1"/>
  <c r="K357" i="7"/>
  <c r="AD356" i="7"/>
  <c r="AE356" i="7" s="1"/>
  <c r="K356" i="7"/>
  <c r="AD355" i="7"/>
  <c r="AE355" i="7" s="1"/>
  <c r="K355" i="7"/>
  <c r="AE354" i="7"/>
  <c r="AD354" i="7"/>
  <c r="K354" i="7"/>
  <c r="AI353" i="7"/>
  <c r="AG353" i="7"/>
  <c r="AC353" i="7"/>
  <c r="AA353" i="7"/>
  <c r="W353" i="7"/>
  <c r="U353" i="7"/>
  <c r="Q353" i="7"/>
  <c r="O353" i="7"/>
  <c r="O350" i="7" s="1"/>
  <c r="M353" i="7"/>
  <c r="AE352" i="7"/>
  <c r="AD352" i="7"/>
  <c r="K352" i="7"/>
  <c r="K351" i="7" s="1"/>
  <c r="AI351" i="7"/>
  <c r="AG351" i="7"/>
  <c r="AE351" i="7"/>
  <c r="AC351" i="7"/>
  <c r="AC350" i="7" s="1"/>
  <c r="AA351" i="7"/>
  <c r="Y351" i="7"/>
  <c r="W351" i="7"/>
  <c r="U351" i="7"/>
  <c r="U350" i="7" s="1"/>
  <c r="S351" i="7"/>
  <c r="Q351" i="7"/>
  <c r="O351" i="7"/>
  <c r="M351" i="7"/>
  <c r="M350" i="7" s="1"/>
  <c r="AI350" i="7"/>
  <c r="AG350" i="7"/>
  <c r="AF349" i="7"/>
  <c r="AG349" i="7" s="1"/>
  <c r="K349" i="7"/>
  <c r="AF348" i="7"/>
  <c r="AG348" i="7" s="1"/>
  <c r="K348" i="7"/>
  <c r="AF347" i="7"/>
  <c r="AG347" i="7" s="1"/>
  <c r="K347" i="7"/>
  <c r="AF346" i="7"/>
  <c r="AG346" i="7" s="1"/>
  <c r="K346" i="7"/>
  <c r="AF345" i="7"/>
  <c r="AG345" i="7" s="1"/>
  <c r="K345" i="7"/>
  <c r="AF344" i="7"/>
  <c r="AG344" i="7" s="1"/>
  <c r="K344" i="7"/>
  <c r="AF343" i="7"/>
  <c r="AG343" i="7" s="1"/>
  <c r="K343" i="7"/>
  <c r="AG342" i="7"/>
  <c r="AF342" i="7"/>
  <c r="K342" i="7"/>
  <c r="AF341" i="7"/>
  <c r="AG341" i="7" s="1"/>
  <c r="K341" i="7"/>
  <c r="AF340" i="7"/>
  <c r="AG340" i="7" s="1"/>
  <c r="K340" i="7"/>
  <c r="AF339" i="7"/>
  <c r="AG339" i="7" s="1"/>
  <c r="K339" i="7"/>
  <c r="AG338" i="7"/>
  <c r="AF338" i="7"/>
  <c r="K338" i="7"/>
  <c r="AF337" i="7"/>
  <c r="AG337" i="7" s="1"/>
  <c r="K337" i="7"/>
  <c r="AG336" i="7"/>
  <c r="AF336" i="7"/>
  <c r="K336" i="7"/>
  <c r="AF335" i="7"/>
  <c r="AG335" i="7" s="1"/>
  <c r="K335" i="7"/>
  <c r="AF334" i="7"/>
  <c r="AG334" i="7" s="1"/>
  <c r="K334" i="7"/>
  <c r="AF333" i="7"/>
  <c r="AG333" i="7" s="1"/>
  <c r="K333" i="7"/>
  <c r="AG332" i="7"/>
  <c r="AF332" i="7"/>
  <c r="K332" i="7"/>
  <c r="AF331" i="7"/>
  <c r="AG331" i="7" s="1"/>
  <c r="K331" i="7"/>
  <c r="AF330" i="7"/>
  <c r="AG330" i="7" s="1"/>
  <c r="K330" i="7"/>
  <c r="AF329" i="7"/>
  <c r="K329" i="7"/>
  <c r="AD327" i="7"/>
  <c r="AE327" i="7" s="1"/>
  <c r="X327" i="7"/>
  <c r="Y327" i="7" s="1"/>
  <c r="R327" i="7"/>
  <c r="S327" i="7" s="1"/>
  <c r="K327" i="7"/>
  <c r="AD326" i="7"/>
  <c r="AD323" i="7" s="1"/>
  <c r="X326" i="7"/>
  <c r="Y326" i="7" s="1"/>
  <c r="R326" i="7"/>
  <c r="S326" i="7" s="1"/>
  <c r="K326" i="7"/>
  <c r="AD325" i="7"/>
  <c r="AE325" i="7" s="1"/>
  <c r="X325" i="7"/>
  <c r="Y325" i="7" s="1"/>
  <c r="R325" i="7"/>
  <c r="S325" i="7" s="1"/>
  <c r="K325" i="7"/>
  <c r="AE324" i="7"/>
  <c r="AD324" i="7"/>
  <c r="X324" i="7"/>
  <c r="Y324" i="7" s="1"/>
  <c r="R324" i="7"/>
  <c r="S324" i="7" s="1"/>
  <c r="K324" i="7"/>
  <c r="AI322" i="7"/>
  <c r="AC322" i="7"/>
  <c r="AA322" i="7"/>
  <c r="W322" i="7"/>
  <c r="U322" i="7"/>
  <c r="Q322" i="7"/>
  <c r="O322" i="7"/>
  <c r="M322" i="7"/>
  <c r="Z321" i="7"/>
  <c r="AA321" i="7" s="1"/>
  <c r="AA320" i="7" s="1"/>
  <c r="AA319" i="7" s="1"/>
  <c r="K321" i="7"/>
  <c r="K320" i="7" s="1"/>
  <c r="K319" i="7" s="1"/>
  <c r="AI319" i="7"/>
  <c r="AG319" i="7"/>
  <c r="AE319" i="7"/>
  <c r="AC319" i="7"/>
  <c r="Y319" i="7"/>
  <c r="W319" i="7"/>
  <c r="U319" i="7"/>
  <c r="S319" i="7"/>
  <c r="Q319" i="7"/>
  <c r="O319" i="7"/>
  <c r="M319" i="7"/>
  <c r="Z318" i="7"/>
  <c r="AA318" i="7" s="1"/>
  <c r="AA317" i="7" s="1"/>
  <c r="AA314" i="7" s="1"/>
  <c r="K318" i="7"/>
  <c r="K317" i="7" s="1"/>
  <c r="R316" i="7"/>
  <c r="K316" i="7"/>
  <c r="K315" i="7" s="1"/>
  <c r="AI314" i="7"/>
  <c r="AG314" i="7"/>
  <c r="AE314" i="7"/>
  <c r="AC314" i="7"/>
  <c r="AC313" i="7" s="1"/>
  <c r="Y314" i="7"/>
  <c r="W314" i="7"/>
  <c r="U314" i="7"/>
  <c r="Q314" i="7"/>
  <c r="O314" i="7"/>
  <c r="M314" i="7"/>
  <c r="AF312" i="7"/>
  <c r="AG312" i="7" s="1"/>
  <c r="T312" i="7"/>
  <c r="U312" i="7" s="1"/>
  <c r="K312" i="7"/>
  <c r="AF311" i="7"/>
  <c r="AG311" i="7" s="1"/>
  <c r="U311" i="7"/>
  <c r="T311" i="7"/>
  <c r="K311" i="7"/>
  <c r="AF310" i="7"/>
  <c r="AG310" i="7" s="1"/>
  <c r="U310" i="7"/>
  <c r="T310" i="7"/>
  <c r="K310" i="7"/>
  <c r="AF309" i="7"/>
  <c r="AG309" i="7" s="1"/>
  <c r="T309" i="7"/>
  <c r="U309" i="7" s="1"/>
  <c r="K309" i="7"/>
  <c r="AF308" i="7"/>
  <c r="AG308" i="7" s="1"/>
  <c r="T308" i="7"/>
  <c r="U308" i="7" s="1"/>
  <c r="K308" i="7"/>
  <c r="AF307" i="7"/>
  <c r="AG307" i="7" s="1"/>
  <c r="T307" i="7"/>
  <c r="U307" i="7" s="1"/>
  <c r="K307" i="7"/>
  <c r="AF306" i="7"/>
  <c r="AG306" i="7" s="1"/>
  <c r="T306" i="7"/>
  <c r="U306" i="7" s="1"/>
  <c r="K306" i="7"/>
  <c r="AF305" i="7"/>
  <c r="AG305" i="7" s="1"/>
  <c r="T305" i="7"/>
  <c r="U305" i="7" s="1"/>
  <c r="K305" i="7"/>
  <c r="AF304" i="7"/>
  <c r="AG304" i="7" s="1"/>
  <c r="T304" i="7"/>
  <c r="U304" i="7" s="1"/>
  <c r="K304" i="7"/>
  <c r="AF303" i="7"/>
  <c r="T303" i="7"/>
  <c r="U303" i="7" s="1"/>
  <c r="K303" i="7"/>
  <c r="AI302" i="7"/>
  <c r="AI296" i="7" s="1"/>
  <c r="AH302" i="7"/>
  <c r="AE302" i="7"/>
  <c r="AE296" i="7" s="1"/>
  <c r="AD302" i="7"/>
  <c r="AC302" i="7"/>
  <c r="AC296" i="7" s="1"/>
  <c r="AB302" i="7"/>
  <c r="AA302" i="7"/>
  <c r="AA296" i="7" s="1"/>
  <c r="Y302" i="7"/>
  <c r="Y296" i="7" s="1"/>
  <c r="X302" i="7"/>
  <c r="W302" i="7"/>
  <c r="V302" i="7"/>
  <c r="S302" i="7"/>
  <c r="S296" i="7" s="1"/>
  <c r="R302" i="7"/>
  <c r="Q302" i="7"/>
  <c r="Q296" i="7" s="1"/>
  <c r="P302" i="7"/>
  <c r="O302" i="7"/>
  <c r="O296" i="7" s="1"/>
  <c r="N302" i="7"/>
  <c r="M302" i="7"/>
  <c r="M296" i="7" s="1"/>
  <c r="L302" i="7"/>
  <c r="W301" i="7"/>
  <c r="V301" i="7"/>
  <c r="K301" i="7"/>
  <c r="V300" i="7"/>
  <c r="W300" i="7" s="1"/>
  <c r="K300" i="7"/>
  <c r="V299" i="7"/>
  <c r="W299" i="7" s="1"/>
  <c r="K299" i="7"/>
  <c r="V298" i="7"/>
  <c r="K298" i="7"/>
  <c r="K297" i="7" s="1"/>
  <c r="AB295" i="7"/>
  <c r="AC295" i="7" s="1"/>
  <c r="K295" i="7"/>
  <c r="AB294" i="7"/>
  <c r="AC294" i="7" s="1"/>
  <c r="K294" i="7"/>
  <c r="AB293" i="7"/>
  <c r="AC293" i="7" s="1"/>
  <c r="K293" i="7"/>
  <c r="AB292" i="7"/>
  <c r="AC292" i="7" s="1"/>
  <c r="K292" i="7"/>
  <c r="AB291" i="7"/>
  <c r="K291" i="7"/>
  <c r="AB290" i="7"/>
  <c r="AC290" i="7" s="1"/>
  <c r="K290" i="7"/>
  <c r="AB289" i="7"/>
  <c r="AC289" i="7" s="1"/>
  <c r="K289" i="7"/>
  <c r="AB288" i="7"/>
  <c r="AC288" i="7" s="1"/>
  <c r="K288" i="7"/>
  <c r="AA287" i="7"/>
  <c r="AD286" i="7"/>
  <c r="AD285" i="7" s="1"/>
  <c r="K286" i="7"/>
  <c r="AA285" i="7"/>
  <c r="K285" i="7"/>
  <c r="AE284" i="7"/>
  <c r="AE283" i="7" s="1"/>
  <c r="AD284" i="7"/>
  <c r="K284" i="7"/>
  <c r="AD283" i="7"/>
  <c r="AA283" i="7"/>
  <c r="K283" i="7"/>
  <c r="AI282" i="7"/>
  <c r="AG282" i="7"/>
  <c r="Y282" i="7"/>
  <c r="W282" i="7"/>
  <c r="U282" i="7"/>
  <c r="S282" i="7"/>
  <c r="Q282" i="7"/>
  <c r="O282" i="7"/>
  <c r="M282" i="7"/>
  <c r="Z281" i="7"/>
  <c r="AA281" i="7" s="1"/>
  <c r="R281" i="7"/>
  <c r="S281" i="7" s="1"/>
  <c r="K281" i="7"/>
  <c r="Z280" i="7"/>
  <c r="AA280" i="7" s="1"/>
  <c r="R280" i="7"/>
  <c r="S280" i="7" s="1"/>
  <c r="K280" i="7"/>
  <c r="AA279" i="7"/>
  <c r="Z279" i="7"/>
  <c r="S279" i="7"/>
  <c r="R279" i="7"/>
  <c r="K279" i="7"/>
  <c r="Z278" i="7"/>
  <c r="AA278" i="7" s="1"/>
  <c r="R278" i="7"/>
  <c r="S278" i="7" s="1"/>
  <c r="K278" i="7"/>
  <c r="Z277" i="7"/>
  <c r="AA277" i="7" s="1"/>
  <c r="R277" i="7"/>
  <c r="S277" i="7" s="1"/>
  <c r="K277" i="7"/>
  <c r="Z276" i="7"/>
  <c r="AA276" i="7" s="1"/>
  <c r="R276" i="7"/>
  <c r="S276" i="7" s="1"/>
  <c r="K276" i="7"/>
  <c r="Z275" i="7"/>
  <c r="AA275" i="7" s="1"/>
  <c r="R275" i="7"/>
  <c r="S275" i="7" s="1"/>
  <c r="K275" i="7"/>
  <c r="Z274" i="7"/>
  <c r="AA274" i="7" s="1"/>
  <c r="R274" i="7"/>
  <c r="S274" i="7" s="1"/>
  <c r="K274" i="7"/>
  <c r="Z273" i="7"/>
  <c r="AA273" i="7" s="1"/>
  <c r="R273" i="7"/>
  <c r="K273" i="7"/>
  <c r="Z272" i="7"/>
  <c r="AA272" i="7" s="1"/>
  <c r="R272" i="7"/>
  <c r="S272" i="7" s="1"/>
  <c r="K272" i="7"/>
  <c r="X270" i="7"/>
  <c r="Y270" i="7" s="1"/>
  <c r="R270" i="7"/>
  <c r="S270" i="7" s="1"/>
  <c r="K270" i="7"/>
  <c r="X269" i="7"/>
  <c r="Y269" i="7" s="1"/>
  <c r="R269" i="7"/>
  <c r="S269" i="7" s="1"/>
  <c r="K269" i="7"/>
  <c r="X268" i="7"/>
  <c r="Y268" i="7" s="1"/>
  <c r="R268" i="7"/>
  <c r="S268" i="7" s="1"/>
  <c r="K268" i="7"/>
  <c r="X267" i="7"/>
  <c r="Y267" i="7" s="1"/>
  <c r="S267" i="7"/>
  <c r="R267" i="7"/>
  <c r="K267" i="7"/>
  <c r="Y266" i="7"/>
  <c r="X266" i="7"/>
  <c r="R266" i="7"/>
  <c r="S266" i="7" s="1"/>
  <c r="K266" i="7"/>
  <c r="X265" i="7"/>
  <c r="Y265" i="7" s="1"/>
  <c r="R265" i="7"/>
  <c r="S265" i="7" s="1"/>
  <c r="K265" i="7"/>
  <c r="X264" i="7"/>
  <c r="Y264" i="7" s="1"/>
  <c r="R264" i="7"/>
  <c r="S264" i="7" s="1"/>
  <c r="K264" i="7"/>
  <c r="X263" i="7"/>
  <c r="Y263" i="7" s="1"/>
  <c r="R263" i="7"/>
  <c r="S263" i="7" s="1"/>
  <c r="K263" i="7"/>
  <c r="X262" i="7"/>
  <c r="Y262" i="7" s="1"/>
  <c r="R262" i="7"/>
  <c r="S262" i="7" s="1"/>
  <c r="K262" i="7"/>
  <c r="X261" i="7"/>
  <c r="Y261" i="7" s="1"/>
  <c r="R261" i="7"/>
  <c r="S261" i="7" s="1"/>
  <c r="K261" i="7"/>
  <c r="X260" i="7"/>
  <c r="Y260" i="7" s="1"/>
  <c r="S260" i="7"/>
  <c r="R260" i="7"/>
  <c r="K260" i="7"/>
  <c r="X259" i="7"/>
  <c r="Y259" i="7" s="1"/>
  <c r="R259" i="7"/>
  <c r="S259" i="7" s="1"/>
  <c r="K259" i="7"/>
  <c r="X258" i="7"/>
  <c r="Y258" i="7" s="1"/>
  <c r="R258" i="7"/>
  <c r="S258" i="7" s="1"/>
  <c r="K258" i="7"/>
  <c r="X257" i="7"/>
  <c r="Y257" i="7" s="1"/>
  <c r="R257" i="7"/>
  <c r="K257" i="7"/>
  <c r="AI255" i="7"/>
  <c r="AG255" i="7"/>
  <c r="AE255" i="7"/>
  <c r="AC255" i="7"/>
  <c r="W255" i="7"/>
  <c r="U255" i="7"/>
  <c r="Q255" i="7"/>
  <c r="O255" i="7"/>
  <c r="M255" i="7"/>
  <c r="T254" i="7"/>
  <c r="U254" i="7" s="1"/>
  <c r="K254" i="7"/>
  <c r="T253" i="7"/>
  <c r="T251" i="7" s="1"/>
  <c r="K253" i="7"/>
  <c r="T252" i="7"/>
  <c r="U252" i="7" s="1"/>
  <c r="K252" i="7"/>
  <c r="AB250" i="7"/>
  <c r="AC250" i="7" s="1"/>
  <c r="R250" i="7"/>
  <c r="S250" i="7" s="1"/>
  <c r="K250" i="7"/>
  <c r="AB249" i="7"/>
  <c r="AC249" i="7" s="1"/>
  <c r="R249" i="7"/>
  <c r="S249" i="7" s="1"/>
  <c r="K249" i="7"/>
  <c r="AC248" i="7"/>
  <c r="AB248" i="7"/>
  <c r="R248" i="7"/>
  <c r="S248" i="7" s="1"/>
  <c r="K248" i="7"/>
  <c r="AB247" i="7"/>
  <c r="AC247" i="7" s="1"/>
  <c r="R247" i="7"/>
  <c r="S247" i="7" s="1"/>
  <c r="K247" i="7"/>
  <c r="AB246" i="7"/>
  <c r="AC246" i="7" s="1"/>
  <c r="R246" i="7"/>
  <c r="S246" i="7" s="1"/>
  <c r="K246" i="7"/>
  <c r="AB245" i="7"/>
  <c r="AC245" i="7" s="1"/>
  <c r="R245" i="7"/>
  <c r="S245" i="7" s="1"/>
  <c r="K245" i="7"/>
  <c r="AB244" i="7"/>
  <c r="AC244" i="7" s="1"/>
  <c r="S244" i="7"/>
  <c r="R244" i="7"/>
  <c r="K244" i="7"/>
  <c r="AB243" i="7"/>
  <c r="AC243" i="7" s="1"/>
  <c r="R243" i="7"/>
  <c r="S243" i="7" s="1"/>
  <c r="K243" i="7"/>
  <c r="AB242" i="7"/>
  <c r="AC242" i="7" s="1"/>
  <c r="R242" i="7"/>
  <c r="S242" i="7" s="1"/>
  <c r="K242" i="7"/>
  <c r="AB241" i="7"/>
  <c r="AC241" i="7" s="1"/>
  <c r="R241" i="7"/>
  <c r="S241" i="7" s="1"/>
  <c r="K241" i="7"/>
  <c r="AB240" i="7"/>
  <c r="AC240" i="7" s="1"/>
  <c r="R240" i="7"/>
  <c r="S240" i="7" s="1"/>
  <c r="K240" i="7"/>
  <c r="AB239" i="7"/>
  <c r="AC239" i="7" s="1"/>
  <c r="S239" i="7"/>
  <c r="R239" i="7"/>
  <c r="K239" i="7"/>
  <c r="AB238" i="7"/>
  <c r="AC238" i="7" s="1"/>
  <c r="R238" i="7"/>
  <c r="S238" i="7" s="1"/>
  <c r="K238" i="7"/>
  <c r="AB237" i="7"/>
  <c r="AC237" i="7" s="1"/>
  <c r="R237" i="7"/>
  <c r="S237" i="7" s="1"/>
  <c r="K237" i="7"/>
  <c r="AB236" i="7"/>
  <c r="AC236" i="7" s="1"/>
  <c r="R236" i="7"/>
  <c r="S236" i="7" s="1"/>
  <c r="K236" i="7"/>
  <c r="AB235" i="7"/>
  <c r="AC235" i="7" s="1"/>
  <c r="R235" i="7"/>
  <c r="S235" i="7" s="1"/>
  <c r="K235" i="7"/>
  <c r="AB234" i="7"/>
  <c r="AC234" i="7" s="1"/>
  <c r="R234" i="7"/>
  <c r="S234" i="7" s="1"/>
  <c r="K234" i="7"/>
  <c r="AB233" i="7"/>
  <c r="AC233" i="7" s="1"/>
  <c r="R233" i="7"/>
  <c r="S233" i="7" s="1"/>
  <c r="K233" i="7"/>
  <c r="AC232" i="7"/>
  <c r="AB232" i="7"/>
  <c r="R232" i="7"/>
  <c r="S232" i="7" s="1"/>
  <c r="K232" i="7"/>
  <c r="AB231" i="7"/>
  <c r="AC231" i="7" s="1"/>
  <c r="R231" i="7"/>
  <c r="S231" i="7" s="1"/>
  <c r="K231" i="7"/>
  <c r="AB230" i="7"/>
  <c r="AC230" i="7" s="1"/>
  <c r="R230" i="7"/>
  <c r="S230" i="7" s="1"/>
  <c r="K230" i="7"/>
  <c r="AB229" i="7"/>
  <c r="S229" i="7"/>
  <c r="R229" i="7"/>
  <c r="K229" i="7"/>
  <c r="AB228" i="7"/>
  <c r="AC228" i="7" s="1"/>
  <c r="R228" i="7"/>
  <c r="S228" i="7" s="1"/>
  <c r="K228" i="7"/>
  <c r="AA227" i="7"/>
  <c r="AA226" i="7" s="1"/>
  <c r="AI226" i="7"/>
  <c r="AG226" i="7"/>
  <c r="AE226" i="7"/>
  <c r="Y226" i="7"/>
  <c r="W226" i="7"/>
  <c r="Q226" i="7"/>
  <c r="O226" i="7"/>
  <c r="M226" i="7"/>
  <c r="AB225" i="7"/>
  <c r="K225" i="7"/>
  <c r="AB224" i="7"/>
  <c r="AC224" i="7" s="1"/>
  <c r="K224" i="7"/>
  <c r="AB223" i="7"/>
  <c r="AC223" i="7" s="1"/>
  <c r="K223" i="7"/>
  <c r="AI221" i="7"/>
  <c r="AG221" i="7"/>
  <c r="AE221" i="7"/>
  <c r="AA221" i="7"/>
  <c r="Y221" i="7"/>
  <c r="W221" i="7"/>
  <c r="U221" i="7"/>
  <c r="S221" i="7"/>
  <c r="Q221" i="7"/>
  <c r="O221" i="7"/>
  <c r="M221" i="7"/>
  <c r="X220" i="7"/>
  <c r="X219" i="7" s="1"/>
  <c r="X218" i="7" s="1"/>
  <c r="K220" i="7"/>
  <c r="K219" i="7" s="1"/>
  <c r="K218" i="7" s="1"/>
  <c r="AI219" i="7"/>
  <c r="AI218" i="7" s="1"/>
  <c r="AA219" i="7"/>
  <c r="AA218" i="7" s="1"/>
  <c r="AG218" i="7"/>
  <c r="AE218" i="7"/>
  <c r="AC218" i="7"/>
  <c r="W218" i="7"/>
  <c r="U218" i="7"/>
  <c r="S218" i="7"/>
  <c r="Q218" i="7"/>
  <c r="O218" i="7"/>
  <c r="M218" i="7"/>
  <c r="V217" i="7"/>
  <c r="W217" i="7" s="1"/>
  <c r="W216" i="7" s="1"/>
  <c r="W215" i="7" s="1"/>
  <c r="K217" i="7"/>
  <c r="AA217" i="7" s="1"/>
  <c r="AA216" i="7" s="1"/>
  <c r="AI216" i="7"/>
  <c r="AG216" i="7"/>
  <c r="AG215" i="7" s="1"/>
  <c r="AE216" i="7"/>
  <c r="AE215" i="7" s="1"/>
  <c r="AC216" i="7"/>
  <c r="AC215" i="7" s="1"/>
  <c r="Y216" i="7"/>
  <c r="Y215" i="7" s="1"/>
  <c r="V216" i="7"/>
  <c r="V215" i="7" s="1"/>
  <c r="U216" i="7"/>
  <c r="S216" i="7"/>
  <c r="Q216" i="7"/>
  <c r="O216" i="7"/>
  <c r="M216" i="7"/>
  <c r="K216" i="7"/>
  <c r="K215" i="7" s="1"/>
  <c r="AI215" i="7"/>
  <c r="AA215" i="7"/>
  <c r="U215" i="7"/>
  <c r="S215" i="7"/>
  <c r="Q215" i="7"/>
  <c r="O215" i="7"/>
  <c r="M215" i="7"/>
  <c r="L215" i="7"/>
  <c r="T214" i="7"/>
  <c r="U214" i="7" s="1"/>
  <c r="U213" i="7" s="1"/>
  <c r="U212" i="7" s="1"/>
  <c r="K214" i="7"/>
  <c r="AI213" i="7"/>
  <c r="AI212" i="7" s="1"/>
  <c r="AI211" i="7" s="1"/>
  <c r="AG213" i="7"/>
  <c r="AG212" i="7" s="1"/>
  <c r="AE213" i="7"/>
  <c r="AC213" i="7"/>
  <c r="AA213" i="7"/>
  <c r="Y213" i="7"/>
  <c r="W213" i="7"/>
  <c r="W212" i="7" s="1"/>
  <c r="S213" i="7"/>
  <c r="Q213" i="7"/>
  <c r="O213" i="7"/>
  <c r="O212" i="7" s="1"/>
  <c r="M213" i="7"/>
  <c r="M212" i="7" s="1"/>
  <c r="K213" i="7"/>
  <c r="K212" i="7" s="1"/>
  <c r="AE212" i="7"/>
  <c r="AC212" i="7"/>
  <c r="AA212" i="7"/>
  <c r="Y212" i="7"/>
  <c r="S212" i="7"/>
  <c r="Q212" i="7"/>
  <c r="T210" i="7"/>
  <c r="U210" i="7" s="1"/>
  <c r="K210" i="7"/>
  <c r="T209" i="7"/>
  <c r="U209" i="7" s="1"/>
  <c r="K209" i="7"/>
  <c r="T208" i="7"/>
  <c r="U208" i="7" s="1"/>
  <c r="K208" i="7"/>
  <c r="T207" i="7"/>
  <c r="U207" i="7" s="1"/>
  <c r="K207" i="7"/>
  <c r="T206" i="7"/>
  <c r="U206" i="7" s="1"/>
  <c r="K206" i="7"/>
  <c r="T205" i="7"/>
  <c r="U205" i="7" s="1"/>
  <c r="K205" i="7"/>
  <c r="AI204" i="7"/>
  <c r="AI203" i="7" s="1"/>
  <c r="AG204" i="7"/>
  <c r="AG203" i="7" s="1"/>
  <c r="AE204" i="7"/>
  <c r="AE203" i="7" s="1"/>
  <c r="AC204" i="7"/>
  <c r="AC203" i="7" s="1"/>
  <c r="AA204" i="7"/>
  <c r="AA203" i="7" s="1"/>
  <c r="Y204" i="7"/>
  <c r="W204" i="7"/>
  <c r="W203" i="7" s="1"/>
  <c r="S204" i="7"/>
  <c r="Q204" i="7"/>
  <c r="Q203" i="7" s="1"/>
  <c r="O204" i="7"/>
  <c r="M204" i="7"/>
  <c r="Y203" i="7"/>
  <c r="S203" i="7"/>
  <c r="O203" i="7"/>
  <c r="O189" i="7" s="1"/>
  <c r="M203" i="7"/>
  <c r="AE202" i="7"/>
  <c r="AD202" i="7"/>
  <c r="X202" i="7"/>
  <c r="Y202" i="7" s="1"/>
  <c r="R202" i="7"/>
  <c r="S202" i="7" s="1"/>
  <c r="K202" i="7"/>
  <c r="AD201" i="7"/>
  <c r="AE201" i="7" s="1"/>
  <c r="X201" i="7"/>
  <c r="Y201" i="7" s="1"/>
  <c r="R201" i="7"/>
  <c r="S201" i="7" s="1"/>
  <c r="K201" i="7"/>
  <c r="AD200" i="7"/>
  <c r="AE200" i="7" s="1"/>
  <c r="X200" i="7"/>
  <c r="Y200" i="7" s="1"/>
  <c r="R200" i="7"/>
  <c r="S200" i="7" s="1"/>
  <c r="K200" i="7"/>
  <c r="AD199" i="7"/>
  <c r="AE199" i="7" s="1"/>
  <c r="X199" i="7"/>
  <c r="Y199" i="7" s="1"/>
  <c r="R199" i="7"/>
  <c r="S199" i="7" s="1"/>
  <c r="K199" i="7"/>
  <c r="AE198" i="7"/>
  <c r="AD198" i="7"/>
  <c r="X198" i="7"/>
  <c r="Y198" i="7" s="1"/>
  <c r="R198" i="7"/>
  <c r="S198" i="7" s="1"/>
  <c r="K198" i="7"/>
  <c r="AE197" i="7"/>
  <c r="AD197" i="7"/>
  <c r="X197" i="7"/>
  <c r="Y197" i="7" s="1"/>
  <c r="R197" i="7"/>
  <c r="S197" i="7" s="1"/>
  <c r="K197" i="7"/>
  <c r="AD196" i="7"/>
  <c r="AE196" i="7" s="1"/>
  <c r="X196" i="7"/>
  <c r="Y196" i="7" s="1"/>
  <c r="S196" i="7"/>
  <c r="R196" i="7"/>
  <c r="K196" i="7"/>
  <c r="AE195" i="7"/>
  <c r="AD195" i="7"/>
  <c r="X195" i="7"/>
  <c r="Y195" i="7" s="1"/>
  <c r="R195" i="7"/>
  <c r="S195" i="7" s="1"/>
  <c r="K195" i="7"/>
  <c r="AD194" i="7"/>
  <c r="AE194" i="7" s="1"/>
  <c r="X194" i="7"/>
  <c r="Y194" i="7" s="1"/>
  <c r="R194" i="7"/>
  <c r="S194" i="7" s="1"/>
  <c r="K194" i="7"/>
  <c r="AD193" i="7"/>
  <c r="AE193" i="7" s="1"/>
  <c r="Y193" i="7"/>
  <c r="X193" i="7"/>
  <c r="S193" i="7"/>
  <c r="R193" i="7"/>
  <c r="K193" i="7"/>
  <c r="AD192" i="7"/>
  <c r="AE192" i="7" s="1"/>
  <c r="X192" i="7"/>
  <c r="Y192" i="7" s="1"/>
  <c r="R192" i="7"/>
  <c r="S192" i="7" s="1"/>
  <c r="O192" i="7"/>
  <c r="O191" i="7" s="1"/>
  <c r="O190" i="7" s="1"/>
  <c r="K192" i="7"/>
  <c r="AI191" i="7"/>
  <c r="AI190" i="7" s="1"/>
  <c r="AG191" i="7"/>
  <c r="AG190" i="7" s="1"/>
  <c r="AC191" i="7"/>
  <c r="AC190" i="7" s="1"/>
  <c r="AA191" i="7"/>
  <c r="AA190" i="7" s="1"/>
  <c r="W191" i="7"/>
  <c r="W190" i="7" s="1"/>
  <c r="U191" i="7"/>
  <c r="U190" i="7" s="1"/>
  <c r="Q191" i="7"/>
  <c r="M191" i="7"/>
  <c r="M190" i="7" s="1"/>
  <c r="Q190" i="7"/>
  <c r="Q189" i="7"/>
  <c r="X188" i="7"/>
  <c r="Y188" i="7" s="1"/>
  <c r="K188" i="7"/>
  <c r="K186" i="7" s="1"/>
  <c r="K185" i="7" s="1"/>
  <c r="Y187" i="7"/>
  <c r="Y186" i="7" s="1"/>
  <c r="Y185" i="7" s="1"/>
  <c r="X187" i="7"/>
  <c r="K187" i="7"/>
  <c r="AI186" i="7"/>
  <c r="AG186" i="7"/>
  <c r="AG185" i="7" s="1"/>
  <c r="AE186" i="7"/>
  <c r="AE185" i="7" s="1"/>
  <c r="AC186" i="7"/>
  <c r="AC185" i="7" s="1"/>
  <c r="AA186" i="7"/>
  <c r="AA185" i="7" s="1"/>
  <c r="W186" i="7"/>
  <c r="W185" i="7" s="1"/>
  <c r="U186" i="7"/>
  <c r="U185" i="7" s="1"/>
  <c r="S186" i="7"/>
  <c r="Q186" i="7"/>
  <c r="Q185" i="7" s="1"/>
  <c r="O186" i="7"/>
  <c r="O185" i="7" s="1"/>
  <c r="M186" i="7"/>
  <c r="AI185" i="7"/>
  <c r="S185" i="7"/>
  <c r="M185" i="7"/>
  <c r="X184" i="7"/>
  <c r="Y184" i="7" s="1"/>
  <c r="K184" i="7"/>
  <c r="X183" i="7"/>
  <c r="Y183" i="7" s="1"/>
  <c r="K183" i="7"/>
  <c r="X182" i="7"/>
  <c r="Y182" i="7" s="1"/>
  <c r="K182" i="7"/>
  <c r="X181" i="7"/>
  <c r="Y181" i="7" s="1"/>
  <c r="K181" i="7"/>
  <c r="K180" i="7" s="1"/>
  <c r="K179" i="7" s="1"/>
  <c r="AI180" i="7"/>
  <c r="AI179" i="7" s="1"/>
  <c r="AG180" i="7"/>
  <c r="AG179" i="7" s="1"/>
  <c r="AE180" i="7"/>
  <c r="AE179" i="7" s="1"/>
  <c r="AC180" i="7"/>
  <c r="AC179" i="7" s="1"/>
  <c r="AA180" i="7"/>
  <c r="AA179" i="7" s="1"/>
  <c r="W180" i="7"/>
  <c r="W179" i="7" s="1"/>
  <c r="U180" i="7"/>
  <c r="U179" i="7" s="1"/>
  <c r="S180" i="7"/>
  <c r="Q180" i="7"/>
  <c r="O180" i="7"/>
  <c r="M180" i="7"/>
  <c r="M179" i="7" s="1"/>
  <c r="S179" i="7"/>
  <c r="Q179" i="7"/>
  <c r="O179" i="7"/>
  <c r="X178" i="7"/>
  <c r="Y178" i="7" s="1"/>
  <c r="Y177" i="7" s="1"/>
  <c r="K178" i="7"/>
  <c r="AI177" i="7"/>
  <c r="AG177" i="7"/>
  <c r="AE177" i="7"/>
  <c r="AC177" i="7"/>
  <c r="AA177" i="7"/>
  <c r="W177" i="7"/>
  <c r="U177" i="7"/>
  <c r="S177" i="7"/>
  <c r="Q177" i="7"/>
  <c r="O177" i="7"/>
  <c r="M177" i="7"/>
  <c r="K177" i="7"/>
  <c r="AE176" i="7"/>
  <c r="AD176" i="7"/>
  <c r="X176" i="7"/>
  <c r="Y176" i="7" s="1"/>
  <c r="R176" i="7"/>
  <c r="S176" i="7" s="1"/>
  <c r="K176" i="7"/>
  <c r="AD175" i="7"/>
  <c r="AE175" i="7" s="1"/>
  <c r="X175" i="7"/>
  <c r="Y175" i="7" s="1"/>
  <c r="R175" i="7"/>
  <c r="S175" i="7" s="1"/>
  <c r="K175" i="7"/>
  <c r="AD174" i="7"/>
  <c r="AE174" i="7" s="1"/>
  <c r="Y174" i="7"/>
  <c r="X174" i="7"/>
  <c r="R174" i="7"/>
  <c r="S174" i="7" s="1"/>
  <c r="K174" i="7"/>
  <c r="AD173" i="7"/>
  <c r="AE173" i="7" s="1"/>
  <c r="X173" i="7"/>
  <c r="Y173" i="7" s="1"/>
  <c r="R173" i="7"/>
  <c r="S173" i="7" s="1"/>
  <c r="S172" i="7" s="1"/>
  <c r="K173" i="7"/>
  <c r="K172" i="7" s="1"/>
  <c r="AI172" i="7"/>
  <c r="AG172" i="7"/>
  <c r="AC172" i="7"/>
  <c r="AA172" i="7"/>
  <c r="W172" i="7"/>
  <c r="U172" i="7"/>
  <c r="Q172" i="7"/>
  <c r="O172" i="7"/>
  <c r="M172" i="7"/>
  <c r="AD171" i="7"/>
  <c r="AE171" i="7" s="1"/>
  <c r="X171" i="7"/>
  <c r="Y171" i="7" s="1"/>
  <c r="R171" i="7"/>
  <c r="S171" i="7" s="1"/>
  <c r="K171" i="7"/>
  <c r="AE170" i="7"/>
  <c r="AD170" i="7"/>
  <c r="X170" i="7"/>
  <c r="Y170" i="7" s="1"/>
  <c r="R170" i="7"/>
  <c r="S170" i="7" s="1"/>
  <c r="K170" i="7"/>
  <c r="AD169" i="7"/>
  <c r="AE169" i="7" s="1"/>
  <c r="X169" i="7"/>
  <c r="Y169" i="7" s="1"/>
  <c r="R169" i="7"/>
  <c r="S169" i="7" s="1"/>
  <c r="K169" i="7"/>
  <c r="AD168" i="7"/>
  <c r="AE168" i="7" s="1"/>
  <c r="Y168" i="7"/>
  <c r="X168" i="7"/>
  <c r="R168" i="7"/>
  <c r="S168" i="7" s="1"/>
  <c r="K168" i="7"/>
  <c r="AD167" i="7"/>
  <c r="AE167" i="7" s="1"/>
  <c r="X167" i="7"/>
  <c r="Y167" i="7" s="1"/>
  <c r="R167" i="7"/>
  <c r="S167" i="7" s="1"/>
  <c r="K167" i="7"/>
  <c r="AD166" i="7"/>
  <c r="AE166" i="7" s="1"/>
  <c r="X166" i="7"/>
  <c r="Y166" i="7" s="1"/>
  <c r="S166" i="7"/>
  <c r="R166" i="7"/>
  <c r="K166" i="7"/>
  <c r="AD165" i="7"/>
  <c r="AE165" i="7" s="1"/>
  <c r="X165" i="7"/>
  <c r="Y165" i="7" s="1"/>
  <c r="R165" i="7"/>
  <c r="S165" i="7" s="1"/>
  <c r="K165" i="7"/>
  <c r="AD164" i="7"/>
  <c r="AE164" i="7" s="1"/>
  <c r="X164" i="7"/>
  <c r="Y164" i="7" s="1"/>
  <c r="R164" i="7"/>
  <c r="S164" i="7" s="1"/>
  <c r="K164" i="7"/>
  <c r="AE163" i="7"/>
  <c r="AD163" i="7"/>
  <c r="X163" i="7"/>
  <c r="Y163" i="7" s="1"/>
  <c r="R163" i="7"/>
  <c r="S163" i="7" s="1"/>
  <c r="K163" i="7"/>
  <c r="AE162" i="7"/>
  <c r="AD162" i="7"/>
  <c r="X162" i="7"/>
  <c r="Y162" i="7" s="1"/>
  <c r="R162" i="7"/>
  <c r="S162" i="7" s="1"/>
  <c r="K162" i="7"/>
  <c r="AD161" i="7"/>
  <c r="AE161" i="7" s="1"/>
  <c r="X161" i="7"/>
  <c r="Y161" i="7" s="1"/>
  <c r="R161" i="7"/>
  <c r="S161" i="7" s="1"/>
  <c r="K161" i="7"/>
  <c r="AD160" i="7"/>
  <c r="AE160" i="7" s="1"/>
  <c r="Y160" i="7"/>
  <c r="X160" i="7"/>
  <c r="R160" i="7"/>
  <c r="S160" i="7" s="1"/>
  <c r="K160" i="7"/>
  <c r="AD159" i="7"/>
  <c r="AE159" i="7" s="1"/>
  <c r="X159" i="7"/>
  <c r="Y159" i="7" s="1"/>
  <c r="R159" i="7"/>
  <c r="S159" i="7" s="1"/>
  <c r="K159" i="7"/>
  <c r="AE158" i="7"/>
  <c r="AD158" i="7"/>
  <c r="X158" i="7"/>
  <c r="Y158" i="7" s="1"/>
  <c r="R158" i="7"/>
  <c r="S158" i="7" s="1"/>
  <c r="K158" i="7"/>
  <c r="AD157" i="7"/>
  <c r="AE157" i="7" s="1"/>
  <c r="X157" i="7"/>
  <c r="Y157" i="7" s="1"/>
  <c r="R157" i="7"/>
  <c r="S157" i="7" s="1"/>
  <c r="K157" i="7"/>
  <c r="AE156" i="7"/>
  <c r="AD156" i="7"/>
  <c r="X156" i="7"/>
  <c r="Y156" i="7" s="1"/>
  <c r="R156" i="7"/>
  <c r="S156" i="7" s="1"/>
  <c r="K156" i="7"/>
  <c r="AD155" i="7"/>
  <c r="AE155" i="7" s="1"/>
  <c r="X155" i="7"/>
  <c r="Y155" i="7" s="1"/>
  <c r="R155" i="7"/>
  <c r="S155" i="7" s="1"/>
  <c r="K155" i="7"/>
  <c r="AD154" i="7"/>
  <c r="AE154" i="7" s="1"/>
  <c r="X154" i="7"/>
  <c r="Y154" i="7" s="1"/>
  <c r="S154" i="7"/>
  <c r="R154" i="7"/>
  <c r="K154" i="7"/>
  <c r="AD153" i="7"/>
  <c r="AE153" i="7" s="1"/>
  <c r="X153" i="7"/>
  <c r="Y153" i="7" s="1"/>
  <c r="S153" i="7"/>
  <c r="R153" i="7"/>
  <c r="K153" i="7"/>
  <c r="AD152" i="7"/>
  <c r="AE152" i="7" s="1"/>
  <c r="X152" i="7"/>
  <c r="Y152" i="7" s="1"/>
  <c r="R152" i="7"/>
  <c r="S152" i="7" s="1"/>
  <c r="K152" i="7"/>
  <c r="AD151" i="7"/>
  <c r="AE151" i="7" s="1"/>
  <c r="X151" i="7"/>
  <c r="Y151" i="7" s="1"/>
  <c r="R151" i="7"/>
  <c r="S151" i="7" s="1"/>
  <c r="K151" i="7"/>
  <c r="AE150" i="7"/>
  <c r="AD150" i="7"/>
  <c r="X150" i="7"/>
  <c r="Y150" i="7" s="1"/>
  <c r="R150" i="7"/>
  <c r="S150" i="7" s="1"/>
  <c r="K150" i="7"/>
  <c r="AD149" i="7"/>
  <c r="AE149" i="7" s="1"/>
  <c r="Y149" i="7"/>
  <c r="X149" i="7"/>
  <c r="R149" i="7"/>
  <c r="S149" i="7" s="1"/>
  <c r="K149" i="7"/>
  <c r="AD148" i="7"/>
  <c r="AE148" i="7" s="1"/>
  <c r="X148" i="7"/>
  <c r="Y148" i="7" s="1"/>
  <c r="R148" i="7"/>
  <c r="S148" i="7" s="1"/>
  <c r="K148" i="7"/>
  <c r="AD147" i="7"/>
  <c r="AE147" i="7" s="1"/>
  <c r="X147" i="7"/>
  <c r="Y147" i="7" s="1"/>
  <c r="R147" i="7"/>
  <c r="S147" i="7" s="1"/>
  <c r="K147" i="7"/>
  <c r="AD146" i="7"/>
  <c r="AE146" i="7" s="1"/>
  <c r="X146" i="7"/>
  <c r="Y146" i="7" s="1"/>
  <c r="R146" i="7"/>
  <c r="S146" i="7" s="1"/>
  <c r="K146" i="7"/>
  <c r="AE145" i="7"/>
  <c r="AD145" i="7"/>
  <c r="X145" i="7"/>
  <c r="Y145" i="7" s="1"/>
  <c r="R145" i="7"/>
  <c r="S145" i="7" s="1"/>
  <c r="K145" i="7"/>
  <c r="AD144" i="7"/>
  <c r="AE144" i="7" s="1"/>
  <c r="X144" i="7"/>
  <c r="Y144" i="7" s="1"/>
  <c r="R144" i="7"/>
  <c r="S144" i="7" s="1"/>
  <c r="K144" i="7"/>
  <c r="AD143" i="7"/>
  <c r="AE143" i="7" s="1"/>
  <c r="X143" i="7"/>
  <c r="Y143" i="7" s="1"/>
  <c r="R143" i="7"/>
  <c r="S143" i="7" s="1"/>
  <c r="K143" i="7"/>
  <c r="AD142" i="7"/>
  <c r="AE142" i="7" s="1"/>
  <c r="X142" i="7"/>
  <c r="Y142" i="7" s="1"/>
  <c r="S142" i="7"/>
  <c r="R142" i="7"/>
  <c r="K142" i="7"/>
  <c r="AD141" i="7"/>
  <c r="AE141" i="7" s="1"/>
  <c r="X141" i="7"/>
  <c r="Y141" i="7" s="1"/>
  <c r="R141" i="7"/>
  <c r="S141" i="7" s="1"/>
  <c r="K141" i="7"/>
  <c r="AD140" i="7"/>
  <c r="AE140" i="7" s="1"/>
  <c r="Y140" i="7"/>
  <c r="X140" i="7"/>
  <c r="R140" i="7"/>
  <c r="S140" i="7" s="1"/>
  <c r="K140" i="7"/>
  <c r="AE139" i="7"/>
  <c r="AD139" i="7"/>
  <c r="X139" i="7"/>
  <c r="Y139" i="7" s="1"/>
  <c r="R139" i="7"/>
  <c r="S139" i="7" s="1"/>
  <c r="K139" i="7"/>
  <c r="AD138" i="7"/>
  <c r="AE138" i="7" s="1"/>
  <c r="X138" i="7"/>
  <c r="Y138" i="7" s="1"/>
  <c r="R138" i="7"/>
  <c r="S138" i="7" s="1"/>
  <c r="K138" i="7"/>
  <c r="AD137" i="7"/>
  <c r="AE137" i="7" s="1"/>
  <c r="X137" i="7"/>
  <c r="Y137" i="7" s="1"/>
  <c r="R137" i="7"/>
  <c r="S137" i="7" s="1"/>
  <c r="K137" i="7"/>
  <c r="AD136" i="7"/>
  <c r="AE136" i="7" s="1"/>
  <c r="Y136" i="7"/>
  <c r="X136" i="7"/>
  <c r="R136" i="7"/>
  <c r="S136" i="7" s="1"/>
  <c r="K136" i="7"/>
  <c r="AD135" i="7"/>
  <c r="AE135" i="7" s="1"/>
  <c r="X135" i="7"/>
  <c r="Y135" i="7" s="1"/>
  <c r="R135" i="7"/>
  <c r="S135" i="7" s="1"/>
  <c r="K135" i="7"/>
  <c r="AE134" i="7"/>
  <c r="AD134" i="7"/>
  <c r="X134" i="7"/>
  <c r="Y134" i="7" s="1"/>
  <c r="S134" i="7"/>
  <c r="R134" i="7"/>
  <c r="K134" i="7"/>
  <c r="AD133" i="7"/>
  <c r="AE133" i="7" s="1"/>
  <c r="X133" i="7"/>
  <c r="Y133" i="7" s="1"/>
  <c r="S133" i="7"/>
  <c r="R133" i="7"/>
  <c r="K133" i="7"/>
  <c r="AE132" i="7"/>
  <c r="AD132" i="7"/>
  <c r="X132" i="7"/>
  <c r="Y132" i="7" s="1"/>
  <c r="R132" i="7"/>
  <c r="S132" i="7" s="1"/>
  <c r="K132" i="7"/>
  <c r="AD131" i="7"/>
  <c r="AE131" i="7" s="1"/>
  <c r="X131" i="7"/>
  <c r="Y131" i="7" s="1"/>
  <c r="R131" i="7"/>
  <c r="S131" i="7" s="1"/>
  <c r="K131" i="7"/>
  <c r="AD130" i="7"/>
  <c r="AE130" i="7" s="1"/>
  <c r="Y130" i="7"/>
  <c r="X130" i="7"/>
  <c r="S130" i="7"/>
  <c r="R130" i="7"/>
  <c r="K130" i="7"/>
  <c r="AD129" i="7"/>
  <c r="AE129" i="7" s="1"/>
  <c r="X129" i="7"/>
  <c r="Y129" i="7" s="1"/>
  <c r="R129" i="7"/>
  <c r="S129" i="7" s="1"/>
  <c r="K129" i="7"/>
  <c r="AD128" i="7"/>
  <c r="AE128" i="7" s="1"/>
  <c r="Y128" i="7"/>
  <c r="X128" i="7"/>
  <c r="R128" i="7"/>
  <c r="S128" i="7" s="1"/>
  <c r="K128" i="7"/>
  <c r="AI127" i="7"/>
  <c r="AG127" i="7"/>
  <c r="AC127" i="7"/>
  <c r="AA127" i="7"/>
  <c r="W127" i="7"/>
  <c r="U127" i="7"/>
  <c r="Q127" i="7"/>
  <c r="O127" i="7"/>
  <c r="M127" i="7"/>
  <c r="S125" i="7"/>
  <c r="S124" i="7" s="1"/>
  <c r="S123" i="7" s="1"/>
  <c r="R125" i="7"/>
  <c r="K125" i="7"/>
  <c r="AI124" i="7"/>
  <c r="AI123" i="7" s="1"/>
  <c r="AG124" i="7"/>
  <c r="AG123" i="7" s="1"/>
  <c r="AE124" i="7"/>
  <c r="AE123" i="7" s="1"/>
  <c r="AC124" i="7"/>
  <c r="AC123" i="7" s="1"/>
  <c r="AA124" i="7"/>
  <c r="AA123" i="7" s="1"/>
  <c r="Y124" i="7"/>
  <c r="Y123" i="7" s="1"/>
  <c r="W124" i="7"/>
  <c r="W123" i="7" s="1"/>
  <c r="U124" i="7"/>
  <c r="Q124" i="7"/>
  <c r="Q123" i="7" s="1"/>
  <c r="O124" i="7"/>
  <c r="O123" i="7" s="1"/>
  <c r="M124" i="7"/>
  <c r="K124" i="7"/>
  <c r="U123" i="7"/>
  <c r="M123" i="7"/>
  <c r="K123" i="7"/>
  <c r="AE122" i="7"/>
  <c r="AD122" i="7"/>
  <c r="X122" i="7"/>
  <c r="Y122" i="7" s="1"/>
  <c r="S122" i="7"/>
  <c r="R122" i="7"/>
  <c r="K122" i="7"/>
  <c r="AD121" i="7"/>
  <c r="AE121" i="7" s="1"/>
  <c r="X121" i="7"/>
  <c r="Y121" i="7" s="1"/>
  <c r="R121" i="7"/>
  <c r="S121" i="7" s="1"/>
  <c r="K121" i="7"/>
  <c r="AD120" i="7"/>
  <c r="AE120" i="7" s="1"/>
  <c r="X120" i="7"/>
  <c r="Y120" i="7" s="1"/>
  <c r="R120" i="7"/>
  <c r="S120" i="7" s="1"/>
  <c r="K120" i="7"/>
  <c r="AD119" i="7"/>
  <c r="AE119" i="7" s="1"/>
  <c r="Y119" i="7"/>
  <c r="X119" i="7"/>
  <c r="R119" i="7"/>
  <c r="S119" i="7" s="1"/>
  <c r="K119" i="7"/>
  <c r="AD118" i="7"/>
  <c r="AE118" i="7" s="1"/>
  <c r="Y118" i="7"/>
  <c r="X118" i="7"/>
  <c r="R118" i="7"/>
  <c r="S118" i="7" s="1"/>
  <c r="K118" i="7"/>
  <c r="AD117" i="7"/>
  <c r="AE117" i="7" s="1"/>
  <c r="X117" i="7"/>
  <c r="Y117" i="7" s="1"/>
  <c r="S117" i="7"/>
  <c r="R117" i="7"/>
  <c r="K117" i="7"/>
  <c r="AD116" i="7"/>
  <c r="AE116" i="7" s="1"/>
  <c r="X116" i="7"/>
  <c r="Y116" i="7" s="1"/>
  <c r="R116" i="7"/>
  <c r="S116" i="7" s="1"/>
  <c r="K116" i="7"/>
  <c r="AD115" i="7"/>
  <c r="AE115" i="7" s="1"/>
  <c r="X115" i="7"/>
  <c r="Y115" i="7" s="1"/>
  <c r="S115" i="7"/>
  <c r="R115" i="7"/>
  <c r="K115" i="7"/>
  <c r="AE114" i="7"/>
  <c r="AD114" i="7"/>
  <c r="X114" i="7"/>
  <c r="Y114" i="7" s="1"/>
  <c r="R114" i="7"/>
  <c r="S114" i="7" s="1"/>
  <c r="K114" i="7"/>
  <c r="AD113" i="7"/>
  <c r="AE113" i="7" s="1"/>
  <c r="Y113" i="7"/>
  <c r="X113" i="7"/>
  <c r="R113" i="7"/>
  <c r="S113" i="7" s="1"/>
  <c r="K113" i="7"/>
  <c r="AE112" i="7"/>
  <c r="AD112" i="7"/>
  <c r="X112" i="7"/>
  <c r="Y112" i="7" s="1"/>
  <c r="R112" i="7"/>
  <c r="S112" i="7" s="1"/>
  <c r="K112" i="7"/>
  <c r="AD111" i="7"/>
  <c r="AE111" i="7" s="1"/>
  <c r="X111" i="7"/>
  <c r="Y111" i="7" s="1"/>
  <c r="S111" i="7"/>
  <c r="R111" i="7"/>
  <c r="K111" i="7"/>
  <c r="AE110" i="7"/>
  <c r="AD110" i="7"/>
  <c r="X110" i="7"/>
  <c r="Y110" i="7" s="1"/>
  <c r="R110" i="7"/>
  <c r="S110" i="7" s="1"/>
  <c r="K110" i="7"/>
  <c r="AD109" i="7"/>
  <c r="AE109" i="7" s="1"/>
  <c r="X109" i="7"/>
  <c r="Y109" i="7" s="1"/>
  <c r="R109" i="7"/>
  <c r="S109" i="7" s="1"/>
  <c r="K109" i="7"/>
  <c r="AD108" i="7"/>
  <c r="AE108" i="7" s="1"/>
  <c r="X108" i="7"/>
  <c r="Y108" i="7" s="1"/>
  <c r="R108" i="7"/>
  <c r="S108" i="7" s="1"/>
  <c r="K108" i="7"/>
  <c r="AD107" i="7"/>
  <c r="AE107" i="7" s="1"/>
  <c r="X107" i="7"/>
  <c r="Y107" i="7" s="1"/>
  <c r="R107" i="7"/>
  <c r="S107" i="7" s="1"/>
  <c r="K107" i="7"/>
  <c r="AD106" i="7"/>
  <c r="AE106" i="7" s="1"/>
  <c r="X106" i="7"/>
  <c r="Y106" i="7" s="1"/>
  <c r="R106" i="7"/>
  <c r="S106" i="7" s="1"/>
  <c r="K106" i="7"/>
  <c r="AD105" i="7"/>
  <c r="AE105" i="7" s="1"/>
  <c r="X105" i="7"/>
  <c r="Y105" i="7" s="1"/>
  <c r="R105" i="7"/>
  <c r="S105" i="7" s="1"/>
  <c r="K105" i="7"/>
  <c r="AD104" i="7"/>
  <c r="AE104" i="7" s="1"/>
  <c r="X104" i="7"/>
  <c r="Y104" i="7" s="1"/>
  <c r="R104" i="7"/>
  <c r="S104" i="7" s="1"/>
  <c r="K104" i="7"/>
  <c r="AD103" i="7"/>
  <c r="AE103" i="7" s="1"/>
  <c r="X103" i="7"/>
  <c r="Y103" i="7" s="1"/>
  <c r="R103" i="7"/>
  <c r="S103" i="7" s="1"/>
  <c r="K103" i="7"/>
  <c r="AD102" i="7"/>
  <c r="AE102" i="7" s="1"/>
  <c r="X102" i="7"/>
  <c r="Y102" i="7" s="1"/>
  <c r="R102" i="7"/>
  <c r="S102" i="7" s="1"/>
  <c r="K102" i="7"/>
  <c r="AD101" i="7"/>
  <c r="AE101" i="7" s="1"/>
  <c r="X101" i="7"/>
  <c r="Y101" i="7" s="1"/>
  <c r="S101" i="7"/>
  <c r="R101" i="7"/>
  <c r="K101" i="7"/>
  <c r="AD100" i="7"/>
  <c r="AE100" i="7" s="1"/>
  <c r="X100" i="7"/>
  <c r="Y100" i="7" s="1"/>
  <c r="R100" i="7"/>
  <c r="S100" i="7" s="1"/>
  <c r="K100" i="7"/>
  <c r="AD99" i="7"/>
  <c r="AE99" i="7" s="1"/>
  <c r="X99" i="7"/>
  <c r="Y99" i="7" s="1"/>
  <c r="S99" i="7"/>
  <c r="R99" i="7"/>
  <c r="K99" i="7"/>
  <c r="AI98" i="7"/>
  <c r="AI97" i="7" s="1"/>
  <c r="AG98" i="7"/>
  <c r="AC98" i="7"/>
  <c r="AC97" i="7" s="1"/>
  <c r="AA98" i="7"/>
  <c r="AA97" i="7" s="1"/>
  <c r="W98" i="7"/>
  <c r="W97" i="7" s="1"/>
  <c r="U98" i="7"/>
  <c r="U97" i="7" s="1"/>
  <c r="Q98" i="7"/>
  <c r="Q97" i="7" s="1"/>
  <c r="O98" i="7"/>
  <c r="O97" i="7" s="1"/>
  <c r="M98" i="7"/>
  <c r="M97" i="7" s="1"/>
  <c r="AG97" i="7"/>
  <c r="AD96" i="7"/>
  <c r="AE96" i="7" s="1"/>
  <c r="S96" i="7"/>
  <c r="R96" i="7"/>
  <c r="K96" i="7"/>
  <c r="AD95" i="7"/>
  <c r="AE95" i="7" s="1"/>
  <c r="R95" i="7"/>
  <c r="S95" i="7" s="1"/>
  <c r="K95" i="7"/>
  <c r="AE94" i="7"/>
  <c r="AD94" i="7"/>
  <c r="R94" i="7"/>
  <c r="S94" i="7" s="1"/>
  <c r="K94" i="7"/>
  <c r="AE93" i="7"/>
  <c r="AD93" i="7"/>
  <c r="R93" i="7"/>
  <c r="S93" i="7" s="1"/>
  <c r="K93" i="7"/>
  <c r="AD92" i="7"/>
  <c r="AE92" i="7" s="1"/>
  <c r="R92" i="7"/>
  <c r="S92" i="7" s="1"/>
  <c r="K92" i="7"/>
  <c r="AD91" i="7"/>
  <c r="AE91" i="7" s="1"/>
  <c r="R91" i="7"/>
  <c r="S91" i="7" s="1"/>
  <c r="K91" i="7"/>
  <c r="AE90" i="7"/>
  <c r="AD90" i="7"/>
  <c r="R90" i="7"/>
  <c r="S90" i="7" s="1"/>
  <c r="K90" i="7"/>
  <c r="AI89" i="7"/>
  <c r="AI88" i="7" s="1"/>
  <c r="AG89" i="7"/>
  <c r="AG88" i="7" s="1"/>
  <c r="AC89" i="7"/>
  <c r="AC88" i="7" s="1"/>
  <c r="AA89" i="7"/>
  <c r="Y89" i="7"/>
  <c r="W89" i="7"/>
  <c r="W88" i="7" s="1"/>
  <c r="U89" i="7"/>
  <c r="U88" i="7" s="1"/>
  <c r="Q89" i="7"/>
  <c r="Q88" i="7" s="1"/>
  <c r="O89" i="7"/>
  <c r="M89" i="7"/>
  <c r="M88" i="7" s="1"/>
  <c r="AA88" i="7"/>
  <c r="Y88" i="7"/>
  <c r="O88" i="7"/>
  <c r="AD87" i="7"/>
  <c r="AE87" i="7" s="1"/>
  <c r="X87" i="7"/>
  <c r="Y87" i="7" s="1"/>
  <c r="S87" i="7"/>
  <c r="R87" i="7"/>
  <c r="K87" i="7"/>
  <c r="AD86" i="7"/>
  <c r="AE86" i="7" s="1"/>
  <c r="X86" i="7"/>
  <c r="Y86" i="7" s="1"/>
  <c r="R86" i="7"/>
  <c r="S86" i="7" s="1"/>
  <c r="K86" i="7"/>
  <c r="AD85" i="7"/>
  <c r="AE85" i="7" s="1"/>
  <c r="X85" i="7"/>
  <c r="Y85" i="7" s="1"/>
  <c r="R85" i="7"/>
  <c r="S85" i="7" s="1"/>
  <c r="K85" i="7"/>
  <c r="AE84" i="7"/>
  <c r="AD84" i="7"/>
  <c r="X84" i="7"/>
  <c r="Y84" i="7" s="1"/>
  <c r="R84" i="7"/>
  <c r="S84" i="7" s="1"/>
  <c r="K84" i="7"/>
  <c r="AD83" i="7"/>
  <c r="AE83" i="7" s="1"/>
  <c r="X83" i="7"/>
  <c r="Y83" i="7" s="1"/>
  <c r="R83" i="7"/>
  <c r="S83" i="7" s="1"/>
  <c r="K83" i="7"/>
  <c r="AD82" i="7"/>
  <c r="AE82" i="7" s="1"/>
  <c r="X82" i="7"/>
  <c r="Y82" i="7" s="1"/>
  <c r="R82" i="7"/>
  <c r="S82" i="7" s="1"/>
  <c r="K82" i="7"/>
  <c r="AE81" i="7"/>
  <c r="AD81" i="7"/>
  <c r="X81" i="7"/>
  <c r="Y81" i="7" s="1"/>
  <c r="R81" i="7"/>
  <c r="S81" i="7" s="1"/>
  <c r="K81" i="7"/>
  <c r="AD80" i="7"/>
  <c r="AE80" i="7" s="1"/>
  <c r="X80" i="7"/>
  <c r="Y80" i="7" s="1"/>
  <c r="R80" i="7"/>
  <c r="S80" i="7" s="1"/>
  <c r="K80" i="7"/>
  <c r="AD79" i="7"/>
  <c r="AE79" i="7" s="1"/>
  <c r="X79" i="7"/>
  <c r="Y79" i="7" s="1"/>
  <c r="R79" i="7"/>
  <c r="S79" i="7" s="1"/>
  <c r="K79" i="7"/>
  <c r="AD78" i="7"/>
  <c r="AE78" i="7" s="1"/>
  <c r="X78" i="7"/>
  <c r="Y78" i="7" s="1"/>
  <c r="R78" i="7"/>
  <c r="S78" i="7" s="1"/>
  <c r="K78" i="7"/>
  <c r="AD77" i="7"/>
  <c r="AE77" i="7" s="1"/>
  <c r="X77" i="7"/>
  <c r="Y77" i="7" s="1"/>
  <c r="R77" i="7"/>
  <c r="S77" i="7" s="1"/>
  <c r="K77" i="7"/>
  <c r="AD76" i="7"/>
  <c r="AE76" i="7" s="1"/>
  <c r="X76" i="7"/>
  <c r="Y76" i="7" s="1"/>
  <c r="R76" i="7"/>
  <c r="S76" i="7" s="1"/>
  <c r="K76" i="7"/>
  <c r="AD75" i="7"/>
  <c r="AE75" i="7" s="1"/>
  <c r="X75" i="7"/>
  <c r="Y75" i="7" s="1"/>
  <c r="R75" i="7"/>
  <c r="S75" i="7" s="1"/>
  <c r="K75" i="7"/>
  <c r="AD74" i="7"/>
  <c r="AE74" i="7" s="1"/>
  <c r="X74" i="7"/>
  <c r="Y74" i="7" s="1"/>
  <c r="R74" i="7"/>
  <c r="S74" i="7" s="1"/>
  <c r="K74" i="7"/>
  <c r="AD73" i="7"/>
  <c r="AE73" i="7" s="1"/>
  <c r="X73" i="7"/>
  <c r="Y73" i="7" s="1"/>
  <c r="R73" i="7"/>
  <c r="S73" i="7" s="1"/>
  <c r="K73" i="7"/>
  <c r="AE72" i="7"/>
  <c r="AD72" i="7"/>
  <c r="X72" i="7"/>
  <c r="Y72" i="7" s="1"/>
  <c r="S72" i="7"/>
  <c r="R72" i="7"/>
  <c r="K72" i="7"/>
  <c r="AD71" i="7"/>
  <c r="AE71" i="7" s="1"/>
  <c r="X71" i="7"/>
  <c r="Y71" i="7" s="1"/>
  <c r="R71" i="7"/>
  <c r="S71" i="7" s="1"/>
  <c r="K71" i="7"/>
  <c r="AD70" i="7"/>
  <c r="AE70" i="7" s="1"/>
  <c r="X70" i="7"/>
  <c r="Y70" i="7" s="1"/>
  <c r="R70" i="7"/>
  <c r="S70" i="7" s="1"/>
  <c r="K70" i="7"/>
  <c r="AD69" i="7"/>
  <c r="AE69" i="7" s="1"/>
  <c r="X69" i="7"/>
  <c r="Y69" i="7" s="1"/>
  <c r="R69" i="7"/>
  <c r="S69" i="7" s="1"/>
  <c r="K69" i="7"/>
  <c r="AD68" i="7"/>
  <c r="AE68" i="7" s="1"/>
  <c r="X68" i="7"/>
  <c r="Y68" i="7" s="1"/>
  <c r="R68" i="7"/>
  <c r="S68" i="7" s="1"/>
  <c r="K68" i="7"/>
  <c r="AE67" i="7"/>
  <c r="AD67" i="7"/>
  <c r="X67" i="7"/>
  <c r="Y67" i="7" s="1"/>
  <c r="R67" i="7"/>
  <c r="S67" i="7" s="1"/>
  <c r="K67" i="7"/>
  <c r="AD66" i="7"/>
  <c r="AE66" i="7" s="1"/>
  <c r="X66" i="7"/>
  <c r="Y66" i="7" s="1"/>
  <c r="R66" i="7"/>
  <c r="S66" i="7" s="1"/>
  <c r="K66" i="7"/>
  <c r="AI65" i="7"/>
  <c r="AG65" i="7"/>
  <c r="AG11" i="7" s="1"/>
  <c r="AC65" i="7"/>
  <c r="AA65" i="7"/>
  <c r="W65" i="7"/>
  <c r="U65" i="7"/>
  <c r="U11" i="7" s="1"/>
  <c r="Q65" i="7"/>
  <c r="O65" i="7"/>
  <c r="M65" i="7"/>
  <c r="AD64" i="7"/>
  <c r="AE64" i="7" s="1"/>
  <c r="X64" i="7"/>
  <c r="Y64" i="7" s="1"/>
  <c r="R64" i="7"/>
  <c r="S64" i="7" s="1"/>
  <c r="K64" i="7"/>
  <c r="AE63" i="7"/>
  <c r="AD63" i="7"/>
  <c r="X63" i="7"/>
  <c r="Y63" i="7" s="1"/>
  <c r="R63" i="7"/>
  <c r="S63" i="7" s="1"/>
  <c r="K63" i="7"/>
  <c r="AD62" i="7"/>
  <c r="AE62" i="7" s="1"/>
  <c r="X62" i="7"/>
  <c r="Y62" i="7" s="1"/>
  <c r="R62" i="7"/>
  <c r="S62" i="7" s="1"/>
  <c r="K62" i="7"/>
  <c r="AD61" i="7"/>
  <c r="AE61" i="7" s="1"/>
  <c r="X61" i="7"/>
  <c r="Y61" i="7" s="1"/>
  <c r="R61" i="7"/>
  <c r="S61" i="7" s="1"/>
  <c r="K61" i="7"/>
  <c r="AD60" i="7"/>
  <c r="AE60" i="7" s="1"/>
  <c r="X60" i="7"/>
  <c r="Y60" i="7" s="1"/>
  <c r="R60" i="7"/>
  <c r="S60" i="7" s="1"/>
  <c r="K60" i="7"/>
  <c r="AD59" i="7"/>
  <c r="AE59" i="7" s="1"/>
  <c r="Y59" i="7"/>
  <c r="X59" i="7"/>
  <c r="R59" i="7"/>
  <c r="S59" i="7" s="1"/>
  <c r="K59" i="7"/>
  <c r="AD58" i="7"/>
  <c r="AE58" i="7" s="1"/>
  <c r="X58" i="7"/>
  <c r="Y58" i="7" s="1"/>
  <c r="R58" i="7"/>
  <c r="S58" i="7" s="1"/>
  <c r="K58" i="7"/>
  <c r="AD57" i="7"/>
  <c r="AE57" i="7" s="1"/>
  <c r="X57" i="7"/>
  <c r="Y57" i="7" s="1"/>
  <c r="R57" i="7"/>
  <c r="S57" i="7" s="1"/>
  <c r="K57" i="7"/>
  <c r="AD56" i="7"/>
  <c r="AE56" i="7" s="1"/>
  <c r="Y56" i="7"/>
  <c r="X56" i="7"/>
  <c r="R56" i="7"/>
  <c r="S56" i="7" s="1"/>
  <c r="K56" i="7"/>
  <c r="AD55" i="7"/>
  <c r="AE55" i="7" s="1"/>
  <c r="X55" i="7"/>
  <c r="Y55" i="7" s="1"/>
  <c r="R55" i="7"/>
  <c r="S55" i="7" s="1"/>
  <c r="K55" i="7"/>
  <c r="AE54" i="7"/>
  <c r="AD54" i="7"/>
  <c r="X54" i="7"/>
  <c r="Y54" i="7" s="1"/>
  <c r="R54" i="7"/>
  <c r="S54" i="7" s="1"/>
  <c r="K54" i="7"/>
  <c r="AE53" i="7"/>
  <c r="AD53" i="7"/>
  <c r="X53" i="7"/>
  <c r="Y53" i="7" s="1"/>
  <c r="R53" i="7"/>
  <c r="S53" i="7" s="1"/>
  <c r="K53" i="7"/>
  <c r="AD52" i="7"/>
  <c r="AE52" i="7" s="1"/>
  <c r="X52" i="7"/>
  <c r="Y52" i="7" s="1"/>
  <c r="S52" i="7"/>
  <c r="R52" i="7"/>
  <c r="K52" i="7"/>
  <c r="AD51" i="7"/>
  <c r="AE51" i="7" s="1"/>
  <c r="X51" i="7"/>
  <c r="Y51" i="7" s="1"/>
  <c r="R51" i="7"/>
  <c r="S51" i="7" s="1"/>
  <c r="K51" i="7"/>
  <c r="AD50" i="7"/>
  <c r="AE50" i="7" s="1"/>
  <c r="X50" i="7"/>
  <c r="Y50" i="7" s="1"/>
  <c r="R50" i="7"/>
  <c r="S50" i="7" s="1"/>
  <c r="K50" i="7"/>
  <c r="AD49" i="7"/>
  <c r="AE49" i="7" s="1"/>
  <c r="X49" i="7"/>
  <c r="Y49" i="7" s="1"/>
  <c r="R49" i="7"/>
  <c r="S49" i="7" s="1"/>
  <c r="K49" i="7"/>
  <c r="AD48" i="7"/>
  <c r="AE48" i="7" s="1"/>
  <c r="Y48" i="7"/>
  <c r="X48" i="7"/>
  <c r="R48" i="7"/>
  <c r="S48" i="7" s="1"/>
  <c r="K48" i="7"/>
  <c r="AD47" i="7"/>
  <c r="AE47" i="7" s="1"/>
  <c r="X47" i="7"/>
  <c r="Y47" i="7" s="1"/>
  <c r="S47" i="7"/>
  <c r="R47" i="7"/>
  <c r="K47" i="7"/>
  <c r="AD46" i="7"/>
  <c r="AE46" i="7" s="1"/>
  <c r="X46" i="7"/>
  <c r="Y46" i="7" s="1"/>
  <c r="R46" i="7"/>
  <c r="S46" i="7" s="1"/>
  <c r="K46" i="7"/>
  <c r="AD45" i="7"/>
  <c r="AE45" i="7" s="1"/>
  <c r="X45" i="7"/>
  <c r="Y45" i="7" s="1"/>
  <c r="R45" i="7"/>
  <c r="S45" i="7" s="1"/>
  <c r="K45" i="7"/>
  <c r="AD44" i="7"/>
  <c r="AE44" i="7" s="1"/>
  <c r="X44" i="7"/>
  <c r="Y44" i="7" s="1"/>
  <c r="R44" i="7"/>
  <c r="S44" i="7" s="1"/>
  <c r="K44" i="7"/>
  <c r="AD43" i="7"/>
  <c r="AE43" i="7" s="1"/>
  <c r="X43" i="7"/>
  <c r="Y43" i="7" s="1"/>
  <c r="R43" i="7"/>
  <c r="S43" i="7" s="1"/>
  <c r="K43" i="7"/>
  <c r="AE42" i="7"/>
  <c r="AD42" i="7"/>
  <c r="X42" i="7"/>
  <c r="Y42" i="7" s="1"/>
  <c r="R42" i="7"/>
  <c r="S42" i="7" s="1"/>
  <c r="K42" i="7"/>
  <c r="AE41" i="7"/>
  <c r="AD41" i="7"/>
  <c r="X41" i="7"/>
  <c r="Y41" i="7" s="1"/>
  <c r="R41" i="7"/>
  <c r="S41" i="7" s="1"/>
  <c r="K41" i="7"/>
  <c r="AD40" i="7"/>
  <c r="AE40" i="7" s="1"/>
  <c r="X40" i="7"/>
  <c r="Y40" i="7" s="1"/>
  <c r="R40" i="7"/>
  <c r="S40" i="7" s="1"/>
  <c r="K40" i="7"/>
  <c r="AD39" i="7"/>
  <c r="AE39" i="7" s="1"/>
  <c r="X39" i="7"/>
  <c r="Y39" i="7" s="1"/>
  <c r="R39" i="7"/>
  <c r="S39" i="7" s="1"/>
  <c r="K39" i="7"/>
  <c r="AD38" i="7"/>
  <c r="AE38" i="7" s="1"/>
  <c r="X38" i="7"/>
  <c r="Y38" i="7" s="1"/>
  <c r="R38" i="7"/>
  <c r="S38" i="7" s="1"/>
  <c r="K38" i="7"/>
  <c r="AD37" i="7"/>
  <c r="AE37" i="7" s="1"/>
  <c r="X37" i="7"/>
  <c r="Y37" i="7" s="1"/>
  <c r="R37" i="7"/>
  <c r="S37" i="7" s="1"/>
  <c r="K37" i="7"/>
  <c r="AD36" i="7"/>
  <c r="AE36" i="7" s="1"/>
  <c r="Y36" i="7"/>
  <c r="X36" i="7"/>
  <c r="R36" i="7"/>
  <c r="S36" i="7" s="1"/>
  <c r="K36" i="7"/>
  <c r="AD35" i="7"/>
  <c r="AE35" i="7" s="1"/>
  <c r="Y35" i="7"/>
  <c r="X35" i="7"/>
  <c r="R35" i="7"/>
  <c r="S35" i="7" s="1"/>
  <c r="K35" i="7"/>
  <c r="AD34" i="7"/>
  <c r="AE34" i="7" s="1"/>
  <c r="X34" i="7"/>
  <c r="Y34" i="7" s="1"/>
  <c r="S34" i="7"/>
  <c r="R34" i="7"/>
  <c r="K34" i="7"/>
  <c r="AD33" i="7"/>
  <c r="AE33" i="7" s="1"/>
  <c r="X33" i="7"/>
  <c r="Y33" i="7" s="1"/>
  <c r="R33" i="7"/>
  <c r="S33" i="7" s="1"/>
  <c r="K33" i="7"/>
  <c r="AD32" i="7"/>
  <c r="AE32" i="7" s="1"/>
  <c r="X32" i="7"/>
  <c r="Y32" i="7" s="1"/>
  <c r="R32" i="7"/>
  <c r="S32" i="7" s="1"/>
  <c r="K32" i="7"/>
  <c r="AD31" i="7"/>
  <c r="AE31" i="7" s="1"/>
  <c r="X31" i="7"/>
  <c r="Y31" i="7" s="1"/>
  <c r="R31" i="7"/>
  <c r="S31" i="7" s="1"/>
  <c r="K31" i="7"/>
  <c r="AD30" i="7"/>
  <c r="AE30" i="7" s="1"/>
  <c r="X30" i="7"/>
  <c r="Y30" i="7" s="1"/>
  <c r="R30" i="7"/>
  <c r="S30" i="7" s="1"/>
  <c r="K30" i="7"/>
  <c r="AD29" i="7"/>
  <c r="AE29" i="7" s="1"/>
  <c r="X29" i="7"/>
  <c r="Y29" i="7" s="1"/>
  <c r="R29" i="7"/>
  <c r="S29" i="7" s="1"/>
  <c r="K29" i="7"/>
  <c r="AD28" i="7"/>
  <c r="AE28" i="7" s="1"/>
  <c r="X28" i="7"/>
  <c r="Y28" i="7" s="1"/>
  <c r="R28" i="7"/>
  <c r="S28" i="7" s="1"/>
  <c r="K28" i="7"/>
  <c r="AD27" i="7"/>
  <c r="AE27" i="7" s="1"/>
  <c r="X27" i="7"/>
  <c r="Y27" i="7" s="1"/>
  <c r="R27" i="7"/>
  <c r="S27" i="7" s="1"/>
  <c r="K27" i="7"/>
  <c r="AE26" i="7"/>
  <c r="AD26" i="7"/>
  <c r="X26" i="7"/>
  <c r="Y26" i="7" s="1"/>
  <c r="R26" i="7"/>
  <c r="S26" i="7" s="1"/>
  <c r="K26" i="7"/>
  <c r="AD25" i="7"/>
  <c r="AE25" i="7" s="1"/>
  <c r="X25" i="7"/>
  <c r="Y25" i="7" s="1"/>
  <c r="R25" i="7"/>
  <c r="S25" i="7" s="1"/>
  <c r="K25" i="7"/>
  <c r="AD24" i="7"/>
  <c r="AE24" i="7" s="1"/>
  <c r="X24" i="7"/>
  <c r="Y24" i="7" s="1"/>
  <c r="S24" i="7"/>
  <c r="R24" i="7"/>
  <c r="K24" i="7"/>
  <c r="AD23" i="7"/>
  <c r="AE23" i="7" s="1"/>
  <c r="X23" i="7"/>
  <c r="Y23" i="7" s="1"/>
  <c r="R23" i="7"/>
  <c r="S23" i="7" s="1"/>
  <c r="K23" i="7"/>
  <c r="AD22" i="7"/>
  <c r="AE22" i="7" s="1"/>
  <c r="X22" i="7"/>
  <c r="Y22" i="7" s="1"/>
  <c r="R22" i="7"/>
  <c r="S22" i="7" s="1"/>
  <c r="K22" i="7"/>
  <c r="AE21" i="7"/>
  <c r="AD21" i="7"/>
  <c r="X21" i="7"/>
  <c r="Y21" i="7" s="1"/>
  <c r="R21" i="7"/>
  <c r="S21" i="7" s="1"/>
  <c r="K21" i="7"/>
  <c r="AD20" i="7"/>
  <c r="AE20" i="7" s="1"/>
  <c r="X20" i="7"/>
  <c r="Y20" i="7" s="1"/>
  <c r="R20" i="7"/>
  <c r="S20" i="7" s="1"/>
  <c r="K20" i="7"/>
  <c r="AD19" i="7"/>
  <c r="AE19" i="7" s="1"/>
  <c r="Y19" i="7"/>
  <c r="X19" i="7"/>
  <c r="R19" i="7"/>
  <c r="S19" i="7" s="1"/>
  <c r="K19" i="7"/>
  <c r="AD18" i="7"/>
  <c r="AE18" i="7" s="1"/>
  <c r="X18" i="7"/>
  <c r="Y18" i="7" s="1"/>
  <c r="R18" i="7"/>
  <c r="S18" i="7" s="1"/>
  <c r="K18" i="7"/>
  <c r="AD17" i="7"/>
  <c r="AE17" i="7" s="1"/>
  <c r="X17" i="7"/>
  <c r="Y17" i="7" s="1"/>
  <c r="S17" i="7"/>
  <c r="R17" i="7"/>
  <c r="K17" i="7"/>
  <c r="AD16" i="7"/>
  <c r="AE16" i="7" s="1"/>
  <c r="X16" i="7"/>
  <c r="Y16" i="7" s="1"/>
  <c r="R16" i="7"/>
  <c r="S16" i="7" s="1"/>
  <c r="K16" i="7"/>
  <c r="AE15" i="7"/>
  <c r="AD15" i="7"/>
  <c r="X15" i="7"/>
  <c r="Y15" i="7" s="1"/>
  <c r="R15" i="7"/>
  <c r="S15" i="7" s="1"/>
  <c r="K15" i="7"/>
  <c r="AD14" i="7"/>
  <c r="AE14" i="7" s="1"/>
  <c r="X14" i="7"/>
  <c r="Y14" i="7" s="1"/>
  <c r="R14" i="7"/>
  <c r="S14" i="7" s="1"/>
  <c r="K14" i="7"/>
  <c r="AD13" i="7"/>
  <c r="AE13" i="7" s="1"/>
  <c r="X13" i="7"/>
  <c r="Y13" i="7" s="1"/>
  <c r="R13" i="7"/>
  <c r="S13" i="7" s="1"/>
  <c r="K13" i="7"/>
  <c r="AI12" i="7"/>
  <c r="AG12" i="7"/>
  <c r="AC12" i="7"/>
  <c r="AC11" i="7" s="1"/>
  <c r="AA12" i="7"/>
  <c r="AA11" i="7" s="1"/>
  <c r="W12" i="7"/>
  <c r="U12" i="7"/>
  <c r="Q12" i="7"/>
  <c r="O12" i="7"/>
  <c r="M12" i="7"/>
  <c r="O11" i="7"/>
  <c r="K593" i="7" l="1"/>
  <c r="K592" i="7" s="1"/>
  <c r="Q593" i="7"/>
  <c r="Q592" i="7" s="1"/>
  <c r="Q585" i="7" s="1"/>
  <c r="Q584" i="7" s="1"/>
  <c r="S671" i="7"/>
  <c r="AC10" i="7"/>
  <c r="AA657" i="7"/>
  <c r="O689" i="7"/>
  <c r="O679" i="7" s="1"/>
  <c r="W126" i="7"/>
  <c r="Y671" i="7"/>
  <c r="AI11" i="7"/>
  <c r="AA189" i="7"/>
  <c r="M313" i="7"/>
  <c r="O535" i="7"/>
  <c r="K684" i="7"/>
  <c r="K683" i="7" s="1"/>
  <c r="K679" i="7" s="1"/>
  <c r="K678" i="7" s="1"/>
  <c r="AA626" i="7"/>
  <c r="AA625" i="7" s="1"/>
  <c r="AA624" i="7" s="1"/>
  <c r="AI623" i="7"/>
  <c r="K671" i="7"/>
  <c r="AG684" i="7"/>
  <c r="AG683" i="7" s="1"/>
  <c r="AG679" i="7" s="1"/>
  <c r="W702" i="7"/>
  <c r="M702" i="7"/>
  <c r="AE286" i="7"/>
  <c r="AE285" i="7" s="1"/>
  <c r="AA313" i="7"/>
  <c r="AI535" i="7"/>
  <c r="U702" i="7"/>
  <c r="K287" i="7"/>
  <c r="K282" i="7" s="1"/>
  <c r="V297" i="7"/>
  <c r="V296" i="7" s="1"/>
  <c r="W679" i="7"/>
  <c r="U679" i="7"/>
  <c r="AE65" i="7"/>
  <c r="K302" i="7"/>
  <c r="K296" i="7" s="1"/>
  <c r="AB287" i="7"/>
  <c r="K522" i="7"/>
  <c r="K521" i="7" s="1"/>
  <c r="Y525" i="7"/>
  <c r="Y585" i="7"/>
  <c r="Y584" i="7" s="1"/>
  <c r="W623" i="7"/>
  <c r="M11" i="7"/>
  <c r="W614" i="7"/>
  <c r="AA702" i="7"/>
  <c r="AC535" i="7"/>
  <c r="AE600" i="7"/>
  <c r="AE599" i="7" s="1"/>
  <c r="AE585" i="7" s="1"/>
  <c r="O126" i="7"/>
  <c r="M189" i="7"/>
  <c r="S525" i="7"/>
  <c r="S571" i="7"/>
  <c r="S570" i="7" s="1"/>
  <c r="K600" i="7"/>
  <c r="K599" i="7" s="1"/>
  <c r="K585" i="7" s="1"/>
  <c r="AA603" i="7"/>
  <c r="AG641" i="7"/>
  <c r="AG640" i="7" s="1"/>
  <c r="U657" i="7"/>
  <c r="W671" i="7"/>
  <c r="AE689" i="7"/>
  <c r="S191" i="7"/>
  <c r="S190" i="7" s="1"/>
  <c r="S189" i="7" s="1"/>
  <c r="M211" i="7"/>
  <c r="S316" i="7"/>
  <c r="S315" i="7" s="1"/>
  <c r="S314" i="7" s="1"/>
  <c r="S313" i="7" s="1"/>
  <c r="R315" i="7"/>
  <c r="Y679" i="7"/>
  <c r="AA282" i="7"/>
  <c r="W350" i="7"/>
  <c r="Y191" i="7"/>
  <c r="Y190" i="7" s="1"/>
  <c r="Y189" i="7" s="1"/>
  <c r="AD282" i="7"/>
  <c r="AA350" i="7"/>
  <c r="Y520" i="7"/>
  <c r="Q525" i="7"/>
  <c r="AE326" i="7"/>
  <c r="AE323" i="7" s="1"/>
  <c r="AE322" i="7" s="1"/>
  <c r="U525" i="7"/>
  <c r="U580" i="7"/>
  <c r="U579" i="7" s="1"/>
  <c r="S603" i="7"/>
  <c r="AC615" i="7"/>
  <c r="Y615" i="7"/>
  <c r="Y614" i="7" s="1"/>
  <c r="AE671" i="7"/>
  <c r="Y172" i="7"/>
  <c r="K222" i="7"/>
  <c r="K221" i="7" s="1"/>
  <c r="W313" i="7"/>
  <c r="W525" i="7"/>
  <c r="AA615" i="7"/>
  <c r="AA614" i="7" s="1"/>
  <c r="AG126" i="7"/>
  <c r="AA126" i="7"/>
  <c r="AA10" i="7" s="1"/>
  <c r="AE191" i="7"/>
  <c r="AE190" i="7" s="1"/>
  <c r="AE189" i="7" s="1"/>
  <c r="O211" i="7"/>
  <c r="U502" i="7"/>
  <c r="U501" i="7" s="1"/>
  <c r="U313" i="7" s="1"/>
  <c r="K549" i="7"/>
  <c r="K548" i="7" s="1"/>
  <c r="M615" i="7"/>
  <c r="M614" i="7" s="1"/>
  <c r="S615" i="7"/>
  <c r="S614" i="7" s="1"/>
  <c r="AC525" i="7"/>
  <c r="K571" i="7"/>
  <c r="K570" i="7" s="1"/>
  <c r="K655" i="7"/>
  <c r="K654" i="7" s="1"/>
  <c r="AG671" i="7"/>
  <c r="Q11" i="7"/>
  <c r="Q10" i="7" s="1"/>
  <c r="AE89" i="7"/>
  <c r="AE88" i="7" s="1"/>
  <c r="K98" i="7"/>
  <c r="K97" i="7" s="1"/>
  <c r="AI126" i="7"/>
  <c r="AC126" i="7"/>
  <c r="K204" i="7"/>
  <c r="K203" i="7" s="1"/>
  <c r="K328" i="7"/>
  <c r="Q350" i="7"/>
  <c r="Q313" i="7" s="1"/>
  <c r="Y571" i="7"/>
  <c r="Y570" i="7" s="1"/>
  <c r="Y535" i="7" s="1"/>
  <c r="O593" i="7"/>
  <c r="O592" i="7" s="1"/>
  <c r="O585" i="7" s="1"/>
  <c r="O615" i="7"/>
  <c r="O614" i="7" s="1"/>
  <c r="K657" i="7"/>
  <c r="AC702" i="7"/>
  <c r="W557" i="7"/>
  <c r="W556" i="7" s="1"/>
  <c r="K127" i="7"/>
  <c r="Q126" i="7"/>
  <c r="U204" i="7"/>
  <c r="U203" i="7" s="1"/>
  <c r="U189" i="7" s="1"/>
  <c r="Q211" i="7"/>
  <c r="K314" i="7"/>
  <c r="Y353" i="7"/>
  <c r="K525" i="7"/>
  <c r="AI671" i="7"/>
  <c r="AE679" i="7"/>
  <c r="M689" i="7"/>
  <c r="M679" i="7" s="1"/>
  <c r="M678" i="7" s="1"/>
  <c r="Y65" i="7"/>
  <c r="Y180" i="7"/>
  <c r="Y179" i="7" s="1"/>
  <c r="AE12" i="7"/>
  <c r="AE11" i="7" s="1"/>
  <c r="AE127" i="7"/>
  <c r="AE126" i="7" s="1"/>
  <c r="K126" i="7"/>
  <c r="W189" i="7"/>
  <c r="Y98" i="7"/>
  <c r="Y97" i="7" s="1"/>
  <c r="AC225" i="7"/>
  <c r="AB222" i="7"/>
  <c r="AB221" i="7" s="1"/>
  <c r="S227" i="7"/>
  <c r="S226" i="7" s="1"/>
  <c r="K251" i="7"/>
  <c r="O313" i="7"/>
  <c r="O702" i="7"/>
  <c r="AC585" i="7"/>
  <c r="W535" i="7"/>
  <c r="K537" i="7"/>
  <c r="K536" i="7" s="1"/>
  <c r="AE353" i="7"/>
  <c r="AE350" i="7" s="1"/>
  <c r="Y12" i="7"/>
  <c r="AA520" i="7"/>
  <c r="M126" i="7"/>
  <c r="M10" i="7" s="1"/>
  <c r="U253" i="7"/>
  <c r="U251" i="7" s="1"/>
  <c r="U226" i="7" s="1"/>
  <c r="AA271" i="7"/>
  <c r="AA255" i="7" s="1"/>
  <c r="AA211" i="7" s="1"/>
  <c r="AC291" i="7"/>
  <c r="S353" i="7"/>
  <c r="S350" i="7" s="1"/>
  <c r="AC513" i="7"/>
  <c r="AC512" i="7" s="1"/>
  <c r="AC511" i="7" s="1"/>
  <c r="M535" i="7"/>
  <c r="Y623" i="7"/>
  <c r="AC671" i="7"/>
  <c r="W678" i="7"/>
  <c r="Y127" i="7"/>
  <c r="K271" i="7"/>
  <c r="AF302" i="7"/>
  <c r="R323" i="7"/>
  <c r="AA671" i="7"/>
  <c r="AG10" i="7"/>
  <c r="R227" i="7"/>
  <c r="R226" i="7" s="1"/>
  <c r="Y220" i="7"/>
  <c r="Y219" i="7" s="1"/>
  <c r="Y218" i="7" s="1"/>
  <c r="R271" i="7"/>
  <c r="AG303" i="7"/>
  <c r="AG302" i="7" s="1"/>
  <c r="AG296" i="7" s="1"/>
  <c r="AG211" i="7" s="1"/>
  <c r="K623" i="7"/>
  <c r="AE657" i="7"/>
  <c r="K256" i="7"/>
  <c r="S12" i="7"/>
  <c r="K353" i="7"/>
  <c r="K350" i="7" s="1"/>
  <c r="S323" i="7"/>
  <c r="S322" i="7" s="1"/>
  <c r="AE172" i="7"/>
  <c r="O10" i="7"/>
  <c r="O9" i="7" s="1"/>
  <c r="M623" i="7"/>
  <c r="K12" i="7"/>
  <c r="K11" i="7" s="1"/>
  <c r="S89" i="7"/>
  <c r="S88" i="7" s="1"/>
  <c r="K191" i="7"/>
  <c r="K190" i="7" s="1"/>
  <c r="AC287" i="7"/>
  <c r="AC282" i="7" s="1"/>
  <c r="W298" i="7"/>
  <c r="W297" i="7" s="1"/>
  <c r="W296" i="7" s="1"/>
  <c r="AE678" i="7"/>
  <c r="AC189" i="7"/>
  <c r="AB227" i="7"/>
  <c r="AB226" i="7" s="1"/>
  <c r="AC229" i="7"/>
  <c r="AC227" i="7" s="1"/>
  <c r="AC226" i="7" s="1"/>
  <c r="AE282" i="7"/>
  <c r="AE211" i="7" s="1"/>
  <c r="AI10" i="7"/>
  <c r="S65" i="7"/>
  <c r="S98" i="7"/>
  <c r="S97" i="7" s="1"/>
  <c r="Y256" i="7"/>
  <c r="Y255" i="7" s="1"/>
  <c r="AC520" i="7"/>
  <c r="O657" i="7"/>
  <c r="K89" i="7"/>
  <c r="K88" i="7" s="1"/>
  <c r="S127" i="7"/>
  <c r="S126" i="7" s="1"/>
  <c r="AI313" i="7"/>
  <c r="AE520" i="7"/>
  <c r="AI525" i="7"/>
  <c r="S585" i="7"/>
  <c r="S584" i="7" s="1"/>
  <c r="AI585" i="7"/>
  <c r="AI584" i="7" s="1"/>
  <c r="U678" i="7"/>
  <c r="AG702" i="7"/>
  <c r="AG678" i="7" s="1"/>
  <c r="X323" i="7"/>
  <c r="Q535" i="7"/>
  <c r="AI702" i="7"/>
  <c r="K65" i="7"/>
  <c r="AE98" i="7"/>
  <c r="AE97" i="7" s="1"/>
  <c r="AG189" i="7"/>
  <c r="K702" i="7"/>
  <c r="U126" i="7"/>
  <c r="U10" i="7" s="1"/>
  <c r="AI189" i="7"/>
  <c r="W211" i="7"/>
  <c r="X256" i="7"/>
  <c r="X255" i="7" s="1"/>
  <c r="S273" i="7"/>
  <c r="S271" i="7" s="1"/>
  <c r="AI522" i="7"/>
  <c r="AI521" i="7" s="1"/>
  <c r="AI520" i="7" s="1"/>
  <c r="AA535" i="7"/>
  <c r="M593" i="7"/>
  <c r="M592" i="7" s="1"/>
  <c r="M585" i="7" s="1"/>
  <c r="S623" i="7"/>
  <c r="AC222" i="7"/>
  <c r="AC221" i="7" s="1"/>
  <c r="K227" i="7"/>
  <c r="AF328" i="7"/>
  <c r="U623" i="7"/>
  <c r="U584" i="7" s="1"/>
  <c r="AE535" i="7"/>
  <c r="W11" i="7"/>
  <c r="W10" i="7" s="1"/>
  <c r="S257" i="7"/>
  <c r="S256" i="7" s="1"/>
  <c r="R256" i="7"/>
  <c r="R255" i="7" s="1"/>
  <c r="T302" i="7"/>
  <c r="W585" i="7"/>
  <c r="K615" i="7"/>
  <c r="K614" i="7" s="1"/>
  <c r="AC623" i="7"/>
  <c r="AG329" i="7"/>
  <c r="AG328" i="7" s="1"/>
  <c r="AG322" i="7" s="1"/>
  <c r="AG313" i="7" s="1"/>
  <c r="U302" i="7"/>
  <c r="U296" i="7" s="1"/>
  <c r="Y323" i="7"/>
  <c r="Y322" i="7" s="1"/>
  <c r="AG585" i="7"/>
  <c r="AE623" i="7"/>
  <c r="M657" i="7"/>
  <c r="AA636" i="7"/>
  <c r="AA635" i="7" s="1"/>
  <c r="AA647" i="7"/>
  <c r="AA645" i="7" s="1"/>
  <c r="AA644" i="7" s="1"/>
  <c r="Q702" i="7"/>
  <c r="Q678" i="7" s="1"/>
  <c r="AG657" i="7"/>
  <c r="AA679" i="7"/>
  <c r="AA678" i="7" s="1"/>
  <c r="AI689" i="7"/>
  <c r="AI679" i="7" s="1"/>
  <c r="AI678" i="7" s="1"/>
  <c r="S702" i="7"/>
  <c r="W603" i="7"/>
  <c r="K323" i="7"/>
  <c r="K322" i="7" s="1"/>
  <c r="Y350" i="7"/>
  <c r="K513" i="7"/>
  <c r="K512" i="7" s="1"/>
  <c r="K511" i="7" s="1"/>
  <c r="M525" i="7"/>
  <c r="K580" i="7"/>
  <c r="K579" i="7" s="1"/>
  <c r="Y603" i="7"/>
  <c r="AC614" i="7"/>
  <c r="AG645" i="7"/>
  <c r="AG644" i="7" s="1"/>
  <c r="AC679" i="7"/>
  <c r="AC678" i="7" s="1"/>
  <c r="Q520" i="7"/>
  <c r="U513" i="7"/>
  <c r="U512" i="7" s="1"/>
  <c r="U511" i="7" s="1"/>
  <c r="S537" i="7"/>
  <c r="S536" i="7" s="1"/>
  <c r="S535" i="7" s="1"/>
  <c r="U549" i="7"/>
  <c r="U548" i="7" s="1"/>
  <c r="K557" i="7"/>
  <c r="K556" i="7" s="1"/>
  <c r="Y702" i="7"/>
  <c r="Y678" i="7" s="1"/>
  <c r="K689" i="7"/>
  <c r="U520" i="7"/>
  <c r="AI524" i="7"/>
  <c r="S679" i="7"/>
  <c r="AA623" i="7" l="1"/>
  <c r="AA584" i="7" s="1"/>
  <c r="Y211" i="7"/>
  <c r="AG623" i="7"/>
  <c r="AC211" i="7"/>
  <c r="AC9" i="7" s="1"/>
  <c r="M584" i="7"/>
  <c r="K520" i="7"/>
  <c r="AA9" i="7"/>
  <c r="AA712" i="7" s="1"/>
  <c r="U211" i="7"/>
  <c r="U9" i="7" s="1"/>
  <c r="U712" i="7" s="1"/>
  <c r="M9" i="7"/>
  <c r="Y126" i="7"/>
  <c r="U535" i="7"/>
  <c r="K189" i="7"/>
  <c r="Y11" i="7"/>
  <c r="K313" i="7"/>
  <c r="AG584" i="7"/>
  <c r="S255" i="7"/>
  <c r="S211" i="7" s="1"/>
  <c r="K584" i="7"/>
  <c r="K712" i="7" s="1"/>
  <c r="AE10" i="7"/>
  <c r="Y313" i="7"/>
  <c r="W9" i="7"/>
  <c r="K10" i="7"/>
  <c r="AE313" i="7"/>
  <c r="Q9" i="7"/>
  <c r="Q712" i="7" s="1"/>
  <c r="K535" i="7"/>
  <c r="S678" i="7"/>
  <c r="K226" i="7"/>
  <c r="K211" i="7" s="1"/>
  <c r="AG9" i="7"/>
  <c r="AG712" i="7" s="1"/>
  <c r="AE584" i="7"/>
  <c r="S11" i="7"/>
  <c r="S10" i="7" s="1"/>
  <c r="S9" i="7" s="1"/>
  <c r="S712" i="7" s="1"/>
  <c r="O584" i="7"/>
  <c r="O712" i="7" s="1"/>
  <c r="O678" i="7"/>
  <c r="W584" i="7"/>
  <c r="AI9" i="7"/>
  <c r="AI712" i="7" s="1"/>
  <c r="K255" i="7"/>
  <c r="AC584" i="7"/>
  <c r="M712" i="7" l="1"/>
  <c r="K9" i="7"/>
  <c r="Y10" i="7"/>
  <c r="Y9" i="7" s="1"/>
  <c r="Y712" i="7" s="1"/>
  <c r="W712" i="7"/>
  <c r="AE9" i="7"/>
  <c r="AE712" i="7" s="1"/>
  <c r="AC712" i="7"/>
  <c r="AK346" i="8" l="1"/>
  <c r="AK347" i="8"/>
  <c r="AK348" i="8"/>
  <c r="AK349" i="8"/>
  <c r="AK350" i="8"/>
  <c r="AK351" i="8"/>
  <c r="AK352" i="8"/>
  <c r="AK353" i="8"/>
  <c r="AK354" i="8"/>
  <c r="AK355" i="8"/>
  <c r="AK356" i="8"/>
  <c r="AK357" i="8"/>
  <c r="AK358" i="8"/>
  <c r="AK359" i="8"/>
  <c r="AK360" i="8"/>
  <c r="AK361" i="8"/>
  <c r="AK362" i="8"/>
  <c r="AK363" i="8"/>
  <c r="AK364" i="8"/>
  <c r="AK365" i="8"/>
  <c r="AK366" i="8"/>
  <c r="AK367" i="8"/>
  <c r="AK368" i="8"/>
  <c r="AK369" i="8"/>
  <c r="AK370" i="8"/>
  <c r="AK371" i="8"/>
  <c r="AK372" i="8"/>
  <c r="AK373" i="8"/>
  <c r="AK374" i="8"/>
  <c r="AK375" i="8"/>
  <c r="AK376" i="8"/>
  <c r="AK377" i="8"/>
  <c r="AK378" i="8"/>
  <c r="AK379" i="8"/>
  <c r="AK380" i="8"/>
  <c r="AK381" i="8"/>
  <c r="AK382" i="8"/>
  <c r="AK383" i="8"/>
  <c r="AK384" i="8"/>
  <c r="AK385" i="8"/>
  <c r="AK386" i="8"/>
  <c r="AK387" i="8"/>
  <c r="AK388" i="8"/>
  <c r="AK389" i="8"/>
  <c r="AK390" i="8"/>
  <c r="AK391" i="8"/>
  <c r="AK392" i="8"/>
  <c r="AK393" i="8"/>
  <c r="AK394" i="8"/>
  <c r="AK395" i="8"/>
  <c r="AK396" i="8"/>
  <c r="AK397" i="8"/>
  <c r="AK398" i="8"/>
  <c r="AK399" i="8"/>
  <c r="AK400" i="8"/>
  <c r="AK401" i="8"/>
  <c r="AK402" i="8"/>
  <c r="AK403" i="8"/>
  <c r="AK404" i="8"/>
  <c r="AK405" i="8"/>
  <c r="AK406" i="8"/>
  <c r="AK407" i="8"/>
  <c r="AK408" i="8"/>
  <c r="AK409" i="8"/>
  <c r="AK410" i="8"/>
  <c r="AK411" i="8"/>
  <c r="AK412" i="8"/>
  <c r="AK413" i="8"/>
  <c r="AK414" i="8"/>
  <c r="AK415" i="8"/>
  <c r="AK416" i="8"/>
  <c r="AK417" i="8"/>
  <c r="AK418" i="8"/>
  <c r="AK419" i="8"/>
  <c r="AK420" i="8"/>
  <c r="AK421" i="8"/>
  <c r="AK426" i="8"/>
  <c r="AK427" i="8"/>
  <c r="AK428" i="8"/>
  <c r="AK429" i="8"/>
  <c r="AK430" i="8"/>
  <c r="AK431" i="8"/>
  <c r="AK432" i="8"/>
  <c r="AK433" i="8"/>
  <c r="AK434" i="8"/>
  <c r="AK435" i="8"/>
  <c r="AK436" i="8"/>
  <c r="AK437" i="8"/>
  <c r="AK438" i="8"/>
  <c r="AK439" i="8"/>
  <c r="AK440" i="8"/>
  <c r="AK441" i="8"/>
  <c r="AK442" i="8"/>
  <c r="AK443" i="8"/>
  <c r="AK444" i="8"/>
  <c r="AK445" i="8"/>
  <c r="AK446" i="8"/>
  <c r="AK447" i="8"/>
  <c r="AK448" i="8"/>
  <c r="AK449" i="8"/>
  <c r="AK450" i="8"/>
  <c r="AK451" i="8"/>
  <c r="AK452" i="8"/>
  <c r="AK457" i="8"/>
  <c r="AK458" i="8"/>
  <c r="AK459" i="8"/>
  <c r="AK460" i="8"/>
  <c r="AK461" i="8"/>
  <c r="AK462" i="8"/>
  <c r="AK463" i="8"/>
  <c r="AK464" i="8"/>
  <c r="AK465" i="8"/>
  <c r="AK466" i="8"/>
  <c r="O12" i="8"/>
  <c r="O11" i="8" s="1"/>
  <c r="Q12" i="8"/>
  <c r="U12" i="8"/>
  <c r="U11" i="8" s="1"/>
  <c r="AA12" i="8"/>
  <c r="Z466" i="8"/>
  <c r="Z465" i="8" s="1"/>
  <c r="Z464" i="8" s="1"/>
  <c r="K466" i="8"/>
  <c r="AA466" i="8" s="1"/>
  <c r="AI465" i="8"/>
  <c r="AI464" i="8" s="1"/>
  <c r="AH465" i="8"/>
  <c r="AH464" i="8" s="1"/>
  <c r="AG465" i="8"/>
  <c r="AF465" i="8"/>
  <c r="AF464" i="8" s="1"/>
  <c r="AE465" i="8"/>
  <c r="AD465" i="8"/>
  <c r="AD464" i="8" s="1"/>
  <c r="AC465" i="8"/>
  <c r="AC464" i="8" s="1"/>
  <c r="AB465" i="8"/>
  <c r="AB464" i="8" s="1"/>
  <c r="Y465" i="8"/>
  <c r="X465" i="8"/>
  <c r="X464" i="8" s="1"/>
  <c r="W465" i="8"/>
  <c r="W464" i="8" s="1"/>
  <c r="V465" i="8"/>
  <c r="V464" i="8" s="1"/>
  <c r="U465" i="8"/>
  <c r="U464" i="8" s="1"/>
  <c r="T465" i="8"/>
  <c r="T464" i="8" s="1"/>
  <c r="S465" i="8"/>
  <c r="R465" i="8"/>
  <c r="R464" i="8" s="1"/>
  <c r="Q465" i="8"/>
  <c r="Q464" i="8" s="1"/>
  <c r="P465" i="8"/>
  <c r="P464" i="8" s="1"/>
  <c r="O465" i="8"/>
  <c r="N465" i="8"/>
  <c r="N464" i="8" s="1"/>
  <c r="M465" i="8"/>
  <c r="K465" i="8"/>
  <c r="K464" i="8" s="1"/>
  <c r="AG464" i="8"/>
  <c r="AE464" i="8"/>
  <c r="AE457" i="8" s="1"/>
  <c r="Y464" i="8"/>
  <c r="S464" i="8"/>
  <c r="M464" i="8"/>
  <c r="Z463" i="8"/>
  <c r="Z462" i="8" s="1"/>
  <c r="Z461" i="8" s="1"/>
  <c r="K463" i="8"/>
  <c r="AA463" i="8" s="1"/>
  <c r="AA462" i="8" s="1"/>
  <c r="AA461" i="8" s="1"/>
  <c r="AI462" i="8"/>
  <c r="AI461" i="8" s="1"/>
  <c r="AH462" i="8"/>
  <c r="AH461" i="8" s="1"/>
  <c r="AG462" i="8"/>
  <c r="AF462" i="8"/>
  <c r="AF461" i="8" s="1"/>
  <c r="AE462" i="8"/>
  <c r="AE461" i="8" s="1"/>
  <c r="AD462" i="8"/>
  <c r="AD461" i="8" s="1"/>
  <c r="AC462" i="8"/>
  <c r="AC461" i="8" s="1"/>
  <c r="AB462" i="8"/>
  <c r="AB461" i="8" s="1"/>
  <c r="Y462" i="8"/>
  <c r="Y461" i="8" s="1"/>
  <c r="X462" i="8"/>
  <c r="W462" i="8"/>
  <c r="W461" i="8" s="1"/>
  <c r="V462" i="8"/>
  <c r="U462" i="8"/>
  <c r="U461" i="8" s="1"/>
  <c r="T462" i="8"/>
  <c r="T461" i="8" s="1"/>
  <c r="S462" i="8"/>
  <c r="R462" i="8"/>
  <c r="R461" i="8" s="1"/>
  <c r="Q462" i="8"/>
  <c r="Q461" i="8" s="1"/>
  <c r="P462" i="8"/>
  <c r="P461" i="8" s="1"/>
  <c r="P457" i="8" s="1"/>
  <c r="O462" i="8"/>
  <c r="N462" i="8"/>
  <c r="N461" i="8" s="1"/>
  <c r="M462" i="8"/>
  <c r="AG461" i="8"/>
  <c r="X461" i="8"/>
  <c r="V461" i="8"/>
  <c r="S461" i="8"/>
  <c r="O461" i="8"/>
  <c r="AA460" i="8"/>
  <c r="AJ460" i="8" s="1"/>
  <c r="Z460" i="8"/>
  <c r="K460" i="8"/>
  <c r="AI459" i="8"/>
  <c r="AH459" i="8"/>
  <c r="AG459" i="8"/>
  <c r="AF459" i="8"/>
  <c r="AE459" i="8"/>
  <c r="AD459" i="8"/>
  <c r="AC459" i="8"/>
  <c r="AC458" i="8" s="1"/>
  <c r="AB459" i="8"/>
  <c r="Z459" i="8"/>
  <c r="Z458" i="8" s="1"/>
  <c r="Y459" i="8"/>
  <c r="X459" i="8"/>
  <c r="X458" i="8" s="1"/>
  <c r="W459" i="8"/>
  <c r="V459" i="8"/>
  <c r="V458" i="8" s="1"/>
  <c r="U459" i="8"/>
  <c r="U458" i="8" s="1"/>
  <c r="T459" i="8"/>
  <c r="T458" i="8" s="1"/>
  <c r="S459" i="8"/>
  <c r="R459" i="8"/>
  <c r="R458" i="8" s="1"/>
  <c r="Q459" i="8"/>
  <c r="Q458" i="8" s="1"/>
  <c r="P459" i="8"/>
  <c r="P458" i="8" s="1"/>
  <c r="O459" i="8"/>
  <c r="O458" i="8" s="1"/>
  <c r="N459" i="8"/>
  <c r="N458" i="8" s="1"/>
  <c r="N457" i="8" s="1"/>
  <c r="M459" i="8"/>
  <c r="K459" i="8"/>
  <c r="K458" i="8" s="1"/>
  <c r="AI458" i="8"/>
  <c r="AH458" i="8"/>
  <c r="AH457" i="8" s="1"/>
  <c r="AG458" i="8"/>
  <c r="AF458" i="8"/>
  <c r="AE458" i="8"/>
  <c r="AD458" i="8"/>
  <c r="AB458" i="8"/>
  <c r="AB457" i="8" s="1"/>
  <c r="Y458" i="8"/>
  <c r="W458" i="8"/>
  <c r="S458" i="8"/>
  <c r="M458" i="8"/>
  <c r="W457" i="8"/>
  <c r="Z456" i="8"/>
  <c r="Z455" i="8" s="1"/>
  <c r="Z454" i="8" s="1"/>
  <c r="Z453" i="8" s="1"/>
  <c r="K456" i="8"/>
  <c r="AI455" i="8"/>
  <c r="AI454" i="8" s="1"/>
  <c r="AI453" i="8" s="1"/>
  <c r="AH455" i="8"/>
  <c r="AH454" i="8" s="1"/>
  <c r="AH453" i="8" s="1"/>
  <c r="AG455" i="8"/>
  <c r="AG454" i="8" s="1"/>
  <c r="AG453" i="8" s="1"/>
  <c r="AF455" i="8"/>
  <c r="AE455" i="8"/>
  <c r="AD455" i="8"/>
  <c r="AD454" i="8" s="1"/>
  <c r="AC455" i="8"/>
  <c r="AC454" i="8" s="1"/>
  <c r="AC453" i="8" s="1"/>
  <c r="AB455" i="8"/>
  <c r="AB454" i="8" s="1"/>
  <c r="AB453" i="8" s="1"/>
  <c r="Y455" i="8"/>
  <c r="Y454" i="8" s="1"/>
  <c r="Y453" i="8" s="1"/>
  <c r="X455" i="8"/>
  <c r="X454" i="8" s="1"/>
  <c r="X453" i="8" s="1"/>
  <c r="W455" i="8"/>
  <c r="W454" i="8" s="1"/>
  <c r="W453" i="8" s="1"/>
  <c r="V455" i="8"/>
  <c r="U455" i="8"/>
  <c r="U454" i="8" s="1"/>
  <c r="U453" i="8" s="1"/>
  <c r="T455" i="8"/>
  <c r="S455" i="8"/>
  <c r="S454" i="8" s="1"/>
  <c r="S453" i="8" s="1"/>
  <c r="R455" i="8"/>
  <c r="Q455" i="8"/>
  <c r="Q454" i="8" s="1"/>
  <c r="Q453" i="8" s="1"/>
  <c r="P455" i="8"/>
  <c r="P454" i="8" s="1"/>
  <c r="O455" i="8"/>
  <c r="N455" i="8"/>
  <c r="N454" i="8" s="1"/>
  <c r="N453" i="8" s="1"/>
  <c r="M455" i="8"/>
  <c r="AF454" i="8"/>
  <c r="AF453" i="8" s="1"/>
  <c r="AE454" i="8"/>
  <c r="AE453" i="8" s="1"/>
  <c r="V454" i="8"/>
  <c r="V453" i="8" s="1"/>
  <c r="T454" i="8"/>
  <c r="T453" i="8" s="1"/>
  <c r="R454" i="8"/>
  <c r="R453" i="8" s="1"/>
  <c r="O454" i="8"/>
  <c r="AD453" i="8"/>
  <c r="P453" i="8"/>
  <c r="O453" i="8"/>
  <c r="AJ452" i="8"/>
  <c r="Z452" i="8"/>
  <c r="K452" i="8"/>
  <c r="AA452" i="8" s="1"/>
  <c r="AA451" i="8" s="1"/>
  <c r="AI451" i="8"/>
  <c r="AG451" i="8"/>
  <c r="AE451" i="8"/>
  <c r="AC451" i="8"/>
  <c r="Y451" i="8"/>
  <c r="W451" i="8"/>
  <c r="U451" i="8"/>
  <c r="S451" i="8"/>
  <c r="Q451" i="8"/>
  <c r="Q448" i="8" s="1"/>
  <c r="O451" i="8"/>
  <c r="M451" i="8"/>
  <c r="K451" i="8"/>
  <c r="K448" i="8" s="1"/>
  <c r="Z450" i="8"/>
  <c r="Z449" i="8" s="1"/>
  <c r="Z448" i="8" s="1"/>
  <c r="K450" i="8"/>
  <c r="K449" i="8" s="1"/>
  <c r="AI449" i="8"/>
  <c r="AI448" i="8" s="1"/>
  <c r="AH449" i="8"/>
  <c r="AH448" i="8" s="1"/>
  <c r="AG449" i="8"/>
  <c r="AG448" i="8" s="1"/>
  <c r="AF449" i="8"/>
  <c r="AF448" i="8" s="1"/>
  <c r="AE449" i="8"/>
  <c r="AE448" i="8" s="1"/>
  <c r="AD449" i="8"/>
  <c r="AD448" i="8" s="1"/>
  <c r="AC449" i="8"/>
  <c r="AB449" i="8"/>
  <c r="AB448" i="8" s="1"/>
  <c r="Y449" i="8"/>
  <c r="Y448" i="8" s="1"/>
  <c r="X449" i="8"/>
  <c r="X448" i="8" s="1"/>
  <c r="W449" i="8"/>
  <c r="V449" i="8"/>
  <c r="V448" i="8" s="1"/>
  <c r="U449" i="8"/>
  <c r="T449" i="8"/>
  <c r="S449" i="8"/>
  <c r="S448" i="8" s="1"/>
  <c r="R449" i="8"/>
  <c r="Q449" i="8"/>
  <c r="P449" i="8"/>
  <c r="P448" i="8" s="1"/>
  <c r="O449" i="8"/>
  <c r="N449" i="8"/>
  <c r="N448" i="8" s="1"/>
  <c r="M449" i="8"/>
  <c r="T448" i="8"/>
  <c r="R448" i="8"/>
  <c r="Z447" i="8"/>
  <c r="Z446" i="8" s="1"/>
  <c r="K447" i="8"/>
  <c r="AA447" i="8" s="1"/>
  <c r="AI446" i="8"/>
  <c r="AI445" i="8" s="1"/>
  <c r="AH446" i="8"/>
  <c r="AH445" i="8" s="1"/>
  <c r="AH441" i="8" s="1"/>
  <c r="AG446" i="8"/>
  <c r="AG445" i="8" s="1"/>
  <c r="AF446" i="8"/>
  <c r="AF445" i="8" s="1"/>
  <c r="AE446" i="8"/>
  <c r="AE445" i="8" s="1"/>
  <c r="AD446" i="8"/>
  <c r="AC446" i="8"/>
  <c r="AB446" i="8"/>
  <c r="AB445" i="8" s="1"/>
  <c r="Y446" i="8"/>
  <c r="X446" i="8"/>
  <c r="X445" i="8" s="1"/>
  <c r="W446" i="8"/>
  <c r="W445" i="8" s="1"/>
  <c r="V446" i="8"/>
  <c r="U446" i="8"/>
  <c r="U445" i="8" s="1"/>
  <c r="T446" i="8"/>
  <c r="T445" i="8" s="1"/>
  <c r="S446" i="8"/>
  <c r="S445" i="8" s="1"/>
  <c r="R446" i="8"/>
  <c r="R445" i="8" s="1"/>
  <c r="Q446" i="8"/>
  <c r="P446" i="8"/>
  <c r="P445" i="8" s="1"/>
  <c r="O446" i="8"/>
  <c r="N446" i="8"/>
  <c r="M446" i="8"/>
  <c r="M445" i="8" s="1"/>
  <c r="AD445" i="8"/>
  <c r="AC445" i="8"/>
  <c r="Z445" i="8"/>
  <c r="Y445" i="8"/>
  <c r="V445" i="8"/>
  <c r="O445" i="8"/>
  <c r="N445" i="8"/>
  <c r="Z444" i="8"/>
  <c r="K444" i="8"/>
  <c r="AI443" i="8"/>
  <c r="AI442" i="8" s="1"/>
  <c r="AH443" i="8"/>
  <c r="AH442" i="8" s="1"/>
  <c r="AG443" i="8"/>
  <c r="AG442" i="8" s="1"/>
  <c r="AF443" i="8"/>
  <c r="AF442" i="8" s="1"/>
  <c r="AE443" i="8"/>
  <c r="AD443" i="8"/>
  <c r="AD442" i="8" s="1"/>
  <c r="AC443" i="8"/>
  <c r="AB443" i="8"/>
  <c r="AB442" i="8" s="1"/>
  <c r="Y443" i="8"/>
  <c r="Y442" i="8" s="1"/>
  <c r="X443" i="8"/>
  <c r="W443" i="8"/>
  <c r="W442" i="8" s="1"/>
  <c r="V443" i="8"/>
  <c r="V442" i="8" s="1"/>
  <c r="U443" i="8"/>
  <c r="U442" i="8" s="1"/>
  <c r="T443" i="8"/>
  <c r="T442" i="8" s="1"/>
  <c r="S443" i="8"/>
  <c r="S442" i="8" s="1"/>
  <c r="R443" i="8"/>
  <c r="Q443" i="8"/>
  <c r="Q442" i="8" s="1"/>
  <c r="P443" i="8"/>
  <c r="O443" i="8"/>
  <c r="O442" i="8" s="1"/>
  <c r="N443" i="8"/>
  <c r="N442" i="8" s="1"/>
  <c r="M443" i="8"/>
  <c r="AE442" i="8"/>
  <c r="AC442" i="8"/>
  <c r="X442" i="8"/>
  <c r="R442" i="8"/>
  <c r="P442" i="8"/>
  <c r="AA439" i="8"/>
  <c r="AJ439" i="8" s="1"/>
  <c r="Z439" i="8"/>
  <c r="K439" i="8"/>
  <c r="K438" i="8" s="1"/>
  <c r="K437" i="8" s="1"/>
  <c r="K436" i="8" s="1"/>
  <c r="AI438" i="8"/>
  <c r="AI437" i="8" s="1"/>
  <c r="AI436" i="8" s="1"/>
  <c r="AH438" i="8"/>
  <c r="AG438" i="8"/>
  <c r="AF438" i="8"/>
  <c r="AE438" i="8"/>
  <c r="AD438" i="8"/>
  <c r="AC438" i="8"/>
  <c r="AC437" i="8" s="1"/>
  <c r="AC436" i="8" s="1"/>
  <c r="AB438" i="8"/>
  <c r="Z438" i="8"/>
  <c r="Z437" i="8" s="1"/>
  <c r="Z436" i="8" s="1"/>
  <c r="Y438" i="8"/>
  <c r="X438" i="8"/>
  <c r="X437" i="8" s="1"/>
  <c r="X436" i="8" s="1"/>
  <c r="W438" i="8"/>
  <c r="V438" i="8"/>
  <c r="V437" i="8" s="1"/>
  <c r="V436" i="8" s="1"/>
  <c r="U438" i="8"/>
  <c r="U437" i="8" s="1"/>
  <c r="U436" i="8" s="1"/>
  <c r="T438" i="8"/>
  <c r="T437" i="8" s="1"/>
  <c r="T436" i="8" s="1"/>
  <c r="S438" i="8"/>
  <c r="S437" i="8" s="1"/>
  <c r="S436" i="8" s="1"/>
  <c r="R438" i="8"/>
  <c r="R437" i="8" s="1"/>
  <c r="R436" i="8" s="1"/>
  <c r="Q438" i="8"/>
  <c r="Q437" i="8" s="1"/>
  <c r="Q436" i="8" s="1"/>
  <c r="P438" i="8"/>
  <c r="P437" i="8" s="1"/>
  <c r="P436" i="8" s="1"/>
  <c r="O438" i="8"/>
  <c r="O437" i="8" s="1"/>
  <c r="O436" i="8" s="1"/>
  <c r="N438" i="8"/>
  <c r="N437" i="8" s="1"/>
  <c r="N436" i="8" s="1"/>
  <c r="M438" i="8"/>
  <c r="AH437" i="8"/>
  <c r="AG437" i="8"/>
  <c r="AG436" i="8" s="1"/>
  <c r="AF437" i="8"/>
  <c r="AF436" i="8" s="1"/>
  <c r="AE437" i="8"/>
  <c r="AE436" i="8" s="1"/>
  <c r="AD437" i="8"/>
  <c r="AB437" i="8"/>
  <c r="AB436" i="8" s="1"/>
  <c r="Y437" i="8"/>
  <c r="Y436" i="8" s="1"/>
  <c r="W437" i="8"/>
  <c r="AH436" i="8"/>
  <c r="AD436" i="8"/>
  <c r="W436" i="8"/>
  <c r="Z435" i="8"/>
  <c r="K435" i="8"/>
  <c r="AI434" i="8"/>
  <c r="AI433" i="8" s="1"/>
  <c r="AI432" i="8" s="1"/>
  <c r="AH434" i="8"/>
  <c r="AH433" i="8" s="1"/>
  <c r="AG434" i="8"/>
  <c r="AF434" i="8"/>
  <c r="AF433" i="8" s="1"/>
  <c r="AF432" i="8" s="1"/>
  <c r="AE434" i="8"/>
  <c r="AE433" i="8" s="1"/>
  <c r="AE432" i="8" s="1"/>
  <c r="AD434" i="8"/>
  <c r="AD433" i="8" s="1"/>
  <c r="AD432" i="8" s="1"/>
  <c r="AC434" i="8"/>
  <c r="AC433" i="8" s="1"/>
  <c r="AC432" i="8" s="1"/>
  <c r="AB434" i="8"/>
  <c r="AB433" i="8" s="1"/>
  <c r="AB432" i="8" s="1"/>
  <c r="Z434" i="8"/>
  <c r="Z433" i="8" s="1"/>
  <c r="Z432" i="8" s="1"/>
  <c r="Y434" i="8"/>
  <c r="Y433" i="8" s="1"/>
  <c r="Y432" i="8" s="1"/>
  <c r="X434" i="8"/>
  <c r="X433" i="8" s="1"/>
  <c r="X432" i="8" s="1"/>
  <c r="W434" i="8"/>
  <c r="W433" i="8" s="1"/>
  <c r="W432" i="8" s="1"/>
  <c r="V434" i="8"/>
  <c r="V433" i="8" s="1"/>
  <c r="V432" i="8" s="1"/>
  <c r="U434" i="8"/>
  <c r="T434" i="8"/>
  <c r="T433" i="8" s="1"/>
  <c r="T432" i="8" s="1"/>
  <c r="S434" i="8"/>
  <c r="S433" i="8" s="1"/>
  <c r="S432" i="8" s="1"/>
  <c r="R434" i="8"/>
  <c r="R433" i="8" s="1"/>
  <c r="R432" i="8" s="1"/>
  <c r="Q434" i="8"/>
  <c r="Q433" i="8" s="1"/>
  <c r="Q432" i="8" s="1"/>
  <c r="P434" i="8"/>
  <c r="P433" i="8" s="1"/>
  <c r="O434" i="8"/>
  <c r="O433" i="8" s="1"/>
  <c r="O432" i="8" s="1"/>
  <c r="N434" i="8"/>
  <c r="N433" i="8" s="1"/>
  <c r="N432" i="8" s="1"/>
  <c r="M434" i="8"/>
  <c r="AG433" i="8"/>
  <c r="U433" i="8"/>
  <c r="U432" i="8" s="1"/>
  <c r="AH432" i="8"/>
  <c r="AG432" i="8"/>
  <c r="P432" i="8"/>
  <c r="X431" i="8"/>
  <c r="Y431" i="8" s="1"/>
  <c r="K431" i="8"/>
  <c r="K430" i="8" s="1"/>
  <c r="K429" i="8" s="1"/>
  <c r="AI430" i="8"/>
  <c r="AI429" i="8" s="1"/>
  <c r="AH430" i="8"/>
  <c r="AH429" i="8" s="1"/>
  <c r="AG430" i="8"/>
  <c r="AG429" i="8" s="1"/>
  <c r="AF430" i="8"/>
  <c r="AE430" i="8"/>
  <c r="AE429" i="8" s="1"/>
  <c r="AD430" i="8"/>
  <c r="AD429" i="8" s="1"/>
  <c r="AC430" i="8"/>
  <c r="AB430" i="8"/>
  <c r="AB429" i="8" s="1"/>
  <c r="AA430" i="8"/>
  <c r="Z430" i="8"/>
  <c r="Z429" i="8" s="1"/>
  <c r="Y430" i="8"/>
  <c r="Y429" i="8" s="1"/>
  <c r="W430" i="8"/>
  <c r="W429" i="8" s="1"/>
  <c r="V430" i="8"/>
  <c r="V429" i="8" s="1"/>
  <c r="U430" i="8"/>
  <c r="T430" i="8"/>
  <c r="T429" i="8" s="1"/>
  <c r="Q430" i="8"/>
  <c r="P430" i="8"/>
  <c r="P429" i="8" s="1"/>
  <c r="O430" i="8"/>
  <c r="O429" i="8" s="1"/>
  <c r="N430" i="8"/>
  <c r="M430" i="8"/>
  <c r="M429" i="8" s="1"/>
  <c r="AF429" i="8"/>
  <c r="AC429" i="8"/>
  <c r="AA429" i="8"/>
  <c r="U429" i="8"/>
  <c r="Q429" i="8"/>
  <c r="N429" i="8"/>
  <c r="T428" i="8"/>
  <c r="K428" i="8"/>
  <c r="AI427" i="8"/>
  <c r="AH427" i="8"/>
  <c r="AH426" i="8" s="1"/>
  <c r="AG427" i="8"/>
  <c r="AG426" i="8" s="1"/>
  <c r="AF427" i="8"/>
  <c r="AF426" i="8" s="1"/>
  <c r="AE427" i="8"/>
  <c r="AE426" i="8" s="1"/>
  <c r="AD427" i="8"/>
  <c r="AD426" i="8" s="1"/>
  <c r="AC427" i="8"/>
  <c r="AC426" i="8" s="1"/>
  <c r="AC422" i="8" s="1"/>
  <c r="AB427" i="8"/>
  <c r="Y427" i="8"/>
  <c r="X427" i="8"/>
  <c r="X426" i="8" s="1"/>
  <c r="W427" i="8"/>
  <c r="W426" i="8" s="1"/>
  <c r="V427" i="8"/>
  <c r="V426" i="8" s="1"/>
  <c r="S427" i="8"/>
  <c r="S426" i="8" s="1"/>
  <c r="R427" i="8"/>
  <c r="R426" i="8" s="1"/>
  <c r="Q427" i="8"/>
  <c r="Q426" i="8" s="1"/>
  <c r="P427" i="8"/>
  <c r="P426" i="8" s="1"/>
  <c r="O427" i="8"/>
  <c r="O426" i="8" s="1"/>
  <c r="N427" i="8"/>
  <c r="N426" i="8" s="1"/>
  <c r="N422" i="8" s="1"/>
  <c r="M427" i="8"/>
  <c r="AI426" i="8"/>
  <c r="AB426" i="8"/>
  <c r="Y426" i="8"/>
  <c r="M426" i="8"/>
  <c r="AJ425" i="8"/>
  <c r="AK425" i="8" s="1"/>
  <c r="K425" i="8"/>
  <c r="K424" i="8" s="1"/>
  <c r="K423" i="8" s="1"/>
  <c r="AI424" i="8"/>
  <c r="AH424" i="8"/>
  <c r="AH423" i="8" s="1"/>
  <c r="AG424" i="8"/>
  <c r="AG423" i="8" s="1"/>
  <c r="AF424" i="8"/>
  <c r="AE424" i="8"/>
  <c r="AE423" i="8" s="1"/>
  <c r="AD424" i="8"/>
  <c r="AD423" i="8" s="1"/>
  <c r="AC424" i="8"/>
  <c r="AC423" i="8" s="1"/>
  <c r="AB424" i="8"/>
  <c r="AB423" i="8" s="1"/>
  <c r="AA424" i="8"/>
  <c r="AA423" i="8" s="1"/>
  <c r="Y424" i="8"/>
  <c r="Y423" i="8" s="1"/>
  <c r="X424" i="8"/>
  <c r="W424" i="8"/>
  <c r="W423" i="8" s="1"/>
  <c r="V424" i="8"/>
  <c r="V423" i="8" s="1"/>
  <c r="U424" i="8"/>
  <c r="U423" i="8" s="1"/>
  <c r="T424" i="8"/>
  <c r="S424" i="8"/>
  <c r="R424" i="8"/>
  <c r="Q424" i="8"/>
  <c r="P424" i="8"/>
  <c r="P423" i="8" s="1"/>
  <c r="O424" i="8"/>
  <c r="O423" i="8" s="1"/>
  <c r="N424" i="8"/>
  <c r="M424" i="8"/>
  <c r="M423" i="8" s="1"/>
  <c r="M422" i="8" s="1"/>
  <c r="AI423" i="8"/>
  <c r="AF423" i="8"/>
  <c r="X423" i="8"/>
  <c r="T423" i="8"/>
  <c r="S423" i="8"/>
  <c r="R423" i="8"/>
  <c r="Q423" i="8"/>
  <c r="N423" i="8"/>
  <c r="AF421" i="8"/>
  <c r="K421" i="8"/>
  <c r="AI420" i="8"/>
  <c r="AI419" i="8" s="1"/>
  <c r="AH420" i="8"/>
  <c r="AE420" i="8"/>
  <c r="AE419" i="8" s="1"/>
  <c r="AD420" i="8"/>
  <c r="AD419" i="8" s="1"/>
  <c r="AC420" i="8"/>
  <c r="AB420" i="8"/>
  <c r="AB419" i="8" s="1"/>
  <c r="AA420" i="8"/>
  <c r="AA419" i="8" s="1"/>
  <c r="Y420" i="8"/>
  <c r="Y419" i="8" s="1"/>
  <c r="X420" i="8"/>
  <c r="X419" i="8" s="1"/>
  <c r="W420" i="8"/>
  <c r="V420" i="8"/>
  <c r="U420" i="8"/>
  <c r="T420" i="8"/>
  <c r="T419" i="8" s="1"/>
  <c r="S420" i="8"/>
  <c r="R420" i="8"/>
  <c r="R419" i="8" s="1"/>
  <c r="Q420" i="8"/>
  <c r="P420" i="8"/>
  <c r="P419" i="8" s="1"/>
  <c r="O420" i="8"/>
  <c r="N420" i="8"/>
  <c r="N419" i="8" s="1"/>
  <c r="M420" i="8"/>
  <c r="M419" i="8" s="1"/>
  <c r="K420" i="8"/>
  <c r="K419" i="8" s="1"/>
  <c r="AH419" i="8"/>
  <c r="AC419" i="8"/>
  <c r="V419" i="8"/>
  <c r="U419" i="8"/>
  <c r="S419" i="8"/>
  <c r="Q419" i="8"/>
  <c r="O419" i="8"/>
  <c r="AH418" i="8"/>
  <c r="AH417" i="8" s="1"/>
  <c r="AH416" i="8" s="1"/>
  <c r="AF418" i="8"/>
  <c r="AD418" i="8"/>
  <c r="AB418" i="8"/>
  <c r="AB417" i="8" s="1"/>
  <c r="AB416" i="8" s="1"/>
  <c r="Z418" i="8"/>
  <c r="AA418" i="8" s="1"/>
  <c r="AA417" i="8" s="1"/>
  <c r="AA416" i="8" s="1"/>
  <c r="X418" i="8"/>
  <c r="V418" i="8"/>
  <c r="V417" i="8" s="1"/>
  <c r="V416" i="8" s="1"/>
  <c r="T418" i="8"/>
  <c r="T417" i="8" s="1"/>
  <c r="T416" i="8" s="1"/>
  <c r="R418" i="8"/>
  <c r="S418" i="8" s="1"/>
  <c r="K418" i="8"/>
  <c r="K417" i="8" s="1"/>
  <c r="K416" i="8" s="1"/>
  <c r="S417" i="8"/>
  <c r="S416" i="8" s="1"/>
  <c r="R417" i="8"/>
  <c r="R416" i="8" s="1"/>
  <c r="Q417" i="8"/>
  <c r="P417" i="8"/>
  <c r="O417" i="8"/>
  <c r="O416" i="8" s="1"/>
  <c r="N417" i="8"/>
  <c r="M417" i="8"/>
  <c r="M416" i="8" s="1"/>
  <c r="Z416" i="8"/>
  <c r="Q416" i="8"/>
  <c r="P416" i="8"/>
  <c r="N416" i="8"/>
  <c r="R415" i="8"/>
  <c r="S415" i="8" s="1"/>
  <c r="AJ415" i="8" s="1"/>
  <c r="K415" i="8"/>
  <c r="R414" i="8"/>
  <c r="S414" i="8" s="1"/>
  <c r="AJ414" i="8" s="1"/>
  <c r="K414" i="8"/>
  <c r="R413" i="8"/>
  <c r="S413" i="8" s="1"/>
  <c r="AJ413" i="8" s="1"/>
  <c r="K413" i="8"/>
  <c r="S412" i="8"/>
  <c r="AJ412" i="8" s="1"/>
  <c r="R412" i="8"/>
  <c r="K412" i="8"/>
  <c r="R411" i="8"/>
  <c r="S411" i="8" s="1"/>
  <c r="AJ411" i="8" s="1"/>
  <c r="K411" i="8"/>
  <c r="R410" i="8"/>
  <c r="S410" i="8" s="1"/>
  <c r="K410" i="8"/>
  <c r="AI409" i="8"/>
  <c r="AI408" i="8" s="1"/>
  <c r="AH409" i="8"/>
  <c r="AH408" i="8" s="1"/>
  <c r="AG409" i="8"/>
  <c r="AG408" i="8" s="1"/>
  <c r="AF409" i="8"/>
  <c r="AF408" i="8" s="1"/>
  <c r="AE409" i="8"/>
  <c r="AD409" i="8"/>
  <c r="AD408" i="8" s="1"/>
  <c r="AC409" i="8"/>
  <c r="AC408" i="8" s="1"/>
  <c r="AB409" i="8"/>
  <c r="AA409" i="8"/>
  <c r="AA408" i="8" s="1"/>
  <c r="Z409" i="8"/>
  <c r="Z408" i="8" s="1"/>
  <c r="Y409" i="8"/>
  <c r="Y408" i="8" s="1"/>
  <c r="X409" i="8"/>
  <c r="X408" i="8" s="1"/>
  <c r="W409" i="8"/>
  <c r="V409" i="8"/>
  <c r="V408" i="8" s="1"/>
  <c r="U409" i="8"/>
  <c r="U408" i="8" s="1"/>
  <c r="T409" i="8"/>
  <c r="T408" i="8" s="1"/>
  <c r="Q409" i="8"/>
  <c r="P409" i="8"/>
  <c r="O409" i="8"/>
  <c r="N409" i="8"/>
  <c r="M409" i="8"/>
  <c r="M408" i="8" s="1"/>
  <c r="AE408" i="8"/>
  <c r="AB408" i="8"/>
  <c r="W408" i="8"/>
  <c r="P408" i="8"/>
  <c r="O408" i="8"/>
  <c r="N408" i="8"/>
  <c r="AJ407" i="8"/>
  <c r="Z407" i="8"/>
  <c r="K407" i="8"/>
  <c r="AA407" i="8" s="1"/>
  <c r="AA406" i="8"/>
  <c r="AJ406" i="8" s="1"/>
  <c r="Z406" i="8"/>
  <c r="K406" i="8"/>
  <c r="AI405" i="8"/>
  <c r="AH405" i="8"/>
  <c r="AH404" i="8" s="1"/>
  <c r="AG405" i="8"/>
  <c r="AG404" i="8" s="1"/>
  <c r="AF405" i="8"/>
  <c r="AE405" i="8"/>
  <c r="AE404" i="8" s="1"/>
  <c r="AD405" i="8"/>
  <c r="AD404" i="8" s="1"/>
  <c r="AC405" i="8"/>
  <c r="AB405" i="8"/>
  <c r="Y405" i="8"/>
  <c r="Y404" i="8" s="1"/>
  <c r="X405" i="8"/>
  <c r="W405" i="8"/>
  <c r="W404" i="8" s="1"/>
  <c r="V405" i="8"/>
  <c r="U405" i="8"/>
  <c r="T405" i="8"/>
  <c r="T404" i="8" s="1"/>
  <c r="S405" i="8"/>
  <c r="S404" i="8" s="1"/>
  <c r="R405" i="8"/>
  <c r="R404" i="8" s="1"/>
  <c r="Q405" i="8"/>
  <c r="Q404" i="8" s="1"/>
  <c r="P405" i="8"/>
  <c r="P404" i="8" s="1"/>
  <c r="O405" i="8"/>
  <c r="N405" i="8"/>
  <c r="N404" i="8" s="1"/>
  <c r="M405" i="8"/>
  <c r="K405" i="8"/>
  <c r="K404" i="8" s="1"/>
  <c r="AI404" i="8"/>
  <c r="AF404" i="8"/>
  <c r="AC404" i="8"/>
  <c r="AB404" i="8"/>
  <c r="X404" i="8"/>
  <c r="V404" i="8"/>
  <c r="U404" i="8"/>
  <c r="O404" i="8"/>
  <c r="M404" i="8"/>
  <c r="AC403" i="8"/>
  <c r="AJ403" i="8" s="1"/>
  <c r="AB403" i="8"/>
  <c r="K403" i="8"/>
  <c r="AB402" i="8"/>
  <c r="AC402" i="8" s="1"/>
  <c r="AJ402" i="8" s="1"/>
  <c r="K402" i="8"/>
  <c r="W401" i="8"/>
  <c r="AJ401" i="8" s="1"/>
  <c r="V401" i="8"/>
  <c r="K401" i="8"/>
  <c r="W400" i="8"/>
  <c r="AJ400" i="8" s="1"/>
  <c r="V400" i="8"/>
  <c r="K400" i="8"/>
  <c r="R399" i="8"/>
  <c r="S399" i="8" s="1"/>
  <c r="AJ399" i="8" s="1"/>
  <c r="K399" i="8"/>
  <c r="R398" i="8"/>
  <c r="S398" i="8" s="1"/>
  <c r="K398" i="8"/>
  <c r="AI397" i="8"/>
  <c r="AI396" i="8" s="1"/>
  <c r="AH397" i="8"/>
  <c r="AH396" i="8" s="1"/>
  <c r="AG397" i="8"/>
  <c r="AG396" i="8" s="1"/>
  <c r="AF397" i="8"/>
  <c r="AF396" i="8" s="1"/>
  <c r="AE397" i="8"/>
  <c r="AE396" i="8" s="1"/>
  <c r="AD397" i="8"/>
  <c r="AB397" i="8"/>
  <c r="AB396" i="8" s="1"/>
  <c r="AA397" i="8"/>
  <c r="AA396" i="8" s="1"/>
  <c r="Y397" i="8"/>
  <c r="X397" i="8"/>
  <c r="X396" i="8" s="1"/>
  <c r="V397" i="8"/>
  <c r="V396" i="8" s="1"/>
  <c r="U397" i="8"/>
  <c r="U396" i="8" s="1"/>
  <c r="T397" i="8"/>
  <c r="T396" i="8" s="1"/>
  <c r="R397" i="8"/>
  <c r="R396" i="8" s="1"/>
  <c r="Q397" i="8"/>
  <c r="P397" i="8"/>
  <c r="O397" i="8"/>
  <c r="O396" i="8" s="1"/>
  <c r="N397" i="8"/>
  <c r="M397" i="8"/>
  <c r="M396" i="8" s="1"/>
  <c r="AD396" i="8"/>
  <c r="Y396" i="8"/>
  <c r="Q396" i="8"/>
  <c r="P396" i="8"/>
  <c r="N396" i="8"/>
  <c r="V395" i="8"/>
  <c r="W395" i="8" s="1"/>
  <c r="W394" i="8" s="1"/>
  <c r="W393" i="8" s="1"/>
  <c r="K395" i="8"/>
  <c r="K394" i="8" s="1"/>
  <c r="AI394" i="8"/>
  <c r="AI393" i="8" s="1"/>
  <c r="AH394" i="8"/>
  <c r="AH393" i="8" s="1"/>
  <c r="AG394" i="8"/>
  <c r="AG393" i="8" s="1"/>
  <c r="AF394" i="8"/>
  <c r="AF393" i="8" s="1"/>
  <c r="AE394" i="8"/>
  <c r="AE393" i="8" s="1"/>
  <c r="AD394" i="8"/>
  <c r="AC394" i="8"/>
  <c r="AB394" i="8"/>
  <c r="AA394" i="8"/>
  <c r="AA393" i="8" s="1"/>
  <c r="Y394" i="8"/>
  <c r="X394" i="8"/>
  <c r="X393" i="8" s="1"/>
  <c r="V394" i="8"/>
  <c r="U394" i="8"/>
  <c r="U393" i="8" s="1"/>
  <c r="T394" i="8"/>
  <c r="S394" i="8"/>
  <c r="S393" i="8" s="1"/>
  <c r="R394" i="8"/>
  <c r="R393" i="8" s="1"/>
  <c r="Q394" i="8"/>
  <c r="P394" i="8"/>
  <c r="P393" i="8" s="1"/>
  <c r="O394" i="8"/>
  <c r="O393" i="8" s="1"/>
  <c r="N394" i="8"/>
  <c r="N393" i="8" s="1"/>
  <c r="M394" i="8"/>
  <c r="AD393" i="8"/>
  <c r="AC393" i="8"/>
  <c r="AB393" i="8"/>
  <c r="Y393" i="8"/>
  <c r="V393" i="8"/>
  <c r="T393" i="8"/>
  <c r="Q393" i="8"/>
  <c r="K393" i="8"/>
  <c r="W392" i="8"/>
  <c r="AJ392" i="8" s="1"/>
  <c r="V392" i="8"/>
  <c r="K392" i="8"/>
  <c r="V391" i="8"/>
  <c r="W391" i="8" s="1"/>
  <c r="AJ391" i="8" s="1"/>
  <c r="K391" i="8"/>
  <c r="K389" i="8" s="1"/>
  <c r="K388" i="8" s="1"/>
  <c r="V390" i="8"/>
  <c r="K390" i="8"/>
  <c r="AI389" i="8"/>
  <c r="AI388" i="8" s="1"/>
  <c r="AH389" i="8"/>
  <c r="AH388" i="8" s="1"/>
  <c r="AG389" i="8"/>
  <c r="AF389" i="8"/>
  <c r="AF388" i="8" s="1"/>
  <c r="AE389" i="8"/>
  <c r="AE388" i="8" s="1"/>
  <c r="AD389" i="8"/>
  <c r="AC389" i="8"/>
  <c r="AC388" i="8" s="1"/>
  <c r="AB389" i="8"/>
  <c r="AB388" i="8" s="1"/>
  <c r="AA389" i="8"/>
  <c r="AA388" i="8" s="1"/>
  <c r="Y389" i="8"/>
  <c r="Y388" i="8" s="1"/>
  <c r="X389" i="8"/>
  <c r="X388" i="8" s="1"/>
  <c r="U389" i="8"/>
  <c r="T389" i="8"/>
  <c r="S389" i="8"/>
  <c r="S388" i="8" s="1"/>
  <c r="R389" i="8"/>
  <c r="R388" i="8" s="1"/>
  <c r="Q389" i="8"/>
  <c r="P389" i="8"/>
  <c r="P388" i="8" s="1"/>
  <c r="O389" i="8"/>
  <c r="O388" i="8" s="1"/>
  <c r="N389" i="8"/>
  <c r="N388" i="8" s="1"/>
  <c r="M389" i="8"/>
  <c r="AG388" i="8"/>
  <c r="AD388" i="8"/>
  <c r="U388" i="8"/>
  <c r="T388" i="8"/>
  <c r="Q388" i="8"/>
  <c r="P387" i="8"/>
  <c r="Z386" i="8"/>
  <c r="AA386" i="8" s="1"/>
  <c r="V386" i="8"/>
  <c r="W386" i="8" s="1"/>
  <c r="W385" i="8" s="1"/>
  <c r="W384" i="8" s="1"/>
  <c r="K386" i="8"/>
  <c r="AI385" i="8"/>
  <c r="AI384" i="8" s="1"/>
  <c r="AH385" i="8"/>
  <c r="AH384" i="8" s="1"/>
  <c r="AG385" i="8"/>
  <c r="AG384" i="8" s="1"/>
  <c r="AF385" i="8"/>
  <c r="AF384" i="8" s="1"/>
  <c r="AE385" i="8"/>
  <c r="AE384" i="8" s="1"/>
  <c r="AD385" i="8"/>
  <c r="AD384" i="8" s="1"/>
  <c r="AD378" i="8" s="1"/>
  <c r="AC385" i="8"/>
  <c r="AB385" i="8"/>
  <c r="Y385" i="8"/>
  <c r="Y384" i="8" s="1"/>
  <c r="X385" i="8"/>
  <c r="X384" i="8" s="1"/>
  <c r="V385" i="8"/>
  <c r="V384" i="8" s="1"/>
  <c r="U385" i="8"/>
  <c r="T385" i="8"/>
  <c r="T384" i="8" s="1"/>
  <c r="S385" i="8"/>
  <c r="S384" i="8" s="1"/>
  <c r="R385" i="8"/>
  <c r="R384" i="8" s="1"/>
  <c r="Q385" i="8"/>
  <c r="Q384" i="8" s="1"/>
  <c r="P385" i="8"/>
  <c r="O385" i="8"/>
  <c r="O384" i="8" s="1"/>
  <c r="N385" i="8"/>
  <c r="M385" i="8"/>
  <c r="K385" i="8"/>
  <c r="K384" i="8" s="1"/>
  <c r="AC384" i="8"/>
  <c r="AB384" i="8"/>
  <c r="U384" i="8"/>
  <c r="P384" i="8"/>
  <c r="N384" i="8"/>
  <c r="Z383" i="8"/>
  <c r="K383" i="8"/>
  <c r="AI382" i="8"/>
  <c r="AH382" i="8"/>
  <c r="AG382" i="8"/>
  <c r="AF382" i="8"/>
  <c r="AE382" i="8"/>
  <c r="AD382" i="8"/>
  <c r="AC382" i="8"/>
  <c r="AB382" i="8"/>
  <c r="Y382" i="8"/>
  <c r="Y379" i="8" s="1"/>
  <c r="Y378" i="8" s="1"/>
  <c r="X382" i="8"/>
  <c r="W382" i="8"/>
  <c r="V382" i="8"/>
  <c r="U382" i="8"/>
  <c r="T382" i="8"/>
  <c r="T379" i="8" s="1"/>
  <c r="S382" i="8"/>
  <c r="R382" i="8"/>
  <c r="Q382" i="8"/>
  <c r="P382" i="8"/>
  <c r="O382" i="8"/>
  <c r="N382" i="8"/>
  <c r="M382" i="8"/>
  <c r="AB381" i="8"/>
  <c r="AB380" i="8" s="1"/>
  <c r="K381" i="8"/>
  <c r="AI380" i="8"/>
  <c r="AH380" i="8"/>
  <c r="AG380" i="8"/>
  <c r="AF380" i="8"/>
  <c r="AE380" i="8"/>
  <c r="AE379" i="8" s="1"/>
  <c r="AE378" i="8" s="1"/>
  <c r="AD380" i="8"/>
  <c r="AD379" i="8" s="1"/>
  <c r="AA380" i="8"/>
  <c r="Y380" i="8"/>
  <c r="X380" i="8"/>
  <c r="X379" i="8" s="1"/>
  <c r="W380" i="8"/>
  <c r="V380" i="8"/>
  <c r="U380" i="8"/>
  <c r="T380" i="8"/>
  <c r="S380" i="8"/>
  <c r="R380" i="8"/>
  <c r="Q380" i="8"/>
  <c r="Q379" i="8" s="1"/>
  <c r="P380" i="8"/>
  <c r="P379" i="8" s="1"/>
  <c r="O380" i="8"/>
  <c r="N380" i="8"/>
  <c r="M380" i="8"/>
  <c r="K380" i="8"/>
  <c r="AH379" i="8"/>
  <c r="AG379" i="8"/>
  <c r="U379" i="8"/>
  <c r="AH377" i="8"/>
  <c r="AG377" i="8"/>
  <c r="AF377" i="8"/>
  <c r="AF376" i="8" s="1"/>
  <c r="AD377" i="8"/>
  <c r="AB377" i="8"/>
  <c r="AC377" i="8" s="1"/>
  <c r="AC376" i="8" s="1"/>
  <c r="AC375" i="8" s="1"/>
  <c r="Z377" i="8"/>
  <c r="X377" i="8"/>
  <c r="V377" i="8"/>
  <c r="U377" i="8"/>
  <c r="U376" i="8" s="1"/>
  <c r="U375" i="8" s="1"/>
  <c r="T377" i="8"/>
  <c r="R377" i="8"/>
  <c r="S377" i="8" s="1"/>
  <c r="S376" i="8" s="1"/>
  <c r="S375" i="8" s="1"/>
  <c r="P377" i="8"/>
  <c r="Q377" i="8" s="1"/>
  <c r="Q376" i="8" s="1"/>
  <c r="Q375" i="8" s="1"/>
  <c r="O377" i="8"/>
  <c r="O376" i="8" s="1"/>
  <c r="O375" i="8" s="1"/>
  <c r="O371" i="8" s="1"/>
  <c r="N377" i="8"/>
  <c r="N376" i="8" s="1"/>
  <c r="N375" i="8" s="1"/>
  <c r="L377" i="8"/>
  <c r="M377" i="8" s="1"/>
  <c r="K377" i="8"/>
  <c r="AG376" i="8"/>
  <c r="AG375" i="8" s="1"/>
  <c r="AB376" i="8"/>
  <c r="AB375" i="8" s="1"/>
  <c r="AB371" i="8" s="1"/>
  <c r="T376" i="8"/>
  <c r="T375" i="8" s="1"/>
  <c r="T371" i="8" s="1"/>
  <c r="P376" i="8"/>
  <c r="P375" i="8" s="1"/>
  <c r="K376" i="8"/>
  <c r="AF375" i="8"/>
  <c r="K375" i="8"/>
  <c r="AA374" i="8"/>
  <c r="AJ374" i="8" s="1"/>
  <c r="Z374" i="8"/>
  <c r="K374" i="8"/>
  <c r="K373" i="8" s="1"/>
  <c r="K372" i="8" s="1"/>
  <c r="K371" i="8" s="1"/>
  <c r="AI373" i="8"/>
  <c r="AI372" i="8" s="1"/>
  <c r="AH373" i="8"/>
  <c r="AH372" i="8" s="1"/>
  <c r="AG373" i="8"/>
  <c r="AG372" i="8" s="1"/>
  <c r="AF373" i="8"/>
  <c r="AE373" i="8"/>
  <c r="AE372" i="8" s="1"/>
  <c r="AD373" i="8"/>
  <c r="AC373" i="8"/>
  <c r="AB373" i="8"/>
  <c r="AB372" i="8" s="1"/>
  <c r="Y373" i="8"/>
  <c r="Y372" i="8" s="1"/>
  <c r="X373" i="8"/>
  <c r="X372" i="8" s="1"/>
  <c r="W373" i="8"/>
  <c r="V373" i="8"/>
  <c r="V372" i="8" s="1"/>
  <c r="U373" i="8"/>
  <c r="U372" i="8" s="1"/>
  <c r="T373" i="8"/>
  <c r="T372" i="8" s="1"/>
  <c r="S373" i="8"/>
  <c r="R373" i="8"/>
  <c r="R372" i="8" s="1"/>
  <c r="Q373" i="8"/>
  <c r="P373" i="8"/>
  <c r="P372" i="8" s="1"/>
  <c r="O373" i="8"/>
  <c r="N373" i="8"/>
  <c r="N372" i="8" s="1"/>
  <c r="N371" i="8" s="1"/>
  <c r="M373" i="8"/>
  <c r="AF372" i="8"/>
  <c r="AD372" i="8"/>
  <c r="AC372" i="8"/>
  <c r="W372" i="8"/>
  <c r="S372" i="8"/>
  <c r="S371" i="8" s="1"/>
  <c r="Q372" i="8"/>
  <c r="O372" i="8"/>
  <c r="M372" i="8"/>
  <c r="Z370" i="8"/>
  <c r="K370" i="8"/>
  <c r="AI369" i="8"/>
  <c r="AH369" i="8"/>
  <c r="AH368" i="8" s="1"/>
  <c r="AG369" i="8"/>
  <c r="AF369" i="8"/>
  <c r="AF368" i="8" s="1"/>
  <c r="AE369" i="8"/>
  <c r="AE368" i="8" s="1"/>
  <c r="AD369" i="8"/>
  <c r="AD368" i="8" s="1"/>
  <c r="AD364" i="8" s="1"/>
  <c r="AC369" i="8"/>
  <c r="AB369" i="8"/>
  <c r="Y369" i="8"/>
  <c r="Y368" i="8" s="1"/>
  <c r="X369" i="8"/>
  <c r="X368" i="8" s="1"/>
  <c r="W369" i="8"/>
  <c r="W368" i="8" s="1"/>
  <c r="V369" i="8"/>
  <c r="V368" i="8" s="1"/>
  <c r="U369" i="8"/>
  <c r="U368" i="8" s="1"/>
  <c r="T369" i="8"/>
  <c r="S369" i="8"/>
  <c r="S368" i="8" s="1"/>
  <c r="R369" i="8"/>
  <c r="R368" i="8" s="1"/>
  <c r="R364" i="8" s="1"/>
  <c r="Q369" i="8"/>
  <c r="Q368" i="8" s="1"/>
  <c r="P369" i="8"/>
  <c r="P368" i="8" s="1"/>
  <c r="O369" i="8"/>
  <c r="O368" i="8" s="1"/>
  <c r="N369" i="8"/>
  <c r="M369" i="8"/>
  <c r="M368" i="8" s="1"/>
  <c r="AI368" i="8"/>
  <c r="AG368" i="8"/>
  <c r="AC368" i="8"/>
  <c r="AB368" i="8"/>
  <c r="T368" i="8"/>
  <c r="T364" i="8" s="1"/>
  <c r="N368" i="8"/>
  <c r="AH367" i="8"/>
  <c r="AI367" i="8" s="1"/>
  <c r="AF367" i="8"/>
  <c r="AG367" i="8" s="1"/>
  <c r="AG366" i="8" s="1"/>
  <c r="AG365" i="8" s="1"/>
  <c r="AG364" i="8" s="1"/>
  <c r="AE367" i="8"/>
  <c r="AE366" i="8" s="1"/>
  <c r="AE365" i="8" s="1"/>
  <c r="AD367" i="8"/>
  <c r="AC367" i="8"/>
  <c r="AC366" i="8" s="1"/>
  <c r="AC365" i="8" s="1"/>
  <c r="AB367" i="8"/>
  <c r="Z367" i="8"/>
  <c r="AA367" i="8" s="1"/>
  <c r="X367" i="8"/>
  <c r="Y367" i="8" s="1"/>
  <c r="Y366" i="8" s="1"/>
  <c r="Y365" i="8" s="1"/>
  <c r="V367" i="8"/>
  <c r="W367" i="8" s="1"/>
  <c r="T367" i="8"/>
  <c r="U367" i="8" s="1"/>
  <c r="R367" i="8"/>
  <c r="S367" i="8" s="1"/>
  <c r="S366" i="8" s="1"/>
  <c r="K367" i="8"/>
  <c r="K366" i="8" s="1"/>
  <c r="AI366" i="8"/>
  <c r="AI365" i="8" s="1"/>
  <c r="AI364" i="8" s="1"/>
  <c r="AA366" i="8"/>
  <c r="AA365" i="8" s="1"/>
  <c r="U366" i="8"/>
  <c r="U365" i="8" s="1"/>
  <c r="U364" i="8" s="1"/>
  <c r="Q366" i="8"/>
  <c r="Q365" i="8" s="1"/>
  <c r="P366" i="8"/>
  <c r="O366" i="8"/>
  <c r="O365" i="8" s="1"/>
  <c r="N366" i="8"/>
  <c r="N365" i="8" s="1"/>
  <c r="N364" i="8" s="1"/>
  <c r="M366" i="8"/>
  <c r="AH365" i="8"/>
  <c r="AF365" i="8"/>
  <c r="AF364" i="8" s="1"/>
  <c r="AD365" i="8"/>
  <c r="AB365" i="8"/>
  <c r="X365" i="8"/>
  <c r="V365" i="8"/>
  <c r="V364" i="8" s="1"/>
  <c r="T365" i="8"/>
  <c r="S365" i="8"/>
  <c r="R365" i="8"/>
  <c r="P365" i="8"/>
  <c r="M365" i="8"/>
  <c r="K365" i="8"/>
  <c r="AB364" i="8"/>
  <c r="S364" i="8"/>
  <c r="AA363" i="8"/>
  <c r="AJ363" i="8" s="1"/>
  <c r="Z363" i="8"/>
  <c r="K363" i="8"/>
  <c r="Z362" i="8"/>
  <c r="K362" i="8"/>
  <c r="AA362" i="8" s="1"/>
  <c r="AI361" i="8"/>
  <c r="AI360" i="8" s="1"/>
  <c r="AH361" i="8"/>
  <c r="AH360" i="8" s="1"/>
  <c r="AG361" i="8"/>
  <c r="AG360" i="8" s="1"/>
  <c r="AF361" i="8"/>
  <c r="AE361" i="8"/>
  <c r="AE360" i="8" s="1"/>
  <c r="AD361" i="8"/>
  <c r="AD360" i="8" s="1"/>
  <c r="AC361" i="8"/>
  <c r="AC360" i="8" s="1"/>
  <c r="AB361" i="8"/>
  <c r="AB360" i="8" s="1"/>
  <c r="Y361" i="8"/>
  <c r="Y360" i="8" s="1"/>
  <c r="X361" i="8"/>
  <c r="X360" i="8" s="1"/>
  <c r="W361" i="8"/>
  <c r="V361" i="8"/>
  <c r="V360" i="8" s="1"/>
  <c r="U361" i="8"/>
  <c r="U360" i="8" s="1"/>
  <c r="T361" i="8"/>
  <c r="T360" i="8" s="1"/>
  <c r="S361" i="8"/>
  <c r="R361" i="8"/>
  <c r="Q361" i="8"/>
  <c r="Q360" i="8" s="1"/>
  <c r="P361" i="8"/>
  <c r="O361" i="8"/>
  <c r="N361" i="8"/>
  <c r="N360" i="8" s="1"/>
  <c r="M361" i="8"/>
  <c r="AF360" i="8"/>
  <c r="W360" i="8"/>
  <c r="S360" i="8"/>
  <c r="R360" i="8"/>
  <c r="P360" i="8"/>
  <c r="M360" i="8"/>
  <c r="AI359" i="8"/>
  <c r="AI358" i="8" s="1"/>
  <c r="AI357" i="8" s="1"/>
  <c r="AH359" i="8"/>
  <c r="AF359" i="8"/>
  <c r="AG359" i="8" s="1"/>
  <c r="AG358" i="8" s="1"/>
  <c r="AG357" i="8" s="1"/>
  <c r="AD359" i="8"/>
  <c r="AE359" i="8" s="1"/>
  <c r="AB359" i="8"/>
  <c r="AC359" i="8" s="1"/>
  <c r="AC358" i="8" s="1"/>
  <c r="AC357" i="8" s="1"/>
  <c r="Z359" i="8"/>
  <c r="AA359" i="8" s="1"/>
  <c r="AA358" i="8" s="1"/>
  <c r="Y359" i="8"/>
  <c r="X359" i="8"/>
  <c r="V359" i="8"/>
  <c r="W359" i="8" s="1"/>
  <c r="W358" i="8" s="1"/>
  <c r="W357" i="8" s="1"/>
  <c r="T359" i="8"/>
  <c r="U359" i="8" s="1"/>
  <c r="S359" i="8"/>
  <c r="S358" i="8" s="1"/>
  <c r="S357" i="8" s="1"/>
  <c r="R359" i="8"/>
  <c r="K359" i="8"/>
  <c r="AE358" i="8"/>
  <c r="AE357" i="8" s="1"/>
  <c r="Y358" i="8"/>
  <c r="Y357" i="8" s="1"/>
  <c r="Q358" i="8"/>
  <c r="P358" i="8"/>
  <c r="O358" i="8"/>
  <c r="O357" i="8" s="1"/>
  <c r="N358" i="8"/>
  <c r="N357" i="8" s="1"/>
  <c r="M358" i="8"/>
  <c r="M357" i="8" s="1"/>
  <c r="K358" i="8"/>
  <c r="AH357" i="8"/>
  <c r="AF357" i="8"/>
  <c r="AD357" i="8"/>
  <c r="AB357" i="8"/>
  <c r="AA357" i="8"/>
  <c r="X357" i="8"/>
  <c r="V357" i="8"/>
  <c r="T357" i="8"/>
  <c r="R357" i="8"/>
  <c r="Q357" i="8"/>
  <c r="P357" i="8"/>
  <c r="K357" i="8"/>
  <c r="AI356" i="8"/>
  <c r="AJ356" i="8" s="1"/>
  <c r="K356" i="8"/>
  <c r="AI355" i="8"/>
  <c r="K355" i="8"/>
  <c r="AG354" i="8"/>
  <c r="AG353" i="8" s="1"/>
  <c r="AF354" i="8"/>
  <c r="AF353" i="8" s="1"/>
  <c r="AE354" i="8"/>
  <c r="AD354" i="8"/>
  <c r="AD353" i="8" s="1"/>
  <c r="AC354" i="8"/>
  <c r="AC353" i="8" s="1"/>
  <c r="AB354" i="8"/>
  <c r="AB353" i="8" s="1"/>
  <c r="AA354" i="8"/>
  <c r="Y354" i="8"/>
  <c r="Y353" i="8" s="1"/>
  <c r="X354" i="8"/>
  <c r="W354" i="8"/>
  <c r="V354" i="8"/>
  <c r="V353" i="8" s="1"/>
  <c r="U354" i="8"/>
  <c r="U353" i="8" s="1"/>
  <c r="T354" i="8"/>
  <c r="T353" i="8" s="1"/>
  <c r="S354" i="8"/>
  <c r="S353" i="8" s="1"/>
  <c r="R354" i="8"/>
  <c r="R353" i="8" s="1"/>
  <c r="Q354" i="8"/>
  <c r="Q353" i="8" s="1"/>
  <c r="P354" i="8"/>
  <c r="P353" i="8" s="1"/>
  <c r="O354" i="8"/>
  <c r="O353" i="8" s="1"/>
  <c r="N354" i="8"/>
  <c r="N353" i="8" s="1"/>
  <c r="M354" i="8"/>
  <c r="M353" i="8" s="1"/>
  <c r="AA353" i="8"/>
  <c r="X353" i="8"/>
  <c r="W353" i="8"/>
  <c r="Z352" i="8"/>
  <c r="K352" i="8"/>
  <c r="AA352" i="8" s="1"/>
  <c r="AA351" i="8" s="1"/>
  <c r="AA350" i="8" s="1"/>
  <c r="AI351" i="8"/>
  <c r="AI350" i="8" s="1"/>
  <c r="AH351" i="8"/>
  <c r="AH350" i="8" s="1"/>
  <c r="AG351" i="8"/>
  <c r="AF351" i="8"/>
  <c r="AF350" i="8" s="1"/>
  <c r="AE351" i="8"/>
  <c r="AD351" i="8"/>
  <c r="AC351" i="8"/>
  <c r="AC350" i="8" s="1"/>
  <c r="AB351" i="8"/>
  <c r="AB350" i="8" s="1"/>
  <c r="Y351" i="8"/>
  <c r="Y350" i="8" s="1"/>
  <c r="X351" i="8"/>
  <c r="X350" i="8" s="1"/>
  <c r="W351" i="8"/>
  <c r="W350" i="8" s="1"/>
  <c r="V351" i="8"/>
  <c r="U351" i="8"/>
  <c r="T351" i="8"/>
  <c r="S351" i="8"/>
  <c r="R351" i="8"/>
  <c r="Q351" i="8"/>
  <c r="Q350" i="8" s="1"/>
  <c r="P351" i="8"/>
  <c r="O351" i="8"/>
  <c r="O350" i="8" s="1"/>
  <c r="N351" i="8"/>
  <c r="N350" i="8" s="1"/>
  <c r="M351" i="8"/>
  <c r="AG350" i="8"/>
  <c r="AE350" i="8"/>
  <c r="AD350" i="8"/>
  <c r="V350" i="8"/>
  <c r="U350" i="8"/>
  <c r="T350" i="8"/>
  <c r="S350" i="8"/>
  <c r="R350" i="8"/>
  <c r="P350" i="8"/>
  <c r="M350" i="8"/>
  <c r="AH349" i="8"/>
  <c r="AI349" i="8" s="1"/>
  <c r="AI348" i="8" s="1"/>
  <c r="AI347" i="8" s="1"/>
  <c r="AF349" i="8"/>
  <c r="AG349" i="8" s="1"/>
  <c r="AG348" i="8" s="1"/>
  <c r="AG347" i="8" s="1"/>
  <c r="AD349" i="8"/>
  <c r="AE349" i="8" s="1"/>
  <c r="AE348" i="8" s="1"/>
  <c r="AE347" i="8" s="1"/>
  <c r="AB349" i="8"/>
  <c r="AC349" i="8" s="1"/>
  <c r="AC348" i="8" s="1"/>
  <c r="AC347" i="8" s="1"/>
  <c r="Z349" i="8"/>
  <c r="AA349" i="8" s="1"/>
  <c r="AA348" i="8" s="1"/>
  <c r="AA347" i="8" s="1"/>
  <c r="X349" i="8"/>
  <c r="Y349" i="8" s="1"/>
  <c r="W349" i="8"/>
  <c r="W348" i="8" s="1"/>
  <c r="W347" i="8" s="1"/>
  <c r="V349" i="8"/>
  <c r="U349" i="8"/>
  <c r="U348" i="8" s="1"/>
  <c r="U347" i="8" s="1"/>
  <c r="S349" i="8"/>
  <c r="S348" i="8" s="1"/>
  <c r="S347" i="8" s="1"/>
  <c r="K349" i="8"/>
  <c r="K348" i="8" s="1"/>
  <c r="K347" i="8" s="1"/>
  <c r="Y348" i="8"/>
  <c r="Y347" i="8" s="1"/>
  <c r="Q348" i="8"/>
  <c r="Q347" i="8" s="1"/>
  <c r="O348" i="8"/>
  <c r="M348" i="8"/>
  <c r="AH347" i="8"/>
  <c r="AF347" i="8"/>
  <c r="AD347" i="8"/>
  <c r="AB347" i="8"/>
  <c r="Z347" i="8"/>
  <c r="X347" i="8"/>
  <c r="V347" i="8"/>
  <c r="T347" i="8"/>
  <c r="R347" i="8"/>
  <c r="P347" i="8"/>
  <c r="P346" i="8" s="1"/>
  <c r="O347" i="8"/>
  <c r="N347" i="8"/>
  <c r="T344" i="8"/>
  <c r="U344" i="8" s="1"/>
  <c r="K344" i="8"/>
  <c r="AA344" i="8" s="1"/>
  <c r="T343" i="8"/>
  <c r="U343" i="8" s="1"/>
  <c r="K343" i="8"/>
  <c r="AI342" i="8"/>
  <c r="AG342" i="8"/>
  <c r="AG341" i="8" s="1"/>
  <c r="AG311" i="8" s="1"/>
  <c r="AE342" i="8"/>
  <c r="AC342" i="8"/>
  <c r="AC341" i="8" s="1"/>
  <c r="Y342" i="8"/>
  <c r="W342" i="8"/>
  <c r="W341" i="8" s="1"/>
  <c r="S342" i="8"/>
  <c r="Q342" i="8"/>
  <c r="Q341" i="8" s="1"/>
  <c r="O342" i="8"/>
  <c r="O341" i="8" s="1"/>
  <c r="M342" i="8"/>
  <c r="AI341" i="8"/>
  <c r="AE341" i="8"/>
  <c r="Y341" i="8"/>
  <c r="S341" i="8"/>
  <c r="M341" i="8"/>
  <c r="T340" i="8"/>
  <c r="U340" i="8" s="1"/>
  <c r="AJ340" i="8" s="1"/>
  <c r="K340" i="8"/>
  <c r="AI339" i="8"/>
  <c r="AI338" i="8" s="1"/>
  <c r="AG339" i="8"/>
  <c r="AG338" i="8" s="1"/>
  <c r="AE339" i="8"/>
  <c r="AE338" i="8" s="1"/>
  <c r="AC339" i="8"/>
  <c r="AC338" i="8" s="1"/>
  <c r="AA339" i="8"/>
  <c r="AA338" i="8" s="1"/>
  <c r="Y339" i="8"/>
  <c r="Y338" i="8" s="1"/>
  <c r="W339" i="8"/>
  <c r="S339" i="8"/>
  <c r="S338" i="8" s="1"/>
  <c r="Q339" i="8"/>
  <c r="Q338" i="8" s="1"/>
  <c r="O339" i="8"/>
  <c r="O338" i="8" s="1"/>
  <c r="M339" i="8"/>
  <c r="M338" i="8" s="1"/>
  <c r="K339" i="8"/>
  <c r="K338" i="8" s="1"/>
  <c r="W338" i="8"/>
  <c r="X337" i="8"/>
  <c r="Y337" i="8" s="1"/>
  <c r="AJ337" i="8" s="1"/>
  <c r="K337" i="8"/>
  <c r="X336" i="8"/>
  <c r="Y336" i="8" s="1"/>
  <c r="K336" i="8"/>
  <c r="K335" i="8" s="1"/>
  <c r="K334" i="8" s="1"/>
  <c r="AI335" i="8"/>
  <c r="AI334" i="8" s="1"/>
  <c r="AG335" i="8"/>
  <c r="AG334" i="8" s="1"/>
  <c r="AE335" i="8"/>
  <c r="AE334" i="8" s="1"/>
  <c r="AC335" i="8"/>
  <c r="AC334" i="8" s="1"/>
  <c r="AA335" i="8"/>
  <c r="AA334" i="8" s="1"/>
  <c r="W335" i="8"/>
  <c r="W334" i="8" s="1"/>
  <c r="U335" i="8"/>
  <c r="S335" i="8"/>
  <c r="S334" i="8" s="1"/>
  <c r="Q335" i="8"/>
  <c r="Q334" i="8" s="1"/>
  <c r="O335" i="8"/>
  <c r="O334" i="8" s="1"/>
  <c r="M335" i="8"/>
  <c r="U334" i="8"/>
  <c r="X333" i="8"/>
  <c r="Y333" i="8" s="1"/>
  <c r="AJ333" i="8" s="1"/>
  <c r="K333" i="8"/>
  <c r="X332" i="8"/>
  <c r="Y332" i="8" s="1"/>
  <c r="AJ332" i="8" s="1"/>
  <c r="K332" i="8"/>
  <c r="Y331" i="8"/>
  <c r="AJ331" i="8" s="1"/>
  <c r="X331" i="8"/>
  <c r="K331" i="8"/>
  <c r="Y330" i="8"/>
  <c r="AJ330" i="8" s="1"/>
  <c r="X330" i="8"/>
  <c r="K330" i="8"/>
  <c r="X329" i="8"/>
  <c r="Y329" i="8" s="1"/>
  <c r="AJ329" i="8" s="1"/>
  <c r="K329" i="8"/>
  <c r="X328" i="8"/>
  <c r="Y328" i="8" s="1"/>
  <c r="AJ328" i="8" s="1"/>
  <c r="K328" i="8"/>
  <c r="X327" i="8"/>
  <c r="Y327" i="8" s="1"/>
  <c r="AJ327" i="8" s="1"/>
  <c r="K327" i="8"/>
  <c r="X326" i="8"/>
  <c r="Y326" i="8" s="1"/>
  <c r="AJ326" i="8" s="1"/>
  <c r="K326" i="8"/>
  <c r="AI325" i="8"/>
  <c r="AI324" i="8" s="1"/>
  <c r="AG325" i="8"/>
  <c r="AG324" i="8" s="1"/>
  <c r="AE325" i="8"/>
  <c r="AE324" i="8" s="1"/>
  <c r="AC325" i="8"/>
  <c r="AC324" i="8" s="1"/>
  <c r="AA325" i="8"/>
  <c r="AA324" i="8" s="1"/>
  <c r="W325" i="8"/>
  <c r="U325" i="8"/>
  <c r="S325" i="8"/>
  <c r="S324" i="8" s="1"/>
  <c r="Q325" i="8"/>
  <c r="O325" i="8"/>
  <c r="O324" i="8" s="1"/>
  <c r="M325" i="8"/>
  <c r="M324" i="8" s="1"/>
  <c r="W324" i="8"/>
  <c r="U324" i="8"/>
  <c r="Q324" i="8"/>
  <c r="Z323" i="8"/>
  <c r="K323" i="8"/>
  <c r="AA323" i="8" s="1"/>
  <c r="AJ323" i="8" s="1"/>
  <c r="AA322" i="8"/>
  <c r="AJ322" i="8" s="1"/>
  <c r="Z322" i="8"/>
  <c r="K322" i="8"/>
  <c r="Z321" i="8"/>
  <c r="K321" i="8"/>
  <c r="Z320" i="8"/>
  <c r="K320" i="8"/>
  <c r="AA320" i="8" s="1"/>
  <c r="AI319" i="8"/>
  <c r="AI318" i="8" s="1"/>
  <c r="AG319" i="8"/>
  <c r="AG318" i="8" s="1"/>
  <c r="AE319" i="8"/>
  <c r="AC319" i="8"/>
  <c r="AC318" i="8" s="1"/>
  <c r="Y319" i="8"/>
  <c r="Y318" i="8" s="1"/>
  <c r="W319" i="8"/>
  <c r="W318" i="8" s="1"/>
  <c r="U319" i="8"/>
  <c r="U318" i="8" s="1"/>
  <c r="S319" i="8"/>
  <c r="S318" i="8" s="1"/>
  <c r="Q319" i="8"/>
  <c r="Q318" i="8" s="1"/>
  <c r="O319" i="8"/>
  <c r="O318" i="8" s="1"/>
  <c r="M319" i="8"/>
  <c r="M318" i="8" s="1"/>
  <c r="AE318" i="8"/>
  <c r="AB317" i="8"/>
  <c r="AC317" i="8" s="1"/>
  <c r="AJ317" i="8" s="1"/>
  <c r="K317" i="8"/>
  <c r="AB316" i="8"/>
  <c r="AC316" i="8" s="1"/>
  <c r="AJ316" i="8" s="1"/>
  <c r="K316" i="8"/>
  <c r="AB315" i="8"/>
  <c r="AC315" i="8" s="1"/>
  <c r="AJ315" i="8" s="1"/>
  <c r="K315" i="8"/>
  <c r="AC314" i="8"/>
  <c r="AB314" i="8"/>
  <c r="K314" i="8"/>
  <c r="AI313" i="8"/>
  <c r="AI312" i="8" s="1"/>
  <c r="AG313" i="8"/>
  <c r="AE313" i="8"/>
  <c r="AE312" i="8" s="1"/>
  <c r="AA313" i="8"/>
  <c r="AA312" i="8" s="1"/>
  <c r="Y313" i="8"/>
  <c r="Y312" i="8" s="1"/>
  <c r="W313" i="8"/>
  <c r="W312" i="8" s="1"/>
  <c r="U313" i="8"/>
  <c r="U312" i="8" s="1"/>
  <c r="S313" i="8"/>
  <c r="S312" i="8" s="1"/>
  <c r="Q313" i="8"/>
  <c r="O313" i="8"/>
  <c r="O312" i="8" s="1"/>
  <c r="M313" i="8"/>
  <c r="M312" i="8" s="1"/>
  <c r="AG312" i="8"/>
  <c r="Q312" i="8"/>
  <c r="AA310" i="8"/>
  <c r="AJ310" i="8" s="1"/>
  <c r="Z310" i="8"/>
  <c r="AA309" i="8"/>
  <c r="Z309" i="8"/>
  <c r="AI308" i="8"/>
  <c r="AG308" i="8"/>
  <c r="AE308" i="8"/>
  <c r="AE307" i="8" s="1"/>
  <c r="AC308" i="8"/>
  <c r="AC307" i="8" s="1"/>
  <c r="Y308" i="8"/>
  <c r="W308" i="8"/>
  <c r="W307" i="8" s="1"/>
  <c r="U308" i="8"/>
  <c r="U307" i="8" s="1"/>
  <c r="S308" i="8"/>
  <c r="Q308" i="8"/>
  <c r="Q307" i="8" s="1"/>
  <c r="O308" i="8"/>
  <c r="M308" i="8"/>
  <c r="M307" i="8" s="1"/>
  <c r="K308" i="8"/>
  <c r="AI307" i="8"/>
  <c r="AG307" i="8"/>
  <c r="Y307" i="8"/>
  <c r="S307" i="8"/>
  <c r="O307" i="8"/>
  <c r="K307" i="8"/>
  <c r="AC306" i="8"/>
  <c r="AJ306" i="8" s="1"/>
  <c r="AB306" i="8"/>
  <c r="K306" i="8"/>
  <c r="AB305" i="8"/>
  <c r="AC305" i="8" s="1"/>
  <c r="AJ305" i="8" s="1"/>
  <c r="K305" i="8"/>
  <c r="K303" i="8" s="1"/>
  <c r="K302" i="8" s="1"/>
  <c r="AB304" i="8"/>
  <c r="AC304" i="8" s="1"/>
  <c r="K304" i="8"/>
  <c r="AI303" i="8"/>
  <c r="AI302" i="8" s="1"/>
  <c r="AI301" i="8" s="1"/>
  <c r="AG303" i="8"/>
  <c r="AG302" i="8" s="1"/>
  <c r="AG301" i="8" s="1"/>
  <c r="AE303" i="8"/>
  <c r="AE302" i="8" s="1"/>
  <c r="AE301" i="8" s="1"/>
  <c r="AA303" i="8"/>
  <c r="Y303" i="8"/>
  <c r="W303" i="8"/>
  <c r="W302" i="8" s="1"/>
  <c r="U303" i="8"/>
  <c r="U302" i="8" s="1"/>
  <c r="S303" i="8"/>
  <c r="Q303" i="8"/>
  <c r="O303" i="8"/>
  <c r="O302" i="8" s="1"/>
  <c r="M303" i="8"/>
  <c r="AA302" i="8"/>
  <c r="Y302" i="8"/>
  <c r="S302" i="8"/>
  <c r="Q302" i="8"/>
  <c r="U301" i="8"/>
  <c r="K301" i="8"/>
  <c r="AF300" i="8"/>
  <c r="AG300" i="8" s="1"/>
  <c r="AG299" i="8" s="1"/>
  <c r="AG298" i="8" s="1"/>
  <c r="AG297" i="8" s="1"/>
  <c r="K300" i="8"/>
  <c r="AI299" i="8"/>
  <c r="AE299" i="8"/>
  <c r="AC299" i="8"/>
  <c r="AA299" i="8"/>
  <c r="Y299" i="8"/>
  <c r="W299" i="8"/>
  <c r="U299" i="8"/>
  <c r="U298" i="8" s="1"/>
  <c r="U297" i="8" s="1"/>
  <c r="S299" i="8"/>
  <c r="S298" i="8" s="1"/>
  <c r="S297" i="8" s="1"/>
  <c r="Q299" i="8"/>
  <c r="Q298" i="8" s="1"/>
  <c r="Q297" i="8" s="1"/>
  <c r="O299" i="8"/>
  <c r="M299" i="8"/>
  <c r="K299" i="8"/>
  <c r="K298" i="8" s="1"/>
  <c r="K297" i="8" s="1"/>
  <c r="AI298" i="8"/>
  <c r="AI297" i="8" s="1"/>
  <c r="AE298" i="8"/>
  <c r="AE297" i="8" s="1"/>
  <c r="AC298" i="8"/>
  <c r="AC297" i="8" s="1"/>
  <c r="AA298" i="8"/>
  <c r="AA297" i="8" s="1"/>
  <c r="Y298" i="8"/>
  <c r="Y297" i="8" s="1"/>
  <c r="W298" i="8"/>
  <c r="W297" i="8" s="1"/>
  <c r="O298" i="8"/>
  <c r="O297" i="8" s="1"/>
  <c r="M298" i="8"/>
  <c r="M297" i="8" s="1"/>
  <c r="AA296" i="8"/>
  <c r="AJ296" i="8" s="1"/>
  <c r="Z296" i="8"/>
  <c r="K296" i="8"/>
  <c r="AA295" i="8"/>
  <c r="AJ295" i="8" s="1"/>
  <c r="Z295" i="8"/>
  <c r="K295" i="8"/>
  <c r="AA294" i="8"/>
  <c r="AJ294" i="8" s="1"/>
  <c r="Z294" i="8"/>
  <c r="K294" i="8"/>
  <c r="AA293" i="8"/>
  <c r="AJ293" i="8" s="1"/>
  <c r="Z293" i="8"/>
  <c r="K293" i="8"/>
  <c r="Z292" i="8"/>
  <c r="K292" i="8"/>
  <c r="AA292" i="8" s="1"/>
  <c r="AJ292" i="8" s="1"/>
  <c r="Z291" i="8"/>
  <c r="K291" i="8"/>
  <c r="AA291" i="8" s="1"/>
  <c r="AJ291" i="8" s="1"/>
  <c r="Z290" i="8"/>
  <c r="K290" i="8"/>
  <c r="AI289" i="8"/>
  <c r="AI288" i="8" s="1"/>
  <c r="AG289" i="8"/>
  <c r="AE289" i="8"/>
  <c r="AE288" i="8" s="1"/>
  <c r="AC289" i="8"/>
  <c r="AC288" i="8" s="1"/>
  <c r="Y289" i="8"/>
  <c r="Y288" i="8" s="1"/>
  <c r="W289" i="8"/>
  <c r="W288" i="8" s="1"/>
  <c r="U289" i="8"/>
  <c r="S289" i="8"/>
  <c r="Q289" i="8"/>
  <c r="Q288" i="8" s="1"/>
  <c r="O289" i="8"/>
  <c r="O288" i="8" s="1"/>
  <c r="M289" i="8"/>
  <c r="M288" i="8" s="1"/>
  <c r="AG288" i="8"/>
  <c r="U288" i="8"/>
  <c r="S288" i="8"/>
  <c r="Z287" i="8"/>
  <c r="K287" i="8"/>
  <c r="AA287" i="8" s="1"/>
  <c r="AJ287" i="8" s="1"/>
  <c r="Z286" i="8"/>
  <c r="K286" i="8"/>
  <c r="AA286" i="8" s="1"/>
  <c r="AJ286" i="8" s="1"/>
  <c r="Z285" i="8"/>
  <c r="K285" i="8"/>
  <c r="AA285" i="8" s="1"/>
  <c r="AJ285" i="8" s="1"/>
  <c r="Z284" i="8"/>
  <c r="K284" i="8"/>
  <c r="AA284" i="8" s="1"/>
  <c r="AJ284" i="8" s="1"/>
  <c r="Z283" i="8"/>
  <c r="K283" i="8"/>
  <c r="AA283" i="8" s="1"/>
  <c r="AJ283" i="8" s="1"/>
  <c r="Z282" i="8"/>
  <c r="K282" i="8"/>
  <c r="AA282" i="8" s="1"/>
  <c r="AJ282" i="8" s="1"/>
  <c r="Z281" i="8"/>
  <c r="K281" i="8"/>
  <c r="AA281" i="8" s="1"/>
  <c r="AJ281" i="8" s="1"/>
  <c r="Z280" i="8"/>
  <c r="K280" i="8"/>
  <c r="AA280" i="8" s="1"/>
  <c r="AJ280" i="8" s="1"/>
  <c r="AJ279" i="8"/>
  <c r="Z279" i="8"/>
  <c r="K279" i="8"/>
  <c r="AA279" i="8" s="1"/>
  <c r="Z278" i="8"/>
  <c r="K278" i="8"/>
  <c r="AA278" i="8" s="1"/>
  <c r="AJ278" i="8" s="1"/>
  <c r="Z277" i="8"/>
  <c r="K277" i="8"/>
  <c r="AA277" i="8" s="1"/>
  <c r="AJ277" i="8" s="1"/>
  <c r="AA276" i="8"/>
  <c r="AJ276" i="8" s="1"/>
  <c r="Z276" i="8"/>
  <c r="K276" i="8"/>
  <c r="Z275" i="8"/>
  <c r="K275" i="8"/>
  <c r="AA275" i="8" s="1"/>
  <c r="AJ275" i="8" s="1"/>
  <c r="AA274" i="8"/>
  <c r="AJ274" i="8" s="1"/>
  <c r="Z274" i="8"/>
  <c r="K274" i="8"/>
  <c r="AA273" i="8"/>
  <c r="AJ273" i="8" s="1"/>
  <c r="Z273" i="8"/>
  <c r="K273" i="8"/>
  <c r="Z272" i="8"/>
  <c r="K272" i="8"/>
  <c r="AA272" i="8" s="1"/>
  <c r="AJ272" i="8" s="1"/>
  <c r="Z271" i="8"/>
  <c r="K271" i="8"/>
  <c r="AA271" i="8" s="1"/>
  <c r="AI270" i="8"/>
  <c r="AH270" i="8"/>
  <c r="AG270" i="8"/>
  <c r="AF270" i="8"/>
  <c r="AE270" i="8"/>
  <c r="AD270" i="8"/>
  <c r="AC270" i="8"/>
  <c r="AB270" i="8"/>
  <c r="Y270" i="8"/>
  <c r="Y267" i="8" s="1"/>
  <c r="X270" i="8"/>
  <c r="W270" i="8"/>
  <c r="V270" i="8"/>
  <c r="U270" i="8"/>
  <c r="T270" i="8"/>
  <c r="S270" i="8"/>
  <c r="R270" i="8"/>
  <c r="Q270" i="8"/>
  <c r="P270" i="8"/>
  <c r="O270" i="8"/>
  <c r="N270" i="8"/>
  <c r="M270" i="8"/>
  <c r="Z269" i="8"/>
  <c r="K269" i="8"/>
  <c r="AI268" i="8"/>
  <c r="AG268" i="8"/>
  <c r="AE268" i="8"/>
  <c r="AE267" i="8" s="1"/>
  <c r="AC268" i="8"/>
  <c r="Y268" i="8"/>
  <c r="W268" i="8"/>
  <c r="U268" i="8"/>
  <c r="U267" i="8" s="1"/>
  <c r="S268" i="8"/>
  <c r="S267" i="8" s="1"/>
  <c r="Q268" i="8"/>
  <c r="O268" i="8"/>
  <c r="M268" i="8"/>
  <c r="AC267" i="8"/>
  <c r="Q267" i="8"/>
  <c r="Z266" i="8"/>
  <c r="K266" i="8"/>
  <c r="AI265" i="8"/>
  <c r="AG265" i="8"/>
  <c r="AE265" i="8"/>
  <c r="AC265" i="8"/>
  <c r="AC261" i="8" s="1"/>
  <c r="Y265" i="8"/>
  <c r="W265" i="8"/>
  <c r="U265" i="8"/>
  <c r="S265" i="8"/>
  <c r="Q265" i="8"/>
  <c r="O265" i="8"/>
  <c r="M265" i="8"/>
  <c r="X264" i="8"/>
  <c r="Y264" i="8" s="1"/>
  <c r="AJ264" i="8" s="1"/>
  <c r="K264" i="8"/>
  <c r="X263" i="8"/>
  <c r="Y263" i="8" s="1"/>
  <c r="K263" i="8"/>
  <c r="AI262" i="8"/>
  <c r="AG262" i="8"/>
  <c r="AE262" i="8"/>
  <c r="AE261" i="8" s="1"/>
  <c r="AC262" i="8"/>
  <c r="AA262" i="8"/>
  <c r="W262" i="8"/>
  <c r="W261" i="8" s="1"/>
  <c r="U262" i="8"/>
  <c r="S262" i="8"/>
  <c r="S261" i="8" s="1"/>
  <c r="Q262" i="8"/>
  <c r="O262" i="8"/>
  <c r="M262" i="8"/>
  <c r="K262" i="8"/>
  <c r="AI261" i="8"/>
  <c r="AB260" i="8"/>
  <c r="AC260" i="8" s="1"/>
  <c r="K260" i="8"/>
  <c r="K259" i="8" s="1"/>
  <c r="K258" i="8" s="1"/>
  <c r="AI259" i="8"/>
  <c r="AI258" i="8" s="1"/>
  <c r="AG259" i="8"/>
  <c r="AG258" i="8" s="1"/>
  <c r="AE259" i="8"/>
  <c r="AE258" i="8" s="1"/>
  <c r="AA259" i="8"/>
  <c r="AA258" i="8" s="1"/>
  <c r="Y259" i="8"/>
  <c r="Y258" i="8" s="1"/>
  <c r="W259" i="8"/>
  <c r="U259" i="8"/>
  <c r="U258" i="8" s="1"/>
  <c r="S259" i="8"/>
  <c r="Q259" i="8"/>
  <c r="O259" i="8"/>
  <c r="M259" i="8"/>
  <c r="M258" i="8" s="1"/>
  <c r="W258" i="8"/>
  <c r="S258" i="8"/>
  <c r="Q258" i="8"/>
  <c r="O258" i="8"/>
  <c r="AB257" i="8"/>
  <c r="AC257" i="8" s="1"/>
  <c r="AC256" i="8" s="1"/>
  <c r="K257" i="8"/>
  <c r="AI256" i="8"/>
  <c r="AG256" i="8"/>
  <c r="AE256" i="8"/>
  <c r="AA256" i="8"/>
  <c r="Y256" i="8"/>
  <c r="W256" i="8"/>
  <c r="U256" i="8"/>
  <c r="S256" i="8"/>
  <c r="Q256" i="8"/>
  <c r="Q253" i="8" s="1"/>
  <c r="O256" i="8"/>
  <c r="M256" i="8"/>
  <c r="M253" i="8" s="1"/>
  <c r="K256" i="8"/>
  <c r="AB255" i="8"/>
  <c r="AC255" i="8" s="1"/>
  <c r="K255" i="8"/>
  <c r="K254" i="8" s="1"/>
  <c r="AI254" i="8"/>
  <c r="AG254" i="8"/>
  <c r="AE254" i="8"/>
  <c r="AE253" i="8" s="1"/>
  <c r="AA254" i="8"/>
  <c r="AA253" i="8" s="1"/>
  <c r="Y254" i="8"/>
  <c r="W254" i="8"/>
  <c r="U254" i="8"/>
  <c r="S254" i="8"/>
  <c r="Q254" i="8"/>
  <c r="O254" i="8"/>
  <c r="O253" i="8" s="1"/>
  <c r="M254" i="8"/>
  <c r="AI253" i="8"/>
  <c r="AH252" i="8"/>
  <c r="AF252" i="8"/>
  <c r="AD252" i="8"/>
  <c r="AB252" i="8"/>
  <c r="Z252" i="8"/>
  <c r="Z9" i="8" s="1"/>
  <c r="X252" i="8"/>
  <c r="V252" i="8"/>
  <c r="T252" i="8"/>
  <c r="R252" i="8"/>
  <c r="P252" i="8"/>
  <c r="N252" i="8"/>
  <c r="Z251" i="8"/>
  <c r="K251" i="8"/>
  <c r="AA251" i="8" s="1"/>
  <c r="AJ251" i="8" s="1"/>
  <c r="Z250" i="8"/>
  <c r="K250" i="8"/>
  <c r="AA250" i="8" s="1"/>
  <c r="AJ250" i="8" s="1"/>
  <c r="Z249" i="8"/>
  <c r="K249" i="8"/>
  <c r="AA249" i="8" s="1"/>
  <c r="AJ249" i="8" s="1"/>
  <c r="AJ248" i="8"/>
  <c r="Z248" i="8"/>
  <c r="K248" i="8"/>
  <c r="AA248" i="8" s="1"/>
  <c r="Z247" i="8"/>
  <c r="K247" i="8"/>
  <c r="AA247" i="8" s="1"/>
  <c r="AJ247" i="8" s="1"/>
  <c r="Z246" i="8"/>
  <c r="K246" i="8"/>
  <c r="AA246" i="8" s="1"/>
  <c r="AJ246" i="8" s="1"/>
  <c r="Z245" i="8"/>
  <c r="K245" i="8"/>
  <c r="AA245" i="8" s="1"/>
  <c r="AJ245" i="8" s="1"/>
  <c r="Z244" i="8"/>
  <c r="K244" i="8"/>
  <c r="AA244" i="8" s="1"/>
  <c r="AJ244" i="8" s="1"/>
  <c r="Z243" i="8"/>
  <c r="K243" i="8"/>
  <c r="AA243" i="8" s="1"/>
  <c r="AJ243" i="8" s="1"/>
  <c r="Z242" i="8"/>
  <c r="K242" i="8"/>
  <c r="Z241" i="8"/>
  <c r="K241" i="8"/>
  <c r="AA241" i="8" s="1"/>
  <c r="AJ241" i="8" s="1"/>
  <c r="AI240" i="8"/>
  <c r="AI231" i="8" s="1"/>
  <c r="AG240" i="8"/>
  <c r="AE240" i="8"/>
  <c r="AC240" i="8"/>
  <c r="Y240" i="8"/>
  <c r="W240" i="8"/>
  <c r="W231" i="8" s="1"/>
  <c r="U240" i="8"/>
  <c r="S240" i="8"/>
  <c r="Q240" i="8"/>
  <c r="O240" i="8"/>
  <c r="M240" i="8"/>
  <c r="Z239" i="8"/>
  <c r="K239" i="8"/>
  <c r="AA239" i="8" s="1"/>
  <c r="AJ239" i="8" s="1"/>
  <c r="Z238" i="8"/>
  <c r="K238" i="8"/>
  <c r="AA238" i="8" s="1"/>
  <c r="AJ238" i="8" s="1"/>
  <c r="AA237" i="8"/>
  <c r="AJ237" i="8" s="1"/>
  <c r="Z237" i="8"/>
  <c r="K237" i="8"/>
  <c r="Z236" i="8"/>
  <c r="K236" i="8"/>
  <c r="AA236" i="8" s="1"/>
  <c r="AJ236" i="8" s="1"/>
  <c r="Z235" i="8"/>
  <c r="K235" i="8"/>
  <c r="AA234" i="8"/>
  <c r="AJ234" i="8" s="1"/>
  <c r="Z234" i="8"/>
  <c r="K234" i="8"/>
  <c r="AJ233" i="8"/>
  <c r="Z233" i="8"/>
  <c r="K233" i="8"/>
  <c r="AA233" i="8" s="1"/>
  <c r="AI232" i="8"/>
  <c r="AG232" i="8"/>
  <c r="AE232" i="8"/>
  <c r="AE231" i="8" s="1"/>
  <c r="AC232" i="8"/>
  <c r="Y232" i="8"/>
  <c r="Y231" i="8" s="1"/>
  <c r="W232" i="8"/>
  <c r="U232" i="8"/>
  <c r="S232" i="8"/>
  <c r="Q232" i="8"/>
  <c r="O232" i="8"/>
  <c r="M232" i="8"/>
  <c r="M231" i="8" s="1"/>
  <c r="Z230" i="8"/>
  <c r="K230" i="8"/>
  <c r="AA230" i="8" s="1"/>
  <c r="AJ230" i="8" s="1"/>
  <c r="AA229" i="8"/>
  <c r="AJ229" i="8" s="1"/>
  <c r="K229" i="8"/>
  <c r="Z228" i="8"/>
  <c r="K228" i="8"/>
  <c r="AA228" i="8" s="1"/>
  <c r="AJ228" i="8" s="1"/>
  <c r="Z227" i="8"/>
  <c r="K227" i="8"/>
  <c r="AA227" i="8" s="1"/>
  <c r="AJ227" i="8" s="1"/>
  <c r="Z226" i="8"/>
  <c r="K226" i="8"/>
  <c r="AA226" i="8" s="1"/>
  <c r="AJ226" i="8" s="1"/>
  <c r="Z225" i="8"/>
  <c r="K225" i="8"/>
  <c r="AA225" i="8" s="1"/>
  <c r="AJ225" i="8" s="1"/>
  <c r="AA224" i="8"/>
  <c r="AJ224" i="8" s="1"/>
  <c r="Z224" i="8"/>
  <c r="K224" i="8"/>
  <c r="Z223" i="8"/>
  <c r="K223" i="8"/>
  <c r="AA223" i="8" s="1"/>
  <c r="AJ223" i="8" s="1"/>
  <c r="Z222" i="8"/>
  <c r="K222" i="8"/>
  <c r="AA222" i="8" s="1"/>
  <c r="AJ222" i="8" s="1"/>
  <c r="AA221" i="8"/>
  <c r="AJ221" i="8" s="1"/>
  <c r="Z221" i="8"/>
  <c r="K221" i="8"/>
  <c r="Z220" i="8"/>
  <c r="K220" i="8"/>
  <c r="AA220" i="8" s="1"/>
  <c r="AJ220" i="8" s="1"/>
  <c r="Z219" i="8"/>
  <c r="K219" i="8"/>
  <c r="AA219" i="8" s="1"/>
  <c r="AJ219" i="8" s="1"/>
  <c r="Z218" i="8"/>
  <c r="K218" i="8"/>
  <c r="Z217" i="8"/>
  <c r="K217" i="8"/>
  <c r="AA217" i="8" s="1"/>
  <c r="AJ217" i="8" s="1"/>
  <c r="Z216" i="8"/>
  <c r="K216" i="8"/>
  <c r="AA216" i="8" s="1"/>
  <c r="AJ216" i="8" s="1"/>
  <c r="AI215" i="8"/>
  <c r="AG215" i="8"/>
  <c r="AE215" i="8"/>
  <c r="AC215" i="8"/>
  <c r="Y215" i="8"/>
  <c r="W215" i="8"/>
  <c r="U215" i="8"/>
  <c r="S215" i="8"/>
  <c r="Q215" i="8"/>
  <c r="O215" i="8"/>
  <c r="M215" i="8"/>
  <c r="Z214" i="8"/>
  <c r="K214" i="8"/>
  <c r="AA214" i="8" s="1"/>
  <c r="AI213" i="8"/>
  <c r="AI210" i="8" s="1"/>
  <c r="AG213" i="8"/>
  <c r="AE213" i="8"/>
  <c r="AC213" i="8"/>
  <c r="Y213" i="8"/>
  <c r="W213" i="8"/>
  <c r="U213" i="8"/>
  <c r="S213" i="8"/>
  <c r="Q213" i="8"/>
  <c r="O213" i="8"/>
  <c r="M213" i="8"/>
  <c r="Z212" i="8"/>
  <c r="K212" i="8"/>
  <c r="AI211" i="8"/>
  <c r="AG211" i="8"/>
  <c r="AE211" i="8"/>
  <c r="AC211" i="8"/>
  <c r="AC210" i="8" s="1"/>
  <c r="Y211" i="8"/>
  <c r="W211" i="8"/>
  <c r="U211" i="8"/>
  <c r="S211" i="8"/>
  <c r="Q211" i="8"/>
  <c r="O211" i="8"/>
  <c r="M211" i="8"/>
  <c r="AH210" i="8"/>
  <c r="AG210" i="8"/>
  <c r="AF210" i="8"/>
  <c r="AE210" i="8"/>
  <c r="AD210" i="8"/>
  <c r="AB210" i="8"/>
  <c r="Z210" i="8"/>
  <c r="X210" i="8"/>
  <c r="V210" i="8"/>
  <c r="T210" i="8"/>
  <c r="S210" i="8"/>
  <c r="R210" i="8"/>
  <c r="P210" i="8"/>
  <c r="N210" i="8"/>
  <c r="X209" i="8"/>
  <c r="Y209" i="8" s="1"/>
  <c r="AJ209" i="8" s="1"/>
  <c r="K209" i="8"/>
  <c r="X208" i="8"/>
  <c r="Y208" i="8" s="1"/>
  <c r="AJ208" i="8" s="1"/>
  <c r="K208" i="8"/>
  <c r="X207" i="8"/>
  <c r="Y207" i="8" s="1"/>
  <c r="AJ207" i="8" s="1"/>
  <c r="K207" i="8"/>
  <c r="X206" i="8"/>
  <c r="Y206" i="8" s="1"/>
  <c r="AJ206" i="8" s="1"/>
  <c r="K206" i="8"/>
  <c r="X205" i="8"/>
  <c r="Y205" i="8" s="1"/>
  <c r="K205" i="8"/>
  <c r="AI204" i="8"/>
  <c r="AH204" i="8"/>
  <c r="AG204" i="8"/>
  <c r="AG189" i="8" s="1"/>
  <c r="AF204" i="8"/>
  <c r="AE204" i="8"/>
  <c r="AD204" i="8"/>
  <c r="AC204" i="8"/>
  <c r="AB204" i="8"/>
  <c r="AA204" i="8"/>
  <c r="W204" i="8"/>
  <c r="V204" i="8"/>
  <c r="U204" i="8"/>
  <c r="S204" i="8"/>
  <c r="R204" i="8"/>
  <c r="Q204" i="8"/>
  <c r="P204" i="8"/>
  <c r="P189" i="8" s="1"/>
  <c r="O204" i="8"/>
  <c r="N204" i="8"/>
  <c r="M204" i="8"/>
  <c r="K203" i="8"/>
  <c r="AA203" i="8" s="1"/>
  <c r="AJ203" i="8" s="1"/>
  <c r="U202" i="8"/>
  <c r="U190" i="8" s="1"/>
  <c r="U189" i="8" s="1"/>
  <c r="K202" i="8"/>
  <c r="J201" i="8"/>
  <c r="K201" i="8" s="1"/>
  <c r="AA201" i="8" s="1"/>
  <c r="AJ201" i="8" s="1"/>
  <c r="K200" i="8"/>
  <c r="AA200" i="8" s="1"/>
  <c r="X199" i="8"/>
  <c r="Y199" i="8" s="1"/>
  <c r="AJ199" i="8" s="1"/>
  <c r="K199" i="8"/>
  <c r="X198" i="8"/>
  <c r="Y198" i="8" s="1"/>
  <c r="AJ198" i="8" s="1"/>
  <c r="K198" i="8"/>
  <c r="X197" i="8"/>
  <c r="Y197" i="8" s="1"/>
  <c r="AJ197" i="8" s="1"/>
  <c r="K197" i="8"/>
  <c r="X196" i="8"/>
  <c r="Y196" i="8" s="1"/>
  <c r="AJ196" i="8" s="1"/>
  <c r="K196" i="8"/>
  <c r="X195" i="8"/>
  <c r="Y195" i="8" s="1"/>
  <c r="AJ195" i="8" s="1"/>
  <c r="K195" i="8"/>
  <c r="X194" i="8"/>
  <c r="Y194" i="8" s="1"/>
  <c r="AJ194" i="8" s="1"/>
  <c r="K194" i="8"/>
  <c r="X193" i="8"/>
  <c r="Y193" i="8" s="1"/>
  <c r="AJ193" i="8" s="1"/>
  <c r="K193" i="8"/>
  <c r="X192" i="8"/>
  <c r="Y192" i="8" s="1"/>
  <c r="AJ192" i="8" s="1"/>
  <c r="K192" i="8"/>
  <c r="X191" i="8"/>
  <c r="K191" i="8"/>
  <c r="AI190" i="8"/>
  <c r="AH190" i="8"/>
  <c r="AG190" i="8"/>
  <c r="AF190" i="8"/>
  <c r="AE190" i="8"/>
  <c r="AE189" i="8" s="1"/>
  <c r="AD190" i="8"/>
  <c r="AD189" i="8" s="1"/>
  <c r="AC190" i="8"/>
  <c r="AB190" i="8"/>
  <c r="W190" i="8"/>
  <c r="W189" i="8" s="1"/>
  <c r="V190" i="8"/>
  <c r="S190" i="8"/>
  <c r="R190" i="8"/>
  <c r="Q190" i="8"/>
  <c r="P190" i="8"/>
  <c r="O190" i="8"/>
  <c r="O189" i="8" s="1"/>
  <c r="N190" i="8"/>
  <c r="N189" i="8" s="1"/>
  <c r="M190" i="8"/>
  <c r="AC189" i="8"/>
  <c r="X188" i="8"/>
  <c r="Y188" i="8" s="1"/>
  <c r="AJ188" i="8" s="1"/>
  <c r="K188" i="8"/>
  <c r="X187" i="8"/>
  <c r="Y187" i="8" s="1"/>
  <c r="AJ187" i="8" s="1"/>
  <c r="K187" i="8"/>
  <c r="X186" i="8"/>
  <c r="K186" i="8"/>
  <c r="AI185" i="8"/>
  <c r="AH185" i="8"/>
  <c r="AG185" i="8"/>
  <c r="AF185" i="8"/>
  <c r="AE185" i="8"/>
  <c r="AD185" i="8"/>
  <c r="AC185" i="8"/>
  <c r="AB185" i="8"/>
  <c r="AB177" i="8" s="1"/>
  <c r="AA185" i="8"/>
  <c r="W185" i="8"/>
  <c r="V185" i="8"/>
  <c r="U185" i="8"/>
  <c r="S185" i="8"/>
  <c r="R185" i="8"/>
  <c r="Q185" i="8"/>
  <c r="Q177" i="8" s="1"/>
  <c r="P185" i="8"/>
  <c r="O185" i="8"/>
  <c r="N185" i="8"/>
  <c r="N177" i="8" s="1"/>
  <c r="M185" i="8"/>
  <c r="L185" i="8"/>
  <c r="T184" i="8"/>
  <c r="U184" i="8" s="1"/>
  <c r="AJ184" i="8" s="1"/>
  <c r="K184" i="8"/>
  <c r="U183" i="8"/>
  <c r="AJ183" i="8" s="1"/>
  <c r="T183" i="8"/>
  <c r="K183" i="8"/>
  <c r="T182" i="8"/>
  <c r="U182" i="8" s="1"/>
  <c r="AJ182" i="8" s="1"/>
  <c r="K182" i="8"/>
  <c r="T181" i="8"/>
  <c r="U181" i="8" s="1"/>
  <c r="AJ181" i="8" s="1"/>
  <c r="K181" i="8"/>
  <c r="T180" i="8"/>
  <c r="U180" i="8" s="1"/>
  <c r="AJ180" i="8" s="1"/>
  <c r="K180" i="8"/>
  <c r="T179" i="8"/>
  <c r="K179" i="8"/>
  <c r="AI178" i="8"/>
  <c r="AH178" i="8"/>
  <c r="AH177" i="8" s="1"/>
  <c r="AG178" i="8"/>
  <c r="AF178" i="8"/>
  <c r="AE178" i="8"/>
  <c r="AD178" i="8"/>
  <c r="AD177" i="8" s="1"/>
  <c r="AC178" i="8"/>
  <c r="AB178" i="8"/>
  <c r="AA178" i="8"/>
  <c r="Y178" i="8"/>
  <c r="W178" i="8"/>
  <c r="S178" i="8"/>
  <c r="R178" i="8"/>
  <c r="Q178" i="8"/>
  <c r="P178" i="8"/>
  <c r="O178" i="8"/>
  <c r="N178" i="8"/>
  <c r="M178" i="8"/>
  <c r="M177" i="8" s="1"/>
  <c r="AG177" i="8"/>
  <c r="W177" i="8"/>
  <c r="S177" i="8"/>
  <c r="Z176" i="8"/>
  <c r="K176" i="8"/>
  <c r="AA176" i="8" s="1"/>
  <c r="AJ176" i="8" s="1"/>
  <c r="Z175" i="8"/>
  <c r="K175" i="8"/>
  <c r="AA175" i="8" s="1"/>
  <c r="AJ175" i="8" s="1"/>
  <c r="Z174" i="8"/>
  <c r="K174" i="8"/>
  <c r="AA174" i="8" s="1"/>
  <c r="AI173" i="8"/>
  <c r="AI172" i="8" s="1"/>
  <c r="AG173" i="8"/>
  <c r="AG172" i="8" s="1"/>
  <c r="AE173" i="8"/>
  <c r="AE172" i="8" s="1"/>
  <c r="AC173" i="8"/>
  <c r="AC172" i="8" s="1"/>
  <c r="Y173" i="8"/>
  <c r="Y172" i="8" s="1"/>
  <c r="W173" i="8"/>
  <c r="U173" i="8"/>
  <c r="S173" i="8"/>
  <c r="Q173" i="8"/>
  <c r="O173" i="8"/>
  <c r="O172" i="8" s="1"/>
  <c r="M173" i="8"/>
  <c r="M172" i="8" s="1"/>
  <c r="K173" i="8"/>
  <c r="K172" i="8" s="1"/>
  <c r="W172" i="8"/>
  <c r="U172" i="8"/>
  <c r="Q172" i="8"/>
  <c r="T171" i="8"/>
  <c r="U171" i="8" s="1"/>
  <c r="K171" i="8"/>
  <c r="K170" i="8" s="1"/>
  <c r="K169" i="8" s="1"/>
  <c r="AI170" i="8"/>
  <c r="AI169" i="8" s="1"/>
  <c r="AG170" i="8"/>
  <c r="AG169" i="8" s="1"/>
  <c r="AE170" i="8"/>
  <c r="AE169" i="8" s="1"/>
  <c r="AC170" i="8"/>
  <c r="AC169" i="8" s="1"/>
  <c r="AA170" i="8"/>
  <c r="AA169" i="8" s="1"/>
  <c r="Y170" i="8"/>
  <c r="Y169" i="8" s="1"/>
  <c r="W170" i="8"/>
  <c r="W169" i="8" s="1"/>
  <c r="S170" i="8"/>
  <c r="S169" i="8" s="1"/>
  <c r="Q170" i="8"/>
  <c r="Q169" i="8" s="1"/>
  <c r="O170" i="8"/>
  <c r="O169" i="8" s="1"/>
  <c r="M170" i="8"/>
  <c r="M169" i="8" s="1"/>
  <c r="Z168" i="8"/>
  <c r="K168" i="8"/>
  <c r="AA168" i="8" s="1"/>
  <c r="AA167" i="8" s="1"/>
  <c r="AA166" i="8" s="1"/>
  <c r="AI167" i="8"/>
  <c r="AG167" i="8"/>
  <c r="AG166" i="8" s="1"/>
  <c r="AE167" i="8"/>
  <c r="AE166" i="8" s="1"/>
  <c r="AC167" i="8"/>
  <c r="AC166" i="8" s="1"/>
  <c r="Y167" i="8"/>
  <c r="W167" i="8"/>
  <c r="U167" i="8"/>
  <c r="U166" i="8" s="1"/>
  <c r="S167" i="8"/>
  <c r="S166" i="8" s="1"/>
  <c r="Q167" i="8"/>
  <c r="Q166" i="8" s="1"/>
  <c r="O167" i="8"/>
  <c r="O166" i="8" s="1"/>
  <c r="M167" i="8"/>
  <c r="M166" i="8" s="1"/>
  <c r="K167" i="8"/>
  <c r="K166" i="8" s="1"/>
  <c r="AI166" i="8"/>
  <c r="Y166" i="8"/>
  <c r="W166" i="8"/>
  <c r="U165" i="8"/>
  <c r="T165" i="8"/>
  <c r="K165" i="8"/>
  <c r="K164" i="8" s="1"/>
  <c r="K163" i="8" s="1"/>
  <c r="AI164" i="8"/>
  <c r="AI163" i="8" s="1"/>
  <c r="AG164" i="8"/>
  <c r="AE164" i="8"/>
  <c r="AC164" i="8"/>
  <c r="Y164" i="8"/>
  <c r="W164" i="8"/>
  <c r="U164" i="8"/>
  <c r="U163" i="8" s="1"/>
  <c r="S164" i="8"/>
  <c r="S163" i="8" s="1"/>
  <c r="Q164" i="8"/>
  <c r="O164" i="8"/>
  <c r="M164" i="8"/>
  <c r="M163" i="8" s="1"/>
  <c r="AG163" i="8"/>
  <c r="AE163" i="8"/>
  <c r="AC163" i="8"/>
  <c r="Y163" i="8"/>
  <c r="W163" i="8"/>
  <c r="Q163" i="8"/>
  <c r="O163" i="8"/>
  <c r="M161" i="8"/>
  <c r="K161" i="8"/>
  <c r="AA161" i="8" s="1"/>
  <c r="AJ161" i="8" s="1"/>
  <c r="AI160" i="8"/>
  <c r="AG160" i="8"/>
  <c r="AE160" i="8"/>
  <c r="AE159" i="8" s="1"/>
  <c r="AE154" i="8" s="1"/>
  <c r="AC160" i="8"/>
  <c r="AC159" i="8" s="1"/>
  <c r="Y160" i="8"/>
  <c r="Y159" i="8" s="1"/>
  <c r="W160" i="8"/>
  <c r="W159" i="8" s="1"/>
  <c r="U160" i="8"/>
  <c r="U159" i="8" s="1"/>
  <c r="S160" i="8"/>
  <c r="Q160" i="8"/>
  <c r="O160" i="8"/>
  <c r="O159" i="8" s="1"/>
  <c r="M160" i="8"/>
  <c r="M159" i="8" s="1"/>
  <c r="AI159" i="8"/>
  <c r="AI154" i="8" s="1"/>
  <c r="AH159" i="8"/>
  <c r="AG159" i="8"/>
  <c r="AF159" i="8"/>
  <c r="AF154" i="8" s="1"/>
  <c r="AF9" i="8" s="1"/>
  <c r="AD159" i="8"/>
  <c r="AB159" i="8"/>
  <c r="Z159" i="8"/>
  <c r="X159" i="8"/>
  <c r="V159" i="8"/>
  <c r="T159" i="8"/>
  <c r="S159" i="8"/>
  <c r="R159" i="8"/>
  <c r="Q159" i="8"/>
  <c r="Q154" i="8" s="1"/>
  <c r="P159" i="8"/>
  <c r="N159" i="8"/>
  <c r="R158" i="8"/>
  <c r="R156" i="8" s="1"/>
  <c r="R155" i="8" s="1"/>
  <c r="K158" i="8"/>
  <c r="AA157" i="8"/>
  <c r="O157" i="8"/>
  <c r="K157" i="8"/>
  <c r="AI156" i="8"/>
  <c r="AI155" i="8" s="1"/>
  <c r="AH156" i="8"/>
  <c r="AG156" i="8"/>
  <c r="AF156" i="8"/>
  <c r="AF155" i="8" s="1"/>
  <c r="AE156" i="8"/>
  <c r="AE155" i="8" s="1"/>
  <c r="AD156" i="8"/>
  <c r="AD155" i="8" s="1"/>
  <c r="AD154" i="8" s="1"/>
  <c r="AD9" i="8" s="1"/>
  <c r="AC156" i="8"/>
  <c r="AC155" i="8" s="1"/>
  <c r="AB156" i="8"/>
  <c r="Y156" i="8"/>
  <c r="Y155" i="8" s="1"/>
  <c r="Y154" i="8" s="1"/>
  <c r="X156" i="8"/>
  <c r="X155" i="8" s="1"/>
  <c r="X154" i="8" s="1"/>
  <c r="W156" i="8"/>
  <c r="V156" i="8"/>
  <c r="V155" i="8" s="1"/>
  <c r="V154" i="8" s="1"/>
  <c r="U156" i="8"/>
  <c r="U155" i="8" s="1"/>
  <c r="T156" i="8"/>
  <c r="T155" i="8" s="1"/>
  <c r="Q156" i="8"/>
  <c r="Q155" i="8" s="1"/>
  <c r="P156" i="8"/>
  <c r="P155" i="8" s="1"/>
  <c r="M156" i="8"/>
  <c r="M155" i="8" s="1"/>
  <c r="M154" i="8" s="1"/>
  <c r="AH155" i="8"/>
  <c r="AH154" i="8" s="1"/>
  <c r="AH9" i="8" s="1"/>
  <c r="AG155" i="8"/>
  <c r="AG154" i="8" s="1"/>
  <c r="AB155" i="8"/>
  <c r="W155" i="8"/>
  <c r="W154" i="8" s="1"/>
  <c r="AA153" i="8"/>
  <c r="AJ153" i="8" s="1"/>
  <c r="Z153" i="8"/>
  <c r="K153" i="8"/>
  <c r="Z152" i="8"/>
  <c r="K152" i="8"/>
  <c r="K151" i="8" s="1"/>
  <c r="K150" i="8" s="1"/>
  <c r="AI151" i="8"/>
  <c r="AI150" i="8" s="1"/>
  <c r="AG151" i="8"/>
  <c r="AE151" i="8"/>
  <c r="AE150" i="8" s="1"/>
  <c r="AC151" i="8"/>
  <c r="AC150" i="8" s="1"/>
  <c r="Y151" i="8"/>
  <c r="Y150" i="8" s="1"/>
  <c r="W151" i="8"/>
  <c r="W150" i="8" s="1"/>
  <c r="U151" i="8"/>
  <c r="U150" i="8" s="1"/>
  <c r="S151" i="8"/>
  <c r="S150" i="8" s="1"/>
  <c r="Q151" i="8"/>
  <c r="Q150" i="8" s="1"/>
  <c r="O151" i="8"/>
  <c r="O150" i="8" s="1"/>
  <c r="M151" i="8"/>
  <c r="M150" i="8" s="1"/>
  <c r="AG150" i="8"/>
  <c r="M149" i="8"/>
  <c r="M148" i="8" s="1"/>
  <c r="K149" i="8"/>
  <c r="K148" i="8" s="1"/>
  <c r="K147" i="8" s="1"/>
  <c r="AI148" i="8"/>
  <c r="AG148" i="8"/>
  <c r="AG147" i="8" s="1"/>
  <c r="AE148" i="8"/>
  <c r="AE147" i="8" s="1"/>
  <c r="AC148" i="8"/>
  <c r="AC147" i="8" s="1"/>
  <c r="Y148" i="8"/>
  <c r="Y147" i="8" s="1"/>
  <c r="W148" i="8"/>
  <c r="W147" i="8" s="1"/>
  <c r="U148" i="8"/>
  <c r="S148" i="8"/>
  <c r="S147" i="8" s="1"/>
  <c r="Q148" i="8"/>
  <c r="Q147" i="8" s="1"/>
  <c r="O148" i="8"/>
  <c r="AI147" i="8"/>
  <c r="U147" i="8"/>
  <c r="O147" i="8"/>
  <c r="AA146" i="8"/>
  <c r="Z146" i="8"/>
  <c r="K146" i="8"/>
  <c r="AI145" i="8"/>
  <c r="AG145" i="8"/>
  <c r="AE145" i="8"/>
  <c r="AC145" i="8"/>
  <c r="Y145" i="8"/>
  <c r="W145" i="8"/>
  <c r="U145" i="8"/>
  <c r="S145" i="8"/>
  <c r="Q145" i="8"/>
  <c r="O145" i="8"/>
  <c r="M145" i="8"/>
  <c r="K145" i="8"/>
  <c r="R144" i="8"/>
  <c r="S144" i="8" s="1"/>
  <c r="AJ144" i="8" s="1"/>
  <c r="K144" i="8"/>
  <c r="K141" i="8" s="1"/>
  <c r="S143" i="8"/>
  <c r="AJ143" i="8" s="1"/>
  <c r="R143" i="8"/>
  <c r="K143" i="8"/>
  <c r="R142" i="8"/>
  <c r="S142" i="8" s="1"/>
  <c r="K142" i="8"/>
  <c r="AI141" i="8"/>
  <c r="AG141" i="8"/>
  <c r="AE141" i="8"/>
  <c r="AC141" i="8"/>
  <c r="AA141" i="8"/>
  <c r="Z141" i="8"/>
  <c r="Y141" i="8"/>
  <c r="W141" i="8"/>
  <c r="U141" i="8"/>
  <c r="Q141" i="8"/>
  <c r="O141" i="8"/>
  <c r="M141" i="8"/>
  <c r="Z140" i="8"/>
  <c r="K140" i="8"/>
  <c r="AA140" i="8" s="1"/>
  <c r="AJ140" i="8" s="1"/>
  <c r="Z139" i="8"/>
  <c r="K139" i="8"/>
  <c r="AA139" i="8" s="1"/>
  <c r="AJ139" i="8" s="1"/>
  <c r="Z138" i="8"/>
  <c r="K138" i="8"/>
  <c r="AA138" i="8" s="1"/>
  <c r="AJ138" i="8" s="1"/>
  <c r="Z137" i="8"/>
  <c r="K137" i="8"/>
  <c r="AA137" i="8" s="1"/>
  <c r="AJ137" i="8" s="1"/>
  <c r="AA136" i="8"/>
  <c r="AJ136" i="8" s="1"/>
  <c r="Z136" i="8"/>
  <c r="K136" i="8"/>
  <c r="R135" i="8"/>
  <c r="S135" i="8" s="1"/>
  <c r="AJ135" i="8" s="1"/>
  <c r="K135" i="8"/>
  <c r="R134" i="8"/>
  <c r="S134" i="8" s="1"/>
  <c r="AJ134" i="8" s="1"/>
  <c r="K134" i="8"/>
  <c r="R133" i="8"/>
  <c r="S133" i="8" s="1"/>
  <c r="AJ133" i="8" s="1"/>
  <c r="K133" i="8"/>
  <c r="S132" i="8"/>
  <c r="AJ132" i="8" s="1"/>
  <c r="R132" i="8"/>
  <c r="K132" i="8"/>
  <c r="R131" i="8"/>
  <c r="S131" i="8" s="1"/>
  <c r="AJ131" i="8" s="1"/>
  <c r="K131" i="8"/>
  <c r="R130" i="8"/>
  <c r="S130" i="8" s="1"/>
  <c r="AJ130" i="8" s="1"/>
  <c r="K130" i="8"/>
  <c r="R129" i="8"/>
  <c r="S129" i="8" s="1"/>
  <c r="AJ129" i="8" s="1"/>
  <c r="K129" i="8"/>
  <c r="R128" i="8"/>
  <c r="S128" i="8" s="1"/>
  <c r="AJ128" i="8" s="1"/>
  <c r="K128" i="8"/>
  <c r="R127" i="8"/>
  <c r="S127" i="8" s="1"/>
  <c r="AJ127" i="8" s="1"/>
  <c r="K127" i="8"/>
  <c r="Z126" i="8"/>
  <c r="K126" i="8"/>
  <c r="AA126" i="8" s="1"/>
  <c r="AJ126" i="8" s="1"/>
  <c r="Z125" i="8"/>
  <c r="K125" i="8"/>
  <c r="AA125" i="8" s="1"/>
  <c r="AJ125" i="8" s="1"/>
  <c r="Z124" i="8"/>
  <c r="K124" i="8"/>
  <c r="AA124" i="8" s="1"/>
  <c r="AJ124" i="8" s="1"/>
  <c r="AA123" i="8"/>
  <c r="AJ123" i="8" s="1"/>
  <c r="Z123" i="8"/>
  <c r="K123" i="8"/>
  <c r="Z122" i="8"/>
  <c r="K122" i="8"/>
  <c r="AA122" i="8" s="1"/>
  <c r="AJ122" i="8" s="1"/>
  <c r="Z121" i="8"/>
  <c r="K121" i="8"/>
  <c r="AA121" i="8" s="1"/>
  <c r="AJ121" i="8" s="1"/>
  <c r="Z120" i="8"/>
  <c r="K120" i="8"/>
  <c r="AA120" i="8" s="1"/>
  <c r="AJ120" i="8" s="1"/>
  <c r="Z119" i="8"/>
  <c r="K119" i="8"/>
  <c r="AA119" i="8" s="1"/>
  <c r="AJ119" i="8" s="1"/>
  <c r="AA118" i="8"/>
  <c r="AJ118" i="8" s="1"/>
  <c r="Z118" i="8"/>
  <c r="K118" i="8"/>
  <c r="Z117" i="8"/>
  <c r="K117" i="8"/>
  <c r="AA117" i="8" s="1"/>
  <c r="AJ117" i="8" s="1"/>
  <c r="Z116" i="8"/>
  <c r="K116" i="8"/>
  <c r="AA116" i="8" s="1"/>
  <c r="AJ116" i="8" s="1"/>
  <c r="Z115" i="8"/>
  <c r="K115" i="8"/>
  <c r="AA115" i="8" s="1"/>
  <c r="AJ115" i="8" s="1"/>
  <c r="Z114" i="8"/>
  <c r="K114" i="8"/>
  <c r="AA114" i="8" s="1"/>
  <c r="AJ114" i="8" s="1"/>
  <c r="Z113" i="8"/>
  <c r="K113" i="8"/>
  <c r="AA113" i="8" s="1"/>
  <c r="AJ113" i="8" s="1"/>
  <c r="Z112" i="8"/>
  <c r="K112" i="8"/>
  <c r="AA112" i="8" s="1"/>
  <c r="AJ112" i="8" s="1"/>
  <c r="Z111" i="8"/>
  <c r="K111" i="8"/>
  <c r="AA111" i="8" s="1"/>
  <c r="AJ111" i="8" s="1"/>
  <c r="Z110" i="8"/>
  <c r="K110" i="8"/>
  <c r="AA110" i="8" s="1"/>
  <c r="AJ110" i="8" s="1"/>
  <c r="Z109" i="8"/>
  <c r="K109" i="8"/>
  <c r="AA109" i="8" s="1"/>
  <c r="AJ109" i="8" s="1"/>
  <c r="Z108" i="8"/>
  <c r="K108" i="8"/>
  <c r="AA108" i="8" s="1"/>
  <c r="AJ108" i="8" s="1"/>
  <c r="Z107" i="8"/>
  <c r="K107" i="8"/>
  <c r="AA107" i="8" s="1"/>
  <c r="AJ107" i="8" s="1"/>
  <c r="Z106" i="8"/>
  <c r="K106" i="8"/>
  <c r="AA106" i="8" s="1"/>
  <c r="AJ106" i="8" s="1"/>
  <c r="Z105" i="8"/>
  <c r="K105" i="8"/>
  <c r="AA105" i="8" s="1"/>
  <c r="AI104" i="8"/>
  <c r="AG104" i="8"/>
  <c r="AE104" i="8"/>
  <c r="AC104" i="8"/>
  <c r="Y104" i="8"/>
  <c r="W104" i="8"/>
  <c r="U104" i="8"/>
  <c r="Q104" i="8"/>
  <c r="O104" i="8"/>
  <c r="M104" i="8"/>
  <c r="Q103" i="8"/>
  <c r="O103" i="8"/>
  <c r="M103" i="8"/>
  <c r="V102" i="8"/>
  <c r="W102" i="8" s="1"/>
  <c r="AJ102" i="8" s="1"/>
  <c r="K102" i="8"/>
  <c r="K101" i="8" s="1"/>
  <c r="K100" i="8" s="1"/>
  <c r="AI101" i="8"/>
  <c r="AI100" i="8" s="1"/>
  <c r="AG101" i="8"/>
  <c r="AE101" i="8"/>
  <c r="AC101" i="8"/>
  <c r="AC100" i="8" s="1"/>
  <c r="AA101" i="8"/>
  <c r="Y101" i="8"/>
  <c r="Y100" i="8" s="1"/>
  <c r="W101" i="8"/>
  <c r="W100" i="8" s="1"/>
  <c r="U101" i="8"/>
  <c r="U100" i="8" s="1"/>
  <c r="S101" i="8"/>
  <c r="S100" i="8" s="1"/>
  <c r="Q101" i="8"/>
  <c r="O101" i="8"/>
  <c r="O100" i="8" s="1"/>
  <c r="M101" i="8"/>
  <c r="M100" i="8" s="1"/>
  <c r="AG100" i="8"/>
  <c r="AE100" i="8"/>
  <c r="AA100" i="8"/>
  <c r="Q100" i="8"/>
  <c r="X99" i="8"/>
  <c r="Y99" i="8" s="1"/>
  <c r="AJ99" i="8" s="1"/>
  <c r="K99" i="8"/>
  <c r="X98" i="8"/>
  <c r="Y98" i="8" s="1"/>
  <c r="AJ98" i="8" s="1"/>
  <c r="K98" i="8"/>
  <c r="X97" i="8"/>
  <c r="Y97" i="8" s="1"/>
  <c r="AJ97" i="8" s="1"/>
  <c r="K97" i="8"/>
  <c r="X96" i="8"/>
  <c r="Y96" i="8" s="1"/>
  <c r="AJ96" i="8" s="1"/>
  <c r="K96" i="8"/>
  <c r="X95" i="8"/>
  <c r="Y95" i="8" s="1"/>
  <c r="AJ95" i="8" s="1"/>
  <c r="K95" i="8"/>
  <c r="Y94" i="8"/>
  <c r="AJ94" i="8" s="1"/>
  <c r="X94" i="8"/>
  <c r="K94" i="8"/>
  <c r="X93" i="8"/>
  <c r="Y93" i="8" s="1"/>
  <c r="AJ93" i="8" s="1"/>
  <c r="K93" i="8"/>
  <c r="X92" i="8"/>
  <c r="Y92" i="8" s="1"/>
  <c r="AJ92" i="8" s="1"/>
  <c r="K92" i="8"/>
  <c r="Y91" i="8"/>
  <c r="AJ91" i="8" s="1"/>
  <c r="X91" i="8"/>
  <c r="K91" i="8"/>
  <c r="X90" i="8"/>
  <c r="Y90" i="8" s="1"/>
  <c r="AJ90" i="8" s="1"/>
  <c r="K90" i="8"/>
  <c r="X89" i="8"/>
  <c r="Y89" i="8" s="1"/>
  <c r="AJ89" i="8" s="1"/>
  <c r="K89" i="8"/>
  <c r="X88" i="8"/>
  <c r="Y88" i="8" s="1"/>
  <c r="AJ88" i="8" s="1"/>
  <c r="K88" i="8"/>
  <c r="X87" i="8"/>
  <c r="Y87" i="8" s="1"/>
  <c r="AJ87" i="8" s="1"/>
  <c r="K87" i="8"/>
  <c r="X86" i="8"/>
  <c r="Y86" i="8" s="1"/>
  <c r="K86" i="8"/>
  <c r="AI85" i="8"/>
  <c r="AI84" i="8" s="1"/>
  <c r="AG85" i="8"/>
  <c r="AG84" i="8" s="1"/>
  <c r="AE85" i="8"/>
  <c r="AE84" i="8" s="1"/>
  <c r="AC85" i="8"/>
  <c r="AC84" i="8" s="1"/>
  <c r="AA85" i="8"/>
  <c r="W85" i="8"/>
  <c r="W84" i="8" s="1"/>
  <c r="U85" i="8"/>
  <c r="U84" i="8" s="1"/>
  <c r="S85" i="8"/>
  <c r="S84" i="8" s="1"/>
  <c r="Q85" i="8"/>
  <c r="Q84" i="8" s="1"/>
  <c r="O85" i="8"/>
  <c r="O84" i="8" s="1"/>
  <c r="M85" i="8"/>
  <c r="M84" i="8" s="1"/>
  <c r="AA84" i="8"/>
  <c r="Z83" i="8"/>
  <c r="K83" i="8"/>
  <c r="AA83" i="8" s="1"/>
  <c r="AJ83" i="8" s="1"/>
  <c r="Z82" i="8"/>
  <c r="K82" i="8"/>
  <c r="AA82" i="8" s="1"/>
  <c r="AJ82" i="8" s="1"/>
  <c r="Z81" i="8"/>
  <c r="K81" i="8"/>
  <c r="AA81" i="8" s="1"/>
  <c r="AJ81" i="8" s="1"/>
  <c r="Z80" i="8"/>
  <c r="K80" i="8"/>
  <c r="AA80" i="8" s="1"/>
  <c r="AJ80" i="8" s="1"/>
  <c r="Z79" i="8"/>
  <c r="K79" i="8"/>
  <c r="AA79" i="8" s="1"/>
  <c r="AJ79" i="8" s="1"/>
  <c r="Z78" i="8"/>
  <c r="K78" i="8"/>
  <c r="AI77" i="8"/>
  <c r="AI76" i="8" s="1"/>
  <c r="AG77" i="8"/>
  <c r="AG76" i="8" s="1"/>
  <c r="AE77" i="8"/>
  <c r="AE76" i="8" s="1"/>
  <c r="AC77" i="8"/>
  <c r="AC76" i="8" s="1"/>
  <c r="Y77" i="8"/>
  <c r="W77" i="8"/>
  <c r="W76" i="8" s="1"/>
  <c r="U77" i="8"/>
  <c r="U76" i="8" s="1"/>
  <c r="S77" i="8"/>
  <c r="S76" i="8" s="1"/>
  <c r="Q77" i="8"/>
  <c r="Q76" i="8" s="1"/>
  <c r="O77" i="8"/>
  <c r="O76" i="8" s="1"/>
  <c r="M77" i="8"/>
  <c r="Y76" i="8"/>
  <c r="M76" i="8"/>
  <c r="R75" i="8"/>
  <c r="S75" i="8" s="1"/>
  <c r="Q75" i="8"/>
  <c r="K75" i="8"/>
  <c r="Q74" i="8"/>
  <c r="K74" i="8"/>
  <c r="J74" i="8"/>
  <c r="AD73" i="8"/>
  <c r="AE73" i="8" s="1"/>
  <c r="X73" i="8"/>
  <c r="Y73" i="8" s="1"/>
  <c r="W73" i="8"/>
  <c r="R73" i="8"/>
  <c r="S73" i="8" s="1"/>
  <c r="AJ73" i="8" s="1"/>
  <c r="K73" i="8"/>
  <c r="AD72" i="8"/>
  <c r="AE72" i="8" s="1"/>
  <c r="X72" i="8"/>
  <c r="Y72" i="8" s="1"/>
  <c r="W72" i="8"/>
  <c r="R72" i="8"/>
  <c r="S72" i="8" s="1"/>
  <c r="AJ72" i="8" s="1"/>
  <c r="K72" i="8"/>
  <c r="AE71" i="8"/>
  <c r="AD71" i="8"/>
  <c r="X71" i="8"/>
  <c r="Y71" i="8" s="1"/>
  <c r="W71" i="8"/>
  <c r="R71" i="8"/>
  <c r="S71" i="8" s="1"/>
  <c r="K71" i="8"/>
  <c r="AD70" i="8"/>
  <c r="AE70" i="8" s="1"/>
  <c r="X70" i="8"/>
  <c r="Y70" i="8" s="1"/>
  <c r="W70" i="8"/>
  <c r="R70" i="8"/>
  <c r="S70" i="8" s="1"/>
  <c r="AJ70" i="8" s="1"/>
  <c r="K70" i="8"/>
  <c r="AD69" i="8"/>
  <c r="AE69" i="8" s="1"/>
  <c r="X69" i="8"/>
  <c r="Y69" i="8" s="1"/>
  <c r="W69" i="8"/>
  <c r="R69" i="8"/>
  <c r="S69" i="8" s="1"/>
  <c r="K69" i="8"/>
  <c r="AD68" i="8"/>
  <c r="AE68" i="8" s="1"/>
  <c r="X68" i="8"/>
  <c r="Y68" i="8" s="1"/>
  <c r="W68" i="8"/>
  <c r="R68" i="8"/>
  <c r="S68" i="8" s="1"/>
  <c r="K68" i="8"/>
  <c r="AD67" i="8"/>
  <c r="AE67" i="8" s="1"/>
  <c r="X67" i="8"/>
  <c r="Y67" i="8" s="1"/>
  <c r="W67" i="8"/>
  <c r="R67" i="8"/>
  <c r="S67" i="8" s="1"/>
  <c r="K67" i="8"/>
  <c r="AD66" i="8"/>
  <c r="AE66" i="8" s="1"/>
  <c r="Y66" i="8"/>
  <c r="X66" i="8"/>
  <c r="W66" i="8"/>
  <c r="R66" i="8"/>
  <c r="S66" i="8" s="1"/>
  <c r="K66" i="8"/>
  <c r="AD65" i="8"/>
  <c r="AE65" i="8" s="1"/>
  <c r="X65" i="8"/>
  <c r="Y65" i="8" s="1"/>
  <c r="W65" i="8"/>
  <c r="R65" i="8"/>
  <c r="S65" i="8" s="1"/>
  <c r="K65" i="8"/>
  <c r="AD64" i="8"/>
  <c r="AE64" i="8" s="1"/>
  <c r="X64" i="8"/>
  <c r="Y64" i="8" s="1"/>
  <c r="W64" i="8"/>
  <c r="R64" i="8"/>
  <c r="S64" i="8" s="1"/>
  <c r="K64" i="8"/>
  <c r="AD63" i="8"/>
  <c r="AE63" i="8" s="1"/>
  <c r="X63" i="8"/>
  <c r="Y63" i="8" s="1"/>
  <c r="W63" i="8"/>
  <c r="R63" i="8"/>
  <c r="S63" i="8" s="1"/>
  <c r="K63" i="8"/>
  <c r="AD62" i="8"/>
  <c r="AE62" i="8" s="1"/>
  <c r="X62" i="8"/>
  <c r="Y62" i="8" s="1"/>
  <c r="W62" i="8"/>
  <c r="R62" i="8"/>
  <c r="S62" i="8" s="1"/>
  <c r="K62" i="8"/>
  <c r="AD61" i="8"/>
  <c r="AE61" i="8" s="1"/>
  <c r="X61" i="8"/>
  <c r="Y61" i="8" s="1"/>
  <c r="W61" i="8"/>
  <c r="R61" i="8"/>
  <c r="S61" i="8" s="1"/>
  <c r="AJ61" i="8" s="1"/>
  <c r="K61" i="8"/>
  <c r="AD60" i="8"/>
  <c r="AE60" i="8" s="1"/>
  <c r="X60" i="8"/>
  <c r="Y60" i="8" s="1"/>
  <c r="W60" i="8"/>
  <c r="R60" i="8"/>
  <c r="S60" i="8" s="1"/>
  <c r="AJ60" i="8" s="1"/>
  <c r="K60" i="8"/>
  <c r="AD59" i="8"/>
  <c r="AE59" i="8" s="1"/>
  <c r="X59" i="8"/>
  <c r="Y59" i="8" s="1"/>
  <c r="W59" i="8"/>
  <c r="R59" i="8"/>
  <c r="S59" i="8" s="1"/>
  <c r="K59" i="8"/>
  <c r="AD58" i="8"/>
  <c r="AE58" i="8" s="1"/>
  <c r="X58" i="8"/>
  <c r="Y58" i="8" s="1"/>
  <c r="W58" i="8"/>
  <c r="R58" i="8"/>
  <c r="S58" i="8" s="1"/>
  <c r="K58" i="8"/>
  <c r="AD57" i="8"/>
  <c r="AE57" i="8" s="1"/>
  <c r="X57" i="8"/>
  <c r="Y57" i="8" s="1"/>
  <c r="W57" i="8"/>
  <c r="R57" i="8"/>
  <c r="S57" i="8" s="1"/>
  <c r="K57" i="8"/>
  <c r="AD56" i="8"/>
  <c r="AE56" i="8" s="1"/>
  <c r="X56" i="8"/>
  <c r="Y56" i="8" s="1"/>
  <c r="W56" i="8"/>
  <c r="R56" i="8"/>
  <c r="S56" i="8" s="1"/>
  <c r="K56" i="8"/>
  <c r="AE55" i="8"/>
  <c r="AD55" i="8"/>
  <c r="X55" i="8"/>
  <c r="Y55" i="8" s="1"/>
  <c r="W55" i="8"/>
  <c r="R55" i="8"/>
  <c r="S55" i="8" s="1"/>
  <c r="K55" i="8"/>
  <c r="AD54" i="8"/>
  <c r="AE54" i="8" s="1"/>
  <c r="X54" i="8"/>
  <c r="Y54" i="8" s="1"/>
  <c r="W54" i="8"/>
  <c r="R54" i="8"/>
  <c r="S54" i="8" s="1"/>
  <c r="K54" i="8"/>
  <c r="AD53" i="8"/>
  <c r="AE53" i="8" s="1"/>
  <c r="X53" i="8"/>
  <c r="Y53" i="8" s="1"/>
  <c r="W53" i="8"/>
  <c r="R53" i="8"/>
  <c r="S53" i="8" s="1"/>
  <c r="K53" i="8"/>
  <c r="AD52" i="8"/>
  <c r="AE52" i="8" s="1"/>
  <c r="X52" i="8"/>
  <c r="Y52" i="8" s="1"/>
  <c r="W52" i="8"/>
  <c r="R52" i="8"/>
  <c r="S52" i="8" s="1"/>
  <c r="AJ52" i="8" s="1"/>
  <c r="K52" i="8"/>
  <c r="AE51" i="8"/>
  <c r="Y51" i="8"/>
  <c r="W51" i="8"/>
  <c r="R51" i="8"/>
  <c r="S51" i="8" s="1"/>
  <c r="AJ51" i="8" s="1"/>
  <c r="K51" i="8"/>
  <c r="AI50" i="8"/>
  <c r="AG50" i="8"/>
  <c r="AC50" i="8"/>
  <c r="AC11" i="8" s="1"/>
  <c r="AA50" i="8"/>
  <c r="U50" i="8"/>
  <c r="Q50" i="8"/>
  <c r="Q11" i="8" s="1"/>
  <c r="Q10" i="8" s="1"/>
  <c r="O50" i="8"/>
  <c r="M50" i="8"/>
  <c r="AD49" i="8"/>
  <c r="AE49" i="8" s="1"/>
  <c r="X49" i="8"/>
  <c r="Y49" i="8" s="1"/>
  <c r="W49" i="8"/>
  <c r="R49" i="8"/>
  <c r="S49" i="8" s="1"/>
  <c r="K49" i="8"/>
  <c r="AD48" i="8"/>
  <c r="AE48" i="8" s="1"/>
  <c r="X48" i="8"/>
  <c r="Y48" i="8" s="1"/>
  <c r="W48" i="8"/>
  <c r="R48" i="8"/>
  <c r="S48" i="8" s="1"/>
  <c r="K48" i="8"/>
  <c r="AD47" i="8"/>
  <c r="AE47" i="8" s="1"/>
  <c r="X47" i="8"/>
  <c r="Y47" i="8" s="1"/>
  <c r="W47" i="8"/>
  <c r="R47" i="8"/>
  <c r="S47" i="8" s="1"/>
  <c r="K47" i="8"/>
  <c r="AD46" i="8"/>
  <c r="AE46" i="8" s="1"/>
  <c r="X46" i="8"/>
  <c r="Y46" i="8" s="1"/>
  <c r="W46" i="8"/>
  <c r="R46" i="8"/>
  <c r="S46" i="8" s="1"/>
  <c r="K46" i="8"/>
  <c r="AD45" i="8"/>
  <c r="AE45" i="8" s="1"/>
  <c r="X45" i="8"/>
  <c r="Y45" i="8" s="1"/>
  <c r="W45" i="8"/>
  <c r="R45" i="8"/>
  <c r="S45" i="8" s="1"/>
  <c r="K45" i="8"/>
  <c r="AD44" i="8"/>
  <c r="AE44" i="8" s="1"/>
  <c r="X44" i="8"/>
  <c r="Y44" i="8" s="1"/>
  <c r="W44" i="8"/>
  <c r="R44" i="8"/>
  <c r="S44" i="8" s="1"/>
  <c r="K44" i="8"/>
  <c r="AD43" i="8"/>
  <c r="AE43" i="8" s="1"/>
  <c r="X43" i="8"/>
  <c r="Y43" i="8" s="1"/>
  <c r="W43" i="8"/>
  <c r="R43" i="8"/>
  <c r="S43" i="8" s="1"/>
  <c r="K43" i="8"/>
  <c r="AD42" i="8"/>
  <c r="AE42" i="8" s="1"/>
  <c r="Y42" i="8"/>
  <c r="X42" i="8"/>
  <c r="W42" i="8"/>
  <c r="R42" i="8"/>
  <c r="S42" i="8" s="1"/>
  <c r="K42" i="8"/>
  <c r="AD41" i="8"/>
  <c r="AE41" i="8" s="1"/>
  <c r="X41" i="8"/>
  <c r="Y41" i="8" s="1"/>
  <c r="W41" i="8"/>
  <c r="R41" i="8"/>
  <c r="S41" i="8" s="1"/>
  <c r="K41" i="8"/>
  <c r="AD40" i="8"/>
  <c r="AE40" i="8" s="1"/>
  <c r="X40" i="8"/>
  <c r="Y40" i="8" s="1"/>
  <c r="AJ40" i="8" s="1"/>
  <c r="W40" i="8"/>
  <c r="R40" i="8"/>
  <c r="S40" i="8" s="1"/>
  <c r="K40" i="8"/>
  <c r="AD39" i="8"/>
  <c r="AE39" i="8" s="1"/>
  <c r="X39" i="8"/>
  <c r="Y39" i="8" s="1"/>
  <c r="W39" i="8"/>
  <c r="R39" i="8"/>
  <c r="S39" i="8" s="1"/>
  <c r="K39" i="8"/>
  <c r="AE38" i="8"/>
  <c r="AD38" i="8"/>
  <c r="X38" i="8"/>
  <c r="Y38" i="8" s="1"/>
  <c r="W38" i="8"/>
  <c r="S38" i="8"/>
  <c r="AJ38" i="8" s="1"/>
  <c r="R38" i="8"/>
  <c r="K38" i="8"/>
  <c r="AD37" i="8"/>
  <c r="AE37" i="8" s="1"/>
  <c r="X37" i="8"/>
  <c r="Y37" i="8" s="1"/>
  <c r="W37" i="8"/>
  <c r="R37" i="8"/>
  <c r="S37" i="8" s="1"/>
  <c r="K37" i="8"/>
  <c r="AD36" i="8"/>
  <c r="AE36" i="8" s="1"/>
  <c r="X36" i="8"/>
  <c r="Y36" i="8" s="1"/>
  <c r="W36" i="8"/>
  <c r="R36" i="8"/>
  <c r="S36" i="8" s="1"/>
  <c r="K36" i="8"/>
  <c r="AD35" i="8"/>
  <c r="AE35" i="8" s="1"/>
  <c r="X35" i="8"/>
  <c r="Y35" i="8" s="1"/>
  <c r="W35" i="8"/>
  <c r="R35" i="8"/>
  <c r="S35" i="8" s="1"/>
  <c r="K35" i="8"/>
  <c r="AE34" i="8"/>
  <c r="AD34" i="8"/>
  <c r="X34" i="8"/>
  <c r="Y34" i="8" s="1"/>
  <c r="W34" i="8"/>
  <c r="R34" i="8"/>
  <c r="S34" i="8" s="1"/>
  <c r="K34" i="8"/>
  <c r="AD33" i="8"/>
  <c r="AE33" i="8" s="1"/>
  <c r="X33" i="8"/>
  <c r="Y33" i="8" s="1"/>
  <c r="W33" i="8"/>
  <c r="R33" i="8"/>
  <c r="S33" i="8" s="1"/>
  <c r="K33" i="8"/>
  <c r="AD32" i="8"/>
  <c r="AE32" i="8" s="1"/>
  <c r="X32" i="8"/>
  <c r="Y32" i="8" s="1"/>
  <c r="W32" i="8"/>
  <c r="R32" i="8"/>
  <c r="S32" i="8" s="1"/>
  <c r="AJ32" i="8" s="1"/>
  <c r="K32" i="8"/>
  <c r="AD31" i="8"/>
  <c r="AE31" i="8" s="1"/>
  <c r="X31" i="8"/>
  <c r="Y31" i="8" s="1"/>
  <c r="W31" i="8"/>
  <c r="S31" i="8"/>
  <c r="R31" i="8"/>
  <c r="K31" i="8"/>
  <c r="AD30" i="8"/>
  <c r="AE30" i="8" s="1"/>
  <c r="X30" i="8"/>
  <c r="Y30" i="8" s="1"/>
  <c r="W30" i="8"/>
  <c r="S30" i="8"/>
  <c r="R30" i="8"/>
  <c r="K30" i="8"/>
  <c r="AD29" i="8"/>
  <c r="AE29" i="8" s="1"/>
  <c r="X29" i="8"/>
  <c r="Y29" i="8" s="1"/>
  <c r="W29" i="8"/>
  <c r="R29" i="8"/>
  <c r="S29" i="8" s="1"/>
  <c r="K29" i="8"/>
  <c r="AD28" i="8"/>
  <c r="X28" i="8"/>
  <c r="R28" i="8"/>
  <c r="J28" i="8"/>
  <c r="AD27" i="8"/>
  <c r="AE27" i="8" s="1"/>
  <c r="X27" i="8"/>
  <c r="Y27" i="8" s="1"/>
  <c r="AJ27" i="8" s="1"/>
  <c r="W27" i="8"/>
  <c r="R27" i="8"/>
  <c r="S27" i="8" s="1"/>
  <c r="K27" i="8"/>
  <c r="AD26" i="8"/>
  <c r="AE26" i="8" s="1"/>
  <c r="X26" i="8"/>
  <c r="Y26" i="8" s="1"/>
  <c r="W26" i="8"/>
  <c r="R26" i="8"/>
  <c r="S26" i="8" s="1"/>
  <c r="AJ26" i="8" s="1"/>
  <c r="K26" i="8"/>
  <c r="AD25" i="8"/>
  <c r="AE25" i="8" s="1"/>
  <c r="X25" i="8"/>
  <c r="Y25" i="8" s="1"/>
  <c r="W25" i="8"/>
  <c r="R25" i="8"/>
  <c r="S25" i="8" s="1"/>
  <c r="K25" i="8"/>
  <c r="AD24" i="8"/>
  <c r="AE24" i="8" s="1"/>
  <c r="X24" i="8"/>
  <c r="Y24" i="8" s="1"/>
  <c r="W24" i="8"/>
  <c r="R24" i="8"/>
  <c r="S24" i="8" s="1"/>
  <c r="K24" i="8"/>
  <c r="AD23" i="8"/>
  <c r="AE23" i="8" s="1"/>
  <c r="X23" i="8"/>
  <c r="Y23" i="8" s="1"/>
  <c r="W23" i="8"/>
  <c r="R23" i="8"/>
  <c r="S23" i="8" s="1"/>
  <c r="K23" i="8"/>
  <c r="AD22" i="8"/>
  <c r="AE22" i="8" s="1"/>
  <c r="X22" i="8"/>
  <c r="Y22" i="8" s="1"/>
  <c r="W22" i="8"/>
  <c r="R22" i="8"/>
  <c r="S22" i="8" s="1"/>
  <c r="K22" i="8"/>
  <c r="AD21" i="8"/>
  <c r="AE21" i="8" s="1"/>
  <c r="X21" i="8"/>
  <c r="Y21" i="8" s="1"/>
  <c r="W21" i="8"/>
  <c r="R21" i="8"/>
  <c r="S21" i="8" s="1"/>
  <c r="K21" i="8"/>
  <c r="AD20" i="8"/>
  <c r="AE20" i="8" s="1"/>
  <c r="X20" i="8"/>
  <c r="Y20" i="8" s="1"/>
  <c r="W20" i="8"/>
  <c r="R20" i="8"/>
  <c r="S20" i="8" s="1"/>
  <c r="AJ20" i="8" s="1"/>
  <c r="K20" i="8"/>
  <c r="AD19" i="8"/>
  <c r="AE19" i="8" s="1"/>
  <c r="X19" i="8"/>
  <c r="Y19" i="8" s="1"/>
  <c r="AJ19" i="8" s="1"/>
  <c r="W19" i="8"/>
  <c r="R19" i="8"/>
  <c r="S19" i="8" s="1"/>
  <c r="K19" i="8"/>
  <c r="AD18" i="8"/>
  <c r="AE18" i="8" s="1"/>
  <c r="X18" i="8"/>
  <c r="Y18" i="8" s="1"/>
  <c r="W18" i="8"/>
  <c r="R18" i="8"/>
  <c r="S18" i="8" s="1"/>
  <c r="K18" i="8"/>
  <c r="AD17" i="8"/>
  <c r="AE17" i="8" s="1"/>
  <c r="X17" i="8"/>
  <c r="Y17" i="8" s="1"/>
  <c r="W17" i="8"/>
  <c r="R17" i="8"/>
  <c r="S17" i="8" s="1"/>
  <c r="K17" i="8"/>
  <c r="AD16" i="8"/>
  <c r="AE16" i="8" s="1"/>
  <c r="Y16" i="8"/>
  <c r="X16" i="8"/>
  <c r="W16" i="8"/>
  <c r="R16" i="8"/>
  <c r="S16" i="8" s="1"/>
  <c r="K16" i="8"/>
  <c r="AD15" i="8"/>
  <c r="AE15" i="8" s="1"/>
  <c r="X15" i="8"/>
  <c r="Y15" i="8" s="1"/>
  <c r="W15" i="8"/>
  <c r="R15" i="8"/>
  <c r="S15" i="8" s="1"/>
  <c r="K15" i="8"/>
  <c r="AD14" i="8"/>
  <c r="AE14" i="8" s="1"/>
  <c r="X14" i="8"/>
  <c r="Y14" i="8" s="1"/>
  <c r="W14" i="8"/>
  <c r="R14" i="8"/>
  <c r="S14" i="8" s="1"/>
  <c r="K14" i="8"/>
  <c r="AG13" i="8"/>
  <c r="AG12" i="8" s="1"/>
  <c r="AD13" i="8"/>
  <c r="AE13" i="8" s="1"/>
  <c r="X13" i="8"/>
  <c r="Y13" i="8" s="1"/>
  <c r="W13" i="8"/>
  <c r="R13" i="8"/>
  <c r="S13" i="8" s="1"/>
  <c r="M13" i="8"/>
  <c r="M12" i="8" s="1"/>
  <c r="M11" i="8" s="1"/>
  <c r="K13" i="8"/>
  <c r="AI12" i="8"/>
  <c r="AC12" i="8"/>
  <c r="K354" i="8" l="1"/>
  <c r="AJ31" i="8"/>
  <c r="AJ63" i="8"/>
  <c r="O441" i="8"/>
  <c r="AJ39" i="8"/>
  <c r="AC346" i="8"/>
  <c r="AG418" i="8"/>
  <c r="AG417" i="8" s="1"/>
  <c r="AG416" i="8" s="1"/>
  <c r="AF417" i="8"/>
  <c r="AF416" i="8" s="1"/>
  <c r="AG371" i="8"/>
  <c r="AD422" i="8"/>
  <c r="AJ53" i="8"/>
  <c r="AJ50" i="8" s="1"/>
  <c r="AJ146" i="8"/>
  <c r="AA145" i="8"/>
  <c r="AJ145" i="8" s="1"/>
  <c r="T154" i="8"/>
  <c r="AF189" i="8"/>
  <c r="AA212" i="8"/>
  <c r="K211" i="8"/>
  <c r="S346" i="8"/>
  <c r="AF379" i="8"/>
  <c r="AF378" i="8" s="1"/>
  <c r="AA438" i="8"/>
  <c r="AA437" i="8" s="1"/>
  <c r="AA436" i="8" s="1"/>
  <c r="AA459" i="8"/>
  <c r="AA458" i="8" s="1"/>
  <c r="Y253" i="8"/>
  <c r="AC371" i="8"/>
  <c r="K397" i="8"/>
  <c r="K396" i="8" s="1"/>
  <c r="AG11" i="8"/>
  <c r="AJ57" i="8"/>
  <c r="AJ33" i="8"/>
  <c r="AJ49" i="8"/>
  <c r="Q346" i="8"/>
  <c r="R379" i="8"/>
  <c r="R378" i="8" s="1"/>
  <c r="U418" i="8"/>
  <c r="U417" i="8" s="1"/>
  <c r="U416" i="8" s="1"/>
  <c r="U387" i="8" s="1"/>
  <c r="AJ17" i="8"/>
  <c r="N379" i="8"/>
  <c r="N378" i="8" s="1"/>
  <c r="AI418" i="8"/>
  <c r="AI417" i="8" s="1"/>
  <c r="AI416" i="8" s="1"/>
  <c r="AI387" i="8" s="1"/>
  <c r="N441" i="8"/>
  <c r="N440" i="8" s="1"/>
  <c r="O448" i="8"/>
  <c r="AJ45" i="8"/>
  <c r="Q371" i="8"/>
  <c r="AH387" i="8"/>
  <c r="K434" i="8"/>
  <c r="K433" i="8" s="1"/>
  <c r="K432" i="8" s="1"/>
  <c r="AA435" i="8"/>
  <c r="AJ435" i="8" s="1"/>
  <c r="AJ24" i="8"/>
  <c r="AJ255" i="8"/>
  <c r="AC254" i="8"/>
  <c r="AJ254" i="8" s="1"/>
  <c r="AJ253" i="8" s="1"/>
  <c r="R441" i="8"/>
  <c r="S189" i="8"/>
  <c r="AI11" i="8"/>
  <c r="AJ21" i="8"/>
  <c r="AJ71" i="8"/>
  <c r="W103" i="8"/>
  <c r="AB154" i="8"/>
  <c r="AB9" i="8" s="1"/>
  <c r="AJ168" i="8"/>
  <c r="AB162" i="8"/>
  <c r="W210" i="8"/>
  <c r="W162" i="8" s="1"/>
  <c r="AJ351" i="8"/>
  <c r="AJ350" i="8" s="1"/>
  <c r="AB379" i="8"/>
  <c r="AB378" i="8" s="1"/>
  <c r="Y422" i="8"/>
  <c r="V422" i="8"/>
  <c r="AI441" i="8"/>
  <c r="AA321" i="8"/>
  <c r="AJ321" i="8" s="1"/>
  <c r="K319" i="8"/>
  <c r="K318" i="8" s="1"/>
  <c r="P371" i="8"/>
  <c r="AJ466" i="8"/>
  <c r="AA465" i="8"/>
  <c r="AA464" i="8" s="1"/>
  <c r="AC10" i="8"/>
  <c r="AA152" i="8"/>
  <c r="AJ152" i="8" s="1"/>
  <c r="P154" i="8"/>
  <c r="N346" i="8"/>
  <c r="AG441" i="8"/>
  <c r="AJ35" i="8"/>
  <c r="K364" i="8"/>
  <c r="Q422" i="8"/>
  <c r="AC448" i="8"/>
  <c r="AC441" i="8" s="1"/>
  <c r="AC440" i="8" s="1"/>
  <c r="AJ37" i="8"/>
  <c r="AA370" i="8"/>
  <c r="K369" i="8"/>
  <c r="K368" i="8" s="1"/>
  <c r="Z457" i="8"/>
  <c r="AJ23" i="8"/>
  <c r="K190" i="8"/>
  <c r="AJ54" i="8"/>
  <c r="Y103" i="8"/>
  <c r="AA160" i="8"/>
  <c r="AA159" i="8" s="1"/>
  <c r="Y210" i="8"/>
  <c r="U210" i="8"/>
  <c r="O301" i="8"/>
  <c r="Q364" i="8"/>
  <c r="AH378" i="8"/>
  <c r="AC381" i="8"/>
  <c r="AC380" i="8" s="1"/>
  <c r="AC379" i="8" s="1"/>
  <c r="AC378" i="8" s="1"/>
  <c r="U428" i="8"/>
  <c r="T427" i="8"/>
  <c r="T426" i="8" s="1"/>
  <c r="T422" i="8" s="1"/>
  <c r="Z428" i="8"/>
  <c r="Z427" i="8" s="1"/>
  <c r="Z426" i="8" s="1"/>
  <c r="K455" i="8"/>
  <c r="K454" i="8" s="1"/>
  <c r="K453" i="8" s="1"/>
  <c r="AG457" i="8"/>
  <c r="U457" i="8"/>
  <c r="AA177" i="8"/>
  <c r="N162" i="8"/>
  <c r="Q189" i="8"/>
  <c r="Q162" i="8" s="1"/>
  <c r="Q9" i="8" s="1"/>
  <c r="AH189" i="8"/>
  <c r="Y204" i="8"/>
  <c r="K232" i="8"/>
  <c r="AG253" i="8"/>
  <c r="O267" i="8"/>
  <c r="M267" i="8"/>
  <c r="O422" i="8"/>
  <c r="AF441" i="8"/>
  <c r="R154" i="8"/>
  <c r="AJ300" i="8"/>
  <c r="AJ303" i="8"/>
  <c r="AJ302" i="8" s="1"/>
  <c r="M302" i="8"/>
  <c r="M301" i="8" s="1"/>
  <c r="AC303" i="8"/>
  <c r="AC302" i="8" s="1"/>
  <c r="AC301" i="8" s="1"/>
  <c r="AJ304" i="8"/>
  <c r="AG346" i="8"/>
  <c r="AA373" i="8"/>
  <c r="AA372" i="8" s="1"/>
  <c r="V389" i="8"/>
  <c r="V388" i="8" s="1"/>
  <c r="V387" i="8" s="1"/>
  <c r="W418" i="8"/>
  <c r="W417" i="8" s="1"/>
  <c r="W416" i="8" s="1"/>
  <c r="T457" i="8"/>
  <c r="AJ18" i="8"/>
  <c r="T378" i="8"/>
  <c r="K443" i="8"/>
  <c r="K442" i="8" s="1"/>
  <c r="K441" i="8" s="1"/>
  <c r="K440" i="8" s="1"/>
  <c r="AA444" i="8"/>
  <c r="AJ14" i="8"/>
  <c r="R177" i="8"/>
  <c r="V189" i="8"/>
  <c r="V162" i="8" s="1"/>
  <c r="M189" i="8"/>
  <c r="Q210" i="8"/>
  <c r="AG231" i="8"/>
  <c r="Q231" i="8"/>
  <c r="Y364" i="8"/>
  <c r="AB387" i="8"/>
  <c r="AJ22" i="8"/>
  <c r="AJ44" i="8"/>
  <c r="AJ48" i="8"/>
  <c r="AJ56" i="8"/>
  <c r="AJ67" i="8"/>
  <c r="AC103" i="8"/>
  <c r="AI103" i="8"/>
  <c r="AA165" i="8"/>
  <c r="K178" i="8"/>
  <c r="Q261" i="8"/>
  <c r="K353" i="8"/>
  <c r="AC418" i="8"/>
  <c r="AC417" i="8" s="1"/>
  <c r="AC416" i="8" s="1"/>
  <c r="K457" i="8"/>
  <c r="AA11" i="8"/>
  <c r="O10" i="8"/>
  <c r="AJ36" i="8"/>
  <c r="AJ42" i="8"/>
  <c r="AJ29" i="8"/>
  <c r="AJ34" i="8"/>
  <c r="AJ65" i="8"/>
  <c r="AB189" i="8"/>
  <c r="O210" i="8"/>
  <c r="Q301" i="8"/>
  <c r="O364" i="8"/>
  <c r="V379" i="8"/>
  <c r="V378" i="8" s="1"/>
  <c r="AH422" i="8"/>
  <c r="AI422" i="8"/>
  <c r="AJ438" i="8"/>
  <c r="AJ437" i="8" s="1"/>
  <c r="AJ436" i="8" s="1"/>
  <c r="M437" i="8"/>
  <c r="M436" i="8" s="1"/>
  <c r="S457" i="8"/>
  <c r="AC457" i="8"/>
  <c r="U253" i="8"/>
  <c r="AF457" i="8"/>
  <c r="W253" i="8"/>
  <c r="W252" i="8" s="1"/>
  <c r="U261" i="8"/>
  <c r="U252" i="8" s="1"/>
  <c r="M261" i="8"/>
  <c r="M252" i="8" s="1"/>
  <c r="AE311" i="8"/>
  <c r="R376" i="8"/>
  <c r="R375" i="8" s="1"/>
  <c r="R371" i="8" s="1"/>
  <c r="P378" i="8"/>
  <c r="Y441" i="8"/>
  <c r="U448" i="8"/>
  <c r="U441" i="8" s="1"/>
  <c r="U231" i="8"/>
  <c r="K253" i="8"/>
  <c r="AI267" i="8"/>
  <c r="AI252" i="8" s="1"/>
  <c r="Y301" i="8"/>
  <c r="K325" i="8"/>
  <c r="K324" i="8" s="1"/>
  <c r="S379" i="8"/>
  <c r="AI457" i="8"/>
  <c r="AJ16" i="8"/>
  <c r="AJ62" i="8"/>
  <c r="AJ64" i="8"/>
  <c r="K156" i="8"/>
  <c r="K155" i="8" s="1"/>
  <c r="K154" i="8" s="1"/>
  <c r="R189" i="8"/>
  <c r="AI189" i="8"/>
  <c r="AA202" i="8"/>
  <c r="AJ202" i="8" s="1"/>
  <c r="AG261" i="8"/>
  <c r="AI379" i="8"/>
  <c r="K462" i="8"/>
  <c r="K461" i="8" s="1"/>
  <c r="AJ463" i="8"/>
  <c r="K12" i="8"/>
  <c r="K11" i="8" s="1"/>
  <c r="AJ165" i="8"/>
  <c r="AA164" i="8"/>
  <c r="AA163" i="8" s="1"/>
  <c r="O252" i="8"/>
  <c r="Y50" i="8"/>
  <c r="AE50" i="8"/>
  <c r="AJ66" i="8"/>
  <c r="AJ68" i="8"/>
  <c r="S74" i="8"/>
  <c r="AJ75" i="8"/>
  <c r="AJ74" i="8" s="1"/>
  <c r="AJ47" i="8"/>
  <c r="M379" i="8"/>
  <c r="AJ55" i="8"/>
  <c r="AJ167" i="8"/>
  <c r="AJ166" i="8" s="1"/>
  <c r="AE252" i="8"/>
  <c r="W377" i="8"/>
  <c r="W376" i="8" s="1"/>
  <c r="W375" i="8" s="1"/>
  <c r="W371" i="8" s="1"/>
  <c r="V376" i="8"/>
  <c r="V375" i="8" s="1"/>
  <c r="V371" i="8" s="1"/>
  <c r="W419" i="8"/>
  <c r="R440" i="8"/>
  <c r="AJ46" i="8"/>
  <c r="S50" i="8"/>
  <c r="AJ43" i="8"/>
  <c r="AJ59" i="8"/>
  <c r="AA235" i="8"/>
  <c r="AE353" i="8"/>
  <c r="AE346" i="8" s="1"/>
  <c r="AJ105" i="8"/>
  <c r="AA104" i="8"/>
  <c r="AA103" i="8" s="1"/>
  <c r="K215" i="8"/>
  <c r="AA218" i="8"/>
  <c r="AI311" i="8"/>
  <c r="AJ313" i="8"/>
  <c r="AJ312" i="8" s="1"/>
  <c r="K342" i="8"/>
  <c r="K341" i="8" s="1"/>
  <c r="AA343" i="8"/>
  <c r="S397" i="8"/>
  <c r="AJ398" i="8"/>
  <c r="X417" i="8"/>
  <c r="X416" i="8" s="1"/>
  <c r="Y418" i="8"/>
  <c r="Y417" i="8" s="1"/>
  <c r="AJ15" i="8"/>
  <c r="K77" i="8"/>
  <c r="K76" i="8" s="1"/>
  <c r="AA78" i="8"/>
  <c r="AA151" i="8"/>
  <c r="AA150" i="8" s="1"/>
  <c r="AI377" i="8"/>
  <c r="AI376" i="8" s="1"/>
  <c r="AI375" i="8" s="1"/>
  <c r="AI371" i="8" s="1"/>
  <c r="AH376" i="8"/>
  <c r="AH375" i="8" s="1"/>
  <c r="AH371" i="8" s="1"/>
  <c r="AJ381" i="8"/>
  <c r="AJ205" i="8"/>
  <c r="Y262" i="8"/>
  <c r="Y261" i="8" s="1"/>
  <c r="Y252" i="8" s="1"/>
  <c r="AJ263" i="8"/>
  <c r="AJ320" i="8"/>
  <c r="U170" i="8"/>
  <c r="U169" i="8" s="1"/>
  <c r="AJ171" i="8"/>
  <c r="S172" i="8"/>
  <c r="S162" i="8" s="1"/>
  <c r="AJ173" i="8"/>
  <c r="AJ172" i="8" s="1"/>
  <c r="AJ359" i="8"/>
  <c r="U358" i="8"/>
  <c r="K28" i="8"/>
  <c r="W28" i="8"/>
  <c r="W12" i="8" s="1"/>
  <c r="W11" i="8" s="1"/>
  <c r="W10" i="8" s="1"/>
  <c r="S28" i="8"/>
  <c r="S12" i="8" s="1"/>
  <c r="S11" i="8" s="1"/>
  <c r="S10" i="8" s="1"/>
  <c r="Y28" i="8"/>
  <c r="Y12" i="8" s="1"/>
  <c r="K50" i="8"/>
  <c r="Y85" i="8"/>
  <c r="Y84" i="8" s="1"/>
  <c r="AJ86" i="8"/>
  <c r="S104" i="8"/>
  <c r="S103" i="8" s="1"/>
  <c r="AA308" i="8"/>
  <c r="AA307" i="8" s="1"/>
  <c r="AA301" i="8" s="1"/>
  <c r="O311" i="8"/>
  <c r="W366" i="8"/>
  <c r="W365" i="8" s="1"/>
  <c r="W364" i="8" s="1"/>
  <c r="AJ367" i="8"/>
  <c r="AF387" i="8"/>
  <c r="AJ394" i="8"/>
  <c r="AJ393" i="8" s="1"/>
  <c r="M393" i="8"/>
  <c r="O156" i="8"/>
  <c r="O155" i="8" s="1"/>
  <c r="O154" i="8" s="1"/>
  <c r="AJ157" i="8"/>
  <c r="AA213" i="8"/>
  <c r="AJ213" i="8" s="1"/>
  <c r="AJ214" i="8"/>
  <c r="K268" i="8"/>
  <c r="AA269" i="8"/>
  <c r="AA383" i="8"/>
  <c r="K382" i="8"/>
  <c r="K379" i="8" s="1"/>
  <c r="K378" i="8" s="1"/>
  <c r="AJ58" i="8"/>
  <c r="AJ174" i="8"/>
  <c r="AA173" i="8"/>
  <c r="AA172" i="8" s="1"/>
  <c r="T178" i="8"/>
  <c r="T177" i="8" s="1"/>
  <c r="U179" i="8"/>
  <c r="Y191" i="8"/>
  <c r="X190" i="8"/>
  <c r="X189" i="8" s="1"/>
  <c r="X162" i="8" s="1"/>
  <c r="X9" i="8" s="1"/>
  <c r="AJ465" i="8"/>
  <c r="AJ464" i="8" s="1"/>
  <c r="O464" i="8"/>
  <c r="AJ85" i="8"/>
  <c r="AJ84" i="8" s="1"/>
  <c r="K204" i="8"/>
  <c r="K189" i="8" s="1"/>
  <c r="AJ13" i="8"/>
  <c r="AJ204" i="8"/>
  <c r="M454" i="8"/>
  <c r="M453" i="8" s="1"/>
  <c r="AG162" i="8"/>
  <c r="W441" i="8"/>
  <c r="W440" i="8" s="1"/>
  <c r="AJ41" i="8"/>
  <c r="AJ362" i="8"/>
  <c r="AA361" i="8"/>
  <c r="AA360" i="8" s="1"/>
  <c r="AA346" i="8" s="1"/>
  <c r="AF420" i="8"/>
  <c r="AF419" i="8" s="1"/>
  <c r="AG421" i="8"/>
  <c r="AA428" i="8"/>
  <c r="AA427" i="8" s="1"/>
  <c r="AA426" i="8" s="1"/>
  <c r="AA422" i="8" s="1"/>
  <c r="K427" i="8"/>
  <c r="K426" i="8" s="1"/>
  <c r="K422" i="8" s="1"/>
  <c r="K85" i="8"/>
  <c r="K84" i="8" s="1"/>
  <c r="V9" i="8"/>
  <c r="K213" i="8"/>
  <c r="AJ309" i="8"/>
  <c r="Y346" i="8"/>
  <c r="AA385" i="8"/>
  <c r="AA384" i="8" s="1"/>
  <c r="AJ386" i="8"/>
  <c r="X387" i="8"/>
  <c r="AJ25" i="8"/>
  <c r="K289" i="8"/>
  <c r="K288" i="8" s="1"/>
  <c r="K313" i="8"/>
  <c r="K312" i="8" s="1"/>
  <c r="X376" i="8"/>
  <c r="X375" i="8" s="1"/>
  <c r="X371" i="8" s="1"/>
  <c r="AA377" i="8"/>
  <c r="AA376" i="8" s="1"/>
  <c r="AA375" i="8" s="1"/>
  <c r="AA371" i="8" s="1"/>
  <c r="Y377" i="8"/>
  <c r="Y376" i="8" s="1"/>
  <c r="Y375" i="8" s="1"/>
  <c r="Y371" i="8" s="1"/>
  <c r="AJ424" i="8"/>
  <c r="AE441" i="8"/>
  <c r="AE440" i="8" s="1"/>
  <c r="V457" i="8"/>
  <c r="AA266" i="8"/>
  <c r="K265" i="8"/>
  <c r="K261" i="8" s="1"/>
  <c r="AJ271" i="8"/>
  <c r="AA270" i="8"/>
  <c r="AJ270" i="8" s="1"/>
  <c r="AJ349" i="8"/>
  <c r="K351" i="8"/>
  <c r="K350" i="8" s="1"/>
  <c r="Q408" i="8"/>
  <c r="Q387" i="8" s="1"/>
  <c r="R457" i="8"/>
  <c r="S141" i="8"/>
  <c r="AJ141" i="8" s="1"/>
  <c r="M147" i="8"/>
  <c r="M10" i="8" s="1"/>
  <c r="AC177" i="8"/>
  <c r="AC162" i="8" s="1"/>
  <c r="AJ260" i="8"/>
  <c r="AC259" i="8"/>
  <c r="AC258" i="8" s="1"/>
  <c r="K270" i="8"/>
  <c r="AA290" i="8"/>
  <c r="AJ314" i="8"/>
  <c r="AC313" i="8"/>
  <c r="AC312" i="8" s="1"/>
  <c r="AC311" i="8" s="1"/>
  <c r="AJ352" i="8"/>
  <c r="K361" i="8"/>
  <c r="K360" i="8" s="1"/>
  <c r="M376" i="8"/>
  <c r="U378" i="8"/>
  <c r="AD417" i="8"/>
  <c r="AD416" i="8" s="1"/>
  <c r="AE418" i="8"/>
  <c r="AE417" i="8" s="1"/>
  <c r="AE416" i="8" s="1"/>
  <c r="AE387" i="8" s="1"/>
  <c r="X457" i="8"/>
  <c r="AE103" i="8"/>
  <c r="AJ69" i="8"/>
  <c r="AC154" i="8"/>
  <c r="O231" i="8"/>
  <c r="Q252" i="8"/>
  <c r="W267" i="8"/>
  <c r="S311" i="8"/>
  <c r="W346" i="8"/>
  <c r="AF422" i="8"/>
  <c r="K104" i="8"/>
  <c r="K103" i="8" s="1"/>
  <c r="O177" i="8"/>
  <c r="U339" i="8"/>
  <c r="U338" i="8" s="1"/>
  <c r="AG422" i="8"/>
  <c r="M433" i="8"/>
  <c r="M432" i="8" s="1"/>
  <c r="AG103" i="8"/>
  <c r="AG10" i="8" s="1"/>
  <c r="W50" i="8"/>
  <c r="AJ142" i="8"/>
  <c r="AA149" i="8"/>
  <c r="AA148" i="8" s="1"/>
  <c r="AA147" i="8" s="1"/>
  <c r="S158" i="8"/>
  <c r="X185" i="8"/>
  <c r="AJ257" i="8"/>
  <c r="M347" i="8"/>
  <c r="M346" i="8" s="1"/>
  <c r="AJ348" i="8"/>
  <c r="AJ347" i="8" s="1"/>
  <c r="AC364" i="8"/>
  <c r="AJ164" i="8"/>
  <c r="AJ163" i="8" s="1"/>
  <c r="AE177" i="8"/>
  <c r="AE162" i="8" s="1"/>
  <c r="Y186" i="8"/>
  <c r="AE28" i="8"/>
  <c r="AE12" i="8" s="1"/>
  <c r="AE11" i="8" s="1"/>
  <c r="AE10" i="8" s="1"/>
  <c r="AJ30" i="8"/>
  <c r="U154" i="8"/>
  <c r="P177" i="8"/>
  <c r="P162" i="8" s="1"/>
  <c r="AF177" i="8"/>
  <c r="M210" i="8"/>
  <c r="AC231" i="8"/>
  <c r="AA242" i="8"/>
  <c r="AJ242" i="8" s="1"/>
  <c r="K240" i="8"/>
  <c r="K231" i="8" s="1"/>
  <c r="AC253" i="8"/>
  <c r="Q311" i="8"/>
  <c r="W311" i="8"/>
  <c r="W397" i="8"/>
  <c r="W396" i="8" s="1"/>
  <c r="AJ344" i="8"/>
  <c r="U342" i="8"/>
  <c r="U341" i="8" s="1"/>
  <c r="O360" i="8"/>
  <c r="O346" i="8" s="1"/>
  <c r="T387" i="8"/>
  <c r="W422" i="8"/>
  <c r="Q445" i="8"/>
  <c r="Q441" i="8" s="1"/>
  <c r="AJ446" i="8"/>
  <c r="AJ445" i="8" s="1"/>
  <c r="M364" i="8"/>
  <c r="K409" i="8"/>
  <c r="K408" i="8" s="1"/>
  <c r="K387" i="8" s="1"/>
  <c r="S441" i="8"/>
  <c r="AF440" i="8"/>
  <c r="Y457" i="8"/>
  <c r="Y440" i="8" s="1"/>
  <c r="S253" i="8"/>
  <c r="S252" i="8" s="1"/>
  <c r="M334" i="8"/>
  <c r="M311" i="8" s="1"/>
  <c r="Y335" i="8"/>
  <c r="Y334" i="8" s="1"/>
  <c r="AJ336" i="8"/>
  <c r="M388" i="8"/>
  <c r="AA405" i="8"/>
  <c r="AA404" i="8" s="1"/>
  <c r="AA387" i="8" s="1"/>
  <c r="AJ462" i="8"/>
  <c r="AJ461" i="8" s="1"/>
  <c r="M461" i="8"/>
  <c r="M457" i="8" s="1"/>
  <c r="K185" i="8"/>
  <c r="K177" i="8" s="1"/>
  <c r="AG267" i="8"/>
  <c r="AG252" i="8" s="1"/>
  <c r="S301" i="8"/>
  <c r="W301" i="8"/>
  <c r="P364" i="8"/>
  <c r="AE364" i="8"/>
  <c r="AF371" i="8"/>
  <c r="AI378" i="8"/>
  <c r="N387" i="8"/>
  <c r="N345" i="8" s="1"/>
  <c r="AB422" i="8"/>
  <c r="AB345" i="8" s="1"/>
  <c r="AH440" i="8"/>
  <c r="AD441" i="8"/>
  <c r="T441" i="8"/>
  <c r="T440" i="8" s="1"/>
  <c r="AJ200" i="8"/>
  <c r="AA190" i="8"/>
  <c r="AA189" i="8" s="1"/>
  <c r="Y325" i="8"/>
  <c r="Y324" i="8" s="1"/>
  <c r="AH364" i="8"/>
  <c r="X378" i="8"/>
  <c r="O387" i="8"/>
  <c r="V441" i="8"/>
  <c r="V440" i="8" s="1"/>
  <c r="AJ380" i="8"/>
  <c r="O379" i="8"/>
  <c r="O378" i="8" s="1"/>
  <c r="M442" i="8"/>
  <c r="AJ160" i="8"/>
  <c r="AJ159" i="8" s="1"/>
  <c r="S231" i="8"/>
  <c r="AJ370" i="8"/>
  <c r="AA369" i="8"/>
  <c r="U371" i="8"/>
  <c r="Q378" i="8"/>
  <c r="P422" i="8"/>
  <c r="P345" i="8" s="1"/>
  <c r="AB441" i="8"/>
  <c r="AB440" i="8" s="1"/>
  <c r="W448" i="8"/>
  <c r="AA457" i="8"/>
  <c r="AI354" i="8"/>
  <c r="AI353" i="8" s="1"/>
  <c r="AI346" i="8" s="1"/>
  <c r="AJ355" i="8"/>
  <c r="M384" i="8"/>
  <c r="AD387" i="8"/>
  <c r="AE422" i="8"/>
  <c r="X441" i="8"/>
  <c r="M448" i="8"/>
  <c r="AA450" i="8"/>
  <c r="U103" i="8"/>
  <c r="U10" i="8" s="1"/>
  <c r="AJ101" i="8"/>
  <c r="AJ100" i="8" s="1"/>
  <c r="AI177" i="8"/>
  <c r="AI162" i="8" s="1"/>
  <c r="O261" i="8"/>
  <c r="AJ299" i="8"/>
  <c r="AJ298" i="8" s="1"/>
  <c r="AJ297" i="8" s="1"/>
  <c r="X364" i="8"/>
  <c r="W390" i="8"/>
  <c r="AJ395" i="8"/>
  <c r="O457" i="8"/>
  <c r="O440" i="8" s="1"/>
  <c r="S409" i="8"/>
  <c r="S408" i="8" s="1"/>
  <c r="AJ410" i="8"/>
  <c r="X430" i="8"/>
  <c r="X429" i="8" s="1"/>
  <c r="X422" i="8" s="1"/>
  <c r="R430" i="8"/>
  <c r="R429" i="8" s="1"/>
  <c r="S431" i="8"/>
  <c r="P441" i="8"/>
  <c r="P440" i="8" s="1"/>
  <c r="AA446" i="8"/>
  <c r="AA445" i="8" s="1"/>
  <c r="AJ447" i="8"/>
  <c r="Q457" i="8"/>
  <c r="AH354" i="8"/>
  <c r="AH353" i="8" s="1"/>
  <c r="AE377" i="8"/>
  <c r="AE376" i="8" s="1"/>
  <c r="AE375" i="8" s="1"/>
  <c r="AE371" i="8" s="1"/>
  <c r="AD376" i="8"/>
  <c r="AD375" i="8" s="1"/>
  <c r="AD371" i="8" s="1"/>
  <c r="AD345" i="8" s="1"/>
  <c r="AG378" i="8"/>
  <c r="AC397" i="8"/>
  <c r="AC396" i="8" s="1"/>
  <c r="U427" i="8"/>
  <c r="U426" i="8" s="1"/>
  <c r="U422" i="8" s="1"/>
  <c r="K446" i="8"/>
  <c r="K445" i="8" s="1"/>
  <c r="AD457" i="8"/>
  <c r="AJ256" i="8"/>
  <c r="W379" i="8"/>
  <c r="W378" i="8" s="1"/>
  <c r="S378" i="8"/>
  <c r="R409" i="8"/>
  <c r="R408" i="8" s="1"/>
  <c r="R387" i="8" s="1"/>
  <c r="AJ451" i="8"/>
  <c r="AJ423" i="8" l="1"/>
  <c r="AK423" i="8" s="1"/>
  <c r="AK424" i="8"/>
  <c r="AI345" i="8"/>
  <c r="W9" i="8"/>
  <c r="AJ428" i="8"/>
  <c r="O162" i="8"/>
  <c r="O9" i="8" s="1"/>
  <c r="O467" i="8" s="1"/>
  <c r="P9" i="8"/>
  <c r="U440" i="8"/>
  <c r="AJ444" i="8"/>
  <c r="AA443" i="8"/>
  <c r="AC387" i="8"/>
  <c r="AC345" i="8" s="1"/>
  <c r="R162" i="8"/>
  <c r="AJ170" i="8"/>
  <c r="AJ169" i="8" s="1"/>
  <c r="S440" i="8"/>
  <c r="AJ151" i="8"/>
  <c r="AJ150" i="8" s="1"/>
  <c r="AJ354" i="8"/>
  <c r="AJ353" i="8" s="1"/>
  <c r="AJ212" i="8"/>
  <c r="AA211" i="8"/>
  <c r="AJ211" i="8" s="1"/>
  <c r="R345" i="8"/>
  <c r="AG9" i="8"/>
  <c r="R9" i="8"/>
  <c r="AF345" i="8"/>
  <c r="AJ373" i="8"/>
  <c r="AJ372" i="8" s="1"/>
  <c r="AJ149" i="8"/>
  <c r="AA434" i="8"/>
  <c r="AJ308" i="8"/>
  <c r="AJ307" i="8" s="1"/>
  <c r="AJ301" i="8" s="1"/>
  <c r="AJ366" i="8"/>
  <c r="AJ365" i="8" s="1"/>
  <c r="T345" i="8"/>
  <c r="K346" i="8"/>
  <c r="K345" i="8" s="1"/>
  <c r="AI440" i="8"/>
  <c r="AI10" i="8"/>
  <c r="AI9" i="8" s="1"/>
  <c r="AJ385" i="8"/>
  <c r="AJ384" i="8" s="1"/>
  <c r="AH345" i="8"/>
  <c r="O345" i="8"/>
  <c r="AA319" i="8"/>
  <c r="AA455" i="8"/>
  <c r="AJ456" i="8"/>
  <c r="AK456" i="8" s="1"/>
  <c r="AG440" i="8"/>
  <c r="Y311" i="8"/>
  <c r="AJ361" i="8"/>
  <c r="AJ360" i="8" s="1"/>
  <c r="M162" i="8"/>
  <c r="M9" i="8" s="1"/>
  <c r="U311" i="8"/>
  <c r="AJ459" i="8"/>
  <c r="AJ458" i="8" s="1"/>
  <c r="AJ457" i="8" s="1"/>
  <c r="Y11" i="8"/>
  <c r="Y10" i="8" s="1"/>
  <c r="AE9" i="8"/>
  <c r="Q345" i="8"/>
  <c r="K252" i="8"/>
  <c r="AJ290" i="8"/>
  <c r="AA289" i="8"/>
  <c r="AA318" i="8"/>
  <c r="AJ319" i="8"/>
  <c r="AJ318" i="8" s="1"/>
  <c r="AJ450" i="8"/>
  <c r="AA449" i="8"/>
  <c r="AJ28" i="8"/>
  <c r="AJ12" i="8" s="1"/>
  <c r="AJ11" i="8" s="1"/>
  <c r="Y416" i="8"/>
  <c r="Y387" i="8" s="1"/>
  <c r="Y345" i="8" s="1"/>
  <c r="AJ417" i="8"/>
  <c r="AJ416" i="8" s="1"/>
  <c r="AJ418" i="8"/>
  <c r="M387" i="8"/>
  <c r="AJ104" i="8"/>
  <c r="AJ103" i="8" s="1"/>
  <c r="M441" i="8"/>
  <c r="M440" i="8" s="1"/>
  <c r="AJ339" i="8"/>
  <c r="AJ338" i="8" s="1"/>
  <c r="AJ383" i="8"/>
  <c r="AA382" i="8"/>
  <c r="W389" i="8"/>
  <c r="AJ390" i="8"/>
  <c r="X440" i="8"/>
  <c r="AJ371" i="8"/>
  <c r="AA240" i="8"/>
  <c r="AJ240" i="8" s="1"/>
  <c r="AJ405" i="8"/>
  <c r="AJ404" i="8" s="1"/>
  <c r="AJ377" i="8"/>
  <c r="K311" i="8"/>
  <c r="U357" i="8"/>
  <c r="U346" i="8" s="1"/>
  <c r="U345" i="8" s="1"/>
  <c r="AJ358" i="8"/>
  <c r="AJ357" i="8" s="1"/>
  <c r="S396" i="8"/>
  <c r="S387" i="8" s="1"/>
  <c r="AJ397" i="8"/>
  <c r="AJ396" i="8" s="1"/>
  <c r="X345" i="8"/>
  <c r="AJ427" i="8"/>
  <c r="AJ426" i="8" s="1"/>
  <c r="AJ376" i="8"/>
  <c r="AJ375" i="8" s="1"/>
  <c r="M375" i="8"/>
  <c r="M371" i="8" s="1"/>
  <c r="AJ148" i="8"/>
  <c r="AJ147" i="8" s="1"/>
  <c r="K210" i="8"/>
  <c r="K162" i="8" s="1"/>
  <c r="AA268" i="8"/>
  <c r="AJ269" i="8"/>
  <c r="AJ343" i="8"/>
  <c r="AA342" i="8"/>
  <c r="AA341" i="8" s="1"/>
  <c r="S156" i="8"/>
  <c r="S155" i="8" s="1"/>
  <c r="S154" i="8" s="1"/>
  <c r="S9" i="8" s="1"/>
  <c r="AJ158" i="8"/>
  <c r="AJ156" i="8" s="1"/>
  <c r="AJ155" i="8" s="1"/>
  <c r="AJ154" i="8" s="1"/>
  <c r="AG420" i="8"/>
  <c r="AJ421" i="8"/>
  <c r="AJ191" i="8"/>
  <c r="Y190" i="8"/>
  <c r="K267" i="8"/>
  <c r="AJ431" i="8"/>
  <c r="S430" i="8"/>
  <c r="AD440" i="8"/>
  <c r="AJ186" i="8"/>
  <c r="Y185" i="8"/>
  <c r="AA265" i="8"/>
  <c r="AJ266" i="8"/>
  <c r="AJ259" i="8"/>
  <c r="AJ258" i="8" s="1"/>
  <c r="AJ179" i="8"/>
  <c r="U178" i="8"/>
  <c r="AJ262" i="8"/>
  <c r="AJ335" i="8"/>
  <c r="AJ334" i="8" s="1"/>
  <c r="Q440" i="8"/>
  <c r="AC252" i="8"/>
  <c r="AC9" i="8" s="1"/>
  <c r="AA158" i="8"/>
  <c r="AA156" i="8" s="1"/>
  <c r="AA155" i="8" s="1"/>
  <c r="AA154" i="8" s="1"/>
  <c r="AE345" i="8"/>
  <c r="M378" i="8"/>
  <c r="M345" i="8" s="1"/>
  <c r="AA368" i="8"/>
  <c r="AA364" i="8" s="1"/>
  <c r="AJ369" i="8"/>
  <c r="AJ368" i="8" s="1"/>
  <c r="AJ364" i="8" s="1"/>
  <c r="AJ325" i="8"/>
  <c r="AJ324" i="8" s="1"/>
  <c r="AJ218" i="8"/>
  <c r="AA215" i="8"/>
  <c r="AJ409" i="8"/>
  <c r="AJ408" i="8" s="1"/>
  <c r="AJ78" i="8"/>
  <c r="AA77" i="8"/>
  <c r="AA232" i="8"/>
  <c r="AJ235" i="8"/>
  <c r="V345" i="8"/>
  <c r="K10" i="8"/>
  <c r="Q467" i="8"/>
  <c r="AJ346" i="8" l="1"/>
  <c r="AI467" i="8"/>
  <c r="AC467" i="8"/>
  <c r="AA442" i="8"/>
  <c r="AJ443" i="8"/>
  <c r="AJ442" i="8" s="1"/>
  <c r="AA454" i="8"/>
  <c r="AA453" i="8" s="1"/>
  <c r="AJ455" i="8"/>
  <c r="AA433" i="8"/>
  <c r="AA432" i="8" s="1"/>
  <c r="AJ434" i="8"/>
  <c r="AJ433" i="8" s="1"/>
  <c r="AJ432" i="8" s="1"/>
  <c r="AA311" i="8"/>
  <c r="AJ311" i="8"/>
  <c r="AA231" i="8"/>
  <c r="AJ232" i="8"/>
  <c r="AJ231" i="8" s="1"/>
  <c r="AA76" i="8"/>
  <c r="AA10" i="8" s="1"/>
  <c r="AJ77" i="8"/>
  <c r="AJ76" i="8" s="1"/>
  <c r="AJ10" i="8" s="1"/>
  <c r="AA288" i="8"/>
  <c r="AJ289" i="8"/>
  <c r="AJ288" i="8" s="1"/>
  <c r="AJ185" i="8"/>
  <c r="Y177" i="8"/>
  <c r="Y162" i="8" s="1"/>
  <c r="Y9" i="8" s="1"/>
  <c r="Y467" i="8" s="1"/>
  <c r="S345" i="8"/>
  <c r="S467" i="8" s="1"/>
  <c r="AA379" i="8"/>
  <c r="AA378" i="8" s="1"/>
  <c r="AA345" i="8" s="1"/>
  <c r="AJ382" i="8"/>
  <c r="AJ379" i="8" s="1"/>
  <c r="AJ378" i="8" s="1"/>
  <c r="M467" i="8"/>
  <c r="AA210" i="8"/>
  <c r="AJ215" i="8"/>
  <c r="AJ210" i="8" s="1"/>
  <c r="AA448" i="8"/>
  <c r="AA441" i="8" s="1"/>
  <c r="AJ449" i="8"/>
  <c r="AJ448" i="8" s="1"/>
  <c r="AG419" i="8"/>
  <c r="AG387" i="8" s="1"/>
  <c r="AG345" i="8" s="1"/>
  <c r="AG467" i="8" s="1"/>
  <c r="AJ420" i="8"/>
  <c r="AJ419" i="8" s="1"/>
  <c r="AA267" i="8"/>
  <c r="AJ268" i="8"/>
  <c r="AJ267" i="8" s="1"/>
  <c r="AE467" i="8"/>
  <c r="AJ178" i="8"/>
  <c r="AJ177" i="8" s="1"/>
  <c r="U177" i="8"/>
  <c r="U162" i="8" s="1"/>
  <c r="AA261" i="8"/>
  <c r="AJ265" i="8"/>
  <c r="AJ261" i="8" s="1"/>
  <c r="AJ252" i="8" s="1"/>
  <c r="W388" i="8"/>
  <c r="W387" i="8" s="1"/>
  <c r="W345" i="8" s="1"/>
  <c r="W467" i="8" s="1"/>
  <c r="AJ389" i="8"/>
  <c r="AJ388" i="8" s="1"/>
  <c r="AJ387" i="8" s="1"/>
  <c r="S429" i="8"/>
  <c r="S422" i="8" s="1"/>
  <c r="AJ430" i="8"/>
  <c r="AJ429" i="8" s="1"/>
  <c r="AJ422" i="8" s="1"/>
  <c r="AK422" i="8" s="1"/>
  <c r="K9" i="8"/>
  <c r="K467" i="8" s="1"/>
  <c r="Y189" i="8"/>
  <c r="AJ190" i="8"/>
  <c r="AJ189" i="8" s="1"/>
  <c r="AJ342" i="8"/>
  <c r="AJ341" i="8" s="1"/>
  <c r="AJ454" i="8" l="1"/>
  <c r="AK455" i="8"/>
  <c r="AJ345" i="8"/>
  <c r="U9" i="8"/>
  <c r="U467" i="8" s="1"/>
  <c r="AJ441" i="8"/>
  <c r="AA252" i="8"/>
  <c r="AA162" i="8"/>
  <c r="AJ162" i="8"/>
  <c r="AJ9" i="8" s="1"/>
  <c r="AK345" i="8" l="1"/>
  <c r="AJ467" i="8"/>
  <c r="AK467" i="8" s="1"/>
  <c r="AJ453" i="8"/>
  <c r="AK453" i="8" s="1"/>
  <c r="AK454" i="8"/>
  <c r="AA9" i="8"/>
  <c r="AA467" i="8" s="1"/>
  <c r="Y1709" i="5" l="1"/>
  <c r="K1709" i="5"/>
  <c r="Y1708" i="5"/>
  <c r="Y1707" i="5" s="1"/>
  <c r="Y1706" i="5" s="1"/>
  <c r="X1708" i="5"/>
  <c r="K1708" i="5"/>
  <c r="K1707" i="5" s="1"/>
  <c r="K1706" i="5" s="1"/>
  <c r="E1708" i="5"/>
  <c r="X1707" i="5"/>
  <c r="X1706" i="5" s="1"/>
  <c r="E1707" i="5"/>
  <c r="E1706" i="5" s="1"/>
  <c r="AI1703" i="5"/>
  <c r="AH1703" i="5"/>
  <c r="AG1703" i="5"/>
  <c r="AF1703" i="5"/>
  <c r="AE1703" i="5"/>
  <c r="AD1703" i="5"/>
  <c r="AC1703" i="5"/>
  <c r="AB1703" i="5"/>
  <c r="AA1703" i="5"/>
  <c r="Z1703" i="5"/>
  <c r="Y1703" i="5"/>
  <c r="X1703" i="5"/>
  <c r="W1703" i="5"/>
  <c r="V1703" i="5"/>
  <c r="U1703" i="5"/>
  <c r="T1703" i="5"/>
  <c r="S1703" i="5"/>
  <c r="R1703" i="5"/>
  <c r="Q1703" i="5"/>
  <c r="P1703" i="5"/>
  <c r="O1703" i="5"/>
  <c r="N1703" i="5"/>
  <c r="L1703" i="5"/>
  <c r="S1699" i="5"/>
  <c r="K1699" i="5"/>
  <c r="K1697" i="5" s="1"/>
  <c r="K1696" i="5" s="1"/>
  <c r="K1695" i="5" s="1"/>
  <c r="Y1698" i="5"/>
  <c r="K1698" i="5"/>
  <c r="AI1697" i="5"/>
  <c r="AH1697" i="5"/>
  <c r="AG1697" i="5"/>
  <c r="AG1696" i="5" s="1"/>
  <c r="AG1695" i="5" s="1"/>
  <c r="AF1697" i="5"/>
  <c r="AF1696" i="5" s="1"/>
  <c r="AF1695" i="5" s="1"/>
  <c r="AE1697" i="5"/>
  <c r="AE1696" i="5" s="1"/>
  <c r="AE1695" i="5" s="1"/>
  <c r="AD1697" i="5"/>
  <c r="AD1696" i="5" s="1"/>
  <c r="AD1695" i="5" s="1"/>
  <c r="AC1697" i="5"/>
  <c r="AB1697" i="5"/>
  <c r="AB1696" i="5" s="1"/>
  <c r="AB1695" i="5" s="1"/>
  <c r="AA1697" i="5"/>
  <c r="AA1696" i="5" s="1"/>
  <c r="Z1697" i="5"/>
  <c r="Z1696" i="5" s="1"/>
  <c r="Z1695" i="5" s="1"/>
  <c r="Y1697" i="5"/>
  <c r="X1697" i="5"/>
  <c r="W1697" i="5"/>
  <c r="W1696" i="5" s="1"/>
  <c r="W1695" i="5" s="1"/>
  <c r="V1697" i="5"/>
  <c r="U1697" i="5"/>
  <c r="U1696" i="5" s="1"/>
  <c r="U1695" i="5" s="1"/>
  <c r="T1697" i="5"/>
  <c r="T1696" i="5" s="1"/>
  <c r="T1695" i="5" s="1"/>
  <c r="S1697" i="5"/>
  <c r="S1696" i="5" s="1"/>
  <c r="S1695" i="5" s="1"/>
  <c r="R1697" i="5"/>
  <c r="R1696" i="5" s="1"/>
  <c r="R1695" i="5" s="1"/>
  <c r="Q1697" i="5"/>
  <c r="Q1696" i="5" s="1"/>
  <c r="Q1695" i="5" s="1"/>
  <c r="P1697" i="5"/>
  <c r="P1696" i="5" s="1"/>
  <c r="P1695" i="5" s="1"/>
  <c r="O1697" i="5"/>
  <c r="O1696" i="5" s="1"/>
  <c r="O1695" i="5" s="1"/>
  <c r="N1697" i="5"/>
  <c r="N1696" i="5" s="1"/>
  <c r="N1695" i="5" s="1"/>
  <c r="M1697" i="5"/>
  <c r="L1697" i="5"/>
  <c r="E1697" i="5"/>
  <c r="E1696" i="5" s="1"/>
  <c r="E1695" i="5" s="1"/>
  <c r="AI1696" i="5"/>
  <c r="AI1695" i="5" s="1"/>
  <c r="AH1696" i="5"/>
  <c r="AH1695" i="5" s="1"/>
  <c r="AC1696" i="5"/>
  <c r="AC1695" i="5" s="1"/>
  <c r="Y1696" i="5"/>
  <c r="X1696" i="5"/>
  <c r="X1695" i="5" s="1"/>
  <c r="V1696" i="5"/>
  <c r="V1695" i="5" s="1"/>
  <c r="M1696" i="5"/>
  <c r="L1696" i="5"/>
  <c r="L1695" i="5" s="1"/>
  <c r="AA1695" i="5"/>
  <c r="Y1695" i="5"/>
  <c r="M1695" i="5"/>
  <c r="X1692" i="5"/>
  <c r="K1692" i="5"/>
  <c r="X1691" i="5"/>
  <c r="X1690" i="5" s="1"/>
  <c r="X1689" i="5" s="1"/>
  <c r="X1681" i="5" s="1"/>
  <c r="K1691" i="5"/>
  <c r="K1690" i="5" s="1"/>
  <c r="K1689" i="5" s="1"/>
  <c r="AI1690" i="5"/>
  <c r="AI1689" i="5" s="1"/>
  <c r="AI1681" i="5" s="1"/>
  <c r="AH1690" i="5"/>
  <c r="AG1690" i="5"/>
  <c r="AF1690" i="5"/>
  <c r="AE1690" i="5"/>
  <c r="AE1689" i="5" s="1"/>
  <c r="AD1690" i="5"/>
  <c r="AD1689" i="5" s="1"/>
  <c r="AC1690" i="5"/>
  <c r="AC1689" i="5" s="1"/>
  <c r="AB1690" i="5"/>
  <c r="AB1689" i="5" s="1"/>
  <c r="AA1690" i="5"/>
  <c r="Z1690" i="5"/>
  <c r="Z1689" i="5" s="1"/>
  <c r="Y1690" i="5"/>
  <c r="Y1689" i="5" s="1"/>
  <c r="W1690" i="5"/>
  <c r="V1690" i="5"/>
  <c r="U1690" i="5"/>
  <c r="U1689" i="5" s="1"/>
  <c r="T1690" i="5"/>
  <c r="T1689" i="5" s="1"/>
  <c r="S1690" i="5"/>
  <c r="R1690" i="5"/>
  <c r="R1689" i="5" s="1"/>
  <c r="Q1690" i="5"/>
  <c r="Q1689" i="5" s="1"/>
  <c r="P1690" i="5"/>
  <c r="P1689" i="5" s="1"/>
  <c r="O1690" i="5"/>
  <c r="O1689" i="5" s="1"/>
  <c r="N1690" i="5"/>
  <c r="N1689" i="5" s="1"/>
  <c r="M1690" i="5"/>
  <c r="M1689" i="5" s="1"/>
  <c r="L1690" i="5"/>
  <c r="L1689" i="5" s="1"/>
  <c r="E1690" i="5"/>
  <c r="AH1689" i="5"/>
  <c r="AG1689" i="5"/>
  <c r="AF1689" i="5"/>
  <c r="AF1681" i="5" s="1"/>
  <c r="AA1689" i="5"/>
  <c r="W1689" i="5"/>
  <c r="V1689" i="5"/>
  <c r="S1689" i="5"/>
  <c r="E1689" i="5"/>
  <c r="K1687" i="5"/>
  <c r="X1686" i="5"/>
  <c r="K1686" i="5"/>
  <c r="X1685" i="5"/>
  <c r="X1683" i="5" s="1"/>
  <c r="X1682" i="5" s="1"/>
  <c r="K1685" i="5"/>
  <c r="X1684" i="5"/>
  <c r="K1684" i="5"/>
  <c r="AI1683" i="5"/>
  <c r="AH1683" i="5"/>
  <c r="AG1683" i="5"/>
  <c r="AF1683" i="5"/>
  <c r="AE1683" i="5"/>
  <c r="AD1683" i="5"/>
  <c r="AC1683" i="5"/>
  <c r="AC1682" i="5" s="1"/>
  <c r="AB1683" i="5"/>
  <c r="AB1682" i="5" s="1"/>
  <c r="AB1681" i="5" s="1"/>
  <c r="AA1683" i="5"/>
  <c r="AA1682" i="5" s="1"/>
  <c r="Z1683" i="5"/>
  <c r="Z1682" i="5" s="1"/>
  <c r="Z1681" i="5" s="1"/>
  <c r="Y1683" i="5"/>
  <c r="Y1682" i="5" s="1"/>
  <c r="W1683" i="5"/>
  <c r="V1683" i="5"/>
  <c r="U1683" i="5"/>
  <c r="T1683" i="5"/>
  <c r="S1683" i="5"/>
  <c r="S1682" i="5" s="1"/>
  <c r="R1683" i="5"/>
  <c r="R1682" i="5" s="1"/>
  <c r="Q1683" i="5"/>
  <c r="Q1682" i="5" s="1"/>
  <c r="P1683" i="5"/>
  <c r="P1682" i="5" s="1"/>
  <c r="O1683" i="5"/>
  <c r="O1682" i="5" s="1"/>
  <c r="N1683" i="5"/>
  <c r="N1682" i="5" s="1"/>
  <c r="N1681" i="5" s="1"/>
  <c r="M1683" i="5"/>
  <c r="M1682" i="5" s="1"/>
  <c r="L1683" i="5"/>
  <c r="E1683" i="5"/>
  <c r="AI1682" i="5"/>
  <c r="AH1682" i="5"/>
  <c r="AH1681" i="5" s="1"/>
  <c r="AG1682" i="5"/>
  <c r="AG1681" i="5" s="1"/>
  <c r="AF1682" i="5"/>
  <c r="AE1682" i="5"/>
  <c r="AE1681" i="5" s="1"/>
  <c r="AD1682" i="5"/>
  <c r="W1682" i="5"/>
  <c r="W1681" i="5" s="1"/>
  <c r="V1682" i="5"/>
  <c r="V1681" i="5" s="1"/>
  <c r="U1682" i="5"/>
  <c r="U1681" i="5" s="1"/>
  <c r="T1682" i="5"/>
  <c r="L1682" i="5"/>
  <c r="E1682" i="5"/>
  <c r="Y1680" i="5"/>
  <c r="U1680" i="5"/>
  <c r="U1678" i="5" s="1"/>
  <c r="K1680" i="5"/>
  <c r="K1678" i="5" s="1"/>
  <c r="K1677" i="5" s="1"/>
  <c r="K1676" i="5" s="1"/>
  <c r="Y1679" i="5"/>
  <c r="Y1678" i="5" s="1"/>
  <c r="Y1677" i="5" s="1"/>
  <c r="Y1676" i="5" s="1"/>
  <c r="U1679" i="5"/>
  <c r="K1679" i="5"/>
  <c r="AI1678" i="5"/>
  <c r="AI1677" i="5" s="1"/>
  <c r="AH1678" i="5"/>
  <c r="AG1678" i="5"/>
  <c r="AG1677" i="5" s="1"/>
  <c r="AG1676" i="5" s="1"/>
  <c r="AF1678" i="5"/>
  <c r="AF1677" i="5" s="1"/>
  <c r="AE1678" i="5"/>
  <c r="AD1678" i="5"/>
  <c r="AD1677" i="5" s="1"/>
  <c r="AD1676" i="5" s="1"/>
  <c r="AC1678" i="5"/>
  <c r="AC1677" i="5" s="1"/>
  <c r="AC1676" i="5" s="1"/>
  <c r="AB1678" i="5"/>
  <c r="AB1677" i="5" s="1"/>
  <c r="AB1676" i="5" s="1"/>
  <c r="AA1678" i="5"/>
  <c r="AA1677" i="5" s="1"/>
  <c r="AA1676" i="5" s="1"/>
  <c r="Z1678" i="5"/>
  <c r="Z1677" i="5" s="1"/>
  <c r="Z1676" i="5" s="1"/>
  <c r="X1678" i="5"/>
  <c r="X1677" i="5" s="1"/>
  <c r="X1676" i="5" s="1"/>
  <c r="W1678" i="5"/>
  <c r="W1677" i="5" s="1"/>
  <c r="W1676" i="5" s="1"/>
  <c r="V1678" i="5"/>
  <c r="V1677" i="5" s="1"/>
  <c r="V1676" i="5" s="1"/>
  <c r="T1678" i="5"/>
  <c r="T1677" i="5" s="1"/>
  <c r="T1676" i="5" s="1"/>
  <c r="S1678" i="5"/>
  <c r="R1678" i="5"/>
  <c r="Q1678" i="5"/>
  <c r="Q1677" i="5" s="1"/>
  <c r="Q1676" i="5" s="1"/>
  <c r="P1678" i="5"/>
  <c r="P1677" i="5" s="1"/>
  <c r="P1676" i="5" s="1"/>
  <c r="O1678" i="5"/>
  <c r="O1677" i="5" s="1"/>
  <c r="O1676" i="5" s="1"/>
  <c r="N1678" i="5"/>
  <c r="N1677" i="5" s="1"/>
  <c r="M1678" i="5"/>
  <c r="M1677" i="5" s="1"/>
  <c r="M1676" i="5" s="1"/>
  <c r="L1678" i="5"/>
  <c r="E1678" i="5"/>
  <c r="AH1677" i="5"/>
  <c r="AH1676" i="5" s="1"/>
  <c r="AE1677" i="5"/>
  <c r="AE1676" i="5" s="1"/>
  <c r="U1677" i="5"/>
  <c r="U1676" i="5" s="1"/>
  <c r="S1677" i="5"/>
  <c r="S1676" i="5" s="1"/>
  <c r="R1677" i="5"/>
  <c r="R1676" i="5" s="1"/>
  <c r="L1677" i="5"/>
  <c r="L1676" i="5" s="1"/>
  <c r="E1677" i="5"/>
  <c r="E1676" i="5" s="1"/>
  <c r="AI1676" i="5"/>
  <c r="AF1676" i="5"/>
  <c r="N1676" i="5"/>
  <c r="K1673" i="5"/>
  <c r="K1668" i="5" s="1"/>
  <c r="Y1672" i="5"/>
  <c r="Y1668" i="5" s="1"/>
  <c r="K1672" i="5"/>
  <c r="S1671" i="5"/>
  <c r="K1671" i="5"/>
  <c r="U1670" i="5"/>
  <c r="U1668" i="5" s="1"/>
  <c r="K1670" i="5"/>
  <c r="K1669" i="5"/>
  <c r="AI1668" i="5"/>
  <c r="AH1668" i="5"/>
  <c r="AG1668" i="5"/>
  <c r="AF1668" i="5"/>
  <c r="AE1668" i="5"/>
  <c r="AD1668" i="5"/>
  <c r="AC1668" i="5"/>
  <c r="AC1662" i="5" s="1"/>
  <c r="AB1668" i="5"/>
  <c r="AB1662" i="5" s="1"/>
  <c r="AA1668" i="5"/>
  <c r="Z1668" i="5"/>
  <c r="X1668" i="5"/>
  <c r="W1668" i="5"/>
  <c r="V1668" i="5"/>
  <c r="T1668" i="5"/>
  <c r="S1668" i="5"/>
  <c r="R1668" i="5"/>
  <c r="R1662" i="5" s="1"/>
  <c r="Q1668" i="5"/>
  <c r="Q1662" i="5" s="1"/>
  <c r="P1668" i="5"/>
  <c r="P1662" i="5" s="1"/>
  <c r="O1668" i="5"/>
  <c r="N1668" i="5"/>
  <c r="M1668" i="5"/>
  <c r="L1668" i="5"/>
  <c r="E1668" i="5"/>
  <c r="K1666" i="5"/>
  <c r="K1665" i="5" s="1"/>
  <c r="AI1665" i="5"/>
  <c r="AH1665" i="5"/>
  <c r="AG1665" i="5"/>
  <c r="AG1662" i="5" s="1"/>
  <c r="AF1665" i="5"/>
  <c r="AE1665" i="5"/>
  <c r="AE1662" i="5" s="1"/>
  <c r="AD1665" i="5"/>
  <c r="AD1662" i="5" s="1"/>
  <c r="AD1633" i="5" s="1"/>
  <c r="AC1665" i="5"/>
  <c r="AB1665" i="5"/>
  <c r="AA1665" i="5"/>
  <c r="AA1662" i="5" s="1"/>
  <c r="Z1665" i="5"/>
  <c r="Y1665" i="5"/>
  <c r="X1665" i="5"/>
  <c r="X1662" i="5" s="1"/>
  <c r="W1665" i="5"/>
  <c r="V1665" i="5"/>
  <c r="U1665" i="5"/>
  <c r="T1665" i="5"/>
  <c r="S1665" i="5"/>
  <c r="R1665" i="5"/>
  <c r="Q1665" i="5"/>
  <c r="P1665" i="5"/>
  <c r="O1665" i="5"/>
  <c r="O1662" i="5" s="1"/>
  <c r="N1665" i="5"/>
  <c r="N1662" i="5" s="1"/>
  <c r="M1665" i="5"/>
  <c r="M1662" i="5" s="1"/>
  <c r="L1665" i="5"/>
  <c r="L1662" i="5" s="1"/>
  <c r="E1665" i="5"/>
  <c r="K1664" i="5"/>
  <c r="K1663" i="5" s="1"/>
  <c r="U1663" i="5"/>
  <c r="T1663" i="5"/>
  <c r="E1663" i="5"/>
  <c r="K1661" i="5"/>
  <c r="S1660" i="5"/>
  <c r="K1660" i="5"/>
  <c r="S1659" i="5"/>
  <c r="K1659" i="5"/>
  <c r="K1655" i="5" s="1"/>
  <c r="K1654" i="5" s="1"/>
  <c r="S1658" i="5"/>
  <c r="K1658" i="5"/>
  <c r="S1657" i="5"/>
  <c r="K1657" i="5"/>
  <c r="W1656" i="5"/>
  <c r="W1655" i="5" s="1"/>
  <c r="W1654" i="5" s="1"/>
  <c r="S1656" i="5"/>
  <c r="K1656" i="5"/>
  <c r="AI1655" i="5"/>
  <c r="AH1655" i="5"/>
  <c r="AH1654" i="5" s="1"/>
  <c r="AG1655" i="5"/>
  <c r="AG1654" i="5" s="1"/>
  <c r="AF1655" i="5"/>
  <c r="AF1654" i="5" s="1"/>
  <c r="AE1655" i="5"/>
  <c r="AE1654" i="5" s="1"/>
  <c r="AD1655" i="5"/>
  <c r="AD1654" i="5" s="1"/>
  <c r="AC1655" i="5"/>
  <c r="AC1654" i="5" s="1"/>
  <c r="AB1655" i="5"/>
  <c r="AA1655" i="5"/>
  <c r="Z1655" i="5"/>
  <c r="Z1654" i="5" s="1"/>
  <c r="Y1655" i="5"/>
  <c r="Y1654" i="5" s="1"/>
  <c r="X1655" i="5"/>
  <c r="X1654" i="5" s="1"/>
  <c r="V1655" i="5"/>
  <c r="V1654" i="5" s="1"/>
  <c r="U1655" i="5"/>
  <c r="U1654" i="5" s="1"/>
  <c r="T1655" i="5"/>
  <c r="T1654" i="5" s="1"/>
  <c r="R1655" i="5"/>
  <c r="R1654" i="5" s="1"/>
  <c r="Q1655" i="5"/>
  <c r="Q1654" i="5" s="1"/>
  <c r="P1655" i="5"/>
  <c r="O1655" i="5"/>
  <c r="O1654" i="5" s="1"/>
  <c r="N1655" i="5"/>
  <c r="M1655" i="5"/>
  <c r="M1654" i="5" s="1"/>
  <c r="L1655" i="5"/>
  <c r="L1654" i="5" s="1"/>
  <c r="E1655" i="5"/>
  <c r="AI1654" i="5"/>
  <c r="AB1654" i="5"/>
  <c r="AA1654" i="5"/>
  <c r="P1654" i="5"/>
  <c r="N1654" i="5"/>
  <c r="E1654" i="5"/>
  <c r="J1652" i="5"/>
  <c r="K1652" i="5" s="1"/>
  <c r="K1651" i="5"/>
  <c r="J1651" i="5"/>
  <c r="AI1650" i="5"/>
  <c r="AI1649" i="5" s="1"/>
  <c r="AH1650" i="5"/>
  <c r="AG1650" i="5"/>
  <c r="AF1650" i="5"/>
  <c r="AF1649" i="5" s="1"/>
  <c r="AE1650" i="5"/>
  <c r="AE1649" i="5" s="1"/>
  <c r="AD1650" i="5"/>
  <c r="AD1649" i="5" s="1"/>
  <c r="AC1650" i="5"/>
  <c r="AB1650" i="5"/>
  <c r="AB1649" i="5" s="1"/>
  <c r="AA1650" i="5"/>
  <c r="AA1649" i="5" s="1"/>
  <c r="Z1650" i="5"/>
  <c r="Z1649" i="5" s="1"/>
  <c r="Y1650" i="5"/>
  <c r="Y1649" i="5" s="1"/>
  <c r="X1650" i="5"/>
  <c r="W1650" i="5"/>
  <c r="V1650" i="5"/>
  <c r="U1650" i="5"/>
  <c r="U1649" i="5" s="1"/>
  <c r="T1650" i="5"/>
  <c r="T1649" i="5" s="1"/>
  <c r="S1650" i="5"/>
  <c r="S1649" i="5" s="1"/>
  <c r="R1650" i="5"/>
  <c r="Q1650" i="5"/>
  <c r="Q1649" i="5" s="1"/>
  <c r="P1650" i="5"/>
  <c r="P1649" i="5" s="1"/>
  <c r="O1650" i="5"/>
  <c r="O1649" i="5" s="1"/>
  <c r="N1650" i="5"/>
  <c r="N1649" i="5" s="1"/>
  <c r="M1650" i="5"/>
  <c r="M1649" i="5" s="1"/>
  <c r="L1650" i="5"/>
  <c r="E1650" i="5"/>
  <c r="E1649" i="5" s="1"/>
  <c r="AH1649" i="5"/>
  <c r="AG1649" i="5"/>
  <c r="AC1649" i="5"/>
  <c r="X1649" i="5"/>
  <c r="W1649" i="5"/>
  <c r="V1649" i="5"/>
  <c r="R1649" i="5"/>
  <c r="L1649" i="5"/>
  <c r="K1646" i="5"/>
  <c r="K1645" i="5"/>
  <c r="S1644" i="5"/>
  <c r="K1644" i="5"/>
  <c r="S1643" i="5"/>
  <c r="K1643" i="5"/>
  <c r="S1642" i="5"/>
  <c r="K1642" i="5"/>
  <c r="S1641" i="5"/>
  <c r="K1641" i="5"/>
  <c r="S1640" i="5"/>
  <c r="K1640" i="5"/>
  <c r="S1639" i="5"/>
  <c r="K1639" i="5"/>
  <c r="AI1638" i="5"/>
  <c r="AH1638" i="5"/>
  <c r="AH1634" i="5" s="1"/>
  <c r="AG1638" i="5"/>
  <c r="AG1634" i="5" s="1"/>
  <c r="AG1633" i="5" s="1"/>
  <c r="AF1638" i="5"/>
  <c r="AF1634" i="5" s="1"/>
  <c r="AE1638" i="5"/>
  <c r="AD1638" i="5"/>
  <c r="AC1638" i="5"/>
  <c r="AB1638" i="5"/>
  <c r="AA1638" i="5"/>
  <c r="Z1638" i="5"/>
  <c r="Y1638" i="5"/>
  <c r="X1638" i="5"/>
  <c r="W1638" i="5"/>
  <c r="V1638" i="5"/>
  <c r="V1634" i="5" s="1"/>
  <c r="U1638" i="5"/>
  <c r="U1634" i="5" s="1"/>
  <c r="T1638" i="5"/>
  <c r="T1634" i="5" s="1"/>
  <c r="R1638" i="5"/>
  <c r="Q1638" i="5"/>
  <c r="P1638" i="5"/>
  <c r="O1638" i="5"/>
  <c r="O1634" i="5" s="1"/>
  <c r="N1638" i="5"/>
  <c r="M1638" i="5"/>
  <c r="L1638" i="5"/>
  <c r="E1638" i="5"/>
  <c r="S1636" i="5"/>
  <c r="S1635" i="5" s="1"/>
  <c r="K1636" i="5"/>
  <c r="K1635" i="5" s="1"/>
  <c r="AI1635" i="5"/>
  <c r="AH1635" i="5"/>
  <c r="AG1635" i="5"/>
  <c r="AF1635" i="5"/>
  <c r="AE1635" i="5"/>
  <c r="AE1634" i="5" s="1"/>
  <c r="AD1635" i="5"/>
  <c r="AD1634" i="5" s="1"/>
  <c r="AC1635" i="5"/>
  <c r="AB1635" i="5"/>
  <c r="AA1635" i="5"/>
  <c r="Z1635" i="5"/>
  <c r="Z1634" i="5" s="1"/>
  <c r="Y1635" i="5"/>
  <c r="Y1634" i="5" s="1"/>
  <c r="X1635" i="5"/>
  <c r="X1634" i="5" s="1"/>
  <c r="X1633" i="5" s="1"/>
  <c r="W1635" i="5"/>
  <c r="V1635" i="5"/>
  <c r="U1635" i="5"/>
  <c r="T1635" i="5"/>
  <c r="R1635" i="5"/>
  <c r="R1634" i="5" s="1"/>
  <c r="Q1635" i="5"/>
  <c r="Q1634" i="5" s="1"/>
  <c r="P1635" i="5"/>
  <c r="O1635" i="5"/>
  <c r="N1635" i="5"/>
  <c r="M1635" i="5"/>
  <c r="M1634" i="5" s="1"/>
  <c r="L1635" i="5"/>
  <c r="L1634" i="5" s="1"/>
  <c r="E1635" i="5"/>
  <c r="AC1634" i="5"/>
  <c r="P1634" i="5"/>
  <c r="K1629" i="5"/>
  <c r="K1628" i="5"/>
  <c r="AI1627" i="5"/>
  <c r="AH1627" i="5"/>
  <c r="AG1627" i="5"/>
  <c r="AF1627" i="5"/>
  <c r="AE1627" i="5"/>
  <c r="AD1627" i="5"/>
  <c r="AC1627" i="5"/>
  <c r="AB1627" i="5"/>
  <c r="AA1627" i="5"/>
  <c r="Z1627" i="5"/>
  <c r="Y1627" i="5"/>
  <c r="X1627" i="5"/>
  <c r="X1278" i="5" s="1"/>
  <c r="X1277" i="5" s="1"/>
  <c r="X1276" i="5" s="1"/>
  <c r="W1627" i="5"/>
  <c r="V1627" i="5"/>
  <c r="U1627" i="5"/>
  <c r="T1627" i="5"/>
  <c r="S1627" i="5"/>
  <c r="R1627" i="5"/>
  <c r="Q1627" i="5"/>
  <c r="P1627" i="5"/>
  <c r="O1627" i="5"/>
  <c r="N1627" i="5"/>
  <c r="N1278" i="5" s="1"/>
  <c r="N1277" i="5" s="1"/>
  <c r="N1276" i="5" s="1"/>
  <c r="M1627" i="5"/>
  <c r="L1627" i="5"/>
  <c r="E1627" i="5"/>
  <c r="K1624" i="5"/>
  <c r="K1623" i="5"/>
  <c r="K1622" i="5"/>
  <c r="K1621" i="5"/>
  <c r="K1620" i="5"/>
  <c r="K1619" i="5"/>
  <c r="K1618" i="5"/>
  <c r="K1617" i="5"/>
  <c r="K1616" i="5"/>
  <c r="K1615" i="5"/>
  <c r="K1614" i="5"/>
  <c r="K1613" i="5"/>
  <c r="K1612" i="5"/>
  <c r="K1611" i="5"/>
  <c r="K1610" i="5"/>
  <c r="K1609" i="5"/>
  <c r="K1608" i="5"/>
  <c r="K1607" i="5"/>
  <c r="K1606" i="5"/>
  <c r="K1605" i="5"/>
  <c r="K1604" i="5"/>
  <c r="K1603" i="5"/>
  <c r="K1602" i="5"/>
  <c r="K1601" i="5"/>
  <c r="K1600" i="5"/>
  <c r="K1599" i="5"/>
  <c r="S1598" i="5"/>
  <c r="K1598" i="5"/>
  <c r="S1597" i="5"/>
  <c r="K1597" i="5"/>
  <c r="S1596" i="5"/>
  <c r="K1596" i="5"/>
  <c r="S1595" i="5"/>
  <c r="K1595" i="5"/>
  <c r="S1594" i="5"/>
  <c r="K1594" i="5"/>
  <c r="S1593" i="5"/>
  <c r="K1593" i="5"/>
  <c r="K1592" i="5"/>
  <c r="Y1591" i="5"/>
  <c r="S1591" i="5"/>
  <c r="K1591" i="5"/>
  <c r="Y1590" i="5"/>
  <c r="S1590" i="5"/>
  <c r="K1590" i="5"/>
  <c r="Y1589" i="5"/>
  <c r="S1589" i="5"/>
  <c r="K1589" i="5"/>
  <c r="Y1588" i="5"/>
  <c r="R1588" i="5"/>
  <c r="S1588" i="5" s="1"/>
  <c r="K1588" i="5"/>
  <c r="Y1587" i="5"/>
  <c r="R1587" i="5"/>
  <c r="S1587" i="5" s="1"/>
  <c r="K1587" i="5"/>
  <c r="Y1586" i="5"/>
  <c r="R1586" i="5"/>
  <c r="S1586" i="5" s="1"/>
  <c r="K1586" i="5"/>
  <c r="Y1585" i="5"/>
  <c r="S1585" i="5"/>
  <c r="K1585" i="5"/>
  <c r="Y1584" i="5"/>
  <c r="S1584" i="5"/>
  <c r="K1584" i="5"/>
  <c r="Y1583" i="5"/>
  <c r="S1583" i="5"/>
  <c r="K1583" i="5"/>
  <c r="Y1582" i="5"/>
  <c r="S1582" i="5"/>
  <c r="K1582" i="5"/>
  <c r="Y1581" i="5"/>
  <c r="R1581" i="5"/>
  <c r="S1581" i="5" s="1"/>
  <c r="K1581" i="5"/>
  <c r="Y1580" i="5"/>
  <c r="R1580" i="5"/>
  <c r="R1280" i="5" s="1"/>
  <c r="K1580" i="5"/>
  <c r="Y1579" i="5"/>
  <c r="S1579" i="5"/>
  <c r="K1579" i="5"/>
  <c r="Y1578" i="5"/>
  <c r="S1578" i="5"/>
  <c r="K1578" i="5"/>
  <c r="Y1577" i="5"/>
  <c r="S1577" i="5"/>
  <c r="K1577" i="5"/>
  <c r="Y1576" i="5"/>
  <c r="S1576" i="5"/>
  <c r="K1576" i="5"/>
  <c r="Y1575" i="5"/>
  <c r="S1575" i="5"/>
  <c r="K1575" i="5"/>
  <c r="Y1574" i="5"/>
  <c r="S1574" i="5"/>
  <c r="K1574" i="5"/>
  <c r="Y1573" i="5"/>
  <c r="S1573" i="5"/>
  <c r="K1573" i="5"/>
  <c r="Y1572" i="5"/>
  <c r="S1572" i="5"/>
  <c r="K1572" i="5"/>
  <c r="Y1571" i="5"/>
  <c r="S1571" i="5"/>
  <c r="K1571" i="5"/>
  <c r="Y1570" i="5"/>
  <c r="S1570" i="5"/>
  <c r="K1570" i="5"/>
  <c r="Y1569" i="5"/>
  <c r="S1569" i="5"/>
  <c r="K1569" i="5"/>
  <c r="Y1568" i="5"/>
  <c r="S1568" i="5"/>
  <c r="K1568" i="5"/>
  <c r="Y1567" i="5"/>
  <c r="S1567" i="5"/>
  <c r="K1567" i="5"/>
  <c r="Y1566" i="5"/>
  <c r="S1566" i="5"/>
  <c r="K1566" i="5"/>
  <c r="Y1565" i="5"/>
  <c r="S1565" i="5"/>
  <c r="K1565" i="5"/>
  <c r="Y1564" i="5"/>
  <c r="S1564" i="5"/>
  <c r="K1564" i="5"/>
  <c r="Y1563" i="5"/>
  <c r="S1563" i="5"/>
  <c r="K1563" i="5"/>
  <c r="Y1562" i="5"/>
  <c r="S1562" i="5"/>
  <c r="K1562" i="5"/>
  <c r="Y1561" i="5"/>
  <c r="S1561" i="5"/>
  <c r="K1561" i="5"/>
  <c r="Y1560" i="5"/>
  <c r="S1560" i="5"/>
  <c r="K1560" i="5"/>
  <c r="Y1559" i="5"/>
  <c r="S1559" i="5"/>
  <c r="K1559" i="5"/>
  <c r="Y1558" i="5"/>
  <c r="S1558" i="5"/>
  <c r="K1558" i="5"/>
  <c r="Y1557" i="5"/>
  <c r="S1557" i="5"/>
  <c r="K1557" i="5"/>
  <c r="Y1556" i="5"/>
  <c r="S1556" i="5"/>
  <c r="K1556" i="5"/>
  <c r="Y1555" i="5"/>
  <c r="S1555" i="5"/>
  <c r="K1555" i="5"/>
  <c r="Y1554" i="5"/>
  <c r="S1554" i="5"/>
  <c r="K1554" i="5"/>
  <c r="Y1553" i="5"/>
  <c r="S1553" i="5"/>
  <c r="K1553" i="5"/>
  <c r="Y1552" i="5"/>
  <c r="S1552" i="5"/>
  <c r="K1552" i="5"/>
  <c r="Y1551" i="5"/>
  <c r="S1551" i="5"/>
  <c r="K1551" i="5"/>
  <c r="Y1550" i="5"/>
  <c r="S1550" i="5"/>
  <c r="K1550" i="5"/>
  <c r="Y1549" i="5"/>
  <c r="S1549" i="5"/>
  <c r="K1549" i="5"/>
  <c r="Y1548" i="5"/>
  <c r="S1548" i="5"/>
  <c r="K1548" i="5"/>
  <c r="Y1547" i="5"/>
  <c r="S1547" i="5"/>
  <c r="K1547" i="5"/>
  <c r="Y1546" i="5"/>
  <c r="S1546" i="5"/>
  <c r="K1546" i="5"/>
  <c r="Y1545" i="5"/>
  <c r="S1545" i="5"/>
  <c r="K1545" i="5"/>
  <c r="Y1544" i="5"/>
  <c r="S1544" i="5"/>
  <c r="K1544" i="5"/>
  <c r="Y1543" i="5"/>
  <c r="S1543" i="5"/>
  <c r="K1543" i="5"/>
  <c r="Y1542" i="5"/>
  <c r="S1542" i="5"/>
  <c r="K1542" i="5"/>
  <c r="Y1541" i="5"/>
  <c r="S1541" i="5"/>
  <c r="K1541" i="5"/>
  <c r="Y1540" i="5"/>
  <c r="S1540" i="5"/>
  <c r="K1540" i="5"/>
  <c r="Y1539" i="5"/>
  <c r="S1539" i="5"/>
  <c r="K1539" i="5"/>
  <c r="Y1538" i="5"/>
  <c r="S1538" i="5"/>
  <c r="K1538" i="5"/>
  <c r="Y1537" i="5"/>
  <c r="S1537" i="5"/>
  <c r="K1537" i="5"/>
  <c r="Y1536" i="5"/>
  <c r="S1536" i="5"/>
  <c r="K1536" i="5"/>
  <c r="Y1535" i="5"/>
  <c r="S1535" i="5"/>
  <c r="K1535" i="5"/>
  <c r="Y1534" i="5"/>
  <c r="S1534" i="5"/>
  <c r="K1534" i="5"/>
  <c r="Y1533" i="5"/>
  <c r="S1533" i="5"/>
  <c r="K1533" i="5"/>
  <c r="Y1532" i="5"/>
  <c r="S1532" i="5"/>
  <c r="K1532" i="5"/>
  <c r="Y1531" i="5"/>
  <c r="S1531" i="5"/>
  <c r="K1531" i="5"/>
  <c r="Y1530" i="5"/>
  <c r="S1530" i="5"/>
  <c r="K1530" i="5"/>
  <c r="Y1529" i="5"/>
  <c r="S1529" i="5"/>
  <c r="K1529" i="5"/>
  <c r="Y1528" i="5"/>
  <c r="S1528" i="5"/>
  <c r="Y1527" i="5"/>
  <c r="S1527" i="5"/>
  <c r="Y1526" i="5"/>
  <c r="S1526" i="5"/>
  <c r="Y1525" i="5"/>
  <c r="S1525" i="5"/>
  <c r="K1525" i="5"/>
  <c r="Y1524" i="5"/>
  <c r="S1524" i="5"/>
  <c r="K1524" i="5"/>
  <c r="Y1523" i="5"/>
  <c r="S1523" i="5"/>
  <c r="K1523" i="5"/>
  <c r="Y1522" i="5"/>
  <c r="S1522" i="5"/>
  <c r="K1522" i="5"/>
  <c r="Y1521" i="5"/>
  <c r="S1521" i="5"/>
  <c r="K1521" i="5"/>
  <c r="Y1520" i="5"/>
  <c r="S1520" i="5"/>
  <c r="K1520" i="5"/>
  <c r="Y1519" i="5"/>
  <c r="S1519" i="5"/>
  <c r="K1519" i="5"/>
  <c r="Y1518" i="5"/>
  <c r="S1518" i="5"/>
  <c r="K1518" i="5"/>
  <c r="Y1517" i="5"/>
  <c r="S1517" i="5"/>
  <c r="K1517" i="5"/>
  <c r="Y1516" i="5"/>
  <c r="S1516" i="5"/>
  <c r="K1516" i="5"/>
  <c r="Y1515" i="5"/>
  <c r="S1515" i="5"/>
  <c r="K1515" i="5"/>
  <c r="Y1514" i="5"/>
  <c r="S1514" i="5"/>
  <c r="K1514" i="5"/>
  <c r="Y1513" i="5"/>
  <c r="S1513" i="5"/>
  <c r="K1513" i="5"/>
  <c r="Y1512" i="5"/>
  <c r="S1512" i="5"/>
  <c r="K1512" i="5"/>
  <c r="Y1511" i="5"/>
  <c r="S1511" i="5"/>
  <c r="K1511" i="5"/>
  <c r="Y1510" i="5"/>
  <c r="S1510" i="5"/>
  <c r="K1510" i="5"/>
  <c r="Y1509" i="5"/>
  <c r="S1509" i="5"/>
  <c r="K1509" i="5"/>
  <c r="Y1508" i="5"/>
  <c r="S1508" i="5"/>
  <c r="K1508" i="5"/>
  <c r="Y1507" i="5"/>
  <c r="S1507" i="5"/>
  <c r="K1507" i="5"/>
  <c r="Y1506" i="5"/>
  <c r="S1506" i="5"/>
  <c r="K1506" i="5"/>
  <c r="Y1505" i="5"/>
  <c r="S1505" i="5"/>
  <c r="K1505" i="5"/>
  <c r="Y1504" i="5"/>
  <c r="S1504" i="5"/>
  <c r="K1504" i="5"/>
  <c r="Y1503" i="5"/>
  <c r="S1503" i="5"/>
  <c r="K1503" i="5"/>
  <c r="Y1502" i="5"/>
  <c r="S1502" i="5"/>
  <c r="K1502" i="5"/>
  <c r="Y1501" i="5"/>
  <c r="S1501" i="5"/>
  <c r="K1501" i="5"/>
  <c r="Y1500" i="5"/>
  <c r="S1500" i="5"/>
  <c r="K1500" i="5"/>
  <c r="Y1499" i="5"/>
  <c r="S1499" i="5"/>
  <c r="K1499" i="5"/>
  <c r="Y1498" i="5"/>
  <c r="S1498" i="5"/>
  <c r="K1498" i="5"/>
  <c r="Y1497" i="5"/>
  <c r="S1497" i="5"/>
  <c r="K1497" i="5"/>
  <c r="Y1496" i="5"/>
  <c r="S1496" i="5"/>
  <c r="K1496" i="5"/>
  <c r="Y1495" i="5"/>
  <c r="S1495" i="5"/>
  <c r="K1495" i="5"/>
  <c r="Y1494" i="5"/>
  <c r="S1494" i="5"/>
  <c r="K1494" i="5"/>
  <c r="Y1493" i="5"/>
  <c r="S1493" i="5"/>
  <c r="K1493" i="5"/>
  <c r="Y1492" i="5"/>
  <c r="S1492" i="5"/>
  <c r="K1492" i="5"/>
  <c r="Y1491" i="5"/>
  <c r="S1491" i="5"/>
  <c r="K1491" i="5"/>
  <c r="Y1490" i="5"/>
  <c r="S1490" i="5"/>
  <c r="K1490" i="5"/>
  <c r="Y1489" i="5"/>
  <c r="S1489" i="5"/>
  <c r="K1489" i="5"/>
  <c r="Y1488" i="5"/>
  <c r="S1488" i="5"/>
  <c r="K1488" i="5"/>
  <c r="Y1487" i="5"/>
  <c r="S1487" i="5"/>
  <c r="K1487" i="5"/>
  <c r="Y1486" i="5"/>
  <c r="S1486" i="5"/>
  <c r="K1486" i="5"/>
  <c r="Y1485" i="5"/>
  <c r="S1485" i="5"/>
  <c r="K1485" i="5"/>
  <c r="Y1484" i="5"/>
  <c r="S1484" i="5"/>
  <c r="K1484" i="5"/>
  <c r="Y1483" i="5"/>
  <c r="S1483" i="5"/>
  <c r="K1483" i="5"/>
  <c r="Y1482" i="5"/>
  <c r="S1482" i="5"/>
  <c r="K1482" i="5"/>
  <c r="Y1481" i="5"/>
  <c r="S1481" i="5"/>
  <c r="K1481" i="5"/>
  <c r="Y1480" i="5"/>
  <c r="S1480" i="5"/>
  <c r="K1480" i="5"/>
  <c r="Y1479" i="5"/>
  <c r="S1479" i="5"/>
  <c r="K1479" i="5"/>
  <c r="Y1478" i="5"/>
  <c r="S1478" i="5"/>
  <c r="K1478" i="5"/>
  <c r="Y1477" i="5"/>
  <c r="S1477" i="5"/>
  <c r="K1477" i="5"/>
  <c r="Y1476" i="5"/>
  <c r="S1476" i="5"/>
  <c r="K1476" i="5"/>
  <c r="Y1475" i="5"/>
  <c r="S1475" i="5"/>
  <c r="K1475" i="5"/>
  <c r="Y1474" i="5"/>
  <c r="S1474" i="5"/>
  <c r="K1474" i="5"/>
  <c r="Y1473" i="5"/>
  <c r="S1473" i="5"/>
  <c r="K1473" i="5"/>
  <c r="Y1472" i="5"/>
  <c r="S1472" i="5"/>
  <c r="K1472" i="5"/>
  <c r="Y1471" i="5"/>
  <c r="S1471" i="5"/>
  <c r="K1471" i="5"/>
  <c r="Y1470" i="5"/>
  <c r="S1470" i="5"/>
  <c r="K1470" i="5"/>
  <c r="Y1469" i="5"/>
  <c r="S1469" i="5"/>
  <c r="K1469" i="5"/>
  <c r="Y1468" i="5"/>
  <c r="S1468" i="5"/>
  <c r="K1468" i="5"/>
  <c r="Y1467" i="5"/>
  <c r="S1467" i="5"/>
  <c r="K1467" i="5"/>
  <c r="Y1466" i="5"/>
  <c r="S1466" i="5"/>
  <c r="K1466" i="5"/>
  <c r="Y1465" i="5"/>
  <c r="S1465" i="5"/>
  <c r="K1465" i="5"/>
  <c r="Y1464" i="5"/>
  <c r="S1464" i="5"/>
  <c r="K1464" i="5"/>
  <c r="Y1463" i="5"/>
  <c r="S1463" i="5"/>
  <c r="K1463" i="5"/>
  <c r="Y1462" i="5"/>
  <c r="S1462" i="5"/>
  <c r="K1462" i="5"/>
  <c r="Y1461" i="5"/>
  <c r="S1461" i="5"/>
  <c r="K1461" i="5"/>
  <c r="Y1460" i="5"/>
  <c r="S1460" i="5"/>
  <c r="K1460" i="5"/>
  <c r="Y1459" i="5"/>
  <c r="S1459" i="5"/>
  <c r="K1459" i="5"/>
  <c r="Y1458" i="5"/>
  <c r="S1458" i="5"/>
  <c r="K1458" i="5"/>
  <c r="Y1457" i="5"/>
  <c r="S1457" i="5"/>
  <c r="K1457" i="5"/>
  <c r="Y1456" i="5"/>
  <c r="S1456" i="5"/>
  <c r="K1456" i="5"/>
  <c r="Y1455" i="5"/>
  <c r="S1455" i="5"/>
  <c r="K1455" i="5"/>
  <c r="Y1454" i="5"/>
  <c r="S1454" i="5"/>
  <c r="K1454" i="5"/>
  <c r="Y1453" i="5"/>
  <c r="S1453" i="5"/>
  <c r="K1453" i="5"/>
  <c r="Y1452" i="5"/>
  <c r="S1452" i="5"/>
  <c r="K1452" i="5"/>
  <c r="Y1451" i="5"/>
  <c r="S1451" i="5"/>
  <c r="K1451" i="5"/>
  <c r="Y1450" i="5"/>
  <c r="S1450" i="5"/>
  <c r="K1450" i="5"/>
  <c r="Y1449" i="5"/>
  <c r="S1449" i="5"/>
  <c r="K1449" i="5"/>
  <c r="Y1448" i="5"/>
  <c r="S1448" i="5"/>
  <c r="K1448" i="5"/>
  <c r="Y1447" i="5"/>
  <c r="S1447" i="5"/>
  <c r="K1447" i="5"/>
  <c r="Y1446" i="5"/>
  <c r="S1446" i="5"/>
  <c r="K1446" i="5"/>
  <c r="Y1445" i="5"/>
  <c r="S1445" i="5"/>
  <c r="K1445" i="5"/>
  <c r="Y1444" i="5"/>
  <c r="S1444" i="5"/>
  <c r="K1444" i="5"/>
  <c r="Y1443" i="5"/>
  <c r="S1443" i="5"/>
  <c r="K1443" i="5"/>
  <c r="Y1442" i="5"/>
  <c r="S1442" i="5"/>
  <c r="K1442" i="5"/>
  <c r="Y1441" i="5"/>
  <c r="S1441" i="5"/>
  <c r="K1441" i="5"/>
  <c r="Y1440" i="5"/>
  <c r="S1440" i="5"/>
  <c r="K1440" i="5"/>
  <c r="Y1439" i="5"/>
  <c r="S1439" i="5"/>
  <c r="K1439" i="5"/>
  <c r="Y1438" i="5"/>
  <c r="S1438" i="5"/>
  <c r="K1438" i="5"/>
  <c r="Y1437" i="5"/>
  <c r="S1437" i="5"/>
  <c r="K1437" i="5"/>
  <c r="Y1436" i="5"/>
  <c r="S1436" i="5"/>
  <c r="K1436" i="5"/>
  <c r="Y1435" i="5"/>
  <c r="S1435" i="5"/>
  <c r="K1435" i="5"/>
  <c r="Y1434" i="5"/>
  <c r="S1434" i="5"/>
  <c r="K1434" i="5"/>
  <c r="Y1433" i="5"/>
  <c r="S1433" i="5"/>
  <c r="K1433" i="5"/>
  <c r="Y1432" i="5"/>
  <c r="S1432" i="5"/>
  <c r="K1432" i="5"/>
  <c r="Y1431" i="5"/>
  <c r="S1431" i="5"/>
  <c r="K1431" i="5"/>
  <c r="Y1430" i="5"/>
  <c r="S1430" i="5"/>
  <c r="K1430" i="5"/>
  <c r="Y1429" i="5"/>
  <c r="S1429" i="5"/>
  <c r="K1429" i="5"/>
  <c r="Y1428" i="5"/>
  <c r="S1428" i="5"/>
  <c r="K1428" i="5"/>
  <c r="Y1427" i="5"/>
  <c r="S1427" i="5"/>
  <c r="K1427" i="5"/>
  <c r="Y1426" i="5"/>
  <c r="S1426" i="5"/>
  <c r="K1426" i="5"/>
  <c r="Y1425" i="5"/>
  <c r="S1425" i="5"/>
  <c r="K1425" i="5"/>
  <c r="Y1424" i="5"/>
  <c r="S1424" i="5"/>
  <c r="K1424" i="5"/>
  <c r="Y1423" i="5"/>
  <c r="S1423" i="5"/>
  <c r="K1423" i="5"/>
  <c r="Y1422" i="5"/>
  <c r="S1422" i="5"/>
  <c r="K1422" i="5"/>
  <c r="Y1421" i="5"/>
  <c r="S1421" i="5"/>
  <c r="K1421" i="5"/>
  <c r="Y1420" i="5"/>
  <c r="S1420" i="5"/>
  <c r="K1420" i="5"/>
  <c r="Y1419" i="5"/>
  <c r="S1419" i="5"/>
  <c r="K1419" i="5"/>
  <c r="Y1418" i="5"/>
  <c r="S1418" i="5"/>
  <c r="K1418" i="5"/>
  <c r="Y1417" i="5"/>
  <c r="S1417" i="5"/>
  <c r="K1417" i="5"/>
  <c r="Y1416" i="5"/>
  <c r="S1416" i="5"/>
  <c r="K1416" i="5"/>
  <c r="Y1415" i="5"/>
  <c r="S1415" i="5"/>
  <c r="K1415" i="5"/>
  <c r="Y1414" i="5"/>
  <c r="S1414" i="5"/>
  <c r="K1414" i="5"/>
  <c r="Y1413" i="5"/>
  <c r="S1413" i="5"/>
  <c r="K1413" i="5"/>
  <c r="Y1412" i="5"/>
  <c r="S1412" i="5"/>
  <c r="K1412" i="5"/>
  <c r="Y1411" i="5"/>
  <c r="S1411" i="5"/>
  <c r="K1411" i="5"/>
  <c r="Y1410" i="5"/>
  <c r="S1410" i="5"/>
  <c r="K1410" i="5"/>
  <c r="Y1409" i="5"/>
  <c r="S1409" i="5"/>
  <c r="K1409" i="5"/>
  <c r="Y1408" i="5"/>
  <c r="S1408" i="5"/>
  <c r="K1408" i="5"/>
  <c r="Y1407" i="5"/>
  <c r="S1407" i="5"/>
  <c r="K1407" i="5"/>
  <c r="Y1406" i="5"/>
  <c r="S1406" i="5"/>
  <c r="K1406" i="5"/>
  <c r="Y1405" i="5"/>
  <c r="S1405" i="5"/>
  <c r="K1405" i="5"/>
  <c r="Y1404" i="5"/>
  <c r="S1404" i="5"/>
  <c r="K1404" i="5"/>
  <c r="Y1403" i="5"/>
  <c r="S1403" i="5"/>
  <c r="K1403" i="5"/>
  <c r="Y1402" i="5"/>
  <c r="S1402" i="5"/>
  <c r="K1402" i="5"/>
  <c r="Y1401" i="5"/>
  <c r="S1401" i="5"/>
  <c r="K1401" i="5"/>
  <c r="Y1400" i="5"/>
  <c r="S1400" i="5"/>
  <c r="K1400" i="5"/>
  <c r="Y1399" i="5"/>
  <c r="S1399" i="5"/>
  <c r="K1399" i="5"/>
  <c r="Y1398" i="5"/>
  <c r="S1398" i="5"/>
  <c r="K1398" i="5"/>
  <c r="Y1397" i="5"/>
  <c r="S1397" i="5"/>
  <c r="K1397" i="5"/>
  <c r="Y1396" i="5"/>
  <c r="S1396" i="5"/>
  <c r="K1396" i="5"/>
  <c r="Y1395" i="5"/>
  <c r="S1395" i="5"/>
  <c r="Y1394" i="5"/>
  <c r="S1394" i="5"/>
  <c r="K1394" i="5"/>
  <c r="Y1393" i="5"/>
  <c r="S1393" i="5"/>
  <c r="K1393" i="5"/>
  <c r="Y1392" i="5"/>
  <c r="S1392" i="5"/>
  <c r="K1392" i="5"/>
  <c r="Y1391" i="5"/>
  <c r="S1391" i="5"/>
  <c r="K1391" i="5"/>
  <c r="Y1390" i="5"/>
  <c r="S1390" i="5"/>
  <c r="K1390" i="5"/>
  <c r="Y1389" i="5"/>
  <c r="S1389" i="5"/>
  <c r="K1389" i="5"/>
  <c r="Y1388" i="5"/>
  <c r="S1388" i="5"/>
  <c r="K1388" i="5"/>
  <c r="Y1387" i="5"/>
  <c r="S1387" i="5"/>
  <c r="K1387" i="5"/>
  <c r="Y1386" i="5"/>
  <c r="S1386" i="5"/>
  <c r="K1386" i="5"/>
  <c r="Y1385" i="5"/>
  <c r="S1385" i="5"/>
  <c r="K1385" i="5"/>
  <c r="Y1384" i="5"/>
  <c r="S1384" i="5"/>
  <c r="K1384" i="5"/>
  <c r="Y1383" i="5"/>
  <c r="S1383" i="5"/>
  <c r="K1383" i="5"/>
  <c r="Y1382" i="5"/>
  <c r="S1382" i="5"/>
  <c r="K1382" i="5"/>
  <c r="Y1381" i="5"/>
  <c r="S1381" i="5"/>
  <c r="K1381" i="5"/>
  <c r="Y1380" i="5"/>
  <c r="S1380" i="5"/>
  <c r="K1380" i="5"/>
  <c r="Y1379" i="5"/>
  <c r="S1379" i="5"/>
  <c r="K1379" i="5"/>
  <c r="Y1378" i="5"/>
  <c r="S1378" i="5"/>
  <c r="K1378" i="5"/>
  <c r="Y1377" i="5"/>
  <c r="S1377" i="5"/>
  <c r="K1377" i="5"/>
  <c r="Y1376" i="5"/>
  <c r="S1376" i="5"/>
  <c r="K1376" i="5"/>
  <c r="Y1375" i="5"/>
  <c r="S1375" i="5"/>
  <c r="K1375" i="5"/>
  <c r="Y1374" i="5"/>
  <c r="S1374" i="5"/>
  <c r="K1374" i="5"/>
  <c r="Y1373" i="5"/>
  <c r="S1373" i="5"/>
  <c r="K1373" i="5"/>
  <c r="Y1372" i="5"/>
  <c r="S1372" i="5"/>
  <c r="K1372" i="5"/>
  <c r="Y1371" i="5"/>
  <c r="S1371" i="5"/>
  <c r="K1371" i="5"/>
  <c r="Y1370" i="5"/>
  <c r="S1370" i="5"/>
  <c r="K1370" i="5"/>
  <c r="Y1369" i="5"/>
  <c r="S1369" i="5"/>
  <c r="K1369" i="5"/>
  <c r="Y1368" i="5"/>
  <c r="S1368" i="5"/>
  <c r="K1368" i="5"/>
  <c r="Y1367" i="5"/>
  <c r="S1367" i="5"/>
  <c r="K1367" i="5"/>
  <c r="Y1366" i="5"/>
  <c r="S1366" i="5"/>
  <c r="K1366" i="5"/>
  <c r="Y1365" i="5"/>
  <c r="S1365" i="5"/>
  <c r="K1365" i="5"/>
  <c r="Y1364" i="5"/>
  <c r="S1364" i="5"/>
  <c r="K1364" i="5"/>
  <c r="Y1363" i="5"/>
  <c r="S1363" i="5"/>
  <c r="K1363" i="5"/>
  <c r="Y1362" i="5"/>
  <c r="S1362" i="5"/>
  <c r="K1362" i="5"/>
  <c r="Y1361" i="5"/>
  <c r="S1361" i="5"/>
  <c r="K1361" i="5"/>
  <c r="Y1360" i="5"/>
  <c r="S1360" i="5"/>
  <c r="K1360" i="5"/>
  <c r="Y1359" i="5"/>
  <c r="S1359" i="5"/>
  <c r="K1359" i="5"/>
  <c r="Y1358" i="5"/>
  <c r="S1358" i="5"/>
  <c r="K1358" i="5"/>
  <c r="Y1357" i="5"/>
  <c r="S1357" i="5"/>
  <c r="K1357" i="5"/>
  <c r="Y1356" i="5"/>
  <c r="S1356" i="5"/>
  <c r="K1356" i="5"/>
  <c r="Y1355" i="5"/>
  <c r="S1355" i="5"/>
  <c r="K1355" i="5"/>
  <c r="Y1354" i="5"/>
  <c r="S1354" i="5"/>
  <c r="K1354" i="5"/>
  <c r="Y1353" i="5"/>
  <c r="S1353" i="5"/>
  <c r="K1353" i="5"/>
  <c r="Y1352" i="5"/>
  <c r="S1352" i="5"/>
  <c r="K1352" i="5"/>
  <c r="Y1351" i="5"/>
  <c r="S1351" i="5"/>
  <c r="K1351" i="5"/>
  <c r="Y1350" i="5"/>
  <c r="S1350" i="5"/>
  <c r="K1350" i="5"/>
  <c r="Y1349" i="5"/>
  <c r="S1349" i="5"/>
  <c r="K1349" i="5"/>
  <c r="Y1348" i="5"/>
  <c r="S1348" i="5"/>
  <c r="K1348" i="5"/>
  <c r="Y1347" i="5"/>
  <c r="S1347" i="5"/>
  <c r="K1347" i="5"/>
  <c r="Y1346" i="5"/>
  <c r="S1346" i="5"/>
  <c r="K1346" i="5"/>
  <c r="Y1345" i="5"/>
  <c r="S1345" i="5"/>
  <c r="K1345" i="5"/>
  <c r="Y1344" i="5"/>
  <c r="S1344" i="5"/>
  <c r="K1344" i="5"/>
  <c r="Y1343" i="5"/>
  <c r="S1343" i="5"/>
  <c r="K1343" i="5"/>
  <c r="Y1342" i="5"/>
  <c r="S1342" i="5"/>
  <c r="K1342" i="5"/>
  <c r="Y1341" i="5"/>
  <c r="S1341" i="5"/>
  <c r="K1341" i="5"/>
  <c r="Y1340" i="5"/>
  <c r="S1340" i="5"/>
  <c r="K1340" i="5"/>
  <c r="Y1339" i="5"/>
  <c r="S1339" i="5"/>
  <c r="K1339" i="5"/>
  <c r="Y1338" i="5"/>
  <c r="S1338" i="5"/>
  <c r="K1338" i="5"/>
  <c r="Y1337" i="5"/>
  <c r="S1337" i="5"/>
  <c r="K1337" i="5"/>
  <c r="Y1336" i="5"/>
  <c r="S1336" i="5"/>
  <c r="K1336" i="5"/>
  <c r="Y1335" i="5"/>
  <c r="S1335" i="5"/>
  <c r="K1335" i="5"/>
  <c r="Y1334" i="5"/>
  <c r="S1334" i="5"/>
  <c r="K1334" i="5"/>
  <c r="Y1333" i="5"/>
  <c r="S1333" i="5"/>
  <c r="K1333" i="5"/>
  <c r="Y1332" i="5"/>
  <c r="S1332" i="5"/>
  <c r="K1332" i="5"/>
  <c r="Y1331" i="5"/>
  <c r="S1331" i="5"/>
  <c r="K1331" i="5"/>
  <c r="Y1330" i="5"/>
  <c r="S1330" i="5"/>
  <c r="K1330" i="5"/>
  <c r="Y1329" i="5"/>
  <c r="S1329" i="5"/>
  <c r="K1329" i="5"/>
  <c r="Y1328" i="5"/>
  <c r="S1328" i="5"/>
  <c r="K1328" i="5"/>
  <c r="Y1327" i="5"/>
  <c r="S1327" i="5"/>
  <c r="K1327" i="5"/>
  <c r="Y1326" i="5"/>
  <c r="S1326" i="5"/>
  <c r="K1326" i="5"/>
  <c r="Y1325" i="5"/>
  <c r="S1325" i="5"/>
  <c r="K1325" i="5"/>
  <c r="Y1324" i="5"/>
  <c r="S1324" i="5"/>
  <c r="K1324" i="5"/>
  <c r="Y1323" i="5"/>
  <c r="S1323" i="5"/>
  <c r="K1323" i="5"/>
  <c r="Y1322" i="5"/>
  <c r="S1322" i="5"/>
  <c r="K1322" i="5"/>
  <c r="Y1321" i="5"/>
  <c r="S1321" i="5"/>
  <c r="K1321" i="5"/>
  <c r="Y1320" i="5"/>
  <c r="S1320" i="5"/>
  <c r="K1320" i="5"/>
  <c r="Y1319" i="5"/>
  <c r="S1319" i="5"/>
  <c r="K1319" i="5"/>
  <c r="Y1318" i="5"/>
  <c r="S1318" i="5"/>
  <c r="K1318" i="5"/>
  <c r="Y1317" i="5"/>
  <c r="S1317" i="5"/>
  <c r="K1317" i="5"/>
  <c r="Y1316" i="5"/>
  <c r="S1316" i="5"/>
  <c r="K1316" i="5"/>
  <c r="Y1315" i="5"/>
  <c r="S1315" i="5"/>
  <c r="K1315" i="5"/>
  <c r="Y1314" i="5"/>
  <c r="S1314" i="5"/>
  <c r="K1314" i="5"/>
  <c r="Y1313" i="5"/>
  <c r="S1313" i="5"/>
  <c r="K1313" i="5"/>
  <c r="Y1312" i="5"/>
  <c r="S1312" i="5"/>
  <c r="K1312" i="5"/>
  <c r="Y1311" i="5"/>
  <c r="S1311" i="5"/>
  <c r="K1311" i="5"/>
  <c r="Y1310" i="5"/>
  <c r="S1310" i="5"/>
  <c r="K1310" i="5"/>
  <c r="Y1309" i="5"/>
  <c r="S1309" i="5"/>
  <c r="K1309" i="5"/>
  <c r="Y1308" i="5"/>
  <c r="S1308" i="5"/>
  <c r="K1308" i="5"/>
  <c r="W1306" i="5"/>
  <c r="S1306" i="5"/>
  <c r="K1306" i="5"/>
  <c r="W1305" i="5"/>
  <c r="S1305" i="5"/>
  <c r="K1305" i="5"/>
  <c r="W1304" i="5"/>
  <c r="S1304" i="5"/>
  <c r="K1304" i="5"/>
  <c r="W1303" i="5"/>
  <c r="S1303" i="5"/>
  <c r="K1303" i="5"/>
  <c r="W1302" i="5"/>
  <c r="S1302" i="5"/>
  <c r="K1302" i="5"/>
  <c r="W1301" i="5"/>
  <c r="S1301" i="5"/>
  <c r="K1301" i="5"/>
  <c r="W1300" i="5"/>
  <c r="S1300" i="5"/>
  <c r="K1300" i="5"/>
  <c r="W1299" i="5"/>
  <c r="S1299" i="5"/>
  <c r="K1299" i="5"/>
  <c r="W1298" i="5"/>
  <c r="S1298" i="5"/>
  <c r="K1298" i="5"/>
  <c r="W1297" i="5"/>
  <c r="S1297" i="5"/>
  <c r="K1297" i="5"/>
  <c r="W1296" i="5"/>
  <c r="S1296" i="5"/>
  <c r="K1296" i="5"/>
  <c r="W1295" i="5"/>
  <c r="S1295" i="5"/>
  <c r="K1295" i="5"/>
  <c r="W1294" i="5"/>
  <c r="S1294" i="5"/>
  <c r="K1294" i="5"/>
  <c r="W1293" i="5"/>
  <c r="S1293" i="5"/>
  <c r="K1293" i="5"/>
  <c r="W1292" i="5"/>
  <c r="S1292" i="5"/>
  <c r="K1292" i="5"/>
  <c r="W1291" i="5"/>
  <c r="S1291" i="5"/>
  <c r="K1291" i="5"/>
  <c r="W1290" i="5"/>
  <c r="S1290" i="5"/>
  <c r="K1290" i="5"/>
  <c r="W1289" i="5"/>
  <c r="S1289" i="5"/>
  <c r="K1289" i="5"/>
  <c r="W1288" i="5"/>
  <c r="S1288" i="5"/>
  <c r="K1288" i="5"/>
  <c r="W1287" i="5"/>
  <c r="S1287" i="5"/>
  <c r="K1287" i="5"/>
  <c r="W1286" i="5"/>
  <c r="S1286" i="5"/>
  <c r="K1286" i="5"/>
  <c r="W1285" i="5"/>
  <c r="S1285" i="5"/>
  <c r="K1285" i="5"/>
  <c r="AF1284" i="5"/>
  <c r="AF1280" i="5" s="1"/>
  <c r="AF1278" i="5" s="1"/>
  <c r="AF1277" i="5" s="1"/>
  <c r="AF1276" i="5" s="1"/>
  <c r="K1284" i="5"/>
  <c r="AA1283" i="5"/>
  <c r="Z1283" i="5"/>
  <c r="K1283" i="5"/>
  <c r="Z1282" i="5"/>
  <c r="K1282" i="5"/>
  <c r="AA1282" i="5" s="1"/>
  <c r="Z1281" i="5"/>
  <c r="Z1280" i="5" s="1"/>
  <c r="K1281" i="5"/>
  <c r="AI1280" i="5"/>
  <c r="AI1278" i="5" s="1"/>
  <c r="AI1277" i="5" s="1"/>
  <c r="AI1276" i="5" s="1"/>
  <c r="AH1280" i="5"/>
  <c r="AH1278" i="5" s="1"/>
  <c r="AH1277" i="5" s="1"/>
  <c r="AH1276" i="5" s="1"/>
  <c r="AG1280" i="5"/>
  <c r="AG1278" i="5" s="1"/>
  <c r="AG1277" i="5" s="1"/>
  <c r="AG1276" i="5" s="1"/>
  <c r="AE1280" i="5"/>
  <c r="AE1278" i="5" s="1"/>
  <c r="AE1277" i="5" s="1"/>
  <c r="AE1276" i="5" s="1"/>
  <c r="AD1280" i="5"/>
  <c r="AC1280" i="5"/>
  <c r="AC1278" i="5" s="1"/>
  <c r="AC1277" i="5" s="1"/>
  <c r="AC1276" i="5" s="1"/>
  <c r="AB1280" i="5"/>
  <c r="AB1278" i="5" s="1"/>
  <c r="AB1277" i="5" s="1"/>
  <c r="AB1276" i="5" s="1"/>
  <c r="X1280" i="5"/>
  <c r="V1280" i="5"/>
  <c r="V1278" i="5" s="1"/>
  <c r="V1277" i="5" s="1"/>
  <c r="V1276" i="5" s="1"/>
  <c r="U1280" i="5"/>
  <c r="T1280" i="5"/>
  <c r="T1278" i="5" s="1"/>
  <c r="T1277" i="5" s="1"/>
  <c r="T1276" i="5" s="1"/>
  <c r="Q1280" i="5"/>
  <c r="Q1278" i="5" s="1"/>
  <c r="Q1277" i="5" s="1"/>
  <c r="Q1276" i="5" s="1"/>
  <c r="P1280" i="5"/>
  <c r="O1280" i="5"/>
  <c r="N1280" i="5"/>
  <c r="M1280" i="5"/>
  <c r="M1278" i="5" s="1"/>
  <c r="M1277" i="5" s="1"/>
  <c r="M1276" i="5" s="1"/>
  <c r="L1280" i="5"/>
  <c r="E1280" i="5"/>
  <c r="P1278" i="5"/>
  <c r="P1277" i="5" s="1"/>
  <c r="P1276" i="5" s="1"/>
  <c r="O1278" i="5"/>
  <c r="O1277" i="5" s="1"/>
  <c r="O1276" i="5" s="1"/>
  <c r="K1275" i="5"/>
  <c r="Y1274" i="5"/>
  <c r="Y1271" i="5" s="1"/>
  <c r="Y1270" i="5" s="1"/>
  <c r="S1274" i="5"/>
  <c r="K1274" i="5"/>
  <c r="AI1273" i="5"/>
  <c r="AG1273" i="5"/>
  <c r="AG1271" i="5" s="1"/>
  <c r="AG1270" i="5" s="1"/>
  <c r="AE1273" i="5"/>
  <c r="AE1271" i="5" s="1"/>
  <c r="AE1270" i="5" s="1"/>
  <c r="AC1273" i="5"/>
  <c r="AC1271" i="5" s="1"/>
  <c r="AC1270" i="5" s="1"/>
  <c r="AA1273" i="5"/>
  <c r="Y1273" i="5"/>
  <c r="W1273" i="5"/>
  <c r="W1271" i="5" s="1"/>
  <c r="W1270" i="5" s="1"/>
  <c r="U1273" i="5"/>
  <c r="U1271" i="5" s="1"/>
  <c r="U1270" i="5" s="1"/>
  <c r="S1273" i="5"/>
  <c r="S1271" i="5" s="1"/>
  <c r="S1270" i="5" s="1"/>
  <c r="S1265" i="5" s="1"/>
  <c r="Q1273" i="5"/>
  <c r="Q1271" i="5" s="1"/>
  <c r="O1273" i="5"/>
  <c r="O1271" i="5" s="1"/>
  <c r="O1270" i="5" s="1"/>
  <c r="M1273" i="5"/>
  <c r="K1273" i="5"/>
  <c r="K1272" i="5"/>
  <c r="AI1271" i="5"/>
  <c r="AI1270" i="5" s="1"/>
  <c r="AH1271" i="5"/>
  <c r="AH1270" i="5" s="1"/>
  <c r="AH1265" i="5" s="1"/>
  <c r="AF1271" i="5"/>
  <c r="AD1271" i="5"/>
  <c r="AB1271" i="5"/>
  <c r="AA1271" i="5"/>
  <c r="AA1270" i="5" s="1"/>
  <c r="Z1271" i="5"/>
  <c r="Z1270" i="5" s="1"/>
  <c r="X1271" i="5"/>
  <c r="X1270" i="5" s="1"/>
  <c r="V1271" i="5"/>
  <c r="V1270" i="5" s="1"/>
  <c r="T1271" i="5"/>
  <c r="T1270" i="5" s="1"/>
  <c r="R1271" i="5"/>
  <c r="P1271" i="5"/>
  <c r="P1270" i="5" s="1"/>
  <c r="N1271" i="5"/>
  <c r="M1271" i="5"/>
  <c r="M1270" i="5" s="1"/>
  <c r="L1271" i="5"/>
  <c r="L1270" i="5" s="1"/>
  <c r="E1271" i="5"/>
  <c r="E1270" i="5" s="1"/>
  <c r="AF1270" i="5"/>
  <c r="AD1270" i="5"/>
  <c r="AB1270" i="5"/>
  <c r="R1270" i="5"/>
  <c r="Q1270" i="5"/>
  <c r="N1270" i="5"/>
  <c r="AI1267" i="5"/>
  <c r="AH1267" i="5"/>
  <c r="AG1267" i="5"/>
  <c r="AG1266" i="5" s="1"/>
  <c r="AG1265" i="5" s="1"/>
  <c r="AF1267" i="5"/>
  <c r="AF1266" i="5" s="1"/>
  <c r="AE1267" i="5"/>
  <c r="AE1266" i="5" s="1"/>
  <c r="AD1267" i="5"/>
  <c r="AC1267" i="5"/>
  <c r="AB1267" i="5"/>
  <c r="AB1266" i="5" s="1"/>
  <c r="AB1265" i="5" s="1"/>
  <c r="AA1267" i="5"/>
  <c r="AA1266" i="5" s="1"/>
  <c r="Z1267" i="5"/>
  <c r="Z1266" i="5" s="1"/>
  <c r="Y1267" i="5"/>
  <c r="X1267" i="5"/>
  <c r="W1267" i="5"/>
  <c r="W1266" i="5" s="1"/>
  <c r="V1267" i="5"/>
  <c r="U1267" i="5"/>
  <c r="U1266" i="5" s="1"/>
  <c r="U1265" i="5" s="1"/>
  <c r="T1267" i="5"/>
  <c r="T1266" i="5" s="1"/>
  <c r="T1265" i="5" s="1"/>
  <c r="S1267" i="5"/>
  <c r="S1266" i="5" s="1"/>
  <c r="R1267" i="5"/>
  <c r="R1266" i="5" s="1"/>
  <c r="Q1267" i="5"/>
  <c r="Q1266" i="5" s="1"/>
  <c r="P1267" i="5"/>
  <c r="P1266" i="5" s="1"/>
  <c r="P1265" i="5" s="1"/>
  <c r="O1267" i="5"/>
  <c r="O1266" i="5" s="1"/>
  <c r="N1267" i="5"/>
  <c r="N1266" i="5" s="1"/>
  <c r="M1267" i="5"/>
  <c r="L1267" i="5"/>
  <c r="K1267" i="5"/>
  <c r="K1266" i="5" s="1"/>
  <c r="E1267" i="5"/>
  <c r="AI1266" i="5"/>
  <c r="AI1265" i="5" s="1"/>
  <c r="AH1266" i="5"/>
  <c r="AD1266" i="5"/>
  <c r="AD1265" i="5" s="1"/>
  <c r="AC1266" i="5"/>
  <c r="AC1265" i="5" s="1"/>
  <c r="Y1266" i="5"/>
  <c r="X1266" i="5"/>
  <c r="X1265" i="5" s="1"/>
  <c r="V1266" i="5"/>
  <c r="M1266" i="5"/>
  <c r="L1266" i="5"/>
  <c r="L1265" i="5" s="1"/>
  <c r="E1266" i="5"/>
  <c r="M1262" i="5"/>
  <c r="M1240" i="5" s="1"/>
  <c r="AI1240" i="5"/>
  <c r="AH1240" i="5"/>
  <c r="AG1240" i="5"/>
  <c r="AF1240" i="5"/>
  <c r="AE1240" i="5"/>
  <c r="AD1240" i="5"/>
  <c r="AC1240" i="5"/>
  <c r="AB1240" i="5"/>
  <c r="AA1240" i="5"/>
  <c r="Z1240" i="5"/>
  <c r="Y1240" i="5"/>
  <c r="X1240" i="5"/>
  <c r="W1240" i="5"/>
  <c r="V1240" i="5"/>
  <c r="U1240" i="5"/>
  <c r="T1240" i="5"/>
  <c r="S1240" i="5"/>
  <c r="R1240" i="5"/>
  <c r="Q1240" i="5"/>
  <c r="P1240" i="5"/>
  <c r="O1240" i="5"/>
  <c r="N1240" i="5"/>
  <c r="L1240" i="5"/>
  <c r="K1240" i="5"/>
  <c r="E1240" i="5"/>
  <c r="M1236" i="5"/>
  <c r="S1235" i="5"/>
  <c r="S1234" i="5"/>
  <c r="S1233" i="5"/>
  <c r="S1232" i="5"/>
  <c r="S1231" i="5"/>
  <c r="Y1230" i="5"/>
  <c r="S1230" i="5"/>
  <c r="J1229" i="5"/>
  <c r="AI1228" i="5"/>
  <c r="AG1228" i="5"/>
  <c r="AE1228" i="5"/>
  <c r="AC1228" i="5"/>
  <c r="AA1228" i="5"/>
  <c r="Y1228" i="5"/>
  <c r="AI1227" i="5"/>
  <c r="AG1227" i="5"/>
  <c r="AE1227" i="5"/>
  <c r="AC1227" i="5"/>
  <c r="AA1227" i="5"/>
  <c r="Y1227" i="5"/>
  <c r="AI1226" i="5"/>
  <c r="AG1226" i="5"/>
  <c r="AE1226" i="5"/>
  <c r="AC1226" i="5"/>
  <c r="AA1226" i="5"/>
  <c r="Y1226" i="5"/>
  <c r="AI1225" i="5"/>
  <c r="AG1225" i="5"/>
  <c r="AE1225" i="5"/>
  <c r="AC1225" i="5"/>
  <c r="AA1225" i="5"/>
  <c r="Y1225" i="5"/>
  <c r="AI1224" i="5"/>
  <c r="AG1224" i="5"/>
  <c r="AE1224" i="5"/>
  <c r="AC1224" i="5"/>
  <c r="AA1224" i="5"/>
  <c r="Y1224" i="5"/>
  <c r="AI1223" i="5"/>
  <c r="AG1223" i="5"/>
  <c r="AE1223" i="5"/>
  <c r="AC1223" i="5"/>
  <c r="AA1223" i="5"/>
  <c r="Y1223" i="5"/>
  <c r="AI1222" i="5"/>
  <c r="AG1222" i="5"/>
  <c r="AE1222" i="5"/>
  <c r="AC1222" i="5"/>
  <c r="AA1222" i="5"/>
  <c r="Y1222" i="5"/>
  <c r="AI1221" i="5"/>
  <c r="AG1221" i="5"/>
  <c r="AE1221" i="5"/>
  <c r="AC1221" i="5"/>
  <c r="AA1221" i="5"/>
  <c r="Y1221" i="5"/>
  <c r="AI1220" i="5"/>
  <c r="AG1220" i="5"/>
  <c r="AE1220" i="5"/>
  <c r="AC1220" i="5"/>
  <c r="AA1220" i="5"/>
  <c r="Y1220" i="5"/>
  <c r="AI1219" i="5"/>
  <c r="AG1219" i="5"/>
  <c r="AE1219" i="5"/>
  <c r="AC1219" i="5"/>
  <c r="AA1219" i="5"/>
  <c r="Y1219" i="5"/>
  <c r="AI1218" i="5"/>
  <c r="AG1218" i="5"/>
  <c r="AE1218" i="5"/>
  <c r="AC1218" i="5"/>
  <c r="AA1218" i="5"/>
  <c r="Y1218" i="5"/>
  <c r="W1218" i="5"/>
  <c r="U1218" i="5"/>
  <c r="S1218" i="5"/>
  <c r="Q1218" i="5"/>
  <c r="O1218" i="5"/>
  <c r="M1218" i="5"/>
  <c r="AI1217" i="5"/>
  <c r="AG1217" i="5"/>
  <c r="AE1217" i="5"/>
  <c r="AC1217" i="5"/>
  <c r="AA1217" i="5"/>
  <c r="Y1217" i="5"/>
  <c r="W1217" i="5"/>
  <c r="U1217" i="5"/>
  <c r="S1217" i="5"/>
  <c r="Q1217" i="5"/>
  <c r="O1217" i="5"/>
  <c r="M1217" i="5"/>
  <c r="AH1216" i="5"/>
  <c r="AH1215" i="5" s="1"/>
  <c r="AF1216" i="5"/>
  <c r="AF1215" i="5" s="1"/>
  <c r="AD1216" i="5"/>
  <c r="AD1215" i="5" s="1"/>
  <c r="AB1216" i="5"/>
  <c r="Z1216" i="5"/>
  <c r="X1216" i="5"/>
  <c r="X1215" i="5" s="1"/>
  <c r="W1216" i="5"/>
  <c r="W1215" i="5" s="1"/>
  <c r="V1216" i="5"/>
  <c r="V1215" i="5" s="1"/>
  <c r="T1216" i="5"/>
  <c r="T1215" i="5" s="1"/>
  <c r="R1216" i="5"/>
  <c r="R1215" i="5" s="1"/>
  <c r="P1216" i="5"/>
  <c r="N1216" i="5"/>
  <c r="N1215" i="5" s="1"/>
  <c r="L1216" i="5"/>
  <c r="K1216" i="5"/>
  <c r="E1216" i="5"/>
  <c r="E1215" i="5" s="1"/>
  <c r="AB1215" i="5"/>
  <c r="Z1215" i="5"/>
  <c r="P1215" i="5"/>
  <c r="L1215" i="5"/>
  <c r="K1215" i="5"/>
  <c r="S1213" i="5"/>
  <c r="S1212" i="5" s="1"/>
  <c r="S1211" i="5" s="1"/>
  <c r="AI1212" i="5"/>
  <c r="AI1211" i="5" s="1"/>
  <c r="AH1212" i="5"/>
  <c r="AG1212" i="5"/>
  <c r="AF1212" i="5"/>
  <c r="AF1211" i="5" s="1"/>
  <c r="AF1206" i="5" s="1"/>
  <c r="AE1212" i="5"/>
  <c r="AE1211" i="5" s="1"/>
  <c r="AD1212" i="5"/>
  <c r="AD1211" i="5" s="1"/>
  <c r="AC1212" i="5"/>
  <c r="AB1212" i="5"/>
  <c r="AB1211" i="5" s="1"/>
  <c r="AB1206" i="5" s="1"/>
  <c r="AA1212" i="5"/>
  <c r="AA1211" i="5" s="1"/>
  <c r="Z1212" i="5"/>
  <c r="Y1212" i="5"/>
  <c r="Y1211" i="5" s="1"/>
  <c r="X1212" i="5"/>
  <c r="X1211" i="5" s="1"/>
  <c r="W1212" i="5"/>
  <c r="W1211" i="5" s="1"/>
  <c r="V1212" i="5"/>
  <c r="U1212" i="5"/>
  <c r="U1211" i="5" s="1"/>
  <c r="T1212" i="5"/>
  <c r="T1211" i="5" s="1"/>
  <c r="R1212" i="5"/>
  <c r="R1211" i="5" s="1"/>
  <c r="Q1212" i="5"/>
  <c r="P1212" i="5"/>
  <c r="O1212" i="5"/>
  <c r="O1211" i="5" s="1"/>
  <c r="N1212" i="5"/>
  <c r="N1211" i="5" s="1"/>
  <c r="M1212" i="5"/>
  <c r="M1211" i="5" s="1"/>
  <c r="L1212" i="5"/>
  <c r="L1211" i="5" s="1"/>
  <c r="K1212" i="5"/>
  <c r="E1212" i="5"/>
  <c r="E1211" i="5" s="1"/>
  <c r="AH1211" i="5"/>
  <c r="AG1211" i="5"/>
  <c r="AC1211" i="5"/>
  <c r="Z1211" i="5"/>
  <c r="V1211" i="5"/>
  <c r="Q1211" i="5"/>
  <c r="P1211" i="5"/>
  <c r="K1211" i="5"/>
  <c r="S1209" i="5"/>
  <c r="S1208" i="5" s="1"/>
  <c r="S1207" i="5" s="1"/>
  <c r="AI1208" i="5"/>
  <c r="AH1208" i="5"/>
  <c r="AH1207" i="5" s="1"/>
  <c r="AG1208" i="5"/>
  <c r="AF1208" i="5"/>
  <c r="AE1208" i="5"/>
  <c r="AD1208" i="5"/>
  <c r="AC1208" i="5"/>
  <c r="AC1207" i="5" s="1"/>
  <c r="AB1208" i="5"/>
  <c r="AB1207" i="5" s="1"/>
  <c r="AA1208" i="5"/>
  <c r="AA1207" i="5" s="1"/>
  <c r="Z1208" i="5"/>
  <c r="Y1208" i="5"/>
  <c r="X1208" i="5"/>
  <c r="X1207" i="5" s="1"/>
  <c r="W1208" i="5"/>
  <c r="W1207" i="5" s="1"/>
  <c r="V1208" i="5"/>
  <c r="V1207" i="5" s="1"/>
  <c r="V1206" i="5" s="1"/>
  <c r="U1208" i="5"/>
  <c r="T1208" i="5"/>
  <c r="Q1208" i="5"/>
  <c r="Q1207" i="5" s="1"/>
  <c r="P1208" i="5"/>
  <c r="P1207" i="5" s="1"/>
  <c r="O1208" i="5"/>
  <c r="O1207" i="5" s="1"/>
  <c r="N1208" i="5"/>
  <c r="N1207" i="5" s="1"/>
  <c r="N1206" i="5" s="1"/>
  <c r="M1208" i="5"/>
  <c r="L1208" i="5"/>
  <c r="L1207" i="5" s="1"/>
  <c r="L1206" i="5" s="1"/>
  <c r="K1208" i="5"/>
  <c r="E1208" i="5"/>
  <c r="E1207" i="5" s="1"/>
  <c r="AI1207" i="5"/>
  <c r="AG1207" i="5"/>
  <c r="AF1207" i="5"/>
  <c r="AE1207" i="5"/>
  <c r="AD1207" i="5"/>
  <c r="Z1207" i="5"/>
  <c r="Y1207" i="5"/>
  <c r="U1207" i="5"/>
  <c r="T1207" i="5"/>
  <c r="R1207" i="5"/>
  <c r="M1207" i="5"/>
  <c r="K1207" i="5"/>
  <c r="AH1206" i="5"/>
  <c r="S1203" i="5"/>
  <c r="K1203" i="5"/>
  <c r="J1202" i="5"/>
  <c r="S1202" i="5" s="1"/>
  <c r="W1201" i="5"/>
  <c r="S1201" i="5"/>
  <c r="K1201" i="5"/>
  <c r="J1200" i="5"/>
  <c r="S1200" i="5" s="1"/>
  <c r="Y1199" i="5"/>
  <c r="K1199" i="5"/>
  <c r="Y1198" i="5"/>
  <c r="K1198" i="5"/>
  <c r="Y1197" i="5"/>
  <c r="K1197" i="5"/>
  <c r="Y1196" i="5"/>
  <c r="K1196" i="5"/>
  <c r="Y1195" i="5"/>
  <c r="K1195" i="5"/>
  <c r="Y1194" i="5"/>
  <c r="K1194" i="5"/>
  <c r="Y1193" i="5"/>
  <c r="K1193" i="5"/>
  <c r="AI1192" i="5"/>
  <c r="AI1191" i="5" s="1"/>
  <c r="AI1190" i="5" s="1"/>
  <c r="AH1192" i="5"/>
  <c r="AH1191" i="5" s="1"/>
  <c r="AH1190" i="5" s="1"/>
  <c r="AG1192" i="5"/>
  <c r="AF1192" i="5"/>
  <c r="AE1192" i="5"/>
  <c r="AE1191" i="5" s="1"/>
  <c r="AE1190" i="5" s="1"/>
  <c r="AD1192" i="5"/>
  <c r="AD1191" i="5" s="1"/>
  <c r="AD1190" i="5" s="1"/>
  <c r="AB1192" i="5"/>
  <c r="AB1191" i="5" s="1"/>
  <c r="AB1190" i="5" s="1"/>
  <c r="AA1192" i="5"/>
  <c r="Z1192" i="5"/>
  <c r="Z1191" i="5" s="1"/>
  <c r="Z1190" i="5" s="1"/>
  <c r="X1192" i="5"/>
  <c r="V1192" i="5"/>
  <c r="U1192" i="5"/>
  <c r="U1191" i="5" s="1"/>
  <c r="U1190" i="5" s="1"/>
  <c r="T1192" i="5"/>
  <c r="T1191" i="5" s="1"/>
  <c r="T1190" i="5" s="1"/>
  <c r="R1192" i="5"/>
  <c r="Q1192" i="5"/>
  <c r="Q1191" i="5" s="1"/>
  <c r="Q1190" i="5" s="1"/>
  <c r="P1192" i="5"/>
  <c r="P1191" i="5" s="1"/>
  <c r="P1190" i="5" s="1"/>
  <c r="O1192" i="5"/>
  <c r="O1191" i="5" s="1"/>
  <c r="O1190" i="5" s="1"/>
  <c r="N1192" i="5"/>
  <c r="N1191" i="5" s="1"/>
  <c r="N1190" i="5" s="1"/>
  <c r="M1192" i="5"/>
  <c r="M1191" i="5" s="1"/>
  <c r="M1190" i="5" s="1"/>
  <c r="L1192" i="5"/>
  <c r="E1192" i="5"/>
  <c r="AG1191" i="5"/>
  <c r="AG1190" i="5" s="1"/>
  <c r="AF1191" i="5"/>
  <c r="AA1191" i="5"/>
  <c r="AA1190" i="5" s="1"/>
  <c r="X1191" i="5"/>
  <c r="X1190" i="5" s="1"/>
  <c r="V1191" i="5"/>
  <c r="V1190" i="5" s="1"/>
  <c r="R1191" i="5"/>
  <c r="R1190" i="5" s="1"/>
  <c r="L1191" i="5"/>
  <c r="L1190" i="5" s="1"/>
  <c r="E1191" i="5"/>
  <c r="AF1190" i="5"/>
  <c r="E1190" i="5"/>
  <c r="AI1187" i="5"/>
  <c r="AI1186" i="5" s="1"/>
  <c r="AH1187" i="5"/>
  <c r="AG1187" i="5"/>
  <c r="AF1187" i="5"/>
  <c r="AF1186" i="5" s="1"/>
  <c r="AE1187" i="5"/>
  <c r="AE1186" i="5" s="1"/>
  <c r="AD1187" i="5"/>
  <c r="AD1186" i="5" s="1"/>
  <c r="AC1187" i="5"/>
  <c r="AB1187" i="5"/>
  <c r="AA1187" i="5"/>
  <c r="AA1186" i="5" s="1"/>
  <c r="AA1177" i="5" s="1"/>
  <c r="Z1187" i="5"/>
  <c r="Z1186" i="5" s="1"/>
  <c r="Y1187" i="5"/>
  <c r="Y1186" i="5" s="1"/>
  <c r="X1187" i="5"/>
  <c r="X1186" i="5" s="1"/>
  <c r="W1187" i="5"/>
  <c r="V1187" i="5"/>
  <c r="V1186" i="5" s="1"/>
  <c r="U1187" i="5"/>
  <c r="U1186" i="5" s="1"/>
  <c r="T1187" i="5"/>
  <c r="T1186" i="5" s="1"/>
  <c r="S1187" i="5"/>
  <c r="S1186" i="5" s="1"/>
  <c r="R1187" i="5"/>
  <c r="Q1187" i="5"/>
  <c r="P1187" i="5"/>
  <c r="O1187" i="5"/>
  <c r="O1186" i="5" s="1"/>
  <c r="N1187" i="5"/>
  <c r="N1186" i="5" s="1"/>
  <c r="M1187" i="5"/>
  <c r="M1186" i="5" s="1"/>
  <c r="L1187" i="5"/>
  <c r="L1186" i="5" s="1"/>
  <c r="K1187" i="5"/>
  <c r="E1187" i="5"/>
  <c r="AH1186" i="5"/>
  <c r="AG1186" i="5"/>
  <c r="AC1186" i="5"/>
  <c r="AB1186" i="5"/>
  <c r="W1186" i="5"/>
  <c r="R1186" i="5"/>
  <c r="Q1186" i="5"/>
  <c r="P1186" i="5"/>
  <c r="K1186" i="5"/>
  <c r="E1186" i="5"/>
  <c r="K1184" i="5"/>
  <c r="K1183" i="5" s="1"/>
  <c r="K1182" i="5" s="1"/>
  <c r="K1177" i="5" s="1"/>
  <c r="AI1183" i="5"/>
  <c r="AI1182" i="5" s="1"/>
  <c r="AH1183" i="5"/>
  <c r="AH1182" i="5" s="1"/>
  <c r="AG1183" i="5"/>
  <c r="AF1183" i="5"/>
  <c r="AF1182" i="5" s="1"/>
  <c r="AE1183" i="5"/>
  <c r="AD1183" i="5"/>
  <c r="AC1183" i="5"/>
  <c r="AC1182" i="5" s="1"/>
  <c r="AB1183" i="5"/>
  <c r="AB1182" i="5" s="1"/>
  <c r="AA1183" i="5"/>
  <c r="AA1182" i="5" s="1"/>
  <c r="Z1183" i="5"/>
  <c r="Y1183" i="5"/>
  <c r="Y1182" i="5" s="1"/>
  <c r="X1183" i="5"/>
  <c r="X1182" i="5" s="1"/>
  <c r="W1183" i="5"/>
  <c r="V1183" i="5"/>
  <c r="U1183" i="5"/>
  <c r="T1183" i="5"/>
  <c r="T1182" i="5" s="1"/>
  <c r="S1183" i="5"/>
  <c r="R1183" i="5"/>
  <c r="R1182" i="5" s="1"/>
  <c r="Q1183" i="5"/>
  <c r="Q1182" i="5" s="1"/>
  <c r="P1183" i="5"/>
  <c r="P1182" i="5" s="1"/>
  <c r="O1183" i="5"/>
  <c r="O1182" i="5" s="1"/>
  <c r="N1183" i="5"/>
  <c r="N1182" i="5" s="1"/>
  <c r="M1183" i="5"/>
  <c r="M1182" i="5" s="1"/>
  <c r="L1183" i="5"/>
  <c r="L1182" i="5" s="1"/>
  <c r="E1183" i="5"/>
  <c r="E1182" i="5" s="1"/>
  <c r="AG1182" i="5"/>
  <c r="AE1182" i="5"/>
  <c r="AD1182" i="5"/>
  <c r="Z1182" i="5"/>
  <c r="W1182" i="5"/>
  <c r="V1182" i="5"/>
  <c r="U1182" i="5"/>
  <c r="S1182" i="5"/>
  <c r="AI1179" i="5"/>
  <c r="AI1178" i="5" s="1"/>
  <c r="AH1179" i="5"/>
  <c r="AH1178" i="5" s="1"/>
  <c r="AH1177" i="5" s="1"/>
  <c r="AG1179" i="5"/>
  <c r="AG1178" i="5" s="1"/>
  <c r="AF1179" i="5"/>
  <c r="AE1179" i="5"/>
  <c r="AE1178" i="5" s="1"/>
  <c r="AD1179" i="5"/>
  <c r="AD1178" i="5" s="1"/>
  <c r="AC1179" i="5"/>
  <c r="AC1178" i="5" s="1"/>
  <c r="AB1179" i="5"/>
  <c r="AB1178" i="5" s="1"/>
  <c r="AA1179" i="5"/>
  <c r="Z1179" i="5"/>
  <c r="Y1179" i="5"/>
  <c r="X1179" i="5"/>
  <c r="W1179" i="5"/>
  <c r="W1178" i="5" s="1"/>
  <c r="V1179" i="5"/>
  <c r="V1178" i="5" s="1"/>
  <c r="U1179" i="5"/>
  <c r="U1178" i="5" s="1"/>
  <c r="T1179" i="5"/>
  <c r="S1179" i="5"/>
  <c r="S1178" i="5" s="1"/>
  <c r="R1179" i="5"/>
  <c r="R1178" i="5" s="1"/>
  <c r="Q1179" i="5"/>
  <c r="Q1178" i="5" s="1"/>
  <c r="P1179" i="5"/>
  <c r="P1178" i="5" s="1"/>
  <c r="O1179" i="5"/>
  <c r="N1179" i="5"/>
  <c r="M1179" i="5"/>
  <c r="M1178" i="5" s="1"/>
  <c r="L1179" i="5"/>
  <c r="K1179" i="5"/>
  <c r="K1178" i="5" s="1"/>
  <c r="E1179" i="5"/>
  <c r="E1178" i="5" s="1"/>
  <c r="AF1178" i="5"/>
  <c r="AA1178" i="5"/>
  <c r="Z1178" i="5"/>
  <c r="Y1178" i="5"/>
  <c r="X1178" i="5"/>
  <c r="T1178" i="5"/>
  <c r="O1178" i="5"/>
  <c r="N1178" i="5"/>
  <c r="L1178" i="5"/>
  <c r="AG1177" i="5"/>
  <c r="T1177" i="5"/>
  <c r="R1174" i="5"/>
  <c r="S1174" i="5" s="1"/>
  <c r="K1174" i="5"/>
  <c r="R1173" i="5"/>
  <c r="J1173" i="5"/>
  <c r="S1172" i="5"/>
  <c r="R1172" i="5"/>
  <c r="K1172" i="5"/>
  <c r="J1171" i="5"/>
  <c r="K1171" i="5" s="1"/>
  <c r="P1170" i="5"/>
  <c r="Q1170" i="5" s="1"/>
  <c r="K1170" i="5"/>
  <c r="P1169" i="5"/>
  <c r="Q1169" i="5" s="1"/>
  <c r="K1169" i="5"/>
  <c r="P1168" i="5"/>
  <c r="Q1168" i="5" s="1"/>
  <c r="K1168" i="5"/>
  <c r="P1167" i="5"/>
  <c r="K1167" i="5"/>
  <c r="AI1166" i="5"/>
  <c r="AI1165" i="5" s="1"/>
  <c r="AH1166" i="5"/>
  <c r="AH1165" i="5" s="1"/>
  <c r="AG1166" i="5"/>
  <c r="AF1166" i="5"/>
  <c r="AF1165" i="5" s="1"/>
  <c r="AE1166" i="5"/>
  <c r="AE1165" i="5" s="1"/>
  <c r="AD1166" i="5"/>
  <c r="AD1165" i="5" s="1"/>
  <c r="AC1166" i="5"/>
  <c r="AC1165" i="5" s="1"/>
  <c r="AB1166" i="5"/>
  <c r="AB1165" i="5" s="1"/>
  <c r="AA1166" i="5"/>
  <c r="AA1165" i="5" s="1"/>
  <c r="Z1166" i="5"/>
  <c r="Z1165" i="5" s="1"/>
  <c r="Y1166" i="5"/>
  <c r="Y1165" i="5" s="1"/>
  <c r="X1166" i="5"/>
  <c r="X1165" i="5" s="1"/>
  <c r="V1166" i="5"/>
  <c r="V1165" i="5" s="1"/>
  <c r="U1166" i="5"/>
  <c r="T1166" i="5"/>
  <c r="O1166" i="5"/>
  <c r="N1166" i="5"/>
  <c r="N1165" i="5" s="1"/>
  <c r="N1155" i="5" s="1"/>
  <c r="M1166" i="5"/>
  <c r="M1165" i="5" s="1"/>
  <c r="L1166" i="5"/>
  <c r="L1165" i="5" s="1"/>
  <c r="E1166" i="5"/>
  <c r="E1165" i="5" s="1"/>
  <c r="AG1165" i="5"/>
  <c r="U1165" i="5"/>
  <c r="T1165" i="5"/>
  <c r="O1165" i="5"/>
  <c r="AI1161" i="5"/>
  <c r="AI1160" i="5" s="1"/>
  <c r="AH1161" i="5"/>
  <c r="AG1161" i="5"/>
  <c r="AF1161" i="5"/>
  <c r="AF1160" i="5" s="1"/>
  <c r="AE1161" i="5"/>
  <c r="AD1161" i="5"/>
  <c r="AD1160" i="5" s="1"/>
  <c r="AC1161" i="5"/>
  <c r="AC1160" i="5" s="1"/>
  <c r="AB1161" i="5"/>
  <c r="AB1160" i="5" s="1"/>
  <c r="AA1161" i="5"/>
  <c r="AA1160" i="5" s="1"/>
  <c r="Z1161" i="5"/>
  <c r="Z1160" i="5" s="1"/>
  <c r="Y1161" i="5"/>
  <c r="X1161" i="5"/>
  <c r="W1161" i="5"/>
  <c r="W1160" i="5" s="1"/>
  <c r="V1161" i="5"/>
  <c r="U1161" i="5"/>
  <c r="U1160" i="5" s="1"/>
  <c r="T1161" i="5"/>
  <c r="T1160" i="5" s="1"/>
  <c r="S1161" i="5"/>
  <c r="R1161" i="5"/>
  <c r="R1160" i="5" s="1"/>
  <c r="Q1161" i="5"/>
  <c r="Q1160" i="5" s="1"/>
  <c r="P1161" i="5"/>
  <c r="P1160" i="5" s="1"/>
  <c r="O1161" i="5"/>
  <c r="O1160" i="5" s="1"/>
  <c r="N1161" i="5"/>
  <c r="N1160" i="5" s="1"/>
  <c r="L1161" i="5"/>
  <c r="L1160" i="5" s="1"/>
  <c r="K1161" i="5"/>
  <c r="E1161" i="5"/>
  <c r="E1160" i="5" s="1"/>
  <c r="AH1160" i="5"/>
  <c r="AG1160" i="5"/>
  <c r="AE1160" i="5"/>
  <c r="Y1160" i="5"/>
  <c r="X1160" i="5"/>
  <c r="V1160" i="5"/>
  <c r="S1160" i="5"/>
  <c r="K1160" i="5"/>
  <c r="AI1157" i="5"/>
  <c r="AI1156" i="5" s="1"/>
  <c r="AI1155" i="5" s="1"/>
  <c r="AH1157" i="5"/>
  <c r="AH1156" i="5" s="1"/>
  <c r="AH1155" i="5" s="1"/>
  <c r="AG1157" i="5"/>
  <c r="AG1156" i="5" s="1"/>
  <c r="AF1157" i="5"/>
  <c r="AE1157" i="5"/>
  <c r="AD1157" i="5"/>
  <c r="AD1156" i="5" s="1"/>
  <c r="AC1157" i="5"/>
  <c r="AC1156" i="5" s="1"/>
  <c r="AB1157" i="5"/>
  <c r="AB1156" i="5" s="1"/>
  <c r="AA1157" i="5"/>
  <c r="Z1157" i="5"/>
  <c r="Y1157" i="5"/>
  <c r="Y1156" i="5" s="1"/>
  <c r="X1157" i="5"/>
  <c r="X1156" i="5" s="1"/>
  <c r="W1157" i="5"/>
  <c r="W1156" i="5" s="1"/>
  <c r="V1157" i="5"/>
  <c r="V1156" i="5" s="1"/>
  <c r="U1157" i="5"/>
  <c r="U1156" i="5" s="1"/>
  <c r="T1157" i="5"/>
  <c r="S1157" i="5"/>
  <c r="R1157" i="5"/>
  <c r="R1156" i="5" s="1"/>
  <c r="Q1157" i="5"/>
  <c r="Q1156" i="5" s="1"/>
  <c r="P1157" i="5"/>
  <c r="P1156" i="5" s="1"/>
  <c r="O1157" i="5"/>
  <c r="O1156" i="5" s="1"/>
  <c r="O1155" i="5" s="1"/>
  <c r="N1157" i="5"/>
  <c r="M1157" i="5"/>
  <c r="M1156" i="5" s="1"/>
  <c r="L1157" i="5"/>
  <c r="L1156" i="5" s="1"/>
  <c r="K1157" i="5"/>
  <c r="K1156" i="5" s="1"/>
  <c r="E1157" i="5"/>
  <c r="E1156" i="5" s="1"/>
  <c r="E1155" i="5" s="1"/>
  <c r="AF1156" i="5"/>
  <c r="AE1156" i="5"/>
  <c r="AA1156" i="5"/>
  <c r="Z1156" i="5"/>
  <c r="T1156" i="5"/>
  <c r="T1155" i="5" s="1"/>
  <c r="S1156" i="5"/>
  <c r="N1156" i="5"/>
  <c r="V1155" i="5"/>
  <c r="K1152" i="5"/>
  <c r="E1152" i="5"/>
  <c r="AI1149" i="5"/>
  <c r="AI1148" i="5" s="1"/>
  <c r="AH1149" i="5"/>
  <c r="AH1148" i="5" s="1"/>
  <c r="AG1149" i="5"/>
  <c r="AF1149" i="5"/>
  <c r="AE1149" i="5"/>
  <c r="AE1148" i="5" s="1"/>
  <c r="AD1149" i="5"/>
  <c r="AD1148" i="5" s="1"/>
  <c r="AD1143" i="5" s="1"/>
  <c r="AC1149" i="5"/>
  <c r="AB1149" i="5"/>
  <c r="AB1148" i="5" s="1"/>
  <c r="AA1149" i="5"/>
  <c r="AA1148" i="5" s="1"/>
  <c r="Z1149" i="5"/>
  <c r="Z1148" i="5" s="1"/>
  <c r="Y1149" i="5"/>
  <c r="Y1148" i="5" s="1"/>
  <c r="X1149" i="5"/>
  <c r="X1148" i="5" s="1"/>
  <c r="W1149" i="5"/>
  <c r="W1148" i="5" s="1"/>
  <c r="V1149" i="5"/>
  <c r="V1148" i="5" s="1"/>
  <c r="U1149" i="5"/>
  <c r="U1148" i="5" s="1"/>
  <c r="T1149" i="5"/>
  <c r="S1149" i="5"/>
  <c r="S1148" i="5" s="1"/>
  <c r="R1149" i="5"/>
  <c r="R1148" i="5" s="1"/>
  <c r="R1143" i="5" s="1"/>
  <c r="Q1149" i="5"/>
  <c r="P1149" i="5"/>
  <c r="P1148" i="5" s="1"/>
  <c r="O1149" i="5"/>
  <c r="O1148" i="5" s="1"/>
  <c r="N1149" i="5"/>
  <c r="N1148" i="5" s="1"/>
  <c r="M1149" i="5"/>
  <c r="M1148" i="5" s="1"/>
  <c r="L1149" i="5"/>
  <c r="L1148" i="5" s="1"/>
  <c r="K1149" i="5"/>
  <c r="K1148" i="5" s="1"/>
  <c r="E1149" i="5"/>
  <c r="E1148" i="5" s="1"/>
  <c r="AG1148" i="5"/>
  <c r="AF1148" i="5"/>
  <c r="AC1148" i="5"/>
  <c r="T1148" i="5"/>
  <c r="Q1148" i="5"/>
  <c r="K1146" i="5"/>
  <c r="K1145" i="5" s="1"/>
  <c r="K1144" i="5" s="1"/>
  <c r="AI1145" i="5"/>
  <c r="AI1144" i="5" s="1"/>
  <c r="AH1145" i="5"/>
  <c r="AG1145" i="5"/>
  <c r="AF1145" i="5"/>
  <c r="AF1144" i="5" s="1"/>
  <c r="AE1145" i="5"/>
  <c r="AE1144" i="5" s="1"/>
  <c r="AD1145" i="5"/>
  <c r="AD1144" i="5" s="1"/>
  <c r="AC1145" i="5"/>
  <c r="AC1144" i="5" s="1"/>
  <c r="AB1145" i="5"/>
  <c r="AB1144" i="5" s="1"/>
  <c r="AB1143" i="5" s="1"/>
  <c r="AA1145" i="5"/>
  <c r="Z1145" i="5"/>
  <c r="Z1144" i="5" s="1"/>
  <c r="Z1143" i="5" s="1"/>
  <c r="Y1145" i="5"/>
  <c r="Y1144" i="5" s="1"/>
  <c r="Y1143" i="5" s="1"/>
  <c r="X1145" i="5"/>
  <c r="X1144" i="5" s="1"/>
  <c r="X1143" i="5" s="1"/>
  <c r="W1145" i="5"/>
  <c r="W1144" i="5" s="1"/>
  <c r="V1145" i="5"/>
  <c r="U1145" i="5"/>
  <c r="T1145" i="5"/>
  <c r="T1144" i="5" s="1"/>
  <c r="S1145" i="5"/>
  <c r="S1144" i="5" s="1"/>
  <c r="R1145" i="5"/>
  <c r="R1144" i="5" s="1"/>
  <c r="Q1145" i="5"/>
  <c r="Q1144" i="5" s="1"/>
  <c r="Q1143" i="5" s="1"/>
  <c r="P1145" i="5"/>
  <c r="P1144" i="5" s="1"/>
  <c r="O1145" i="5"/>
  <c r="N1145" i="5"/>
  <c r="N1144" i="5" s="1"/>
  <c r="N1143" i="5" s="1"/>
  <c r="M1145" i="5"/>
  <c r="L1145" i="5"/>
  <c r="L1144" i="5" s="1"/>
  <c r="L1143" i="5" s="1"/>
  <c r="E1145" i="5"/>
  <c r="AH1144" i="5"/>
  <c r="AH1143" i="5" s="1"/>
  <c r="AG1144" i="5"/>
  <c r="AA1144" i="5"/>
  <c r="AA1143" i="5" s="1"/>
  <c r="V1144" i="5"/>
  <c r="V1143" i="5" s="1"/>
  <c r="U1144" i="5"/>
  <c r="U1143" i="5" s="1"/>
  <c r="O1144" i="5"/>
  <c r="O1143" i="5" s="1"/>
  <c r="M1144" i="5"/>
  <c r="M1143" i="5" s="1"/>
  <c r="E1144" i="5"/>
  <c r="E1143" i="5" s="1"/>
  <c r="K1140" i="5"/>
  <c r="K1139" i="5" s="1"/>
  <c r="K1138" i="5" s="1"/>
  <c r="Y1139" i="5"/>
  <c r="Y1138" i="5" s="1"/>
  <c r="X1139" i="5"/>
  <c r="E1139" i="5"/>
  <c r="X1138" i="5"/>
  <c r="E1138" i="5"/>
  <c r="K1136" i="5"/>
  <c r="K1135" i="5"/>
  <c r="AI1134" i="5"/>
  <c r="AI1132" i="5" s="1"/>
  <c r="AG1134" i="5"/>
  <c r="AG1132" i="5" s="1"/>
  <c r="AG1131" i="5" s="1"/>
  <c r="AE1134" i="5"/>
  <c r="AE1132" i="5" s="1"/>
  <c r="AE1131" i="5" s="1"/>
  <c r="AC1134" i="5"/>
  <c r="AC1132" i="5" s="1"/>
  <c r="AC1131" i="5" s="1"/>
  <c r="AA1134" i="5"/>
  <c r="AA1132" i="5" s="1"/>
  <c r="AA1131" i="5" s="1"/>
  <c r="Y1134" i="5"/>
  <c r="W1134" i="5"/>
  <c r="W1132" i="5" s="1"/>
  <c r="W1131" i="5" s="1"/>
  <c r="U1134" i="5"/>
  <c r="U1132" i="5" s="1"/>
  <c r="U1131" i="5" s="1"/>
  <c r="S1134" i="5"/>
  <c r="S1132" i="5" s="1"/>
  <c r="S1131" i="5" s="1"/>
  <c r="Q1134" i="5"/>
  <c r="Q1132" i="5" s="1"/>
  <c r="Q1131" i="5" s="1"/>
  <c r="O1134" i="5"/>
  <c r="O1132" i="5" s="1"/>
  <c r="O1131" i="5" s="1"/>
  <c r="M1134" i="5"/>
  <c r="K1134" i="5"/>
  <c r="K1133" i="5"/>
  <c r="AH1132" i="5"/>
  <c r="AF1132" i="5"/>
  <c r="AF1131" i="5" s="1"/>
  <c r="AD1132" i="5"/>
  <c r="AD1131" i="5" s="1"/>
  <c r="AB1132" i="5"/>
  <c r="Z1132" i="5"/>
  <c r="Z1131" i="5" s="1"/>
  <c r="Y1132" i="5"/>
  <c r="Y1131" i="5" s="1"/>
  <c r="X1132" i="5"/>
  <c r="X1131" i="5" s="1"/>
  <c r="V1132" i="5"/>
  <c r="T1132" i="5"/>
  <c r="R1132" i="5"/>
  <c r="R1131" i="5" s="1"/>
  <c r="P1132" i="5"/>
  <c r="P1131" i="5" s="1"/>
  <c r="N1132" i="5"/>
  <c r="N1131" i="5" s="1"/>
  <c r="M1132" i="5"/>
  <c r="M1131" i="5" s="1"/>
  <c r="L1132" i="5"/>
  <c r="L1131" i="5" s="1"/>
  <c r="K1132" i="5"/>
  <c r="K1131" i="5" s="1"/>
  <c r="E1132" i="5"/>
  <c r="E1131" i="5" s="1"/>
  <c r="AI1131" i="5"/>
  <c r="AH1131" i="5"/>
  <c r="AB1131" i="5"/>
  <c r="V1131" i="5"/>
  <c r="T1131" i="5"/>
  <c r="AI1128" i="5"/>
  <c r="AI1127" i="5" s="1"/>
  <c r="AH1128" i="5"/>
  <c r="AH1127" i="5" s="1"/>
  <c r="AG1128" i="5"/>
  <c r="AG1127" i="5" s="1"/>
  <c r="AF1128" i="5"/>
  <c r="AE1128" i="5"/>
  <c r="AE1127" i="5" s="1"/>
  <c r="AD1128" i="5"/>
  <c r="AD1127" i="5" s="1"/>
  <c r="AC1128" i="5"/>
  <c r="AC1127" i="5" s="1"/>
  <c r="AB1128" i="5"/>
  <c r="AB1127" i="5" s="1"/>
  <c r="AA1128" i="5"/>
  <c r="AA1127" i="5" s="1"/>
  <c r="Z1128" i="5"/>
  <c r="Z1127" i="5" s="1"/>
  <c r="Y1128" i="5"/>
  <c r="Y1127" i="5" s="1"/>
  <c r="X1128" i="5"/>
  <c r="X1127" i="5" s="1"/>
  <c r="W1128" i="5"/>
  <c r="W1127" i="5" s="1"/>
  <c r="V1128" i="5"/>
  <c r="V1127" i="5" s="1"/>
  <c r="U1128" i="5"/>
  <c r="U1127" i="5" s="1"/>
  <c r="T1128" i="5"/>
  <c r="S1128" i="5"/>
  <c r="R1128" i="5"/>
  <c r="R1127" i="5" s="1"/>
  <c r="Q1128" i="5"/>
  <c r="Q1127" i="5" s="1"/>
  <c r="P1128" i="5"/>
  <c r="P1127" i="5" s="1"/>
  <c r="O1128" i="5"/>
  <c r="N1128" i="5"/>
  <c r="M1128" i="5"/>
  <c r="M1127" i="5" s="1"/>
  <c r="L1128" i="5"/>
  <c r="L1127" i="5" s="1"/>
  <c r="K1128" i="5"/>
  <c r="K1127" i="5" s="1"/>
  <c r="E1128" i="5"/>
  <c r="E1127" i="5" s="1"/>
  <c r="AF1127" i="5"/>
  <c r="T1127" i="5"/>
  <c r="S1127" i="5"/>
  <c r="O1127" i="5"/>
  <c r="N1127" i="5"/>
  <c r="AI1123" i="5"/>
  <c r="AH1123" i="5"/>
  <c r="AH1122" i="5" s="1"/>
  <c r="AG1123" i="5"/>
  <c r="AG1122" i="5" s="1"/>
  <c r="AF1123" i="5"/>
  <c r="AF1122" i="5" s="1"/>
  <c r="AE1123" i="5"/>
  <c r="AD1123" i="5"/>
  <c r="AC1123" i="5"/>
  <c r="AC1122" i="5" s="1"/>
  <c r="AB1123" i="5"/>
  <c r="AB1122" i="5" s="1"/>
  <c r="AA1123" i="5"/>
  <c r="AA1122" i="5" s="1"/>
  <c r="Z1123" i="5"/>
  <c r="Z1122" i="5" s="1"/>
  <c r="Y1123" i="5"/>
  <c r="Y1122" i="5" s="1"/>
  <c r="X1123" i="5"/>
  <c r="X1122" i="5" s="1"/>
  <c r="W1123" i="5"/>
  <c r="V1123" i="5"/>
  <c r="U1123" i="5"/>
  <c r="U1122" i="5" s="1"/>
  <c r="T1123" i="5"/>
  <c r="T1122" i="5" s="1"/>
  <c r="S1123" i="5"/>
  <c r="S1122" i="5" s="1"/>
  <c r="R1123" i="5"/>
  <c r="Q1123" i="5"/>
  <c r="Q1122" i="5" s="1"/>
  <c r="P1123" i="5"/>
  <c r="P1122" i="5" s="1"/>
  <c r="O1123" i="5"/>
  <c r="O1122" i="5" s="1"/>
  <c r="N1123" i="5"/>
  <c r="N1122" i="5" s="1"/>
  <c r="M1123" i="5"/>
  <c r="M1122" i="5" s="1"/>
  <c r="L1123" i="5"/>
  <c r="L1122" i="5" s="1"/>
  <c r="K1123" i="5"/>
  <c r="K1122" i="5" s="1"/>
  <c r="E1123" i="5"/>
  <c r="E1122" i="5" s="1"/>
  <c r="AI1122" i="5"/>
  <c r="AE1122" i="5"/>
  <c r="AD1122" i="5"/>
  <c r="W1122" i="5"/>
  <c r="V1122" i="5"/>
  <c r="R1122" i="5"/>
  <c r="AI1118" i="5"/>
  <c r="AI1117" i="5" s="1"/>
  <c r="AH1118" i="5"/>
  <c r="AG1118" i="5"/>
  <c r="AG1117" i="5" s="1"/>
  <c r="AG1116" i="5" s="1"/>
  <c r="AF1118" i="5"/>
  <c r="AE1118" i="5"/>
  <c r="AD1118" i="5"/>
  <c r="AD1117" i="5" s="1"/>
  <c r="AC1118" i="5"/>
  <c r="AC1117" i="5" s="1"/>
  <c r="AC1116" i="5" s="1"/>
  <c r="AB1118" i="5"/>
  <c r="AB1117" i="5" s="1"/>
  <c r="AA1118" i="5"/>
  <c r="Z1118" i="5"/>
  <c r="Y1118" i="5"/>
  <c r="X1118" i="5"/>
  <c r="X1117" i="5" s="1"/>
  <c r="W1118" i="5"/>
  <c r="W1117" i="5" s="1"/>
  <c r="V1118" i="5"/>
  <c r="V1117" i="5" s="1"/>
  <c r="U1118" i="5"/>
  <c r="U1117" i="5" s="1"/>
  <c r="T1118" i="5"/>
  <c r="T1117" i="5" s="1"/>
  <c r="S1118" i="5"/>
  <c r="R1118" i="5"/>
  <c r="R1117" i="5" s="1"/>
  <c r="Q1118" i="5"/>
  <c r="Q1117" i="5" s="1"/>
  <c r="P1118" i="5"/>
  <c r="P1117" i="5" s="1"/>
  <c r="O1118" i="5"/>
  <c r="N1118" i="5"/>
  <c r="M1118" i="5"/>
  <c r="M1117" i="5" s="1"/>
  <c r="L1118" i="5"/>
  <c r="L1117" i="5" s="1"/>
  <c r="L1116" i="5" s="1"/>
  <c r="K1118" i="5"/>
  <c r="E1118" i="5"/>
  <c r="E1117" i="5" s="1"/>
  <c r="AH1117" i="5"/>
  <c r="AF1117" i="5"/>
  <c r="AE1117" i="5"/>
  <c r="AA1117" i="5"/>
  <c r="Z1117" i="5"/>
  <c r="Y1117" i="5"/>
  <c r="S1117" i="5"/>
  <c r="O1117" i="5"/>
  <c r="N1117" i="5"/>
  <c r="K1117" i="5"/>
  <c r="P1113" i="5"/>
  <c r="P1068" i="5" s="1"/>
  <c r="K1113" i="5"/>
  <c r="K1068" i="5" s="1"/>
  <c r="AI1108" i="5"/>
  <c r="AH1108" i="5"/>
  <c r="AG1108" i="5"/>
  <c r="AF1108" i="5"/>
  <c r="AE1108" i="5"/>
  <c r="AD1108" i="5"/>
  <c r="AC1108" i="5"/>
  <c r="AB1108" i="5"/>
  <c r="AA1108" i="5"/>
  <c r="Z1108" i="5"/>
  <c r="Z1105" i="5" s="1"/>
  <c r="Y1108" i="5"/>
  <c r="X1108" i="5"/>
  <c r="W1108" i="5"/>
  <c r="V1108" i="5"/>
  <c r="U1108" i="5"/>
  <c r="T1108" i="5"/>
  <c r="T1105" i="5" s="1"/>
  <c r="S1108" i="5"/>
  <c r="R1108" i="5"/>
  <c r="Q1108" i="5"/>
  <c r="P1108" i="5"/>
  <c r="O1108" i="5"/>
  <c r="N1108" i="5"/>
  <c r="L1108" i="5"/>
  <c r="AI1106" i="5"/>
  <c r="AH1106" i="5"/>
  <c r="AG1106" i="5"/>
  <c r="AG1105" i="5" s="1"/>
  <c r="AF1106" i="5"/>
  <c r="AE1106" i="5"/>
  <c r="AD1106" i="5"/>
  <c r="AC1106" i="5"/>
  <c r="AB1106" i="5"/>
  <c r="AA1106" i="5"/>
  <c r="Z1106" i="5"/>
  <c r="Y1106" i="5"/>
  <c r="Y1105" i="5" s="1"/>
  <c r="X1106" i="5"/>
  <c r="X1105" i="5" s="1"/>
  <c r="W1106" i="5"/>
  <c r="V1106" i="5"/>
  <c r="U1106" i="5"/>
  <c r="U1105" i="5" s="1"/>
  <c r="T1106" i="5"/>
  <c r="S1106" i="5"/>
  <c r="R1106" i="5"/>
  <c r="Q1106" i="5"/>
  <c r="P1106" i="5"/>
  <c r="P1105" i="5" s="1"/>
  <c r="O1106" i="5"/>
  <c r="O1105" i="5" s="1"/>
  <c r="N1106" i="5"/>
  <c r="L1106" i="5"/>
  <c r="AF1105" i="5"/>
  <c r="AB1105" i="5"/>
  <c r="AA1105" i="5"/>
  <c r="N1105" i="5"/>
  <c r="L1105" i="5"/>
  <c r="AI1103" i="5"/>
  <c r="AH1103" i="5"/>
  <c r="AG1103" i="5"/>
  <c r="AF1103" i="5"/>
  <c r="AE1103" i="5"/>
  <c r="AD1103" i="5"/>
  <c r="AC1103" i="5"/>
  <c r="AB1103" i="5"/>
  <c r="AA1103" i="5"/>
  <c r="Z1103" i="5"/>
  <c r="Y1103" i="5"/>
  <c r="X1103" i="5"/>
  <c r="W1103" i="5"/>
  <c r="V1103" i="5"/>
  <c r="U1103" i="5"/>
  <c r="T1103" i="5"/>
  <c r="S1103" i="5"/>
  <c r="S1100" i="5" s="1"/>
  <c r="R1103" i="5"/>
  <c r="Q1103" i="5"/>
  <c r="P1103" i="5"/>
  <c r="O1103" i="5"/>
  <c r="O1100" i="5" s="1"/>
  <c r="N1103" i="5"/>
  <c r="L1103" i="5"/>
  <c r="AI1101" i="5"/>
  <c r="AI1100" i="5" s="1"/>
  <c r="AH1101" i="5"/>
  <c r="AG1101" i="5"/>
  <c r="AF1101" i="5"/>
  <c r="AE1101" i="5"/>
  <c r="AD1101" i="5"/>
  <c r="AD1100" i="5" s="1"/>
  <c r="AC1101" i="5"/>
  <c r="AC1100" i="5" s="1"/>
  <c r="AB1101" i="5"/>
  <c r="AB1100" i="5" s="1"/>
  <c r="AA1101" i="5"/>
  <c r="Z1101" i="5"/>
  <c r="Z1100" i="5" s="1"/>
  <c r="Y1101" i="5"/>
  <c r="X1101" i="5"/>
  <c r="W1101" i="5"/>
  <c r="W1100" i="5" s="1"/>
  <c r="V1101" i="5"/>
  <c r="U1101" i="5"/>
  <c r="T1101" i="5"/>
  <c r="S1101" i="5"/>
  <c r="R1101" i="5"/>
  <c r="R1100" i="5" s="1"/>
  <c r="Q1101" i="5"/>
  <c r="P1101" i="5"/>
  <c r="P1100" i="5" s="1"/>
  <c r="O1101" i="5"/>
  <c r="N1101" i="5"/>
  <c r="L1101" i="5"/>
  <c r="AH1100" i="5"/>
  <c r="AF1100" i="5"/>
  <c r="V1100" i="5"/>
  <c r="U1100" i="5"/>
  <c r="T1100" i="5"/>
  <c r="AI1098" i="5"/>
  <c r="AH1098" i="5"/>
  <c r="AG1098" i="5"/>
  <c r="AF1098" i="5"/>
  <c r="AE1098" i="5"/>
  <c r="AD1098" i="5"/>
  <c r="AC1098" i="5"/>
  <c r="AB1098" i="5"/>
  <c r="AA1098" i="5"/>
  <c r="Z1098" i="5"/>
  <c r="Y1098" i="5"/>
  <c r="X1098" i="5"/>
  <c r="W1098" i="5"/>
  <c r="V1098" i="5"/>
  <c r="U1098" i="5"/>
  <c r="T1098" i="5"/>
  <c r="S1098" i="5"/>
  <c r="R1098" i="5"/>
  <c r="Q1098" i="5"/>
  <c r="P1098" i="5"/>
  <c r="O1098" i="5"/>
  <c r="N1098" i="5"/>
  <c r="L1098" i="5"/>
  <c r="AI1096" i="5"/>
  <c r="AH1096" i="5"/>
  <c r="AG1096" i="5"/>
  <c r="AF1096" i="5"/>
  <c r="AE1096" i="5"/>
  <c r="AD1096" i="5"/>
  <c r="AC1096" i="5"/>
  <c r="AB1096" i="5"/>
  <c r="AA1096" i="5"/>
  <c r="Z1096" i="5"/>
  <c r="Y1096" i="5"/>
  <c r="X1096" i="5"/>
  <c r="W1096" i="5"/>
  <c r="V1096" i="5"/>
  <c r="U1096" i="5"/>
  <c r="T1096" i="5"/>
  <c r="S1096" i="5"/>
  <c r="R1096" i="5"/>
  <c r="Q1096" i="5"/>
  <c r="P1096" i="5"/>
  <c r="O1096" i="5"/>
  <c r="N1096" i="5"/>
  <c r="L1096" i="5"/>
  <c r="AI1094" i="5"/>
  <c r="AH1094" i="5"/>
  <c r="AG1094" i="5"/>
  <c r="AF1094" i="5"/>
  <c r="AE1094" i="5"/>
  <c r="AD1094" i="5"/>
  <c r="AC1094" i="5"/>
  <c r="AB1094" i="5"/>
  <c r="AA1094" i="5"/>
  <c r="Z1094" i="5"/>
  <c r="Y1094" i="5"/>
  <c r="X1094" i="5"/>
  <c r="W1094" i="5"/>
  <c r="V1094" i="5"/>
  <c r="U1094" i="5"/>
  <c r="T1094" i="5"/>
  <c r="S1094" i="5"/>
  <c r="R1094" i="5"/>
  <c r="Q1094" i="5"/>
  <c r="P1094" i="5"/>
  <c r="O1094" i="5"/>
  <c r="N1094" i="5"/>
  <c r="L1094" i="5"/>
  <c r="Y1092" i="5"/>
  <c r="K1092" i="5"/>
  <c r="Y1091" i="5"/>
  <c r="K1091" i="5"/>
  <c r="Y1090" i="5"/>
  <c r="K1090" i="5"/>
  <c r="AI1089" i="5"/>
  <c r="AH1089" i="5"/>
  <c r="AH1085" i="5" s="1"/>
  <c r="AG1089" i="5"/>
  <c r="AF1089" i="5"/>
  <c r="AE1089" i="5"/>
  <c r="AD1089" i="5"/>
  <c r="AC1089" i="5"/>
  <c r="AB1089" i="5"/>
  <c r="AA1089" i="5"/>
  <c r="Z1089" i="5"/>
  <c r="X1089" i="5"/>
  <c r="W1089" i="5"/>
  <c r="V1089" i="5"/>
  <c r="V1085" i="5" s="1"/>
  <c r="U1089" i="5"/>
  <c r="U1085" i="5" s="1"/>
  <c r="T1089" i="5"/>
  <c r="S1089" i="5"/>
  <c r="R1089" i="5"/>
  <c r="Q1089" i="5"/>
  <c r="P1089" i="5"/>
  <c r="O1089" i="5"/>
  <c r="O1085" i="5" s="1"/>
  <c r="N1089" i="5"/>
  <c r="M1089" i="5"/>
  <c r="L1089" i="5"/>
  <c r="E1089" i="5"/>
  <c r="E1085" i="5" s="1"/>
  <c r="K1087" i="5"/>
  <c r="K1086" i="5" s="1"/>
  <c r="AI1086" i="5"/>
  <c r="AH1086" i="5"/>
  <c r="AG1086" i="5"/>
  <c r="AF1086" i="5"/>
  <c r="AE1086" i="5"/>
  <c r="AD1086" i="5"/>
  <c r="AC1086" i="5"/>
  <c r="AB1086" i="5"/>
  <c r="AA1086" i="5"/>
  <c r="Z1086" i="5"/>
  <c r="Y1086" i="5"/>
  <c r="X1086" i="5"/>
  <c r="W1086" i="5"/>
  <c r="V1086" i="5"/>
  <c r="U1086" i="5"/>
  <c r="T1086" i="5"/>
  <c r="S1086" i="5"/>
  <c r="R1086" i="5"/>
  <c r="Q1086" i="5"/>
  <c r="P1086" i="5"/>
  <c r="O1086" i="5"/>
  <c r="N1086" i="5"/>
  <c r="M1086" i="5"/>
  <c r="M1085" i="5" s="1"/>
  <c r="L1086" i="5"/>
  <c r="E1086" i="5"/>
  <c r="AG1085" i="5"/>
  <c r="R1085" i="5"/>
  <c r="N1085" i="5"/>
  <c r="K1084" i="5"/>
  <c r="S1083" i="5"/>
  <c r="K1083" i="5"/>
  <c r="P1082" i="5"/>
  <c r="Q1082" i="5" s="1"/>
  <c r="K1082" i="5"/>
  <c r="P1081" i="5"/>
  <c r="Q1081" i="5" s="1"/>
  <c r="K1081" i="5"/>
  <c r="AI1080" i="5"/>
  <c r="AI1077" i="5" s="1"/>
  <c r="AH1080" i="5"/>
  <c r="AH1077" i="5" s="1"/>
  <c r="AG1080" i="5"/>
  <c r="AG1077" i="5" s="1"/>
  <c r="AF1080" i="5"/>
  <c r="AF1077" i="5" s="1"/>
  <c r="AE1080" i="5"/>
  <c r="AE1077" i="5" s="1"/>
  <c r="AD1080" i="5"/>
  <c r="AD1077" i="5" s="1"/>
  <c r="AC1080" i="5"/>
  <c r="AB1080" i="5"/>
  <c r="AB1077" i="5" s="1"/>
  <c r="AA1080" i="5"/>
  <c r="Z1080" i="5"/>
  <c r="Y1080" i="5"/>
  <c r="X1080" i="5"/>
  <c r="X1077" i="5" s="1"/>
  <c r="W1080" i="5"/>
  <c r="W1077" i="5" s="1"/>
  <c r="V1080" i="5"/>
  <c r="V1077" i="5" s="1"/>
  <c r="U1080" i="5"/>
  <c r="U1077" i="5" s="1"/>
  <c r="T1080" i="5"/>
  <c r="T1077" i="5" s="1"/>
  <c r="S1080" i="5"/>
  <c r="S1077" i="5" s="1"/>
  <c r="R1080" i="5"/>
  <c r="R1077" i="5" s="1"/>
  <c r="O1080" i="5"/>
  <c r="O1077" i="5" s="1"/>
  <c r="N1080" i="5"/>
  <c r="M1080" i="5"/>
  <c r="M1077" i="5" s="1"/>
  <c r="L1080" i="5"/>
  <c r="L1077" i="5" s="1"/>
  <c r="E1080" i="5"/>
  <c r="AC1077" i="5"/>
  <c r="AA1077" i="5"/>
  <c r="Z1077" i="5"/>
  <c r="Y1077" i="5"/>
  <c r="N1077" i="5"/>
  <c r="E1077" i="5"/>
  <c r="K1076" i="5"/>
  <c r="Y1075" i="5"/>
  <c r="K1075" i="5"/>
  <c r="K1074" i="5"/>
  <c r="K1073" i="5"/>
  <c r="K1072" i="5" s="1"/>
  <c r="K1071" i="5" s="1"/>
  <c r="AI1072" i="5"/>
  <c r="AI1071" i="5" s="1"/>
  <c r="AH1072" i="5"/>
  <c r="AH1071" i="5" s="1"/>
  <c r="AG1072" i="5"/>
  <c r="AG1071" i="5" s="1"/>
  <c r="AF1072" i="5"/>
  <c r="AE1072" i="5"/>
  <c r="AD1072" i="5"/>
  <c r="AC1072" i="5"/>
  <c r="AB1072" i="5"/>
  <c r="AB1071" i="5" s="1"/>
  <c r="AA1072" i="5"/>
  <c r="AA1071" i="5" s="1"/>
  <c r="Z1072" i="5"/>
  <c r="Z1071" i="5" s="1"/>
  <c r="Y1072" i="5"/>
  <c r="Y1071" i="5" s="1"/>
  <c r="X1072" i="5"/>
  <c r="X1071" i="5" s="1"/>
  <c r="W1072" i="5"/>
  <c r="W1071" i="5" s="1"/>
  <c r="V1072" i="5"/>
  <c r="U1072" i="5"/>
  <c r="U1071" i="5" s="1"/>
  <c r="T1072" i="5"/>
  <c r="T1071" i="5" s="1"/>
  <c r="S1072" i="5"/>
  <c r="R1072" i="5"/>
  <c r="Q1072" i="5"/>
  <c r="Q1071" i="5" s="1"/>
  <c r="P1072" i="5"/>
  <c r="P1071" i="5" s="1"/>
  <c r="O1072" i="5"/>
  <c r="N1072" i="5"/>
  <c r="N1071" i="5" s="1"/>
  <c r="M1072" i="5"/>
  <c r="M1071" i="5" s="1"/>
  <c r="L1072" i="5"/>
  <c r="L1071" i="5" s="1"/>
  <c r="E1072" i="5"/>
  <c r="AF1071" i="5"/>
  <c r="AE1071" i="5"/>
  <c r="AD1071" i="5"/>
  <c r="AC1071" i="5"/>
  <c r="V1071" i="5"/>
  <c r="S1071" i="5"/>
  <c r="R1071" i="5"/>
  <c r="O1071" i="5"/>
  <c r="E1071" i="5"/>
  <c r="E1068" i="5"/>
  <c r="S1066" i="5"/>
  <c r="K1066" i="5"/>
  <c r="S1065" i="5"/>
  <c r="S1064" i="5" s="1"/>
  <c r="K1065" i="5"/>
  <c r="AI1064" i="5"/>
  <c r="AH1064" i="5"/>
  <c r="AG1064" i="5"/>
  <c r="AF1064" i="5"/>
  <c r="AE1064" i="5"/>
  <c r="AD1064" i="5"/>
  <c r="AC1064" i="5"/>
  <c r="AC1050" i="5" s="1"/>
  <c r="AB1064" i="5"/>
  <c r="AA1064" i="5"/>
  <c r="Z1064" i="5"/>
  <c r="Y1064" i="5"/>
  <c r="X1064" i="5"/>
  <c r="W1064" i="5"/>
  <c r="V1064" i="5"/>
  <c r="U1064" i="5"/>
  <c r="T1064" i="5"/>
  <c r="R1064" i="5"/>
  <c r="Q1064" i="5"/>
  <c r="P1064" i="5"/>
  <c r="O1064" i="5"/>
  <c r="N1064" i="5"/>
  <c r="M1064" i="5"/>
  <c r="L1064" i="5"/>
  <c r="E1064" i="5"/>
  <c r="S1062" i="5"/>
  <c r="S1061" i="5" s="1"/>
  <c r="K1062" i="5"/>
  <c r="AI1061" i="5"/>
  <c r="AH1061" i="5"/>
  <c r="AG1061" i="5"/>
  <c r="AF1061" i="5"/>
  <c r="AE1061" i="5"/>
  <c r="AD1061" i="5"/>
  <c r="AC1061" i="5"/>
  <c r="AB1061" i="5"/>
  <c r="AA1061" i="5"/>
  <c r="Z1061" i="5"/>
  <c r="Y1061" i="5"/>
  <c r="X1061" i="5"/>
  <c r="W1061" i="5"/>
  <c r="V1061" i="5"/>
  <c r="U1061" i="5"/>
  <c r="T1061" i="5"/>
  <c r="R1061" i="5"/>
  <c r="Q1061" i="5"/>
  <c r="P1061" i="5"/>
  <c r="O1061" i="5"/>
  <c r="N1061" i="5"/>
  <c r="M1061" i="5"/>
  <c r="L1061" i="5"/>
  <c r="K1061" i="5"/>
  <c r="E1061" i="5"/>
  <c r="K1059" i="5"/>
  <c r="K1058" i="5"/>
  <c r="Y1057" i="5"/>
  <c r="K1057" i="5"/>
  <c r="Y1056" i="5"/>
  <c r="K1056" i="5"/>
  <c r="Y1055" i="5"/>
  <c r="K1055" i="5"/>
  <c r="Y1054" i="5"/>
  <c r="K1054" i="5"/>
  <c r="Y1053" i="5"/>
  <c r="K1053" i="5"/>
  <c r="Y1052" i="5"/>
  <c r="Q1052" i="5"/>
  <c r="Q1051" i="5" s="1"/>
  <c r="K1052" i="5"/>
  <c r="AI1051" i="5"/>
  <c r="AH1051" i="5"/>
  <c r="AG1051" i="5"/>
  <c r="AF1051" i="5"/>
  <c r="AE1051" i="5"/>
  <c r="AD1051" i="5"/>
  <c r="AD1050" i="5" s="1"/>
  <c r="AC1051" i="5"/>
  <c r="AB1051" i="5"/>
  <c r="AA1051" i="5"/>
  <c r="Z1051" i="5"/>
  <c r="X1051" i="5"/>
  <c r="X1050" i="5" s="1"/>
  <c r="W1051" i="5"/>
  <c r="V1051" i="5"/>
  <c r="U1051" i="5"/>
  <c r="T1051" i="5"/>
  <c r="T1050" i="5" s="1"/>
  <c r="S1051" i="5"/>
  <c r="R1051" i="5"/>
  <c r="P1051" i="5"/>
  <c r="P1050" i="5" s="1"/>
  <c r="O1051" i="5"/>
  <c r="N1051" i="5"/>
  <c r="M1051" i="5"/>
  <c r="L1051" i="5"/>
  <c r="E1051" i="5"/>
  <c r="AI1041" i="5"/>
  <c r="AH1041" i="5"/>
  <c r="AG1041" i="5"/>
  <c r="AF1041" i="5"/>
  <c r="AE1041" i="5"/>
  <c r="AD1041" i="5"/>
  <c r="AC1041" i="5"/>
  <c r="AB1041" i="5"/>
  <c r="AA1041" i="5"/>
  <c r="Z1041" i="5"/>
  <c r="Y1041" i="5"/>
  <c r="X1041" i="5"/>
  <c r="W1041" i="5"/>
  <c r="V1041" i="5"/>
  <c r="U1041" i="5"/>
  <c r="T1041" i="5"/>
  <c r="S1041" i="5"/>
  <c r="R1041" i="5"/>
  <c r="Q1041" i="5"/>
  <c r="P1041" i="5"/>
  <c r="O1041" i="5"/>
  <c r="N1041" i="5"/>
  <c r="L1041" i="5"/>
  <c r="S1038" i="5"/>
  <c r="S1037" i="5" s="1"/>
  <c r="K1038" i="5"/>
  <c r="K1037" i="5" s="1"/>
  <c r="AI1037" i="5"/>
  <c r="AH1037" i="5"/>
  <c r="AG1037" i="5"/>
  <c r="AF1037" i="5"/>
  <c r="AE1037" i="5"/>
  <c r="AD1037" i="5"/>
  <c r="AC1037" i="5"/>
  <c r="AB1037" i="5"/>
  <c r="AA1037" i="5"/>
  <c r="Z1037" i="5"/>
  <c r="Y1037" i="5"/>
  <c r="X1037" i="5"/>
  <c r="W1037" i="5"/>
  <c r="V1037" i="5"/>
  <c r="U1037" i="5"/>
  <c r="T1037" i="5"/>
  <c r="R1037" i="5"/>
  <c r="Q1037" i="5"/>
  <c r="P1037" i="5"/>
  <c r="O1037" i="5"/>
  <c r="N1037" i="5"/>
  <c r="M1037" i="5"/>
  <c r="L1037" i="5"/>
  <c r="E1037" i="5"/>
  <c r="R1033" i="5"/>
  <c r="K1033" i="5"/>
  <c r="S1033" i="5" s="1"/>
  <c r="S1032" i="5"/>
  <c r="R1032" i="5"/>
  <c r="K1032" i="5"/>
  <c r="R1031" i="5"/>
  <c r="K1031" i="5"/>
  <c r="S1031" i="5" s="1"/>
  <c r="AI1030" i="5"/>
  <c r="AH1030" i="5"/>
  <c r="AH1026" i="5" s="1"/>
  <c r="AG1030" i="5"/>
  <c r="AF1030" i="5"/>
  <c r="AE1030" i="5"/>
  <c r="AD1030" i="5"/>
  <c r="AC1030" i="5"/>
  <c r="AB1030" i="5"/>
  <c r="AB1026" i="5" s="1"/>
  <c r="AB1006" i="5" s="1"/>
  <c r="AA1030" i="5"/>
  <c r="Z1030" i="5"/>
  <c r="Y1030" i="5"/>
  <c r="X1030" i="5"/>
  <c r="W1030" i="5"/>
  <c r="V1030" i="5"/>
  <c r="U1030" i="5"/>
  <c r="T1030" i="5"/>
  <c r="Q1030" i="5"/>
  <c r="P1030" i="5"/>
  <c r="O1030" i="5"/>
  <c r="N1030" i="5"/>
  <c r="M1030" i="5"/>
  <c r="L1030" i="5"/>
  <c r="E1030" i="5"/>
  <c r="Y1028" i="5"/>
  <c r="K1028" i="5"/>
  <c r="AI1027" i="5"/>
  <c r="AH1027" i="5"/>
  <c r="AG1027" i="5"/>
  <c r="AF1027" i="5"/>
  <c r="AE1027" i="5"/>
  <c r="AE1026" i="5" s="1"/>
  <c r="AD1027" i="5"/>
  <c r="AD1026" i="5" s="1"/>
  <c r="AC1027" i="5"/>
  <c r="AC1026" i="5" s="1"/>
  <c r="AB1027" i="5"/>
  <c r="AA1027" i="5"/>
  <c r="Z1027" i="5"/>
  <c r="Y1027" i="5"/>
  <c r="X1027" i="5"/>
  <c r="X1026" i="5" s="1"/>
  <c r="W1027" i="5"/>
  <c r="W1026" i="5" s="1"/>
  <c r="V1027" i="5"/>
  <c r="V1026" i="5" s="1"/>
  <c r="U1027" i="5"/>
  <c r="T1027" i="5"/>
  <c r="T1026" i="5" s="1"/>
  <c r="T1006" i="5" s="1"/>
  <c r="S1027" i="5"/>
  <c r="R1027" i="5"/>
  <c r="Q1027" i="5"/>
  <c r="P1027" i="5"/>
  <c r="O1027" i="5"/>
  <c r="N1027" i="5"/>
  <c r="M1027" i="5"/>
  <c r="L1027" i="5"/>
  <c r="L1026" i="5" s="1"/>
  <c r="K1027" i="5"/>
  <c r="E1027" i="5"/>
  <c r="AF1026" i="5"/>
  <c r="Z1026" i="5"/>
  <c r="M1026" i="5"/>
  <c r="E1026" i="5"/>
  <c r="K1024" i="5"/>
  <c r="K1023" i="5"/>
  <c r="S1022" i="5"/>
  <c r="K1022" i="5"/>
  <c r="Y1021" i="5"/>
  <c r="K1021" i="5"/>
  <c r="Y1020" i="5"/>
  <c r="X1020" i="5"/>
  <c r="K1020" i="5"/>
  <c r="X1019" i="5"/>
  <c r="K1019" i="5"/>
  <c r="X1018" i="5"/>
  <c r="Y1018" i="5" s="1"/>
  <c r="K1018" i="5"/>
  <c r="Y1017" i="5"/>
  <c r="K1017" i="5"/>
  <c r="Y1016" i="5"/>
  <c r="K1016" i="5"/>
  <c r="Y1015" i="5"/>
  <c r="K1015" i="5"/>
  <c r="AI1014" i="5"/>
  <c r="AI1007" i="5" s="1"/>
  <c r="AH1014" i="5"/>
  <c r="AG1014" i="5"/>
  <c r="AG1007" i="5" s="1"/>
  <c r="AF1014" i="5"/>
  <c r="AF1007" i="5" s="1"/>
  <c r="AE1014" i="5"/>
  <c r="AE1007" i="5" s="1"/>
  <c r="AD1014" i="5"/>
  <c r="AD1007" i="5" s="1"/>
  <c r="AC1014" i="5"/>
  <c r="AC1007" i="5" s="1"/>
  <c r="AB1014" i="5"/>
  <c r="AA1014" i="5"/>
  <c r="AA1007" i="5" s="1"/>
  <c r="Z1014" i="5"/>
  <c r="Z1007" i="5" s="1"/>
  <c r="W1014" i="5"/>
  <c r="W1007" i="5" s="1"/>
  <c r="W1006" i="5" s="1"/>
  <c r="V1014" i="5"/>
  <c r="V1007" i="5" s="1"/>
  <c r="U1014" i="5"/>
  <c r="U1007" i="5" s="1"/>
  <c r="T1014" i="5"/>
  <c r="T1007" i="5" s="1"/>
  <c r="S1014" i="5"/>
  <c r="R1014" i="5"/>
  <c r="Q1014" i="5"/>
  <c r="Q1007" i="5" s="1"/>
  <c r="P1014" i="5"/>
  <c r="P1007" i="5" s="1"/>
  <c r="O1014" i="5"/>
  <c r="O1007" i="5" s="1"/>
  <c r="N1014" i="5"/>
  <c r="N1007" i="5" s="1"/>
  <c r="M1014" i="5"/>
  <c r="L1014" i="5"/>
  <c r="L1007" i="5" s="1"/>
  <c r="L1006" i="5" s="1"/>
  <c r="E1014" i="5"/>
  <c r="E1007" i="5" s="1"/>
  <c r="E1006" i="5" s="1"/>
  <c r="AH1007" i="5"/>
  <c r="AB1007" i="5"/>
  <c r="S1007" i="5"/>
  <c r="R1007" i="5"/>
  <c r="M1007" i="5"/>
  <c r="AF1006" i="5"/>
  <c r="AE1006" i="5"/>
  <c r="Y1004" i="5"/>
  <c r="S1004" i="5"/>
  <c r="S1000" i="5" s="1"/>
  <c r="S999" i="5" s="1"/>
  <c r="S998" i="5" s="1"/>
  <c r="K1004" i="5"/>
  <c r="AA1003" i="5"/>
  <c r="W1003" i="5"/>
  <c r="K1003" i="5"/>
  <c r="AI1002" i="5"/>
  <c r="AG1002" i="5"/>
  <c r="AE1002" i="5"/>
  <c r="AC1002" i="5"/>
  <c r="AA1002" i="5"/>
  <c r="Z1002" i="5"/>
  <c r="Y1002" i="5"/>
  <c r="W1002" i="5"/>
  <c r="K1002" i="5"/>
  <c r="AI1001" i="5"/>
  <c r="AI1000" i="5" s="1"/>
  <c r="AI999" i="5" s="1"/>
  <c r="AI998" i="5" s="1"/>
  <c r="AG1001" i="5"/>
  <c r="AE1001" i="5"/>
  <c r="AC1001" i="5"/>
  <c r="Z1001" i="5"/>
  <c r="Y1001" i="5"/>
  <c r="Y1000" i="5" s="1"/>
  <c r="Y999" i="5" s="1"/>
  <c r="Y998" i="5" s="1"/>
  <c r="W1001" i="5"/>
  <c r="K1001" i="5"/>
  <c r="AH1000" i="5"/>
  <c r="AH999" i="5" s="1"/>
  <c r="AH998" i="5" s="1"/>
  <c r="AF1000" i="5"/>
  <c r="AF999" i="5" s="1"/>
  <c r="AF998" i="5" s="1"/>
  <c r="AD1000" i="5"/>
  <c r="AD999" i="5" s="1"/>
  <c r="AD998" i="5" s="1"/>
  <c r="AC1000" i="5"/>
  <c r="AC999" i="5" s="1"/>
  <c r="AC998" i="5" s="1"/>
  <c r="AB1000" i="5"/>
  <c r="AB999" i="5" s="1"/>
  <c r="AB998" i="5" s="1"/>
  <c r="X1000" i="5"/>
  <c r="V1000" i="5"/>
  <c r="U1000" i="5"/>
  <c r="U999" i="5" s="1"/>
  <c r="U998" i="5" s="1"/>
  <c r="T1000" i="5"/>
  <c r="T999" i="5" s="1"/>
  <c r="T998" i="5" s="1"/>
  <c r="R1000" i="5"/>
  <c r="R999" i="5" s="1"/>
  <c r="R998" i="5" s="1"/>
  <c r="Q1000" i="5"/>
  <c r="Q999" i="5" s="1"/>
  <c r="Q998" i="5" s="1"/>
  <c r="P1000" i="5"/>
  <c r="O1000" i="5"/>
  <c r="O999" i="5" s="1"/>
  <c r="N1000" i="5"/>
  <c r="N999" i="5" s="1"/>
  <c r="M1000" i="5"/>
  <c r="M999" i="5" s="1"/>
  <c r="M998" i="5" s="1"/>
  <c r="L1000" i="5"/>
  <c r="L999" i="5" s="1"/>
  <c r="L998" i="5" s="1"/>
  <c r="E1000" i="5"/>
  <c r="X999" i="5"/>
  <c r="X998" i="5" s="1"/>
  <c r="V999" i="5"/>
  <c r="V998" i="5" s="1"/>
  <c r="P999" i="5"/>
  <c r="P998" i="5" s="1"/>
  <c r="E999" i="5"/>
  <c r="E998" i="5" s="1"/>
  <c r="O998" i="5"/>
  <c r="N998" i="5"/>
  <c r="R996" i="5"/>
  <c r="S996" i="5" s="1"/>
  <c r="K996" i="5"/>
  <c r="R995" i="5"/>
  <c r="S995" i="5" s="1"/>
  <c r="K995" i="5"/>
  <c r="R994" i="5"/>
  <c r="S994" i="5" s="1"/>
  <c r="K994" i="5"/>
  <c r="R993" i="5"/>
  <c r="S993" i="5" s="1"/>
  <c r="K993" i="5"/>
  <c r="R992" i="5"/>
  <c r="K992" i="5"/>
  <c r="AI991" i="5"/>
  <c r="AI990" i="5" s="1"/>
  <c r="AH991" i="5"/>
  <c r="AH990" i="5" s="1"/>
  <c r="AG991" i="5"/>
  <c r="AF991" i="5"/>
  <c r="AF990" i="5" s="1"/>
  <c r="AE991" i="5"/>
  <c r="AD991" i="5"/>
  <c r="AC991" i="5"/>
  <c r="AC990" i="5" s="1"/>
  <c r="AB991" i="5"/>
  <c r="AB990" i="5" s="1"/>
  <c r="AA991" i="5"/>
  <c r="AA990" i="5" s="1"/>
  <c r="Z991" i="5"/>
  <c r="Z990" i="5" s="1"/>
  <c r="Y991" i="5"/>
  <c r="Y990" i="5" s="1"/>
  <c r="X991" i="5"/>
  <c r="X990" i="5" s="1"/>
  <c r="W991" i="5"/>
  <c r="W990" i="5" s="1"/>
  <c r="V991" i="5"/>
  <c r="V990" i="5" s="1"/>
  <c r="U991" i="5"/>
  <c r="T991" i="5"/>
  <c r="T990" i="5" s="1"/>
  <c r="Q991" i="5"/>
  <c r="Q990" i="5" s="1"/>
  <c r="P991" i="5"/>
  <c r="P990" i="5" s="1"/>
  <c r="O991" i="5"/>
  <c r="O990" i="5" s="1"/>
  <c r="N991" i="5"/>
  <c r="N990" i="5" s="1"/>
  <c r="M991" i="5"/>
  <c r="M990" i="5" s="1"/>
  <c r="L991" i="5"/>
  <c r="L990" i="5" s="1"/>
  <c r="E991" i="5"/>
  <c r="AG990" i="5"/>
  <c r="AE990" i="5"/>
  <c r="AD990" i="5"/>
  <c r="U990" i="5"/>
  <c r="E990" i="5"/>
  <c r="S986" i="5"/>
  <c r="K986" i="5"/>
  <c r="S985" i="5"/>
  <c r="K985" i="5"/>
  <c r="S984" i="5"/>
  <c r="K984" i="5"/>
  <c r="Q983" i="5"/>
  <c r="Q981" i="5" s="1"/>
  <c r="Q980" i="5" s="1"/>
  <c r="K983" i="5"/>
  <c r="Y982" i="5"/>
  <c r="K982" i="5"/>
  <c r="AI981" i="5"/>
  <c r="AH981" i="5"/>
  <c r="AH980" i="5" s="1"/>
  <c r="AG981" i="5"/>
  <c r="AG980" i="5" s="1"/>
  <c r="AF981" i="5"/>
  <c r="AE981" i="5"/>
  <c r="AE980" i="5" s="1"/>
  <c r="AD981" i="5"/>
  <c r="AD980" i="5" s="1"/>
  <c r="AC981" i="5"/>
  <c r="AC980" i="5" s="1"/>
  <c r="AB981" i="5"/>
  <c r="AB980" i="5" s="1"/>
  <c r="AA981" i="5"/>
  <c r="AA980" i="5" s="1"/>
  <c r="Z981" i="5"/>
  <c r="Y981" i="5"/>
  <c r="Y980" i="5" s="1"/>
  <c r="X981" i="5"/>
  <c r="W981" i="5"/>
  <c r="V981" i="5"/>
  <c r="V980" i="5" s="1"/>
  <c r="V950" i="5" s="1"/>
  <c r="U981" i="5"/>
  <c r="U980" i="5" s="1"/>
  <c r="T981" i="5"/>
  <c r="T980" i="5" s="1"/>
  <c r="R981" i="5"/>
  <c r="R980" i="5" s="1"/>
  <c r="P981" i="5"/>
  <c r="P980" i="5" s="1"/>
  <c r="O981" i="5"/>
  <c r="O980" i="5" s="1"/>
  <c r="N981" i="5"/>
  <c r="N980" i="5" s="1"/>
  <c r="M981" i="5"/>
  <c r="M980" i="5" s="1"/>
  <c r="L981" i="5"/>
  <c r="L980" i="5" s="1"/>
  <c r="E981" i="5"/>
  <c r="E980" i="5" s="1"/>
  <c r="AI980" i="5"/>
  <c r="AF980" i="5"/>
  <c r="Z980" i="5"/>
  <c r="X980" i="5"/>
  <c r="W980" i="5"/>
  <c r="S977" i="5"/>
  <c r="K977" i="5"/>
  <c r="S976" i="5"/>
  <c r="K976" i="5"/>
  <c r="S975" i="5"/>
  <c r="K975" i="5"/>
  <c r="S974" i="5"/>
  <c r="K974" i="5"/>
  <c r="S973" i="5"/>
  <c r="K973" i="5"/>
  <c r="S972" i="5"/>
  <c r="K972" i="5"/>
  <c r="S971" i="5"/>
  <c r="K971" i="5"/>
  <c r="S970" i="5"/>
  <c r="K970" i="5"/>
  <c r="S969" i="5"/>
  <c r="K969" i="5"/>
  <c r="S968" i="5"/>
  <c r="K968" i="5"/>
  <c r="S967" i="5"/>
  <c r="K967" i="5"/>
  <c r="S966" i="5"/>
  <c r="K966" i="5"/>
  <c r="K964" i="5" s="1"/>
  <c r="K963" i="5" s="1"/>
  <c r="S965" i="5"/>
  <c r="K965" i="5"/>
  <c r="AI964" i="5"/>
  <c r="AI963" i="5" s="1"/>
  <c r="AH964" i="5"/>
  <c r="AH963" i="5" s="1"/>
  <c r="AG964" i="5"/>
  <c r="AG963" i="5" s="1"/>
  <c r="AF964" i="5"/>
  <c r="AE964" i="5"/>
  <c r="AE963" i="5" s="1"/>
  <c r="AD964" i="5"/>
  <c r="AC964" i="5"/>
  <c r="AB964" i="5"/>
  <c r="AB963" i="5" s="1"/>
  <c r="AA964" i="5"/>
  <c r="AA963" i="5" s="1"/>
  <c r="Z964" i="5"/>
  <c r="Z963" i="5" s="1"/>
  <c r="Y964" i="5"/>
  <c r="Y963" i="5" s="1"/>
  <c r="X964" i="5"/>
  <c r="X963" i="5" s="1"/>
  <c r="W964" i="5"/>
  <c r="W963" i="5" s="1"/>
  <c r="V964" i="5"/>
  <c r="V963" i="5" s="1"/>
  <c r="U964" i="5"/>
  <c r="U963" i="5" s="1"/>
  <c r="T964" i="5"/>
  <c r="T963" i="5" s="1"/>
  <c r="R964" i="5"/>
  <c r="R963" i="5" s="1"/>
  <c r="Q964" i="5"/>
  <c r="Q963" i="5" s="1"/>
  <c r="P964" i="5"/>
  <c r="O964" i="5"/>
  <c r="O963" i="5" s="1"/>
  <c r="N964" i="5"/>
  <c r="N963" i="5" s="1"/>
  <c r="M964" i="5"/>
  <c r="L964" i="5"/>
  <c r="L963" i="5" s="1"/>
  <c r="E964" i="5"/>
  <c r="E963" i="5" s="1"/>
  <c r="AF963" i="5"/>
  <c r="AD963" i="5"/>
  <c r="AC963" i="5"/>
  <c r="P963" i="5"/>
  <c r="M963" i="5"/>
  <c r="S954" i="5"/>
  <c r="K954" i="5"/>
  <c r="S953" i="5"/>
  <c r="K953" i="5"/>
  <c r="AI952" i="5"/>
  <c r="AH952" i="5"/>
  <c r="AG952" i="5"/>
  <c r="AG951" i="5" s="1"/>
  <c r="AF952" i="5"/>
  <c r="AF951" i="5" s="1"/>
  <c r="AF950" i="5" s="1"/>
  <c r="AE952" i="5"/>
  <c r="AD952" i="5"/>
  <c r="AD951" i="5" s="1"/>
  <c r="AC952" i="5"/>
  <c r="AC951" i="5" s="1"/>
  <c r="AB952" i="5"/>
  <c r="AB951" i="5" s="1"/>
  <c r="AB950" i="5" s="1"/>
  <c r="AA952" i="5"/>
  <c r="AA951" i="5" s="1"/>
  <c r="Z952" i="5"/>
  <c r="Y952" i="5"/>
  <c r="X952" i="5"/>
  <c r="X951" i="5" s="1"/>
  <c r="W952" i="5"/>
  <c r="W951" i="5" s="1"/>
  <c r="V952" i="5"/>
  <c r="U952" i="5"/>
  <c r="U951" i="5" s="1"/>
  <c r="T952" i="5"/>
  <c r="R952" i="5"/>
  <c r="R951" i="5" s="1"/>
  <c r="Q952" i="5"/>
  <c r="Q951" i="5" s="1"/>
  <c r="P952" i="5"/>
  <c r="O952" i="5"/>
  <c r="O951" i="5" s="1"/>
  <c r="N952" i="5"/>
  <c r="M952" i="5"/>
  <c r="M951" i="5" s="1"/>
  <c r="L952" i="5"/>
  <c r="L951" i="5" s="1"/>
  <c r="E952" i="5"/>
  <c r="E951" i="5" s="1"/>
  <c r="AI951" i="5"/>
  <c r="AH951" i="5"/>
  <c r="AE951" i="5"/>
  <c r="Z951" i="5"/>
  <c r="Z950" i="5" s="1"/>
  <c r="Y951" i="5"/>
  <c r="V951" i="5"/>
  <c r="T951" i="5"/>
  <c r="P951" i="5"/>
  <c r="N951" i="5"/>
  <c r="N950" i="5" s="1"/>
  <c r="Q947" i="5"/>
  <c r="P947" i="5"/>
  <c r="M947" i="5"/>
  <c r="M946" i="5" s="1"/>
  <c r="L947" i="5"/>
  <c r="K947" i="5"/>
  <c r="K946" i="5" s="1"/>
  <c r="E947" i="5"/>
  <c r="E946" i="5" s="1"/>
  <c r="Q946" i="5"/>
  <c r="P946" i="5"/>
  <c r="O946" i="5"/>
  <c r="N946" i="5"/>
  <c r="L946" i="5"/>
  <c r="Q944" i="5"/>
  <c r="P944" i="5"/>
  <c r="P940" i="5" s="1"/>
  <c r="P939" i="5" s="1"/>
  <c r="O944" i="5"/>
  <c r="N944" i="5"/>
  <c r="L944" i="5"/>
  <c r="L940" i="5" s="1"/>
  <c r="L939" i="5" s="1"/>
  <c r="K944" i="5"/>
  <c r="Y942" i="5"/>
  <c r="Y940" i="5" s="1"/>
  <c r="Y939" i="5" s="1"/>
  <c r="K942" i="5"/>
  <c r="K940" i="5" s="1"/>
  <c r="K939" i="5" s="1"/>
  <c r="Q941" i="5"/>
  <c r="K941" i="5"/>
  <c r="AI940" i="5"/>
  <c r="AI939" i="5" s="1"/>
  <c r="AH940" i="5"/>
  <c r="AG940" i="5"/>
  <c r="AG939" i="5" s="1"/>
  <c r="AF940" i="5"/>
  <c r="AF939" i="5" s="1"/>
  <c r="AE940" i="5"/>
  <c r="AD940" i="5"/>
  <c r="AD939" i="5" s="1"/>
  <c r="AC940" i="5"/>
  <c r="AB940" i="5"/>
  <c r="AB939" i="5" s="1"/>
  <c r="AA940" i="5"/>
  <c r="AA939" i="5" s="1"/>
  <c r="Z940" i="5"/>
  <c r="Z939" i="5" s="1"/>
  <c r="X940" i="5"/>
  <c r="X939" i="5" s="1"/>
  <c r="W940" i="5"/>
  <c r="W939" i="5" s="1"/>
  <c r="V940" i="5"/>
  <c r="U940" i="5"/>
  <c r="U939" i="5" s="1"/>
  <c r="T940" i="5"/>
  <c r="T939" i="5" s="1"/>
  <c r="S940" i="5"/>
  <c r="R940" i="5"/>
  <c r="R939" i="5" s="1"/>
  <c r="O940" i="5"/>
  <c r="O939" i="5" s="1"/>
  <c r="N940" i="5"/>
  <c r="N939" i="5" s="1"/>
  <c r="M940" i="5"/>
  <c r="M939" i="5" s="1"/>
  <c r="E940" i="5"/>
  <c r="AH939" i="5"/>
  <c r="AE939" i="5"/>
  <c r="AC939" i="5"/>
  <c r="V939" i="5"/>
  <c r="S939" i="5"/>
  <c r="E939" i="5"/>
  <c r="K934" i="5"/>
  <c r="K933" i="5" s="1"/>
  <c r="K926" i="5" s="1"/>
  <c r="AI933" i="5"/>
  <c r="AI926" i="5" s="1"/>
  <c r="AH933" i="5"/>
  <c r="AH926" i="5" s="1"/>
  <c r="AG933" i="5"/>
  <c r="AF933" i="5"/>
  <c r="AE933" i="5"/>
  <c r="AE926" i="5" s="1"/>
  <c r="AD933" i="5"/>
  <c r="AC933" i="5"/>
  <c r="AC926" i="5" s="1"/>
  <c r="AB933" i="5"/>
  <c r="AB926" i="5" s="1"/>
  <c r="AA933" i="5"/>
  <c r="AA926" i="5" s="1"/>
  <c r="Z933" i="5"/>
  <c r="Z926" i="5" s="1"/>
  <c r="Y933" i="5"/>
  <c r="X933" i="5"/>
  <c r="W933" i="5"/>
  <c r="V933" i="5"/>
  <c r="V926" i="5" s="1"/>
  <c r="U933" i="5"/>
  <c r="T933" i="5"/>
  <c r="T926" i="5" s="1"/>
  <c r="S933" i="5"/>
  <c r="S926" i="5" s="1"/>
  <c r="R933" i="5"/>
  <c r="R926" i="5" s="1"/>
  <c r="Q933" i="5"/>
  <c r="Q926" i="5" s="1"/>
  <c r="P933" i="5"/>
  <c r="P926" i="5" s="1"/>
  <c r="O933" i="5"/>
  <c r="N933" i="5"/>
  <c r="N926" i="5" s="1"/>
  <c r="M933" i="5"/>
  <c r="L933" i="5"/>
  <c r="E933" i="5"/>
  <c r="E926" i="5" s="1"/>
  <c r="AG926" i="5"/>
  <c r="AF926" i="5"/>
  <c r="AD926" i="5"/>
  <c r="Y926" i="5"/>
  <c r="X926" i="5"/>
  <c r="W926" i="5"/>
  <c r="U926" i="5"/>
  <c r="O926" i="5"/>
  <c r="M926" i="5"/>
  <c r="L926" i="5"/>
  <c r="K923" i="5"/>
  <c r="K922" i="5" s="1"/>
  <c r="AI922" i="5"/>
  <c r="AH922" i="5"/>
  <c r="AH918" i="5" s="1"/>
  <c r="AH876" i="5" s="1"/>
  <c r="AG922" i="5"/>
  <c r="AF922" i="5"/>
  <c r="AE922" i="5"/>
  <c r="AD922" i="5"/>
  <c r="AC922" i="5"/>
  <c r="AB922" i="5"/>
  <c r="AB918" i="5" s="1"/>
  <c r="AA922" i="5"/>
  <c r="Z922" i="5"/>
  <c r="Y922" i="5"/>
  <c r="Y918" i="5" s="1"/>
  <c r="X922" i="5"/>
  <c r="X918" i="5" s="1"/>
  <c r="W922" i="5"/>
  <c r="V922" i="5"/>
  <c r="U922" i="5"/>
  <c r="T922" i="5"/>
  <c r="S922" i="5"/>
  <c r="R922" i="5"/>
  <c r="Q922" i="5"/>
  <c r="Q918" i="5" s="1"/>
  <c r="P922" i="5"/>
  <c r="P918" i="5" s="1"/>
  <c r="O922" i="5"/>
  <c r="N922" i="5"/>
  <c r="M922" i="5"/>
  <c r="M918" i="5" s="1"/>
  <c r="L922" i="5"/>
  <c r="L918" i="5" s="1"/>
  <c r="E922" i="5"/>
  <c r="S920" i="5"/>
  <c r="K920" i="5"/>
  <c r="AI919" i="5"/>
  <c r="AH919" i="5"/>
  <c r="AG919" i="5"/>
  <c r="AG918" i="5" s="1"/>
  <c r="AF919" i="5"/>
  <c r="AF918" i="5" s="1"/>
  <c r="AE919" i="5"/>
  <c r="AD919" i="5"/>
  <c r="AC919" i="5"/>
  <c r="AB919" i="5"/>
  <c r="AA919" i="5"/>
  <c r="Z919" i="5"/>
  <c r="Y919" i="5"/>
  <c r="X919" i="5"/>
  <c r="W919" i="5"/>
  <c r="V919" i="5"/>
  <c r="U919" i="5"/>
  <c r="T919" i="5"/>
  <c r="T918" i="5" s="1"/>
  <c r="S919" i="5"/>
  <c r="R919" i="5"/>
  <c r="Q919" i="5"/>
  <c r="P919" i="5"/>
  <c r="O919" i="5"/>
  <c r="N919" i="5"/>
  <c r="M919" i="5"/>
  <c r="L919" i="5"/>
  <c r="K919" i="5"/>
  <c r="E919" i="5"/>
  <c r="AD918" i="5"/>
  <c r="U918" i="5"/>
  <c r="U876" i="5" s="1"/>
  <c r="R918" i="5"/>
  <c r="Y917" i="5"/>
  <c r="K917" i="5"/>
  <c r="Y916" i="5"/>
  <c r="K916" i="5"/>
  <c r="Y915" i="5"/>
  <c r="K915" i="5"/>
  <c r="Y914" i="5"/>
  <c r="K914" i="5"/>
  <c r="Y913" i="5"/>
  <c r="K913" i="5"/>
  <c r="Y912" i="5"/>
  <c r="K912" i="5"/>
  <c r="Y911" i="5"/>
  <c r="K911" i="5"/>
  <c r="Y910" i="5"/>
  <c r="K910" i="5"/>
  <c r="W909" i="5"/>
  <c r="W900" i="5" s="1"/>
  <c r="V909" i="5"/>
  <c r="V900" i="5" s="1"/>
  <c r="V899" i="5" s="1"/>
  <c r="K909" i="5"/>
  <c r="W908" i="5"/>
  <c r="S908" i="5"/>
  <c r="K908" i="5"/>
  <c r="W907" i="5"/>
  <c r="S907" i="5"/>
  <c r="K907" i="5"/>
  <c r="W906" i="5"/>
  <c r="S906" i="5"/>
  <c r="K906" i="5"/>
  <c r="Y905" i="5"/>
  <c r="K905" i="5"/>
  <c r="Y904" i="5"/>
  <c r="K904" i="5"/>
  <c r="K903" i="5"/>
  <c r="S903" i="5" s="1"/>
  <c r="K902" i="5"/>
  <c r="S902" i="5" s="1"/>
  <c r="K901" i="5"/>
  <c r="AI900" i="5"/>
  <c r="AH900" i="5"/>
  <c r="AG900" i="5"/>
  <c r="AF900" i="5"/>
  <c r="AE900" i="5"/>
  <c r="AD900" i="5"/>
  <c r="AC900" i="5"/>
  <c r="AB900" i="5"/>
  <c r="AA900" i="5"/>
  <c r="Z900" i="5"/>
  <c r="X900" i="5"/>
  <c r="X899" i="5" s="1"/>
  <c r="U900" i="5"/>
  <c r="T900" i="5"/>
  <c r="R900" i="5"/>
  <c r="Q900" i="5"/>
  <c r="P900" i="5"/>
  <c r="O900" i="5"/>
  <c r="N900" i="5"/>
  <c r="M900" i="5"/>
  <c r="M899" i="5" s="1"/>
  <c r="L900" i="5"/>
  <c r="L899" i="5" s="1"/>
  <c r="E900" i="5"/>
  <c r="E899" i="5" s="1"/>
  <c r="W899" i="5"/>
  <c r="R899" i="5"/>
  <c r="Y892" i="5"/>
  <c r="Y891" i="5" s="1"/>
  <c r="X892" i="5"/>
  <c r="K892" i="5"/>
  <c r="K891" i="5" s="1"/>
  <c r="X891" i="5"/>
  <c r="Y883" i="5"/>
  <c r="Y882" i="5" s="1"/>
  <c r="X883" i="5"/>
  <c r="X882" i="5" s="1"/>
  <c r="K883" i="5"/>
  <c r="K882" i="5" s="1"/>
  <c r="AI882" i="5"/>
  <c r="AH882" i="5"/>
  <c r="AG882" i="5"/>
  <c r="AF882" i="5"/>
  <c r="AF876" i="5" s="1"/>
  <c r="AE882" i="5"/>
  <c r="AD882" i="5"/>
  <c r="AC882" i="5"/>
  <c r="AB882" i="5"/>
  <c r="AA882" i="5"/>
  <c r="Z882" i="5"/>
  <c r="W882" i="5"/>
  <c r="V882" i="5"/>
  <c r="U882" i="5"/>
  <c r="T882" i="5"/>
  <c r="S882" i="5"/>
  <c r="R882" i="5"/>
  <c r="Q882" i="5"/>
  <c r="P882" i="5"/>
  <c r="O882" i="5"/>
  <c r="N882" i="5"/>
  <c r="L882" i="5"/>
  <c r="E878" i="5"/>
  <c r="E877" i="5"/>
  <c r="S873" i="5"/>
  <c r="K873" i="5"/>
  <c r="S872" i="5"/>
  <c r="K872" i="5"/>
  <c r="S871" i="5"/>
  <c r="K871" i="5"/>
  <c r="S870" i="5"/>
  <c r="K870" i="5"/>
  <c r="Y869" i="5"/>
  <c r="S869" i="5"/>
  <c r="K869" i="5"/>
  <c r="Y868" i="5"/>
  <c r="S868" i="5"/>
  <c r="K868" i="5"/>
  <c r="Y867" i="5"/>
  <c r="S867" i="5"/>
  <c r="K867" i="5"/>
  <c r="Y866" i="5"/>
  <c r="S866" i="5"/>
  <c r="K866" i="5"/>
  <c r="Y865" i="5"/>
  <c r="S865" i="5"/>
  <c r="K865" i="5"/>
  <c r="Z864" i="5"/>
  <c r="K864" i="5"/>
  <c r="AA864" i="5" s="1"/>
  <c r="AA863" i="5"/>
  <c r="Z863" i="5"/>
  <c r="K863" i="5"/>
  <c r="AA862" i="5"/>
  <c r="Z862" i="5"/>
  <c r="K862" i="5"/>
  <c r="Z861" i="5"/>
  <c r="K861" i="5"/>
  <c r="AA861" i="5" s="1"/>
  <c r="Z860" i="5"/>
  <c r="K860" i="5"/>
  <c r="AA860" i="5" s="1"/>
  <c r="Z859" i="5"/>
  <c r="K859" i="5"/>
  <c r="AA859" i="5" s="1"/>
  <c r="AA858" i="5"/>
  <c r="Z858" i="5"/>
  <c r="K858" i="5"/>
  <c r="Z857" i="5"/>
  <c r="K857" i="5"/>
  <c r="AA857" i="5" s="1"/>
  <c r="AA856" i="5"/>
  <c r="Z856" i="5"/>
  <c r="K856" i="5"/>
  <c r="Z855" i="5"/>
  <c r="K855" i="5"/>
  <c r="AA855" i="5" s="1"/>
  <c r="AI854" i="5"/>
  <c r="AI853" i="5" s="1"/>
  <c r="AH854" i="5"/>
  <c r="AH853" i="5" s="1"/>
  <c r="AG854" i="5"/>
  <c r="AF854" i="5"/>
  <c r="AE854" i="5"/>
  <c r="AD854" i="5"/>
  <c r="AC854" i="5"/>
  <c r="AC853" i="5" s="1"/>
  <c r="AB854" i="5"/>
  <c r="X854" i="5"/>
  <c r="X853" i="5" s="1"/>
  <c r="W854" i="5"/>
  <c r="W853" i="5" s="1"/>
  <c r="V854" i="5"/>
  <c r="V853" i="5" s="1"/>
  <c r="U854" i="5"/>
  <c r="U853" i="5" s="1"/>
  <c r="T854" i="5"/>
  <c r="T853" i="5" s="1"/>
  <c r="R854" i="5"/>
  <c r="R853" i="5" s="1"/>
  <c r="Q854" i="5"/>
  <c r="P854" i="5"/>
  <c r="P853" i="5" s="1"/>
  <c r="O854" i="5"/>
  <c r="N854" i="5"/>
  <c r="M854" i="5"/>
  <c r="M853" i="5" s="1"/>
  <c r="L854" i="5"/>
  <c r="L853" i="5" s="1"/>
  <c r="E854" i="5"/>
  <c r="E853" i="5" s="1"/>
  <c r="AG853" i="5"/>
  <c r="AF853" i="5"/>
  <c r="AE853" i="5"/>
  <c r="AD853" i="5"/>
  <c r="AB853" i="5"/>
  <c r="Q853" i="5"/>
  <c r="O853" i="5"/>
  <c r="N853" i="5"/>
  <c r="AI851" i="5"/>
  <c r="AG851" i="5"/>
  <c r="AE851" i="5"/>
  <c r="AC851" i="5"/>
  <c r="AA851" i="5"/>
  <c r="Y851" i="5"/>
  <c r="W851" i="5"/>
  <c r="U851" i="5"/>
  <c r="S851" i="5"/>
  <c r="K851" i="5"/>
  <c r="AI850" i="5"/>
  <c r="AG850" i="5"/>
  <c r="AE850" i="5"/>
  <c r="AC850" i="5"/>
  <c r="AA850" i="5"/>
  <c r="Y850" i="5"/>
  <c r="W850" i="5"/>
  <c r="W846" i="5" s="1"/>
  <c r="U850" i="5"/>
  <c r="S850" i="5"/>
  <c r="K850" i="5"/>
  <c r="AI849" i="5"/>
  <c r="AG849" i="5"/>
  <c r="AE849" i="5"/>
  <c r="AC849" i="5"/>
  <c r="AA849" i="5"/>
  <c r="Y849" i="5"/>
  <c r="W849" i="5"/>
  <c r="U849" i="5"/>
  <c r="S849" i="5"/>
  <c r="K849" i="5"/>
  <c r="AI848" i="5"/>
  <c r="AG848" i="5"/>
  <c r="AE848" i="5"/>
  <c r="AC848" i="5"/>
  <c r="AA848" i="5"/>
  <c r="Y848" i="5"/>
  <c r="W848" i="5"/>
  <c r="U848" i="5"/>
  <c r="S848" i="5"/>
  <c r="K848" i="5"/>
  <c r="AI847" i="5"/>
  <c r="AG847" i="5"/>
  <c r="AE847" i="5"/>
  <c r="AC847" i="5"/>
  <c r="AC846" i="5" s="1"/>
  <c r="AA847" i="5"/>
  <c r="Y847" i="5"/>
  <c r="W847" i="5"/>
  <c r="U847" i="5"/>
  <c r="S847" i="5"/>
  <c r="K847" i="5"/>
  <c r="AH846" i="5"/>
  <c r="AF846" i="5"/>
  <c r="AD846" i="5"/>
  <c r="AB846" i="5"/>
  <c r="Z846" i="5"/>
  <c r="X846" i="5"/>
  <c r="V846" i="5"/>
  <c r="T846" i="5"/>
  <c r="R846" i="5"/>
  <c r="Q846" i="5"/>
  <c r="P846" i="5"/>
  <c r="O846" i="5"/>
  <c r="N846" i="5"/>
  <c r="M846" i="5"/>
  <c r="L846" i="5"/>
  <c r="E846" i="5"/>
  <c r="S844" i="5"/>
  <c r="K844" i="5"/>
  <c r="S843" i="5"/>
  <c r="K843" i="5"/>
  <c r="S842" i="5"/>
  <c r="K842" i="5"/>
  <c r="S841" i="5"/>
  <c r="K841" i="5"/>
  <c r="S840" i="5"/>
  <c r="K840" i="5"/>
  <c r="S839" i="5"/>
  <c r="K839" i="5"/>
  <c r="S838" i="5"/>
  <c r="K838" i="5"/>
  <c r="Y837" i="5"/>
  <c r="S837" i="5"/>
  <c r="Q837" i="5"/>
  <c r="K837" i="5"/>
  <c r="AI836" i="5"/>
  <c r="AG836" i="5"/>
  <c r="AE836" i="5"/>
  <c r="AC836" i="5"/>
  <c r="AA836" i="5"/>
  <c r="Y836" i="5"/>
  <c r="W836" i="5"/>
  <c r="U836" i="5"/>
  <c r="S836" i="5"/>
  <c r="Q836" i="5"/>
  <c r="O836" i="5"/>
  <c r="O799" i="5" s="1"/>
  <c r="M836" i="5"/>
  <c r="M799" i="5" s="1"/>
  <c r="K836" i="5"/>
  <c r="K835" i="5"/>
  <c r="AI834" i="5"/>
  <c r="AG834" i="5"/>
  <c r="AE834" i="5"/>
  <c r="AC834" i="5"/>
  <c r="AA834" i="5"/>
  <c r="Y834" i="5"/>
  <c r="W834" i="5"/>
  <c r="U834" i="5"/>
  <c r="S834" i="5"/>
  <c r="K834" i="5"/>
  <c r="AI833" i="5"/>
  <c r="AG833" i="5"/>
  <c r="AE833" i="5"/>
  <c r="AC833" i="5"/>
  <c r="AA833" i="5"/>
  <c r="Y833" i="5"/>
  <c r="W833" i="5"/>
  <c r="U833" i="5"/>
  <c r="S833" i="5"/>
  <c r="K833" i="5"/>
  <c r="AI832" i="5"/>
  <c r="AG832" i="5"/>
  <c r="AE832" i="5"/>
  <c r="AC832" i="5"/>
  <c r="AA832" i="5"/>
  <c r="Y832" i="5"/>
  <c r="W832" i="5"/>
  <c r="U832" i="5"/>
  <c r="S832" i="5"/>
  <c r="K832" i="5"/>
  <c r="AI831" i="5"/>
  <c r="AG831" i="5"/>
  <c r="AE831" i="5"/>
  <c r="AC831" i="5"/>
  <c r="AA831" i="5"/>
  <c r="Y831" i="5"/>
  <c r="W831" i="5"/>
  <c r="U831" i="5"/>
  <c r="S831" i="5"/>
  <c r="K831" i="5"/>
  <c r="AI830" i="5"/>
  <c r="AG830" i="5"/>
  <c r="AE830" i="5"/>
  <c r="AC830" i="5"/>
  <c r="AA830" i="5"/>
  <c r="Y830" i="5"/>
  <c r="W830" i="5"/>
  <c r="U830" i="5"/>
  <c r="S830" i="5"/>
  <c r="K830" i="5"/>
  <c r="AI829" i="5"/>
  <c r="AG829" i="5"/>
  <c r="AE829" i="5"/>
  <c r="AC829" i="5"/>
  <c r="AA829" i="5"/>
  <c r="Y829" i="5"/>
  <c r="W829" i="5"/>
  <c r="U829" i="5"/>
  <c r="S829" i="5"/>
  <c r="K829" i="5"/>
  <c r="AI828" i="5"/>
  <c r="AG828" i="5"/>
  <c r="AE828" i="5"/>
  <c r="AC828" i="5"/>
  <c r="AA828" i="5"/>
  <c r="Y828" i="5"/>
  <c r="W828" i="5"/>
  <c r="U828" i="5"/>
  <c r="S828" i="5"/>
  <c r="K828" i="5"/>
  <c r="AI827" i="5"/>
  <c r="AG827" i="5"/>
  <c r="AE827" i="5"/>
  <c r="AC827" i="5"/>
  <c r="AA827" i="5"/>
  <c r="Y827" i="5"/>
  <c r="W827" i="5"/>
  <c r="U827" i="5"/>
  <c r="S827" i="5"/>
  <c r="K827" i="5"/>
  <c r="AI826" i="5"/>
  <c r="AG826" i="5"/>
  <c r="AE826" i="5"/>
  <c r="AC826" i="5"/>
  <c r="AA826" i="5"/>
  <c r="Y826" i="5"/>
  <c r="W826" i="5"/>
  <c r="U826" i="5"/>
  <c r="S826" i="5"/>
  <c r="K826" i="5"/>
  <c r="AI825" i="5"/>
  <c r="AG825" i="5"/>
  <c r="AE825" i="5"/>
  <c r="AC825" i="5"/>
  <c r="AA825" i="5"/>
  <c r="Y825" i="5"/>
  <c r="W825" i="5"/>
  <c r="U825" i="5"/>
  <c r="S825" i="5"/>
  <c r="K825" i="5"/>
  <c r="AI824" i="5"/>
  <c r="AG824" i="5"/>
  <c r="AE824" i="5"/>
  <c r="AC824" i="5"/>
  <c r="AA824" i="5"/>
  <c r="Y824" i="5"/>
  <c r="W824" i="5"/>
  <c r="U824" i="5"/>
  <c r="S824" i="5"/>
  <c r="K824" i="5"/>
  <c r="AI823" i="5"/>
  <c r="AG823" i="5"/>
  <c r="AE823" i="5"/>
  <c r="AC823" i="5"/>
  <c r="AA823" i="5"/>
  <c r="Y823" i="5"/>
  <c r="W823" i="5"/>
  <c r="U823" i="5"/>
  <c r="S823" i="5"/>
  <c r="K823" i="5"/>
  <c r="AI822" i="5"/>
  <c r="AG822" i="5"/>
  <c r="AE822" i="5"/>
  <c r="AC822" i="5"/>
  <c r="AA822" i="5"/>
  <c r="Y822" i="5"/>
  <c r="W822" i="5"/>
  <c r="U822" i="5"/>
  <c r="S822" i="5"/>
  <c r="K822" i="5"/>
  <c r="AI821" i="5"/>
  <c r="AG821" i="5"/>
  <c r="AE821" i="5"/>
  <c r="AC821" i="5"/>
  <c r="AA821" i="5"/>
  <c r="Y821" i="5"/>
  <c r="W821" i="5"/>
  <c r="U821" i="5"/>
  <c r="S821" i="5"/>
  <c r="K821" i="5"/>
  <c r="AI820" i="5"/>
  <c r="AG820" i="5"/>
  <c r="AE820" i="5"/>
  <c r="AC820" i="5"/>
  <c r="AA820" i="5"/>
  <c r="Y820" i="5"/>
  <c r="W820" i="5"/>
  <c r="U820" i="5"/>
  <c r="S820" i="5"/>
  <c r="K820" i="5"/>
  <c r="AI819" i="5"/>
  <c r="AG819" i="5"/>
  <c r="AE819" i="5"/>
  <c r="AC819" i="5"/>
  <c r="AA819" i="5"/>
  <c r="Y819" i="5"/>
  <c r="W819" i="5"/>
  <c r="U819" i="5"/>
  <c r="S819" i="5"/>
  <c r="K819" i="5"/>
  <c r="AI818" i="5"/>
  <c r="AG818" i="5"/>
  <c r="AE818" i="5"/>
  <c r="AC818" i="5"/>
  <c r="AA818" i="5"/>
  <c r="Y818" i="5"/>
  <c r="W818" i="5"/>
  <c r="U818" i="5"/>
  <c r="S818" i="5"/>
  <c r="K818" i="5"/>
  <c r="AI817" i="5"/>
  <c r="AG817" i="5"/>
  <c r="AE817" i="5"/>
  <c r="AC817" i="5"/>
  <c r="AA817" i="5"/>
  <c r="Y817" i="5"/>
  <c r="W817" i="5"/>
  <c r="U817" i="5"/>
  <c r="S817" i="5"/>
  <c r="K817" i="5"/>
  <c r="AI816" i="5"/>
  <c r="AG816" i="5"/>
  <c r="AE816" i="5"/>
  <c r="AC816" i="5"/>
  <c r="AA816" i="5"/>
  <c r="Y816" i="5"/>
  <c r="W816" i="5"/>
  <c r="U816" i="5"/>
  <c r="S816" i="5"/>
  <c r="K816" i="5"/>
  <c r="AG815" i="5"/>
  <c r="K815" i="5"/>
  <c r="AI814" i="5"/>
  <c r="AG814" i="5"/>
  <c r="AE814" i="5"/>
  <c r="AC814" i="5"/>
  <c r="AA814" i="5"/>
  <c r="Y814" i="5"/>
  <c r="W814" i="5"/>
  <c r="U814" i="5"/>
  <c r="S814" i="5"/>
  <c r="K814" i="5"/>
  <c r="AI813" i="5"/>
  <c r="AG813" i="5"/>
  <c r="AE813" i="5"/>
  <c r="AC813" i="5"/>
  <c r="AA813" i="5"/>
  <c r="Y813" i="5"/>
  <c r="W813" i="5"/>
  <c r="U813" i="5"/>
  <c r="S813" i="5"/>
  <c r="K813" i="5"/>
  <c r="AI812" i="5"/>
  <c r="AG812" i="5"/>
  <c r="AE812" i="5"/>
  <c r="AC812" i="5"/>
  <c r="AA812" i="5"/>
  <c r="Y812" i="5"/>
  <c r="W812" i="5"/>
  <c r="U812" i="5"/>
  <c r="S812" i="5"/>
  <c r="K812" i="5"/>
  <c r="AI811" i="5"/>
  <c r="AG811" i="5"/>
  <c r="AE811" i="5"/>
  <c r="AC811" i="5"/>
  <c r="AA811" i="5"/>
  <c r="Y811" i="5"/>
  <c r="W811" i="5"/>
  <c r="U811" i="5"/>
  <c r="S811" i="5"/>
  <c r="K811" i="5"/>
  <c r="AI810" i="5"/>
  <c r="AG810" i="5"/>
  <c r="AE810" i="5"/>
  <c r="AC810" i="5"/>
  <c r="AA810" i="5"/>
  <c r="Y810" i="5"/>
  <c r="W810" i="5"/>
  <c r="U810" i="5"/>
  <c r="S810" i="5"/>
  <c r="K810" i="5"/>
  <c r="AI809" i="5"/>
  <c r="AG809" i="5"/>
  <c r="AE809" i="5"/>
  <c r="AC809" i="5"/>
  <c r="AA809" i="5"/>
  <c r="Y809" i="5"/>
  <c r="W809" i="5"/>
  <c r="U809" i="5"/>
  <c r="S809" i="5"/>
  <c r="K809" i="5"/>
  <c r="AI808" i="5"/>
  <c r="AG808" i="5"/>
  <c r="AE808" i="5"/>
  <c r="AC808" i="5"/>
  <c r="AA808" i="5"/>
  <c r="Y808" i="5"/>
  <c r="W808" i="5"/>
  <c r="U808" i="5"/>
  <c r="S808" i="5"/>
  <c r="K808" i="5"/>
  <c r="AI807" i="5"/>
  <c r="AG807" i="5"/>
  <c r="AE807" i="5"/>
  <c r="AC807" i="5"/>
  <c r="AA807" i="5"/>
  <c r="Y807" i="5"/>
  <c r="W807" i="5"/>
  <c r="U807" i="5"/>
  <c r="S807" i="5"/>
  <c r="K807" i="5"/>
  <c r="AI806" i="5"/>
  <c r="AG806" i="5"/>
  <c r="AE806" i="5"/>
  <c r="AC806" i="5"/>
  <c r="AA806" i="5"/>
  <c r="Y806" i="5"/>
  <c r="W806" i="5"/>
  <c r="U806" i="5"/>
  <c r="S806" i="5"/>
  <c r="K806" i="5"/>
  <c r="AI805" i="5"/>
  <c r="AG805" i="5"/>
  <c r="AE805" i="5"/>
  <c r="AC805" i="5"/>
  <c r="AA805" i="5"/>
  <c r="Y805" i="5"/>
  <c r="W805" i="5"/>
  <c r="U805" i="5"/>
  <c r="S805" i="5"/>
  <c r="K805" i="5"/>
  <c r="AI804" i="5"/>
  <c r="AG804" i="5"/>
  <c r="AE804" i="5"/>
  <c r="AC804" i="5"/>
  <c r="AA804" i="5"/>
  <c r="Y804" i="5"/>
  <c r="W804" i="5"/>
  <c r="U804" i="5"/>
  <c r="S804" i="5"/>
  <c r="K804" i="5"/>
  <c r="AI803" i="5"/>
  <c r="AG803" i="5"/>
  <c r="AE803" i="5"/>
  <c r="AC803" i="5"/>
  <c r="AA803" i="5"/>
  <c r="Y803" i="5"/>
  <c r="W803" i="5"/>
  <c r="U803" i="5"/>
  <c r="U799" i="5" s="1"/>
  <c r="S803" i="5"/>
  <c r="K803" i="5"/>
  <c r="AI802" i="5"/>
  <c r="AG802" i="5"/>
  <c r="AE802" i="5"/>
  <c r="AC802" i="5"/>
  <c r="AA802" i="5"/>
  <c r="Y802" i="5"/>
  <c r="W802" i="5"/>
  <c r="U802" i="5"/>
  <c r="S802" i="5"/>
  <c r="K802" i="5"/>
  <c r="AI801" i="5"/>
  <c r="AG801" i="5"/>
  <c r="AE801" i="5"/>
  <c r="AC801" i="5"/>
  <c r="AA801" i="5"/>
  <c r="Y801" i="5"/>
  <c r="W801" i="5"/>
  <c r="U801" i="5"/>
  <c r="S801" i="5"/>
  <c r="K801" i="5"/>
  <c r="AI800" i="5"/>
  <c r="AG800" i="5"/>
  <c r="AG799" i="5" s="1"/>
  <c r="AE800" i="5"/>
  <c r="AC800" i="5"/>
  <c r="AA800" i="5"/>
  <c r="Y800" i="5"/>
  <c r="W800" i="5"/>
  <c r="U800" i="5"/>
  <c r="S800" i="5"/>
  <c r="K800" i="5"/>
  <c r="AH799" i="5"/>
  <c r="AF799" i="5"/>
  <c r="AD799" i="5"/>
  <c r="AB799" i="5"/>
  <c r="Z799" i="5"/>
  <c r="X799" i="5"/>
  <c r="V799" i="5"/>
  <c r="T799" i="5"/>
  <c r="R799" i="5"/>
  <c r="P799" i="5"/>
  <c r="N799" i="5"/>
  <c r="L799" i="5"/>
  <c r="E799" i="5"/>
  <c r="AI797" i="5"/>
  <c r="AG797" i="5"/>
  <c r="AE797" i="5"/>
  <c r="AC797" i="5"/>
  <c r="AA797" i="5"/>
  <c r="Y797" i="5"/>
  <c r="W797" i="5"/>
  <c r="U797" i="5"/>
  <c r="S797" i="5"/>
  <c r="K797" i="5"/>
  <c r="AI796" i="5"/>
  <c r="AG796" i="5"/>
  <c r="AE796" i="5"/>
  <c r="AC796" i="5"/>
  <c r="AA796" i="5"/>
  <c r="Y796" i="5"/>
  <c r="W796" i="5"/>
  <c r="U796" i="5"/>
  <c r="S796" i="5"/>
  <c r="K796" i="5"/>
  <c r="AI795" i="5"/>
  <c r="AG795" i="5"/>
  <c r="AE795" i="5"/>
  <c r="AC795" i="5"/>
  <c r="AA795" i="5"/>
  <c r="Y795" i="5"/>
  <c r="W795" i="5"/>
  <c r="U795" i="5"/>
  <c r="S795" i="5"/>
  <c r="K795" i="5"/>
  <c r="AI794" i="5"/>
  <c r="AG794" i="5"/>
  <c r="AE794" i="5"/>
  <c r="AC794" i="5"/>
  <c r="AA794" i="5"/>
  <c r="Y794" i="5"/>
  <c r="W794" i="5"/>
  <c r="U794" i="5"/>
  <c r="S794" i="5"/>
  <c r="K794" i="5"/>
  <c r="AI793" i="5"/>
  <c r="AG793" i="5"/>
  <c r="AE793" i="5"/>
  <c r="AC793" i="5"/>
  <c r="AA793" i="5"/>
  <c r="Y793" i="5"/>
  <c r="W793" i="5"/>
  <c r="U793" i="5"/>
  <c r="S793" i="5"/>
  <c r="K793" i="5"/>
  <c r="AI792" i="5"/>
  <c r="AG792" i="5"/>
  <c r="AE792" i="5"/>
  <c r="AC792" i="5"/>
  <c r="AA792" i="5"/>
  <c r="Y792" i="5"/>
  <c r="W792" i="5"/>
  <c r="U792" i="5"/>
  <c r="S792" i="5"/>
  <c r="K792" i="5"/>
  <c r="AI791" i="5"/>
  <c r="AG791" i="5"/>
  <c r="AE791" i="5"/>
  <c r="AC791" i="5"/>
  <c r="AA791" i="5"/>
  <c r="Y791" i="5"/>
  <c r="W791" i="5"/>
  <c r="U791" i="5"/>
  <c r="S791" i="5"/>
  <c r="K791" i="5"/>
  <c r="AI790" i="5"/>
  <c r="AG790" i="5"/>
  <c r="AE790" i="5"/>
  <c r="AC790" i="5"/>
  <c r="AA790" i="5"/>
  <c r="Y790" i="5"/>
  <c r="W790" i="5"/>
  <c r="U790" i="5"/>
  <c r="S790" i="5"/>
  <c r="K790" i="5"/>
  <c r="AI789" i="5"/>
  <c r="AG789" i="5"/>
  <c r="AE789" i="5"/>
  <c r="AC789" i="5"/>
  <c r="AA789" i="5"/>
  <c r="Y789" i="5"/>
  <c r="W789" i="5"/>
  <c r="U789" i="5"/>
  <c r="S789" i="5"/>
  <c r="K789" i="5"/>
  <c r="AI788" i="5"/>
  <c r="AG788" i="5"/>
  <c r="AE788" i="5"/>
  <c r="AC788" i="5"/>
  <c r="AA788" i="5"/>
  <c r="Y788" i="5"/>
  <c r="W788" i="5"/>
  <c r="U788" i="5"/>
  <c r="S788" i="5"/>
  <c r="K788" i="5"/>
  <c r="AI787" i="5"/>
  <c r="AG787" i="5"/>
  <c r="AE787" i="5"/>
  <c r="AC787" i="5"/>
  <c r="AA787" i="5"/>
  <c r="Y787" i="5"/>
  <c r="W787" i="5"/>
  <c r="U787" i="5"/>
  <c r="S787" i="5"/>
  <c r="K787" i="5"/>
  <c r="AI786" i="5"/>
  <c r="AG786" i="5"/>
  <c r="AE786" i="5"/>
  <c r="AC786" i="5"/>
  <c r="AA786" i="5"/>
  <c r="Y786" i="5"/>
  <c r="W786" i="5"/>
  <c r="U786" i="5"/>
  <c r="S786" i="5"/>
  <c r="K786" i="5"/>
  <c r="AI785" i="5"/>
  <c r="AG785" i="5"/>
  <c r="AE785" i="5"/>
  <c r="AC785" i="5"/>
  <c r="AA785" i="5"/>
  <c r="Y785" i="5"/>
  <c r="W785" i="5"/>
  <c r="U785" i="5"/>
  <c r="S785" i="5"/>
  <c r="K785" i="5"/>
  <c r="AI784" i="5"/>
  <c r="AG784" i="5"/>
  <c r="AE784" i="5"/>
  <c r="AC784" i="5"/>
  <c r="AA784" i="5"/>
  <c r="Y784" i="5"/>
  <c r="W784" i="5"/>
  <c r="U784" i="5"/>
  <c r="S784" i="5"/>
  <c r="K784" i="5"/>
  <c r="AI783" i="5"/>
  <c r="AG783" i="5"/>
  <c r="AE783" i="5"/>
  <c r="AC783" i="5"/>
  <c r="AA783" i="5"/>
  <c r="Y783" i="5"/>
  <c r="W783" i="5"/>
  <c r="U783" i="5"/>
  <c r="S783" i="5"/>
  <c r="K783" i="5"/>
  <c r="AI782" i="5"/>
  <c r="AG782" i="5"/>
  <c r="AE782" i="5"/>
  <c r="AC782" i="5"/>
  <c r="AA782" i="5"/>
  <c r="Y782" i="5"/>
  <c r="W782" i="5"/>
  <c r="U782" i="5"/>
  <c r="S782" i="5"/>
  <c r="K782" i="5"/>
  <c r="AI781" i="5"/>
  <c r="AG781" i="5"/>
  <c r="AE781" i="5"/>
  <c r="AC781" i="5"/>
  <c r="AA781" i="5"/>
  <c r="Y781" i="5"/>
  <c r="W781" i="5"/>
  <c r="U781" i="5"/>
  <c r="S781" i="5"/>
  <c r="K781" i="5"/>
  <c r="AI780" i="5"/>
  <c r="AG780" i="5"/>
  <c r="AE780" i="5"/>
  <c r="AC780" i="5"/>
  <c r="AA780" i="5"/>
  <c r="Y780" i="5"/>
  <c r="W780" i="5"/>
  <c r="U780" i="5"/>
  <c r="S780" i="5"/>
  <c r="K780" i="5"/>
  <c r="AI779" i="5"/>
  <c r="AG779" i="5"/>
  <c r="AE779" i="5"/>
  <c r="AC779" i="5"/>
  <c r="AA779" i="5"/>
  <c r="Y779" i="5"/>
  <c r="W779" i="5"/>
  <c r="U779" i="5"/>
  <c r="S779" i="5"/>
  <c r="K779" i="5"/>
  <c r="AI778" i="5"/>
  <c r="AG778" i="5"/>
  <c r="AE778" i="5"/>
  <c r="AC778" i="5"/>
  <c r="AA778" i="5"/>
  <c r="Y778" i="5"/>
  <c r="W778" i="5"/>
  <c r="U778" i="5"/>
  <c r="S778" i="5"/>
  <c r="K778" i="5"/>
  <c r="AI777" i="5"/>
  <c r="AG777" i="5"/>
  <c r="AE777" i="5"/>
  <c r="AC777" i="5"/>
  <c r="AA777" i="5"/>
  <c r="Y777" i="5"/>
  <c r="W777" i="5"/>
  <c r="U777" i="5"/>
  <c r="S777" i="5"/>
  <c r="K777" i="5"/>
  <c r="AI776" i="5"/>
  <c r="AG776" i="5"/>
  <c r="AE776" i="5"/>
  <c r="AC776" i="5"/>
  <c r="AA776" i="5"/>
  <c r="Y776" i="5"/>
  <c r="W776" i="5"/>
  <c r="U776" i="5"/>
  <c r="S776" i="5"/>
  <c r="K776" i="5"/>
  <c r="AI775" i="5"/>
  <c r="AG775" i="5"/>
  <c r="AE775" i="5"/>
  <c r="AC775" i="5"/>
  <c r="AA775" i="5"/>
  <c r="Y775" i="5"/>
  <c r="W775" i="5"/>
  <c r="U775" i="5"/>
  <c r="S775" i="5"/>
  <c r="K775" i="5"/>
  <c r="AI774" i="5"/>
  <c r="AG774" i="5"/>
  <c r="AE774" i="5"/>
  <c r="AC774" i="5"/>
  <c r="AA774" i="5"/>
  <c r="Y774" i="5"/>
  <c r="W774" i="5"/>
  <c r="U774" i="5"/>
  <c r="S774" i="5"/>
  <c r="K774" i="5"/>
  <c r="AI773" i="5"/>
  <c r="AG773" i="5"/>
  <c r="AE773" i="5"/>
  <c r="AC773" i="5"/>
  <c r="AA773" i="5"/>
  <c r="Y773" i="5"/>
  <c r="W773" i="5"/>
  <c r="U773" i="5"/>
  <c r="S773" i="5"/>
  <c r="K773" i="5"/>
  <c r="AI772" i="5"/>
  <c r="AG772" i="5"/>
  <c r="AE772" i="5"/>
  <c r="AC772" i="5"/>
  <c r="AA772" i="5"/>
  <c r="Y772" i="5"/>
  <c r="W772" i="5"/>
  <c r="U772" i="5"/>
  <c r="S772" i="5"/>
  <c r="K772" i="5"/>
  <c r="AI771" i="5"/>
  <c r="AG771" i="5"/>
  <c r="AE771" i="5"/>
  <c r="AC771" i="5"/>
  <c r="AA771" i="5"/>
  <c r="Y771" i="5"/>
  <c r="W771" i="5"/>
  <c r="U771" i="5"/>
  <c r="S771" i="5"/>
  <c r="K771" i="5"/>
  <c r="AI770" i="5"/>
  <c r="AG770" i="5"/>
  <c r="AE770" i="5"/>
  <c r="AC770" i="5"/>
  <c r="AA770" i="5"/>
  <c r="Y770" i="5"/>
  <c r="W770" i="5"/>
  <c r="W767" i="5" s="1"/>
  <c r="U770" i="5"/>
  <c r="S770" i="5"/>
  <c r="K770" i="5"/>
  <c r="AI769" i="5"/>
  <c r="AG769" i="5"/>
  <c r="AE769" i="5"/>
  <c r="AC769" i="5"/>
  <c r="AA769" i="5"/>
  <c r="Y769" i="5"/>
  <c r="W769" i="5"/>
  <c r="U769" i="5"/>
  <c r="S769" i="5"/>
  <c r="S767" i="5" s="1"/>
  <c r="K769" i="5"/>
  <c r="AI768" i="5"/>
  <c r="AG768" i="5"/>
  <c r="AE768" i="5"/>
  <c r="AC768" i="5"/>
  <c r="AA768" i="5"/>
  <c r="Y768" i="5"/>
  <c r="W768" i="5"/>
  <c r="U768" i="5"/>
  <c r="S768" i="5"/>
  <c r="K768" i="5"/>
  <c r="AI767" i="5"/>
  <c r="AH767" i="5"/>
  <c r="AH753" i="5" s="1"/>
  <c r="AH752" i="5" s="1"/>
  <c r="AF767" i="5"/>
  <c r="AD767" i="5"/>
  <c r="AB767" i="5"/>
  <c r="Z767" i="5"/>
  <c r="X767" i="5"/>
  <c r="V767" i="5"/>
  <c r="T767" i="5"/>
  <c r="R767" i="5"/>
  <c r="Q767" i="5"/>
  <c r="P767" i="5"/>
  <c r="O767" i="5"/>
  <c r="N767" i="5"/>
  <c r="M767" i="5"/>
  <c r="L767" i="5"/>
  <c r="E767" i="5"/>
  <c r="Y765" i="5"/>
  <c r="S765" i="5"/>
  <c r="K765" i="5"/>
  <c r="Y764" i="5"/>
  <c r="S764" i="5"/>
  <c r="K764" i="5"/>
  <c r="K763" i="5" s="1"/>
  <c r="AI763" i="5"/>
  <c r="AH763" i="5"/>
  <c r="AG763" i="5"/>
  <c r="AF763" i="5"/>
  <c r="AE763" i="5"/>
  <c r="AD763" i="5"/>
  <c r="AC763" i="5"/>
  <c r="AB763" i="5"/>
  <c r="AA763" i="5"/>
  <c r="Z763" i="5"/>
  <c r="X763" i="5"/>
  <c r="W763" i="5"/>
  <c r="V763" i="5"/>
  <c r="U763" i="5"/>
  <c r="T763" i="5"/>
  <c r="R763" i="5"/>
  <c r="Q763" i="5"/>
  <c r="P763" i="5"/>
  <c r="O763" i="5"/>
  <c r="N763" i="5"/>
  <c r="M763" i="5"/>
  <c r="L763" i="5"/>
  <c r="E763" i="5"/>
  <c r="AI761" i="5"/>
  <c r="AG761" i="5"/>
  <c r="AE761" i="5"/>
  <c r="AC761" i="5"/>
  <c r="AA761" i="5"/>
  <c r="Y761" i="5"/>
  <c r="W761" i="5"/>
  <c r="U761" i="5"/>
  <c r="S761" i="5"/>
  <c r="K761" i="5"/>
  <c r="AI760" i="5"/>
  <c r="AG760" i="5"/>
  <c r="AE760" i="5"/>
  <c r="AC760" i="5"/>
  <c r="AA760" i="5"/>
  <c r="Y760" i="5"/>
  <c r="W760" i="5"/>
  <c r="U760" i="5"/>
  <c r="S760" i="5"/>
  <c r="K760" i="5"/>
  <c r="AI759" i="5"/>
  <c r="AG759" i="5"/>
  <c r="AE759" i="5"/>
  <c r="AC759" i="5"/>
  <c r="AA759" i="5"/>
  <c r="Y759" i="5"/>
  <c r="W759" i="5"/>
  <c r="U759" i="5"/>
  <c r="S759" i="5"/>
  <c r="K759" i="5"/>
  <c r="AI758" i="5"/>
  <c r="AG758" i="5"/>
  <c r="AE758" i="5"/>
  <c r="AC758" i="5"/>
  <c r="AA758" i="5"/>
  <c r="Y758" i="5"/>
  <c r="W758" i="5"/>
  <c r="U758" i="5"/>
  <c r="S758" i="5"/>
  <c r="K758" i="5"/>
  <c r="AI757" i="5"/>
  <c r="AG757" i="5"/>
  <c r="AE757" i="5"/>
  <c r="AC757" i="5"/>
  <c r="AA757" i="5"/>
  <c r="Y757" i="5"/>
  <c r="W757" i="5"/>
  <c r="U757" i="5"/>
  <c r="S757" i="5"/>
  <c r="K757" i="5"/>
  <c r="AI756" i="5"/>
  <c r="AG756" i="5"/>
  <c r="AE756" i="5"/>
  <c r="AC756" i="5"/>
  <c r="AA756" i="5"/>
  <c r="Y756" i="5"/>
  <c r="W756" i="5"/>
  <c r="U756" i="5"/>
  <c r="S756" i="5"/>
  <c r="K756" i="5"/>
  <c r="AI755" i="5"/>
  <c r="AG755" i="5"/>
  <c r="AE755" i="5"/>
  <c r="AC755" i="5"/>
  <c r="AA755" i="5"/>
  <c r="Y755" i="5"/>
  <c r="W755" i="5"/>
  <c r="U755" i="5"/>
  <c r="S755" i="5"/>
  <c r="K755" i="5"/>
  <c r="AH754" i="5"/>
  <c r="AF754" i="5"/>
  <c r="AD754" i="5"/>
  <c r="AB754" i="5"/>
  <c r="AA754" i="5"/>
  <c r="Z754" i="5"/>
  <c r="X754" i="5"/>
  <c r="V754" i="5"/>
  <c r="T754" i="5"/>
  <c r="R754" i="5"/>
  <c r="Q754" i="5"/>
  <c r="P754" i="5"/>
  <c r="O754" i="5"/>
  <c r="N754" i="5"/>
  <c r="N753" i="5" s="1"/>
  <c r="M754" i="5"/>
  <c r="L754" i="5"/>
  <c r="E754" i="5"/>
  <c r="O753" i="5"/>
  <c r="O752" i="5" s="1"/>
  <c r="P749" i="5"/>
  <c r="Q749" i="5" s="1"/>
  <c r="K749" i="5"/>
  <c r="P748" i="5"/>
  <c r="Q748" i="5" s="1"/>
  <c r="K748" i="5"/>
  <c r="P747" i="5"/>
  <c r="Q747" i="5" s="1"/>
  <c r="K747" i="5"/>
  <c r="Q746" i="5"/>
  <c r="P746" i="5"/>
  <c r="K746" i="5"/>
  <c r="P745" i="5"/>
  <c r="Q745" i="5" s="1"/>
  <c r="K745" i="5"/>
  <c r="Q744" i="5"/>
  <c r="P744" i="5"/>
  <c r="K744" i="5"/>
  <c r="P743" i="5"/>
  <c r="Q743" i="5" s="1"/>
  <c r="K743" i="5"/>
  <c r="P742" i="5"/>
  <c r="Q742" i="5" s="1"/>
  <c r="K742" i="5"/>
  <c r="P741" i="5"/>
  <c r="Q741" i="5" s="1"/>
  <c r="K741" i="5"/>
  <c r="P740" i="5"/>
  <c r="Q740" i="5" s="1"/>
  <c r="K740" i="5"/>
  <c r="P739" i="5"/>
  <c r="Q739" i="5" s="1"/>
  <c r="K739" i="5"/>
  <c r="P738" i="5"/>
  <c r="Q738" i="5" s="1"/>
  <c r="K738" i="5"/>
  <c r="AI737" i="5"/>
  <c r="AH737" i="5"/>
  <c r="AG737" i="5"/>
  <c r="AF737" i="5"/>
  <c r="AE737" i="5"/>
  <c r="AD737" i="5"/>
  <c r="AC737" i="5"/>
  <c r="AB737" i="5"/>
  <c r="AB344" i="5" s="1"/>
  <c r="AA737" i="5"/>
  <c r="Z737" i="5"/>
  <c r="Y737" i="5"/>
  <c r="X737" i="5"/>
  <c r="W737" i="5"/>
  <c r="V737" i="5"/>
  <c r="U737" i="5"/>
  <c r="T737" i="5"/>
  <c r="S737" i="5"/>
  <c r="R737" i="5"/>
  <c r="O737" i="5"/>
  <c r="N737" i="5"/>
  <c r="M737" i="5"/>
  <c r="L737" i="5"/>
  <c r="E737" i="5"/>
  <c r="W735" i="5"/>
  <c r="U735" i="5"/>
  <c r="S735" i="5"/>
  <c r="K735" i="5"/>
  <c r="W734" i="5"/>
  <c r="U734" i="5"/>
  <c r="S734" i="5"/>
  <c r="K734" i="5"/>
  <c r="W733" i="5"/>
  <c r="U733" i="5"/>
  <c r="S733" i="5"/>
  <c r="K733" i="5"/>
  <c r="W732" i="5"/>
  <c r="U732" i="5"/>
  <c r="S732" i="5"/>
  <c r="K732" i="5"/>
  <c r="W731" i="5"/>
  <c r="U731" i="5"/>
  <c r="S731" i="5"/>
  <c r="K731" i="5"/>
  <c r="W730" i="5"/>
  <c r="U730" i="5"/>
  <c r="S730" i="5"/>
  <c r="K730" i="5"/>
  <c r="W729" i="5"/>
  <c r="U729" i="5"/>
  <c r="S729" i="5"/>
  <c r="K729" i="5"/>
  <c r="W728" i="5"/>
  <c r="U728" i="5"/>
  <c r="S728" i="5"/>
  <c r="K728" i="5"/>
  <c r="W727" i="5"/>
  <c r="U727" i="5"/>
  <c r="S727" i="5"/>
  <c r="K727" i="5"/>
  <c r="W726" i="5"/>
  <c r="U726" i="5"/>
  <c r="S726" i="5"/>
  <c r="K726" i="5"/>
  <c r="W725" i="5"/>
  <c r="U725" i="5"/>
  <c r="S725" i="5"/>
  <c r="K725" i="5"/>
  <c r="W724" i="5"/>
  <c r="U724" i="5"/>
  <c r="S724" i="5"/>
  <c r="K724" i="5"/>
  <c r="W723" i="5"/>
  <c r="U723" i="5"/>
  <c r="S723" i="5"/>
  <c r="K723" i="5"/>
  <c r="W722" i="5"/>
  <c r="U722" i="5"/>
  <c r="S722" i="5"/>
  <c r="K722" i="5"/>
  <c r="W721" i="5"/>
  <c r="U721" i="5"/>
  <c r="S721" i="5"/>
  <c r="K721" i="5"/>
  <c r="W720" i="5"/>
  <c r="U720" i="5"/>
  <c r="S720" i="5"/>
  <c r="K720" i="5"/>
  <c r="W719" i="5"/>
  <c r="U719" i="5"/>
  <c r="S719" i="5"/>
  <c r="K719" i="5"/>
  <c r="W718" i="5"/>
  <c r="U718" i="5"/>
  <c r="S718" i="5"/>
  <c r="K718" i="5"/>
  <c r="W717" i="5"/>
  <c r="U717" i="5"/>
  <c r="S717" i="5"/>
  <c r="K717" i="5"/>
  <c r="W716" i="5"/>
  <c r="U716" i="5"/>
  <c r="S716" i="5"/>
  <c r="K716" i="5"/>
  <c r="W715" i="5"/>
  <c r="U715" i="5"/>
  <c r="S715" i="5"/>
  <c r="K715" i="5"/>
  <c r="W714" i="5"/>
  <c r="U714" i="5"/>
  <c r="S714" i="5"/>
  <c r="K714" i="5"/>
  <c r="W713" i="5"/>
  <c r="U713" i="5"/>
  <c r="S713" i="5"/>
  <c r="K713" i="5"/>
  <c r="W712" i="5"/>
  <c r="U712" i="5"/>
  <c r="S712" i="5"/>
  <c r="K712" i="5"/>
  <c r="W711" i="5"/>
  <c r="U711" i="5"/>
  <c r="S711" i="5"/>
  <c r="K711" i="5"/>
  <c r="W710" i="5"/>
  <c r="U710" i="5"/>
  <c r="S710" i="5"/>
  <c r="K710" i="5"/>
  <c r="W709" i="5"/>
  <c r="U709" i="5"/>
  <c r="S709" i="5"/>
  <c r="K709" i="5"/>
  <c r="W708" i="5"/>
  <c r="U708" i="5"/>
  <c r="S708" i="5"/>
  <c r="K708" i="5"/>
  <c r="W707" i="5"/>
  <c r="U707" i="5"/>
  <c r="S707" i="5"/>
  <c r="K707" i="5"/>
  <c r="W706" i="5"/>
  <c r="U706" i="5"/>
  <c r="S706" i="5"/>
  <c r="K706" i="5"/>
  <c r="W705" i="5"/>
  <c r="U705" i="5"/>
  <c r="S705" i="5"/>
  <c r="K705" i="5"/>
  <c r="W704" i="5"/>
  <c r="U704" i="5"/>
  <c r="S704" i="5"/>
  <c r="K704" i="5"/>
  <c r="W703" i="5"/>
  <c r="U703" i="5"/>
  <c r="S703" i="5"/>
  <c r="K703" i="5"/>
  <c r="W702" i="5"/>
  <c r="U702" i="5"/>
  <c r="S702" i="5"/>
  <c r="K702" i="5"/>
  <c r="W701" i="5"/>
  <c r="U701" i="5"/>
  <c r="S701" i="5"/>
  <c r="K701" i="5"/>
  <c r="W700" i="5"/>
  <c r="U700" i="5"/>
  <c r="S700" i="5"/>
  <c r="K700" i="5"/>
  <c r="W699" i="5"/>
  <c r="U699" i="5"/>
  <c r="S699" i="5"/>
  <c r="K699" i="5"/>
  <c r="W698" i="5"/>
  <c r="U698" i="5"/>
  <c r="S698" i="5"/>
  <c r="K698" i="5"/>
  <c r="W697" i="5"/>
  <c r="U697" i="5"/>
  <c r="S697" i="5"/>
  <c r="K697" i="5"/>
  <c r="W696" i="5"/>
  <c r="U696" i="5"/>
  <c r="S696" i="5"/>
  <c r="K696" i="5"/>
  <c r="W695" i="5"/>
  <c r="U695" i="5"/>
  <c r="S695" i="5"/>
  <c r="K695" i="5"/>
  <c r="W694" i="5"/>
  <c r="U694" i="5"/>
  <c r="S694" i="5"/>
  <c r="K694" i="5"/>
  <c r="W693" i="5"/>
  <c r="U693" i="5"/>
  <c r="S693" i="5"/>
  <c r="K693" i="5"/>
  <c r="W692" i="5"/>
  <c r="U692" i="5"/>
  <c r="S692" i="5"/>
  <c r="K692" i="5"/>
  <c r="W691" i="5"/>
  <c r="U691" i="5"/>
  <c r="S691" i="5"/>
  <c r="K691" i="5"/>
  <c r="W690" i="5"/>
  <c r="U690" i="5"/>
  <c r="S690" i="5"/>
  <c r="K690" i="5"/>
  <c r="W689" i="5"/>
  <c r="U689" i="5"/>
  <c r="S689" i="5"/>
  <c r="K689" i="5"/>
  <c r="W688" i="5"/>
  <c r="U688" i="5"/>
  <c r="S688" i="5"/>
  <c r="K688" i="5"/>
  <c r="W687" i="5"/>
  <c r="U687" i="5"/>
  <c r="S687" i="5"/>
  <c r="K687" i="5"/>
  <c r="W686" i="5"/>
  <c r="U686" i="5"/>
  <c r="S686" i="5"/>
  <c r="K686" i="5"/>
  <c r="W685" i="5"/>
  <c r="U685" i="5"/>
  <c r="S685" i="5"/>
  <c r="K685" i="5"/>
  <c r="W684" i="5"/>
  <c r="U684" i="5"/>
  <c r="S684" i="5"/>
  <c r="K684" i="5"/>
  <c r="W683" i="5"/>
  <c r="U683" i="5"/>
  <c r="S683" i="5"/>
  <c r="K683" i="5"/>
  <c r="W682" i="5"/>
  <c r="U682" i="5"/>
  <c r="S682" i="5"/>
  <c r="K682" i="5"/>
  <c r="W681" i="5"/>
  <c r="U681" i="5"/>
  <c r="S681" i="5"/>
  <c r="K681" i="5"/>
  <c r="W680" i="5"/>
  <c r="U680" i="5"/>
  <c r="S680" i="5"/>
  <c r="K680" i="5"/>
  <c r="W679" i="5"/>
  <c r="U679" i="5"/>
  <c r="S679" i="5"/>
  <c r="K679" i="5"/>
  <c r="W678" i="5"/>
  <c r="U678" i="5"/>
  <c r="S678" i="5"/>
  <c r="K678" i="5"/>
  <c r="W677" i="5"/>
  <c r="U677" i="5"/>
  <c r="S677" i="5"/>
  <c r="K677" i="5"/>
  <c r="W676" i="5"/>
  <c r="U676" i="5"/>
  <c r="S676" i="5"/>
  <c r="K676" i="5"/>
  <c r="W675" i="5"/>
  <c r="U675" i="5"/>
  <c r="S675" i="5"/>
  <c r="K675" i="5"/>
  <c r="W674" i="5"/>
  <c r="U674" i="5"/>
  <c r="S674" i="5"/>
  <c r="K674" i="5"/>
  <c r="W673" i="5"/>
  <c r="U673" i="5"/>
  <c r="S673" i="5"/>
  <c r="K673" i="5"/>
  <c r="W672" i="5"/>
  <c r="U672" i="5"/>
  <c r="S672" i="5"/>
  <c r="K672" i="5"/>
  <c r="W671" i="5"/>
  <c r="U671" i="5"/>
  <c r="S671" i="5"/>
  <c r="K671" i="5"/>
  <c r="W670" i="5"/>
  <c r="U670" i="5"/>
  <c r="S670" i="5"/>
  <c r="K670" i="5"/>
  <c r="W669" i="5"/>
  <c r="U669" i="5"/>
  <c r="S669" i="5"/>
  <c r="K669" i="5"/>
  <c r="W668" i="5"/>
  <c r="U668" i="5"/>
  <c r="S668" i="5"/>
  <c r="K668" i="5"/>
  <c r="W667" i="5"/>
  <c r="U667" i="5"/>
  <c r="S667" i="5"/>
  <c r="K667" i="5"/>
  <c r="W666" i="5"/>
  <c r="U666" i="5"/>
  <c r="S666" i="5"/>
  <c r="K666" i="5"/>
  <c r="W665" i="5"/>
  <c r="U665" i="5"/>
  <c r="S665" i="5"/>
  <c r="K665" i="5"/>
  <c r="W664" i="5"/>
  <c r="U664" i="5"/>
  <c r="S664" i="5"/>
  <c r="K664" i="5"/>
  <c r="W663" i="5"/>
  <c r="U663" i="5"/>
  <c r="S663" i="5"/>
  <c r="K663" i="5"/>
  <c r="W662" i="5"/>
  <c r="U662" i="5"/>
  <c r="S662" i="5"/>
  <c r="K662" i="5"/>
  <c r="W661" i="5"/>
  <c r="U661" i="5"/>
  <c r="S661" i="5"/>
  <c r="K661" i="5"/>
  <c r="W660" i="5"/>
  <c r="U660" i="5"/>
  <c r="S660" i="5"/>
  <c r="K660" i="5"/>
  <c r="W659" i="5"/>
  <c r="U659" i="5"/>
  <c r="S659" i="5"/>
  <c r="K659" i="5"/>
  <c r="W658" i="5"/>
  <c r="U658" i="5"/>
  <c r="S658" i="5"/>
  <c r="K658" i="5"/>
  <c r="W657" i="5"/>
  <c r="U657" i="5"/>
  <c r="S657" i="5"/>
  <c r="K657" i="5"/>
  <c r="W656" i="5"/>
  <c r="U656" i="5"/>
  <c r="S656" i="5"/>
  <c r="K656" i="5"/>
  <c r="W655" i="5"/>
  <c r="U655" i="5"/>
  <c r="S655" i="5"/>
  <c r="K655" i="5"/>
  <c r="W654" i="5"/>
  <c r="U654" i="5"/>
  <c r="S654" i="5"/>
  <c r="K654" i="5"/>
  <c r="W653" i="5"/>
  <c r="U653" i="5"/>
  <c r="S653" i="5"/>
  <c r="K653" i="5"/>
  <c r="W652" i="5"/>
  <c r="U652" i="5"/>
  <c r="S652" i="5"/>
  <c r="K652" i="5"/>
  <c r="W651" i="5"/>
  <c r="U651" i="5"/>
  <c r="S651" i="5"/>
  <c r="K651" i="5"/>
  <c r="W650" i="5"/>
  <c r="U650" i="5"/>
  <c r="S650" i="5"/>
  <c r="K650" i="5"/>
  <c r="W649" i="5"/>
  <c r="U649" i="5"/>
  <c r="S649" i="5"/>
  <c r="K649" i="5"/>
  <c r="W648" i="5"/>
  <c r="U648" i="5"/>
  <c r="S648" i="5"/>
  <c r="K648" i="5"/>
  <c r="W647" i="5"/>
  <c r="U647" i="5"/>
  <c r="S647" i="5"/>
  <c r="K647" i="5"/>
  <c r="W646" i="5"/>
  <c r="U646" i="5"/>
  <c r="S646" i="5"/>
  <c r="K646" i="5"/>
  <c r="W645" i="5"/>
  <c r="U645" i="5"/>
  <c r="S645" i="5"/>
  <c r="K645" i="5"/>
  <c r="W644" i="5"/>
  <c r="U644" i="5"/>
  <c r="S644" i="5"/>
  <c r="K644" i="5"/>
  <c r="W643" i="5"/>
  <c r="U643" i="5"/>
  <c r="S643" i="5"/>
  <c r="K643" i="5"/>
  <c r="W642" i="5"/>
  <c r="U642" i="5"/>
  <c r="S642" i="5"/>
  <c r="K642" i="5"/>
  <c r="W641" i="5"/>
  <c r="U641" i="5"/>
  <c r="S641" i="5"/>
  <c r="K641" i="5"/>
  <c r="W640" i="5"/>
  <c r="U640" i="5"/>
  <c r="S640" i="5"/>
  <c r="K640" i="5"/>
  <c r="W639" i="5"/>
  <c r="U639" i="5"/>
  <c r="S639" i="5"/>
  <c r="K639" i="5"/>
  <c r="W638" i="5"/>
  <c r="U638" i="5"/>
  <c r="S638" i="5"/>
  <c r="K638" i="5"/>
  <c r="W637" i="5"/>
  <c r="U637" i="5"/>
  <c r="S637" i="5"/>
  <c r="K637" i="5"/>
  <c r="W636" i="5"/>
  <c r="U636" i="5"/>
  <c r="S636" i="5"/>
  <c r="K636" i="5"/>
  <c r="W635" i="5"/>
  <c r="U635" i="5"/>
  <c r="S635" i="5"/>
  <c r="K635" i="5"/>
  <c r="W634" i="5"/>
  <c r="U634" i="5"/>
  <c r="S634" i="5"/>
  <c r="K634" i="5"/>
  <c r="W633" i="5"/>
  <c r="U633" i="5"/>
  <c r="S633" i="5"/>
  <c r="K633" i="5"/>
  <c r="W632" i="5"/>
  <c r="U632" i="5"/>
  <c r="S632" i="5"/>
  <c r="K632" i="5"/>
  <c r="W631" i="5"/>
  <c r="U631" i="5"/>
  <c r="S631" i="5"/>
  <c r="K631" i="5"/>
  <c r="W630" i="5"/>
  <c r="U630" i="5"/>
  <c r="S630" i="5"/>
  <c r="K630" i="5"/>
  <c r="W629" i="5"/>
  <c r="U629" i="5"/>
  <c r="S629" i="5"/>
  <c r="K629" i="5"/>
  <c r="W628" i="5"/>
  <c r="U628" i="5"/>
  <c r="S628" i="5"/>
  <c r="K628" i="5"/>
  <c r="W627" i="5"/>
  <c r="U627" i="5"/>
  <c r="S627" i="5"/>
  <c r="K627" i="5"/>
  <c r="W626" i="5"/>
  <c r="U626" i="5"/>
  <c r="S626" i="5"/>
  <c r="K626" i="5"/>
  <c r="W625" i="5"/>
  <c r="U625" i="5"/>
  <c r="S625" i="5"/>
  <c r="K625" i="5"/>
  <c r="W624" i="5"/>
  <c r="U624" i="5"/>
  <c r="S624" i="5"/>
  <c r="K624" i="5"/>
  <c r="W623" i="5"/>
  <c r="U623" i="5"/>
  <c r="S623" i="5"/>
  <c r="K623" i="5"/>
  <c r="W622" i="5"/>
  <c r="U622" i="5"/>
  <c r="S622" i="5"/>
  <c r="K622" i="5"/>
  <c r="W621" i="5"/>
  <c r="U621" i="5"/>
  <c r="S621" i="5"/>
  <c r="K621" i="5"/>
  <c r="W620" i="5"/>
  <c r="U620" i="5"/>
  <c r="S620" i="5"/>
  <c r="K620" i="5"/>
  <c r="W619" i="5"/>
  <c r="U619" i="5"/>
  <c r="S619" i="5"/>
  <c r="K619" i="5"/>
  <c r="W618" i="5"/>
  <c r="U618" i="5"/>
  <c r="S618" i="5"/>
  <c r="K618" i="5"/>
  <c r="W617" i="5"/>
  <c r="U617" i="5"/>
  <c r="S617" i="5"/>
  <c r="K617" i="5"/>
  <c r="W616" i="5"/>
  <c r="U616" i="5"/>
  <c r="S616" i="5"/>
  <c r="K616" i="5"/>
  <c r="W615" i="5"/>
  <c r="U615" i="5"/>
  <c r="S615" i="5"/>
  <c r="K615" i="5"/>
  <c r="W614" i="5"/>
  <c r="U614" i="5"/>
  <c r="S614" i="5"/>
  <c r="K614" i="5"/>
  <c r="W613" i="5"/>
  <c r="U613" i="5"/>
  <c r="S613" i="5"/>
  <c r="K613" i="5"/>
  <c r="W612" i="5"/>
  <c r="U612" i="5"/>
  <c r="S612" i="5"/>
  <c r="K612" i="5"/>
  <c r="W611" i="5"/>
  <c r="U611" i="5"/>
  <c r="S611" i="5"/>
  <c r="K611" i="5"/>
  <c r="W610" i="5"/>
  <c r="U610" i="5"/>
  <c r="S610" i="5"/>
  <c r="K610" i="5"/>
  <c r="W609" i="5"/>
  <c r="U609" i="5"/>
  <c r="S609" i="5"/>
  <c r="K609" i="5"/>
  <c r="W608" i="5"/>
  <c r="U608" i="5"/>
  <c r="S608" i="5"/>
  <c r="K608" i="5"/>
  <c r="W607" i="5"/>
  <c r="U607" i="5"/>
  <c r="S607" i="5"/>
  <c r="K607" i="5"/>
  <c r="W606" i="5"/>
  <c r="U606" i="5"/>
  <c r="S606" i="5"/>
  <c r="K606" i="5"/>
  <c r="W605" i="5"/>
  <c r="U605" i="5"/>
  <c r="S605" i="5"/>
  <c r="K605" i="5"/>
  <c r="W604" i="5"/>
  <c r="U604" i="5"/>
  <c r="S604" i="5"/>
  <c r="K604" i="5"/>
  <c r="W603" i="5"/>
  <c r="U603" i="5"/>
  <c r="S603" i="5"/>
  <c r="K603" i="5"/>
  <c r="W602" i="5"/>
  <c r="U602" i="5"/>
  <c r="S602" i="5"/>
  <c r="K602" i="5"/>
  <c r="W601" i="5"/>
  <c r="U601" i="5"/>
  <c r="S601" i="5"/>
  <c r="K601" i="5"/>
  <c r="W600" i="5"/>
  <c r="U600" i="5"/>
  <c r="S600" i="5"/>
  <c r="K600" i="5"/>
  <c r="W599" i="5"/>
  <c r="U599" i="5"/>
  <c r="S599" i="5"/>
  <c r="K599" i="5"/>
  <c r="W598" i="5"/>
  <c r="U598" i="5"/>
  <c r="S598" i="5"/>
  <c r="K598" i="5"/>
  <c r="W597" i="5"/>
  <c r="U597" i="5"/>
  <c r="S597" i="5"/>
  <c r="K597" i="5"/>
  <c r="W596" i="5"/>
  <c r="U596" i="5"/>
  <c r="S596" i="5"/>
  <c r="K596" i="5"/>
  <c r="W595" i="5"/>
  <c r="U595" i="5"/>
  <c r="S595" i="5"/>
  <c r="K595" i="5"/>
  <c r="W594" i="5"/>
  <c r="U594" i="5"/>
  <c r="S594" i="5"/>
  <c r="K594" i="5"/>
  <c r="W593" i="5"/>
  <c r="U593" i="5"/>
  <c r="S593" i="5"/>
  <c r="K593" i="5"/>
  <c r="W592" i="5"/>
  <c r="U592" i="5"/>
  <c r="S592" i="5"/>
  <c r="K592" i="5"/>
  <c r="W591" i="5"/>
  <c r="U591" i="5"/>
  <c r="S591" i="5"/>
  <c r="K591" i="5"/>
  <c r="W590" i="5"/>
  <c r="U590" i="5"/>
  <c r="S590" i="5"/>
  <c r="K590" i="5"/>
  <c r="W589" i="5"/>
  <c r="U589" i="5"/>
  <c r="S589" i="5"/>
  <c r="K589" i="5"/>
  <c r="W588" i="5"/>
  <c r="U588" i="5"/>
  <c r="S588" i="5"/>
  <c r="K588" i="5"/>
  <c r="W587" i="5"/>
  <c r="U587" i="5"/>
  <c r="S587" i="5"/>
  <c r="K587" i="5"/>
  <c r="W586" i="5"/>
  <c r="U586" i="5"/>
  <c r="S586" i="5"/>
  <c r="K586" i="5"/>
  <c r="W585" i="5"/>
  <c r="U585" i="5"/>
  <c r="S585" i="5"/>
  <c r="K585" i="5"/>
  <c r="W584" i="5"/>
  <c r="U584" i="5"/>
  <c r="S584" i="5"/>
  <c r="K584" i="5"/>
  <c r="W583" i="5"/>
  <c r="U583" i="5"/>
  <c r="S583" i="5"/>
  <c r="K583" i="5"/>
  <c r="W582" i="5"/>
  <c r="U582" i="5"/>
  <c r="S582" i="5"/>
  <c r="K582" i="5"/>
  <c r="W581" i="5"/>
  <c r="U581" i="5"/>
  <c r="S581" i="5"/>
  <c r="K581" i="5"/>
  <c r="W580" i="5"/>
  <c r="U580" i="5"/>
  <c r="S580" i="5"/>
  <c r="K580" i="5"/>
  <c r="W579" i="5"/>
  <c r="U579" i="5"/>
  <c r="S579" i="5"/>
  <c r="K579" i="5"/>
  <c r="W578" i="5"/>
  <c r="U578" i="5"/>
  <c r="S578" i="5"/>
  <c r="K578" i="5"/>
  <c r="W577" i="5"/>
  <c r="U577" i="5"/>
  <c r="S577" i="5"/>
  <c r="K577" i="5"/>
  <c r="W576" i="5"/>
  <c r="U576" i="5"/>
  <c r="S576" i="5"/>
  <c r="K576" i="5"/>
  <c r="W575" i="5"/>
  <c r="U575" i="5"/>
  <c r="S575" i="5"/>
  <c r="K575" i="5"/>
  <c r="W574" i="5"/>
  <c r="U574" i="5"/>
  <c r="S574" i="5"/>
  <c r="K574" i="5"/>
  <c r="W573" i="5"/>
  <c r="U573" i="5"/>
  <c r="S573" i="5"/>
  <c r="K573" i="5"/>
  <c r="W572" i="5"/>
  <c r="U572" i="5"/>
  <c r="S572" i="5"/>
  <c r="K572" i="5"/>
  <c r="W571" i="5"/>
  <c r="U571" i="5"/>
  <c r="S571" i="5"/>
  <c r="K571" i="5"/>
  <c r="W570" i="5"/>
  <c r="U570" i="5"/>
  <c r="S570" i="5"/>
  <c r="K570" i="5"/>
  <c r="W569" i="5"/>
  <c r="U569" i="5"/>
  <c r="S569" i="5"/>
  <c r="K569" i="5"/>
  <c r="W568" i="5"/>
  <c r="U568" i="5"/>
  <c r="S568" i="5"/>
  <c r="K568" i="5"/>
  <c r="W567" i="5"/>
  <c r="U567" i="5"/>
  <c r="S567" i="5"/>
  <c r="K567" i="5"/>
  <c r="W566" i="5"/>
  <c r="U566" i="5"/>
  <c r="S566" i="5"/>
  <c r="K566" i="5"/>
  <c r="W565" i="5"/>
  <c r="U565" i="5"/>
  <c r="S565" i="5"/>
  <c r="K565" i="5"/>
  <c r="W564" i="5"/>
  <c r="U564" i="5"/>
  <c r="S564" i="5"/>
  <c r="K564" i="5"/>
  <c r="W563" i="5"/>
  <c r="U563" i="5"/>
  <c r="S563" i="5"/>
  <c r="K563" i="5"/>
  <c r="W562" i="5"/>
  <c r="U562" i="5"/>
  <c r="S562" i="5"/>
  <c r="K562" i="5"/>
  <c r="W561" i="5"/>
  <c r="U561" i="5"/>
  <c r="S561" i="5"/>
  <c r="K561" i="5"/>
  <c r="W560" i="5"/>
  <c r="U560" i="5"/>
  <c r="S560" i="5"/>
  <c r="K560" i="5"/>
  <c r="W559" i="5"/>
  <c r="U559" i="5"/>
  <c r="S559" i="5"/>
  <c r="K559" i="5"/>
  <c r="W558" i="5"/>
  <c r="U558" i="5"/>
  <c r="S558" i="5"/>
  <c r="K558" i="5"/>
  <c r="W557" i="5"/>
  <c r="U557" i="5"/>
  <c r="S557" i="5"/>
  <c r="K557" i="5"/>
  <c r="W556" i="5"/>
  <c r="U556" i="5"/>
  <c r="S556" i="5"/>
  <c r="K556" i="5"/>
  <c r="W555" i="5"/>
  <c r="U555" i="5"/>
  <c r="S555" i="5"/>
  <c r="K555" i="5"/>
  <c r="W554" i="5"/>
  <c r="U554" i="5"/>
  <c r="S554" i="5"/>
  <c r="K554" i="5"/>
  <c r="W553" i="5"/>
  <c r="U553" i="5"/>
  <c r="S553" i="5"/>
  <c r="K553" i="5"/>
  <c r="W552" i="5"/>
  <c r="U552" i="5"/>
  <c r="S552" i="5"/>
  <c r="K552" i="5"/>
  <c r="W551" i="5"/>
  <c r="U551" i="5"/>
  <c r="S551" i="5"/>
  <c r="K551" i="5"/>
  <c r="W550" i="5"/>
  <c r="U550" i="5"/>
  <c r="S550" i="5"/>
  <c r="K550" i="5"/>
  <c r="W549" i="5"/>
  <c r="U549" i="5"/>
  <c r="S549" i="5"/>
  <c r="K549" i="5"/>
  <c r="W548" i="5"/>
  <c r="U548" i="5"/>
  <c r="S548" i="5"/>
  <c r="K548" i="5"/>
  <c r="W547" i="5"/>
  <c r="U547" i="5"/>
  <c r="S547" i="5"/>
  <c r="K547" i="5"/>
  <c r="W546" i="5"/>
  <c r="U546" i="5"/>
  <c r="S546" i="5"/>
  <c r="K546" i="5"/>
  <c r="W545" i="5"/>
  <c r="U545" i="5"/>
  <c r="S545" i="5"/>
  <c r="K545" i="5"/>
  <c r="W544" i="5"/>
  <c r="U544" i="5"/>
  <c r="S544" i="5"/>
  <c r="K544" i="5"/>
  <c r="W543" i="5"/>
  <c r="U543" i="5"/>
  <c r="S543" i="5"/>
  <c r="K543" i="5"/>
  <c r="W542" i="5"/>
  <c r="U542" i="5"/>
  <c r="S542" i="5"/>
  <c r="K542" i="5"/>
  <c r="W541" i="5"/>
  <c r="U541" i="5"/>
  <c r="S541" i="5"/>
  <c r="K541" i="5"/>
  <c r="W540" i="5"/>
  <c r="U540" i="5"/>
  <c r="S540" i="5"/>
  <c r="K540" i="5"/>
  <c r="W539" i="5"/>
  <c r="U539" i="5"/>
  <c r="S539" i="5"/>
  <c r="K539" i="5"/>
  <c r="W538" i="5"/>
  <c r="U538" i="5"/>
  <c r="S538" i="5"/>
  <c r="K538" i="5"/>
  <c r="W537" i="5"/>
  <c r="U537" i="5"/>
  <c r="S537" i="5"/>
  <c r="K537" i="5"/>
  <c r="W536" i="5"/>
  <c r="U536" i="5"/>
  <c r="S536" i="5"/>
  <c r="K536" i="5"/>
  <c r="W535" i="5"/>
  <c r="U535" i="5"/>
  <c r="S535" i="5"/>
  <c r="K535" i="5"/>
  <c r="W534" i="5"/>
  <c r="U534" i="5"/>
  <c r="S534" i="5"/>
  <c r="K534" i="5"/>
  <c r="W533" i="5"/>
  <c r="U533" i="5"/>
  <c r="S533" i="5"/>
  <c r="K533" i="5"/>
  <c r="W532" i="5"/>
  <c r="U532" i="5"/>
  <c r="S532" i="5"/>
  <c r="K532" i="5"/>
  <c r="W531" i="5"/>
  <c r="U531" i="5"/>
  <c r="S531" i="5"/>
  <c r="K531" i="5"/>
  <c r="W530" i="5"/>
  <c r="U530" i="5"/>
  <c r="S530" i="5"/>
  <c r="K530" i="5"/>
  <c r="W529" i="5"/>
  <c r="U529" i="5"/>
  <c r="S529" i="5"/>
  <c r="K529" i="5"/>
  <c r="W528" i="5"/>
  <c r="U528" i="5"/>
  <c r="S528" i="5"/>
  <c r="K528" i="5"/>
  <c r="W527" i="5"/>
  <c r="U527" i="5"/>
  <c r="S527" i="5"/>
  <c r="K527" i="5"/>
  <c r="W526" i="5"/>
  <c r="U526" i="5"/>
  <c r="S526" i="5"/>
  <c r="K526" i="5"/>
  <c r="W525" i="5"/>
  <c r="U525" i="5"/>
  <c r="S525" i="5"/>
  <c r="K525" i="5"/>
  <c r="W524" i="5"/>
  <c r="U524" i="5"/>
  <c r="S524" i="5"/>
  <c r="K524" i="5"/>
  <c r="W523" i="5"/>
  <c r="U523" i="5"/>
  <c r="S523" i="5"/>
  <c r="K523" i="5"/>
  <c r="W522" i="5"/>
  <c r="U522" i="5"/>
  <c r="S522" i="5"/>
  <c r="K522" i="5"/>
  <c r="W521" i="5"/>
  <c r="U521" i="5"/>
  <c r="S521" i="5"/>
  <c r="K521" i="5"/>
  <c r="W520" i="5"/>
  <c r="U520" i="5"/>
  <c r="S520" i="5"/>
  <c r="K520" i="5"/>
  <c r="W519" i="5"/>
  <c r="U519" i="5"/>
  <c r="S519" i="5"/>
  <c r="K519" i="5"/>
  <c r="W518" i="5"/>
  <c r="U518" i="5"/>
  <c r="S518" i="5"/>
  <c r="K518" i="5"/>
  <c r="W517" i="5"/>
  <c r="U517" i="5"/>
  <c r="S517" i="5"/>
  <c r="K517" i="5"/>
  <c r="W516" i="5"/>
  <c r="U516" i="5"/>
  <c r="S516" i="5"/>
  <c r="K516" i="5"/>
  <c r="W515" i="5"/>
  <c r="U515" i="5"/>
  <c r="S515" i="5"/>
  <c r="K515" i="5"/>
  <c r="W514" i="5"/>
  <c r="U514" i="5"/>
  <c r="S514" i="5"/>
  <c r="K514" i="5"/>
  <c r="W513" i="5"/>
  <c r="U513" i="5"/>
  <c r="S513" i="5"/>
  <c r="K513" i="5"/>
  <c r="W512" i="5"/>
  <c r="U512" i="5"/>
  <c r="S512" i="5"/>
  <c r="K512" i="5"/>
  <c r="W511" i="5"/>
  <c r="U511" i="5"/>
  <c r="S511" i="5"/>
  <c r="K511" i="5"/>
  <c r="W510" i="5"/>
  <c r="U510" i="5"/>
  <c r="S510" i="5"/>
  <c r="K510" i="5"/>
  <c r="W509" i="5"/>
  <c r="U509" i="5"/>
  <c r="S509" i="5"/>
  <c r="K509" i="5"/>
  <c r="W508" i="5"/>
  <c r="U508" i="5"/>
  <c r="S508" i="5"/>
  <c r="K508" i="5"/>
  <c r="W507" i="5"/>
  <c r="U507" i="5"/>
  <c r="S507" i="5"/>
  <c r="K507" i="5"/>
  <c r="W506" i="5"/>
  <c r="U506" i="5"/>
  <c r="S506" i="5"/>
  <c r="K506" i="5"/>
  <c r="W505" i="5"/>
  <c r="U505" i="5"/>
  <c r="S505" i="5"/>
  <c r="K505" i="5"/>
  <c r="W504" i="5"/>
  <c r="U504" i="5"/>
  <c r="S504" i="5"/>
  <c r="K504" i="5"/>
  <c r="W503" i="5"/>
  <c r="U503" i="5"/>
  <c r="S503" i="5"/>
  <c r="K503" i="5"/>
  <c r="W502" i="5"/>
  <c r="U502" i="5"/>
  <c r="S502" i="5"/>
  <c r="K502" i="5"/>
  <c r="W501" i="5"/>
  <c r="U501" i="5"/>
  <c r="S501" i="5"/>
  <c r="K501" i="5"/>
  <c r="W500" i="5"/>
  <c r="U500" i="5"/>
  <c r="S500" i="5"/>
  <c r="K500" i="5"/>
  <c r="W499" i="5"/>
  <c r="U499" i="5"/>
  <c r="S499" i="5"/>
  <c r="K499" i="5"/>
  <c r="W498" i="5"/>
  <c r="U498" i="5"/>
  <c r="S498" i="5"/>
  <c r="K498" i="5"/>
  <c r="W497" i="5"/>
  <c r="U497" i="5"/>
  <c r="S497" i="5"/>
  <c r="K497" i="5"/>
  <c r="W496" i="5"/>
  <c r="U496" i="5"/>
  <c r="S496" i="5"/>
  <c r="K496" i="5"/>
  <c r="W495" i="5"/>
  <c r="U495" i="5"/>
  <c r="S495" i="5"/>
  <c r="K495" i="5"/>
  <c r="W494" i="5"/>
  <c r="U494" i="5"/>
  <c r="S494" i="5"/>
  <c r="K494" i="5"/>
  <c r="W493" i="5"/>
  <c r="U493" i="5"/>
  <c r="S493" i="5"/>
  <c r="K493" i="5"/>
  <c r="W492" i="5"/>
  <c r="U492" i="5"/>
  <c r="S492" i="5"/>
  <c r="K492" i="5"/>
  <c r="W491" i="5"/>
  <c r="U491" i="5"/>
  <c r="S491" i="5"/>
  <c r="K491" i="5"/>
  <c r="W490" i="5"/>
  <c r="U490" i="5"/>
  <c r="S490" i="5"/>
  <c r="K490" i="5"/>
  <c r="W489" i="5"/>
  <c r="U489" i="5"/>
  <c r="S489" i="5"/>
  <c r="K489" i="5"/>
  <c r="W488" i="5"/>
  <c r="U488" i="5"/>
  <c r="S488" i="5"/>
  <c r="K488" i="5"/>
  <c r="W487" i="5"/>
  <c r="U487" i="5"/>
  <c r="S487" i="5"/>
  <c r="K487" i="5"/>
  <c r="W486" i="5"/>
  <c r="U486" i="5"/>
  <c r="S486" i="5"/>
  <c r="K486" i="5"/>
  <c r="W485" i="5"/>
  <c r="U485" i="5"/>
  <c r="S485" i="5"/>
  <c r="K485" i="5"/>
  <c r="W484" i="5"/>
  <c r="U484" i="5"/>
  <c r="S484" i="5"/>
  <c r="K484" i="5"/>
  <c r="W483" i="5"/>
  <c r="U483" i="5"/>
  <c r="S483" i="5"/>
  <c r="K483" i="5"/>
  <c r="W482" i="5"/>
  <c r="U482" i="5"/>
  <c r="S482" i="5"/>
  <c r="K482" i="5"/>
  <c r="W481" i="5"/>
  <c r="U481" i="5"/>
  <c r="S481" i="5"/>
  <c r="K481" i="5"/>
  <c r="W480" i="5"/>
  <c r="U480" i="5"/>
  <c r="S480" i="5"/>
  <c r="K480" i="5"/>
  <c r="W479" i="5"/>
  <c r="U479" i="5"/>
  <c r="S479" i="5"/>
  <c r="K479" i="5"/>
  <c r="W478" i="5"/>
  <c r="U478" i="5"/>
  <c r="S478" i="5"/>
  <c r="K478" i="5"/>
  <c r="W477" i="5"/>
  <c r="U477" i="5"/>
  <c r="S477" i="5"/>
  <c r="K477" i="5"/>
  <c r="W476" i="5"/>
  <c r="U476" i="5"/>
  <c r="S476" i="5"/>
  <c r="K476" i="5"/>
  <c r="W475" i="5"/>
  <c r="U475" i="5"/>
  <c r="S475" i="5"/>
  <c r="K475" i="5"/>
  <c r="W474" i="5"/>
  <c r="U474" i="5"/>
  <c r="S474" i="5"/>
  <c r="K474" i="5"/>
  <c r="W473" i="5"/>
  <c r="U473" i="5"/>
  <c r="S473" i="5"/>
  <c r="K473" i="5"/>
  <c r="W472" i="5"/>
  <c r="U472" i="5"/>
  <c r="S472" i="5"/>
  <c r="K472" i="5"/>
  <c r="W471" i="5"/>
  <c r="U471" i="5"/>
  <c r="S471" i="5"/>
  <c r="K471" i="5"/>
  <c r="W470" i="5"/>
  <c r="U470" i="5"/>
  <c r="S470" i="5"/>
  <c r="K470" i="5"/>
  <c r="W469" i="5"/>
  <c r="U469" i="5"/>
  <c r="S469" i="5"/>
  <c r="K469" i="5"/>
  <c r="W468" i="5"/>
  <c r="U468" i="5"/>
  <c r="S468" i="5"/>
  <c r="K468" i="5"/>
  <c r="W467" i="5"/>
  <c r="U467" i="5"/>
  <c r="S467" i="5"/>
  <c r="K467" i="5"/>
  <c r="W466" i="5"/>
  <c r="U466" i="5"/>
  <c r="S466" i="5"/>
  <c r="K466" i="5"/>
  <c r="W465" i="5"/>
  <c r="U465" i="5"/>
  <c r="S465" i="5"/>
  <c r="K465" i="5"/>
  <c r="W464" i="5"/>
  <c r="U464" i="5"/>
  <c r="S464" i="5"/>
  <c r="K464" i="5"/>
  <c r="W463" i="5"/>
  <c r="U463" i="5"/>
  <c r="S463" i="5"/>
  <c r="K463" i="5"/>
  <c r="W462" i="5"/>
  <c r="U462" i="5"/>
  <c r="S462" i="5"/>
  <c r="K462" i="5"/>
  <c r="W461" i="5"/>
  <c r="U461" i="5"/>
  <c r="S461" i="5"/>
  <c r="K461" i="5"/>
  <c r="W460" i="5"/>
  <c r="U460" i="5"/>
  <c r="S460" i="5"/>
  <c r="K460" i="5"/>
  <c r="W459" i="5"/>
  <c r="U459" i="5"/>
  <c r="S459" i="5"/>
  <c r="K459" i="5"/>
  <c r="W458" i="5"/>
  <c r="U458" i="5"/>
  <c r="S458" i="5"/>
  <c r="K458" i="5"/>
  <c r="W457" i="5"/>
  <c r="U457" i="5"/>
  <c r="S457" i="5"/>
  <c r="K457" i="5"/>
  <c r="W456" i="5"/>
  <c r="U456" i="5"/>
  <c r="S456" i="5"/>
  <c r="K456" i="5"/>
  <c r="W455" i="5"/>
  <c r="U455" i="5"/>
  <c r="S455" i="5"/>
  <c r="K455" i="5"/>
  <c r="W454" i="5"/>
  <c r="U454" i="5"/>
  <c r="S454" i="5"/>
  <c r="K454" i="5"/>
  <c r="W453" i="5"/>
  <c r="U453" i="5"/>
  <c r="S453" i="5"/>
  <c r="K453" i="5"/>
  <c r="W452" i="5"/>
  <c r="U452" i="5"/>
  <c r="S452" i="5"/>
  <c r="K452" i="5"/>
  <c r="W451" i="5"/>
  <c r="U451" i="5"/>
  <c r="S451" i="5"/>
  <c r="K451" i="5"/>
  <c r="W450" i="5"/>
  <c r="U450" i="5"/>
  <c r="S450" i="5"/>
  <c r="K450" i="5"/>
  <c r="W449" i="5"/>
  <c r="U449" i="5"/>
  <c r="S449" i="5"/>
  <c r="K449" i="5"/>
  <c r="W448" i="5"/>
  <c r="U448" i="5"/>
  <c r="S448" i="5"/>
  <c r="K448" i="5"/>
  <c r="W447" i="5"/>
  <c r="U447" i="5"/>
  <c r="S447" i="5"/>
  <c r="K447" i="5"/>
  <c r="W446" i="5"/>
  <c r="U446" i="5"/>
  <c r="S446" i="5"/>
  <c r="K446" i="5"/>
  <c r="W445" i="5"/>
  <c r="U445" i="5"/>
  <c r="S445" i="5"/>
  <c r="K445" i="5"/>
  <c r="W444" i="5"/>
  <c r="U444" i="5"/>
  <c r="S444" i="5"/>
  <c r="K444" i="5"/>
  <c r="W443" i="5"/>
  <c r="U443" i="5"/>
  <c r="S443" i="5"/>
  <c r="K443" i="5"/>
  <c r="W442" i="5"/>
  <c r="U442" i="5"/>
  <c r="S442" i="5"/>
  <c r="K442" i="5"/>
  <c r="W441" i="5"/>
  <c r="U441" i="5"/>
  <c r="S441" i="5"/>
  <c r="K441" i="5"/>
  <c r="W440" i="5"/>
  <c r="U440" i="5"/>
  <c r="S440" i="5"/>
  <c r="K440" i="5"/>
  <c r="W439" i="5"/>
  <c r="U439" i="5"/>
  <c r="S439" i="5"/>
  <c r="K439" i="5"/>
  <c r="W438" i="5"/>
  <c r="U438" i="5"/>
  <c r="S438" i="5"/>
  <c r="K438" i="5"/>
  <c r="W437" i="5"/>
  <c r="U437" i="5"/>
  <c r="S437" i="5"/>
  <c r="K437" i="5"/>
  <c r="W436" i="5"/>
  <c r="U436" i="5"/>
  <c r="S436" i="5"/>
  <c r="K436" i="5"/>
  <c r="W435" i="5"/>
  <c r="U435" i="5"/>
  <c r="S435" i="5"/>
  <c r="K435" i="5"/>
  <c r="W434" i="5"/>
  <c r="U434" i="5"/>
  <c r="S434" i="5"/>
  <c r="K434" i="5"/>
  <c r="W433" i="5"/>
  <c r="U433" i="5"/>
  <c r="S433" i="5"/>
  <c r="K433" i="5"/>
  <c r="W432" i="5"/>
  <c r="U432" i="5"/>
  <c r="S432" i="5"/>
  <c r="K432" i="5"/>
  <c r="W431" i="5"/>
  <c r="U431" i="5"/>
  <c r="S431" i="5"/>
  <c r="K431" i="5"/>
  <c r="W430" i="5"/>
  <c r="U430" i="5"/>
  <c r="S430" i="5"/>
  <c r="K430" i="5"/>
  <c r="W429" i="5"/>
  <c r="U429" i="5"/>
  <c r="S429" i="5"/>
  <c r="K429" i="5"/>
  <c r="W428" i="5"/>
  <c r="U428" i="5"/>
  <c r="S428" i="5"/>
  <c r="K428" i="5"/>
  <c r="W427" i="5"/>
  <c r="U427" i="5"/>
  <c r="S427" i="5"/>
  <c r="K427" i="5"/>
  <c r="W426" i="5"/>
  <c r="U426" i="5"/>
  <c r="S426" i="5"/>
  <c r="K426" i="5"/>
  <c r="W425" i="5"/>
  <c r="U425" i="5"/>
  <c r="S425" i="5"/>
  <c r="K425" i="5"/>
  <c r="W424" i="5"/>
  <c r="U424" i="5"/>
  <c r="S424" i="5"/>
  <c r="K424" i="5"/>
  <c r="W423" i="5"/>
  <c r="U423" i="5"/>
  <c r="S423" i="5"/>
  <c r="K423" i="5"/>
  <c r="W422" i="5"/>
  <c r="U422" i="5"/>
  <c r="S422" i="5"/>
  <c r="K422" i="5"/>
  <c r="W421" i="5"/>
  <c r="U421" i="5"/>
  <c r="S421" i="5"/>
  <c r="K421" i="5"/>
  <c r="W420" i="5"/>
  <c r="U420" i="5"/>
  <c r="S420" i="5"/>
  <c r="K420" i="5"/>
  <c r="W419" i="5"/>
  <c r="U419" i="5"/>
  <c r="S419" i="5"/>
  <c r="K419" i="5"/>
  <c r="W418" i="5"/>
  <c r="U418" i="5"/>
  <c r="S418" i="5"/>
  <c r="K418" i="5"/>
  <c r="W417" i="5"/>
  <c r="U417" i="5"/>
  <c r="S417" i="5"/>
  <c r="K417" i="5"/>
  <c r="W416" i="5"/>
  <c r="U416" i="5"/>
  <c r="S416" i="5"/>
  <c r="K416" i="5"/>
  <c r="W415" i="5"/>
  <c r="U415" i="5"/>
  <c r="S415" i="5"/>
  <c r="K415" i="5"/>
  <c r="W414" i="5"/>
  <c r="U414" i="5"/>
  <c r="S414" i="5"/>
  <c r="K414" i="5"/>
  <c r="W413" i="5"/>
  <c r="U413" i="5"/>
  <c r="S413" i="5"/>
  <c r="K413" i="5"/>
  <c r="W412" i="5"/>
  <c r="U412" i="5"/>
  <c r="S412" i="5"/>
  <c r="K412" i="5"/>
  <c r="W411" i="5"/>
  <c r="U411" i="5"/>
  <c r="S411" i="5"/>
  <c r="K411" i="5"/>
  <c r="W410" i="5"/>
  <c r="U410" i="5"/>
  <c r="S410" i="5"/>
  <c r="K410" i="5"/>
  <c r="W409" i="5"/>
  <c r="U409" i="5"/>
  <c r="S409" i="5"/>
  <c r="K409" i="5"/>
  <c r="W408" i="5"/>
  <c r="U408" i="5"/>
  <c r="S408" i="5"/>
  <c r="K408" i="5"/>
  <c r="W407" i="5"/>
  <c r="U407" i="5"/>
  <c r="S407" i="5"/>
  <c r="K407" i="5"/>
  <c r="W406" i="5"/>
  <c r="U406" i="5"/>
  <c r="S406" i="5"/>
  <c r="K406" i="5"/>
  <c r="W405" i="5"/>
  <c r="U405" i="5"/>
  <c r="S405" i="5"/>
  <c r="K405" i="5"/>
  <c r="W404" i="5"/>
  <c r="U404" i="5"/>
  <c r="S404" i="5"/>
  <c r="K404" i="5"/>
  <c r="W403" i="5"/>
  <c r="U403" i="5"/>
  <c r="S403" i="5"/>
  <c r="K403" i="5"/>
  <c r="W402" i="5"/>
  <c r="U402" i="5"/>
  <c r="S402" i="5"/>
  <c r="K402" i="5"/>
  <c r="W401" i="5"/>
  <c r="U401" i="5"/>
  <c r="S401" i="5"/>
  <c r="K401" i="5"/>
  <c r="W400" i="5"/>
  <c r="U400" i="5"/>
  <c r="S400" i="5"/>
  <c r="K400" i="5"/>
  <c r="W399" i="5"/>
  <c r="U399" i="5"/>
  <c r="S399" i="5"/>
  <c r="K399" i="5"/>
  <c r="W398" i="5"/>
  <c r="U398" i="5"/>
  <c r="S398" i="5"/>
  <c r="K398" i="5"/>
  <c r="W397" i="5"/>
  <c r="U397" i="5"/>
  <c r="S397" i="5"/>
  <c r="K397" i="5"/>
  <c r="W396" i="5"/>
  <c r="U396" i="5"/>
  <c r="S396" i="5"/>
  <c r="K396" i="5"/>
  <c r="W395" i="5"/>
  <c r="U395" i="5"/>
  <c r="S395" i="5"/>
  <c r="K395" i="5"/>
  <c r="W394" i="5"/>
  <c r="U394" i="5"/>
  <c r="S394" i="5"/>
  <c r="K394" i="5"/>
  <c r="W393" i="5"/>
  <c r="U393" i="5"/>
  <c r="S393" i="5"/>
  <c r="K393" i="5"/>
  <c r="W392" i="5"/>
  <c r="U392" i="5"/>
  <c r="S392" i="5"/>
  <c r="K392" i="5"/>
  <c r="W391" i="5"/>
  <c r="U391" i="5"/>
  <c r="S391" i="5"/>
  <c r="K391" i="5"/>
  <c r="W390" i="5"/>
  <c r="U390" i="5"/>
  <c r="S390" i="5"/>
  <c r="K390" i="5"/>
  <c r="W389" i="5"/>
  <c r="U389" i="5"/>
  <c r="S389" i="5"/>
  <c r="K389" i="5"/>
  <c r="W388" i="5"/>
  <c r="U388" i="5"/>
  <c r="S388" i="5"/>
  <c r="K388" i="5"/>
  <c r="W387" i="5"/>
  <c r="U387" i="5"/>
  <c r="S387" i="5"/>
  <c r="K387" i="5"/>
  <c r="W386" i="5"/>
  <c r="U386" i="5"/>
  <c r="S386" i="5"/>
  <c r="K386" i="5"/>
  <c r="W385" i="5"/>
  <c r="U385" i="5"/>
  <c r="S385" i="5"/>
  <c r="K385" i="5"/>
  <c r="W384" i="5"/>
  <c r="U384" i="5"/>
  <c r="S384" i="5"/>
  <c r="K384" i="5"/>
  <c r="W383" i="5"/>
  <c r="U383" i="5"/>
  <c r="S383" i="5"/>
  <c r="K383" i="5"/>
  <c r="W382" i="5"/>
  <c r="U382" i="5"/>
  <c r="S382" i="5"/>
  <c r="K382" i="5"/>
  <c r="W381" i="5"/>
  <c r="U381" i="5"/>
  <c r="S381" i="5"/>
  <c r="K381" i="5"/>
  <c r="W380" i="5"/>
  <c r="U380" i="5"/>
  <c r="S380" i="5"/>
  <c r="K380" i="5"/>
  <c r="W379" i="5"/>
  <c r="U379" i="5"/>
  <c r="S379" i="5"/>
  <c r="K379" i="5"/>
  <c r="W378" i="5"/>
  <c r="U378" i="5"/>
  <c r="S378" i="5"/>
  <c r="K378" i="5"/>
  <c r="W377" i="5"/>
  <c r="U377" i="5"/>
  <c r="S377" i="5"/>
  <c r="K377" i="5"/>
  <c r="W376" i="5"/>
  <c r="U376" i="5"/>
  <c r="S376" i="5"/>
  <c r="K376" i="5"/>
  <c r="W375" i="5"/>
  <c r="U375" i="5"/>
  <c r="S375" i="5"/>
  <c r="K375" i="5"/>
  <c r="W374" i="5"/>
  <c r="U374" i="5"/>
  <c r="S374" i="5"/>
  <c r="K374" i="5"/>
  <c r="W373" i="5"/>
  <c r="U373" i="5"/>
  <c r="S373" i="5"/>
  <c r="K373" i="5"/>
  <c r="W372" i="5"/>
  <c r="U372" i="5"/>
  <c r="S372" i="5"/>
  <c r="K372" i="5"/>
  <c r="W371" i="5"/>
  <c r="U371" i="5"/>
  <c r="S371" i="5"/>
  <c r="K371" i="5"/>
  <c r="W370" i="5"/>
  <c r="U370" i="5"/>
  <c r="S370" i="5"/>
  <c r="K370" i="5"/>
  <c r="W369" i="5"/>
  <c r="U369" i="5"/>
  <c r="S369" i="5"/>
  <c r="K369" i="5"/>
  <c r="W368" i="5"/>
  <c r="U368" i="5"/>
  <c r="S368" i="5"/>
  <c r="K368" i="5"/>
  <c r="W367" i="5"/>
  <c r="U367" i="5"/>
  <c r="S367" i="5"/>
  <c r="K367" i="5"/>
  <c r="W366" i="5"/>
  <c r="U366" i="5"/>
  <c r="S366" i="5"/>
  <c r="K366" i="5"/>
  <c r="W365" i="5"/>
  <c r="U365" i="5"/>
  <c r="S365" i="5"/>
  <c r="K365" i="5"/>
  <c r="W364" i="5"/>
  <c r="U364" i="5"/>
  <c r="S364" i="5"/>
  <c r="K364" i="5"/>
  <c r="W363" i="5"/>
  <c r="U363" i="5"/>
  <c r="S363" i="5"/>
  <c r="K363" i="5"/>
  <c r="W362" i="5"/>
  <c r="U362" i="5"/>
  <c r="S362" i="5"/>
  <c r="K362" i="5"/>
  <c r="W361" i="5"/>
  <c r="U361" i="5"/>
  <c r="S361" i="5"/>
  <c r="K361" i="5"/>
  <c r="W360" i="5"/>
  <c r="U360" i="5"/>
  <c r="S360" i="5"/>
  <c r="K360" i="5"/>
  <c r="W359" i="5"/>
  <c r="U359" i="5"/>
  <c r="S359" i="5"/>
  <c r="K359" i="5"/>
  <c r="W358" i="5"/>
  <c r="U358" i="5"/>
  <c r="S358" i="5"/>
  <c r="K358" i="5"/>
  <c r="W357" i="5"/>
  <c r="U357" i="5"/>
  <c r="S357" i="5"/>
  <c r="K357" i="5"/>
  <c r="W356" i="5"/>
  <c r="U356" i="5"/>
  <c r="S356" i="5"/>
  <c r="K356" i="5"/>
  <c r="W355" i="5"/>
  <c r="U355" i="5"/>
  <c r="S355" i="5"/>
  <c r="K355" i="5"/>
  <c r="W354" i="5"/>
  <c r="U354" i="5"/>
  <c r="S354" i="5"/>
  <c r="K354" i="5"/>
  <c r="W353" i="5"/>
  <c r="U353" i="5"/>
  <c r="S353" i="5"/>
  <c r="K353" i="5"/>
  <c r="W352" i="5"/>
  <c r="U352" i="5"/>
  <c r="S352" i="5"/>
  <c r="K352" i="5"/>
  <c r="W351" i="5"/>
  <c r="U351" i="5"/>
  <c r="S351" i="5"/>
  <c r="K351" i="5"/>
  <c r="W350" i="5"/>
  <c r="U350" i="5"/>
  <c r="S350" i="5"/>
  <c r="K350" i="5"/>
  <c r="W349" i="5"/>
  <c r="U349" i="5"/>
  <c r="S349" i="5"/>
  <c r="K349" i="5"/>
  <c r="W348" i="5"/>
  <c r="U348" i="5"/>
  <c r="S348" i="5"/>
  <c r="K348" i="5"/>
  <c r="W347" i="5"/>
  <c r="U347" i="5"/>
  <c r="S347" i="5"/>
  <c r="S345" i="5" s="1"/>
  <c r="K347" i="5"/>
  <c r="P346" i="5"/>
  <c r="Q346" i="5" s="1"/>
  <c r="Q345" i="5" s="1"/>
  <c r="K346" i="5"/>
  <c r="AI345" i="5"/>
  <c r="AH345" i="5"/>
  <c r="AG345" i="5"/>
  <c r="AF345" i="5"/>
  <c r="AF344" i="5" s="1"/>
  <c r="AE345" i="5"/>
  <c r="AD345" i="5"/>
  <c r="AD344" i="5" s="1"/>
  <c r="AC345" i="5"/>
  <c r="AC344" i="5" s="1"/>
  <c r="AB345" i="5"/>
  <c r="AA345" i="5"/>
  <c r="AA344" i="5" s="1"/>
  <c r="Z345" i="5"/>
  <c r="Y345" i="5"/>
  <c r="Y344" i="5" s="1"/>
  <c r="X345" i="5"/>
  <c r="X344" i="5" s="1"/>
  <c r="V345" i="5"/>
  <c r="T345" i="5"/>
  <c r="R345" i="5"/>
  <c r="R344" i="5" s="1"/>
  <c r="O345" i="5"/>
  <c r="O344" i="5" s="1"/>
  <c r="N345" i="5"/>
  <c r="N344" i="5" s="1"/>
  <c r="M345" i="5"/>
  <c r="L345" i="5"/>
  <c r="L344" i="5" s="1"/>
  <c r="AI344" i="5"/>
  <c r="AG344" i="5"/>
  <c r="Z344" i="5"/>
  <c r="T344" i="5"/>
  <c r="S341" i="5"/>
  <c r="K341" i="5"/>
  <c r="S340" i="5"/>
  <c r="K340" i="5"/>
  <c r="S339" i="5"/>
  <c r="K339" i="5"/>
  <c r="AI338" i="5"/>
  <c r="AI280" i="5" s="1"/>
  <c r="AH338" i="5"/>
  <c r="AG338" i="5"/>
  <c r="AF338" i="5"/>
  <c r="AE338" i="5"/>
  <c r="AD338" i="5"/>
  <c r="AC338" i="5"/>
  <c r="AB338" i="5"/>
  <c r="AA338" i="5"/>
  <c r="Z338" i="5"/>
  <c r="Y338" i="5"/>
  <c r="X338" i="5"/>
  <c r="W338" i="5"/>
  <c r="V338" i="5"/>
  <c r="U338" i="5"/>
  <c r="T338" i="5"/>
  <c r="R338" i="5"/>
  <c r="Q338" i="5"/>
  <c r="P338" i="5"/>
  <c r="O338" i="5"/>
  <c r="N338" i="5"/>
  <c r="N280" i="5" s="1"/>
  <c r="M338" i="5"/>
  <c r="L338" i="5"/>
  <c r="S336" i="5"/>
  <c r="K336" i="5"/>
  <c r="S335" i="5"/>
  <c r="K335" i="5"/>
  <c r="S334" i="5"/>
  <c r="K334" i="5"/>
  <c r="Y333" i="5"/>
  <c r="Y329" i="5" s="1"/>
  <c r="S333" i="5"/>
  <c r="Q333" i="5"/>
  <c r="Q329" i="5" s="1"/>
  <c r="K333" i="5"/>
  <c r="Q332" i="5"/>
  <c r="K332" i="5"/>
  <c r="Q331" i="5"/>
  <c r="K331" i="5"/>
  <c r="S330" i="5"/>
  <c r="Q330" i="5"/>
  <c r="K330" i="5"/>
  <c r="AI329" i="5"/>
  <c r="AH329" i="5"/>
  <c r="AG329" i="5"/>
  <c r="AF329" i="5"/>
  <c r="AF280" i="5" s="1"/>
  <c r="AE329" i="5"/>
  <c r="AD329" i="5"/>
  <c r="AC329" i="5"/>
  <c r="AB329" i="5"/>
  <c r="AA329" i="5"/>
  <c r="AA280" i="5" s="1"/>
  <c r="Z329" i="5"/>
  <c r="X329" i="5"/>
  <c r="X280" i="5" s="1"/>
  <c r="W329" i="5"/>
  <c r="V329" i="5"/>
  <c r="U329" i="5"/>
  <c r="T329" i="5"/>
  <c r="T280" i="5" s="1"/>
  <c r="S329" i="5"/>
  <c r="R329" i="5"/>
  <c r="P329" i="5"/>
  <c r="O329" i="5"/>
  <c r="N329" i="5"/>
  <c r="M329" i="5"/>
  <c r="L329" i="5"/>
  <c r="S326" i="5"/>
  <c r="K326" i="5"/>
  <c r="S325" i="5"/>
  <c r="K325" i="5"/>
  <c r="S324" i="5"/>
  <c r="K324" i="5"/>
  <c r="S323" i="5"/>
  <c r="K323" i="5"/>
  <c r="S322" i="5"/>
  <c r="K322" i="5"/>
  <c r="S321" i="5"/>
  <c r="K321" i="5"/>
  <c r="S320" i="5"/>
  <c r="K320" i="5"/>
  <c r="S319" i="5"/>
  <c r="K319" i="5"/>
  <c r="S318" i="5"/>
  <c r="K318" i="5"/>
  <c r="S317" i="5"/>
  <c r="K317" i="5"/>
  <c r="S316" i="5"/>
  <c r="K316" i="5"/>
  <c r="S315" i="5"/>
  <c r="K315" i="5"/>
  <c r="S314" i="5"/>
  <c r="K314" i="5"/>
  <c r="S313" i="5"/>
  <c r="K313" i="5"/>
  <c r="S312" i="5"/>
  <c r="K312" i="5"/>
  <c r="S311" i="5"/>
  <c r="K311" i="5"/>
  <c r="S310" i="5"/>
  <c r="K310" i="5"/>
  <c r="S309" i="5"/>
  <c r="K309" i="5"/>
  <c r="S308" i="5"/>
  <c r="K308" i="5"/>
  <c r="S307" i="5"/>
  <c r="K307" i="5"/>
  <c r="S306" i="5"/>
  <c r="K306" i="5"/>
  <c r="S305" i="5"/>
  <c r="K305" i="5"/>
  <c r="S304" i="5"/>
  <c r="K304" i="5"/>
  <c r="S303" i="5"/>
  <c r="K303" i="5"/>
  <c r="S302" i="5"/>
  <c r="K302" i="5"/>
  <c r="S301" i="5"/>
  <c r="K301" i="5"/>
  <c r="S300" i="5"/>
  <c r="K300" i="5"/>
  <c r="S299" i="5"/>
  <c r="K299" i="5"/>
  <c r="S298" i="5"/>
  <c r="K298" i="5"/>
  <c r="S297" i="5"/>
  <c r="K297" i="5"/>
  <c r="S296" i="5"/>
  <c r="K296" i="5"/>
  <c r="S295" i="5"/>
  <c r="K295" i="5"/>
  <c r="S294" i="5"/>
  <c r="K294" i="5"/>
  <c r="S293" i="5"/>
  <c r="K293" i="5"/>
  <c r="S292" i="5"/>
  <c r="K292" i="5"/>
  <c r="S291" i="5"/>
  <c r="K291" i="5"/>
  <c r="S290" i="5"/>
  <c r="K290" i="5"/>
  <c r="P289" i="5"/>
  <c r="K289" i="5"/>
  <c r="Q289" i="5" s="1"/>
  <c r="P288" i="5"/>
  <c r="K288" i="5"/>
  <c r="Q288" i="5" s="1"/>
  <c r="P287" i="5"/>
  <c r="K287" i="5"/>
  <c r="Q287" i="5" s="1"/>
  <c r="P286" i="5"/>
  <c r="K286" i="5"/>
  <c r="Q286" i="5" s="1"/>
  <c r="P285" i="5"/>
  <c r="K285" i="5"/>
  <c r="Q285" i="5" s="1"/>
  <c r="P284" i="5"/>
  <c r="K284" i="5"/>
  <c r="Q284" i="5" s="1"/>
  <c r="P283" i="5"/>
  <c r="K283" i="5"/>
  <c r="Q283" i="5" s="1"/>
  <c r="P282" i="5"/>
  <c r="K282" i="5"/>
  <c r="Q282" i="5" s="1"/>
  <c r="AI281" i="5"/>
  <c r="AH281" i="5"/>
  <c r="AG281" i="5"/>
  <c r="AF281" i="5"/>
  <c r="AE281" i="5"/>
  <c r="AD281" i="5"/>
  <c r="AC281" i="5"/>
  <c r="AB281" i="5"/>
  <c r="AA281" i="5"/>
  <c r="Z281" i="5"/>
  <c r="Y281" i="5"/>
  <c r="X281" i="5"/>
  <c r="W281" i="5"/>
  <c r="W280" i="5" s="1"/>
  <c r="V281" i="5"/>
  <c r="U281" i="5"/>
  <c r="T281" i="5"/>
  <c r="R281" i="5"/>
  <c r="O281" i="5"/>
  <c r="O280" i="5" s="1"/>
  <c r="N281" i="5"/>
  <c r="M281" i="5"/>
  <c r="M280" i="5" s="1"/>
  <c r="L281" i="5"/>
  <c r="AD280" i="5"/>
  <c r="S277" i="5"/>
  <c r="K277" i="5"/>
  <c r="S276" i="5"/>
  <c r="K276" i="5"/>
  <c r="P275" i="5"/>
  <c r="K275" i="5"/>
  <c r="Q275" i="5" s="1"/>
  <c r="Q274" i="5"/>
  <c r="P274" i="5"/>
  <c r="K274" i="5"/>
  <c r="P273" i="5"/>
  <c r="K273" i="5"/>
  <c r="Q273" i="5" s="1"/>
  <c r="P272" i="5"/>
  <c r="K272" i="5"/>
  <c r="Q272" i="5" s="1"/>
  <c r="P271" i="5"/>
  <c r="K271" i="5"/>
  <c r="Q271" i="5" s="1"/>
  <c r="AI270" i="5"/>
  <c r="AI269" i="5" s="1"/>
  <c r="AH270" i="5"/>
  <c r="AH269" i="5" s="1"/>
  <c r="AG270" i="5"/>
  <c r="AG269" i="5" s="1"/>
  <c r="AF270" i="5"/>
  <c r="AF269" i="5" s="1"/>
  <c r="AE270" i="5"/>
  <c r="AD270" i="5"/>
  <c r="AD269" i="5" s="1"/>
  <c r="AC270" i="5"/>
  <c r="AB270" i="5"/>
  <c r="AB269" i="5" s="1"/>
  <c r="AA270" i="5"/>
  <c r="AA269" i="5" s="1"/>
  <c r="Z270" i="5"/>
  <c r="Z269" i="5" s="1"/>
  <c r="Y270" i="5"/>
  <c r="Y269" i="5" s="1"/>
  <c r="X270" i="5"/>
  <c r="X269" i="5" s="1"/>
  <c r="W270" i="5"/>
  <c r="W269" i="5" s="1"/>
  <c r="V270" i="5"/>
  <c r="V269" i="5" s="1"/>
  <c r="U270" i="5"/>
  <c r="U269" i="5" s="1"/>
  <c r="T270" i="5"/>
  <c r="T269" i="5" s="1"/>
  <c r="T10" i="5" s="1"/>
  <c r="R270" i="5"/>
  <c r="R269" i="5" s="1"/>
  <c r="O270" i="5"/>
  <c r="O269" i="5" s="1"/>
  <c r="N270" i="5"/>
  <c r="M270" i="5"/>
  <c r="L270" i="5"/>
  <c r="L269" i="5" s="1"/>
  <c r="AE269" i="5"/>
  <c r="AC269" i="5"/>
  <c r="N269" i="5"/>
  <c r="M269" i="5"/>
  <c r="R267" i="5"/>
  <c r="K267" i="5"/>
  <c r="R266" i="5"/>
  <c r="K266" i="5"/>
  <c r="R265" i="5"/>
  <c r="K265" i="5"/>
  <c r="R264" i="5"/>
  <c r="K264" i="5"/>
  <c r="R263" i="5"/>
  <c r="K263" i="5"/>
  <c r="R262" i="5"/>
  <c r="K262" i="5"/>
  <c r="R261" i="5"/>
  <c r="K261" i="5"/>
  <c r="R260" i="5"/>
  <c r="K260" i="5"/>
  <c r="R259" i="5"/>
  <c r="K259" i="5"/>
  <c r="R258" i="5"/>
  <c r="K258" i="5"/>
  <c r="R257" i="5"/>
  <c r="K257" i="5"/>
  <c r="R256" i="5"/>
  <c r="K256" i="5"/>
  <c r="R255" i="5"/>
  <c r="K255" i="5"/>
  <c r="S254" i="5"/>
  <c r="K254" i="5"/>
  <c r="S253" i="5"/>
  <c r="K253" i="5"/>
  <c r="S252" i="5"/>
  <c r="K252" i="5"/>
  <c r="S251" i="5"/>
  <c r="K251" i="5"/>
  <c r="S250" i="5"/>
  <c r="K250" i="5"/>
  <c r="S249" i="5"/>
  <c r="K249" i="5"/>
  <c r="S248" i="5"/>
  <c r="K248" i="5"/>
  <c r="S247" i="5"/>
  <c r="K247" i="5"/>
  <c r="S246" i="5"/>
  <c r="K246" i="5"/>
  <c r="S245" i="5"/>
  <c r="K245" i="5"/>
  <c r="S244" i="5"/>
  <c r="K244" i="5"/>
  <c r="S243" i="5"/>
  <c r="K243" i="5"/>
  <c r="S242" i="5"/>
  <c r="K242" i="5"/>
  <c r="S241" i="5"/>
  <c r="K241" i="5"/>
  <c r="Y240" i="5"/>
  <c r="S240" i="5"/>
  <c r="K240" i="5"/>
  <c r="Y239" i="5"/>
  <c r="S239" i="5"/>
  <c r="K239" i="5"/>
  <c r="Y238" i="5"/>
  <c r="S238" i="5"/>
  <c r="K238" i="5"/>
  <c r="Y237" i="5"/>
  <c r="S237" i="5"/>
  <c r="K237" i="5"/>
  <c r="Y236" i="5"/>
  <c r="S236" i="5"/>
  <c r="K236" i="5"/>
  <c r="Y235" i="5"/>
  <c r="S235" i="5"/>
  <c r="K235" i="5"/>
  <c r="Y234" i="5"/>
  <c r="S234" i="5"/>
  <c r="K234" i="5"/>
  <c r="Y233" i="5"/>
  <c r="S233" i="5"/>
  <c r="K233" i="5"/>
  <c r="Y232" i="5"/>
  <c r="S232" i="5"/>
  <c r="K232" i="5"/>
  <c r="Y231" i="5"/>
  <c r="S231" i="5"/>
  <c r="K231" i="5"/>
  <c r="Y230" i="5"/>
  <c r="S230" i="5"/>
  <c r="K230" i="5"/>
  <c r="Y229" i="5"/>
  <c r="S229" i="5"/>
  <c r="K229" i="5"/>
  <c r="Y228" i="5"/>
  <c r="S228" i="5"/>
  <c r="K228" i="5"/>
  <c r="Y227" i="5"/>
  <c r="S227" i="5"/>
  <c r="K227" i="5"/>
  <c r="Y226" i="5"/>
  <c r="S226" i="5"/>
  <c r="K226" i="5"/>
  <c r="Y225" i="5"/>
  <c r="S225" i="5"/>
  <c r="K225" i="5"/>
  <c r="Y224" i="5"/>
  <c r="S224" i="5"/>
  <c r="K224" i="5"/>
  <c r="Y223" i="5"/>
  <c r="S223" i="5"/>
  <c r="K223" i="5"/>
  <c r="Y222" i="5"/>
  <c r="S222" i="5"/>
  <c r="K222" i="5"/>
  <c r="Y221" i="5"/>
  <c r="S221" i="5"/>
  <c r="K221" i="5"/>
  <c r="Y220" i="5"/>
  <c r="S220" i="5"/>
  <c r="K220" i="5"/>
  <c r="Y219" i="5"/>
  <c r="S219" i="5"/>
  <c r="K219" i="5"/>
  <c r="Y218" i="5"/>
  <c r="S218" i="5"/>
  <c r="K218" i="5"/>
  <c r="Y217" i="5"/>
  <c r="S217" i="5"/>
  <c r="K217" i="5"/>
  <c r="Y216" i="5"/>
  <c r="S216" i="5"/>
  <c r="K216" i="5"/>
  <c r="Y215" i="5"/>
  <c r="S215" i="5"/>
  <c r="K215" i="5"/>
  <c r="Y214" i="5"/>
  <c r="S214" i="5"/>
  <c r="K214" i="5"/>
  <c r="Y213" i="5"/>
  <c r="S213" i="5"/>
  <c r="K213" i="5"/>
  <c r="S212" i="5"/>
  <c r="Q212" i="5"/>
  <c r="K212" i="5"/>
  <c r="S211" i="5"/>
  <c r="Q211" i="5"/>
  <c r="K211" i="5"/>
  <c r="S210" i="5"/>
  <c r="Q210" i="5"/>
  <c r="K210" i="5"/>
  <c r="S209" i="5"/>
  <c r="Q209" i="5"/>
  <c r="K209" i="5"/>
  <c r="S208" i="5"/>
  <c r="Q208" i="5"/>
  <c r="K208" i="5"/>
  <c r="Y207" i="5"/>
  <c r="Y181" i="5" s="1"/>
  <c r="K207" i="5"/>
  <c r="Y206" i="5"/>
  <c r="K206" i="5"/>
  <c r="S205" i="5"/>
  <c r="R205" i="5"/>
  <c r="K205" i="5"/>
  <c r="S204" i="5"/>
  <c r="R204" i="5"/>
  <c r="K204" i="5"/>
  <c r="R203" i="5"/>
  <c r="K203" i="5"/>
  <c r="S203" i="5" s="1"/>
  <c r="S202" i="5"/>
  <c r="R202" i="5"/>
  <c r="K202" i="5"/>
  <c r="R201" i="5"/>
  <c r="K201" i="5"/>
  <c r="S201" i="5" s="1"/>
  <c r="R200" i="5"/>
  <c r="K200" i="5"/>
  <c r="S200" i="5" s="1"/>
  <c r="R199" i="5"/>
  <c r="K199" i="5"/>
  <c r="S199" i="5" s="1"/>
  <c r="S198" i="5"/>
  <c r="R198" i="5"/>
  <c r="K198" i="5"/>
  <c r="R197" i="5"/>
  <c r="K197" i="5"/>
  <c r="S197" i="5" s="1"/>
  <c r="R196" i="5"/>
  <c r="K196" i="5"/>
  <c r="S196" i="5" s="1"/>
  <c r="R195" i="5"/>
  <c r="K195" i="5"/>
  <c r="S195" i="5" s="1"/>
  <c r="R194" i="5"/>
  <c r="K194" i="5"/>
  <c r="S194" i="5" s="1"/>
  <c r="S193" i="5"/>
  <c r="R193" i="5"/>
  <c r="K193" i="5"/>
  <c r="S192" i="5"/>
  <c r="R192" i="5"/>
  <c r="K192" i="5"/>
  <c r="R191" i="5"/>
  <c r="K191" i="5"/>
  <c r="S191" i="5" s="1"/>
  <c r="R190" i="5"/>
  <c r="K190" i="5"/>
  <c r="S190" i="5" s="1"/>
  <c r="S189" i="5"/>
  <c r="R189" i="5"/>
  <c r="K189" i="5"/>
  <c r="R188" i="5"/>
  <c r="K188" i="5"/>
  <c r="S188" i="5" s="1"/>
  <c r="R187" i="5"/>
  <c r="K187" i="5"/>
  <c r="S187" i="5" s="1"/>
  <c r="S186" i="5"/>
  <c r="R186" i="5"/>
  <c r="K186" i="5"/>
  <c r="S185" i="5"/>
  <c r="R185" i="5"/>
  <c r="K185" i="5"/>
  <c r="R184" i="5"/>
  <c r="K184" i="5"/>
  <c r="S184" i="5" s="1"/>
  <c r="R183" i="5"/>
  <c r="K183" i="5"/>
  <c r="S183" i="5" s="1"/>
  <c r="S182" i="5"/>
  <c r="R182" i="5"/>
  <c r="K182" i="5"/>
  <c r="AI181" i="5"/>
  <c r="AH181" i="5"/>
  <c r="AG181" i="5"/>
  <c r="AF181" i="5"/>
  <c r="AE181" i="5"/>
  <c r="AD181" i="5"/>
  <c r="AC181" i="5"/>
  <c r="AB181" i="5"/>
  <c r="AA181" i="5"/>
  <c r="Z181" i="5"/>
  <c r="X181" i="5"/>
  <c r="W181" i="5"/>
  <c r="V181" i="5"/>
  <c r="U181" i="5"/>
  <c r="T181" i="5"/>
  <c r="P181" i="5"/>
  <c r="O181" i="5"/>
  <c r="N181" i="5"/>
  <c r="M181" i="5"/>
  <c r="L181" i="5"/>
  <c r="R178" i="5"/>
  <c r="S178" i="5" s="1"/>
  <c r="K178" i="5"/>
  <c r="R177" i="5"/>
  <c r="S177" i="5" s="1"/>
  <c r="K177" i="5"/>
  <c r="R176" i="5"/>
  <c r="S176" i="5" s="1"/>
  <c r="K176" i="5"/>
  <c r="R175" i="5"/>
  <c r="S175" i="5" s="1"/>
  <c r="K175" i="5"/>
  <c r="R174" i="5"/>
  <c r="S174" i="5" s="1"/>
  <c r="K174" i="5"/>
  <c r="R173" i="5"/>
  <c r="S173" i="5" s="1"/>
  <c r="K173" i="5"/>
  <c r="R172" i="5"/>
  <c r="S172" i="5" s="1"/>
  <c r="K172" i="5"/>
  <c r="R171" i="5"/>
  <c r="S171" i="5" s="1"/>
  <c r="K171" i="5"/>
  <c r="R170" i="5"/>
  <c r="S170" i="5" s="1"/>
  <c r="K170" i="5"/>
  <c r="R169" i="5"/>
  <c r="S169" i="5" s="1"/>
  <c r="K169" i="5"/>
  <c r="R168" i="5"/>
  <c r="S168" i="5" s="1"/>
  <c r="K168" i="5"/>
  <c r="R167" i="5"/>
  <c r="S167" i="5" s="1"/>
  <c r="K167" i="5"/>
  <c r="R166" i="5"/>
  <c r="S166" i="5" s="1"/>
  <c r="K166" i="5"/>
  <c r="R165" i="5"/>
  <c r="S165" i="5" s="1"/>
  <c r="K165" i="5"/>
  <c r="R164" i="5"/>
  <c r="S164" i="5" s="1"/>
  <c r="K164" i="5"/>
  <c r="R163" i="5"/>
  <c r="S163" i="5" s="1"/>
  <c r="K163" i="5"/>
  <c r="R162" i="5"/>
  <c r="S162" i="5" s="1"/>
  <c r="K162" i="5"/>
  <c r="R161" i="5"/>
  <c r="S161" i="5" s="1"/>
  <c r="K161" i="5"/>
  <c r="R160" i="5"/>
  <c r="S160" i="5" s="1"/>
  <c r="K160" i="5"/>
  <c r="R159" i="5"/>
  <c r="S159" i="5" s="1"/>
  <c r="K159" i="5"/>
  <c r="R158" i="5"/>
  <c r="S158" i="5" s="1"/>
  <c r="K158" i="5"/>
  <c r="R157" i="5"/>
  <c r="S157" i="5" s="1"/>
  <c r="K157" i="5"/>
  <c r="R156" i="5"/>
  <c r="S156" i="5" s="1"/>
  <c r="K156" i="5"/>
  <c r="R155" i="5"/>
  <c r="S155" i="5" s="1"/>
  <c r="K155" i="5"/>
  <c r="R154" i="5"/>
  <c r="S154" i="5" s="1"/>
  <c r="K154" i="5"/>
  <c r="R153" i="5"/>
  <c r="S153" i="5" s="1"/>
  <c r="K153" i="5"/>
  <c r="R152" i="5"/>
  <c r="S152" i="5" s="1"/>
  <c r="K152" i="5"/>
  <c r="R151" i="5"/>
  <c r="S151" i="5" s="1"/>
  <c r="K151" i="5"/>
  <c r="R150" i="5"/>
  <c r="S150" i="5" s="1"/>
  <c r="K150" i="5"/>
  <c r="R149" i="5"/>
  <c r="S149" i="5" s="1"/>
  <c r="K149" i="5"/>
  <c r="R148" i="5"/>
  <c r="S148" i="5" s="1"/>
  <c r="K148" i="5"/>
  <c r="S147" i="5"/>
  <c r="K147" i="5"/>
  <c r="S146" i="5"/>
  <c r="K146" i="5"/>
  <c r="S145" i="5"/>
  <c r="K145" i="5"/>
  <c r="S144" i="5"/>
  <c r="K144" i="5"/>
  <c r="S143" i="5"/>
  <c r="K143" i="5"/>
  <c r="S142" i="5"/>
  <c r="K142" i="5"/>
  <c r="S141" i="5"/>
  <c r="K141" i="5"/>
  <c r="S140" i="5"/>
  <c r="K140" i="5"/>
  <c r="S139" i="5"/>
  <c r="K139" i="5"/>
  <c r="S138" i="5"/>
  <c r="K138" i="5"/>
  <c r="S137" i="5"/>
  <c r="K137" i="5"/>
  <c r="S136" i="5"/>
  <c r="K136" i="5"/>
  <c r="S135" i="5"/>
  <c r="K135" i="5"/>
  <c r="S134" i="5"/>
  <c r="K134" i="5"/>
  <c r="S133" i="5"/>
  <c r="K133" i="5"/>
  <c r="S132" i="5"/>
  <c r="K132" i="5"/>
  <c r="S131" i="5"/>
  <c r="K131" i="5"/>
  <c r="S130" i="5"/>
  <c r="K130" i="5"/>
  <c r="S129" i="5"/>
  <c r="K129" i="5"/>
  <c r="S128" i="5"/>
  <c r="K128" i="5"/>
  <c r="S127" i="5"/>
  <c r="K127" i="5"/>
  <c r="S126" i="5"/>
  <c r="K126" i="5"/>
  <c r="S125" i="5"/>
  <c r="K125" i="5"/>
  <c r="S124" i="5"/>
  <c r="K124" i="5"/>
  <c r="S123" i="5"/>
  <c r="K123" i="5"/>
  <c r="S122" i="5"/>
  <c r="K122" i="5"/>
  <c r="S121" i="5"/>
  <c r="K121" i="5"/>
  <c r="S120" i="5"/>
  <c r="K120" i="5"/>
  <c r="S119" i="5"/>
  <c r="K119" i="5"/>
  <c r="Y118" i="5"/>
  <c r="S118" i="5"/>
  <c r="K118" i="5"/>
  <c r="Y117" i="5"/>
  <c r="S117" i="5"/>
  <c r="K117" i="5"/>
  <c r="Y116" i="5"/>
  <c r="S116" i="5"/>
  <c r="K116" i="5"/>
  <c r="Y115" i="5"/>
  <c r="S115" i="5"/>
  <c r="K115" i="5"/>
  <c r="Y114" i="5"/>
  <c r="S114" i="5"/>
  <c r="K114" i="5"/>
  <c r="Y113" i="5"/>
  <c r="S113" i="5"/>
  <c r="K113" i="5"/>
  <c r="Y112" i="5"/>
  <c r="S112" i="5"/>
  <c r="K112" i="5"/>
  <c r="Y111" i="5"/>
  <c r="S111" i="5"/>
  <c r="K111" i="5"/>
  <c r="Y110" i="5"/>
  <c r="S110" i="5"/>
  <c r="K110" i="5"/>
  <c r="Y109" i="5"/>
  <c r="S109" i="5"/>
  <c r="K109" i="5"/>
  <c r="Y108" i="5"/>
  <c r="S108" i="5"/>
  <c r="K108" i="5"/>
  <c r="Y107" i="5"/>
  <c r="S107" i="5"/>
  <c r="K107" i="5"/>
  <c r="Y106" i="5"/>
  <c r="S106" i="5"/>
  <c r="K106" i="5"/>
  <c r="Y105" i="5"/>
  <c r="S105" i="5"/>
  <c r="K105" i="5"/>
  <c r="Y104" i="5"/>
  <c r="S104" i="5"/>
  <c r="K104" i="5"/>
  <c r="Y103" i="5"/>
  <c r="S103" i="5"/>
  <c r="K103" i="5"/>
  <c r="Y102" i="5"/>
  <c r="S102" i="5"/>
  <c r="K102" i="5"/>
  <c r="Y101" i="5"/>
  <c r="S101" i="5"/>
  <c r="K101" i="5"/>
  <c r="Y100" i="5"/>
  <c r="S100" i="5"/>
  <c r="K100" i="5"/>
  <c r="Y99" i="5"/>
  <c r="S99" i="5"/>
  <c r="K99" i="5"/>
  <c r="Y98" i="5"/>
  <c r="S98" i="5"/>
  <c r="K98" i="5"/>
  <c r="Y97" i="5"/>
  <c r="S97" i="5"/>
  <c r="K97" i="5"/>
  <c r="Y96" i="5"/>
  <c r="S96" i="5"/>
  <c r="K96" i="5"/>
  <c r="Y95" i="5"/>
  <c r="S95" i="5"/>
  <c r="K95" i="5"/>
  <c r="Y94" i="5"/>
  <c r="S94" i="5"/>
  <c r="K94" i="5"/>
  <c r="Y93" i="5"/>
  <c r="S93" i="5"/>
  <c r="K93" i="5"/>
  <c r="Y92" i="5"/>
  <c r="S92" i="5"/>
  <c r="K92" i="5"/>
  <c r="Y91" i="5"/>
  <c r="S91" i="5"/>
  <c r="K91" i="5"/>
  <c r="Y90" i="5"/>
  <c r="S90" i="5"/>
  <c r="K90" i="5"/>
  <c r="Y89" i="5"/>
  <c r="S89" i="5"/>
  <c r="K89" i="5"/>
  <c r="Y88" i="5"/>
  <c r="S88" i="5"/>
  <c r="K88" i="5"/>
  <c r="Y87" i="5"/>
  <c r="S87" i="5"/>
  <c r="K87" i="5"/>
  <c r="Y86" i="5"/>
  <c r="S86" i="5"/>
  <c r="K86" i="5"/>
  <c r="Y85" i="5"/>
  <c r="S85" i="5"/>
  <c r="K85" i="5"/>
  <c r="Y84" i="5"/>
  <c r="S84" i="5"/>
  <c r="K84" i="5"/>
  <c r="Y83" i="5"/>
  <c r="S83" i="5"/>
  <c r="K83" i="5"/>
  <c r="Y82" i="5"/>
  <c r="S82" i="5"/>
  <c r="K82" i="5"/>
  <c r="Y81" i="5"/>
  <c r="S81" i="5"/>
  <c r="K81" i="5"/>
  <c r="Y80" i="5"/>
  <c r="S80" i="5"/>
  <c r="K80" i="5"/>
  <c r="Y79" i="5"/>
  <c r="S79" i="5"/>
  <c r="K79" i="5"/>
  <c r="Y78" i="5"/>
  <c r="S78" i="5"/>
  <c r="K78" i="5"/>
  <c r="Y77" i="5"/>
  <c r="S77" i="5"/>
  <c r="K77" i="5"/>
  <c r="Y76" i="5"/>
  <c r="S76" i="5"/>
  <c r="K76" i="5"/>
  <c r="S75" i="5"/>
  <c r="Q75" i="5"/>
  <c r="K75" i="5"/>
  <c r="S74" i="5"/>
  <c r="Q74" i="5"/>
  <c r="K74" i="5"/>
  <c r="S73" i="5"/>
  <c r="Q73" i="5"/>
  <c r="K73" i="5"/>
  <c r="S72" i="5"/>
  <c r="Q72" i="5"/>
  <c r="K72" i="5"/>
  <c r="S71" i="5"/>
  <c r="Q71" i="5"/>
  <c r="K71" i="5"/>
  <c r="S70" i="5"/>
  <c r="Q70" i="5"/>
  <c r="K70" i="5"/>
  <c r="S69" i="5"/>
  <c r="Q69" i="5"/>
  <c r="K69" i="5"/>
  <c r="S68" i="5"/>
  <c r="Q68" i="5"/>
  <c r="K68" i="5"/>
  <c r="S67" i="5"/>
  <c r="Q67" i="5"/>
  <c r="K67" i="5"/>
  <c r="S66" i="5"/>
  <c r="Q66" i="5"/>
  <c r="K66" i="5"/>
  <c r="S65" i="5"/>
  <c r="Q65" i="5"/>
  <c r="K65" i="5"/>
  <c r="S64" i="5"/>
  <c r="Q64" i="5"/>
  <c r="K64" i="5"/>
  <c r="S63" i="5"/>
  <c r="Q63" i="5"/>
  <c r="K63" i="5"/>
  <c r="S62" i="5"/>
  <c r="Q62" i="5"/>
  <c r="K62" i="5"/>
  <c r="S61" i="5"/>
  <c r="Q61" i="5"/>
  <c r="K61" i="5"/>
  <c r="S60" i="5"/>
  <c r="Q60" i="5"/>
  <c r="K60" i="5"/>
  <c r="S59" i="5"/>
  <c r="R59" i="5"/>
  <c r="K59" i="5"/>
  <c r="R58" i="5"/>
  <c r="S58" i="5" s="1"/>
  <c r="K58" i="5"/>
  <c r="R57" i="5"/>
  <c r="S57" i="5" s="1"/>
  <c r="K57" i="5"/>
  <c r="S56" i="5"/>
  <c r="R56" i="5"/>
  <c r="K56" i="5"/>
  <c r="R55" i="5"/>
  <c r="S55" i="5" s="1"/>
  <c r="K55" i="5"/>
  <c r="R54" i="5"/>
  <c r="S54" i="5" s="1"/>
  <c r="K54" i="5"/>
  <c r="R53" i="5"/>
  <c r="S53" i="5" s="1"/>
  <c r="K53" i="5"/>
  <c r="S52" i="5"/>
  <c r="R52" i="5"/>
  <c r="K52" i="5"/>
  <c r="S51" i="5"/>
  <c r="R51" i="5"/>
  <c r="K51" i="5"/>
  <c r="R50" i="5"/>
  <c r="S50" i="5" s="1"/>
  <c r="K50" i="5"/>
  <c r="R49" i="5"/>
  <c r="S49" i="5" s="1"/>
  <c r="K49" i="5"/>
  <c r="S48" i="5"/>
  <c r="R48" i="5"/>
  <c r="K48" i="5"/>
  <c r="R47" i="5"/>
  <c r="S47" i="5" s="1"/>
  <c r="K47" i="5"/>
  <c r="S46" i="5"/>
  <c r="R46" i="5"/>
  <c r="K46" i="5"/>
  <c r="R45" i="5"/>
  <c r="S45" i="5" s="1"/>
  <c r="K45" i="5"/>
  <c r="S44" i="5"/>
  <c r="R44" i="5"/>
  <c r="K44" i="5"/>
  <c r="R43" i="5"/>
  <c r="S43" i="5" s="1"/>
  <c r="K43" i="5"/>
  <c r="R42" i="5"/>
  <c r="S42" i="5" s="1"/>
  <c r="K42" i="5"/>
  <c r="R41" i="5"/>
  <c r="S41" i="5" s="1"/>
  <c r="K41" i="5"/>
  <c r="S40" i="5"/>
  <c r="R40" i="5"/>
  <c r="K40" i="5"/>
  <c r="S39" i="5"/>
  <c r="R39" i="5"/>
  <c r="K39" i="5"/>
  <c r="S38" i="5"/>
  <c r="R38" i="5"/>
  <c r="K38" i="5"/>
  <c r="R37" i="5"/>
  <c r="S37" i="5" s="1"/>
  <c r="K37" i="5"/>
  <c r="S36" i="5"/>
  <c r="R36" i="5"/>
  <c r="K36" i="5"/>
  <c r="R35" i="5"/>
  <c r="S35" i="5" s="1"/>
  <c r="K35" i="5"/>
  <c r="R34" i="5"/>
  <c r="S34" i="5" s="1"/>
  <c r="K34" i="5"/>
  <c r="R33" i="5"/>
  <c r="S33" i="5" s="1"/>
  <c r="K33" i="5"/>
  <c r="R32" i="5"/>
  <c r="S32" i="5" s="1"/>
  <c r="K32" i="5"/>
  <c r="R31" i="5"/>
  <c r="S31" i="5" s="1"/>
  <c r="K31" i="5"/>
  <c r="R30" i="5"/>
  <c r="S30" i="5" s="1"/>
  <c r="K30" i="5"/>
  <c r="R29" i="5"/>
  <c r="S29" i="5" s="1"/>
  <c r="K29" i="5"/>
  <c r="S28" i="5"/>
  <c r="R28" i="5"/>
  <c r="K28" i="5"/>
  <c r="R27" i="5"/>
  <c r="S27" i="5" s="1"/>
  <c r="K27" i="5"/>
  <c r="S26" i="5"/>
  <c r="R26" i="5"/>
  <c r="K26" i="5"/>
  <c r="R25" i="5"/>
  <c r="S25" i="5" s="1"/>
  <c r="K25" i="5"/>
  <c r="S24" i="5"/>
  <c r="R24" i="5"/>
  <c r="K24" i="5"/>
  <c r="R23" i="5"/>
  <c r="S23" i="5" s="1"/>
  <c r="K23" i="5"/>
  <c r="R22" i="5"/>
  <c r="S22" i="5" s="1"/>
  <c r="K22" i="5"/>
  <c r="R21" i="5"/>
  <c r="S21" i="5" s="1"/>
  <c r="K21" i="5"/>
  <c r="S20" i="5"/>
  <c r="R20" i="5"/>
  <c r="K20" i="5"/>
  <c r="R19" i="5"/>
  <c r="S19" i="5" s="1"/>
  <c r="K19" i="5"/>
  <c r="R18" i="5"/>
  <c r="S18" i="5" s="1"/>
  <c r="K18" i="5"/>
  <c r="R17" i="5"/>
  <c r="S17" i="5" s="1"/>
  <c r="K17" i="5"/>
  <c r="R16" i="5"/>
  <c r="S16" i="5" s="1"/>
  <c r="K16" i="5"/>
  <c r="R15" i="5"/>
  <c r="K15" i="5"/>
  <c r="AI14" i="5"/>
  <c r="AI11" i="5" s="1"/>
  <c r="AH14" i="5"/>
  <c r="AG14" i="5"/>
  <c r="AG11" i="5" s="1"/>
  <c r="AF14" i="5"/>
  <c r="AF11" i="5" s="1"/>
  <c r="AE14" i="5"/>
  <c r="AD14" i="5"/>
  <c r="AC14" i="5"/>
  <c r="AB14" i="5"/>
  <c r="AA14" i="5"/>
  <c r="Z14" i="5"/>
  <c r="X14" i="5"/>
  <c r="W14" i="5"/>
  <c r="V14" i="5"/>
  <c r="U14" i="5"/>
  <c r="U11" i="5" s="1"/>
  <c r="T14" i="5"/>
  <c r="P14" i="5"/>
  <c r="P11" i="5" s="1"/>
  <c r="O14" i="5"/>
  <c r="O11" i="5" s="1"/>
  <c r="N14" i="5"/>
  <c r="M14" i="5"/>
  <c r="L14" i="5"/>
  <c r="L11" i="5" s="1"/>
  <c r="R13" i="5"/>
  <c r="K13" i="5"/>
  <c r="S13" i="5" s="1"/>
  <c r="S12" i="5" s="1"/>
  <c r="AI12" i="5"/>
  <c r="AH12" i="5"/>
  <c r="AG12" i="5"/>
  <c r="AF12" i="5"/>
  <c r="AE12" i="5"/>
  <c r="AE11" i="5" s="1"/>
  <c r="AD12" i="5"/>
  <c r="AC12" i="5"/>
  <c r="AB12" i="5"/>
  <c r="AA12" i="5"/>
  <c r="Z12" i="5"/>
  <c r="Y12" i="5"/>
  <c r="X12" i="5"/>
  <c r="W12" i="5"/>
  <c r="V12" i="5"/>
  <c r="U12" i="5"/>
  <c r="T12" i="5"/>
  <c r="R12" i="5"/>
  <c r="Q12" i="5"/>
  <c r="P12" i="5"/>
  <c r="O12" i="5"/>
  <c r="N12" i="5"/>
  <c r="M12" i="5"/>
  <c r="L12" i="5"/>
  <c r="AD11" i="5"/>
  <c r="T11" i="5"/>
  <c r="Q1633" i="5" l="1"/>
  <c r="AG876" i="5"/>
  <c r="U1116" i="5"/>
  <c r="E1177" i="5"/>
  <c r="AC11" i="5"/>
  <c r="AB753" i="5"/>
  <c r="AB752" i="5" s="1"/>
  <c r="T876" i="5"/>
  <c r="P876" i="5"/>
  <c r="AC950" i="5"/>
  <c r="AI1026" i="5"/>
  <c r="AI1006" i="5" s="1"/>
  <c r="AC1143" i="5"/>
  <c r="L1177" i="5"/>
  <c r="X1177" i="5"/>
  <c r="T1206" i="5"/>
  <c r="O1265" i="5"/>
  <c r="AA1265" i="5"/>
  <c r="Y1265" i="5"/>
  <c r="L1633" i="5"/>
  <c r="L1681" i="5"/>
  <c r="Y1681" i="5"/>
  <c r="Q14" i="5"/>
  <c r="Q11" i="5" s="1"/>
  <c r="AB280" i="5"/>
  <c r="M753" i="5"/>
  <c r="M752" i="5" s="1"/>
  <c r="AD753" i="5"/>
  <c r="AD752" i="5" s="1"/>
  <c r="AI754" i="5"/>
  <c r="S754" i="5"/>
  <c r="Q950" i="5"/>
  <c r="T1116" i="5"/>
  <c r="T1115" i="5" s="1"/>
  <c r="M1177" i="5"/>
  <c r="Y1177" i="5"/>
  <c r="E1634" i="5"/>
  <c r="M1681" i="5"/>
  <c r="Y14" i="5"/>
  <c r="Y11" i="5" s="1"/>
  <c r="Y10" i="5" s="1"/>
  <c r="R181" i="5"/>
  <c r="N752" i="5"/>
  <c r="Q1116" i="5"/>
  <c r="R1278" i="5"/>
  <c r="R1277" i="5" s="1"/>
  <c r="R1276" i="5" s="1"/>
  <c r="AA1681" i="5"/>
  <c r="Z1206" i="5"/>
  <c r="P753" i="5"/>
  <c r="P752" i="5" s="1"/>
  <c r="Y950" i="5"/>
  <c r="R1050" i="5"/>
  <c r="W1105" i="5"/>
  <c r="AI1105" i="5"/>
  <c r="E1116" i="5"/>
  <c r="E1115" i="5" s="1"/>
  <c r="N1116" i="5"/>
  <c r="U1155" i="5"/>
  <c r="E1206" i="5"/>
  <c r="R1633" i="5"/>
  <c r="S270" i="5"/>
  <c r="S269" i="5" s="1"/>
  <c r="P345" i="5"/>
  <c r="Q753" i="5"/>
  <c r="Q752" i="5" s="1"/>
  <c r="S763" i="5"/>
  <c r="X753" i="5"/>
  <c r="X752" i="5" s="1"/>
  <c r="W799" i="5"/>
  <c r="AI799" i="5"/>
  <c r="Z1000" i="5"/>
  <c r="Z999" i="5" s="1"/>
  <c r="Z998" i="5" s="1"/>
  <c r="AA1001" i="5"/>
  <c r="AA1000" i="5" s="1"/>
  <c r="AA999" i="5" s="1"/>
  <c r="AA998" i="5" s="1"/>
  <c r="N1026" i="5"/>
  <c r="AF1265" i="5"/>
  <c r="K1627" i="5"/>
  <c r="K1638" i="5"/>
  <c r="K1634" i="5" s="1"/>
  <c r="K1633" i="5" s="1"/>
  <c r="K1631" i="5" s="1"/>
  <c r="P1633" i="5"/>
  <c r="AG1631" i="5"/>
  <c r="W345" i="5"/>
  <c r="W344" i="5" s="1"/>
  <c r="S981" i="5"/>
  <c r="S980" i="5" s="1"/>
  <c r="L1085" i="5"/>
  <c r="X1085" i="5"/>
  <c r="L1115" i="5"/>
  <c r="R1681" i="5"/>
  <c r="W11" i="5"/>
  <c r="K14" i="5"/>
  <c r="V280" i="5"/>
  <c r="AH280" i="5"/>
  <c r="AE767" i="5"/>
  <c r="K846" i="5"/>
  <c r="V1116" i="5"/>
  <c r="K1143" i="5"/>
  <c r="AA1155" i="5"/>
  <c r="AE1177" i="5"/>
  <c r="X11" i="5"/>
  <c r="X10" i="5" s="1"/>
  <c r="L280" i="5"/>
  <c r="S338" i="5"/>
  <c r="AH344" i="5"/>
  <c r="L950" i="5"/>
  <c r="O1116" i="5"/>
  <c r="P1143" i="5"/>
  <c r="AB1155" i="5"/>
  <c r="W1265" i="5"/>
  <c r="AE1633" i="5"/>
  <c r="S1655" i="5"/>
  <c r="S1654" i="5" s="1"/>
  <c r="Y1662" i="5"/>
  <c r="AF10" i="5"/>
  <c r="Q181" i="5"/>
  <c r="R280" i="5"/>
  <c r="Z280" i="5"/>
  <c r="K338" i="5"/>
  <c r="V344" i="5"/>
  <c r="Z753" i="5"/>
  <c r="Z752" i="5" s="1"/>
  <c r="AH1006" i="5"/>
  <c r="V1006" i="5"/>
  <c r="W1050" i="5"/>
  <c r="K1089" i="5"/>
  <c r="K1085" i="5" s="1"/>
  <c r="AI1177" i="5"/>
  <c r="K1206" i="5"/>
  <c r="W1206" i="5"/>
  <c r="L1278" i="5"/>
  <c r="L1277" i="5" s="1"/>
  <c r="L1276" i="5" s="1"/>
  <c r="AD1278" i="5"/>
  <c r="AD1277" i="5" s="1"/>
  <c r="AD1276" i="5" s="1"/>
  <c r="Z854" i="5"/>
  <c r="Z853" i="5" s="1"/>
  <c r="V876" i="5"/>
  <c r="AC918" i="5"/>
  <c r="K952" i="5"/>
  <c r="K951" i="5" s="1"/>
  <c r="K1064" i="5"/>
  <c r="R1116" i="5"/>
  <c r="AD1116" i="5"/>
  <c r="AC1155" i="5"/>
  <c r="N1634" i="5"/>
  <c r="N1633" i="5" s="1"/>
  <c r="N1631" i="5" s="1"/>
  <c r="AA1634" i="5"/>
  <c r="AA1633" i="5" s="1"/>
  <c r="AA1631" i="5" s="1"/>
  <c r="K1662" i="5"/>
  <c r="U1662" i="5"/>
  <c r="U1633" i="5" s="1"/>
  <c r="U1631" i="5" s="1"/>
  <c r="S1662" i="5"/>
  <c r="AF1662" i="5"/>
  <c r="AF1633" i="5" s="1"/>
  <c r="AF1631" i="5" s="1"/>
  <c r="O1681" i="5"/>
  <c r="K1683" i="5"/>
  <c r="K1682" i="5" s="1"/>
  <c r="K1681" i="5" s="1"/>
  <c r="L753" i="5"/>
  <c r="L752" i="5" s="1"/>
  <c r="Y763" i="5"/>
  <c r="Q799" i="5"/>
  <c r="S952" i="5"/>
  <c r="S951" i="5" s="1"/>
  <c r="K991" i="5"/>
  <c r="K990" i="5" s="1"/>
  <c r="K950" i="5" s="1"/>
  <c r="U1026" i="5"/>
  <c r="AG1026" i="5"/>
  <c r="AG1006" i="5" s="1"/>
  <c r="Y1026" i="5"/>
  <c r="S1085" i="5"/>
  <c r="AG1100" i="5"/>
  <c r="K1116" i="5"/>
  <c r="AE1116" i="5"/>
  <c r="O1177" i="5"/>
  <c r="E1265" i="5"/>
  <c r="R1265" i="5"/>
  <c r="AB1634" i="5"/>
  <c r="AB1633" i="5" s="1"/>
  <c r="AB1631" i="5" s="1"/>
  <c r="V1662" i="5"/>
  <c r="V1633" i="5" s="1"/>
  <c r="V1631" i="5" s="1"/>
  <c r="AH1662" i="5"/>
  <c r="AH1633" i="5" s="1"/>
  <c r="AH1631" i="5" s="1"/>
  <c r="T1662" i="5"/>
  <c r="T1633" i="5" s="1"/>
  <c r="T1631" i="5" s="1"/>
  <c r="S854" i="5"/>
  <c r="S853" i="5" s="1"/>
  <c r="X876" i="5"/>
  <c r="S918" i="5"/>
  <c r="AE918" i="5"/>
  <c r="AE876" i="5" s="1"/>
  <c r="AA918" i="5"/>
  <c r="L876" i="5"/>
  <c r="X950" i="5"/>
  <c r="AE1000" i="5"/>
  <c r="AE999" i="5" s="1"/>
  <c r="AE998" i="5" s="1"/>
  <c r="O1006" i="5"/>
  <c r="K1080" i="5"/>
  <c r="K1077" i="5" s="1"/>
  <c r="W1085" i="5"/>
  <c r="AF1116" i="5"/>
  <c r="AA1116" i="5"/>
  <c r="AG1155" i="5"/>
  <c r="U1177" i="5"/>
  <c r="W1280" i="5"/>
  <c r="W1278" i="5" s="1"/>
  <c r="W1277" i="5" s="1"/>
  <c r="W1276" i="5" s="1"/>
  <c r="W1662" i="5"/>
  <c r="AI1662" i="5"/>
  <c r="Q1681" i="5"/>
  <c r="P281" i="5"/>
  <c r="P280" i="5" s="1"/>
  <c r="Y280" i="5"/>
  <c r="T753" i="5"/>
  <c r="T752" i="5" s="1"/>
  <c r="AC799" i="5"/>
  <c r="AA846" i="5"/>
  <c r="AE846" i="5"/>
  <c r="S846" i="5"/>
  <c r="E918" i="5"/>
  <c r="E876" i="5" s="1"/>
  <c r="V918" i="5"/>
  <c r="K1014" i="5"/>
  <c r="K1007" i="5" s="1"/>
  <c r="S1030" i="5"/>
  <c r="Z1050" i="5"/>
  <c r="Y1051" i="5"/>
  <c r="Y1050" i="5" s="1"/>
  <c r="AH1050" i="5"/>
  <c r="AH1049" i="5" s="1"/>
  <c r="AE1050" i="5"/>
  <c r="Z1085" i="5"/>
  <c r="L1100" i="5"/>
  <c r="Y1100" i="5"/>
  <c r="R1105" i="5"/>
  <c r="AD1105" i="5"/>
  <c r="AH1116" i="5"/>
  <c r="L1155" i="5"/>
  <c r="X1155" i="5"/>
  <c r="Y1155" i="5"/>
  <c r="N1177" i="5"/>
  <c r="Z1177" i="5"/>
  <c r="U1278" i="5"/>
  <c r="U1277" i="5" s="1"/>
  <c r="U1276" i="5" s="1"/>
  <c r="Z1662" i="5"/>
  <c r="K918" i="5"/>
  <c r="W918" i="5"/>
  <c r="W876" i="5" s="1"/>
  <c r="AI918" i="5"/>
  <c r="AE950" i="5"/>
  <c r="E950" i="5"/>
  <c r="K981" i="5"/>
  <c r="K980" i="5" s="1"/>
  <c r="X1014" i="5"/>
  <c r="X1007" i="5" s="1"/>
  <c r="X1006" i="5" s="1"/>
  <c r="M1006" i="5"/>
  <c r="M1050" i="5"/>
  <c r="M1049" i="5" s="1"/>
  <c r="AA1050" i="5"/>
  <c r="K1051" i="5"/>
  <c r="K1050" i="5" s="1"/>
  <c r="K1049" i="5" s="1"/>
  <c r="E1050" i="5"/>
  <c r="E1049" i="5" s="1"/>
  <c r="M1155" i="5"/>
  <c r="W1177" i="5"/>
  <c r="S1192" i="5"/>
  <c r="S1191" i="5" s="1"/>
  <c r="S1190" i="5" s="1"/>
  <c r="M1265" i="5"/>
  <c r="AG767" i="5"/>
  <c r="U950" i="5"/>
  <c r="AG950" i="5"/>
  <c r="O1026" i="5"/>
  <c r="AA1026" i="5"/>
  <c r="AA1006" i="5" s="1"/>
  <c r="N1050" i="5"/>
  <c r="AB1050" i="5"/>
  <c r="AA1100" i="5"/>
  <c r="T1143" i="5"/>
  <c r="AC1200" i="5"/>
  <c r="AC1192" i="5" s="1"/>
  <c r="AC1191" i="5" s="1"/>
  <c r="AC1190" i="5" s="1"/>
  <c r="X1206" i="5"/>
  <c r="V1265" i="5"/>
  <c r="AC1633" i="5"/>
  <c r="AC754" i="5"/>
  <c r="AG754" i="5"/>
  <c r="Y754" i="5"/>
  <c r="AF753" i="5"/>
  <c r="AF752" i="5" s="1"/>
  <c r="AG846" i="5"/>
  <c r="Q940" i="5"/>
  <c r="Q939" i="5" s="1"/>
  <c r="Q876" i="5" s="1"/>
  <c r="U1006" i="5"/>
  <c r="R1030" i="5"/>
  <c r="R1026" i="5" s="1"/>
  <c r="R1006" i="5" s="1"/>
  <c r="O1050" i="5"/>
  <c r="L1050" i="5"/>
  <c r="Q1100" i="5"/>
  <c r="V1105" i="5"/>
  <c r="AH1105" i="5"/>
  <c r="Z1155" i="5"/>
  <c r="T1681" i="5"/>
  <c r="S876" i="5"/>
  <c r="AA876" i="5"/>
  <c r="AA854" i="5"/>
  <c r="AA853" i="5" s="1"/>
  <c r="AI10" i="5"/>
  <c r="AA950" i="5"/>
  <c r="AC753" i="5"/>
  <c r="AC752" i="5" s="1"/>
  <c r="AG753" i="5"/>
  <c r="AG752" i="5" s="1"/>
  <c r="M950" i="5"/>
  <c r="K754" i="5"/>
  <c r="P1166" i="5"/>
  <c r="P1165" i="5" s="1"/>
  <c r="P1155" i="5" s="1"/>
  <c r="Q1167" i="5"/>
  <c r="Q1166" i="5" s="1"/>
  <c r="Q1165" i="5" s="1"/>
  <c r="Q1155" i="5" s="1"/>
  <c r="S281" i="5"/>
  <c r="AA799" i="5"/>
  <c r="P950" i="5"/>
  <c r="P270" i="5"/>
  <c r="P269" i="5" s="1"/>
  <c r="K329" i="5"/>
  <c r="K737" i="5"/>
  <c r="K767" i="5"/>
  <c r="Y767" i="5"/>
  <c r="Y753" i="5" s="1"/>
  <c r="Y752" i="5" s="1"/>
  <c r="K854" i="5"/>
  <c r="K853" i="5" s="1"/>
  <c r="R876" i="5"/>
  <c r="AH950" i="5"/>
  <c r="S964" i="5"/>
  <c r="S963" i="5" s="1"/>
  <c r="K1000" i="5"/>
  <c r="K999" i="5" s="1"/>
  <c r="K998" i="5" s="1"/>
  <c r="AI1085" i="5"/>
  <c r="T1085" i="5"/>
  <c r="T1049" i="5" s="1"/>
  <c r="T9" i="5" s="1"/>
  <c r="P1085" i="5"/>
  <c r="AB1085" i="5"/>
  <c r="Z1278" i="5"/>
  <c r="Z1277" i="5" s="1"/>
  <c r="Z1276" i="5" s="1"/>
  <c r="L10" i="5"/>
  <c r="AD950" i="5"/>
  <c r="S344" i="5"/>
  <c r="S901" i="5"/>
  <c r="S900" i="5" s="1"/>
  <c r="S899" i="5" s="1"/>
  <c r="K900" i="5"/>
  <c r="K899" i="5" s="1"/>
  <c r="Y1280" i="5"/>
  <c r="Y1278" i="5" s="1"/>
  <c r="Y1277" i="5" s="1"/>
  <c r="Y1276" i="5" s="1"/>
  <c r="Q270" i="5"/>
  <c r="Q269" i="5" s="1"/>
  <c r="AE280" i="5"/>
  <c r="AE10" i="5" s="1"/>
  <c r="R1049" i="5"/>
  <c r="R14" i="5"/>
  <c r="R11" i="5" s="1"/>
  <c r="R10" i="5" s="1"/>
  <c r="Z11" i="5"/>
  <c r="Z10" i="5" s="1"/>
  <c r="S15" i="5"/>
  <c r="S14" i="5" s="1"/>
  <c r="K270" i="5"/>
  <c r="K269" i="5" s="1"/>
  <c r="U280" i="5"/>
  <c r="AG280" i="5"/>
  <c r="AG10" i="5" s="1"/>
  <c r="K345" i="5"/>
  <c r="AI950" i="5"/>
  <c r="W1000" i="5"/>
  <c r="W999" i="5" s="1"/>
  <c r="W998" i="5" s="1"/>
  <c r="Y1019" i="5"/>
  <c r="W1116" i="5"/>
  <c r="AI1116" i="5"/>
  <c r="S1143" i="5"/>
  <c r="AG1000" i="5"/>
  <c r="AG999" i="5" s="1"/>
  <c r="AG998" i="5" s="1"/>
  <c r="AD1006" i="5"/>
  <c r="Q737" i="5"/>
  <c r="Q344" i="5" s="1"/>
  <c r="AC767" i="5"/>
  <c r="Y900" i="5"/>
  <c r="Y899" i="5" s="1"/>
  <c r="Y876" i="5" s="1"/>
  <c r="X1049" i="5"/>
  <c r="AH1115" i="5"/>
  <c r="AF1155" i="5"/>
  <c r="N11" i="5"/>
  <c r="N10" i="5" s="1"/>
  <c r="AB11" i="5"/>
  <c r="AB10" i="5" s="1"/>
  <c r="V753" i="5"/>
  <c r="V752" i="5" s="1"/>
  <c r="U754" i="5"/>
  <c r="AI846" i="5"/>
  <c r="AI753" i="5" s="1"/>
  <c r="AI752" i="5" s="1"/>
  <c r="Y854" i="5"/>
  <c r="Y853" i="5" s="1"/>
  <c r="O918" i="5"/>
  <c r="O876" i="5" s="1"/>
  <c r="AE1085" i="5"/>
  <c r="AE344" i="5"/>
  <c r="V1177" i="5"/>
  <c r="V1115" i="5" s="1"/>
  <c r="AH11" i="5"/>
  <c r="K181" i="5"/>
  <c r="AA11" i="5"/>
  <c r="AA10" i="5" s="1"/>
  <c r="AD10" i="5"/>
  <c r="Q281" i="5"/>
  <c r="Q280" i="5" s="1"/>
  <c r="W754" i="5"/>
  <c r="W753" i="5" s="1"/>
  <c r="W752" i="5" s="1"/>
  <c r="AE754" i="5"/>
  <c r="E753" i="5"/>
  <c r="E752" i="5" s="1"/>
  <c r="W950" i="5"/>
  <c r="AI1050" i="5"/>
  <c r="AA1085" i="5"/>
  <c r="X1116" i="5"/>
  <c r="AB876" i="5"/>
  <c r="V11" i="5"/>
  <c r="AI876" i="5"/>
  <c r="M11" i="5"/>
  <c r="O10" i="5"/>
  <c r="K281" i="5"/>
  <c r="AC280" i="5"/>
  <c r="AC10" i="5" s="1"/>
  <c r="P737" i="5"/>
  <c r="P344" i="5" s="1"/>
  <c r="P10" i="5" s="1"/>
  <c r="AA767" i="5"/>
  <c r="AA753" i="5" s="1"/>
  <c r="AA752" i="5" s="1"/>
  <c r="AD876" i="5"/>
  <c r="M876" i="5"/>
  <c r="R991" i="5"/>
  <c r="R990" i="5" s="1"/>
  <c r="R950" i="5" s="1"/>
  <c r="K1030" i="5"/>
  <c r="K1026" i="5" s="1"/>
  <c r="K1006" i="5" s="1"/>
  <c r="Y1116" i="5"/>
  <c r="Y1192" i="5"/>
  <c r="Y1191" i="5" s="1"/>
  <c r="Y1190" i="5" s="1"/>
  <c r="K1200" i="5"/>
  <c r="AC1631" i="5"/>
  <c r="S181" i="5"/>
  <c r="AE1100" i="5"/>
  <c r="M344" i="5"/>
  <c r="U345" i="5"/>
  <c r="U344" i="5" s="1"/>
  <c r="R753" i="5"/>
  <c r="R752" i="5" s="1"/>
  <c r="K799" i="5"/>
  <c r="Y799" i="5"/>
  <c r="U846" i="5"/>
  <c r="Y846" i="5"/>
  <c r="O950" i="5"/>
  <c r="S992" i="5"/>
  <c r="S991" i="5" s="1"/>
  <c r="S990" i="5" s="1"/>
  <c r="S950" i="5" s="1"/>
  <c r="N1006" i="5"/>
  <c r="P1026" i="5"/>
  <c r="P1006" i="5" s="1"/>
  <c r="Q1050" i="5"/>
  <c r="P1116" i="5"/>
  <c r="AB1116" i="5"/>
  <c r="AE1143" i="5"/>
  <c r="W1200" i="5"/>
  <c r="W1192" i="5" s="1"/>
  <c r="W1191" i="5" s="1"/>
  <c r="W1190" i="5" s="1"/>
  <c r="S799" i="5"/>
  <c r="Z1006" i="5"/>
  <c r="S1026" i="5"/>
  <c r="S1006" i="5" s="1"/>
  <c r="Q1080" i="5"/>
  <c r="Q1077" i="5" s="1"/>
  <c r="N1113" i="5"/>
  <c r="N1068" i="5" s="1"/>
  <c r="N1049" i="5" s="1"/>
  <c r="L1113" i="5"/>
  <c r="AE1265" i="5"/>
  <c r="AA1281" i="5"/>
  <c r="AA1280" i="5" s="1"/>
  <c r="AA1278" i="5" s="1"/>
  <c r="AA1277" i="5" s="1"/>
  <c r="AA1276" i="5" s="1"/>
  <c r="K1280" i="5"/>
  <c r="K1278" i="5" s="1"/>
  <c r="K1277" i="5" s="1"/>
  <c r="K1276" i="5" s="1"/>
  <c r="U767" i="5"/>
  <c r="AC876" i="5"/>
  <c r="T950" i="5"/>
  <c r="Y1014" i="5"/>
  <c r="Y1007" i="5" s="1"/>
  <c r="Y1006" i="5" s="1"/>
  <c r="S1050" i="5"/>
  <c r="K1650" i="5"/>
  <c r="K1649" i="5" s="1"/>
  <c r="Q1026" i="5"/>
  <c r="Q1006" i="5" s="1"/>
  <c r="X1631" i="5"/>
  <c r="K12" i="5"/>
  <c r="K11" i="5" s="1"/>
  <c r="AC1006" i="5"/>
  <c r="Y1089" i="5"/>
  <c r="Y1085" i="5" s="1"/>
  <c r="X1100" i="5"/>
  <c r="AF1143" i="5"/>
  <c r="Y1633" i="5"/>
  <c r="AE799" i="5"/>
  <c r="N918" i="5"/>
  <c r="N876" i="5" s="1"/>
  <c r="Z918" i="5"/>
  <c r="Z876" i="5" s="1"/>
  <c r="AF1050" i="5"/>
  <c r="P1080" i="5"/>
  <c r="P1077" i="5" s="1"/>
  <c r="P1049" i="5" s="1"/>
  <c r="AD1085" i="5"/>
  <c r="AD1049" i="5" s="1"/>
  <c r="M1116" i="5"/>
  <c r="AG1143" i="5"/>
  <c r="R1166" i="5"/>
  <c r="R1165" i="5" s="1"/>
  <c r="S1177" i="5"/>
  <c r="M1633" i="5"/>
  <c r="M1631" i="5" s="1"/>
  <c r="Z1633" i="5"/>
  <c r="Z1631" i="5" s="1"/>
  <c r="AC1085" i="5"/>
  <c r="AC1049" i="5" s="1"/>
  <c r="N1100" i="5"/>
  <c r="S1116" i="5"/>
  <c r="Y1216" i="5"/>
  <c r="Y1215" i="5" s="1"/>
  <c r="Y1206" i="5" s="1"/>
  <c r="AA1229" i="5"/>
  <c r="AA1216" i="5" s="1"/>
  <c r="AA1215" i="5" s="1"/>
  <c r="AA1206" i="5" s="1"/>
  <c r="AA1115" i="5" s="1"/>
  <c r="Y1229" i="5"/>
  <c r="U1229" i="5"/>
  <c r="U1216" i="5" s="1"/>
  <c r="U1215" i="5" s="1"/>
  <c r="U1206" i="5" s="1"/>
  <c r="U1115" i="5" s="1"/>
  <c r="S1229" i="5"/>
  <c r="S1216" i="5" s="1"/>
  <c r="S1215" i="5" s="1"/>
  <c r="S1206" i="5" s="1"/>
  <c r="Q1229" i="5"/>
  <c r="Q1216" i="5" s="1"/>
  <c r="Q1215" i="5" s="1"/>
  <c r="Q1206" i="5" s="1"/>
  <c r="AE1229" i="5"/>
  <c r="AE1216" i="5" s="1"/>
  <c r="AE1215" i="5" s="1"/>
  <c r="AE1206" i="5" s="1"/>
  <c r="M1229" i="5"/>
  <c r="M1216" i="5" s="1"/>
  <c r="M1215" i="5" s="1"/>
  <c r="M1206" i="5" s="1"/>
  <c r="AI1229" i="5"/>
  <c r="AI1216" i="5" s="1"/>
  <c r="AI1215" i="5" s="1"/>
  <c r="AI1206" i="5" s="1"/>
  <c r="AG1229" i="5"/>
  <c r="AG1216" i="5" s="1"/>
  <c r="AG1215" i="5" s="1"/>
  <c r="AG1206" i="5" s="1"/>
  <c r="AG1115" i="5" s="1"/>
  <c r="AC1229" i="5"/>
  <c r="AC1216" i="5" s="1"/>
  <c r="AC1215" i="5" s="1"/>
  <c r="AC1206" i="5" s="1"/>
  <c r="O1229" i="5"/>
  <c r="O1216" i="5" s="1"/>
  <c r="O1215" i="5" s="1"/>
  <c r="O1206" i="5" s="1"/>
  <c r="V1050" i="5"/>
  <c r="V1049" i="5" s="1"/>
  <c r="AF1085" i="5"/>
  <c r="Q1085" i="5"/>
  <c r="Q1105" i="5"/>
  <c r="AC1105" i="5"/>
  <c r="Z1116" i="5"/>
  <c r="W1143" i="5"/>
  <c r="AI1143" i="5"/>
  <c r="R1206" i="5"/>
  <c r="S1105" i="5"/>
  <c r="AE1105" i="5"/>
  <c r="AD1177" i="5"/>
  <c r="AB1177" i="5"/>
  <c r="P1206" i="5"/>
  <c r="Q1265" i="5"/>
  <c r="O1633" i="5"/>
  <c r="O1631" i="5" s="1"/>
  <c r="S1638" i="5"/>
  <c r="S1634" i="5" s="1"/>
  <c r="AE1155" i="5"/>
  <c r="R1155" i="5"/>
  <c r="AD1155" i="5"/>
  <c r="AD1115" i="5" s="1"/>
  <c r="W1171" i="5"/>
  <c r="W1166" i="5" s="1"/>
  <c r="W1165" i="5" s="1"/>
  <c r="W1155" i="5" s="1"/>
  <c r="R1177" i="5"/>
  <c r="AC1177" i="5"/>
  <c r="AD1206" i="5"/>
  <c r="AE1631" i="5"/>
  <c r="E1681" i="5"/>
  <c r="AD1681" i="5"/>
  <c r="AD1631" i="5" s="1"/>
  <c r="U1050" i="5"/>
  <c r="U1049" i="5" s="1"/>
  <c r="AG1050" i="5"/>
  <c r="AG1049" i="5" s="1"/>
  <c r="Q1177" i="5"/>
  <c r="AF1177" i="5"/>
  <c r="K1271" i="5"/>
  <c r="K1270" i="5" s="1"/>
  <c r="K1265" i="5" s="1"/>
  <c r="S1173" i="5"/>
  <c r="S1166" i="5" s="1"/>
  <c r="S1165" i="5" s="1"/>
  <c r="S1155" i="5" s="1"/>
  <c r="K1173" i="5"/>
  <c r="K1166" i="5" s="1"/>
  <c r="K1165" i="5" s="1"/>
  <c r="K1155" i="5" s="1"/>
  <c r="E1662" i="5"/>
  <c r="E1633" i="5" s="1"/>
  <c r="E1631" i="5" s="1"/>
  <c r="N1265" i="5"/>
  <c r="Z1265" i="5"/>
  <c r="S1681" i="5"/>
  <c r="P1177" i="5"/>
  <c r="E1278" i="5"/>
  <c r="E1277" i="5" s="1"/>
  <c r="E1276" i="5" s="1"/>
  <c r="P1681" i="5"/>
  <c r="P1631" i="5" s="1"/>
  <c r="AC1681" i="5"/>
  <c r="W1634" i="5"/>
  <c r="W1633" i="5" s="1"/>
  <c r="W1631" i="5" s="1"/>
  <c r="AI1634" i="5"/>
  <c r="AI1633" i="5" s="1"/>
  <c r="AI1631" i="5" s="1"/>
  <c r="S1580" i="5"/>
  <c r="S1280" i="5" s="1"/>
  <c r="S1278" i="5" s="1"/>
  <c r="S1277" i="5" s="1"/>
  <c r="S1276" i="5" s="1"/>
  <c r="K1202" i="5"/>
  <c r="K1192" i="5" s="1"/>
  <c r="K1191" i="5" s="1"/>
  <c r="K1190" i="5" s="1"/>
  <c r="T1711" i="5" l="1"/>
  <c r="O1115" i="5"/>
  <c r="N1115" i="5"/>
  <c r="P9" i="5"/>
  <c r="AC9" i="5"/>
  <c r="AC1711" i="5" s="1"/>
  <c r="S11" i="5"/>
  <c r="K1115" i="5"/>
  <c r="L1631" i="5"/>
  <c r="M10" i="5"/>
  <c r="M9" i="5" s="1"/>
  <c r="M1711" i="5" s="1"/>
  <c r="AB1049" i="5"/>
  <c r="W10" i="5"/>
  <c r="W9" i="5" s="1"/>
  <c r="W1711" i="5" s="1"/>
  <c r="R1115" i="5"/>
  <c r="S1049" i="5"/>
  <c r="Z1049" i="5"/>
  <c r="Y1631" i="5"/>
  <c r="V10" i="5"/>
  <c r="V9" i="5" s="1"/>
  <c r="V1711" i="5" s="1"/>
  <c r="S1633" i="5"/>
  <c r="S1631" i="5" s="1"/>
  <c r="Z1115" i="5"/>
  <c r="AF1115" i="5"/>
  <c r="S753" i="5"/>
  <c r="S752" i="5" s="1"/>
  <c r="AH10" i="5"/>
  <c r="AH9" i="5" s="1"/>
  <c r="AH1711" i="5" s="1"/>
  <c r="E1711" i="5"/>
  <c r="R1631" i="5"/>
  <c r="X1115" i="5"/>
  <c r="X9" i="5"/>
  <c r="X1711" i="5" s="1"/>
  <c r="W1049" i="5"/>
  <c r="Y1049" i="5"/>
  <c r="AA1049" i="5"/>
  <c r="K344" i="5"/>
  <c r="K876" i="5"/>
  <c r="S280" i="5"/>
  <c r="U10" i="5"/>
  <c r="AE1049" i="5"/>
  <c r="AG9" i="5"/>
  <c r="AG1711" i="5" s="1"/>
  <c r="Q1631" i="5"/>
  <c r="AE1115" i="5"/>
  <c r="Q1115" i="5"/>
  <c r="AC1115" i="5"/>
  <c r="AF1049" i="5"/>
  <c r="AF9" i="5" s="1"/>
  <c r="AF1711" i="5" s="1"/>
  <c r="K280" i="5"/>
  <c r="K10" i="5" s="1"/>
  <c r="K9" i="5" s="1"/>
  <c r="K1711" i="5" s="1"/>
  <c r="AI1049" i="5"/>
  <c r="AI9" i="5" s="1"/>
  <c r="Y9" i="5"/>
  <c r="Y1115" i="5"/>
  <c r="AE753" i="5"/>
  <c r="AE752" i="5" s="1"/>
  <c r="Z9" i="5"/>
  <c r="Z1711" i="5" s="1"/>
  <c r="AB1115" i="5"/>
  <c r="AI1115" i="5"/>
  <c r="R9" i="5"/>
  <c r="K753" i="5"/>
  <c r="K752" i="5" s="1"/>
  <c r="Q10" i="5"/>
  <c r="P1115" i="5"/>
  <c r="P1711" i="5" s="1"/>
  <c r="W1115" i="5"/>
  <c r="AD9" i="5"/>
  <c r="AD1711" i="5" s="1"/>
  <c r="U753" i="5"/>
  <c r="U752" i="5" s="1"/>
  <c r="AA9" i="5"/>
  <c r="AA1711" i="5" s="1"/>
  <c r="S1115" i="5"/>
  <c r="Q1113" i="5"/>
  <c r="Q1068" i="5" s="1"/>
  <c r="Q1049" i="5" s="1"/>
  <c r="O1113" i="5"/>
  <c r="O1068" i="5" s="1"/>
  <c r="O1049" i="5" s="1"/>
  <c r="O9" i="5" s="1"/>
  <c r="O1711" i="5" s="1"/>
  <c r="L1068" i="5"/>
  <c r="L1049" i="5" s="1"/>
  <c r="L9" i="5" s="1"/>
  <c r="L1711" i="5" s="1"/>
  <c r="AB9" i="5"/>
  <c r="M1115" i="5"/>
  <c r="N9" i="5"/>
  <c r="N1711" i="5" s="1"/>
  <c r="U9" i="5" l="1"/>
  <c r="U1711" i="5" s="1"/>
  <c r="S10" i="5"/>
  <c r="S9" i="5" s="1"/>
  <c r="S1711" i="5" s="1"/>
  <c r="AE9" i="5"/>
  <c r="AE1711" i="5" s="1"/>
  <c r="R1711" i="5"/>
  <c r="AI1711" i="5"/>
  <c r="AB1711" i="5"/>
  <c r="Q9" i="5"/>
  <c r="Q1711" i="5" s="1"/>
  <c r="Y1711" i="5"/>
  <c r="F8" i="4" l="1"/>
  <c r="F9" i="4"/>
  <c r="F10" i="4"/>
  <c r="F11" i="4"/>
  <c r="F12" i="4"/>
  <c r="F13" i="4"/>
  <c r="F7" i="4"/>
  <c r="C14" i="4"/>
  <c r="D14" i="4"/>
  <c r="E14" i="4"/>
  <c r="F14" i="4" l="1"/>
  <c r="K2066" i="1" l="1"/>
</calcChain>
</file>

<file path=xl/sharedStrings.xml><?xml version="1.0" encoding="utf-8"?>
<sst xmlns="http://schemas.openxmlformats.org/spreadsheetml/2006/main" count="30286" uniqueCount="4936">
  <si>
    <t>CANTIDAD DE BIENES Y SERVICIOS EXISTENTES
(CANTIDADES ANUALES)</t>
  </si>
  <si>
    <t>CANTIDAD DE BIENES Y/O SERVICIOS REQUERIDOS
(CANTIDADES ANUALES)</t>
  </si>
  <si>
    <t>UNIDAD DE MEDIDA</t>
  </si>
  <si>
    <t>CALIDAD DE LOS BIENES Y SERVICIOS</t>
  </si>
  <si>
    <t>COSTO UNITARIO ESTIMADO (PESOS)</t>
  </si>
  <si>
    <t>VALOR TOTAL ANUAL ESTIMADO (PESOS)</t>
  </si>
  <si>
    <t xml:space="preserve">MATERIALES Y SUMINISTROS  </t>
  </si>
  <si>
    <t xml:space="preserve">MATERIALES DE ADMINISTRACIÓN, EMISIÓN DE DOCUMENTOS Y ARTÍCULOS OFICIALES </t>
  </si>
  <si>
    <t xml:space="preserve">MATERIALES, ÚTILES Y EQUIPOS MENORES DE OFICINA </t>
  </si>
  <si>
    <t xml:space="preserve">MATERIALES PARA SERVICIO EN GENERAL </t>
  </si>
  <si>
    <t>ARBOL DE NAVIDAD</t>
  </si>
  <si>
    <t>PIEZA</t>
  </si>
  <si>
    <t>DIRECCION GENERAL, SUBDIRECCION GENERAL ADMINISTRATIVA, SUBDIRECCION GENERAL OPERATIVA, SUBDIRECCION GENERAL DE PROGRAMAS SOCIALES Y COORDINACIONES.</t>
  </si>
  <si>
    <t>PARA LAS FUNCIONES Y NECESIDADES DE TODAS LAS AREA DE DIF ESTATAL</t>
  </si>
  <si>
    <t>PARA LA OPERATIVIDAD DE TODAS LAS AREAS DE SERVICIO DE ASISTENCIA SOCIAL, EN BENEFICIO DE LA CIUDADANIA</t>
  </si>
  <si>
    <t>Tenba Tenba Fulton V2 “14 LITROS” Mochila para cámara Unisex adulto</t>
  </si>
  <si>
    <t>Pilas AAA recargables NiMH, baterías alta capacidad de carga 900mAh 1.2V, paquete con 6 pilas recargables (pre-cargadas).</t>
  </si>
  <si>
    <t>Pilas alcalinas AAA</t>
  </si>
  <si>
    <t xml:space="preserve">ARTÍCULOS Y MATERIAL DE OFICINA </t>
  </si>
  <si>
    <t>AGENDA  CLASICA</t>
  </si>
  <si>
    <t>ALFILER DORADO GRUESO C/144</t>
  </si>
  <si>
    <t>ARILLO DE PLÁSTICO 5/8 PAQ. CON 25</t>
  </si>
  <si>
    <t>PAQUETE</t>
  </si>
  <si>
    <t>ARILLO DE PLÁSTICO 7/16 PAQ. CON 25</t>
  </si>
  <si>
    <t>x</t>
  </si>
  <si>
    <t>BOLA HILAZA</t>
  </si>
  <si>
    <t>CAJA</t>
  </si>
  <si>
    <t>BOLIGRAFO DE 0.7MM COLOR AZUL</t>
  </si>
  <si>
    <t>BOLIGRAFO DE 0.7MM COLOR NEGRO</t>
  </si>
  <si>
    <t>BORRADOR DE MIGAJON  MEDIDAS 4X2.5X1.5CM M-20</t>
  </si>
  <si>
    <t>POST IT BANDERITSA DE COLORES FOSFORECENTES 3MM</t>
  </si>
  <si>
    <t>TINTA PARA COJIN DE SELLOS COLOR NEGRO 60 ML DE GOTERO</t>
  </si>
  <si>
    <t>BORRADOR PARA PINTARRON</t>
  </si>
  <si>
    <t>BROCHE BACO 8 CM C/50 FABRICADO EN LAMINA</t>
  </si>
  <si>
    <t>BOTE DE BASURA CON TAPA DE 11 X 8 X 12"</t>
  </si>
  <si>
    <t>BOTE DE BASURA CON TAPA DE 15 X 11 X 20"</t>
  </si>
  <si>
    <t>LIGAS PARA CABELLO DE COLORES C/100 PZAS</t>
  </si>
  <si>
    <t>REGLA ALUMINIO  60 CM.</t>
  </si>
  <si>
    <t xml:space="preserve">SELLO AUTOENTINTABLE </t>
  </si>
  <si>
    <t>SELLO AUTOENTINTABLE (SIN TEXTO)</t>
  </si>
  <si>
    <t>PIEZAS</t>
  </si>
  <si>
    <t xml:space="preserve">TIJERAS PARA ZURDO PUNTA REDONDA </t>
  </si>
  <si>
    <t>CAJA DE GRAPAS 3/8"</t>
  </si>
  <si>
    <t>CALCULADORA DE ESCRITORIO DE 12 DIGITOS</t>
  </si>
  <si>
    <t xml:space="preserve">CERA CUENTA FACIL </t>
  </si>
  <si>
    <t>CHAROLA DE ESCRITORIO PARA DOCUMENTOS  CON TRES NIVELES TAMAÑO CARTA</t>
  </si>
  <si>
    <t>PZA</t>
  </si>
  <si>
    <t>CHINCHETA C/100 P</t>
  </si>
  <si>
    <t>CINTA ADHESIVA CANELA GRANDE DE 48MM X 50 MM</t>
  </si>
  <si>
    <t>CINTA ADHESIVA DOBLE CARA 18X50 MTS</t>
  </si>
  <si>
    <t>CINTA ADHESIVA TRANSPARENTE CHICA 12 MM X 65 M</t>
  </si>
  <si>
    <t>CINTA ADHESIVA TRANSPARENTE GRANDE 24 MM X 65 M</t>
  </si>
  <si>
    <t>CINTA ADHESIVA TRANSPARENTE GRANDE 48 MM X 50 M</t>
  </si>
  <si>
    <t>CINTA MASKING TAPE 18*50M</t>
  </si>
  <si>
    <t>CINTA PARA RELOJ CHECADOR MODELO PIX-75</t>
  </si>
  <si>
    <t>CINTA PARA SUMADORAS</t>
  </si>
  <si>
    <t>pieza</t>
  </si>
  <si>
    <t>CIZALLA O GUILLOTINA MANUAL (PARA OFICINA)</t>
  </si>
  <si>
    <t>CLIPS CUADRADOS NO. 1 C/100 PZAS</t>
  </si>
  <si>
    <t>CLIPS CUADRADOS NO. 2 C/100 PZAS</t>
  </si>
  <si>
    <t>CLIPS JUMBO METALICO C/100 PZAS</t>
  </si>
  <si>
    <t>CLIPS MARIPOSA  #1</t>
  </si>
  <si>
    <t>CLIPS MARIPOSA  #2</t>
  </si>
  <si>
    <t>COJIN PARA SELLOS DEL NO. 1 MEDIANO DE PLASTICO</t>
  </si>
  <si>
    <t>CORRECTOR LIQUIDO EN BROCHA DE 20ML</t>
  </si>
  <si>
    <t>CORRECTOR LIQUIDO EN LAPIZ</t>
  </si>
  <si>
    <t>CRAYOLAS C/24 PZA GRUESA</t>
  </si>
  <si>
    <t>CRAYON JUMBO DE CERA  C/12 COLORES</t>
  </si>
  <si>
    <t>CUADERNO PROFESIONAL RAYADO C/100 HOJAS</t>
  </si>
  <si>
    <t>CUTER GRANDE DE PLASTICO</t>
  </si>
  <si>
    <t>DESENGRAPADOR</t>
  </si>
  <si>
    <t>DESPACHADOR DE CINTA ADHESIVA</t>
  </si>
  <si>
    <t xml:space="preserve">ENGARGOLADORA MANUAL </t>
  </si>
  <si>
    <t>ENGRAPADORA  TIRA COMPLETA METALICA</t>
  </si>
  <si>
    <t>FOLIADOR AUTOMATICO DE 6 DIGITOS</t>
  </si>
  <si>
    <t>KOLA LOKA GOTERITO</t>
  </si>
  <si>
    <t>LAPIZ ADHESIVO 40 GR (JUMBO)</t>
  </si>
  <si>
    <t>LAPIZ BICOLOR ROJO/AZUL DELGADO</t>
  </si>
  <si>
    <t>LAPIZ GRAFITO DEL NO. 2 C/12 PZAS</t>
  </si>
  <si>
    <t>LAPIZ MARCADOR DE CERA COLOR ROJO</t>
  </si>
  <si>
    <t xml:space="preserve">CAJA </t>
  </si>
  <si>
    <t>LIBRETA  PASTA DURA 1/4 FORMA FRANCESA 96 HOJAS</t>
  </si>
  <si>
    <t>LIBRETA TAMAÑO PROFESIONAL, RAYA. C/100 HOJAS</t>
  </si>
  <si>
    <t>LIGAS GRANDES NO. 18</t>
  </si>
  <si>
    <t>MARCA TEXTO FLUORECENTES PUNTO DELGADO COLORES VARIOS</t>
  </si>
  <si>
    <t>MARCA TEXTOS PUNTO GRUESO VARIOS COLORES C/12 PZAS</t>
  </si>
  <si>
    <t xml:space="preserve">MARCADOR  P/ PINTARRON </t>
  </si>
  <si>
    <t>MARCADOR PARA PINTARRON AZUL</t>
  </si>
  <si>
    <t>MARCADOR PARA PINTARRON NEGRO C/4 PIEZAS</t>
  </si>
  <si>
    <t>MARCADOR PARA PINTARRON ROJO</t>
  </si>
  <si>
    <t>MARCADOR PARA PINTARRON VERDE</t>
  </si>
  <si>
    <t xml:space="preserve"> </t>
  </si>
  <si>
    <t>MARCADOR COLOR NEGRO</t>
  </si>
  <si>
    <t>MOÑO PARA REGALO MAGICO METALICO T/CHICO C/10  COLOR ROSA MEXICANO, VERDE BANDERA, AMARILLO, PLATACON/50 PZAS.</t>
  </si>
  <si>
    <t>MOÑO PARA REGALO MAGICO METALICO T/MEDIANO C/10  COLOR ROSA MEXICANO, VERDE BANDERA, AMARILLO, PLATACON/50 PZAS.</t>
  </si>
  <si>
    <t>MOÑO PARA REGALO MAGICO METALICO T/GRANDE C/10  COLOR ROSA MEXICANO, VERDE BANDERA, AMARILLO, PLATACON/50 PZAS.</t>
  </si>
  <si>
    <t>NAVAJA DE REPUESTO PARA CUTER GRANDE CON 10 PZA</t>
  </si>
  <si>
    <t>PERFORADORA 2 ORIFICIOS (MEDIANA) USO RUDO</t>
  </si>
  <si>
    <t>PERFORADORA DE UN HOYO METAL Y MANGO ERGONOMICO</t>
  </si>
  <si>
    <t>PINTARRON BLANCO 90X120 CM</t>
  </si>
  <si>
    <t>CAJAS</t>
  </si>
  <si>
    <t>PISTOLA DE SILICON CHICA</t>
  </si>
  <si>
    <t>PISTOLA DE SILICON USO RUDO GRANDE</t>
  </si>
  <si>
    <t>PZAS</t>
  </si>
  <si>
    <t>REGLA DE METAL DE 30 CM.</t>
  </si>
  <si>
    <t>SACAPUNTAS DE METAL TIPO ESCOLAR</t>
  </si>
  <si>
    <t>SELLO DE GOMA (ACUSE)</t>
  </si>
  <si>
    <t>SEPARADOR DE LA A-Z TAMAÑO CARTA</t>
  </si>
  <si>
    <t>Pieza</t>
  </si>
  <si>
    <t>SILICON EN BARRA DELGADA DE 1KG</t>
  </si>
  <si>
    <t>SILICON EN BARRA GRUESO</t>
  </si>
  <si>
    <t>KILO</t>
  </si>
  <si>
    <t>SILICON LIQUIDO DE 250 ML</t>
  </si>
  <si>
    <t>SILICÓN LIQUIDO FRIO  100ML</t>
  </si>
  <si>
    <t>SOBRE DE PLASTICO T/C</t>
  </si>
  <si>
    <t>Paquete</t>
  </si>
  <si>
    <t>SUJETADOCUMENTOS 19 MM C/12 PIEZA</t>
  </si>
  <si>
    <t>SUJETADOCUMENTOS 32 MM C/12 PIEZA</t>
  </si>
  <si>
    <t>SUJETADOCUMENTOS 51 MM C/12 PZAS</t>
  </si>
  <si>
    <t>TABLA ACRILICA CON SUJETADOR TAMAÑO CARTA</t>
  </si>
  <si>
    <t>TABLA ACRILICA CON SUJETADOR TAMAÑO OFICIO</t>
  </si>
  <si>
    <t>TIJERA DE OFICINA DE ACERO INOXIDABLE CON AGARRADERA DE PLASTICO</t>
  </si>
  <si>
    <t xml:space="preserve">TINTA PARA COJIN DE SELLOS COLOR AZUL 60 ML </t>
  </si>
  <si>
    <t>TINTA PARA COJIN DE SELLOS COLOR NEGRO 60 ML</t>
  </si>
  <si>
    <t>TINTA PARA COJIN DE SELLOS COLOR ROJA 60 ML</t>
  </si>
  <si>
    <t>MATERIAL DE FERRETERÍA PARA OFICINAS</t>
  </si>
  <si>
    <t>MATERIAL PARA MANTENIMIETO DE LA OFICINA</t>
  </si>
  <si>
    <t>ROLLO DE CINTA ANTIDERRAPANTE</t>
  </si>
  <si>
    <t>MATERIAL DE PINTURA Y DIBUJO PARA USO EN OFICINAS</t>
  </si>
  <si>
    <t xml:space="preserve">PRODUCTOS DE PAPEL Y HULE PARA USO EN OFICINAS </t>
  </si>
  <si>
    <t>ARILLO DE PLASTICO TIPO GUSANO DE 5/8"   C/25 PZAS</t>
  </si>
  <si>
    <t>BLOCK DE PAPEL LUSTRE C/50 HOJAS DE 21X28 CM</t>
  </si>
  <si>
    <t>BOLSA DE CELOFAN CON BLISTEK 20X30</t>
  </si>
  <si>
    <t>SOBRE DE PAPEL PARA CORRESPONDENCIA CON SOLAPA 10.5 X 24 CM.</t>
  </si>
  <si>
    <t>BOLSA DE ESTRAZA CON ASA 16X15.5X7 CM</t>
  </si>
  <si>
    <t>BOLSAS HERMETICAS MULTIUSOS TRANSPARENTES DE 17,7CM X19,5 CM / CON 25 PZAS. ABRE  FÁCIL.</t>
  </si>
  <si>
    <t>BOLSA TRANSPARENTE DE 35X45  CMS. (PLASTICO)</t>
  </si>
  <si>
    <t>BOLSA TRANSPARENTE 60X90 CMS. (PLASTICO)</t>
  </si>
  <si>
    <t>CAJA DE ARCHIVO MUERTO T/CARTA DE PLASTICO</t>
  </si>
  <si>
    <t>CAJA DE ARCHIVO MUERTO T/OFICIO DE PLASTICO</t>
  </si>
  <si>
    <t>CAJA TAMAÑO CARTA DE USO PESADO P/ARCHIVOS 24*12*10 ''</t>
  </si>
  <si>
    <t>PAQUETE C/12 PZAS</t>
  </si>
  <si>
    <t>CAJA TAMAÑO OFICIO DE USO PESADO P/ARCHIVOS 24*15*10 ''</t>
  </si>
  <si>
    <t>CARPETA BLANCA VINILICA DE 3 ARGOLLA DE 2" T/CARTA</t>
  </si>
  <si>
    <t>CARPETA BLANCA VINILICA DE 3 ARGOLLA DE 3" T/CARTA</t>
  </si>
  <si>
    <t>CARPETA BLANCA VINILICA DE 3 ARGOLLA DE 5" T/CARTA</t>
  </si>
  <si>
    <t>CHAROLA TERMICA CUADRADA C/50 PZAS</t>
  </si>
  <si>
    <t>CUCHARAS DESECHABLES CAFETERA PAQ. CON 50 PZAS</t>
  </si>
  <si>
    <t>EMPLAYE</t>
  </si>
  <si>
    <t>ROLLO</t>
  </si>
  <si>
    <t>ETIQUETA ADHESIVAS PARA CD´S</t>
  </si>
  <si>
    <t xml:space="preserve">ETIQUETA AUTOADHERIBLE 10.30 CMX 4.30 CM </t>
  </si>
  <si>
    <t>FOLDERS MANILA TAMAÑO CARTA C/100 PZ C/BEIGE</t>
  </si>
  <si>
    <t>FOLDERS MANILA TAMAÑO OFICIO C/100 PZAS COLOR BEIGE</t>
  </si>
  <si>
    <t>FOMIX PLIEGO ADIAMANTADO DIFERENTES COLORES 70X95</t>
  </si>
  <si>
    <t>FOMIX PLIEGO LISO 70X95</t>
  </si>
  <si>
    <t>FOMY  VARIOS COLORES TAMAÑO CARTA</t>
  </si>
  <si>
    <t>Piezas</t>
  </si>
  <si>
    <t>FOMIX DIAMANTADOS TAMAÑO CARTA</t>
  </si>
  <si>
    <t>GLOBO LISO #9 1836 BOLSA C/100 PIEZAS</t>
  </si>
  <si>
    <t>HOJA OPALINA DELGADA BLANCA C/100 PZAS 120 GRS APROX</t>
  </si>
  <si>
    <t>HOJA OPALINA GRUESA BLANCA C/100 PZAS  220 GRS APROX</t>
  </si>
  <si>
    <t>HOJAS DE COLORES T/CARTA C/100 PZAS</t>
  </si>
  <si>
    <t>LIGAS DE HULE CHICAS NO. 33</t>
  </si>
  <si>
    <t>BOLSA</t>
  </si>
  <si>
    <t xml:space="preserve">LIGAS DE HULE CHICAS NO.10 </t>
  </si>
  <si>
    <t>LIGAS DE HULE DEL NO. 18</t>
  </si>
  <si>
    <t>LIGAS DE HULE DEL NO. 36</t>
  </si>
  <si>
    <t>NOTAS ADHESIVAS (POST-IT) 400 HOJAS 5.1CMx5.1cm (CUBO) COLORES FLUORESCENTES</t>
  </si>
  <si>
    <t>NOTAS ADHESIVAS (POST-IT) 400 HOJAS 7.6X7.6CM (CUBO)</t>
  </si>
  <si>
    <t>NOTAS ADHESIVAS (POST-IT) CON 6 BLOCK (90 HOJAS) 3X3" COLORES FLUORESCENTES PARA DISPENSADOR</t>
  </si>
  <si>
    <t>NOTAS ADHESIVA 7.5 X 7.5 AMARILLO (MEMO TIP) C/400 HOJAS</t>
  </si>
  <si>
    <t>PAPEL BOND COLOR BLANCO DE 70X95 CM DE 50 GK</t>
  </si>
  <si>
    <t>PAPEL BOND COLOR AMARILLO DE 70X95 DE 50KG</t>
  </si>
  <si>
    <t>PLIEGO</t>
  </si>
  <si>
    <t>PAPEL BOND COLOR AZUL DE 70 X 95 DE 50 KG</t>
  </si>
  <si>
    <t>PAPEL BOND COLOR ROSA DE 70 X 95 DE 50 KG</t>
  </si>
  <si>
    <t>PAPEL CARBÓN C/100 HOJAS</t>
  </si>
  <si>
    <t>PAPEL CHINA VARIOS COLORES</t>
  </si>
  <si>
    <t>PAPEL CONTAC CON 20 MTS TRANSPARENTE</t>
  </si>
  <si>
    <t>PAPEL CREPE VARIOS COLORES</t>
  </si>
  <si>
    <t>PAPEL KRAFT CAFÉ PARA ENVOLTURA DE 43CM DE ANCHO, 30.5 METROS DE LARGO</t>
  </si>
  <si>
    <t>MEMO TIP DE BANDERITAS</t>
  </si>
  <si>
    <t>PAPEL LUSTRE</t>
  </si>
  <si>
    <t>PAPEL MINAGRIS 70X95 CM</t>
  </si>
  <si>
    <t>PAPEL  PICADO TIRA DE 4.5 MTS C/10 PIEZAS EL PAQUETE</t>
  </si>
  <si>
    <t>PAPEL T/CARTA COMPATIBLE CON IMPRESORAS LASER E INKJET, FOTOCOPIADORAS, FAXES, ETC PAQ C/500 PZAS</t>
  </si>
  <si>
    <t>PAPEL T/OFICIO COMPATIBLE CON IMPRESORAS LASER E INKJET, FOTOCOPIADORAS, FAXES, ETC  PAQ C/500 PZAS</t>
  </si>
  <si>
    <t>PASTA PARA ENGARGOLAR TAMAÑO CARTA C/25 JUEGOS</t>
  </si>
  <si>
    <t>PLIEGO DE CARTULINA OPALINA 57X72 COLOR BLANCA DE 220 GRS APROX</t>
  </si>
  <si>
    <t>PLIEGO DE PAPEL AUTOCOPIABLE  FINAL AMARILLO DE 70X95</t>
  </si>
  <si>
    <t>PLIEGO DE PAPEL AUTOCOPIABLE  INTERMEDIO AZUL  DE 70X95</t>
  </si>
  <si>
    <t>PLIEGO DE PAPEL AUTOCOPIABLE  ORIGINAL BLANCO DE 70X95</t>
  </si>
  <si>
    <t>PROTECTOR DE HOJAS T/CARTA C/100 PZAS</t>
  </si>
  <si>
    <t>RECOPILADOR TAMAÑO CARTA</t>
  </si>
  <si>
    <t>RECOPILADOR TAMAÑO OFICIO</t>
  </si>
  <si>
    <t>ROLLO DE PAPEL BOND PARA SUMADORA C/6 PZAS</t>
  </si>
  <si>
    <t>ROLLOS DE PAPEL PARA IMPRESORA DE ETIQUETAS 28 MM X 61 MM</t>
  </si>
  <si>
    <t>SERVILLETAS C/500 PIEZAS</t>
  </si>
  <si>
    <t>SERVILLETAS CUADRADA C/200 PZAS.</t>
  </si>
  <si>
    <t>SOBRE DE PAPEL CELOFÁN PARA INVITACIÓN</t>
  </si>
  <si>
    <t xml:space="preserve">SOBRE DE PAPEL CELOFAN PARA INVITACION DE 23X15 CM CON 100 PIEZAS </t>
  </si>
  <si>
    <t>SOBRE DE PAPEL MANILA TAMAÑO  DOBLE OFICIO</t>
  </si>
  <si>
    <t xml:space="preserve">SOBRE DE PLASTICO </t>
  </si>
  <si>
    <t>SOBRE MANILA COIN (DINERO)</t>
  </si>
  <si>
    <t>SOBRE MANILA TAMAÑO CARTA</t>
  </si>
  <si>
    <t xml:space="preserve">PAQUETES </t>
  </si>
  <si>
    <t>SOBRE MANILA TAMAÑO OFICIO</t>
  </si>
  <si>
    <t>SOBRE PARA CD´S CON 50 PZAS</t>
  </si>
  <si>
    <t>SOBRES DE PAPEL PARA CHEQUES CON SOLAPA ENGOMADA 10.5 X 24 CM. C/100</t>
  </si>
  <si>
    <t>TARJETAS PARA RELOJ CHECADOR CON 100 PIEZAS</t>
  </si>
  <si>
    <t>TENEDOR DESECHABLE PAQ. CON 50 PZA</t>
  </si>
  <si>
    <t>VASO TERMICO DESECHABLE #10 CON 50 PZAS</t>
  </si>
  <si>
    <t>VASO TERMICO DESECHABLE #8 CON 50 PZAS</t>
  </si>
  <si>
    <t>MATERIALES, ÚTILES Y EQUIPOS MENORES DE TECNOLOGÍAS DE LA INFORMACIÓN Y COMUNICACIONES</t>
  </si>
  <si>
    <t xml:space="preserve">SUMINISTROS INFORMÁTICOS </t>
  </si>
  <si>
    <t>Botella HP GT53XL, negro (aprox. 6000 páginas)</t>
  </si>
  <si>
    <t>Botella HP GT52, cian (aprox. 8000 páginas)</t>
  </si>
  <si>
    <t>Botella HP GT52, magenta (aprox. 8000 páginas)</t>
  </si>
  <si>
    <t>Botella HP GT52, amarillo (aprox. 8000 páginas)</t>
  </si>
  <si>
    <t>CARTUCHO DE TONER PARA IMPRESORA  CF248ACOMP-AI</t>
  </si>
  <si>
    <t>ESPUMA LIMPIADORA 454 MG</t>
  </si>
  <si>
    <t>PASTA TERMICA Y SU ESPATULA ( para procesador de PC)</t>
  </si>
  <si>
    <t>LIMPIADOR DE PANTALLA</t>
  </si>
  <si>
    <t>MOUSE ALAMBRICO 100, CABLE DE CONEXIÓN  USB NEGRO</t>
  </si>
  <si>
    <t>NO BREACK UPS (RESPALDO DE ENERGIA) (700 BAS)</t>
  </si>
  <si>
    <t xml:space="preserve">TINTA HP 667 INK  TRICOLOR </t>
  </si>
  <si>
    <t>TINTA HP 667 INK COLOR NEGRO</t>
  </si>
  <si>
    <t>TINTA IMPRESORA MULTIFONCIONAL MAXI FY GX 6010 COLOR  AMARILLO</t>
  </si>
  <si>
    <t>TINTA IMPRESORA MULTIFUNCIONAL MAXI FG GX 6010 COLOR  ROJO</t>
  </si>
  <si>
    <t>TINTA IMPRESORA MULTIFUNCIONAL MAXI FY GX 6010  COLOR  AZUL</t>
  </si>
  <si>
    <t>TINTA IMPRESORA MULTIFUNCIONAL MAXI FY GX 6010 COLOR NEGRO</t>
  </si>
  <si>
    <t>TINTAS PARA IMPRESORAS CON 4 PIEZAS MODELO L3150, COLOR NEGRO, AMARILLO, MAGENTA Y CIAN</t>
  </si>
  <si>
    <t>TINTAS PARA IMPRESORAS CON 4 PIEZAS MODELO L3150, COLOR NEGRO, AMARILLO, MAGENTQA Y CIAN</t>
  </si>
  <si>
    <t>TONER</t>
  </si>
  <si>
    <t>TONER DE COLOR</t>
  </si>
  <si>
    <t>TONER HP 58A CF258A</t>
  </si>
  <si>
    <t xml:space="preserve">TONER NEGRO </t>
  </si>
  <si>
    <t>TONER PARA IMPRESORA BROTHER  MOD. DCP-L2540DW</t>
  </si>
  <si>
    <t>TORRE DE CD/DVD REGRABABLE CON 50 PZAS</t>
  </si>
  <si>
    <t>TORRE DE DISCO CD CON 100 PZAS</t>
  </si>
  <si>
    <t>TORRE DE DVD CON 50 PZAS</t>
  </si>
  <si>
    <t>QUEMADOR LECTURA Y GRABADORA DE DVD/CD EXTERNO USB PORTABLE</t>
  </si>
  <si>
    <t xml:space="preserve">MATERIAL IMPRESO E INFORMACIÓN DIGITAL </t>
  </si>
  <si>
    <t>ARTÍCULOS DIVERSOS DE CARÁCTER COMERCIAL</t>
  </si>
  <si>
    <t>ARTÍCULOS PARA SERVICIOS GENERALES</t>
  </si>
  <si>
    <t xml:space="preserve">SEÑALETICA </t>
  </si>
  <si>
    <t xml:space="preserve">MATERIAL DE COMUNICACIÓN </t>
  </si>
  <si>
    <t>AUDIFONOS PROFESIONALES MONITORIZADO PARA ESTUDIO CON CALE, AUDIO-TECHNICA ATH-M30X</t>
  </si>
  <si>
    <t>PRODUCTOS IMPRESOS EN PAPEL</t>
  </si>
  <si>
    <t xml:space="preserve">DIPTICOS Y POSTER </t>
  </si>
  <si>
    <t>PAQUETE DE CREDITOS Y HOJAS DE RESPUESTA CUIDA C/25 PIEZAS</t>
  </si>
  <si>
    <t>PAQUETE DE ESCALA DE SATISFACCIÓN FAMILIAR POR ADJETIVOS.  C/25 PIEZAS</t>
  </si>
  <si>
    <t>PAQUETE DE ESCALA DE SOCIALIZACIÓN PARENTAL EN LA ADOLESCENCIA C/25 PIEZAS</t>
  </si>
  <si>
    <t>PAQUETE DE HOJAS DE RESPUESTA INVENTARIO MULKTIFACETICO DE LA PERSONALIDAD MMPI-2RF</t>
  </si>
  <si>
    <t>PAQUETE DE KIT DE CORRECCIÓN (25 HOJAS) PIN CUESTIONARIO DE EVALUACIÓN DE ADOPTANTES CUIDA</t>
  </si>
  <si>
    <t>PAQUETE DE SISTEMA DE EVALUACIÓN CUANTITATIVO DEL ABUSO C/25 PIEZAS</t>
  </si>
  <si>
    <t>MATERIAL DE LIMPIEZA</t>
  </si>
  <si>
    <t>MATERIAL Y ARTÍCULOS DE LIMPIEZA</t>
  </si>
  <si>
    <t>ACEITE LIMPIADOR PARA BOCINA</t>
  </si>
  <si>
    <t>LITRO</t>
  </si>
  <si>
    <t>AJAX EN POLVO 582 GR</t>
  </si>
  <si>
    <t>AROMATIZANTE AMBIENTAL 1 LT</t>
  </si>
  <si>
    <t>AROMATIZANTE AMBIENTAL DE 400 ML. SPRAY (AROMA CARICIAS DE ALDODÓN, PARAIZO AZUL)</t>
  </si>
  <si>
    <t>AROMATIZANTE AUTOMATICO APARATO + REPUESTO 270 ML (AROMA CARICIAS DE ALDODÓN, PARAIZO AZUL)</t>
  </si>
  <si>
    <t>ATOMIZADOR DE USO RUDO 1 LT INDUSTRIAL</t>
  </si>
  <si>
    <t>Litro</t>
  </si>
  <si>
    <t>DESINFECTANTE DE FRUTAS Y VERDURAS DE 1 LITRO</t>
  </si>
  <si>
    <t>ESPONJA PARA LIMPIAR ZAPATOS</t>
  </si>
  <si>
    <t>ESPONJAS DE BAÑO</t>
  </si>
  <si>
    <t>JABÓN EN BARRA PARA ROPA</t>
  </si>
  <si>
    <t>JABONERAS INDIVIDUALES DE PLÁSTICO</t>
  </si>
  <si>
    <t>LIMPIADOR DE HORNOS EASY-OFF  476 GR</t>
  </si>
  <si>
    <t>BLANQUEADOR DESINFECTANTE DE 3.75 LTS</t>
  </si>
  <si>
    <t>BOLSA NEGRA JUMBO</t>
  </si>
  <si>
    <t>KILOS</t>
  </si>
  <si>
    <t>BOLSA DE CAMISETA NEGRA GRANDE</t>
  </si>
  <si>
    <t>BOLSA DE CAMISETA JUMBO</t>
  </si>
  <si>
    <t>CEPILLO PARA ROPA</t>
  </si>
  <si>
    <t>CEPILLO PARA WC CON BASE</t>
  </si>
  <si>
    <t>CLORO ( BIDON 20 LT)</t>
  </si>
  <si>
    <t>BIDON</t>
  </si>
  <si>
    <t>CLORO 1L.</t>
  </si>
  <si>
    <t xml:space="preserve">  </t>
  </si>
  <si>
    <t>CUBETA DE 11 LT</t>
  </si>
  <si>
    <t>CUBETA DE ARO NO. 8</t>
  </si>
  <si>
    <t xml:space="preserve">DESINFECTANTE AMBIENTAL EN AEROSOL  DE 475 GR </t>
  </si>
  <si>
    <t>DESTAPACAÑOS (BOMBA)</t>
  </si>
  <si>
    <t>DESTAPACAÑOS LIQUIDO</t>
  </si>
  <si>
    <t>DETERGENTE  1KG BOLSA</t>
  </si>
  <si>
    <t>DETERGENTE LIQUIDO DE ROPA</t>
  </si>
  <si>
    <t>EMBUDO P/BIDON</t>
  </si>
  <si>
    <t>ESCOBA 7 HILOS</t>
  </si>
  <si>
    <t xml:space="preserve">ESCOBA ABANICO </t>
  </si>
  <si>
    <t>ESCOBA METALICA TIPO ARAÑA</t>
  </si>
  <si>
    <t>ESCOBAS</t>
  </si>
  <si>
    <t>ESCOBILLON</t>
  </si>
  <si>
    <t>ESPONJA JUMBO</t>
  </si>
  <si>
    <t>ESPONJA LAVATRASTES</t>
  </si>
  <si>
    <t>ESTROPAJOS</t>
  </si>
  <si>
    <t>FABULOSO (BIDON 20 LT)</t>
  </si>
  <si>
    <t>FIBRA FINA PARA TRASTE DE COCINA</t>
  </si>
  <si>
    <t>FIBRA DE METAL</t>
  </si>
  <si>
    <t>FIBRA VERDE C/12 PZAS</t>
  </si>
  <si>
    <t>GEL ABRILLANTADOR DE LLANTAS 1 KG ALMOROL</t>
  </si>
  <si>
    <t>GUANTE DE LATEX COLO ROJO TAMAÑO MEDIANO</t>
  </si>
  <si>
    <t>PAR</t>
  </si>
  <si>
    <t>INSECTICIDA EN AEROSOL  DE 400 ML.</t>
  </si>
  <si>
    <t>JABON EN POLVO 1 KG.</t>
  </si>
  <si>
    <t>JABON EN POLVO MULTIUSOS</t>
  </si>
  <si>
    <t>JABÓN LÍQUIDO P/ROPA C/20 LT</t>
  </si>
  <si>
    <t>JABON LIQUIDO P/TRASTES</t>
  </si>
  <si>
    <t>JABÓN LIQUIDO PARA MANOS (20 LTS</t>
  </si>
  <si>
    <t>JABON LIQUIDO PARA MANOS 525 ML</t>
  </si>
  <si>
    <t>JALADOR DE AGUA PARA PISO</t>
  </si>
  <si>
    <t>JERGAS PIEZAS</t>
  </si>
  <si>
    <t>LAVATRASTES LIQUIDO DE 1.2 LT</t>
  </si>
  <si>
    <t>LIJA DE AGUA 220</t>
  </si>
  <si>
    <t>LIQUIDO DESENGRASANTE</t>
  </si>
  <si>
    <t>LIQUIDO PARA CRISTALES</t>
  </si>
  <si>
    <t>LUBRIVINIL INTERIORES ALMOROL 1 LT</t>
  </si>
  <si>
    <t>LUSTRADOR PARA MUEBLES  EN AEROSOL DE 378 ML</t>
  </si>
  <si>
    <t>PAÑO MICROFIBRA AMARILLO</t>
  </si>
  <si>
    <t>PAR DE GUANTES DE PLASTICO</t>
  </si>
  <si>
    <t>PARES</t>
  </si>
  <si>
    <t>PASTILLA PARA BAÑO</t>
  </si>
  <si>
    <t xml:space="preserve">PINOL 1L. </t>
  </si>
  <si>
    <t>PINOL C/20 LT</t>
  </si>
  <si>
    <t>PLUMERO DE BASTON LARGO</t>
  </si>
  <si>
    <t xml:space="preserve">QUITAGRASA PARA COCINA DE 600 ML </t>
  </si>
  <si>
    <t>RECOGEDOR CON BASTON DE PLASTICO</t>
  </si>
  <si>
    <t>REPUESTO AROMATIZANTE AMBIENTAL AUTOMATICO DE 175 GR. (CARICIAS DE ALGODÓN Y AROMA PARAIZO AZUL)</t>
  </si>
  <si>
    <t>REPUESTO MAPEADOR DE 60CM</t>
  </si>
  <si>
    <t>SECADORES DE COCINA DE MICROFIBRA DE 40 X 40 CMS. MARCA: GENERICA</t>
  </si>
  <si>
    <t>SPRAY SOLUCIÓN ANTIBACTERIAL DE 75 ML. ( DE BOLSILLO)</t>
  </si>
  <si>
    <t>SUAVIZANTE P/ROPA C/20 LT</t>
  </si>
  <si>
    <t>TOALLA P/SECAR TRASTES</t>
  </si>
  <si>
    <t>TRAPEADORES DE PAVILO DE 350 GRS</t>
  </si>
  <si>
    <t>TRAPEADOR PLANO ATRAPA PELUSA (MAPEADOR)</t>
  </si>
  <si>
    <t>PRODUCTOS DE PAPEL PARA LIMPIEZA</t>
  </si>
  <si>
    <t>CEPILLO DE DIENTES PARA BEBE</t>
  </si>
  <si>
    <t>CEPILLO DENTAL</t>
  </si>
  <si>
    <t>CEPILLO PARA PEINAR</t>
  </si>
  <si>
    <t>CORTA UÑAS CHICO</t>
  </si>
  <si>
    <t>CORTA UÑAS PEDIÁTRICO</t>
  </si>
  <si>
    <t>COTONETES C/200 PZAS.</t>
  </si>
  <si>
    <t>CREMA CORPORAL 1 LT</t>
  </si>
  <si>
    <t>CREMA PARA BEBÉ 200 ML</t>
  </si>
  <si>
    <t>CREMA PARA PEINAR D/135 ML</t>
  </si>
  <si>
    <t>DESODORANTE P/DAMA ROLL ON (50 ML)</t>
  </si>
  <si>
    <t>DESODORANTE P/HOMBRE ROLL ON (50 ML)</t>
  </si>
  <si>
    <t>ESPONJA CORPORAL</t>
  </si>
  <si>
    <t>FAJILLAS DE TOALLAS INTERDOBLADAS  C/100 PZAS</t>
  </si>
  <si>
    <t>GEL PARA CABELLO 1KG</t>
  </si>
  <si>
    <t>GEL PARA PEINAR DE 70 GR</t>
  </si>
  <si>
    <t>JABÓN DE TOCADOR</t>
  </si>
  <si>
    <t>JABÓN DE TOCADOR D/150 GR</t>
  </si>
  <si>
    <t>JABÓN DE TOCADOR PARA BEBÉ D/30 GR</t>
  </si>
  <si>
    <t>KLEENEX SELLAPACK DE 8 BOLSAS CON 15/PZA C/U DE DOBLE HOJA (DE BOLSILLO)</t>
  </si>
  <si>
    <t>LOCIÓN PARA BEBÉ 200ML</t>
  </si>
  <si>
    <t>PAÑUELOS FACIALES BOUTIQUE C/60 PZAS</t>
  </si>
  <si>
    <t>PAÑUELOS FACIALES BOUTIQUE C/90 PZAS</t>
  </si>
  <si>
    <t>PAPEL HIGIENICO JR. C/12 PZAS</t>
  </si>
  <si>
    <t>PAPEL HIGIENICO JR. C/32 PZAS</t>
  </si>
  <si>
    <t>PAPEL HIGIENICO ROLLO DE BOBINA C/12 PIEZAS</t>
  </si>
  <si>
    <t>PASTA DENTAL 150 ML</t>
  </si>
  <si>
    <t>PASTA DENTAL INFANTIL</t>
  </si>
  <si>
    <t>RASTRILLOS DESECHABLES</t>
  </si>
  <si>
    <t>ROLLO HIGIENICO JUMBO CON DOBLE HOJA C/6 PZAS</t>
  </si>
  <si>
    <t>SANITAS</t>
  </si>
  <si>
    <t>SERVILLETAS CON 500 HOJAS SENCILLAS</t>
  </si>
  <si>
    <t>PAQUETES</t>
  </si>
  <si>
    <t>SERVITOALLAS PAQUETES DE 6 ROLLOS</t>
  </si>
  <si>
    <t>SHAMPOO 1 LT</t>
  </si>
  <si>
    <t>SHAMPOO P/BEBÉ 1 LT</t>
  </si>
  <si>
    <t>SHAMPOO P/PIOJOS 1 LT</t>
  </si>
  <si>
    <t>TALCO DESODORANTE PARA PIES 330GR.</t>
  </si>
  <si>
    <t>TALCO PARA BEBÉ 200GR.</t>
  </si>
  <si>
    <t>TOALLA FEMENINA FLUJO MODERADO C/ALAS 10 PZAS</t>
  </si>
  <si>
    <t>TOALLA FEMENINA NOCTURNA C/ALAS 36 PZAS.</t>
  </si>
  <si>
    <t>TOALLA INTERDOBLADA BLANCA 20/100 PZAS</t>
  </si>
  <si>
    <t>TOALLAS ANTIBACTERIALES DE BOLSILLO C/10PZAS.</t>
  </si>
  <si>
    <t>TOALLAS HUMEDAS C/100 PZAS</t>
  </si>
  <si>
    <t>RODUCTOS TEXTILES PARA LIMPIEZA</t>
  </si>
  <si>
    <t>BOLSA DE ESTOPA</t>
  </si>
  <si>
    <t>FRANELA ROJA</t>
  </si>
  <si>
    <t>METRO</t>
  </si>
  <si>
    <t>JERGA</t>
  </si>
  <si>
    <t>PAÑO MICROFIBRA AMARILLO P/CARRO</t>
  </si>
  <si>
    <t>REPUESTO MAPEADOR</t>
  </si>
  <si>
    <t>MATERIAL Y ÚTILES DE ENSEÑANZA</t>
  </si>
  <si>
    <t>MATERIAL PARA ENSEÑANZA</t>
  </si>
  <si>
    <t>ACUARELAS DE COLORES VIVOS, LAVABLES. PINCEL INCLUIDO, ESTUCHE DE PLASTICO RIGIDO CON TAPA PARA USO ESCOLAR (NO TOXICO) C/12 PZA</t>
  </si>
  <si>
    <t>ARTICULO DIDACTICO</t>
  </si>
  <si>
    <t>paquete</t>
  </si>
  <si>
    <t>JUEGO</t>
  </si>
  <si>
    <t>Brillo para globos</t>
  </si>
  <si>
    <t>Bolsa</t>
  </si>
  <si>
    <t>Cortinas decorativas metálicas</t>
  </si>
  <si>
    <t>PINZAS DE PLASTICO PARA ROPA DE COLORES VARIOS C/36 PZAS JUMBO</t>
  </si>
  <si>
    <t>BARRA DE SILICON GRANDE</t>
  </si>
  <si>
    <t>BOLAS DE UNICEL DE 2 CM (BOLSA CON 50 PIEZAS)</t>
  </si>
  <si>
    <t>BOLAS DE UNICEL DE 3 CM (BOLSA CON 50 PIEZAS)</t>
  </si>
  <si>
    <t>BOLAS DE UNICEL DE 5 CM (BOLSA CON 50 PIEZAS)</t>
  </si>
  <si>
    <t>BOLAS DE UNICEL DE 6 CM (BOLSA CON 50 PIEZAS)</t>
  </si>
  <si>
    <t>BORRADOR DE MIGAJON MEDIDAS 4X2.5X1.5CM M-20</t>
  </si>
  <si>
    <t>BRILLANTINA FINA COLOR AMARILLO</t>
  </si>
  <si>
    <t>BRILLANTINA FINA COLOR AZUL</t>
  </si>
  <si>
    <t>BRILLANTINA FINA COLOR NARANJA</t>
  </si>
  <si>
    <t>BRILLANTINA FINA COLOR ROJO</t>
  </si>
  <si>
    <t>BRILLANTINA FINA COLOR VERDE</t>
  </si>
  <si>
    <t>CALCULADORA BÁSICA</t>
  </si>
  <si>
    <t>CAPAS DE TELA</t>
  </si>
  <si>
    <t>CINTA SCOTCH 18 MM X 65 MTS</t>
  </si>
  <si>
    <t>CINTA SCOTCH MEDIANA 24 MM X 65 MTS</t>
  </si>
  <si>
    <t>CINTAS FLORALES PARA FLORESTERIA CON 5 ROLLOS</t>
  </si>
  <si>
    <t>COLORES DE MADERA LARGOS C/12 PZAS.</t>
  </si>
  <si>
    <t>COLORES DE MADERA LARGOS C/24 PZAS</t>
  </si>
  <si>
    <t>PQTE</t>
  </si>
  <si>
    <t>CORRECTOR DE BROCHA DE 20 ML</t>
  </si>
  <si>
    <t>CORRECTOR LIQUIDO EN LÁPIZ</t>
  </si>
  <si>
    <t>CRAYOLAS C/12 PZAS DELGADA</t>
  </si>
  <si>
    <t>CRAYOLAS C/24 PZAS GRUESA VARIOS COLORES</t>
  </si>
  <si>
    <t>CUADERNO PROFESIONAL CUADRICULADO C/100 HOJAS</t>
  </si>
  <si>
    <t>CUADERNO PROFESIONAL HOJA BLANCA C/100 HOJAS</t>
  </si>
  <si>
    <t>ENJUAGUE DE PELO</t>
  </si>
  <si>
    <t>ETIQUETA AUTOADHERIBLES 10.30CM X 4.30CM</t>
  </si>
  <si>
    <t>FICHAS BIBLIOGRAFICAS BLANCA 3x5" C/50 PZAS</t>
  </si>
  <si>
    <t>FLORES GRUPALES ARTIFICIALES EN RAMOS, DIVERSAS</t>
  </si>
  <si>
    <t>FOAMY  DIAMANTADO TAMAÑO CARTA</t>
  </si>
  <si>
    <t>FOAMY  DIAMANTADO TAMAÑO CARTA AMARILLO</t>
  </si>
  <si>
    <t>FOAMY DIAMANTADO TAMAÑO CARTA AZUL</t>
  </si>
  <si>
    <t>FOAMY DIAMANTADO TAMAÑO CARTA MORADO</t>
  </si>
  <si>
    <t>FOAMY DIAMANTADO TAMAÑO CARTA NARANJA</t>
  </si>
  <si>
    <t>FOAMY DIAMANTADO TAMAÑO CARTA ROJO</t>
  </si>
  <si>
    <t>FOAMY DIAMANTADO TAMAÑO CARTA VERDE</t>
  </si>
  <si>
    <t xml:space="preserve">FOAMY DIFERENTE COLOR TAMAÑO CARTA </t>
  </si>
  <si>
    <t>FOAMY VARIOS COLORES TAMAÑO CARTA (AZUL CLARO)</t>
  </si>
  <si>
    <t>FOAMY VARIOS COLORES TAMAÑO CARTA (BLANCO)</t>
  </si>
  <si>
    <t>FOAMY VARIOS COLORES TAMAÑO CARTA (NEGRO)</t>
  </si>
  <si>
    <t>FOAMY VARIOS COLORES TAMAÑO CARTA (ROJO)</t>
  </si>
  <si>
    <t>FOAMY VARIOS COLORES TAMAÑO CARTA (ROSA)</t>
  </si>
  <si>
    <t>FOAMY VARIOS COLORES TAMAÑO CARTA (VERDE)</t>
  </si>
  <si>
    <t>GISES DE COLORES C/12 PZAS</t>
  </si>
  <si>
    <t>GLOBOS No.9 C/100 PZAS DIFERENTES COLORES</t>
  </si>
  <si>
    <t>BOLSAS</t>
  </si>
  <si>
    <t>GUATA BOLSA DE 10 KILOS</t>
  </si>
  <si>
    <t>HOJAS DE COLORES T/CARTA C/500 PZAS.</t>
  </si>
  <si>
    <t>LAPICERA</t>
  </si>
  <si>
    <t>LIBRO DE CUENTOS (NIÑA)</t>
  </si>
  <si>
    <t>LIBRO DE CUENTOS (NIÑO)</t>
  </si>
  <si>
    <t>PÍEZA</t>
  </si>
  <si>
    <t>LIBRO INFANTIL PARA COLOREAR 190 hojas (NIÑA)</t>
  </si>
  <si>
    <t>LIBRO INFANTIL PARA COLOREAR 190 hojas (NIÑO)</t>
  </si>
  <si>
    <t>LIMPIA PIPAS DE COLORES SET DE 650 PIEZAS</t>
  </si>
  <si>
    <t>MANO DE PRACTICA PARA UÑAS</t>
  </si>
  <si>
    <t>MARCADOR GRUESO PERMANENTE NEGRO C/12 PZAS</t>
  </si>
  <si>
    <t>MOCHILA</t>
  </si>
  <si>
    <t>PALITOS DE BAMBU PARA BROCHETA CON 200 PIEZAS</t>
  </si>
  <si>
    <t>PAPEL CASCARON 1/2</t>
  </si>
  <si>
    <t>PAPEL CHINA COLORES</t>
  </si>
  <si>
    <t>PAPEL CHINA COLORES (AMARILLO)</t>
  </si>
  <si>
    <t>PAPEL CHINA COLORES (AZUL)</t>
  </si>
  <si>
    <t>PAPEL CHINA COLORES (MORADO)</t>
  </si>
  <si>
    <t>PAPEL CHINA COLORES (NARANJA)</t>
  </si>
  <si>
    <t>PAPEL CHINA COLORES (ROJO)</t>
  </si>
  <si>
    <t>PAPEL CHINA COLORES (VERDE)</t>
  </si>
  <si>
    <t>PAPEL CREPÉ DIFERENTES COLORES (AMARILLO)</t>
  </si>
  <si>
    <t>PAPEL CREPÉ DIFERENTES COLORES (MORADO)</t>
  </si>
  <si>
    <t>PAPEL CREPÉ DIFERENTES COLORES (NARANJA)</t>
  </si>
  <si>
    <t>PAPEL CREPÉ DIFERENTES COLORES (NEGRO)</t>
  </si>
  <si>
    <t>PAPEL CREPÉ DIFERENTES COLORES (ROJO</t>
  </si>
  <si>
    <t>PAPEL CREPÉ DIFERENTES COLORES (VERDE)</t>
  </si>
  <si>
    <t>PAPEL LUSTRE AZUL</t>
  </si>
  <si>
    <t>PAPEL LUSTRE BLANCO</t>
  </si>
  <si>
    <t>PAPEL LUSTRE CAFÉ</t>
  </si>
  <si>
    <t>PAPEL LUSTRE MORADO</t>
  </si>
  <si>
    <t>PAPEL LUSTRE ROJO</t>
  </si>
  <si>
    <t>PAPEL LUSTRE VERDE</t>
  </si>
  <si>
    <t>PEGAMENTO BLANCO LIQUIDO 250 GR</t>
  </si>
  <si>
    <t>PEGAMENTO BLANCO LIQUIDO LITRO</t>
  </si>
  <si>
    <t>PINCEL #8</t>
  </si>
  <si>
    <t>PINCELES DE DIFERENTES TAMAÑOS PAQ. CON 10</t>
  </si>
  <si>
    <t>PINCELÍN C/12 PIEZAS</t>
  </si>
  <si>
    <t>PINTURA ACRILICA C/250 ML COLOR AMARILLO</t>
  </si>
  <si>
    <t>PINTURA ACRILICA C/250 ML COLOR AZUL CLARO</t>
  </si>
  <si>
    <t>PINTURA ACRILICA C/250 ML COLOR BLANCO</t>
  </si>
  <si>
    <t>PINTURA ACRILICA C/250 ML COLOR NEGRO</t>
  </si>
  <si>
    <t>PINTURA ACRILICA C/250 ML COLOR ROJO ESCARLATA</t>
  </si>
  <si>
    <t>PINTURA ACRILICA C/250 ML COLOR ROSA MEXICANO</t>
  </si>
  <si>
    <t>PINTURA ACRÍLICA C/250ML COLOR MORADO</t>
  </si>
  <si>
    <t>PINTURA ACRÍLICA C/250ML COLOR NARANJA</t>
  </si>
  <si>
    <t>PINTURA ACRÍLICA C/250ML COLOR VERDE</t>
  </si>
  <si>
    <t>PINTURA ACRILICA DIFERENTES COLORES de 100ML PAQ. 6 PIEZAS</t>
  </si>
  <si>
    <t>PLASTILINA VARIOS COLORES</t>
  </si>
  <si>
    <t>PLASTILINA VARIOS COLORES (AMARILLA)</t>
  </si>
  <si>
    <t>PLASTILINA VARIOS COLORES (AZUL)</t>
  </si>
  <si>
    <t>PLASTILINA VARIOS COLORES (BLANCA)</t>
  </si>
  <si>
    <t>PLASTILINA VARIOS COLORES (CAFÉ)</t>
  </si>
  <si>
    <t>PLASTILINA VARIOS COLORES (MORADO)</t>
  </si>
  <si>
    <t>PLASTILINA VARIOS COLORES (NARANJA)</t>
  </si>
  <si>
    <t>PLASTILINA VARIOS COLORES (ROJA)</t>
  </si>
  <si>
    <t>PLASTILINA VARIOS COLORES (ROSA)</t>
  </si>
  <si>
    <t>PLASTILINA VARIOS COLORES (VERDE)</t>
  </si>
  <si>
    <t>PLIEGO DE CARTONCILLO COLOR NEGRO</t>
  </si>
  <si>
    <t>PLIEGO DE PAPEL AUTOCOPIALBLE FINAL AMARILLO DE 70 X 95</t>
  </si>
  <si>
    <t>PLUMA ROJA PUNTO MEDIANO C/12 PZAS</t>
  </si>
  <si>
    <t>REGLA DE PLÁSTICO 30 CM</t>
  </si>
  <si>
    <t>RESISTOL DE BARRA MEDIANO 21 GRS</t>
  </si>
  <si>
    <t>ROLLO LISTON CURLING VARIOS COLORES</t>
  </si>
  <si>
    <t xml:space="preserve">ROLLO LISTON SATIN DE 1 CM DE ANCHO VARIOS COLORES </t>
  </si>
  <si>
    <t>ROLLO PAPEL CORRUGADO C/10 MTS</t>
  </si>
  <si>
    <t>ROMPE CABEZAS INFANTILES DE MADERA</t>
  </si>
  <si>
    <t>SACAPUNTAS DE METAL ESCOLAR</t>
  </si>
  <si>
    <t>SACAPUNTAS DE PLÁSTICO</t>
  </si>
  <si>
    <t>SHAMPOO</t>
  </si>
  <si>
    <t>SILICA</t>
  </si>
  <si>
    <t>SILICON LIQUIDO 100 ML</t>
  </si>
  <si>
    <t>TIJERA DE ENTRESACAR</t>
  </si>
  <si>
    <t>TIJERA PARA CORTE DE CABELLO PROFESIONAL</t>
  </si>
  <si>
    <t>TIJERAS PUNTA REDONDA ESCOLAR</t>
  </si>
  <si>
    <t>TRATAMIENTO ABRILLANTADOR</t>
  </si>
  <si>
    <t>UNICEL DE 50X50CM</t>
  </si>
  <si>
    <t>ABACO</t>
  </si>
  <si>
    <t>ABECEDARIO DE FOAMY ESPUMA DE 29X29CM</t>
  </si>
  <si>
    <t>AGUJAS PARA BORDAR  PAQUETE DE 25</t>
  </si>
  <si>
    <t>AROS DE MADERA PARA BORDAR (MEDIANO)</t>
  </si>
  <si>
    <t>JUEGO DE FRUTAS</t>
  </si>
  <si>
    <t xml:space="preserve">BOLITA DE ESTAMBRE DE COLORES PARA BORDAR </t>
  </si>
  <si>
    <t xml:space="preserve">CAJAS DE JUEGOS EDUCATIVOS DIDACTICOS DE MADERA LETRAS, NUMEROS, ANIMALES, </t>
  </si>
  <si>
    <t>JUEGO DE MESA (ADIVINA QUIEN)</t>
  </si>
  <si>
    <t>JUEGO DE MESA (AJEDREZ)</t>
  </si>
  <si>
    <t>JUEGO DE MESA (JENGA)</t>
  </si>
  <si>
    <t>JUEGO GEOMÉTRICO MEDIANO NO FLEXIBLE</t>
  </si>
  <si>
    <t>JUEGOS DE MESA (BASTA)</t>
  </si>
  <si>
    <t>JUEGOS DE MESA (MEMORAMA)</t>
  </si>
  <si>
    <t>JUGUETES DIDACTICOS ( CUBOS DIDÁCTICOS)</t>
  </si>
  <si>
    <t>LIBRO DE CUENTOS (CENICIENTA, BLANCA NIEVES, RAPUNSEL, 5 DE CADA UNO )</t>
  </si>
  <si>
    <t>LIBRO INFANTIL PARA COLOREAR 190 hojas</t>
  </si>
  <si>
    <t xml:space="preserve">PELOTAS LISAS 22CM </t>
  </si>
  <si>
    <t>TAPETE DE FOAMY ESPUMA DE 32X32CM</t>
  </si>
  <si>
    <t>MATERIALES PARA EL REGISTRO E IDENTIFICACIÓN DE BIENES Y PERSONAS</t>
  </si>
  <si>
    <t>ELABORACIÓN DEPLACAS Y CALCOMANÍAS</t>
  </si>
  <si>
    <t xml:space="preserve">MATERIAL DE FOTOCREDENCIALIZACIÓN </t>
  </si>
  <si>
    <t>TARJETAS DE PVC ZEBRA ORIGINALES PARA CREDENCIALES C/500</t>
  </si>
  <si>
    <t>RIBBON ZEBRA YMCKO 800300-350la ZC100 Y ZC300</t>
  </si>
  <si>
    <t>ALIMENTOS Y UTENSILIOS</t>
  </si>
  <si>
    <t xml:space="preserve">PRODUCTOS ALIMENTICIOS PARA PERSONAS
</t>
  </si>
  <si>
    <t>CARNE FRESCA</t>
  </si>
  <si>
    <t>CARNE DE CERDO, PIERNA</t>
  </si>
  <si>
    <t>KILOGRAMO</t>
  </si>
  <si>
    <t>CARNE DE RES MOLIDA</t>
  </si>
  <si>
    <t>CARNE DE RES PICADA</t>
  </si>
  <si>
    <t>CARNE DE RES, FAJA</t>
  </si>
  <si>
    <t>CARNE DE RES, MILANESA PULPA BOLA</t>
  </si>
  <si>
    <t>CARNE DE RES, PLATANILLO</t>
  </si>
  <si>
    <t>CHAMBERETE</t>
  </si>
  <si>
    <t>CHULETA AHUMADA</t>
  </si>
  <si>
    <t>COSTILLA DE CERDO, CARGADA</t>
  </si>
  <si>
    <t>FAJITAS DE POLLO</t>
  </si>
  <si>
    <t>MILANESA DE POLLO</t>
  </si>
  <si>
    <t>MILANESA DE POLLO CON HUESO</t>
  </si>
  <si>
    <t>MUSLOS DE POLLO</t>
  </si>
  <si>
    <t>PECHUGA DE POLLO CON HUESO</t>
  </si>
  <si>
    <t>PECHUGA DE POLLO SIN HUESO</t>
  </si>
  <si>
    <t>PIERNAS DE POLLO</t>
  </si>
  <si>
    <t>PESCADOS Y MARISCOS</t>
  </si>
  <si>
    <t>FILETE DE PESCADO PARA EMPANIZAR</t>
  </si>
  <si>
    <t>LOMO DE MARLIN AHUMADO</t>
  </si>
  <si>
    <t xml:space="preserve">PESCADO MOLIDO PARA CEVICHE </t>
  </si>
  <si>
    <t>PRODUCTOS AGRICOLAS PARA ALIMENTACIÓN DE PERSONAS</t>
  </si>
  <si>
    <t>AJO FRESCO NATURAL A GRANEL</t>
  </si>
  <si>
    <t>ALBACA</t>
  </si>
  <si>
    <t>MANOJO</t>
  </si>
  <si>
    <t>RABANO</t>
  </si>
  <si>
    <t>PEREJIL</t>
  </si>
  <si>
    <t>BETABEL</t>
  </si>
  <si>
    <t>PIMIENTO MORRON ROJO</t>
  </si>
  <si>
    <t>PIMIENTO MORRON AMARILLO</t>
  </si>
  <si>
    <t>AGUACATE</t>
  </si>
  <si>
    <t>CHAMPIÑONES EN LATA DE 220G</t>
  </si>
  <si>
    <t>ACEITUNA SIN HUESO DE 240G</t>
  </si>
  <si>
    <t>ARÁNDANO</t>
  </si>
  <si>
    <t>APIO</t>
  </si>
  <si>
    <t>ARROZ BLANCO, GRANO ENTERO</t>
  </si>
  <si>
    <t>BROCOLI</t>
  </si>
  <si>
    <t>KGS</t>
  </si>
  <si>
    <t>CALABAZA DE BUCHE, NATURAL</t>
  </si>
  <si>
    <t>CANELA EN VARITA</t>
  </si>
  <si>
    <t>CEBADA PARA PREPARAR BEBIDA 500 GR</t>
  </si>
  <si>
    <t>CEBOLLA CAMBRAY</t>
  </si>
  <si>
    <t>CEBOLLA BLANCA NATURAL A GRANEL</t>
  </si>
  <si>
    <t>CEBOLLA MORADA</t>
  </si>
  <si>
    <t>CHAMPIÑONES</t>
  </si>
  <si>
    <t xml:space="preserve">CHAYOTE SIN ESPINAS,NATURAL A GRANEL </t>
  </si>
  <si>
    <t>CHILACATE A GRANEL KG.</t>
  </si>
  <si>
    <t>CHILE DE ARBOL A GRANEL KG</t>
  </si>
  <si>
    <t>CHILE GUAJILLO SECO A GRANEL KG</t>
  </si>
  <si>
    <t>CHILE POBLANO, NATURAL A GRANEL</t>
  </si>
  <si>
    <t>CHILE SERRANO FRESCO NATURAL</t>
  </si>
  <si>
    <t>CILANTRO FRESCO NATURAL EN MANOJOS</t>
  </si>
  <si>
    <t>CIRUELA PASA DE  250 GR</t>
  </si>
  <si>
    <t>COLIFLOR</t>
  </si>
  <si>
    <t>COMINO SECO A GRANEL KG</t>
  </si>
  <si>
    <t>EJOTE TIERNOS NATURAL A GRANEL</t>
  </si>
  <si>
    <t>ELOTE</t>
  </si>
  <si>
    <t>ESPINACAS</t>
  </si>
  <si>
    <t>FRESA</t>
  </si>
  <si>
    <t>FRIJOL AZUFRADO A GRANEL C/25 KG</t>
  </si>
  <si>
    <t>FRIJOLILLO GERMINADO</t>
  </si>
  <si>
    <t>HIERBABUENA</t>
  </si>
  <si>
    <t>GARBANZO</t>
  </si>
  <si>
    <t>GUAYABA</t>
  </si>
  <si>
    <t>JAMAICA</t>
  </si>
  <si>
    <t>JICAMA</t>
  </si>
  <si>
    <t>JITOMATE SALADET NATURAL A GRANEL</t>
  </si>
  <si>
    <t>LAUREL SECO A GRANEL</t>
  </si>
  <si>
    <t>LECHUGA FRESCA, NATURAL POR PIEZA</t>
  </si>
  <si>
    <t>LENTEJA A GRANEL KG</t>
  </si>
  <si>
    <t>LIMON NATURAL A GRANEL</t>
  </si>
  <si>
    <t>MAÍZ PALOMERO A GRANEL 1KG</t>
  </si>
  <si>
    <t>MANDARINA</t>
  </si>
  <si>
    <t>MANGO TOMMY</t>
  </si>
  <si>
    <t>MANZANA ROJA</t>
  </si>
  <si>
    <t>MELON</t>
  </si>
  <si>
    <t>NARANJA</t>
  </si>
  <si>
    <t>NOPALES</t>
  </si>
  <si>
    <t>NUEZ DE LA  INDIA 170 GR.</t>
  </si>
  <si>
    <t>OREGANO SECO A GRANEL KG</t>
  </si>
  <si>
    <t>PAPA BLANCA, NATURAL A GRANEL</t>
  </si>
  <si>
    <t>PAPAYA</t>
  </si>
  <si>
    <t>PEPINO TIERNO</t>
  </si>
  <si>
    <t>PERA</t>
  </si>
  <si>
    <t>PIMIENTA MOLIDA A GRANEL KG</t>
  </si>
  <si>
    <t>PIMIENTO MORRON VERDE, NATURALES A GRANEL</t>
  </si>
  <si>
    <t>PIÑA</t>
  </si>
  <si>
    <t>PLATANO MACHO</t>
  </si>
  <si>
    <t>PLATANO PORTA LIMON</t>
  </si>
  <si>
    <t>REPOLLO EN BOLO, FRESCO A GRANEL</t>
  </si>
  <si>
    <t>SANDÍA</t>
  </si>
  <si>
    <t>SEMILLAS MIX ANTIOXIDANTE  1 70 GR.</t>
  </si>
  <si>
    <t>SOYA A GRANEL KG</t>
  </si>
  <si>
    <t>TAMARINDO</t>
  </si>
  <si>
    <t>TOMATE DE HOJA, NATURAL A GRANEL</t>
  </si>
  <si>
    <t>UVA VERDE SIN SEMILLA</t>
  </si>
  <si>
    <t>ZANAHORIA FRESCA Y NATURAL A GRANEL</t>
  </si>
  <si>
    <t>PRODUCTOS DIVERSOS PARA ALIMENTACIÓN DE PERSONAS</t>
  </si>
  <si>
    <t>SERVICIO DE ALIMENTACION, EN HORAS EXTRAORDINARIAS</t>
  </si>
  <si>
    <t>SERVICIO</t>
  </si>
  <si>
    <t>ACEITE VEGETAL COMESTIBLE 5 LT</t>
  </si>
  <si>
    <t>ACHIOTE 100GR.</t>
  </si>
  <si>
    <t>AGUA EMBOTELLADA DE 330ML</t>
  </si>
  <si>
    <t>AGUA EMBOTELLADA DE 500 ML. C/ 24 PZAS.</t>
  </si>
  <si>
    <t>AGUA MINERAL SABOR FRESA Y NATURAL DE 355 ML. C/24PZAS.( 2 CHAROLAS DE CADA SABOR)</t>
  </si>
  <si>
    <t>CHAROLA</t>
  </si>
  <si>
    <t>AGUA MINERALIZADA LIMON &amp; NADA DE   600 ML. C/24 PZAS.</t>
  </si>
  <si>
    <t>AJO</t>
  </si>
  <si>
    <t>ALIMENTO EN POLVO PARA PREPARAR BEBIDA SABOR CHOCOLATE 700 GR</t>
  </si>
  <si>
    <t>LATA</t>
  </si>
  <si>
    <t>ATUN EN LATA EN AGUA 140 GRS</t>
  </si>
  <si>
    <t>AZÚCAR ESTANDAR 1KG</t>
  </si>
  <si>
    <t>AZÚCAR GLASS A GRANEL 1KG</t>
  </si>
  <si>
    <t xml:space="preserve">AZUCAR REFINADA CAJA CON 1000 SOBRES DE 5 GR </t>
  </si>
  <si>
    <t>BICARBONATO DE SODIO 1 KG.</t>
  </si>
  <si>
    <t>BOCADILLOS (CANAPES) C/ 25 PZAS</t>
  </si>
  <si>
    <t>BOLILLO</t>
  </si>
  <si>
    <t>BOLSA DE CARAMELO MENTOS (CARAMELO MACIZO)</t>
  </si>
  <si>
    <t>BOLSA DE MAIZ PRECOCIDO POZOLERO</t>
  </si>
  <si>
    <t>CAFÉ SOLUBLE FRASCO CON 225 GR</t>
  </si>
  <si>
    <t>CAFE TOSTADO MOLIDO REGULAR BOLSA DE 1 KG</t>
  </si>
  <si>
    <t>CAJAS DE TÉ SURTIDO 120 PIEZAS</t>
  </si>
  <si>
    <t xml:space="preserve">CANELA  ENTERA C/4 </t>
  </si>
  <si>
    <t>CARAMELO DE CAFE C/100 PZAS</t>
  </si>
  <si>
    <t>CATSUP kg</t>
  </si>
  <si>
    <t>CHICHAROS EN LATA 200G</t>
  </si>
  <si>
    <t>CHILE CHIPOTLES ADOBADOS 220 GR</t>
  </si>
  <si>
    <t>CHILES JALAPEÑOS EN ESCABECHE DE 2.8 KG (RAJAS)</t>
  </si>
  <si>
    <t xml:space="preserve">CHOCOLATE AMARGO A GRANEL </t>
  </si>
  <si>
    <t xml:space="preserve">CHOCOLATE PARA MESA 540GR. CAJA C/6. </t>
  </si>
  <si>
    <t>CLAVO DE OLOR A GRANEL</t>
  </si>
  <si>
    <t>COCO RAYADO A GRANEL KG.</t>
  </si>
  <si>
    <t>COCTEL DE FRUTAS EN ALMIBAR 850GR.</t>
  </si>
  <si>
    <t>COMINO</t>
  </si>
  <si>
    <t>CONSOME DE POLLO A GRANEL</t>
  </si>
  <si>
    <t>CONSUMOS DE ALIMENTOS DURANTE LAS GIRAS DE TRABAJO</t>
  </si>
  <si>
    <t>CREMA  DE LECHE DE VACA 4 LT.</t>
  </si>
  <si>
    <t>CREMA DESLACATOSADA DE 417 GRS</t>
  </si>
  <si>
    <t>MIEL DE MAPLE</t>
  </si>
  <si>
    <t>SALSA DE TOMATE PARA PASTA TRADICIO0NAL DE 360 GRS</t>
  </si>
  <si>
    <t>REQUESON</t>
  </si>
  <si>
    <t>CREMA PARA CAFÉ</t>
  </si>
  <si>
    <t>ELOTE EN GRANO LATA 2.9 KILOGRAMO</t>
  </si>
  <si>
    <t xml:space="preserve">ENSALADA DE LEGUMBRES 400GR. </t>
  </si>
  <si>
    <t>FECULA DE MAIZ PARA ATOLE 47 GR</t>
  </si>
  <si>
    <t>FECULA DE MAIZ NATURAL 1kg</t>
  </si>
  <si>
    <t>FÓRMULA LÁCTEA 0-6M. 1.1KG.</t>
  </si>
  <si>
    <t>FÓRMULA LÁCTEA 1+ 1.6KG.</t>
  </si>
  <si>
    <t>FÓRMULA LÁCTEA 6-12M. 1.1KG.</t>
  </si>
  <si>
    <t>GALLETA SURTIDA RICO DE 436 G.</t>
  </si>
  <si>
    <t xml:space="preserve">GALLETAS MARIAS </t>
  </si>
  <si>
    <t>GALLETAS SABOR LIMON Y SABOR VAINILLA C/6 PAKETINES( 11 CAJAS DE CADA SABOR)</t>
  </si>
  <si>
    <t xml:space="preserve">GALLETAS SALADAS 137GR C/20 PZAS. </t>
  </si>
  <si>
    <t>GARRAFONES DE AGUA 20 LTS</t>
  </si>
  <si>
    <t>GELATINAS DE SABOR</t>
  </si>
  <si>
    <t>GRANOLA A GRANEL KG.</t>
  </si>
  <si>
    <t>GRANOS DE ELOTE 2.9 KG</t>
  </si>
  <si>
    <t>GRANOS DE ELOTE 400GR.</t>
  </si>
  <si>
    <t>GRENETINA A GRANEL KG</t>
  </si>
  <si>
    <t>HARINA DE ARROZ PARA PREPARAR BEBIDA SABOR HORCHATA 500 GR</t>
  </si>
  <si>
    <t>HARINA DE TRIGO 1KG</t>
  </si>
  <si>
    <t xml:space="preserve">HARINA PARA HOT CAKES 850 GR. </t>
  </si>
  <si>
    <t>HOJUELAS DE AVENA 1KG.</t>
  </si>
  <si>
    <t>HORCHATA</t>
  </si>
  <si>
    <t>JUGO INDIVIDUAL DE CARTÓN CAJA C/40 PZAS.</t>
  </si>
  <si>
    <t>JUGO SAZONADOR PARA ALIMENTOS 800 ML</t>
  </si>
  <si>
    <t xml:space="preserve">LAUREL ENTERO A GRANEL </t>
  </si>
  <si>
    <t>LECHE DESCREMADA CONDENSADA 375 GR</t>
  </si>
  <si>
    <t>LECHE DESLACTOSADA ULTRA PASTEURIZADA C/12 PZAS DE 1 LT</t>
  </si>
  <si>
    <t>LITROS</t>
  </si>
  <si>
    <t>LECHE EN POLVO DESLACTOSADA 450 GR</t>
  </si>
  <si>
    <t>LECHE ENTERA ULTRAPASTEURIZADA C/12 PZAS DE 1LT.</t>
  </si>
  <si>
    <t>LECHE EVAPORADA</t>
  </si>
  <si>
    <t xml:space="preserve">LECHE PARCIALMENTE DESCREMADA CONDENSADA AZUCARADA PASTEURIZADA 375GR. </t>
  </si>
  <si>
    <t>MASECA 1KG</t>
  </si>
  <si>
    <t>SALSA DE SOYA DE 1 LITRO</t>
  </si>
  <si>
    <t>LECHE CONDENSADA LIGHT</t>
  </si>
  <si>
    <t>ACEITE EN AEROSOL</t>
  </si>
  <si>
    <t>ACEITE EN AEROSOL DE MANTEQUILLA</t>
  </si>
  <si>
    <t>YOGURTH NATURAL DE 1LTO.</t>
  </si>
  <si>
    <t>MANTEQUILLA</t>
  </si>
  <si>
    <t>MARGARINA PASTEURIZADA MULTIUSOS</t>
  </si>
  <si>
    <t>MARGARINA SIN SAL 800 GR</t>
  </si>
  <si>
    <t>MAYONESA CON JUGO DE LIMON 2.8 KG</t>
  </si>
  <si>
    <t>MEDIA CREMA 225GR</t>
  </si>
  <si>
    <t xml:space="preserve">MEDIAS NOCHES C/8 PZAS. </t>
  </si>
  <si>
    <t>MERMELADA 1.2 KG</t>
  </si>
  <si>
    <t>MOLE 4KG.</t>
  </si>
  <si>
    <t>MOLE DE 235GRS</t>
  </si>
  <si>
    <t>NECTAR DE DURAZNO DE 355ML, C/12PZAS.</t>
  </si>
  <si>
    <t>NESCAFE CLASICO DE 200 GRS</t>
  </si>
  <si>
    <t>NESCAFE DESCAFEINADO DE 120 GRS</t>
  </si>
  <si>
    <t>OREGANO ENTERO A GRANEL</t>
  </si>
  <si>
    <t xml:space="preserve">PALOMITAS MEGA QUESO CHEDDAR 24 PZAS. DE 16 G. (BOTANA DE MAÍZ SABOR QUESO CHEDDAR). </t>
  </si>
  <si>
    <t>PAN BLANCO EN REBANADAS 680GR.</t>
  </si>
  <si>
    <t>PAN INTEGRAL  EN REBANADAS 680 GR</t>
  </si>
  <si>
    <t>PAN MOLIDO CLÁSICO 210GR.</t>
  </si>
  <si>
    <t xml:space="preserve">PAN PARA PREPARAR HAMBURGUESA C/8 PZAS. </t>
  </si>
  <si>
    <t>PANELA PZA 700 GR APROX.</t>
  </si>
  <si>
    <t>PASAS A GRANEL KG.</t>
  </si>
  <si>
    <t xml:space="preserve">PASTA DE SÉMOLA DE TRIGO DURO CODITO 200GR. </t>
  </si>
  <si>
    <t xml:space="preserve">PASTA DE SÉMOLA DE TRIGO DURO CONCHITA 200GR. </t>
  </si>
  <si>
    <t xml:space="preserve">PASTA DE SÉMOLA DE TRIGO DURO ESTRELLITA 200GR. </t>
  </si>
  <si>
    <t xml:space="preserve">PASTA DE SÉMOLA DE TRIGO DURO FIDEO DELGADO 200GR. </t>
  </si>
  <si>
    <t>PASTA DE SÉMOLA DE TRIGO DURO LETRAS 200GR.</t>
  </si>
  <si>
    <t>PASTA DE SÉMOLA DE TRIGO DURO SPAGHETTI 200GR.</t>
  </si>
  <si>
    <t>PASTA DE SÉMOLA DE TRIGO DURO TIPO TORNILLO 200GR.</t>
  </si>
  <si>
    <t>PASTA PARA SOPA CONCHITAS #1 CAJA CON 24 PZAS</t>
  </si>
  <si>
    <t>PILONCILLO A GRANEL KG</t>
  </si>
  <si>
    <t>PIMIENTA MOLIDA A GRANDEL</t>
  </si>
  <si>
    <t>PIPIAN DE 230 GRS</t>
  </si>
  <si>
    <t xml:space="preserve">POLVO PARA BEBIDAS DE SABORES C/8 SOBRES </t>
  </si>
  <si>
    <t>POLVO PARA PREPARAR GELATINA SIN AZÚCAR, FORTIFICADA CON VITAMINA C 25GR.</t>
  </si>
  <si>
    <t xml:space="preserve">POLVO PARA PREPARAR POSTRE ESTILO FLAN SABOR VAINILLA 84GR. </t>
  </si>
  <si>
    <t>PURE DE TOMATE 1 LITRO</t>
  </si>
  <si>
    <t>PURÉ DE TOMATE 210GR.</t>
  </si>
  <si>
    <t>QUESO ASADERO RAYADO 1 KG</t>
  </si>
  <si>
    <t xml:space="preserve">QUESO COTIJA A GRANEL </t>
  </si>
  <si>
    <t>QUESO CREMA 200GR</t>
  </si>
  <si>
    <t>QUESO FRESCO 450 GR</t>
  </si>
  <si>
    <t>QUESO TIPO ASADERO (PARA FUNDIR)</t>
  </si>
  <si>
    <t>REBANADAS DE DURAZNO EN ALMÍBAR 800GR.</t>
  </si>
  <si>
    <t>REBANADAS DE PIÑA EN ALMÍBAR 800GR.</t>
  </si>
  <si>
    <t>REFRESCO DE LATA DE 355 ML</t>
  </si>
  <si>
    <t>REFRESCO LIGH DE LATA DE  355 ML. PACK/12PZAS.</t>
  </si>
  <si>
    <t>REFRESCOS DE 2 LTS</t>
  </si>
  <si>
    <t xml:space="preserve">REFRESCOS VARIOS DE 600 ML TAPA ROSCA </t>
  </si>
  <si>
    <t>ROYAL EN POLVO PARA HORNEAR A GRANEL</t>
  </si>
  <si>
    <t>SAL YODADA REFINADA DE 1 KG</t>
  </si>
  <si>
    <t xml:space="preserve">SALSA EN POLVO CLÁSICA 255GR. </t>
  </si>
  <si>
    <t>SALSA PICANTE 1LT.</t>
  </si>
  <si>
    <t>SALSA PICANTE SAZONADA CON ESPECIAS Y CHILES DE LA MESA DEL NAYAR 360G.</t>
  </si>
  <si>
    <t>SOYA TEXTURIZADA C/12 KILOS</t>
  </si>
  <si>
    <t>COSTAL</t>
  </si>
  <si>
    <t>SURTIDO DE GALLETA</t>
  </si>
  <si>
    <t>SUSTITUTO DE AZUCAR PAQ. CON 100 SOBRES DE 1 GR</t>
  </si>
  <si>
    <t xml:space="preserve">SUSTITUTO DE CREMA PARA CAFÉ EN POLVO CAJA CON 200 SOBRES </t>
  </si>
  <si>
    <t>TAPIOCA DE 500 G</t>
  </si>
  <si>
    <t>TE  DE HIERBABUENA C/25 SOBRES</t>
  </si>
  <si>
    <t xml:space="preserve">TE DE LIMON  C/25 SOBRES  </t>
  </si>
  <si>
    <t xml:space="preserve">TE DE LIMON CON 200 SOBRES </t>
  </si>
  <si>
    <t>TE DE MANZANILLA C/25 SOBRES</t>
  </si>
  <si>
    <t xml:space="preserve">TE DE MANZANILLA CON 200 SOBRES </t>
  </si>
  <si>
    <t>TE DE SABORES</t>
  </si>
  <si>
    <t xml:space="preserve">TE RELAX  C/20 SOBRES  </t>
  </si>
  <si>
    <t>TORTILLA DE HARINA (HARINA)</t>
  </si>
  <si>
    <t>TORTILLA DE MAÍZ</t>
  </si>
  <si>
    <t>TOSTADAS 40 PZS</t>
  </si>
  <si>
    <t xml:space="preserve">TOTOPOS DE MAÍZ </t>
  </si>
  <si>
    <t>VAINILLA 150ML</t>
  </si>
  <si>
    <t>VINAGRE BLANCO DE ALCOHOL DE CAÑA 3.7 LT</t>
  </si>
  <si>
    <t>YOGURTH CON TROZOS DE FRUTAS 900 GR</t>
  </si>
  <si>
    <t>PRODUCTOS DE ANIMALES INDUSTRIALIZABLES</t>
  </si>
  <si>
    <t xml:space="preserve">CHORIZO DE CERDO, RANCHERO </t>
  </si>
  <si>
    <t>HUEVO BLANCO</t>
  </si>
  <si>
    <t>IMITACION DE QUESO FUNDIDO AMERICANO 175 GR  C/10 PZAS</t>
  </si>
  <si>
    <t>JAMON COCIDO 1 KG</t>
  </si>
  <si>
    <t>JAMON DE PAVO 450 GR</t>
  </si>
  <si>
    <t>QUESO COTIJA</t>
  </si>
  <si>
    <t>QUESO OAXACA</t>
  </si>
  <si>
    <t>SALCHICHA ESTILO VIENA 3 KG</t>
  </si>
  <si>
    <t>TOCINO A AGRANEL</t>
  </si>
  <si>
    <t>UTENSILIOS PARA EL SERVICIO DE ALIMENTACIÓN</t>
  </si>
  <si>
    <t>UTENSILIOS DIVERSOS DE CARÁCTER COMECIAL</t>
  </si>
  <si>
    <t>SET DE PAN,VERDURAS</t>
  </si>
  <si>
    <t>CHAROLA PARA COCINA FAST FOOD DE PLASTICO 35.5X45.7 CM</t>
  </si>
  <si>
    <t xml:space="preserve">ENCENDEDOR MULTIUSO RECARGABLE </t>
  </si>
  <si>
    <t>CARTUCHO DE REPUESTO PARA ENCENDEDOR</t>
  </si>
  <si>
    <t>ARTÍCULOS PARA EL SERVICIO DE ALIMENTACIÓN</t>
  </si>
  <si>
    <t>BIBERONES</t>
  </si>
  <si>
    <t xml:space="preserve">BOTES DE PLASTICO 2 1/2 GALON CON TAPA </t>
  </si>
  <si>
    <t>BOWLS DE ACERO INOXIDABLE #27</t>
  </si>
  <si>
    <t>BOWLS DE ACERO INOXIDABLE #30</t>
  </si>
  <si>
    <t>CHAROLA TERMICA RECTANGULAR C/50 PZA</t>
  </si>
  <si>
    <t>COLADOR DE ACERO INOXIDABLE CON BASE Y AGARRADERA 19.5 CM DE DIAMETRO</t>
  </si>
  <si>
    <t>COLADOR DE PLASTICO PARA VERDURAS  DE 45 CM</t>
  </si>
  <si>
    <t>CUCHARA CAFETERA ACERO INOXIDABLE</t>
  </si>
  <si>
    <t>CUCHARA DESECHABLE C/50 PZAS</t>
  </si>
  <si>
    <t xml:space="preserve">CUCHARA PERFORADA 36 CM ACERO INOXIDABLE  </t>
  </si>
  <si>
    <t>CUCHARA SOPERA ACERO INOXIDABLE</t>
  </si>
  <si>
    <t>CUCHARAS DESECHABLES CAFETERA PAQ. C/50 PZAS</t>
  </si>
  <si>
    <t>CUCHARON DE ACERO INOXIDABLE #14</t>
  </si>
  <si>
    <t>CUCHILLO PROFESIONAL PUNTAL 8" MANGO DE PROPILENO</t>
  </si>
  <si>
    <t xml:space="preserve">ENSALADERA DE PLASTICO  CON TAPA DE 32 CM </t>
  </si>
  <si>
    <t>ENVASE TERMICO S/TAPA 16 OZ/473 ML, C/500 PIEZAS</t>
  </si>
  <si>
    <t>EXPRIMIDOR PARA LIMON GRANDE</t>
  </si>
  <si>
    <t>EXPRIMIDOR DE NARANJAS MANUAL GRANDE</t>
  </si>
  <si>
    <t>TORTILLEROS DE PLASTICOS CON TAPADERA</t>
  </si>
  <si>
    <t>JARRAS DE PLASTICO  DE 4 LTS</t>
  </si>
  <si>
    <t>JUEGO DE TAZAS CON PLATILLOS DE 6 JUEGOS, PORCELANA 8 ONZAS COLOR BLANCO</t>
  </si>
  <si>
    <t>JUEGO DE VASOS DE VIDRIO C/6 PZAS.</t>
  </si>
  <si>
    <t>OLLA DE PRESION 11 LITROS</t>
  </si>
  <si>
    <t>PAPEL ALUMINIO 400</t>
  </si>
  <si>
    <t>PELADOR ACERO INOX MANGO DE PLASTICO</t>
  </si>
  <si>
    <t>PLATO DE MELAMINA TRINCHE 11" 29 CM BEIGE</t>
  </si>
  <si>
    <t xml:space="preserve">PLATO HONDO DE MELAMINA 16.5 CM </t>
  </si>
  <si>
    <t xml:space="preserve">PLATO OVALADO DE MELAMINA DE 11.5 CM </t>
  </si>
  <si>
    <t>PLATO TERMICO BIO # 855 PAQUETE CON 500 PIEZAS</t>
  </si>
  <si>
    <t>PLATO TERMICO HONDO GDE. PAQ/50 PZAS</t>
  </si>
  <si>
    <t>RALLADOR 9" 6 CARAS DIFERENTES ACERO INOX.</t>
  </si>
  <si>
    <t>REFRACTARIO DE PLASTICO CON TAPA</t>
  </si>
  <si>
    <t>SERVILLETAS C/100</t>
  </si>
  <si>
    <t>SERVILLETAS CON 500 PIEZAS</t>
  </si>
  <si>
    <t xml:space="preserve">TABLA PARA PICAR DE POLITENO  </t>
  </si>
  <si>
    <t>TAPA PLASTICA DE 1/2 LITRO CON 500 PIEZAS</t>
  </si>
  <si>
    <t xml:space="preserve">TAZA DE MELAMINA DE 365 ML </t>
  </si>
  <si>
    <t>TENEDOR ACERO INOXIDABLE</t>
  </si>
  <si>
    <t>TENEDOR MEDIANO CAJA CON 1000 PIEZAS</t>
  </si>
  <si>
    <t>VAJILLA DE 24 PIEZAS</t>
  </si>
  <si>
    <t>VASO DE MELAMINA 390 ML</t>
  </si>
  <si>
    <t>VASO DESECHABLE #10 CON 50 PZAS</t>
  </si>
  <si>
    <t>VASO ENTRENADOR CHUPETE GRANDE</t>
  </si>
  <si>
    <t>VASO TERMICO #10, 1000 PZ</t>
  </si>
  <si>
    <t>VASO TERMICO #8 CON 50 PZAS</t>
  </si>
  <si>
    <t>VASO TERMICO DE 1/2 LITRO CON 500 PIEZAS</t>
  </si>
  <si>
    <t>VASOS DE PLASTICO #10 (50 PZAS) PAQUETE</t>
  </si>
  <si>
    <t>PQTES</t>
  </si>
  <si>
    <t>CUCHARA DE MESA CUBIERTO CLÁSICOS, TOTALMENTE FABRICADOS EN ACERO INOXIDABLE MEDIDAS: LARGO: 19 CM ALTO: 2 CM. ANCHO: 4 CM. MARCA: TRAMONTINA MODELO MALIBU</t>
  </si>
  <si>
    <t>TENEDOR DE MESA FABRICADO EN ACERO INOXIDABLE MEDIDAS: 18 CM DE LARGO (TOTAL) 2.5 CM DE ANCHO MARCA: TRAMONTINA MODELO MALIBU</t>
  </si>
  <si>
    <t>CUCHILLO DE MESA EN ACERO INOXIDABLE DE 20.8 CM DE LONGITUD. MARCA: TRAMONTINA</t>
  </si>
  <si>
    <t xml:space="preserve">PLATO DE POLICARBONATO 9” (22.6 CM) COLOR ARENA MARCA: TECNIPLAST </t>
  </si>
  <si>
    <t>PLATO AVENERO DE POLICARBONATO (TAZÓN) DE 5.5” (14 CMS) DE 400 ML COLOR ARENA O BLANCO MARCA: TECNIPLAST</t>
  </si>
  <si>
    <t>TAZA TARRO DE POLICARBONATO DE 320 ML COLOR ARENA MEDIDAS: 7.6 CM DIÁMETRO MARCA: TECNIPLAST</t>
  </si>
  <si>
    <t>VASO DE POLICARBONATO DE 240 ML VARIOS COLORES MEDIDAS: 7.0 CM DIÁMETRO MARCA: TECNIPLAST</t>
  </si>
  <si>
    <t>PLATO CHICO PARA PAPILLAS DE POLICARBONATO DE 4.5” (11 CMS) DE 110 ML COLOR ARENA O BLANCO MARCA: TECNIPLAST</t>
  </si>
  <si>
    <t>PLATO MEDIANO DE POLICARBONATO DE 5.5” (13.5 CMS) DE 250 ML COLOR ARENA O BLANCO MARCA: TECNIPLAST</t>
  </si>
  <si>
    <t>OLLAS EXPRESS DE 22 LITROS FABRICADA EN ALUMINIO CON 5 SISTEMAS DE SEGURIDAD MARCA: T-FAL MODELO: P3105231</t>
  </si>
  <si>
    <t>OLLA DE 64 LTS HECHA 100% DE ALUMINIO CON UN ESPESOR DE 4MM INCLUYE LA VAPORERA Y SU TAPA DE ALUMINIO DIÁMETRO DE 45 CM Y UNA ALTURA DE 40 CM. MARCA: ALPRO</t>
  </si>
  <si>
    <t>OLLA DE 42 LTS HECHA 100% DE ALUMINIO CON UN ESPESOR DE 4MM INCLUYE LA VAPORERA Y SU TAPA DE ALUMINIO DIÁMETRO DE 45 CM Y UNA ALTURA DE 40 CM MARCA: ALPRO</t>
  </si>
  <si>
    <t>BUDINERA DE ALUMINIO ULTRA COCCIÓN 45 CM X 16 CM CAPACIDAD 33 LT 4MM CON TAPA DE ALUMINIO. MARCA: ALPRO</t>
  </si>
  <si>
    <t xml:space="preserve">BUDINERA DE ALUMINIO ULTRA COCCIÓN 45 CM X 16 CM CAPACIDAD 25 LT 4MM CON TAPA DE ALUMINIO. MARCA: ALPRO </t>
  </si>
  <si>
    <t>TABLA PARA PICAR DE POLIPROPILENO DE ALTA DENSIDAD MEDIDAS  30 CMS x 45 CMS x 1/2", COLOR BLANCO MARCA: TECNIPLAST</t>
  </si>
  <si>
    <t>JUEGO DE CUCHILLOS 8 PIEZAS SON OCHO PIEZAS PARA LOS MÁS VARIADOS TIPOS DE CORTES. PRODUCIDOS CON MATERIALES DE CALIDAD, LOS MANGOS EN POLIPROPILENO BLANCO MARCA: TRAMONTINA</t>
  </si>
  <si>
    <t>JARRA DE PLÁSTICO / TAPA DE COLOR 3.5 LITROS. MARCA: TECNIPLAST</t>
  </si>
  <si>
    <t>CUCHARON DE SERVICIO ACERO INOXIDABLE 12 OZ MARCA: WINCO MODELO: LDI-16</t>
  </si>
  <si>
    <t>CUCHARA DE SERVIR COCINA EXTRALARGA 1.5 MM DE GROSOR ACERO INOXIDABLE 14 PULGADAS (36 CENTÍMETROS) MARCA: VIANCA MODELO: 051040</t>
  </si>
  <si>
    <t>DE 6 COLADORES DE ACERO INOXIDABLE APILABLES MEDIDAS DE 20, 22, 24, 26, 28 Y 30 CMS.MARCA: GENERICA</t>
  </si>
  <si>
    <t>DE BOWLS ACERO INOXIDABLE MEDIDAS DE 20, 22, 24, 26, 28 Y 30 CMS MARCA: GENERICA</t>
  </si>
  <si>
    <t>PALANGANA CUADRADA CAPACIDAD DE 12 LITROS DE POLOPROPILENO MARCA: TECNIPLAST</t>
  </si>
  <si>
    <t>PALANGANA REDONDA CAPACIDAD DE 10 LITROS DE POLOPROPILENO MARCA: TECNIPLAST</t>
  </si>
  <si>
    <t>PALANGANA CONICA CAPACIDAD DE 14 LITROS DE POLOPROPILENO MARCA: TECNIPLAST</t>
  </si>
  <si>
    <t>CANASTA OVALADA PARA ROPA DE POLIETILENO DE 62 X 41 X 26 CMS VARIOS COLORES MARCA: TECNIPLAST</t>
  </si>
  <si>
    <t>THERMOS DE ACERO INOXIDABLE CON CAPACIDAD DE 2000 ML CON CORREA SUJETADORA Y POPOTE EXTRAIBLE MARCA: B LIFE</t>
  </si>
  <si>
    <t>ESTERILIZADOR DE BIBERONES ELECTRICO CON CAPACIDAD PARA 6 BIBERONES DE CUELLO ESTANDAR O 5 BIBERONES DE CUELLO ANCHO, APAGADO AUTOMATICO MARCA: EVENFLO</t>
  </si>
  <si>
    <t>VITROLERO DE PLASTICO 19 LITROS</t>
  </si>
  <si>
    <t>MATERIAL DE FERRETERÍA PARA SERVICIO DE ALIMENTACIÓN</t>
  </si>
  <si>
    <t>MATERIAS PRIMAS Y MATERIALES DE PRODUCCIÓN Y COMERCIALIZACIÓN</t>
  </si>
  <si>
    <t>PRODUCTOS ALIMENTICIOS, APROPECUAROS Y FORESTALES ADQUIRIDOS COMO MATERIA PRIMA</t>
  </si>
  <si>
    <t>PRODUCTOS AGRÍCOLAS ADQUIRIDOS COMO MATERIA PRIMA</t>
  </si>
  <si>
    <t>PRODUCTOS FORESTALES ADQUIRIDOS COMO MATERIA PRIMA</t>
  </si>
  <si>
    <t>INSUMOS TEXTILES ADQUIRIDOS COMO MATERIA PRIMA</t>
  </si>
  <si>
    <t>PRODUCTOS AGRÍCOLAS DE CARÁCTER TEXTIL ADQUIRIDOS COMO MATERIA PRIMA</t>
  </si>
  <si>
    <t>PRODUCTOS DE ANIMALES INDUSTRIALIZABLES ADQUIRIDOS COMO MATERIA PRIMA</t>
  </si>
  <si>
    <t>PRODUCTOS TEXTILES ADQUIRIDOS COMO MATERIA PRIMA</t>
  </si>
  <si>
    <t>SUBSTANCIAS Y PRODUCTOS QUÍMICOS ADQUIRIDOS COMO MATERIA RIMA</t>
  </si>
  <si>
    <t>PRODUCTOS DE PAPEL, CARTÓN E IMPRESOS ADQUIRIDOS COMO MATERIA PRIMA</t>
  </si>
  <si>
    <t>PRODUCTOS DE PAPEL Y DE HULE ADQUIRIDOS COMO MATERIA PRIMA</t>
  </si>
  <si>
    <t>COMBUSTIBLES, LUBRICANTES, ADITIVOS, CARBÓN Y SUS DERIVADOS ADQUIRIDOS COMO MATERIA
PRIMA</t>
  </si>
  <si>
    <t>PRODUCTOS FORESTALES DE CARÁCTER COMBUSTIBLE ADQUIRIDOS COMO MATERIA PRIMA</t>
  </si>
  <si>
    <t>PRODUCTOS QUÍMICOS, FARMACÉUTICOS Y DE LABORATORIO ADQUIRIDOS COMO MATERIA PRIMA</t>
  </si>
  <si>
    <t>PRODUCTOS QUÍMICOS ADQUIRIDOS COMO MATERIA PRIMA PARA USO QUIRÚRGICO Y DE LABORATORIO</t>
  </si>
  <si>
    <t>PRODUCTOS METÁLICOS Y A BASE DE MINERALES NO METÁLICOS ADQUIRIDOS COMO MATERIA PRIMA</t>
  </si>
  <si>
    <t>ARTÍCULOS PARA SERVICIOS GENERALES ADQUIRIDOS COMO MATERIA PRIMA</t>
  </si>
  <si>
    <t>PRODUCTOS DE CUERO, PIEL, PLÁSTICO Y HULE ADQUIRIDOS COMO MATERIA PRIMA</t>
  </si>
  <si>
    <t>PRODUCTOS PARA SERVICIOS GENERALES ADQUIRIDOS COMO MATERIA PRIMA</t>
  </si>
  <si>
    <t>MATERIAL QUIRÚRGICO Y DE LABORATORIO ADQUIRIDO COMO MATERIA PRIMA</t>
  </si>
  <si>
    <t>PRODUCTOS DE CUERO Y PIEL DE ANIMALES INDUSTRIALIZABLES ADQUIRIDOS COMO
MATERIA PRIMA</t>
  </si>
  <si>
    <t>PRODUCTOS DE HULE ADQUIRIDOS COMO MATERIA PRIMA</t>
  </si>
  <si>
    <t>PRODUCTOS DE PLÁSTICO Y POLIETILENO ADQUIRIDOS COMO MATERIA PRIMA</t>
  </si>
  <si>
    <t>MERCANCÍAS ADQUIRIDAS PARA SU COMERCIALIZACIÓN</t>
  </si>
  <si>
    <t>PRODUCTOS ALIMENTICIOS ADQUIRIDOS PARA COMERCIALIZACIÓN</t>
  </si>
  <si>
    <t>PRODUCTOS DE PAPEL Y DE HULE ADQUIRIDOS PARA COMERCIALIZACIÓN</t>
  </si>
  <si>
    <t>PRODUCTOS DE PLÁSTICO ADQUIRIDOS PARA COMERCIALIZACIÓN</t>
  </si>
  <si>
    <t>OTROS PRODUCTOS ADQUIRIDOS COMO MATERIA PRIMA</t>
  </si>
  <si>
    <t>OTROS ARTÍCULOS DE CARÁCTER COMERCIAL ADQUIRIDOS COMO MATERIA PRIMA</t>
  </si>
  <si>
    <t>OTROS ARTÍCULOS PARA SERVICIOS GENERALES ADQUIRIDOS COMO MATERIA PRIMA</t>
  </si>
  <si>
    <t>MINERALES ADQUIRIDOS COMO MATERIA PRIMA</t>
  </si>
  <si>
    <t>OTROS PRODUCTOS DE ANIMALES INDUSTRIALIZABLES ADQUIRIDOS COMO MATERIA PRIMA</t>
  </si>
  <si>
    <t>OTROS PRODUCTOS FORESTALES ADQUIRIDOS COMO MATERIA PRIMA</t>
  </si>
  <si>
    <t>MATERIALES Y ARTÍCULOS DE CONSTRUCCIÓN Y DE REPARACIÓN</t>
  </si>
  <si>
    <t>PRODUCTOS MINERALES NO METÁLICOS</t>
  </si>
  <si>
    <t>MATERIAL DE FERRETERÍA PARA CONSTRUCCIÓN Y REPARACIÓN</t>
  </si>
  <si>
    <t>SANITARIO ONE PEACE DE 3.8 LT. BLANCO</t>
  </si>
  <si>
    <t>MINERALES PARA CONSTRUCCIÓN Y REPARACIÓN</t>
  </si>
  <si>
    <t>PRODUCTOS MINERALES PARA CONSTRUCCIÓN Y REPARACIÓN</t>
  </si>
  <si>
    <t>VALVULA DE DESCARGA PARA SANITARIO C/2 PZAS DE 2"</t>
  </si>
  <si>
    <t>VALVULA DE DESCARGA PARA SANITARIO C/2 PZAS DE 3"</t>
  </si>
  <si>
    <t>CEMENTO Y PRODUCTOS DE CONCRETO</t>
  </si>
  <si>
    <t>CEMENTO BLANCO DE 25 KG.</t>
  </si>
  <si>
    <t>CEMENTO GRIS  DE 50 KG.</t>
  </si>
  <si>
    <t>SACO DE PEGAZULEJO DE 20 KG.</t>
  </si>
  <si>
    <t>CAL, YESO Y PRODUCTOS DE YESO</t>
  </si>
  <si>
    <t>PLAFON ACUSTICO DE LANA MINERAL CAJA CON 16 PZ.</t>
  </si>
  <si>
    <t>MADERA Y PRODUCTOS DE MADERA</t>
  </si>
  <si>
    <t>CIMBRAPLAY PINO DE 1.22 X  2.44 DE 15 MM</t>
  </si>
  <si>
    <t>MADERA DE PINO DE PRIMERA  PIE</t>
  </si>
  <si>
    <t>PRODUCTOS FORESTALES PARA LA CONSTRUCCIÓN</t>
  </si>
  <si>
    <t>PUERTA DE TAMBOR .90 X 2.13 MT.</t>
  </si>
  <si>
    <t>VIDRIO Y PRODUCTOS DE VIDRIO</t>
  </si>
  <si>
    <t>ARTÍCULOS Y MATERIAL DE OFICINA EN VIDRIO</t>
  </si>
  <si>
    <t>VIDRIO  DE VENTANAS</t>
  </si>
  <si>
    <t>MTS</t>
  </si>
  <si>
    <t>HUMIDIFICADOR AMBIENTAL (ELECTRICO)</t>
  </si>
  <si>
    <t>MATERIALES DE FERRETERÍA EN VIDRIO</t>
  </si>
  <si>
    <t>PRODUCTOS DE VIDRIO Y CRISTAL</t>
  </si>
  <si>
    <t>MATERIAL ELÉCTRICO Y ELECTRÓNICO</t>
  </si>
  <si>
    <t xml:space="preserve">ACCESORIOS Y MATERIAL ELÉCTRICO </t>
  </si>
  <si>
    <t>ACUMULADORES AA ALCALINA PAQUETE DE 40 PIEZAS</t>
  </si>
  <si>
    <t>ACUMULADORES AAA ALCALINA PAQUETE DE 40 PIEZAS</t>
  </si>
  <si>
    <t>APAGADORES</t>
  </si>
  <si>
    <t>BATERIA AAA PROFESIONAL DE ALTA CAPACIDAD RECARGABLE</t>
  </si>
  <si>
    <t>CABLE DUPLEX CAL. 14 ROLLO C/ 100 MTS.</t>
  </si>
  <si>
    <t>METROS</t>
  </si>
  <si>
    <t>CABLE SENCILLO NO. 10 ROLLO C/100 MTS.</t>
  </si>
  <si>
    <t>CABLE SENCILLO NO. 12 ROLLO C/100 MTS.</t>
  </si>
  <si>
    <t>CABLE USO RUDO 2 X 12 C/ 100 MTS.</t>
  </si>
  <si>
    <t>CABLE USO RUDO 2 X 14C/ 100 MTS.</t>
  </si>
  <si>
    <t>ROLLO DE CABLE DE USO RUDO DE 2 X 12 DE 100 MT.</t>
  </si>
  <si>
    <t>ROLLO DE CABLE DÚPLEX POT DE CALIBRE 12</t>
  </si>
  <si>
    <t>CABLES XLR, ROLAND RMC-B10 3M XLR CABLE DE AUDIO, HEMBRA, 3M</t>
  </si>
  <si>
    <t>CAJA PARA CONTACTOS</t>
  </si>
  <si>
    <t>CAJA VISIBLE PARA CONTACTO</t>
  </si>
  <si>
    <t>CARGADOR DE BATERIAS INDIVIDUAL AVANZADO CON 4 BATERIAS RECARGABLES AAA DE 2100 CICLOS</t>
  </si>
  <si>
    <t>CENTRO DE CARGA DE 2 CASILLAS PARA EXTERIOR</t>
  </si>
  <si>
    <t>CINCHO PLASTICO C/100 PZS 18 LB. X 15 CM. COD. 44301</t>
  </si>
  <si>
    <t>CINCHO PLASTICO C/100 PZS 30 CM. COD. 44308</t>
  </si>
  <si>
    <t>CINTA AISLANTE</t>
  </si>
  <si>
    <t>CINTA AISLANTE 9 M X 19 MM NEGRA</t>
  </si>
  <si>
    <t>CLAVIJA INDUSTRIAL  COD.46202</t>
  </si>
  <si>
    <t>CLAVIJA SENCILLA DE HULE</t>
  </si>
  <si>
    <t>CONTACTO DUPLEX POLARIZADO CON TAPA ROYER 100</t>
  </si>
  <si>
    <t>PIeza</t>
  </si>
  <si>
    <t>CONTACTO SENCILLO ROYER 100</t>
  </si>
  <si>
    <t>CONTACTOR 3X40 BOBINA 220</t>
  </si>
  <si>
    <t>CONTACTOS MULTIPLES</t>
  </si>
  <si>
    <t xml:space="preserve">EXTENCION ELECTRICA USO RUDO DE 1O MTS COD.48046 </t>
  </si>
  <si>
    <t>FOCO LED DE 10 W LUZ BLANCA COD. 28006</t>
  </si>
  <si>
    <t>FOCOS AHORRADORES</t>
  </si>
  <si>
    <t>FOTOCELDA MONTAJE DE MEDIA VUELTA, TENCION COD.47228</t>
  </si>
  <si>
    <t>GRAPA PARA CABLE PKT C/100 PZS.</t>
  </si>
  <si>
    <t>HILO PARA DESBROZADORA 3.3 COD.17630</t>
  </si>
  <si>
    <t>INTERRUPTOR TERMOMAGNETICO SQUARDE 1X30 A</t>
  </si>
  <si>
    <t>INTERRUPTOR TERMOMAGNETICO SQUARDE 2X40 A</t>
  </si>
  <si>
    <t>KIT CARGADOR DE PILAS RECARGABLES  CON  4 PILAS AA + 4 PILAS RECARGABLES AAA</t>
  </si>
  <si>
    <t xml:space="preserve">LAMPARA CURVA LUM CURVA </t>
  </si>
  <si>
    <t xml:space="preserve">LAMPARA LED T8 21 W DE 1 PIN </t>
  </si>
  <si>
    <t xml:space="preserve">LAMPARA LED T8 21 W DE 2 PIN </t>
  </si>
  <si>
    <t>LUCES LED SOLAR CON 200 LUCES PARA EXTERIOR</t>
  </si>
  <si>
    <t>PASTA PARA SOLDAR DE 30 GR. COD.19338</t>
  </si>
  <si>
    <t>PASTILLA SQUARE O DOBLE</t>
  </si>
  <si>
    <t>PLACA C/1 CONTACTO+ TIERRA ROYER 100</t>
  </si>
  <si>
    <t>PLACA C/3 CONTACTOS ROYER 100</t>
  </si>
  <si>
    <t>PLACA DE 2 VENTANAS ROYER 100</t>
  </si>
  <si>
    <t>PLACA DE 3 VENTANAS ROYER 100</t>
  </si>
  <si>
    <t>POWER BANK REDMI DE 20000 MAH</t>
  </si>
  <si>
    <t>REFLECTOR ULTRA DELGADO LED DE 100 W COD.28016</t>
  </si>
  <si>
    <t>SOQUET SENCILLO SIN ROSCA 660W 127 V NEGRO</t>
  </si>
  <si>
    <t>TUBO LED LUMIANCE 18 W</t>
  </si>
  <si>
    <t>TUBO LED T8 18 W BASE G13 PANTALLA DE POLICARBONATO COD.22045</t>
  </si>
  <si>
    <t>MATERIAL ELÉCTRICO PARA COMUNICACIÓN</t>
  </si>
  <si>
    <t>MATERIAL DE FERRETERÍA ELÉCTRICO</t>
  </si>
  <si>
    <t>LINTERNA TIPO MINERO PARA CABEZA DE LED</t>
  </si>
  <si>
    <t>CINTA MOMIA PARA TUBERÍA DE AIRES ACONDICIONADOS</t>
  </si>
  <si>
    <t>CINTA DE TEFLON INDUSTRIAL</t>
  </si>
  <si>
    <t>CINTA ADHESIVA DUCTO GRIS ALTA RESISTENCIA</t>
  </si>
  <si>
    <t>CINTA ALUMINIO DE 2" X 50 METROS</t>
  </si>
  <si>
    <t>ARTÍCULOS METÁLICOS PARA LA CONSTRUCCIÓN</t>
  </si>
  <si>
    <t>ACCESORIOS Y MATERIAL ELÉCTRICO PARA LA CONSTRUCCIÓN</t>
  </si>
  <si>
    <t>MATERIAL DE FERRETERÍA PARA LA CONSTRUCCIÓN</t>
  </si>
  <si>
    <t>BROCA ALTA VELOCIDAD DE 1/4" COD. 11134</t>
  </si>
  <si>
    <t>BROCA SDS DE ¼ 8 PULGADAS</t>
  </si>
  <si>
    <t>BROCA SDS DE ½ PARA CONCRETO DE 24 PULGADAS</t>
  </si>
  <si>
    <t>BROCA SDS DE 3/8 PARA CONCRETO DE 24 PULGADAS</t>
  </si>
  <si>
    <t>BROCA SDS DE ¾ PARA CONCRETO DE 24 PULGADAS</t>
  </si>
  <si>
    <t>BROCA PARA CONCRETO DE 1/4 X 4" COD.11203</t>
  </si>
  <si>
    <t>CLAVO PARA CONCRETO  1 1/2 KG</t>
  </si>
  <si>
    <t>CLAVO STÁNDAR DE 2 1/2 " KG</t>
  </si>
  <si>
    <t>EMPAQUE CONICO PARA WC</t>
  </si>
  <si>
    <t>JUEGO DE BROCA PALETA PARA MADERA COD.11395</t>
  </si>
  <si>
    <t>JUEGO DE HERRAJE CERO FUGA PARA W.C.</t>
  </si>
  <si>
    <t>MANGUERA DE ALIMENTACION GRIS 1/2 X 1/2 40 CMS.</t>
  </si>
  <si>
    <t>MANGUERA GRIS 1/2 X 1/2 X 35 CM</t>
  </si>
  <si>
    <t>TAPA PARA TINACO</t>
  </si>
  <si>
    <t xml:space="preserve">TORNILLO MULTIUSOS </t>
  </si>
  <si>
    <t>TUERCA DE 3/8" COD.44550</t>
  </si>
  <si>
    <t>PRODUCTOS MINERALES PARA LA CONSTRUCCIÓN</t>
  </si>
  <si>
    <t>ABRAZADERA METALICA OMEGA 3/4"</t>
  </si>
  <si>
    <t xml:space="preserve">ABRAZADERA SIN FIN 1/2" </t>
  </si>
  <si>
    <t>ALAMBRE RECOCIDO</t>
  </si>
  <si>
    <t>PIEZA T DE 1/2 DE COBRE</t>
  </si>
  <si>
    <t>POLIN MONTEN DE 3" X 6.10 CAL 14</t>
  </si>
  <si>
    <t>MALLA CICLONICA</t>
  </si>
  <si>
    <t>REFACCIONES Y ESTRUCTURAS PARA LA CONSTRUCCIÓN</t>
  </si>
  <si>
    <t>POSTES METALICOS PTR 4 X 4 CAL. 11 TRAMO DE 6 MT.</t>
  </si>
  <si>
    <t>MATERIALES COMPLEMENTARIOS</t>
  </si>
  <si>
    <t>ARTÍCULOS COMPLEMENTARIOS PARA SERVICIOS GENERALES</t>
  </si>
  <si>
    <t>CINTA PARA DUCTO GRIS 48 X 45 MM</t>
  </si>
  <si>
    <t>CONECTOR XIR MACHO Y HEMBRA ( PAR ) AMARILLO DE 3 PINES  PARA MICROFONO</t>
  </si>
  <si>
    <t>GRAPA ET-21-1/4" 6MM USO MEDIO</t>
  </si>
  <si>
    <t>Caja</t>
  </si>
  <si>
    <t>PERSIANA ENROLLABLE 1.60X2.70</t>
  </si>
  <si>
    <t>PERSIANA ENROLLABLE 1.90X1.80</t>
  </si>
  <si>
    <t>PERSIANA ENROLLABLE 2.80X2.00</t>
  </si>
  <si>
    <t>PERSIANA ENROLLABLE BERTICAL 1 mt x 1.70 mts  PARA CUARTO DE COMPUTO</t>
  </si>
  <si>
    <t xml:space="preserve">PERSIANAS </t>
  </si>
  <si>
    <t>PERSIANAS DE PVC VARIAS MEDIDAS</t>
  </si>
  <si>
    <t>RAFIA BLANCO CALIBRE 2.2 ROLLO DE 900GRS</t>
  </si>
  <si>
    <t>SUJETADOR CON  MATRACA DE 9 MTS PAQ CON 3 PIEZAS</t>
  </si>
  <si>
    <t xml:space="preserve"> Pieza</t>
  </si>
  <si>
    <t>MATERIALES COMPLEMENTARIOS DE FERRETERÍA</t>
  </si>
  <si>
    <t>PRODUCTOS COMPLEMENTARIOS DE PAPEL Y DE HULE</t>
  </si>
  <si>
    <t>PRODUCTOS COMPLEMENTARIOS DE ORIGEN FORESTAL</t>
  </si>
  <si>
    <t>CERRADURA TIPO  ESFERA PARA RECAMARA INTERIOR COD. 23660</t>
  </si>
  <si>
    <t>CERRADURA DE BARRA LIBRE IZQ. HERMEX COD. 43518</t>
  </si>
  <si>
    <t>TRIPLAY CAOBILLA 1.22 X 2.44 DE 12 MM</t>
  </si>
  <si>
    <t>TRIPLAY CAOBILLA 1.22 X 2.44 DE 15 MM</t>
  </si>
  <si>
    <t>TRIPLAY CAOBILLA 1.22 X 2.44 DE 18 MM</t>
  </si>
  <si>
    <t>TRIPLAY CAOBILLA 1.22 X 2.44 DE 6MM</t>
  </si>
  <si>
    <t>PRODUCTOS COMPLEMENTARIOS DE ORIGEN MINERAL</t>
  </si>
  <si>
    <t>PRODUCTOS TEXTILES COMPLEMENTARIOS</t>
  </si>
  <si>
    <t>MAGALI COLOR ROJO TELA</t>
  </si>
  <si>
    <t>LONA USO RUDO 5X5</t>
  </si>
  <si>
    <t>TERGAL POLIESTER TELA</t>
  </si>
  <si>
    <t>PRODUCTOS DE PLÁSTICO, PVC Y SIMILARES PARA LA CONSTRUCCIÓN</t>
  </si>
  <si>
    <t>ACCESORIOS PARA WC</t>
  </si>
  <si>
    <t>CODO COPC 1/2</t>
  </si>
  <si>
    <t>CODO CPC 1"</t>
  </si>
  <si>
    <t>CODO CPVC 3/4</t>
  </si>
  <si>
    <t>CODO DE 1/2" X 90 CPVC</t>
  </si>
  <si>
    <t>CODOS DE 1/2 9'</t>
  </si>
  <si>
    <t>CONECTOR CPVC 1"</t>
  </si>
  <si>
    <t>CONECTOR CPVC 1/2</t>
  </si>
  <si>
    <t>CONECTOR CPVC 3/4</t>
  </si>
  <si>
    <t>CONECTOR DE ROSCA EXTERIOR T PLUS</t>
  </si>
  <si>
    <t>CONECTOR ROSCA DE 1/2</t>
  </si>
  <si>
    <t>CONECTORES DE 1" ROSCA INTERIOR T PLUS</t>
  </si>
  <si>
    <t>CONECTORES ROSCA INTERIOR DE 1/2</t>
  </si>
  <si>
    <t>COPLE CPVC 1"</t>
  </si>
  <si>
    <t>COPLE CPVC 1/2</t>
  </si>
  <si>
    <t>COPLE CPVC 3/4</t>
  </si>
  <si>
    <t>MANGUERA DE 1" ROLLO CON 100 METROS</t>
  </si>
  <si>
    <t>MANGUERA FLEXIBLE PARA WC. COFLEX</t>
  </si>
  <si>
    <t>MANGUERA P/ FREGADERO 60 CM COFLEX</t>
  </si>
  <si>
    <t>MANGUERA P/ LAVABO 40 CM COFLEX</t>
  </si>
  <si>
    <t>MANGUERA VERDE TRAMADA DE 1" X 100 MTS.</t>
  </si>
  <si>
    <t>C</t>
  </si>
  <si>
    <t>MANGUERA PARA JARDINERÍA DE ¾ DE 100 MT.</t>
  </si>
  <si>
    <t>T CPVC 1"</t>
  </si>
  <si>
    <t>T CPVC 1/2</t>
  </si>
  <si>
    <t>TUBO CPC 1"</t>
  </si>
  <si>
    <t>TUBO CPVC 1/2</t>
  </si>
  <si>
    <t>TUBO CPVC 3/4</t>
  </si>
  <si>
    <t xml:space="preserve">TUBO DE 2" X 6 MTS. PVC SANITARIO </t>
  </si>
  <si>
    <t>TUBOS 1/2 DE 6 MTS</t>
  </si>
  <si>
    <t>CONECTOR DE COBRE ROSCA EXTERIOR</t>
  </si>
  <si>
    <t>TINACO DE CAPACIDAD DE 110 LITROS</t>
  </si>
  <si>
    <t>TUERCA UNION DE 1 1/2 DE COBRE</t>
  </si>
  <si>
    <t>VALVULA ESFERA SOLDABLE 1 1/2</t>
  </si>
  <si>
    <t>COPLE  DE 1 1/2 ROSCAEXTERIOR DE COBRE</t>
  </si>
  <si>
    <t>SOPLETE CON MANGERA DE GAS 200 PSI</t>
  </si>
  <si>
    <t>TUBO DE 1 1/2 TIPO M DE COBRE</t>
  </si>
  <si>
    <t>TUBERIA PVC HIDRAHULICO DE 1/2  CON 6 MTROS</t>
  </si>
  <si>
    <t>CODO PVC HIDRAHULICO 90 GRADOS DE 1/2</t>
  </si>
  <si>
    <t>CODO PVC HIDRAHULICO 45 GRADOS DE 1/2</t>
  </si>
  <si>
    <t>TEE PVC HIDRAULICO DE 1/2</t>
  </si>
  <si>
    <t>OTROS MATERIALES Y ARTÍCULOS DE CONSTRUCCIÓN Y REPARACIÓN</t>
  </si>
  <si>
    <t>OTROS MATERIALES DE FERRETERÍA PARA CONSTRUCCIÓN Y REPARACIÓN</t>
  </si>
  <si>
    <t>CINTA DE DUCTO 48 MM X 30M COD. 12587</t>
  </si>
  <si>
    <t>CINTA MASKING TAPE DE 1" X 50 M COD.12591</t>
  </si>
  <si>
    <t xml:space="preserve">CINTA TEFLON 1/2" </t>
  </si>
  <si>
    <t>CINTA TEFLON 3/4 X 7M COD.12521</t>
  </si>
  <si>
    <t>ESPATULA RIGIDA MANGO DE MADERA DE 3" COD.14442</t>
  </si>
  <si>
    <t>LIJA DE LONA PAQ. CON 25 PZAS</t>
  </si>
  <si>
    <t>LIJA PARA AGUA GRANO 220 PKT C/ 25 PZAS</t>
  </si>
  <si>
    <t>LIJA PARA MADERA PKT. CON 50 PZAS</t>
  </si>
  <si>
    <t>PIEDRA DE AFILAR</t>
  </si>
  <si>
    <t>OTROS MATERIALES DE MANTENIMIENTO Y SEGURIDAD PARA CONSTRUCCIÓN Y REPARACIÓN</t>
  </si>
  <si>
    <t>OTROS PRODUCTOS MINERALES PARA CONSTRUCCIÓN Y REPARACIÓN</t>
  </si>
  <si>
    <t>OTROS PRODUCTOS QUÍMICOS PARA CONSTRUCCIÓN Y REPARACIÓN</t>
  </si>
  <si>
    <t>ACRILASTIC BLANCO CARTCHO 300 ML.</t>
  </si>
  <si>
    <t xml:space="preserve">AEROSOL SECADO RAPIDO DORADO </t>
  </si>
  <si>
    <t>AEROSOL SECADO RAPIDO MORADO</t>
  </si>
  <si>
    <t>AEROSOL SECADO RAPIDO NARANJA COD.19037</t>
  </si>
  <si>
    <t>AEROSOL SECADO RAPIDO ROJO COD.12732</t>
  </si>
  <si>
    <t xml:space="preserve">AEROSOL SECADO RAPIDO ROSA </t>
  </si>
  <si>
    <t xml:space="preserve">AEROSOL SECADO RAPIDO VERDE ECOLOGICO </t>
  </si>
  <si>
    <t xml:space="preserve">ESMALTE ANTI CORROSIVO SECADO RAPIDO LITRO </t>
  </si>
  <si>
    <t xml:space="preserve">ESMALTE SECADO RAPIDO LITRO </t>
  </si>
  <si>
    <t>ESPUMA DE POLIURETANO SELLADORA 500 ML. COD. 10920</t>
  </si>
  <si>
    <t>FONDO DE POLIURETANO PARA MADERA</t>
  </si>
  <si>
    <t>IMPERMEABILIZANTE 12 AÑOS IMPERCAUCHO 19 LTS</t>
  </si>
  <si>
    <t>CUBETA</t>
  </si>
  <si>
    <t>PASTA AUTOMO. CON CATALIZADOR LT</t>
  </si>
  <si>
    <t>PEGAMENTO BLANCO 850</t>
  </si>
  <si>
    <t>PEGAMENTO CONTACTO  VL 2000</t>
  </si>
  <si>
    <t>PEGAMENTO CPVC DE 475 ML.</t>
  </si>
  <si>
    <t>PEGAMENTO PVC DE 475 ML.</t>
  </si>
  <si>
    <t>PINTURA VINILICA BLANCA 19 LTS.</t>
  </si>
  <si>
    <t xml:space="preserve">PINTURA VINILICA ROSA INSTITUCIONAL 19 LTS. </t>
  </si>
  <si>
    <t>REDIMIX DE 6 KG.</t>
  </si>
  <si>
    <t>RESISTOL AMARILLO PARA USO RUDO PARA REPARACIONES</t>
  </si>
  <si>
    <t>RESISTOL BLANCO 850</t>
  </si>
  <si>
    <t>SILICON TRANSPARENTE TUBO 300 ML.</t>
  </si>
  <si>
    <t xml:space="preserve">THINNER AMERICANO </t>
  </si>
  <si>
    <t>PRODUCTOS QUÍMICOS, FARMACÉUTICOS Y DE LABORATORIO</t>
  </si>
  <si>
    <t>PRODUCTOS QUÍMICOS BÁSICOS</t>
  </si>
  <si>
    <t>MATERIAL QUIRÚRGICO Y DE LABORATORIO BÁSICO</t>
  </si>
  <si>
    <t>SUBSTANCIAS Y PRODUCTOS QUÍMICOS BÁSICOS</t>
  </si>
  <si>
    <t>ALCOHOL ETILICO DE 96° 1 LTRO</t>
  </si>
  <si>
    <t>GEL ANTIBACTERIAL  DE 70 ML ( DE BOLSILLO)</t>
  </si>
  <si>
    <t>GEL ANTIBACTERIAL  PARA MANOS  DE 4 LTS</t>
  </si>
  <si>
    <t>GEL ANTIBACTERIAL 600 ML</t>
  </si>
  <si>
    <t>GEL ANTIBACTERIAL C/20 LT</t>
  </si>
  <si>
    <t>RECARGA DE OXIGENO</t>
  </si>
  <si>
    <t>BOYA REFRIGERANTE GENERATRON R-22 DE 13.6 KG</t>
  </si>
  <si>
    <t>BOYA GAS GENETRON  R- 410 DE 11.3 KG</t>
  </si>
  <si>
    <t>TANQUE TUNER NEGRO</t>
  </si>
  <si>
    <t>FERTILIZANTES, PESTICIDAS Y OTROS AGROQUÍMICOS</t>
  </si>
  <si>
    <t>FAENA</t>
  </si>
  <si>
    <t>FERTILIZANTE PARA PASTO</t>
  </si>
  <si>
    <t>MEDICINAS Y PRODUCTOS FARMACÉUTICOS</t>
  </si>
  <si>
    <t>MEDICINAS Y PRODUCTOS FARMACÉUTICOS DE APLICACIÓN HUMANA</t>
  </si>
  <si>
    <t>ACICLOVIR UNGÜENTO 5%</t>
  </si>
  <si>
    <t>ACIDO ACETILSALICILICO DE LIBERACIÓN  PROLONGADA  300 MG. C/30 TABLETAS</t>
  </si>
  <si>
    <t>ADRENALINA I.V.</t>
  </si>
  <si>
    <t>AGUA INYECTABLE 10 ML</t>
  </si>
  <si>
    <t>ENVASE</t>
  </si>
  <si>
    <t>AGUA INYECTABLE 500 ML</t>
  </si>
  <si>
    <t>ALOPURINOL 300 MG. C/20 TABLETAS</t>
  </si>
  <si>
    <t>AMBROXOL JARABE  C/120 ML</t>
  </si>
  <si>
    <t xml:space="preserve">AMBROXOL/DEXTROMETORFANO 150/113mg    C/120ml JARABE </t>
  </si>
  <si>
    <t>AMBROXOL/DEXTROMETORFANO SOL ADULTO</t>
  </si>
  <si>
    <t>AMLODIPINO 5mg. C/10 TABLETAS</t>
  </si>
  <si>
    <t>AMOXICILINA /AC. CLAVULANICO 500mg./125 mg.   C/15 caps.</t>
  </si>
  <si>
    <t>AMOXICILINA /AC. CLAVULANICO SUSPENCION 250mg/62.5/ 5ml  C/75ML</t>
  </si>
  <si>
    <t>AMOXICILINA CAPS 500 MG C/12 CAPSULAS</t>
  </si>
  <si>
    <t>AMOXICILINA SUSP. 500 mg./5ml  C/75 ml.</t>
  </si>
  <si>
    <t xml:space="preserve">AMOXICILINA, ACIDO CLAVULINICO SUSP. 125 ML   </t>
  </si>
  <si>
    <t>FRASCO</t>
  </si>
  <si>
    <t>ANESTECIA DENTOCAIN 2% CAJA C/50</t>
  </si>
  <si>
    <t>ANESTECIA DENTOCAIN 3% CAJA C/50</t>
  </si>
  <si>
    <t>ANESTECIA SCANDONES AL 2% SIN VASO CONSTRICTOR</t>
  </si>
  <si>
    <t>ANESTECIA SCANDONES AL 3% SIN VASO CONSTRICTOR</t>
  </si>
  <si>
    <t>ATORVASTATINA TABL. 20 MG. C/10 TABLETAS</t>
  </si>
  <si>
    <t>AZITROMICINA 500mg  C/3 TABLETAS</t>
  </si>
  <si>
    <t xml:space="preserve">BECLOMETAZONA EN SPRAY </t>
  </si>
  <si>
    <t>BENZOCAÍNA SPRAY 5%</t>
  </si>
  <si>
    <t>BENZOCAÍNA/CLORANFENICOL/HIDROCORTISONA ÓTICO 10ML</t>
  </si>
  <si>
    <t xml:space="preserve">BUTHILHIOSCINA 10 MG C/10 TABLETAS   </t>
  </si>
  <si>
    <t xml:space="preserve">BUTILHIOSCINA CON PARACETAMOL 10/500 MG  </t>
  </si>
  <si>
    <t>CARBON ACTIVADO</t>
  </si>
  <si>
    <t>CEFALEXINA CAPS. 500 MG. C/12 CAPSULAS</t>
  </si>
  <si>
    <t>CEFALEXINA SUSP 250 MG/5 ML C/100 ML</t>
  </si>
  <si>
    <t>CLINDAMICINA TABL. 300 MG. C/16 TABLETAS</t>
  </si>
  <si>
    <t>CLORFENAMINA COMPUESTA  C/10 TABLETAS</t>
  </si>
  <si>
    <t xml:space="preserve">CLORANFENICOL 5 MG/ML SOLUCIÓN OFTÁLMICA </t>
  </si>
  <si>
    <t xml:space="preserve">DEXTROMETORFANO 300 MG JARABE C/020 ML </t>
  </si>
  <si>
    <t>MICRODACYN SOLUCION ANTISEPTICA 120 ML</t>
  </si>
  <si>
    <t>POMADA DE LA CAMPANA 50 GR</t>
  </si>
  <si>
    <t>RISPERIDONA (RISPERDAL) 60ML GOTAS</t>
  </si>
  <si>
    <t>COMPLEJO B CON DICLOFENACO 50/50/1.00MG. c/30 TAB LETAS</t>
  </si>
  <si>
    <t>COMPLEJO B KETOPROFENO 100/50/5/100 MG  C/30 TABLETAS</t>
  </si>
  <si>
    <t>COMPLEJO B TABLETAS 100/5MG/50MCG</t>
  </si>
  <si>
    <t>DICLOFENACO 100 MG</t>
  </si>
  <si>
    <t>DICLOFENACO CREMA GEL 1.235% C/60 GRS.</t>
  </si>
  <si>
    <t>DIFENIDOL 10 MG</t>
  </si>
  <si>
    <t xml:space="preserve">DIMETICONA SUSPENSION </t>
  </si>
  <si>
    <t>FEXOFENADINA DE 120 MG. CON 10 TABLETAS</t>
  </si>
  <si>
    <t>HIDROXIDO DE MAGNESIO</t>
  </si>
  <si>
    <t>HIOSCINA/METAMIZOL 250 MG/10MG</t>
  </si>
  <si>
    <t xml:space="preserve">HIPROMELOSA GOTAS OFTALMICAS </t>
  </si>
  <si>
    <t>IBUOPROFENO DE 600 MG</t>
  </si>
  <si>
    <t>IBUPROFECNO SUSP. 2 G/100ML. CC/120ML</t>
  </si>
  <si>
    <t>IBUPROFENO  600 MG. C/10 TABLETAS</t>
  </si>
  <si>
    <t>IBUPROFENO 400 MG  C/10 TABLETAS</t>
  </si>
  <si>
    <t xml:space="preserve">IBUPROFENO SUSPENSION 100 ML   </t>
  </si>
  <si>
    <t>IBUPROFENO TAB 600 MG  C/10 TABLETAS</t>
  </si>
  <si>
    <t>KETOROLACO TABL. 10 MG. C/10 TABLETAS</t>
  </si>
  <si>
    <t>KETOROLACO TABL. 30 MG. C/6 TABLETAS SUBLINGUALES</t>
  </si>
  <si>
    <t xml:space="preserve">KETOROLAKO 10 MG  C/10 TABLETAS  </t>
  </si>
  <si>
    <t>LACTOBASILUOS LB POLVO PARA SUSPENSION ORAL 340MG</t>
  </si>
  <si>
    <t>LIDOCAINA SIMPLE 2% SPRAY</t>
  </si>
  <si>
    <t>LOPERAMIDA 2MG C/12 TABLETAS</t>
  </si>
  <si>
    <t xml:space="preserve">LOPERAMIDA DE 2 MG. CON 8 TABLETAS </t>
  </si>
  <si>
    <t>LORATADINA 10 MG  C/10 TABLETAS</t>
  </si>
  <si>
    <t>LORATADINA JARABE 100MG/100 ML.</t>
  </si>
  <si>
    <t>LOSARTAN DE 50 MG. CON 30 TABLETAS</t>
  </si>
  <si>
    <t>METAMIZOL SODICO JARABE (NEO MELUBRINA)</t>
  </si>
  <si>
    <t xml:space="preserve">METAMIZOL SODICO TABLETAS </t>
  </si>
  <si>
    <t>METFORMINA TABL. 850 MG. C/30 TABLETAS</t>
  </si>
  <si>
    <t>METOCARBAMOL CON IBUPROFENO 500/200 MG  C/30 TABLETAS</t>
  </si>
  <si>
    <t xml:space="preserve">METOCLOPRAMIDA 10 MG C/20 TABLETAS </t>
  </si>
  <si>
    <t>METOCLOPRAMIDA SOLUCION ORAL 400MG C/20  ML</t>
  </si>
  <si>
    <t>MICONAZOL CREMA 2%</t>
  </si>
  <si>
    <t>NAPROXEN CON PARACETAMOL SUSP.  125 ML</t>
  </si>
  <si>
    <t>NAPROXEN SODICO TAB. 250 MG. C/30 TABLETAS</t>
  </si>
  <si>
    <t>NAPROXEN SODICO TAB. 500 MG. C/30 TABLETAS</t>
  </si>
  <si>
    <t>NAPROXEN/PARACETAMOL 125/100 MG 100ML SUSPENSIÓN</t>
  </si>
  <si>
    <t>NAPROXENO TABLETAS 500 MG</t>
  </si>
  <si>
    <t>NAPROXENO/LIDOCAINA (LUBOXEN) GEL</t>
  </si>
  <si>
    <t>OMEPRAZOL 20MG</t>
  </si>
  <si>
    <t>OMEPRAZOL CAPS. 20 MG. C/14 CAPSULAS</t>
  </si>
  <si>
    <t>PARACETAMOL 500 MG  C/10 TABLETAS</t>
  </si>
  <si>
    <t>PARACETAMOL GOTAS 100mg/ml   C/30ml</t>
  </si>
  <si>
    <t xml:space="preserve">FRASCO </t>
  </si>
  <si>
    <t>PARACETAMOL JARABE 3.2/100 ML  C/120 ML</t>
  </si>
  <si>
    <t xml:space="preserve">PARACETAMOL TAB 500 MG C/20 TABLETAS   </t>
  </si>
  <si>
    <t>ROSEL-T JARABE. 30g/0.5g/0.2g  C/60 ml</t>
  </si>
  <si>
    <t>ROSEL-T TABL. 50/3/300 MG. c/15 TABLETAS</t>
  </si>
  <si>
    <t>SIMETICONA/TRIMEBUTINA 10MG/375MG</t>
  </si>
  <si>
    <t xml:space="preserve">SUERO ORAL C/25 SOBRES </t>
  </si>
  <si>
    <t xml:space="preserve">SULFAMETOXAZOL, TRIMETROPIMA SUSP. 120  ML   </t>
  </si>
  <si>
    <t>TRIMEBUTINA 200 MG   C/20 TABLETAS</t>
  </si>
  <si>
    <t>TRIMEBUTINA COMPUESTA 200 MG</t>
  </si>
  <si>
    <t>TRIMERBUTINA/SIMETICONA 200/75MG. COMPRIMIDOS C/24</t>
  </si>
  <si>
    <t>XILOCAINA AL 1% SIMPLE</t>
  </si>
  <si>
    <t>CUADRO BÁSICO CATÁLOGO DE MEDICAMENTOS DEL SECTOR SALUD</t>
  </si>
  <si>
    <t>MATERIALES, ACCESORIOS Y SUMINISTROS MÉDICOS</t>
  </si>
  <si>
    <t>ARTÍCULOS PARA SERVICIOS GENERALES EN EL ÁREA MÉDICA</t>
  </si>
  <si>
    <t>CEPILLO DE LAVADO QUIRURGICO PARA UÑAS</t>
  </si>
  <si>
    <t>PORTASUEROS CON RUEDAS Y BASE PESADA CON 2 GANCHOS, EN ACABADO CROMADO</t>
  </si>
  <si>
    <t xml:space="preserve">CABESTRILLO INFANTIL </t>
  </si>
  <si>
    <t>MARTILLO</t>
  </si>
  <si>
    <t>MATERIAL QUIRÚRGICO Y DE LABORATORIO DE USO EN EL ÁREA MÉDICA</t>
  </si>
  <si>
    <t>ABATELENGUAS C/50 PIEZAS</t>
  </si>
  <si>
    <t>ABATELENGUAS DE MADERA DE 18X15 CM C/100</t>
  </si>
  <si>
    <t>ACIDO GRABADOR JUMBO JERINGA 30ML</t>
  </si>
  <si>
    <t>AGUA OXIGENADA 750 ML</t>
  </si>
  <si>
    <t>AGUJA DENTAL LARGA 27MM</t>
  </si>
  <si>
    <t>AGUJA HIPODERMICA DESECHABLE DE 22GX32MM (NEGRO)</t>
  </si>
  <si>
    <t>ALGODÓN BOLSA 500 G.</t>
  </si>
  <si>
    <t>ALGODÓN PLISADO 100 GRMS</t>
  </si>
  <si>
    <t>ALGODÓN TORUNDA DE 500 GR</t>
  </si>
  <si>
    <t xml:space="preserve">BANDA MATRIZ </t>
  </si>
  <si>
    <t>BATA QUIRURGICA PARA CIRUJANO DESECHABLE DEMEVA C/10 PZAS MANGA Y PUÑO</t>
  </si>
  <si>
    <t xml:space="preserve">BOTA FRESA TIPO JAPONES </t>
  </si>
  <si>
    <t>BOTIQUIN PARA PRIMEROS AUXILIOS</t>
  </si>
  <si>
    <t>BROCHA (CEPILLO PARA PROFILAXIS)</t>
  </si>
  <si>
    <t>CAJA DE GUANTES DE LATEX MEDIANOS C/50 PARES</t>
  </si>
  <si>
    <t>CAJA PARA LIMAS VERTICAL MINIENDO</t>
  </si>
  <si>
    <t>CANULA ORAL MINI EYECTOR PAQUETE CON 25 PZAS</t>
  </si>
  <si>
    <t>CINTA DURAPORE 2.5 CM</t>
  </si>
  <si>
    <t>CINTA MICROPORE BLANCA DE 1.25X5M</t>
  </si>
  <si>
    <t>CINTA MICROPORE BLANCA DE 2.5 CM</t>
  </si>
  <si>
    <t>CINTA TELA ADHESIVA 5 CM.</t>
  </si>
  <si>
    <t>CLORURO DE SODIO SOL. FCO. 1L (SOLUCIÓN FISIOLOGICA)</t>
  </si>
  <si>
    <t xml:space="preserve">CUBRE BOCAS AZUL </t>
  </si>
  <si>
    <t>CUBRE BOCAS T/GRANDE COLOR NEGRO C/100 PZAS</t>
  </si>
  <si>
    <t>CUBREBOCAS  C/50 PZAS.</t>
  </si>
  <si>
    <t>CUBREBOCAS INFANTIL UNISEX C/50 PZAS</t>
  </si>
  <si>
    <t>COFIA RED TIPO TUL UNISEX PARA CABELLO C/100 PZAS</t>
  </si>
  <si>
    <t>CUCHARILLA PARA FLUOR, DOBLE. SURTIDA GRANDE, IONITE</t>
  </si>
  <si>
    <t>CURITA C/100PZ TRANSPIEL</t>
  </si>
  <si>
    <t>ELECTRODOS</t>
  </si>
  <si>
    <t>ELEVADORES BEIN 2 MM</t>
  </si>
  <si>
    <t>ELEVADORES RECTOS APICAL 301</t>
  </si>
  <si>
    <t>ELEVADORES RECTOS APICAL 303 DER.</t>
  </si>
  <si>
    <t>KIT</t>
  </si>
  <si>
    <t>FC REDONDA NO. 2 FG</t>
  </si>
  <si>
    <t>FC REDONDA NO. 4 FG</t>
  </si>
  <si>
    <t>FC REDONDA NO. 6 FG</t>
  </si>
  <si>
    <t xml:space="preserve">FORCEPS 150SK P/DIENTE SUPERIOR </t>
  </si>
  <si>
    <t xml:space="preserve">FORCEPS 235K P/DIENTES SUPERIOR </t>
  </si>
  <si>
    <t>FORCEPS ADULTO PARA MOLARES INFERIORES UNIVERSAL NO.23</t>
  </si>
  <si>
    <t>FORCEPS ADULTO PARA MOLARES SUPERIOR, DERECHO NO. 88R</t>
  </si>
  <si>
    <t>FRESA DE CARBURO FGOS 6</t>
  </si>
  <si>
    <t>FRESA DE CARBURO HP 8</t>
  </si>
  <si>
    <t>FRESA DIAMANTE BR 31 REDONDA GRANO MEDIO 001-018</t>
  </si>
  <si>
    <t>FRESA DIAMANTE BR 45 REDONDA GRANO MEDIO 001-010</t>
  </si>
  <si>
    <t xml:space="preserve">FRESA DIAMANTE GF TC 11F FIS PTA LARGA </t>
  </si>
  <si>
    <t>FRESA DIAMANTE TR 13 FISURA GD GRANO MEDIO 198-018</t>
  </si>
  <si>
    <t>FUJI I IONOMERO GC GOLDEN LABEL 1 GRANDE VERDE</t>
  </si>
  <si>
    <t>FUJI II AUTO STS GOLDEN LABEL 21 GRANDE15GR CON 8ML ROJO</t>
  </si>
  <si>
    <t>FUJI II LC GRANDE A2 NEGRO</t>
  </si>
  <si>
    <t xml:space="preserve">GANCHO RADIOGRAFIA </t>
  </si>
  <si>
    <t>GASA ESTERIL DE ALGODÓN 10X10 CMS 12 PLIEGOS TRAMA 20X12</t>
  </si>
  <si>
    <t>GASA NO ESTERIL 5X5 P/200 PZ</t>
  </si>
  <si>
    <t>GASAS ESTERIL C/100 PIEZAS</t>
  </si>
  <si>
    <t>GASAS ESTERILIZADAS CAJA C/100 PZAS.</t>
  </si>
  <si>
    <t>GEL CONDUCTOR (ULTRASONIDO) TARRO 3.785 ML</t>
  </si>
  <si>
    <t>GALON</t>
  </si>
  <si>
    <t>GORRO PLISADO AZUL 10 GR- BOLSAC/100PZ</t>
  </si>
  <si>
    <t>GRAPA PARA DIQUE DE HULE #2 CON ALETA</t>
  </si>
  <si>
    <t>GRAPA PARA DIQUE DE HULE #212 SIN ALETA</t>
  </si>
  <si>
    <t>GRAPA PARA DIQUE DE HULE #7 CON ALETA</t>
  </si>
  <si>
    <t>GUANTE DE LATEX MEDIANO C/50 PARES</t>
  </si>
  <si>
    <t>GUANTE DE LATEX ESTERILES</t>
  </si>
  <si>
    <t>GUANTES DESECHABLES MEDIANOS COLOR AZUL C/100 PZAS</t>
  </si>
  <si>
    <t xml:space="preserve">GUANTE PLUS LISO VIOLETA CHICO BAJO EN POLVO, NO ESTERIL </t>
  </si>
  <si>
    <t xml:space="preserve">GUANTE PLUS LISO VIOLETA MEDIANO BAJO EN POLVO, NO ESTERIL </t>
  </si>
  <si>
    <t>GUTAPERCHA  FM c/100</t>
  </si>
  <si>
    <t>GUTAPERCHA 15-40 C/120PZ</t>
  </si>
  <si>
    <t>GUTTAPERCHA FF</t>
  </si>
  <si>
    <t>HIDROXIDO DE CALCIO 45G.</t>
  </si>
  <si>
    <t>INTRO KIT Z250 XT C/4 JERINGAS, 3M</t>
  </si>
  <si>
    <t xml:space="preserve">IRM PAQUETE COLOR MARFIL </t>
  </si>
  <si>
    <t>ISODINE ESPUMA 250 ML.</t>
  </si>
  <si>
    <t>ISODINE SOLUCION DE 3.5 LT.</t>
  </si>
  <si>
    <t>JERINGA 10 ML SIN AGUJA</t>
  </si>
  <si>
    <t>JERINGA 5 CM CON 100 PZ.</t>
  </si>
  <si>
    <t>JERINGA DESECHABLE DE 1 ML</t>
  </si>
  <si>
    <t>JERINGA DESECHABLE DE 5 ML</t>
  </si>
  <si>
    <t>JERINGA DL 20 ML. SIN AGUJA 50PZ</t>
  </si>
  <si>
    <t>JERINGA DL 3 ML. SIN AGUJA 50PZ</t>
  </si>
  <si>
    <t>KIT DE PIEZA DE MANO DE ALTA Y BAJA TIPO E, MEDYDENTAL</t>
  </si>
  <si>
    <t xml:space="preserve">KIT ESPATULA PARA RESINA CON RECUBRIMIENTO DE TITANIO </t>
  </si>
  <si>
    <t xml:space="preserve">LANCETAS ACCU-CHEK C/100 PIEZAS  SOFTCLIX </t>
  </si>
  <si>
    <t xml:space="preserve">MD-TEMP PLUS (CAVIT)WHITE </t>
  </si>
  <si>
    <t>MICROAPLICADOR FINO C/100PZ</t>
  </si>
  <si>
    <t xml:space="preserve">PARAFINA CERA TERAPEUTICA 5 KG </t>
  </si>
  <si>
    <t>PASTA DIAMANTADA EXCEL 2GR FGM</t>
  </si>
  <si>
    <t>PASTA PROFILACTICA VARIOS SABORES C/100G.</t>
  </si>
  <si>
    <t>PIEDRA DE ARKANAS BOLA</t>
  </si>
  <si>
    <t>PIEDRA DE ARKANZAS CONO (PINO)</t>
  </si>
  <si>
    <t>PIEDRA DE ARKANZAS FLAMA</t>
  </si>
  <si>
    <t>PIEDRA ROSA MONTADA NO. 1</t>
  </si>
  <si>
    <t>PORTA TOALLA SURTIDA COLORES</t>
  </si>
  <si>
    <t>PRUEBAS COVID</t>
  </si>
  <si>
    <t>RESINA FLUIDA 2 grs</t>
  </si>
  <si>
    <t>SANITIZANTE</t>
  </si>
  <si>
    <t>SET DE CANULAS DE GUEDEL</t>
  </si>
  <si>
    <t>TERACAL LC JERINGA  DE 1GR</t>
  </si>
  <si>
    <t>TERMOMETRO DE MERCURIO</t>
  </si>
  <si>
    <t>TERMOMETRO DIGITAL</t>
  </si>
  <si>
    <t xml:space="preserve">TIRA DE CELULOIDE </t>
  </si>
  <si>
    <t>TIRAS REACTIVAS C/50PIEZAS ACCU-CHECK ACTIVE</t>
  </si>
  <si>
    <t>TORUNDA DE ALGODÓN 500 GR.</t>
  </si>
  <si>
    <t>TURBINA PARA PIEZA  DE MANO JAPONESA DE ALTA VELOCIDAD</t>
  </si>
  <si>
    <t>VENDA 5 CM</t>
  </si>
  <si>
    <t>VENDA 10 CM</t>
  </si>
  <si>
    <t>VENDA ELASTICA 15X5</t>
  </si>
  <si>
    <t>VENDA ELASTICA 20X5</t>
  </si>
  <si>
    <t>VENDA ELASTICA 30X5</t>
  </si>
  <si>
    <t>VENDA ELASTICA 5X5</t>
  </si>
  <si>
    <t>VENDA YESO 10X10</t>
  </si>
  <si>
    <t>PRODUCTOS QUÍMICOS PARA USO EN EL ÁREA MÉDICA</t>
  </si>
  <si>
    <t>MATERIALES, ACCESORIOS Y SUMINISTROS MÉDICOS DE APLICACIÓN ANIMAL</t>
  </si>
  <si>
    <t>MATERIALES, ACCESORIOS Y SUMINISTROS DE LABORATORIO</t>
  </si>
  <si>
    <t>MATERIAL QUIRÚRGICO Y DE LABORATORIO</t>
  </si>
  <si>
    <t>PELICULA DE RX CON 150</t>
  </si>
  <si>
    <t>PELICULA RX INFANTIL CON 100</t>
  </si>
  <si>
    <t xml:space="preserve"> PRODUCTOS MINERALES UTILIZADOS EN LABORATORIOS</t>
  </si>
  <si>
    <t>FIBRAS SINTÉTICAS, HULES, PLÁSTICOS Y DERIVADOS</t>
  </si>
  <si>
    <t>BOLSA CAMISETA MEDIANA</t>
  </si>
  <si>
    <t>BOLSA CELOFAN CON BLISTEK 10X20</t>
  </si>
  <si>
    <t>BOLSA CELOFAN CON BLISTEK 15X20</t>
  </si>
  <si>
    <t>BOLSA CELOFAN CON BLISTEK 20X30</t>
  </si>
  <si>
    <t>BOLSA DE CAMISETA GRANDE</t>
  </si>
  <si>
    <t>BOLSA DE ESTRAZA CON ASA 16x15.5x7 CM</t>
  </si>
  <si>
    <t>BOLSA DE ESTRAZA CON ASA 25X20X8.5 CM</t>
  </si>
  <si>
    <t>BOLSA NEGRA 60X90</t>
  </si>
  <si>
    <t>BOLSA NEGRA 70 X 90</t>
  </si>
  <si>
    <t xml:space="preserve">BOLSA NEGRA JUMBO </t>
  </si>
  <si>
    <t>BOLSA NEGRA JUMBO 70 + 30 1.20</t>
  </si>
  <si>
    <t>BOLSA PLANA DE 10X20 TRANSPARENTE</t>
  </si>
  <si>
    <t>BOLSA PLANA DE 18X26 TRANSPARENTE</t>
  </si>
  <si>
    <t>BOLSA PLANA DE 8X26 TRANSPARENTE</t>
  </si>
  <si>
    <t>BOLSA PLANA DE 25X35 TRANSPARENTE</t>
  </si>
  <si>
    <t>BOLSA PLANA DE 46*35 TRANSPARENTE</t>
  </si>
  <si>
    <t>BOLSA TRANSPARENTE ROLLO 60X90</t>
  </si>
  <si>
    <t>CUERDA USO RUDO  8MM</t>
  </si>
  <si>
    <t>PLASTICO NEGRO DE 347 X 12 MTS.</t>
  </si>
  <si>
    <t xml:space="preserve"> OTROS PRODUCTOS QUÍMICOS</t>
  </si>
  <si>
    <t>OTRAS SUBSTANCIAS Y PRODUCTOS QUÍMICOS</t>
  </si>
  <si>
    <t>GAS REFRIGERANTE DE 13.6 KG.</t>
  </si>
  <si>
    <t>COMBUSTIBLES, LUBRICANTES Y ADITIVOS</t>
  </si>
  <si>
    <t>ACEITE 2 TIEMPOS SINTETICO</t>
  </si>
  <si>
    <t>ACEITE PARA DIESEL</t>
  </si>
  <si>
    <t>ACEITE PARA DIRECCION</t>
  </si>
  <si>
    <t>ACEITE PARA COMPRESOR</t>
  </si>
  <si>
    <t>ACEITE PARA PLANTA DE LUZ</t>
  </si>
  <si>
    <t>AFLOJATODO DE 345 ML. COD.13470</t>
  </si>
  <si>
    <t>ANTICONGELANTE VERDE 20 LTS</t>
  </si>
  <si>
    <t>DIESEL</t>
  </si>
  <si>
    <t>GASOLINA</t>
  </si>
  <si>
    <t>GRASA</t>
  </si>
  <si>
    <t>KG</t>
  </si>
  <si>
    <t>LIQUIDO PARA FRENOS</t>
  </si>
  <si>
    <t>LUBRICANTE (ACEITE PARA MOTOR)</t>
  </si>
  <si>
    <t>CARBÓN Y SUS DERIVADOS</t>
  </si>
  <si>
    <t>VESTUARIO, BLANCOS, PRENDAS DE PROTECCIÓN Y ARTÍCULOS DEPORTIVOS</t>
  </si>
  <si>
    <t>VESTUARIO Y UNIFORMES</t>
  </si>
  <si>
    <t>FILIPINAS CLINICAS TAMAÑO XL  PARA DAMA COLOR AZUL INSTITUCIONAL</t>
  </si>
  <si>
    <t>FILIPINAS CLINICAS TAMAÑO L PARA DAMA COLOR VERDE INSTITUCIONAL</t>
  </si>
  <si>
    <t>FILIPLINAS CLINICAS TAMAÑO M PARA DAMA COLOR ROSA INSTITUCIONAL</t>
  </si>
  <si>
    <t>FILIPINAS CLINICAS TAMAÑO S PARA DAMA COLOR AMARILLO INSTITUCIONAL</t>
  </si>
  <si>
    <t>FILIPINAS CLINICAS TAMAÑO M PARA CABALLERO COLOR AZUL INSTITUCIONAL</t>
  </si>
  <si>
    <t>FILIPINAS DE CHEF TAMAÑO XL DE CABALLERO COLOR BLANCO</t>
  </si>
  <si>
    <t>GORRO DE CHEF UNISEX</t>
  </si>
  <si>
    <t>CAMISAS DE VESTIR MANGA LARGA TALLA M COLOR BLANCO</t>
  </si>
  <si>
    <t>PRODUCTOS TEXTILES ADQUIRIDOS COMO VESTUARIO Y UNIFORMES</t>
  </si>
  <si>
    <t xml:space="preserve">ROPA INTERIOR </t>
  </si>
  <si>
    <t>BLUSA MUJER</t>
  </si>
  <si>
    <t>BLUSAS  MANGA LARGA  CON  LOGO OFICIAL</t>
  </si>
  <si>
    <t>CAMISA DE MEZCLILLA PARA HOMBRE</t>
  </si>
  <si>
    <t>CAMISA PARA HOMBRE</t>
  </si>
  <si>
    <t>FILIPINAS</t>
  </si>
  <si>
    <t xml:space="preserve">GORRAS </t>
  </si>
  <si>
    <t>MANDIL</t>
  </si>
  <si>
    <t>CHALECOS DE REPORTEROS</t>
  </si>
  <si>
    <t>PLAYERA  TIPO POLO</t>
  </si>
  <si>
    <t>PLAYERA TIPO POLO,MANGA CORTA PARA MUJER</t>
  </si>
  <si>
    <t>PLAYERA TIPO POLO, MANGA CORTA PARA HOMBRE</t>
  </si>
  <si>
    <t>UNIFORMES DE TRABAJO</t>
  </si>
  <si>
    <t>PRENDAS DE SEGURIDAD Y PROTECCIÓN PERSONAL</t>
  </si>
  <si>
    <t>ARTÍCULOS PARA SERVICIOS GENERALES PARA SEGURIDAD Y PROTECCIÓN PERSONAL</t>
  </si>
  <si>
    <t>KIT DE SEGURIDAD VIAL</t>
  </si>
  <si>
    <t>CINTA FLUORECENTE PARA DELIMITAR ESPACIO</t>
  </si>
  <si>
    <t>MATERIAL DE MANTENIMIENTO PARA SEGURIDAD Y PROTECCIÓN PERSONAL</t>
  </si>
  <si>
    <t xml:space="preserve">BATA </t>
  </si>
  <si>
    <t>BOTA DE HULE JARDINERA DIF. NUMEROS</t>
  </si>
  <si>
    <t>FAJA CON TIRANTE AJUSTABLE</t>
  </si>
  <si>
    <t xml:space="preserve">LENTE DE PROTECCION TRANSPARENTE </t>
  </si>
  <si>
    <t>MATERIAL QUIRÚRGICO Y DE LABORATORIO PARA SEGURIDAD Y PROTECCIÓN PERSONAL</t>
  </si>
  <si>
    <t>PRODUCTOS DE PAPEL Y DE HULE PARA SEGURIDAD Y PROTECCIÓN PERSONAL</t>
  </si>
  <si>
    <t>GUANTES DE LATEX PARA LIMPIEZA DIFERENTES TALLAS</t>
  </si>
  <si>
    <t xml:space="preserve"> PRODUCTOS TEXTILES PARA SEGURIDAD Y PROTECCIÓN PERSONAL</t>
  </si>
  <si>
    <t>GABARDINA IMPERMEABLE AMARILLA</t>
  </si>
  <si>
    <t>PRODUCTOS TEXTILES</t>
  </si>
  <si>
    <t>CONO DE HILO CAFE Y NEGRO</t>
  </si>
  <si>
    <t>LISTON CLOSEDA 2 CM VARIOS COLORES</t>
  </si>
  <si>
    <t>ROLLO DE TELA PARA CORTINA CON 25 METROS</t>
  </si>
  <si>
    <t>ROLLO DE TELA PARA MANTELES CON 25 METROS</t>
  </si>
  <si>
    <t>ROLLO DE TELA VARIAS</t>
  </si>
  <si>
    <t>FIELTRO COLOR AMARILLO</t>
  </si>
  <si>
    <t>FIELTRO COLOR AZUL CIELO</t>
  </si>
  <si>
    <t>FIELTRO COLOR AZUL REY</t>
  </si>
  <si>
    <t>FIELTRO COLOR BLANCO</t>
  </si>
  <si>
    <t>FIELTRO COLOR CAFÉ</t>
  </si>
  <si>
    <t>FIELTRO COLOR MORADO</t>
  </si>
  <si>
    <t>FIELTRO COLOR NARANJA</t>
  </si>
  <si>
    <t>FIELTRO COLOR NEGRO</t>
  </si>
  <si>
    <t>FIELTRO COLOR PIEL</t>
  </si>
  <si>
    <t>FIELTRO COLOR ROJO</t>
  </si>
  <si>
    <t>FIELTRO COLOR ROSA</t>
  </si>
  <si>
    <t xml:space="preserve">FIELTRO COLOR VERDE BANDERA </t>
  </si>
  <si>
    <t>FIELTRO COLOR VERDE LIMON</t>
  </si>
  <si>
    <t>PEYON  COLOR  AMARILLO</t>
  </si>
  <si>
    <t>PEYON  COLOR AZUL CIELO</t>
  </si>
  <si>
    <t>PEYON  COLOR AZUL REY</t>
  </si>
  <si>
    <t>PEYON  COLOR  CAFÉ</t>
  </si>
  <si>
    <t>PEYON  COLOR  MORADO</t>
  </si>
  <si>
    <t>PEYON  COLOR  NARANJA</t>
  </si>
  <si>
    <t>PEYON  COLOR  NEGRO</t>
  </si>
  <si>
    <t>PEYON  COLOR  PIEL</t>
  </si>
  <si>
    <t>PEYON  COLOR  ROSA CLARO</t>
  </si>
  <si>
    <t>PEYON  COLOR ROSA FUSHA</t>
  </si>
  <si>
    <t>PEYON  COLOR  ROJO</t>
  </si>
  <si>
    <t xml:space="preserve">PEYON  COLOR  VERDE BANDERA </t>
  </si>
  <si>
    <t xml:space="preserve">PEYON  COLOR  VERDE LIMON </t>
  </si>
  <si>
    <t>TELAS DIFERENTES TEXTURAS</t>
  </si>
  <si>
    <t>BLANCOS Y OTROS PRODUCTOS TEXTILES, EXCEPTO PRENDAS DE VESTIR</t>
  </si>
  <si>
    <t xml:space="preserve"> OTROS PRODUCTOS TEXTILES</t>
  </si>
  <si>
    <t>ALMOHADAS 45X70CM.</t>
  </si>
  <si>
    <t>ALMOHADAS Y COJINES</t>
  </si>
  <si>
    <t>COBERTOR INDIVIDUAL POLAR</t>
  </si>
  <si>
    <t>COLCHA INDIVIDUAL DOBLE VISTA ULTRADELGADO CON CAPITONADO ESPECIAL 100% POLIESTER MEDIDA DE 1.80 X 2.35 MTS. MARCA: NOVO ULTRAMAR</t>
  </si>
  <si>
    <t>TOALLAS 100% ALGODÓN DE 76 X 137 CMS. MARCA: GRANDEUR</t>
  </si>
  <si>
    <t>COBERTOR CUNERO (MANTITAS) DE 110 X 130 CMS DIFERENTES MODELOS MARCA: ASPER</t>
  </si>
  <si>
    <t>SABANA PARA COLCHON CUNERO DIFERENTES MEDIDAS MARCA: ASPER</t>
  </si>
  <si>
    <t>ALMOHADA ESTANDAR MARCA: ASPER</t>
  </si>
  <si>
    <t>CUBRE COLCHÓN INDIVIDUAL IMPERMEABLE MARCA: ASPER</t>
  </si>
  <si>
    <t>COBERTOR INDIVIDUAL MINK 100% POLIESTER DE 170 X 190 CM VARIOS COLORES MARCA: ASPER</t>
  </si>
  <si>
    <t>TOALLAS PULLMAN 100% ALGODÓN DE 170 GR. DE 40 X 70 CMS. MARCA: GRANDEUR</t>
  </si>
  <si>
    <t>SABANA INDIVIDUAL 100% ALGODÓN DE 1.80 X 2.80 MTS DE 300 HILOS INCLUYE: SABANA PLANA, SABANA DE CAJON Y 1 FUNDA BASICA. MARCA: BLANCOS SELECTOS</t>
  </si>
  <si>
    <t>SABANA INDIVIDUAL 100% ALGODÓN DE 1.80 X 2.80 MTS. INCLUYE: SABANA PLANA, SABANA DE CAJON Y 1 FUNDA BASICA. BLANCOS SELECTOS</t>
  </si>
  <si>
    <t>FRAZADAS COBERTOR INDIVIDUALES</t>
  </si>
  <si>
    <t>MANTELES</t>
  </si>
  <si>
    <t>SÁBANAS INDIVIDUALES COLOR BEIGE</t>
  </si>
  <si>
    <t>SABANAS INDIVIDUALES COLOR GRIS PLOMO</t>
  </si>
  <si>
    <t>TOALLAS DE MEDIO BAÑO GRIS OSCURO</t>
  </si>
  <si>
    <t>HERRAMIENTAS, REFACCIONES Y ACCESORIOS MENORES</t>
  </si>
  <si>
    <t xml:space="preserve"> HERRAMIENTAS MENORES</t>
  </si>
  <si>
    <t>ACCESORIOS Y MATERIALES MENORES</t>
  </si>
  <si>
    <t>BARRA DE UÑA DE 3/4 POR 45 CM</t>
  </si>
  <si>
    <t>JUEGO DE DESARMADOR CRUZ Y PLANO</t>
  </si>
  <si>
    <t>PINZA DE EXTENCION QUIJADA AJUSTABLE</t>
  </si>
  <si>
    <t>KIT SOPLETE CON BOQUIRLA Y GASTURNES PARA SOLDAR</t>
  </si>
  <si>
    <t>ESMERILADORA ANGULAR CON MOTOR DE COBRE 2000W</t>
  </si>
  <si>
    <t>ARCO PROFESIONAL TUBULAR PARA SEGUETA 12"</t>
  </si>
  <si>
    <t>SERRUCHO TRIPLE FILO 22" MANGO DE ALUMINIO</t>
  </si>
  <si>
    <t>CORTADORA DE TUBO DE PVC HASTA 1-5/8"</t>
  </si>
  <si>
    <t>FLOTADOR ELECTRICO PARA BOMBA DE AGUA</t>
  </si>
  <si>
    <t xml:space="preserve">LLAVE MEZCLADORA PARA FREGADERO TARJA </t>
  </si>
  <si>
    <t>MARGUERA FLEXIBLE PARA TARJA</t>
  </si>
  <si>
    <t>LLAVES DE JARDINERIA PARA MANGUERA</t>
  </si>
  <si>
    <t xml:space="preserve">PIOLA DE POLIPROPILENO TRENZADA MULTICOLOR 10MM  C/30 METROS </t>
  </si>
  <si>
    <t>BARRA DE PUNTA DE 1 PULGADA X 175 CM</t>
  </si>
  <si>
    <t>CAUTIN DE PISTOLA DE 100-140 W.COD 17548</t>
  </si>
  <si>
    <t>CINTA METRICA</t>
  </si>
  <si>
    <t xml:space="preserve">COPLE RAPIDO PARA MANGUERA DE COMPRESOR HEMBRA </t>
  </si>
  <si>
    <t xml:space="preserve">COPLE RAPIDO PARA MANGUERA DE COMPRESOR MACHO </t>
  </si>
  <si>
    <t>COPLE SHUT PARA MAGUERA HEMBRA COD. 27028</t>
  </si>
  <si>
    <t>COPLE SHUT PARA MAGUERA MACHO COD. 19085</t>
  </si>
  <si>
    <t>CUTTER DE 25 MM COD. 17901</t>
  </si>
  <si>
    <t>DIABLITO PLEGABLE TUBULAR, SOPORTA HASTA 70 KG</t>
  </si>
  <si>
    <t>DISCO CORTE DE METAL 4 1/2"</t>
  </si>
  <si>
    <t>ESCALERA DE TIJERA TIPO 2, 4 ESCALONES Y BANDEJA</t>
  </si>
  <si>
    <t>ESCUADRA CARPINTERO 10" COD. 14374</t>
  </si>
  <si>
    <t>JGO. DE 36 HERRAMIENTA DE CUADRO 3/8 ESTÁNDAR COD.13955</t>
  </si>
  <si>
    <t>JGO. DE 4 PINZAS Y PERICO COD.22971</t>
  </si>
  <si>
    <t>JGO. DE 8 DESARMADORES MANGO PVC COD.20213</t>
  </si>
  <si>
    <t>JUEGO DE LLAVES MECANICAS 3 PIEZAS COD.23976</t>
  </si>
  <si>
    <t>KIT DE 3 FORMON PARA CARPINTERO COD. 17759</t>
  </si>
  <si>
    <t>LIMA DE TRIANGULO DE 8" COD. 10922</t>
  </si>
  <si>
    <t>LIMA PLANA DE 6" COD.15140</t>
  </si>
  <si>
    <t>LIMA REDONDA 8" COD. 15316</t>
  </si>
  <si>
    <t>LLAVE AJUSTABLE DE 12" COD. 15512</t>
  </si>
  <si>
    <t>LLAVE INDIVIDUAL P/ LAVABO PKT C/2 PZAS COD. 49234</t>
  </si>
  <si>
    <t>LLAVE STILSON  12 " PRETUL COD.22012</t>
  </si>
  <si>
    <t>LLAVE TELESCOPICA (PLOMERO) CD.12874</t>
  </si>
  <si>
    <t>MACHETE ESTANDAR 22" COD.15887</t>
  </si>
  <si>
    <t>MARRO OCTAGONAL DE 14 LBS. COD. 16514</t>
  </si>
  <si>
    <t>MARTILLO UÑA CURVA DE 10 OZ. COD. 22291</t>
  </si>
  <si>
    <t>PIEDRA PARA AFILAR</t>
  </si>
  <si>
    <t>TIJERAS DE CORTAR PASTO</t>
  </si>
  <si>
    <t>TIJERAS PARA CORTAR RAMAS ALTAS USO RUDO</t>
  </si>
  <si>
    <t>AZADÓN PARA JARDINERÍA</t>
  </si>
  <si>
    <t>PALA PARA PLANTAR JARDINERÍA</t>
  </si>
  <si>
    <t>LIMA PLANA DE 8 PULGADAS</t>
  </si>
  <si>
    <t>PINZAS PELA CABLE</t>
  </si>
  <si>
    <t>PINZA CORTE DIAGONAL PARA ALAMBRE DE 8" COD. 12353</t>
  </si>
  <si>
    <t>PINZA ELECTRICISTA 9" COD. 17305</t>
  </si>
  <si>
    <t>PINZA MECANICA DE 10" COD. 17302</t>
  </si>
  <si>
    <t>REMACHADORA PROFESIONAL DE 8" CON BOQUILLAS COD.100333</t>
  </si>
  <si>
    <t>SILICON TRANSPARENTE CARTUCHO 300 ML.</t>
  </si>
  <si>
    <t>SOLDADURA 60-13 1 /1/8" KG</t>
  </si>
  <si>
    <t>TIJERA HOJALATERA 10" COD. 18501</t>
  </si>
  <si>
    <t>TIJERA PARA PODA DE 8 1/4" COD. 18453</t>
  </si>
  <si>
    <t>EQUIPOS Y MATERIALES MENORES DE MANTENIMIENTO Y SEGURIDAD</t>
  </si>
  <si>
    <t>CINTA  DE ADVERTENCIA PRECAUCION AMARILLO</t>
  </si>
  <si>
    <t>CONO DE TRANSITO DE 71 CMS COLOR NARANJA</t>
  </si>
  <si>
    <t>PISTOLA INALAMBRICA HIDROLAVADORA PORTATIL SUPER PRESION</t>
  </si>
  <si>
    <t>REFACCIONES Y ACCESORIOS MENORES DE EDIFICIOS</t>
  </si>
  <si>
    <t>MATERIAL MENOR DE FERRETERÍA PARA USO EN EDIFICIOS</t>
  </si>
  <si>
    <t>BISAGRA BI-DIMENCIONAL COD.43157 PKT. C/ 2</t>
  </si>
  <si>
    <t>BISAGRA DE LIBRO 3"X3" COD. 28800</t>
  </si>
  <si>
    <t>CANDADO ANTIPALANCA 50 MM CUERPO DE LATON COD.43355</t>
  </si>
  <si>
    <t>CANDADO DE HIERRO 45 MM COD.43319</t>
  </si>
  <si>
    <t>CANDADO DE HIERRO COLOR LATON 50 MM COD.23519</t>
  </si>
  <si>
    <t>CERRADURA DE BARRA LIBRE  IZQ. HERMEX COD.43518</t>
  </si>
  <si>
    <t>CERRADURA PARA MUEBLE MOD. 20 LATON COD.43569</t>
  </si>
  <si>
    <t>CERRADURA PARA MUEBLE MOD. 25 LATON COD.43567</t>
  </si>
  <si>
    <t>CERRADURA PARA MUEBLE MOD. 26 LATON COD.43568</t>
  </si>
  <si>
    <t>CERRADURA PARA PUERTA</t>
  </si>
  <si>
    <t>CERRADURA TIPO ESFERA PARA RECAMARA INTERIOR COD.23660</t>
  </si>
  <si>
    <t>CESPOL FLEXIBLE TIPO P P/ LAVABO</t>
  </si>
  <si>
    <t>CORREDERA METALICA DE EXTENCION 40 CM. COD.43272</t>
  </si>
  <si>
    <t>JALADERA DE METAL PARA MUEBE COD.43827</t>
  </si>
  <si>
    <t>LLAVE COMPUERTA DE 1/2 COBRE</t>
  </si>
  <si>
    <t>LLAVE DE CHORRO PAR JARDIN 1/2"</t>
  </si>
  <si>
    <t>LLAVE DE COMPUERTA DE 1" T PLUS</t>
  </si>
  <si>
    <t>LLAVE INDIVIDUAL PARA LAVABO COD.49234 PKT C/2 PZS.</t>
  </si>
  <si>
    <t>LLAVE MEZCLADORA PARA LAVABO</t>
  </si>
  <si>
    <t>MAGUERA PARA LAVABO</t>
  </si>
  <si>
    <t>MANGUERAS PARA W.C.</t>
  </si>
  <si>
    <t>PALANCA PARA W.C. METALICA</t>
  </si>
  <si>
    <t xml:space="preserve"> REFACCIONES Y ACCESORIOS MENORES DE MOBILIARIO Y EQUIPO DE ADMINISTRACIÓN, EDUCACIONAL Y RECREATIVO</t>
  </si>
  <si>
    <t>MATERIAL MENOR DE FERRETERÍA PARA MOBILIARIO Y EQUIPO</t>
  </si>
  <si>
    <t xml:space="preserve">ARANDELA PLANA GALVANIZADA DE 3/8" COD. 44545 </t>
  </si>
  <si>
    <t>BROCHA MANGO PLASTICO 2 "</t>
  </si>
  <si>
    <t>BROCHA MANGO PLASTICO 3 "</t>
  </si>
  <si>
    <t>BROCHA MANGO PLASTICO 6 "</t>
  </si>
  <si>
    <t>CEPILLO MANUAL PARA MADERA NO. 5 COD.12015</t>
  </si>
  <si>
    <t xml:space="preserve">CLAVOS PARA CONCRETO </t>
  </si>
  <si>
    <t>KIT DE INSTALACION PARA MINI SPLIT DE 1/4 Y 1/2</t>
  </si>
  <si>
    <t>PIJA BROCA 3" PAQUETE CON 100 PIEZAS</t>
  </si>
  <si>
    <t>PIJA CABEZA HEXAGONAL PUNTA DE BROCA 14 X 1" COD.44406</t>
  </si>
  <si>
    <t>PIJA MULTIUSO 6 X 1 1/4" BOLSA C/200</t>
  </si>
  <si>
    <t>PIJA PARA TABLARROCA 8 X 1 1/2 COD.40069 BOLSA C/100 PZAS</t>
  </si>
  <si>
    <t>REMACHE 1/8" C 5/16" COD.44521</t>
  </si>
  <si>
    <t>RODAJA PLASTICO C/ PLACA 50 MM P/SILLA  COD.44389</t>
  </si>
  <si>
    <t>RODILLO P/PINTAR 9X 3/8 MICRIFIBRA COD.13894</t>
  </si>
  <si>
    <t>RONDANA DE PRESION 3/8" COD. 44688</t>
  </si>
  <si>
    <t>SILLA PLEGABLE DE PLASTICO</t>
  </si>
  <si>
    <t>SILLA SECRETARIAL DE OFICINA, RECLINABLE, ASIENTO TAPIZADO EN TELA Y RESPALDO EN MALLA, CON DESCANSABRAZOS EN POLIPROPILENO, AJUSTE DE ALTURA POR PISTON NEUMATICO, BASE NYLON DE 5 PUNTAS CON RODAJAS.</t>
  </si>
  <si>
    <t>TAQUETE DE PLASTICO DE 1/4"</t>
  </si>
  <si>
    <t>MATERIAL MENOR PARA INSTALAR CAMARAS DE VELATORIO</t>
  </si>
  <si>
    <t>REFACCIONES Y ACCESORIOS MENORES DE EQUIPO DE CÓMPUTO Y TECNOLOGÍAS DE LA INFORMACIÓN</t>
  </si>
  <si>
    <t xml:space="preserve">REFACCIONES Y ACCESORIOS MENORES DE CARÁCTER INFORMÁTICO </t>
  </si>
  <si>
    <t>RADIO COMUNICACION</t>
  </si>
  <si>
    <t>APUNTADOR LASER Y PRESENTACION INALAMBRICA COLOR NEGRO</t>
  </si>
  <si>
    <t>ADAPATADOR USB RJ45</t>
  </si>
  <si>
    <t>CHAROLA NEGRA PARA RACK DE 19"  2U</t>
  </si>
  <si>
    <t>DISCO DURO DE ESTADO SÓLIDO 480 GB PARA LAPTOP ACER.</t>
  </si>
  <si>
    <t>FUENTE DE ALIMENTACIÓN PARA CPU MARCA HP MOD. PA-11813HK</t>
  </si>
  <si>
    <t>JESWO HUB USB C - 7 EN 1 ADAPTADOR USB C A HDMI 4K, USB 3.0, 2*USB 2.0, LECTOR TARJETA SD/TF, USB C 100W PD CARGA, PARA MACBOOK, MACBOOK PRO, MACBOOK AIR, DELL, SURFACE Y MÁS DISPOSITIVOS TIPO C</t>
  </si>
  <si>
    <t>MEMORIA RAM DDR 4 DE 4 GB</t>
  </si>
  <si>
    <t>MEMORIA RAM DDR 4 DE 8 GB</t>
  </si>
  <si>
    <t>TARJETA DE 32 GB SD PARA CÁMARAS TASCAM Y ZOOM</t>
  </si>
  <si>
    <t xml:space="preserve">BOCINA PARA COMPUTADORA </t>
  </si>
  <si>
    <t>CABLES HDMI 50 METROS</t>
  </si>
  <si>
    <t>CABLE ETHERNET 50 METROS</t>
  </si>
  <si>
    <t>CARTUCHO DE LASER JET PRO M404N MODELO 58 A COLOR NEGRO</t>
  </si>
  <si>
    <t>Disco Duro Externo Portátil, USB 2.0 1TB 2TB 4TB Disco Duro Externo de Alta Velocidad HDD</t>
  </si>
  <si>
    <t>ENTRADAS PARA PUERTO DE CONEXIÓN USB</t>
  </si>
  <si>
    <t>LECTOR DE CD DVD EXTERNO</t>
  </si>
  <si>
    <t>MALETIN PARA LAPTOP DE 16 PULGADAS</t>
  </si>
  <si>
    <t>MEMORIA FLASH USB DE 16GB</t>
  </si>
  <si>
    <t>MEMORIA FLASH USB DE 32 GB</t>
  </si>
  <si>
    <t>MEMORIA FLASH USB DE 8GB</t>
  </si>
  <si>
    <t xml:space="preserve">MEMORIA USB 128GB </t>
  </si>
  <si>
    <r>
      <t xml:space="preserve">MEMORIA USB 2.0 64 GB </t>
    </r>
    <r>
      <rPr>
        <b/>
        <sz val="9"/>
        <rFont val="Arial"/>
        <family val="2"/>
      </rPr>
      <t xml:space="preserve"> </t>
    </r>
  </si>
  <si>
    <t>MEMORIA USB 3.0 64 gb</t>
  </si>
  <si>
    <t>MEMORIA USB 64 GB</t>
  </si>
  <si>
    <t>MEMORIA USB DE 32 GB</t>
  </si>
  <si>
    <t>MEMORIA USB16 GB</t>
  </si>
  <si>
    <t>MINI HUB PARA USB 2.0 CON 4 PUERTOS</t>
  </si>
  <si>
    <t>MOUSE ALAMBRICO OPTICO</t>
  </si>
  <si>
    <t>MOUSE ALAMBRICO USB</t>
  </si>
  <si>
    <t>MOUSE INALAMBRICO, ECO MOUSE PC-044796</t>
  </si>
  <si>
    <t>MOUSE INALAMBRICO, RECARGABLE, BLUETOOTH CON TIPO CY USB</t>
  </si>
  <si>
    <t>NO BREAK UPS BATTERY BACK UP 600 VA/330 W 120 VOLTS, AMP 16</t>
  </si>
  <si>
    <t>Pinzas Ponchadoras para plug RJ45 categoria 5E</t>
  </si>
  <si>
    <t>SWITCH DE DATOS 8 PUERTOS ETHERNET 10/100/1000 MB</t>
  </si>
  <si>
    <t>REGULADOR DE VOLTAJE</t>
  </si>
  <si>
    <t>REGULADOR POTENCIA 1300VA/650W DE ALTO VOLTAJE</t>
  </si>
  <si>
    <t>REPETIDOR PARA WIFI</t>
  </si>
  <si>
    <t>SOPORTE PARA AUDIFONOS HA 300 SCEPTER PRO, RGB HEADSET STAND</t>
  </si>
  <si>
    <t xml:space="preserve">SOPORTE PARA PROYECTOR </t>
  </si>
  <si>
    <t>TAPA LCD BACK COVER ASER ASPIRE A-315-56AC</t>
  </si>
  <si>
    <t>TAPETE PARA MOUSE</t>
  </si>
  <si>
    <t>TECLADO ALAMBRICO USB COLOR NEGRO</t>
  </si>
  <si>
    <t>TECLADO INALAMBRICO KB55 BLUETOOH MULTI DISPOSITIVO</t>
  </si>
  <si>
    <t>TECLADO Y MOUSE INALAMBRICO ESTANDAR COLOR NEGRO</t>
  </si>
  <si>
    <t>UPS NO BREAK BATERIA DE RESPALDO DE HASTA 20 MIN. DE 4 CONTACTOS, SUPRESORES DE PICOS, DE 800 VA, 480W</t>
  </si>
  <si>
    <t xml:space="preserve"> REFACCIONES Y ACCESORIOS MENORES DE EQUIPO DE TRANSPORTE</t>
  </si>
  <si>
    <t xml:space="preserve"> ACCESORIOS Y MATERIALELÉCTRICOS MENORES PARA EQUIPO DE TRANSPORTE</t>
  </si>
  <si>
    <t>ACUMULADORES (BATERIAS)</t>
  </si>
  <si>
    <t>EMPAQUES Y HULES</t>
  </si>
  <si>
    <t>ARTÍCULOS AUTOMOTRICES MENORES</t>
  </si>
  <si>
    <t>CALAVERAS PARA UNIDADES</t>
  </si>
  <si>
    <t xml:space="preserve">RIN </t>
  </si>
  <si>
    <t>TRICOS</t>
  </si>
  <si>
    <t>ESPEJO RETROVISOR</t>
  </si>
  <si>
    <t xml:space="preserve"> ARTÍCULOS MENORES DE MANTENIMIENTO Y SEGURIDAD PARA EQUIPO DE TRANSPORTE</t>
  </si>
  <si>
    <t>DIABLITOS DE CARGA</t>
  </si>
  <si>
    <t>MATERIAL MENOR DE FERRETERÍA PARA EQUIPO DE TRANSPORTE</t>
  </si>
  <si>
    <t>GATO HIDRAULICO</t>
  </si>
  <si>
    <t>MATERIALES MENORES DE MANTENIMIENTO Y SEGURIDAD PARA EQUIPO DE TRANSPORTE</t>
  </si>
  <si>
    <t xml:space="preserve">TAPETE HULE TRASERO URVAN </t>
  </si>
  <si>
    <t>PRODUCTOS MENORES DE HULE PARA EQUIPO DE TRANSPORTE</t>
  </si>
  <si>
    <t>CAMARA PARA LLANTA DE 16" P/ CARRETILLA COD.11856</t>
  </si>
  <si>
    <t xml:space="preserve">KIT PARCHADO P/ LLANTA C/ 48 PARCHES </t>
  </si>
  <si>
    <t>LLANTA NEUMATICA COMPLETA DE 16" COD.11852</t>
  </si>
  <si>
    <t xml:space="preserve">LLANTAS </t>
  </si>
  <si>
    <t>REFACCIONES Y ACCESORIOS MENORES OTROS BIENES MUEBLES</t>
  </si>
  <si>
    <t>ACCESORIOS Y MATERIALES ELECTRICOS  MENORES PARA OTROS BIENES MUEBLES</t>
  </si>
  <si>
    <t>CONTROL UNIVERSAL PARA AIRE ACONDICIONADO</t>
  </si>
  <si>
    <t>TARJETAS UNIVERSALES PARA MINI SPLIT 220 VOLT.</t>
  </si>
  <si>
    <t>PASTILLA TERMO MAGNÉTICA DE 2 POLOS DE 40 AMP</t>
  </si>
  <si>
    <t>ARTÍCULOS MENORES DE SERVICIO GENERAL PARA OTROS BIENES MUEBLES</t>
  </si>
  <si>
    <t>ARREGLO FLORAL</t>
  </si>
  <si>
    <t>FLOREROS</t>
  </si>
  <si>
    <t>FLORES DE TODO TIPO</t>
  </si>
  <si>
    <t>MACETAS</t>
  </si>
  <si>
    <t>MACETAS NOCHES BUENAS</t>
  </si>
  <si>
    <t>MACETEROS</t>
  </si>
  <si>
    <t>REFACCIONES MENORES PARA USO DIVERSOS EN OTROS BIENES MUEBLES</t>
  </si>
  <si>
    <t>EXTINTOR APAGA FUEGO EMERGENCIA POLVO ABC RECARGABLE 6 KG</t>
  </si>
  <si>
    <t>SERVICIOS GENERALES</t>
  </si>
  <si>
    <t>SERVICIOS BASICOS</t>
  </si>
  <si>
    <t>ENERGÍA ELÉCTRICA</t>
  </si>
  <si>
    <t>GAS</t>
  </si>
  <si>
    <t>AGUA</t>
  </si>
  <si>
    <t>TELEFONÍA TRADICIONAL</t>
  </si>
  <si>
    <t>TELEFONÍA CELULAR</t>
  </si>
  <si>
    <t>INTERNET</t>
  </si>
  <si>
    <t>SERVICIOS POSTALES Y TELEGRÁFICOS</t>
  </si>
  <si>
    <t xml:space="preserve"> SERVICIO POSTAL</t>
  </si>
  <si>
    <t>SERVICIO DE PAQUETERIA</t>
  </si>
  <si>
    <t>SERVICIOS DE ARRENDAMIENTO</t>
  </si>
  <si>
    <t>ARRENDAMIENTO DE EDIFICIOS</t>
  </si>
  <si>
    <t xml:space="preserve"> ARRENDAMIENTO DE EDIFICIOS</t>
  </si>
  <si>
    <t xml:space="preserve"> ARRENDAMIENTO DE MOBILIARIO Y EQUIPO DE ADMINISTRACIÓN, EDUCACIONAL Y RECREATIVO</t>
  </si>
  <si>
    <t>ARRENDAMIENTO DE EQUIPO Y BIENES INFORMÁTICOS</t>
  </si>
  <si>
    <t>ARRENDAMIENTOS DE BIENES Y MUEBLES INFORMATICOS</t>
  </si>
  <si>
    <t>SERVICIO MENSUAL DE 21 EQUIPO DE FOTOCOPIADO</t>
  </si>
  <si>
    <t>SERVCIO</t>
  </si>
  <si>
    <t>ARRENDAMIENTO DE ACTIVOS INTANGIBLES</t>
  </si>
  <si>
    <t>GOOGLE DRIVE</t>
  </si>
  <si>
    <t>ChatGPT 4.0 &amp; Pro - ChatGPT 4o</t>
  </si>
  <si>
    <t>LICENCIA ANUAL ADOBE</t>
  </si>
  <si>
    <t>PAQUETERIA DE ADOBE CREATIVE CLOUD.</t>
  </si>
  <si>
    <t>ARRENDAMIENTO FINANCIERO</t>
  </si>
  <si>
    <t>OTROS ARRENDAMIENTOS</t>
  </si>
  <si>
    <t>RENTA DE MUEBLES</t>
  </si>
  <si>
    <t>SERVICIOS PROFESIONALES, CIENTIFICOS, TECNICOS Y OTROS SERVICIOS</t>
  </si>
  <si>
    <t>SERVICIOS LEGALES, DE CONTABILIDAD, AUDITORÍA Y RELACIONADOS</t>
  </si>
  <si>
    <t xml:space="preserve"> ASESORÍAS ASOCIADAS A CONVENIOS, TRATADOS O ACUERDOS</t>
  </si>
  <si>
    <t>ANUALIDAD MODULO FACTURA ELECTRONICA</t>
  </si>
  <si>
    <t>ASESORIA DEL SISTEMA ACTUALIZADO</t>
  </si>
  <si>
    <t>OTRAS ASESORÍAS PARA LA OPERACIÓN DE PROGRAMAS</t>
  </si>
  <si>
    <t>EVALUACION Y ASESORIA A LA OPERACIÓN DE LA APORTACION FEDERAL PARA LA ASISTENCIA SOCIAL (FAM)</t>
  </si>
  <si>
    <t>OTRAS ASESORIAS</t>
  </si>
  <si>
    <t>SERVICIO DE CAPACITACION DE PRESUPUESTACION</t>
  </si>
  <si>
    <t>SERVICIO PROFESIONAL</t>
  </si>
  <si>
    <t>SERVICIOS RELACIONADOS CON PROCEDIMIENTOS JURISDICCIONALES</t>
  </si>
  <si>
    <t>SERVICIOS NOTARIALES</t>
  </si>
  <si>
    <t>SERVICIOS DE DISEÑO, ARQUITECTURA, INGENIERÍA Y ACTIVIDADES RELACIONADAS</t>
  </si>
  <si>
    <t>SERVICIOS DE CONSULTORÍA ADMINISTRATIVA, PROCESOS, TÉCNICA Y EN TECNOLOGÍAS DE LA INFORMACIÓN</t>
  </si>
  <si>
    <t>SERVICIOS DE INFORMÁTICA</t>
  </si>
  <si>
    <t>ASISTENCIA TECNICA DE SISTEMA DE FACTURACION</t>
  </si>
  <si>
    <t>ASISTENCIA TECNICA EQUIPOS DE REDES</t>
  </si>
  <si>
    <t>PAGO DE LICENCIA ANUAL DE SISTEMA NOMIPAQ</t>
  </si>
  <si>
    <t>SERVICIOS DE CAPACITACIÓN</t>
  </si>
  <si>
    <t>CAPACITACION DE NOMIPAQ</t>
  </si>
  <si>
    <t>CURSOS</t>
  </si>
  <si>
    <t xml:space="preserve">CAPACITACIONES AL PERSONAL DE DIF NAYARIT </t>
  </si>
  <si>
    <t>CURSO DE CAPACITACIÓN</t>
  </si>
  <si>
    <t>IMPARTICION DE CURSOS DE CAPACITACION Y ACTUALIZACION</t>
  </si>
  <si>
    <t>SERVICIOS DE APOYO ADMINISTRATIVO, TRADUCCIÓN, FOTOCOPIADO E IMPRESIÓN</t>
  </si>
  <si>
    <t>OTROS SERVICIOS COMERCIALES</t>
  </si>
  <si>
    <t>BANNERS MEDIDA 80X1.80</t>
  </si>
  <si>
    <t>SERVICIOS</t>
  </si>
  <si>
    <t>IMPRESION DE ROTULOS</t>
  </si>
  <si>
    <t>IMPRESIONES Y ENGARGOLADOS</t>
  </si>
  <si>
    <t>LONA IMPRESA CON LOGOS INSTITUCIONALES MEDIDA 2.00X1.50</t>
  </si>
  <si>
    <t>PARCHES CON LOGOS DE LA INSTITUCION  20X10</t>
  </si>
  <si>
    <t xml:space="preserve"> IMPRESIONES DE DOCTOS.OFICIALES PARA LA PRESTACIÓN DE SER. PÚB., IDENTIFICACIÓN, FORMATOS ADMINISTRATIVOS Y FISCALES, …</t>
  </si>
  <si>
    <t>IMPRESIÓN DE FORMATERIA (MILLAR DE CADA FORMATO)</t>
  </si>
  <si>
    <t xml:space="preserve"> IMPRESIÓN Y ELABORACIÓN DE MATERIAL INFORMATIVO DERIVADO DE LA OPERACIÓN Y ADMINISTRACIÓN DE LOS ENTES PÚBLICOS</t>
  </si>
  <si>
    <t>DIPTICOS</t>
  </si>
  <si>
    <t>DISPLAY REFORZADO</t>
  </si>
  <si>
    <t>ENMICADO JUEGO DIDACTICO TAMAÑO CARTA</t>
  </si>
  <si>
    <t>ESTRUCTURA MURO ARAÑA PLEGABLE DE 2.25 X 3.00</t>
  </si>
  <si>
    <t>FOLLETOS , TRIPTICOS DIPTICOS, CARTELES</t>
  </si>
  <si>
    <t>FORMATOS DE ASESORIAS JURIDICAS BLOCK C/100</t>
  </si>
  <si>
    <t>IMPRESIÓN Y ELABORACIÓN DE MATERIAL INFORMATIVO DERIVADO DE LA OPERACIÓN Y ADMINISTRACIÓN DE LOS ENTES PÚBLICOS</t>
  </si>
  <si>
    <t>IMPRESIONES DE LONAS</t>
  </si>
  <si>
    <t>IMPRESIONES DE MILLARES</t>
  </si>
  <si>
    <t xml:space="preserve">IMPRESIONES Y FORMATERIA OFICIALES </t>
  </si>
  <si>
    <t>JUEGO DE LONA CON 10 PIEZAS CADA UNO</t>
  </si>
  <si>
    <t>LONA DE 5 X 5 TIPO ARABE PARA TOLDO INSTITUCIONAL</t>
  </si>
  <si>
    <t xml:space="preserve">LONA IMPRESA 2*2.5 MTRS </t>
  </si>
  <si>
    <t>LONA PARA EVENTO</t>
  </si>
  <si>
    <t>LONAS IMPRESAS VARIAS MEDIDAS</t>
  </si>
  <si>
    <t>MURO PLEGABLE DE ARAÑA REFORZADO DE 225X225</t>
  </si>
  <si>
    <t xml:space="preserve">PENDON IMPRESO 0.80¨1.80 MTS AVISO DE PRIVACIDAD Y DE LA COORDINACION </t>
  </si>
  <si>
    <t xml:space="preserve">TABLERO DINAMICO PARA ACTIVIDAD </t>
  </si>
  <si>
    <t>TRIPTICOS</t>
  </si>
  <si>
    <t>ETIQUETAS PARA BOLSAS DE DULCES DIA DEL NIÑO</t>
  </si>
  <si>
    <t>ROTULAR CAMION DE COMIDA</t>
  </si>
  <si>
    <t>PUBLICACIONES EN PERIODICO OFICIAL</t>
  </si>
  <si>
    <t>SERVICIOS PROFESIONALES, CIENTÍFICOS Y TÉCNICOS INTEGRALES</t>
  </si>
  <si>
    <t>SUBCONTRATACIÓN DE SERVICIOS CON TERCEROS</t>
  </si>
  <si>
    <t>DICTAMEN CASA HOGAR</t>
  </si>
  <si>
    <t>SERVICIOS FINANCIEROS, BANCARIOS Y COMERCIALES</t>
  </si>
  <si>
    <t>SERVICIOS FINANCIEROS Y BANCARIOS</t>
  </si>
  <si>
    <t>COMISIONES BANCARIAS</t>
  </si>
  <si>
    <t>SEGURO DE BIENES PATRIMONIALES</t>
  </si>
  <si>
    <t>SEGUROS DE BIENES PATRIMONIALES</t>
  </si>
  <si>
    <t>SEGURO CONTRA INCENDIOS</t>
  </si>
  <si>
    <t>SERVICIOS DE INSTALACION, REPARACION, MANTENIMIENTO Y CONSERVACION</t>
  </si>
  <si>
    <t>CONSERVACIÓN Y MANTENIMIENTO MENOR DE INMUEBLES</t>
  </si>
  <si>
    <t xml:space="preserve"> MANTENIMIENTO Y CONSERVACIÓN DE INMUEBLES PARA LA PRESTACIÓN DE SERVICIOS ADMINISTRATIVOS</t>
  </si>
  <si>
    <t>MANTENIMIENTO A CORTINA DE FIERRO.</t>
  </si>
  <si>
    <t xml:space="preserve">MANTENIMIENTO DE SANITARIOS </t>
  </si>
  <si>
    <t>SERVICIO DE CERRAJERIA</t>
  </si>
  <si>
    <t xml:space="preserve"> MANTENIMIENTO Y CONSERVACIÓN DE INMUEBLES PARA LA PRESTACIÓN DE SERVICIOS PÚBLICOS</t>
  </si>
  <si>
    <t>MANTENIMIENTO DE EXTINTOR CON CAP.  DE 2.3 KG. DE CO2</t>
  </si>
  <si>
    <t>MANTENIMIENTO DE EXTINTOR CON CAP.  DE 4.5  KG. DE CO2</t>
  </si>
  <si>
    <t>MANTENIMIENTO DE EXTINTOR CON CAP. DE 2.5 KG  A BASE DE GAS HFC-236</t>
  </si>
  <si>
    <t>MANTENIMIENTO DE EXTINTOR CON CAP. DE 4.5 KG  A BASE DE GAS HFC-236</t>
  </si>
  <si>
    <t>MANTENIMIENTO DE EXTINTOR CON CAP. DE 6  KG  A BASE DE GAS HFC-236</t>
  </si>
  <si>
    <t>RECARGA DE EXTINTOR CON CAP. DE  6  KG. DE POLVO QUIMICO SECO TIPO ABC   (GARANTIZADO POR UN AÑO)</t>
  </si>
  <si>
    <t>RECARGA DE EXTINTOR CON CAP. DE  9  KG. DE POLVO QUIMICO SECO TIPO ABC   (GARANTIZADO POR UN AÑO)</t>
  </si>
  <si>
    <t>MANTENIMIENTO Y CONSERVACION DE INMUEBLES</t>
  </si>
  <si>
    <t>SERVICIOS DE IMPERMEABILIZACIÓN</t>
  </si>
  <si>
    <t>INSTALACIÓN, REPARACIÓN Y MANTENIMIENTO DE MOBILIARIO Y EQUIPO DE ADMINISTRACIÓN, EDUCACIONAL Y RECREATIVO</t>
  </si>
  <si>
    <t xml:space="preserve"> INSTALACIÓN, REPARACIÓN Y MANTENIMIENTO DE MOBILIARIO Y EQUIPO DE ADMINISTRACIÓN, EDUCACIONAL Y RECREATIVO</t>
  </si>
  <si>
    <t>DIVERSAS REPARACIONES Y MANTENIMIENTO DE MUEBLES DE OFCINA</t>
  </si>
  <si>
    <t>MANTENIMIENTO DE EQUIPO DE SONIDO</t>
  </si>
  <si>
    <t>MANTENIMIENTO DE MAQUINAS DE COSER INDUSTRIAL</t>
  </si>
  <si>
    <t>INSTALACIÓN, REPARACIÓN Y MANTENIMIENTO DE EQUIPO DE CÓMPUTO Y TECNOLOGÍA DE LA INFORMACIÓN</t>
  </si>
  <si>
    <t xml:space="preserve"> INSTALACIÓN, REPARACIÓN Y MANTENIMIENTO DE EQUIPO DE CÓMPUTO Y TECNOLOGÍA DE LA INFORMACIÓN</t>
  </si>
  <si>
    <t>MANTENIMIENTO AL UPS</t>
  </si>
  <si>
    <t>MANTENIMIENTO DE CÁMARA</t>
  </si>
  <si>
    <t>SERVICIO DE REVISION Y MANTENIMIENTO DE CAMARAS DE VIGILANCIA</t>
  </si>
  <si>
    <t>INSTALACIÓN, REPARACIÓN Y MANTENIMIENTO DE EQUIPO E INSTRUMENTAL MÉDICO Y DE LABORATORIO</t>
  </si>
  <si>
    <t xml:space="preserve"> INSTALACIÓN, REPARACIÓN Y MANTENIMIENTO DE EQUIPO E INSTRUMENTAL MÉDICO Y DE LABORATORIO</t>
  </si>
  <si>
    <t>INSTALACIÓN, REPARACIÓN Y MANTENIMIENTO DE EQUIPO E INSTRUMENTAL MÉDICO Y DE LABORATORIO (MANTENIMIENTO PARA EQUIPO DENTAL )</t>
  </si>
  <si>
    <t>MANTENIMIENTO DE EQUIPO DENTAL</t>
  </si>
  <si>
    <t>REPARACIÓN Y MANTENIMIENTO DE EQUIPO DE TRANSPORTE</t>
  </si>
  <si>
    <t xml:space="preserve"> REPARACIÓN Y MANTENIMIENTO DE EQUIPO DE TRANSPORTE</t>
  </si>
  <si>
    <t>SERVICIO DE AIRE ACONDICIONADO</t>
  </si>
  <si>
    <t>SERVICIO DE LAMINADO</t>
  </si>
  <si>
    <t>SERVICIO DE CARROCERÍA</t>
  </si>
  <si>
    <t>SERVICIO ELECTRICO</t>
  </si>
  <si>
    <t xml:space="preserve"> INSTALACIÓN, REPARACIÓN Y MANTENIMIENTO DE MAQUINARIA, OTROS EQUIPOS Y HERRAMIENTA</t>
  </si>
  <si>
    <t xml:space="preserve"> MANTENIMIENTO Y CONSERVACIÓN DE MAQUINARIA Y EQUIPO</t>
  </si>
  <si>
    <t>CAMBIO DE MOTOR DE VENTILADOR A SISTEMA DE AIRE ACONDICIONADO TIPO PAQUETE</t>
  </si>
  <si>
    <t>MANTENIMIENTO DE ELEVADOR</t>
  </si>
  <si>
    <t>MANTENIMIENTO PREVENTIVO DE BOMBA DE AGUA</t>
  </si>
  <si>
    <t>MANTENIMIENTO PREVENTIVO DE PODADORA Y DESBROZADORA</t>
  </si>
  <si>
    <t>MANTENIMIENTO PREVENTIVO INTEGRAL A SISTEMA DE AIRE ACONDICIONADO TIPO  PAQUETE DE  5 TONELADAS A 220 VOLTS</t>
  </si>
  <si>
    <t>MANTENIMIENTO PREVENTIVO INTEGRAL A SISTEMA DE AIRE ACONDICIONADO TIPO MINI SPLIT DE 1 A 2 TONELADAS A 220 VOLTS</t>
  </si>
  <si>
    <t>SUMINISTRO Y COLOCACIÓN DE KIT DE ARRANQUE A SISTEMA DE AIRE ACONDICIONADO TIPO MINI SPLIT DE 1 TONELADA A 220 VOLTS</t>
  </si>
  <si>
    <t xml:space="preserve"> SERVICIOS DE LIMPIEZA Y MANEJO DE DESECHOS</t>
  </si>
  <si>
    <t xml:space="preserve"> SERVICIOS DE LAVANDERÍA, LIMPIEZA E HIGIENE</t>
  </si>
  <si>
    <t>SERVICIO DE LAVANDERIA, LIMPIEZA E HIGIENE</t>
  </si>
  <si>
    <t xml:space="preserve"> SERVICIO DE MANEJO DE DESECHOS</t>
  </si>
  <si>
    <t xml:space="preserve">SERVICIO DE MANEJO DE DESECHOS </t>
  </si>
  <si>
    <t>SERVICIOS DE JARDINERÍA Y FUMIGACIÓN</t>
  </si>
  <si>
    <t xml:space="preserve"> SERVICIOS DE JARDINERÍA Y FUMIGACIÓN</t>
  </si>
  <si>
    <t>SERVICIOS DE FUMIGACION EN TODO PERTENECIENTE A DIF</t>
  </si>
  <si>
    <t>FUMIGACIÓN CASA DEL ABUELO</t>
  </si>
  <si>
    <t>FUMIGACIÓN CECAP</t>
  </si>
  <si>
    <t>FUMIGACIÓN CENDI</t>
  </si>
  <si>
    <t>FUMIGACIÓN EN CASA DIF</t>
  </si>
  <si>
    <t>FUMIGACION IYARI TALLER, SUPERFICIE DE 26.58X6.24 (2 PLANTAS) MTRS / 333.31 MTRS2</t>
  </si>
  <si>
    <t>FUMIGACION PAB</t>
  </si>
  <si>
    <t>FUMIGACIÓN PAMAR</t>
  </si>
  <si>
    <t>FUMIGACIÓN PARQUE LA LOMA</t>
  </si>
  <si>
    <t>FUMIGACIÓN SALUD FAMILIAR</t>
  </si>
  <si>
    <t>FUMIGACION TIENDA IYARI INSURGENTES, SUPERFICIE DE 5X29 MTS / 145 MTRS2</t>
  </si>
  <si>
    <t>FUMIGACION TIENDA IYARI MERIDA, SUPERFICIE DE 9.42X1.90 MTRS / 17.89 MTRS2</t>
  </si>
  <si>
    <t>FUMIGACION TIENDA IYARI PALACIO, SUPERFICIE DE10.5X11 MTRS (2 PLANTAS) / 231 MTRS2</t>
  </si>
  <si>
    <t>SERVICIOS DE COMUNICACIÓN SOCIAL Y PUBLICIDAD</t>
  </si>
  <si>
    <t>DIFUSIÓN POR RADIO, TELEVISIÓN Y OTROS MEDIOS DE MENSAJES SOBRE PROGRAMAS Y ACTIVIDADES GUBERNAMENTALES</t>
  </si>
  <si>
    <t>ARAÑA PUBLICITARIA 80X 180 CMS MURO PLEGABLE DE PARED DE ARAÑA</t>
  </si>
  <si>
    <t>CALCOMANIA IMPRESIÓN EN HD EN MEDIDA DE 8 X 5CMS.</t>
  </si>
  <si>
    <t>LONA 2X1.50</t>
  </si>
  <si>
    <t>LONA INSTITUCIONAL PARA EVENTOS (244X488 CM)</t>
  </si>
  <si>
    <t>LONA TIPO BANNER DE AVISO DE PRIVACIDAD DE DATOS PERSONALES (78X175CM)</t>
  </si>
  <si>
    <t>LONA TIPO BANNER DE NOMBRE INSTITUCIONAL DEL PROGRAMA DE ALIMENTACIÓN (78X175 CM)</t>
  </si>
  <si>
    <t xml:space="preserve">TRIPTICOS </t>
  </si>
  <si>
    <t>MILLARES</t>
  </si>
  <si>
    <t>VINIL MICROPERFORADO IMPRESO</t>
  </si>
  <si>
    <t>DIFUSIÓN POR RADIO, TELEVISIÓN Y OTROS MEDIOS DE MENSAJES COMERCIALES PARA PROMOVER LA VENTA DE BIENES O SERVICIOS</t>
  </si>
  <si>
    <t xml:space="preserve"> DIFUSIÓN POR RADIO, TELEVISIÓN Y OTROS MEDIOS DE MENSAJES COMERCIALES PARA PROMOVER LA VENTA DE BIENES O SERVICIOS</t>
  </si>
  <si>
    <t xml:space="preserve">BANNER (DISPLAY PUBLICITARIO) MEDIDAS 180 x 80 CM   </t>
  </si>
  <si>
    <t>PORTA X BANNER PUBLICITARIO REFORZADO MEDIDAS 180X80 CM</t>
  </si>
  <si>
    <t>SERVICIO DE CREACIÓN Y DIFUSIÓN DE CONTENIDO EXCLUSIVAMENTE A TRAVÉS DE INTERNET</t>
  </si>
  <si>
    <t>SERVICIOS DE RECREACIÓN Y DIFUSIÓN DE CONTENIDO EXCLUSIVAMENTE A TRAVES DE INTERNET</t>
  </si>
  <si>
    <t>PUBLICACIONES DE FACEBOOK PAUTADAS EN DICHA PLATAFORMA SOCIAL</t>
  </si>
  <si>
    <t>SERVICIOS DE TRASLADO Y VIATICOS</t>
  </si>
  <si>
    <t>PASAJES AÉREOS</t>
  </si>
  <si>
    <t>PASAJES TERRESTRES</t>
  </si>
  <si>
    <t>VIATICOS EN EL PAIS</t>
  </si>
  <si>
    <t>VIÁTICOS EN EL EXTRANJERO</t>
  </si>
  <si>
    <t xml:space="preserve"> OTROS SERVICIOS DE TRASLADO Y HOSPEDAJE</t>
  </si>
  <si>
    <t>OTROS SERVICIOS DE TRASLADO Y HOSPEDAJE</t>
  </si>
  <si>
    <t>SERVICIOS OFICIALES</t>
  </si>
  <si>
    <t>GASTOS DE CEREMONIAL</t>
  </si>
  <si>
    <t>GASTOS DE ORDEN SOCIAL Y CULTURAL</t>
  </si>
  <si>
    <t>EVENTOS</t>
  </si>
  <si>
    <t>EVENTO CECAP</t>
  </si>
  <si>
    <t>EVENTOS A REALIZAR EN EL AÑO ATN CIUDADANA</t>
  </si>
  <si>
    <t>INFORME DE ACTIVIDADES</t>
  </si>
  <si>
    <t>PAMAR</t>
  </si>
  <si>
    <t>PARTICIPACIONES EN FERIAS Y EXPOSICIONES</t>
  </si>
  <si>
    <t>DECORACION CON FLORES CON FECHAS CONMEMORATIVAS</t>
  </si>
  <si>
    <t>BOLSAS DE MANO</t>
  </si>
  <si>
    <t>EVENTO DE FIN DE AÑO</t>
  </si>
  <si>
    <t>GASTOS DE REPRESENTACIÓN</t>
  </si>
  <si>
    <t>GASTOS DE TRASLADO DE COORDINADORES</t>
  </si>
  <si>
    <t>OTROS SERVICIOS GENERALES</t>
  </si>
  <si>
    <t>IMPUESTOS Y DERECHOS</t>
  </si>
  <si>
    <t>OTROS IMPUESTOS Y DERECHOS</t>
  </si>
  <si>
    <t>TENENCIA Y CANJE DE PLACAS DE VEHÍCULOS OFICIALES</t>
  </si>
  <si>
    <t>IMPUESTO PREDIAL</t>
  </si>
  <si>
    <t>OTROS GASTOS POR RESPONSABILIDADES</t>
  </si>
  <si>
    <t>PAGO DE DEDUCIBLE</t>
  </si>
  <si>
    <t>IMPUESTO SOBRE NÓMINAS Y OTROS QUE SE DERIVEN DE UNA RELACIÓN LABORAL</t>
  </si>
  <si>
    <t>SERVICIOS DE ALIMENTACION</t>
  </si>
  <si>
    <t>IMPUESTOS Y DERECHOS DE EXPLOTACION</t>
  </si>
  <si>
    <t>TRANSFERENCIAS, ASIGNACIONES, SUBSIDIOS Y OTRAS AYUDAS</t>
  </si>
  <si>
    <t>AYUDAS SOCIALES</t>
  </si>
  <si>
    <t xml:space="preserve"> AYUDAS SOCIALES A PERSONAS</t>
  </si>
  <si>
    <t>AYUDAS ESPECIALES A PERSONAS U HOGARES</t>
  </si>
  <si>
    <t>ASISTENCIA ESPECIALIZADA A NIÑAS, NIÑOS Y ADOLESCENTES</t>
  </si>
  <si>
    <t>LLAVES DE EXTREMO ABIERTO Y ESTRELLA, TAMAÑOS DESDE 6 MM HASTA 24 MM, USO AJUSTABLE DE PERNOS Y TUERCAS</t>
  </si>
  <si>
    <t xml:space="preserve">LLAVES ALLEN, USOS TORNILLOS HEXAGONALES COMUNES EN MOTOCICLETAS </t>
  </si>
  <si>
    <t>DESTORNILLADORES PLANOS Y DE CRUZ, DIFERENTES TAMAÑOS</t>
  </si>
  <si>
    <t>LLAVES DE BUJÍAS, USO EXTRAER Y COLOCAR BUJÍAS DE ENCENDIDO</t>
  </si>
  <si>
    <t>JUEGO DE DADOS Y MATRACA, TAMAÑO 1/4" 3/8" Y 1/2</t>
  </si>
  <si>
    <t>PINZAS DE PUNTA Y CORTE, USO: CORTAR CABLES MANIPULAR COMPONENTES PEQUEÑOS</t>
  </si>
  <si>
    <t>LLAVE DE TORQUE, USO: AJUSTES CON PRECISIÓN A LOS VALORES ESPECIFICADOS</t>
  </si>
  <si>
    <t>LLAVES AJUSTABLE, PARA TRABAJAREN PERNOS DE TAMAÑOS NO ESTÁNDAR</t>
  </si>
  <si>
    <t>TALADROS INALÁMBRICOS DE 1/4 DE HP.</t>
  </si>
  <si>
    <t>TIJERAS PARA CORTE DE LÁMINA</t>
  </si>
  <si>
    <t>PINZAS DE PRESIÓN DE PUNTA DE PATO.</t>
  </si>
  <si>
    <t>DESARMADORES DE CRUZ #14.</t>
  </si>
  <si>
    <t>DESARMADORES PLANOS #14.</t>
  </si>
  <si>
    <t>CÚTER GRANDE INDUSTRIAL 18 MM</t>
  </si>
  <si>
    <t>TIRALÍNEAS PROFESIONAL DE 30 METROS</t>
  </si>
  <si>
    <t>FLEXÓMETRO DE 3 METROS Y 13MM</t>
  </si>
  <si>
    <t>ESPÁTULAS CON MANGO DE 10 CENTÍMETROS.</t>
  </si>
  <si>
    <t>MARTILLOS DE BOLA</t>
  </si>
  <si>
    <t>EXTENSIÓN USO RUDO CALIBRE 16 COLOR NARANJA ELÉCTRICAS DE LUZ DE 8 METROS</t>
  </si>
  <si>
    <t xml:space="preserve"> NIVEL PARA TABLA ROCA 15 CENTÍMETROS.</t>
  </si>
  <si>
    <t>JUEGO BROCAS PARA METAL DE 1/4 CON 10 UNIDADES</t>
  </si>
  <si>
    <t>BROCAS PARA CONCRETO DE 1/4.</t>
  </si>
  <si>
    <t>HOJAS PANEL DE YESO DE 2.44 X 1.22</t>
  </si>
  <si>
    <t>POSTES DE 3.5 M X 4.10 CM.</t>
  </si>
  <si>
    <t>CANALES DE 3.5 M X 4.10 CM.</t>
  </si>
  <si>
    <t>PAQUETE. C/100 PIEZAS PIJA PUNTA BROCA CABEZA DE CRUZ DE 1/2".</t>
  </si>
  <si>
    <t>PAQUETE. C/1000 PIEZAS TORNILLO PIJA PARA TABLA ROCA NEGRA #8 X 1</t>
  </si>
  <si>
    <t>ROLLO DE PERFACINTA  PARA UNIONES DE 70 METROS</t>
  </si>
  <si>
    <t>REDIMIX DE 6 KILOS.</t>
  </si>
  <si>
    <t>LÁPIZ BICOLORES GRUESO PARA CARPINTERÍA</t>
  </si>
  <si>
    <t>TALADRO INALÁMBRICOS:  CARACTERÍSTICAS RECOMENDADAS VOLTAJE 18V O 20 V (RECOMENDADO PARA UN BUEN RENDIMIENTO VELOCIDADES 2 VELOCIDADES VARIABLES (BAJA PARA ATORNILLAS Y ALTA PARA PERFORAR CAPACIDAD DEL MANDRIL 1/2 (13MM) PARA BROCAS ESTÁNDAR TIPO DE BATERÍA ION DE LITIO (RECARGABLE Y DE LARGA DURACIÓN) FUNCIÓN MODO TALADRO Y ATORNILLADOR ACCESORIOS INCLUYE CARGADOR Y BATERÍAS ADICIONALES (MÍNIMO 2 BATERÍAS POR TALADRO)</t>
  </si>
  <si>
    <t>ROUTERS: CARACTERÍSTICAS RECOMENDADAS POTENCIA 1HP A 1.5 HP (750W A 1100W) VELOCIDAD VARIABLE 10,000-30,000RPM PARA DIFERENCIAR TIPOS DE CORTES DIÁMETRO DE LA PINZA COMPATIBLE CON FRES DE 1/4" Y 3/82 BASE FIJA Y OPCIONALMENTE AJUSTABLE (IDEAL PARA TERMINADOS PRECISOS) ACCESORIOS GUÍAS Y FRESAS BÁSICAS (PERFIL REDONDEADO, RECTO, BISELADO, ETC.) UNIDADES SUGERIDAS 1</t>
  </si>
  <si>
    <t>COMPRESOR PEQUEÑO CON CLAVADORA Y PISTOLA DE TERMINADOS COMPRESOR CAPACIDAD DEL TANQUE 6 GALONES 8 (22 LITROS) O MENOR PRESIÓN MÁXIMA 120 PSI POTENCIA DEL MOTOR 1.5 HP PORTABILIDAD COMPACTO Y LIVIANO CON RUEDAS ASA Y DE TRANSPORTE.</t>
  </si>
  <si>
    <t>LIJADORA DE BANDA</t>
  </si>
  <si>
    <t>CALADORA DE MANO</t>
  </si>
  <si>
    <t>LIJADORA ORBITAL</t>
  </si>
  <si>
    <t>CEPILLO ELÉCTRICO PARA MADERA</t>
  </si>
  <si>
    <t>TIPOS DE LIJAS PARA LIJADORA ORBITAL</t>
  </si>
  <si>
    <t>TIPOS DE LIJASPARA LIJADORA DE BANDA</t>
  </si>
  <si>
    <t>FRESAS PARA ROUTER UN JUEGO DE 1/4 O 3 /8 UN KIT DE 50 A 12 FRESAS DIFERENTES</t>
  </si>
  <si>
    <t>SERRUCHOS</t>
  </si>
  <si>
    <t>MARTILLOS</t>
  </si>
  <si>
    <t>FORMONES CADA UNO DE TRES TANAÑOS</t>
  </si>
  <si>
    <t>ESCUADRAS DE CARPINTERO</t>
  </si>
  <si>
    <t>PRENSAS DE SUJECION</t>
  </si>
  <si>
    <t>LAICES DE CARPINTERO PAQUETE CON 20</t>
  </si>
  <si>
    <t xml:space="preserve">JUEGO DE DESTORNILLADORES PLANO, CRUZ Y ESTRELLA </t>
  </si>
  <si>
    <t>JUEGO DE BROCAS PARA MADERA</t>
  </si>
  <si>
    <t>JUEGO DE PUNTAS PARA TALADRO</t>
  </si>
  <si>
    <t>CALADORA DE BANCO</t>
  </si>
  <si>
    <t>INGLETEADORA</t>
  </si>
  <si>
    <t>CORTADORA DE MESA</t>
  </si>
  <si>
    <t>AMPERÍMETRO DE GANCHO CON CAPACÍMETRO</t>
  </si>
  <si>
    <t>DESTORNILLADORES DE CRUZ</t>
  </si>
  <si>
    <t xml:space="preserve">MANÓMETROS PARA REFRIGERANTE R-410A </t>
  </si>
  <si>
    <t>LLAVES PERICA NÚMERO 10</t>
  </si>
  <si>
    <t>JUEGO DE LLAVES ALLEN ESTÁNDAR</t>
  </si>
  <si>
    <t>PINZAS DE ELECTRICISTA</t>
  </si>
  <si>
    <t>FLEXÓMETRO DE 3 M</t>
  </si>
  <si>
    <t>ADAPTADOR PARA REFRIGERANTE R-410A</t>
  </si>
  <si>
    <t xml:space="preserve">HIDROLAVADORA PORTÁTIL DE 35 L </t>
  </si>
  <si>
    <t>BOMBA DE VACÍO DE 3 CFM</t>
  </si>
  <si>
    <t>EXTENSIÓN ELÉCTRICA DE 10 M</t>
  </si>
  <si>
    <t>JUEGO DE AVELLANADOR COMPLETO CON EXPANSOR BOQUILLA PARA TUBERÍAS</t>
  </si>
  <si>
    <t>TANQUES DE TURNER</t>
  </si>
  <si>
    <t>BROCHAS DE 1.5 PULGADAS Y 2 PULGADAS</t>
  </si>
  <si>
    <t>COOL CLEANER MORADO</t>
  </si>
  <si>
    <t>ATOMIZADORES DE 250 MM</t>
  </si>
  <si>
    <t>LATAS DE REFRIGERANTE R-22 Y R-410A</t>
  </si>
  <si>
    <t>BARILLAS DE SOLDADURA DE PLATA DEL 0%</t>
  </si>
  <si>
    <t>BÓXER P/ADOLESCENTE T/G</t>
  </si>
  <si>
    <t>BÓXER P/ADOLESCENTE T/M</t>
  </si>
  <si>
    <t>CORPIÑO T/M</t>
  </si>
  <si>
    <t>PANTALETA P/ADOLESCENTE T/CH</t>
  </si>
  <si>
    <t>PANTALETA P/ADOLESCENTE T/G</t>
  </si>
  <si>
    <t>PANTALETA P/ADOLESCENTE T/M</t>
  </si>
  <si>
    <t>PANTALETA P/NIÑA T/2-4</t>
  </si>
  <si>
    <t>PANTALETA P/NIÑA T/6-8</t>
  </si>
  <si>
    <t>PANTS ESCOLAR</t>
  </si>
  <si>
    <t>PLAYERA P/NIÑO</t>
  </si>
  <si>
    <t>SANDALIAS</t>
  </si>
  <si>
    <t>SERVICIOS ESPECIALES MEDICOS</t>
  </si>
  <si>
    <t>SHORTS P/NIÑA</t>
  </si>
  <si>
    <t>SHORTS P/NIÑO</t>
  </si>
  <si>
    <t>AYUDAS SOCIALES A INSTITUCIONES SIN FINES DE LUCRO</t>
  </si>
  <si>
    <t xml:space="preserve"> AYUDAS SOCIALES A INSTITUCIONES SIN FINES DE LUCRO</t>
  </si>
  <si>
    <t>DIVERSOS APOYOS A CENTROS, ISNTITUCIONES, ASOCIACIONES, ENTRE OTROS</t>
  </si>
  <si>
    <t>BIENES MUEBLES, INMUEBLES E INTANGIBLES</t>
  </si>
  <si>
    <t>MOBILIARIO Y EQUIPO DE ADMINISTRACIÓN</t>
  </si>
  <si>
    <t>MUEBLES DE OFICINA Y ESTANTERÍA</t>
  </si>
  <si>
    <t>MOBILIARIO Y EQUIPO MÉDICO QUIRÚRGICO</t>
  </si>
  <si>
    <t>CARRO ROJO MEDICO DE EMERGENCIAS</t>
  </si>
  <si>
    <t>ESCRITORIO SQ/WHITE DE 1.80X0.80 CM SIN FALDON METALICO AL FRENTE COLOR BLANCO 100% FABRICADO EN ESTRUCTURA DE ACERO Y CUBIERTA DE MELAMINA 28MM</t>
  </si>
  <si>
    <t>SILLA EJECUTIVA CON CABECERA AIKO, SOPORTE LUMBAR Y DESCANSABRAZOS 2D CON REGULACION DE ALTURA COLOR GRIS</t>
  </si>
  <si>
    <t>SILLA DE ESPERA DELTA COLOR NEGRO ESTRUCUTURA DE ACERO SOLIDO DE 1/2¨ DIAMETRO FABRICADO EN POLIPROPILENO</t>
  </si>
  <si>
    <t>MESA PASTEUR CON CAJON HECHO DE ACERO INOXIDABLE MEDIDAS 60X40 CM GRADO HOSPITALARIO</t>
  </si>
  <si>
    <t>BANCO CIRCULAR ACERO INOXIDABLE, MEDIDAS 47X29X30.5 CM MODELO AC</t>
  </si>
  <si>
    <t>MESA DE EXPLORACION MEDICA FABRICADA EN LAMINA COLOR ARENA, CON 2 PUERTAS ABATIBLES Y TRES CAJONES LATERALES MEDIDAS 135X57X85 CM</t>
  </si>
  <si>
    <t>BANCO NEUMATICO GIRATORIO DE ACERO INOXIDABLE ALTURA MAX 75 CM</t>
  </si>
  <si>
    <t>ELEMENTOS ARQUITECTÓNICOS Y MATERIAL DE EXPOSICIÓN PARA USO EN OFICINAS</t>
  </si>
  <si>
    <t>MURO EXPANDIBLE POP UP EN MEDIDA DE 2.25 ANCHO X 2.25 LARGO MTS. CON TELA IMPRESA VELCRO</t>
  </si>
  <si>
    <t>CAMA PEDIATRICA CON CABCERAS FABRICADAS EN ACERO AL CARBON EN PTR 1¨ ¼ Y TUBO CUADRADO DE ¾ EN CALIBRE 20¨ TAMBOR CON 8 TRAVESAÑOS DE TUBO CUADRADOS DE ¾ EN CALIBRE 20¨ ACABADO CON PINTURA ELECTROSTATICA HORNEADA ALTA RESISTENCIA CONTRA RAYONES QUE EVITA LA CORROSION Y OXIDACION. MEDIDAS 150X/75X80 CM CAPACIDAD DE CARGA 150 KG X CAMA INCLUYE MEDIO BARANDAL</t>
  </si>
  <si>
    <t xml:space="preserve">EQUIPO ELÉCTRICO PARA OFICINAS
</t>
  </si>
  <si>
    <t>SONIDO EMBOLVENTE PARA LA SALA DE JUNTAS</t>
  </si>
  <si>
    <t>MOBILIARIO Y EQUIPO</t>
  </si>
  <si>
    <t>ANAQUEL METALICO REFORZADO CON 5 CHAROLAS DE 90x30 CM CAL 22 Y 4 POSTES DE 2.20 MTS CAL 18</t>
  </si>
  <si>
    <t>ARCHIVERO DE 4 GAVETAS CON CORRADERAS DE EXTENSION, CHAPA Y LLAVE DE SEGURIDAD EN GAVETA SUPERIOR, FABRICADO EN MELAMINA DE 28/16 MM</t>
  </si>
  <si>
    <t xml:space="preserve">DISPENSADOR DE AGUA FRIA Y CALIENTE CON GARRAFON OCULTO, CON LLAVES FACILES DE MANEJAR Y SEGURO CONTRA NIÑOS, INDICADOR DE CAMBIO DE GARRAFÓN. </t>
  </si>
  <si>
    <t xml:space="preserve">Escritorio secretarial de melanina con 2 cajones dimensiones: 1.20 m de largo, .60 m terminado en melanina 28/16 mm </t>
  </si>
  <si>
    <t>SILLA OPERATIVA SECRETRIAL CON 2 PALANCAS Y RESPALDO ALTO, CON BASE DE NYLON PENTAGONAL CON 24", PISTON DE ELEVACION, ASIENTO Y RESPALDO TAPIZADO EN TELA COLOR NEGRA.</t>
  </si>
  <si>
    <t xml:space="preserve">ESTANTE METALICO 5 CHAROLAS DE 30 X 85 CMS. CAL 22 Y POSTES DE 2.20 MT CAL. 18 </t>
  </si>
  <si>
    <t>MESA PLAGABLE TIPO PORTAFOLIO 2.44 MTR</t>
  </si>
  <si>
    <t>MUEBLE PARA RECEPCION MODELO MIRO INDIVIDUAL CON ESCRITORIO Y 1 CAJONERA FABRICADO EN MELAMINA COLOR GRIS MEDIDAS 200X64X110 CM</t>
  </si>
  <si>
    <t>SILLA POCHAIR SECRETARIAL COLOR GRIS FABRICADA EN POLIURETANO, 61X61 CM, ALTURA TOTAL 103.5 CM</t>
  </si>
  <si>
    <t>ESCRITORIO SQ/WHITE DE 1.80X0.80 CM SIN FALDON METALICO AL FRENTE COLOR BLANCO 100% FABRICADO EN MELAMINA</t>
  </si>
  <si>
    <t>SOFA DE 2 PLAZAS, COLOR GRIS, TAPIZADO EN TELA DE HILOS 60% AOLGODON Y 40% POLIESTER, SUAVE AL TACTO.</t>
  </si>
  <si>
    <t>ARCHIVERO METALICO 4 GAVETAS, FABRICADO EN LAMINA DE ACERO EN CALIBRE 24 MEDIDAS 46X64X132 CM</t>
  </si>
  <si>
    <t>SOFA PARA 3 PLAZAS, EN COLOR GRIS, TAPIZADO EN CUERO, SUAVE AL TACTO, PESO MAX 100 KILOGRAMOS POR PLAZA, MEDIDAS 191X68 CM</t>
  </si>
  <si>
    <t>MESA DE CENTRO COLOR NOGAL CON DOBLE ESTANTE MEDIDAS 110X65X45 CM</t>
  </si>
  <si>
    <t>ESCRITORIO TECH OPERATIVO MEDIDAS 1060X.60 CM FABRICADO EN ESTRUCTURA DE ACERO Y CUBIERTA DE MELAMINA 28MM</t>
  </si>
  <si>
    <t>ESCRITORIO SQ/WHITE OPERATIVO MEDIDAS 1.60X0.60 CM SIN FALDON FABRICADO EN ESTRUCTURA DE ACERO Y CUBIERTA EN MELAMINA 28 MM</t>
  </si>
  <si>
    <t>MUEBLE PARA IMPRESORA COLOR ROBLE MEDIDAS 75X45X40 CM FABRICADO EN MELAMINA</t>
  </si>
  <si>
    <t>ESCRITORIO DIRECTIVO STUDIO MEDIDAS 2.00X0.80 CM COLOR GRIS FABRICADO EN ESTRCUTURA DE ACERO, CON CATOS DE ALUMINIO Y CUBIERTA MELAMINA DE 28MM</t>
  </si>
  <si>
    <t>SILLA EJECUTIVA DREAM RESPLADO ALTO EN PIEL GENUINA COLOR TAUPE</t>
  </si>
  <si>
    <t>SILLON PARA VISITANTE DREAM RESPALDO BAJO EN PIEL GENUINA COLOR TAUPE</t>
  </si>
  <si>
    <t>SOFA DE 2 PLAZAS, COLOR GRIS, TAPIZADO EN TELA DE HILOS 60% AOLGODON Y 40% POLIESTER, SUAVE AL TACTO. MEDIDAS 174X64.5 CM.</t>
  </si>
  <si>
    <t>MUEBLE PARA IMPRESORA COLOR ROBLE MEDIDAS 75X45X40 CM</t>
  </si>
  <si>
    <t xml:space="preserve">MESA DE CONSEJO SQ, ESTRUCTURA DE ACERO Y CUBIERTA EN MELAMINA DE 28 MM MEDIDAS 4.20X1.20 CM COLOR BLANCO </t>
  </si>
  <si>
    <t>SILLA EJECUTIVA AIKO RESPALDO BAJO COLOR GRIS</t>
  </si>
  <si>
    <t>MESA CIRCULAR PARA 8 COMENZALES FABRICADA EN CHAPA DE MADERA CON PEDESTAL EN ACERO DE FUNDICION</t>
  </si>
  <si>
    <t>SILLA PARA COMEDOR OCEAN FABRICADA EN ESTRUCTURA EL POLIPROPILENO CON PATAS DE ALUMINIO ANODIZADO</t>
  </si>
  <si>
    <t>MESA CIRCULAR INFANTIL PARA 6 COMENZALES FABRICADA ESTRUCTURA DE ACERO Y CUBIERTA EN CHAPA DE MADERA</t>
  </si>
  <si>
    <t>SILLA INFANTIL MODELO BIMBA FABRICADA EN POLIPROPILENO DE ALTA RESISTENCIA CON PROTECTOR SOLAR UV, CAPACIDAD MAXIMA 80 KILOGRAMOS</t>
  </si>
  <si>
    <t xml:space="preserve">MESA TRAPESOIDAL INFANTIL FABRICADA EN ESTRUCTURA DE ACERO Y CUBIERTA PLASTIFICADA </t>
  </si>
  <si>
    <t>ESCRITORIO PARA MAESTRO TECH OPERATIVO MEDIDAS 1.60X0.60 CM COLOR BLANCO FABRICADO EN ESTRUCTURA DE ACERO Y CUBIERTA EN MELAMINA DE 28MM</t>
  </si>
  <si>
    <t>SILLA PARA MAESTRO ELLITICO OHV-2200 COLOR GRIS, CON ESTRUCTURA DE ACERO TUBULAR CALIBRE 16, MEDIDAS 51X41 CM ALTURA TOTAL 82 CM CAPACIDAD MAXIMA 120 KGS</t>
  </si>
  <si>
    <t>SILLA ESCOLAR CON ASIENTO Y RESPALDO INTEGRADRO, EN CONCHA PALETA DE POLIPROPILENO COLOR AZUL MODELO APRENDISTA</t>
  </si>
  <si>
    <t>SILLA ESCOLAR CON ASIENTO Y RESPALDO INTEGRADRO, EN CONCHA PALETA DE POLIPROPILENO COLOR AZUL</t>
  </si>
  <si>
    <t>PERIQUERAS 2 EN 1 RESPALDO RECLINABLE Y CHAROLA AJUSTABLE A 3 POSICIONES INCLUYE DESCANSA PIES DE 103 X 67 X 54 CMS. POSEE CINTURON DE SEGURIDAD DE 3 PUNTOS MARCA: PRINSEL MODELO: CADDY</t>
  </si>
  <si>
    <t>REPISA FLOTANTE PARA OFICINA CON LLAVE</t>
  </si>
  <si>
    <t>SILLA PARA VISITANTE</t>
  </si>
  <si>
    <t>*</t>
  </si>
  <si>
    <t>MUEBLES, EXCEPTO DE OFICINA Y ESTANTERÍA</t>
  </si>
  <si>
    <t>MESABANCO BINARIO FABRICADA EN ESTRUCTURA EN TUBO REDONDO DE 1 PULAGADA CON CUBIERTA, ASIENTOS Y RESPALDOS FABRICADAS EN TRIPLAY CAPACIDAD MAXIMA 100 KILOGRAMOS</t>
  </si>
  <si>
    <t>LITERA INDIVIDUAL CON COLCHON, FABRICADA EN ACERO ARL CARBON EN PTR 1¨ ¼ TUBO CUADRADO DE ¾ CALIBRE 20¨ CON 3 PELDAÑOS DE ¾ EN CALIBRE 20¨. ACABADO CON PINTURA ELECTROSTATICA HORNEADA ALTA RESISTENCIA CONTRA RAYONES QUE EVITA LA CORROSION Y OXIDACION. MEDIDAS 180X75X150 CM CAPACIDAD DE CARGA 180 KG X CAMA INCLUYE DOS BARANDALES ALTOS</t>
  </si>
  <si>
    <t xml:space="preserve">CAMA DOBLE INDIVIDUAL, FABRICADO EN MADERA SOLIDA DE PINO, CON TERMINADOS DE PRIMERA CALIDAD MEDIDAS 80X100X190 CM INCLUYE COLCHON  </t>
  </si>
  <si>
    <t>CUNA PARA BEBES CON MOSQUITERO, Y COLCHON HULE ESPUMA, FABRICADO ACERO Y TELA DE POLIETILENO, DISEÑO ANTI ASFIXIA CON CAPACIDAD MAXIMA 30 KGS.</t>
  </si>
  <si>
    <t>CAMA INDIDIVUAL CON ESTRUCTURA TUBULAR, ACABADO ANTICORROSIVO, PINTURA EN POLVO HORNEADA INCLUYE COLCHON</t>
  </si>
  <si>
    <t>COCINETA COLOR BLANCO MEDIDAS DE 250 X 31 X 217 CMS MATERIAL MDP, MDF, MELAMINA MARCA: BOSSA</t>
  </si>
  <si>
    <t>BURO (MESA DE NOCHE) CON 2 CAJONES DE 60 CM DE ALTO X 45 CM DE ANCHO X 40 CM DE PROFUNDIDAD EN MATERIAL MDF. MARCA: KINKUNCO</t>
  </si>
  <si>
    <t>EQUIPO DE CÓMPUTO Y DE TECNOLOGÍAS DE LA INFORMACIÓN</t>
  </si>
  <si>
    <t>APARATOS DE CÓMPUTO PARA USO VEHICULAR</t>
  </si>
  <si>
    <t>EQUIPO DE CÓMPUTO PARA SERVICIO TELEFÓNICO</t>
  </si>
  <si>
    <t>EQUIPO DE COMPUTACIÓN</t>
  </si>
  <si>
    <t>ALL IN ONE DELL 24 AIO 5430 IO5430_FN1Ti516512WW11s_125 RWRWW Procesador  Intel® Core™ i5-1334U (12 MB cache, 10 cores, 12 threads, up to 4.60 GHz). Memoria de 16 GB: 2 x 8 GB, DDR4, 3200 MT/s. Disco duro 512GB CL25 M.2 SSD 2230. Dell Pro Wireless Keyboard and Mouse - KM5221W White - Spanish LATAM.  Monitor 23.8", FHD 1920x1080, AIT Infinity Touch Display, Graficos Intel Iris. Windows 11 Home Single Language, English, French, Spanish Garantía: 1 año Carry-in Service.</t>
  </si>
  <si>
    <t>Lenovo, Procesador Intel® Core™ i5-1335U de 13ᵃ Generación (núcleos E de hasta 3,40 GHz núcleos P de hasta 4,60 GHz)
Sistema operativo Windows 11 Home idioma único 64, Tarjeta gráfica gráficos Intel® Iris® Xe integrados, Memoria total
8 GB LPDDR5-4800MHz (soldado),  Unidad de disco primaria 512 GB SSD M.2 2242 PCIe Gen4 TLC Tipo de pantalla, 15,6" FHD (1920 x 1080), IPS, antirreflectante, táctil, 45 % NTSC, 300 nits, 60 Hz, marco biselado fino; Cámara, 1080p FHD con micrófono doble y obturador para privacidad Batería,  Polímero de litio de 3 celdas 47Wh;Fuente de alimentación 65W</t>
  </si>
  <si>
    <t>DIGITALIZADOR DE IMAGEN COMPUTARIZADA (LÉCTOR ELECTRÓNICO)</t>
  </si>
  <si>
    <t>DISCO DURO EXTERNO 2TB</t>
  </si>
  <si>
    <t>DISCO DURO EXTERNO SEAGATE FIRECUDA 5 TB USB 3.2 GEN 1, ILUMINACION LED RGB PARA PC Y SERVICIOS DE RESCATE</t>
  </si>
  <si>
    <t xml:space="preserve">DISPOSITIVO ALMACENAMIENTO DATOS EN RED </t>
  </si>
  <si>
    <t>EQUIPO GATEWAY DE RESPALDO</t>
  </si>
  <si>
    <t>IMPRESORA MULTIFUNCIONAL  MAXI FY GX 60 10</t>
  </si>
  <si>
    <t>IMPRESORA MULTIFUNCIONAL  SMART TANK 750 DE TINTA CONTINUA IMPRESIÓN A COLOR WI-FI SMART APP DUPLEX ADF</t>
  </si>
  <si>
    <t>IMPRESORA MULTIFUNCIONAL ESCANER, COPIADORA E IMPRESIONES, SMART TANK 500 DE TINTA CONTINUA IMPRESORA A COLOR WIFI SMART QUE INCLUYA UN JUEGO ADICIONAL DE REPUESTO DE TÓNER ORIGINAL</t>
  </si>
  <si>
    <t xml:space="preserve">DELL G15 5530 - LAPTOP PARA JUEGOS 2024, 15.6 PULGADAS FHD 165 HZ, 13ª GENERACIÓN INTEL 24-CORE I9-13900HX, GEFORCE RTX 4060, 64GB DDR5, 2TB SSD, RGB RETROILUMINADO KB, WI-FI 6, WIN 11 PRO Y MICROSOFT </t>
  </si>
  <si>
    <t>IMPRESORA HP LASER JET PROM 15 W</t>
  </si>
  <si>
    <t>ACCESS POINT MARCA RUIJIE ( DISPOSITIVO DE ACCESO WIFI A INTERNET)</t>
  </si>
  <si>
    <t>RUTEADOR INALÁMBRICO  2.4 GHZ 5.0 GHZ ( DISPOSITIVO DE ACCESO WIFI A INTERNET)</t>
  </si>
  <si>
    <t xml:space="preserve">DISCO DURO INTERNO 8 TB SATA  </t>
  </si>
  <si>
    <t>NO-BREAK CP1500AVRLCD 1500VA / 900W, LÍNEA INTERACTIVA, PANTALLA LCD MULTIFUNCIÓN, REGULADOR AUTOMÁTICA DE VOLTAJE (AVR), MINI TORRE.</t>
  </si>
  <si>
    <t>IMPRESORA TÉRMICA PROFESIONAL DE ETIQUETAS.</t>
  </si>
  <si>
    <t>MONITOR PC 27FW, LED, 24 PULGADAS, FULL HD, 1080P, HDMI VGA, 60HZ SMS, BLANCO</t>
  </si>
  <si>
    <t>NO BREAK TRIPP-LITE OMNISMART700M, 700 VA</t>
  </si>
  <si>
    <t>SWITCH DATOS POE 24 PUERTOS</t>
  </si>
  <si>
    <t>AUDIFONOS ALAMBRICO</t>
  </si>
  <si>
    <t>MOBILIARIO Y EQUIPO DE COMPUTO</t>
  </si>
  <si>
    <t>POS PORTATIL ANDROID 10.0 PDA TERMINAL 1D/2D/QR CODIGO DE BARRAS</t>
  </si>
  <si>
    <t>OTROS MOBILIARIOS Y EQUIPOS DE ADMINISTRACIÓN</t>
  </si>
  <si>
    <t>OTROS EQUIPOS DE COMUNICACIÓN</t>
  </si>
  <si>
    <t>GRABADORA DE VOZ DIGITAL CON USB INTEGRADO</t>
  </si>
  <si>
    <t>GRABADORA PORTATIL DE AUDIO ZOOM H8, 12 PISTAS, MICRÓFONOS ESTEREO, 6 ENTRADAS, INTERFAZ TACTIL, INTERFAZ DE AUDIO USB, FUNCIONA CON PILAS, PARA AUDIO ESTEREO/ MULTIPISTA PARA VIDEO, PODCASTING Y MÚSICA</t>
  </si>
  <si>
    <t>MICROFONO DE CONDENSADOR RODE
 NT1-A</t>
  </si>
  <si>
    <t>MICROFONO INALAMBRICO DJI MIC
2 TX +TX+ 1 RX + ESTUCHE DE CARGA, 250
 M DE ALCANCE, 15 HORAS DDE BATERIA</t>
  </si>
  <si>
    <t>OTROS EQUIPOS DE COMPUTACIÓN</t>
  </si>
  <si>
    <t>OTROS EQUIPOS DE MANTENIMIENTO Y SEGURIDAD</t>
  </si>
  <si>
    <t>CAMARAS DE SEGURIDAD CIRCUITO CERRADO (CON SEIS CAMARAS)</t>
  </si>
  <si>
    <t>DIABLITO DE ACERO CONVERTIBLE - LLANTAS SÓLIDAS</t>
  </si>
  <si>
    <t>DIABLO DE CARGA 200 KG.</t>
  </si>
  <si>
    <t>DIABLITO DE CARGA PLATAFORMA, RUEDA NEUMATICA 400 KG DE ACERO</t>
  </si>
  <si>
    <t>ESCALERA DE TIJERA DE ALUMINIO DE 4 PIES 1.22 MTRS/150  KG TIPO III</t>
  </si>
  <si>
    <t>ESCALERA DE TIJERA DE 4 PELDAÑOS</t>
  </si>
  <si>
    <t>ESCALERA DE FIBRA DE VIDRIO DE 10 MTS.</t>
  </si>
  <si>
    <t>ESCALERA TIPO TIJERA 6 PELDAÑOS  150 KG COD. 10437</t>
  </si>
  <si>
    <t xml:space="preserve">EXTINGUIDOR </t>
  </si>
  <si>
    <t>OTROS EQUIPOS DE CARÁCTER COMERCIAL</t>
  </si>
  <si>
    <t>Congelador Imbera vertical 1 puerta de cristal de 24 pies cúbicos de almacenamiento de 404 litros medidas 200x76x78 cm</t>
  </si>
  <si>
    <t>Refrigerador vertical 3 puertas de cristal marca Imbera 72 pies cúbicos medidas 205 x 200 x 85 cm</t>
  </si>
  <si>
    <t>REFRIGERADOR 11", ESPECIFICACIONES MATERIAL DE FABRICACIÓN: METAL PLÁSTICO CRISTAL, MEDIDAS CON EMPAQUE CM (ALTO X ANCHO X FONDO) 170X66X79, SISTEMA DE ENFRIAMIENTO, EVAPORADOR SENCILLO, COLOR SILVER, PESO(KG) 59, FONDO (CM) 51.7, NUMERO DE ANAQUELES 5, VOLTAJE 115 V, CAPACIDAD REFRIGERADORES 11 A 14 PIES CÚBICOS, TIPO DE REFRIGERADOR: TOP MOUNT, 1 CAJÓN, 3 PARRILLAS, 1 PARRILLA DE CONGELADOR. ALTO (CM) 168.1, NUMERO DE PUERTAS 2, POTENCIA 111 W, ANCHO (CM) 61 GAMA COLOR PLATA, NUMERO DE PARRILLAS DEL REFRIGERADOR 4 MEDIDAS SIN EMPAQUE CM (ALTO ANCHO X FONDO) 1.68 X 61 X 71.7. MARCA: WHIRLPOOL MODELO: WT1130M</t>
  </si>
  <si>
    <t>OTROS EQUIPOS Y HERRAMIENTAS</t>
  </si>
  <si>
    <t>CAJA DE HERRAMIENTA GENERICA  DE 108 PIEZAS</t>
  </si>
  <si>
    <t>OTROS MOBILIARIOS Y EQUIPO</t>
  </si>
  <si>
    <t>AIRE ACONDICIONADO MINISPLIT LIFE DE 2 TONELADAS FRIO 220V</t>
  </si>
  <si>
    <t xml:space="preserve">LICUADORA INDUSTRIAL BAR HIELO </t>
  </si>
  <si>
    <t xml:space="preserve">BOMBA SUMERGIBLE </t>
  </si>
  <si>
    <t>BATIDORA AID DE 10 VELOCIDADES 4.5Q INCLUYE UN BATIDOR GLOBO, UN BATIDOR PLANO, 1 BATIDOR DE GANCHO CON TAZÓN DE ACERO INOXIDABLE, LOS BATIDORES ESTÁN FABRICADOS EN ALUMINIO. INCLUYE FUNCIÓN ROTATORIA. SU POTENCIA ES DE 325 W. CUENTA CON SOPORTE Y TAZÓN INTEGRADOS QUE MANTIENEN FIJO EL PRODUCTO Y FACILITAN SU USO MARCA: KITCHENAID MODELO: ARTISAN KSM150</t>
  </si>
  <si>
    <t>LICUADORA NINJA PROFESIONAL 4 VELOCIDADES VASO DE PLASTICO DE 2.1 LTS. COLOR NEGRO MARCA: NINJA MODELO: CO650B</t>
  </si>
  <si>
    <t>BAÑO DE ARTESA (TINA) CHAROLA PERFORADA DESMONTABLE DE LAMINA DE ACERO INOXIDABLE, COLCHONETA DE ESPUMA DE POLIURETANO FORRADO EN VINIL, CONTRA REJILLA DE ACERO ACABADO CROMADO, CUBIERTA RESPALDO PERIMETRAL TINA DE BAÑO Y DIVISION TRANSVERSAL EN LAMINA DE ACERO, CUERPO Y ENTREPAÑOS EN LAMINA DE ACERO ACABADO EN ESMALTE, REGATON DE ALUMINIO DE 1” DE DIAMETRO, ESTRUCTURA DE TUBO CUADRADO DE ACERO, ACABADO ESMALTE, DE LARGO 180 CMS, DE ANCHO 70 CMS, DE ALTO 105 CMS CON RESPALDO. MARCA: FABRICACION ESPECIAL</t>
  </si>
  <si>
    <t>CAMBIADOR PARA BEBES EN COLOR BLANCO DE 82 X 85 X 45 CMS PESO DE 21 KG FABRICADO EN MDP SIN PATAS. MARCA: SKAL LIVING</t>
  </si>
  <si>
    <t>LAVADORA INDUSTRIAL PRIMUS CAPACIDAD DE CARGA 52KGS 220V, INCLUYE FLETE Y PUESTA EN MARCHA</t>
  </si>
  <si>
    <t>SECADORA INDUTRIAL UNIMAC CAPACIDAD DE CARGA 54 KGS 220V, INCLUYE FLETE Y PUESTA EN MARCHA</t>
  </si>
  <si>
    <t>Estufa multiusos con tina capacidad 8 litros, canastilla niquelada, quemadores de recuperación inmediata, parrilla sanitaria, plancha cold rolled, 4 quemadores octagonales medidas 162x91x115 cm peso 290 kg.</t>
  </si>
  <si>
    <t>Batidora industrial de 30 litros, 3 velocidades motor 1.5 hp para 5.25 kg de amasado</t>
  </si>
  <si>
    <t>Dispensador de agua en 2 secciones para 20 litros cada una, en acero inoxidable, agitación por turbina magnética</t>
  </si>
  <si>
    <t>Horno para capacidad 8 charolas, para uso panadero, repostería, pizzas, etc. Medidas 150x70x90 cm</t>
  </si>
  <si>
    <t>KIT DE TALADRO INALAMBRICO CON ROTOMARTILLO</t>
  </si>
  <si>
    <t>BURRO DE PLANCHAR</t>
  </si>
  <si>
    <t>BOCINA GRANDE PROFESIONAL DE 2000WTS CON 3 CANALES DE 10</t>
  </si>
  <si>
    <t>PLANCHA INDUSTRIAL</t>
  </si>
  <si>
    <t>COMPRESOR DE AIRE</t>
  </si>
  <si>
    <t>LÁMPARA DE PESTAÑAS</t>
  </si>
  <si>
    <t>CAMILLA CURVA LASHISTA PARA PESTAÑAS</t>
  </si>
  <si>
    <t>MANIQUÍ DE HOMBRE PARA SASTRERÍA</t>
  </si>
  <si>
    <t>MANIQUÍ DE MUJER PARA SASTRERÍA</t>
  </si>
  <si>
    <t>MÁQUINA OVERLOK</t>
  </si>
  <si>
    <t>TOLDO 6X6</t>
  </si>
  <si>
    <t>TELÉFONO INTERSECRETARIAL</t>
  </si>
  <si>
    <t>MINI SPLIT DE 1 TONELADA DE 220 VOLT.</t>
  </si>
  <si>
    <t>EXTRACTOR INDUSTRIAL TIPO CEBOLLA AÉREO</t>
  </si>
  <si>
    <t>CAFETERA DE 45 TAZAS</t>
  </si>
  <si>
    <t>ENGARGOLADORA DE ARILLO DE METAL</t>
  </si>
  <si>
    <t>GUILLOTINA DE ACERO INOXIDABLE DE 15" X 12"</t>
  </si>
  <si>
    <t xml:space="preserve">LICUADORAS MAX 3 VEL 1100W T/PROFESIONAL </t>
  </si>
  <si>
    <t xml:space="preserve">PERSIANA ENRROLLABLE VERTICAL DE 1.00 X 1.70 MT </t>
  </si>
  <si>
    <t>SISTEMAS DE AIRE ACONDICIONADO, CALEFACCIÓN Y DE REFRIGERACIÓN INDUSTRIAL Y COMERCIAL</t>
  </si>
  <si>
    <t>SOPORTE UNIVESAL DE TECHO PARA PROYECOR</t>
  </si>
  <si>
    <t>VENTILADOR DE MESA Y PARED DE 10"</t>
  </si>
  <si>
    <t>VENTILADOR DE PEDESTAL ASPAS METALICAS DE 18"</t>
  </si>
  <si>
    <t>MOBILIARIO Y EQUIPO EDUCACIONAL Y RECREATIVO</t>
  </si>
  <si>
    <t>EQUIPOS Y APARATOS AUDIVISUALES</t>
  </si>
  <si>
    <t>EQUIPOS Y APARATOS AUDIOVISUALES</t>
  </si>
  <si>
    <t>MICROFONO INALAMBRICO</t>
  </si>
  <si>
    <t>TANQUE ESTACIONARIO</t>
  </si>
  <si>
    <t>SISTEMA DE MICROFONIA VOCAL INALAMBRICO DE ALTA DEFINICION</t>
  </si>
  <si>
    <t>VIDEO PROYECTOR MULTIMEDIA (CAÑON)</t>
  </si>
  <si>
    <t>APARATOS DEPORTIVOS</t>
  </si>
  <si>
    <t>CAMINADORA</t>
  </si>
  <si>
    <t>CÁMARAS FOTOGRÁFICAS Y DE VIDEO</t>
  </si>
  <si>
    <t>ADAPTADOR SIGMA MC-11 FOR USE WITH 5GV LENSES FOR</t>
  </si>
  <si>
    <t>TRIPIÉ CON CABEZA PARA VIDEO (TRIPODE DE VIDEO MANFROTO MVH502A, 546BK-1 )</t>
  </si>
  <si>
    <t>EQUIPO E INSTRUMENTAL MEDICO Y DE LABORATORIO</t>
  </si>
  <si>
    <t>EQUIPO MEDICO Y DE LABORATORIO</t>
  </si>
  <si>
    <t>APARATOS E INSTRUMENTOS DE LABORATORIO</t>
  </si>
  <si>
    <t>COMPRESERO DE 4 COMPRESAS FABRICADO CON ACERO INOXIDABLE</t>
  </si>
  <si>
    <t>CAMILLA PORTATIL</t>
  </si>
  <si>
    <t>CAMA HOSPITALARIA MANUAL CON COLCHON, PORTASUEROS HECHA EN ACERO INOXIDABLE MEDIDAS 212X94 CM COLOR BLANCO</t>
  </si>
  <si>
    <t>GLUCOMETRO</t>
  </si>
  <si>
    <t>LARINGOSCOPIO PRO 12 HOJAS CALIDAD PREMIUM</t>
  </si>
  <si>
    <t>PARAFINERO PARA USO TERAPEUTICO DE 12  LIBRS DE ACERO INOXIDABLE</t>
  </si>
  <si>
    <t>INSTRUMENTAL MÉDICO Y DE LABORATORIO</t>
  </si>
  <si>
    <t>OTOSCOPIO</t>
  </si>
  <si>
    <t>CAMION CAJA SECA</t>
  </si>
  <si>
    <t>VEHICULO DE TRANSPORTE DE PERSONAL (URVAN)</t>
  </si>
  <si>
    <t>VEHICULO AVEO</t>
  </si>
  <si>
    <t>CARROCERIAS Y REMOLQUES</t>
  </si>
  <si>
    <t xml:space="preserve">MAQUINARIA, OTROS EQUIPOS Y HERRAMIENTAS
</t>
  </si>
  <si>
    <t>MAQUINARIA Y EQUIPO AGROPECUARIO</t>
  </si>
  <si>
    <t>MAQUNARIA Y EQUIPO AGROPECUARIO</t>
  </si>
  <si>
    <t>DESBROZADORA DESMALEZADORA A GASOLINA COD.11031</t>
  </si>
  <si>
    <t>MAQUINARIA Y EQUIPO INDUSTRIAL</t>
  </si>
  <si>
    <t>EQUIPO ELECTRICO INDUSTRIAL</t>
  </si>
  <si>
    <t>MAQUINARIA, EQUIPO Y HERRAMIENTAS PARA INDUSTRIA</t>
  </si>
  <si>
    <t>BLACKHORSE-RACING ASIENTO DE CUENTAS DE NEUMÁTICO DE AIRE DE 5 GALONES, INFLADOR DE ASIENTO DE HERRAMIENTA DE 145 PSI CON CALIBRE PARA AUTOMÓVIL, CAMIÓN, ATV, TANQUE RESISTENTE</t>
  </si>
  <si>
    <t>BOMBA DE AGUA DE 2 HP</t>
  </si>
  <si>
    <t>MAQUINARIA Y EQUIPO DE CONSTRUCCIÓN</t>
  </si>
  <si>
    <t>MAQUINARIA Y EQUIPO PARA LA CONSTRUCCIÓN</t>
  </si>
  <si>
    <t>BOMBA ELECTRICA DE AGUA DE ELEVACION DE UN CABALLO Y MEDIO DE FUERZA VOLTAJE 1/10  56206</t>
  </si>
  <si>
    <t>EQUPO DE COMUNICACIÓN</t>
  </si>
  <si>
    <t>TELEFONO CELULAR</t>
  </si>
  <si>
    <t>EQUIPOS DE GENERACIÓN ELÉCTRICA, APARATOS Y ACCESORIOS ELÉCTRICOS</t>
  </si>
  <si>
    <t>EQUIPOS, APARATOS Y ACCESORIOS ELÉCTRICOS</t>
  </si>
  <si>
    <t>ARRANCADOR PARA VEHICULO</t>
  </si>
  <si>
    <t>CARGADOR DE ACUMULADOR</t>
  </si>
  <si>
    <t>PLANTA DE LUZ</t>
  </si>
  <si>
    <t>HERRAMIENTAS Y MÁQUINAS-HERRAMIENTA</t>
  </si>
  <si>
    <t>HERRAMIENTAS PARA MANTENIMIENTO Y SEGURIDAD</t>
  </si>
  <si>
    <t>HIDROLAVADORA INDUSTRIAL</t>
  </si>
  <si>
    <t>PISTOLA DE LAVADO A PRESION</t>
  </si>
  <si>
    <t>HERRAMIENTAS Y MÁQUINAS - HERRAMIENTA</t>
  </si>
  <si>
    <t>TALADRO ROTOMARTILLO CINCELADOR 6 JOULES TRUPER COD. 101221</t>
  </si>
  <si>
    <t>BOMBA PARA FUMIGAR DE 20 LT.</t>
  </si>
  <si>
    <t>BOMBA DE VACÍO DE ½ HP</t>
  </si>
  <si>
    <t>JUEGO DE DADO C/ MATRACA DE 39 PZAS PRETUL COD. 24220</t>
  </si>
  <si>
    <t>MOTOSIERRA DE 16 PULGADAS A 2 TIEMPOS A GASOLINA 1.9 HP</t>
  </si>
  <si>
    <t>PISTOLA DE CLAVOS NEUMÁTICA</t>
  </si>
  <si>
    <t>ROTO MARTILLO CINCELADOR DE 7 KG.</t>
  </si>
  <si>
    <t>SOPLADORA A GASOLINA MOTOR DE 2 TIEMPOS 27.2C</t>
  </si>
  <si>
    <t xml:space="preserve">PATIN HIDRAHULICO </t>
  </si>
  <si>
    <t>OTROS EQUIPOS</t>
  </si>
  <si>
    <t>OTROS APARATOS Y OTROS INSTRUMENTOS CIENTÍFICOS Y DE LABORATORIO</t>
  </si>
  <si>
    <t xml:space="preserve">BAUMANOMETRO DIGITAL </t>
  </si>
  <si>
    <t>TERMOMETRO ELECTRICO DIGITAL</t>
  </si>
  <si>
    <t>ACTIVOS INTANGIBLES</t>
  </si>
  <si>
    <t>LICENCIAS INFORMÁTICAS E INTELECTUALES</t>
  </si>
  <si>
    <t>PAQUETE DE SISTEMA DE EVALUACION DE NIÑOS, Y ADOLESCENTES C/25</t>
  </si>
  <si>
    <t>PAQUETE DE INVENTARIO MULTIFACÉTICO DE LA PERSONALIDAD (MPI-2)</t>
  </si>
  <si>
    <t>PAQUETE DE SISTEMA DE EVALUACIÓN DE FAMILIA</t>
  </si>
  <si>
    <t>SUMAS DE LOS CAPITULOS 2000, 3000, 4000 y 5000</t>
  </si>
  <si>
    <t>AUTORIZO</t>
  </si>
  <si>
    <t>DRA. IRLANDA XIOMARA GÓMEZ VALTIERRA</t>
  </si>
  <si>
    <t>DIRECTORA GENERAL SIDIFEN</t>
  </si>
  <si>
    <t>CESTO DE BASURA</t>
  </si>
  <si>
    <t>DETECTOR DE BILLETES FALSOS</t>
  </si>
  <si>
    <t>LIBRETA TAQUIGRAFIA</t>
  </si>
  <si>
    <t>PIZARRON DE CORCHO 60 X 90 CM</t>
  </si>
  <si>
    <t>SEPARADOR DE LA A-Z TAMAÑO MEDIA CARTA</t>
  </si>
  <si>
    <t>TIJERA MUNDIAL DE 8 1/2</t>
  </si>
  <si>
    <t>NOTAS ADHESIVAS (POST-IT)  12.7 x 43 MM</t>
  </si>
  <si>
    <t>PAPEL CAPLE</t>
  </si>
  <si>
    <t>PAPEL CASCARON 1/2 NEGRO</t>
  </si>
  <si>
    <t>PAPEL CHINA BLANCO</t>
  </si>
  <si>
    <t>PAPEL CHINA ROSA INSTITUCIONAL</t>
  </si>
  <si>
    <t>PAPEL CONTAC CON 20 MTS NEGRO</t>
  </si>
  <si>
    <t>PAPEL MANILA</t>
  </si>
  <si>
    <t>TARJETAS DE ALMACEN</t>
  </si>
  <si>
    <t>ROLLOS TERMICOS CON CENTRO DE CARTON 8X7 (CAJA 12 PIEZAS)</t>
  </si>
  <si>
    <t>AIRE COMPRIMIDO</t>
  </si>
  <si>
    <t xml:space="preserve">ESCOBA METÁLICA PARA JARDÍN, RECTA, 24 DIENTES, MANGO 54" </t>
  </si>
  <si>
    <t>CEPILLO IXTLE</t>
  </si>
  <si>
    <t>ALCOHOL ISOPROPILICO SPRAY</t>
  </si>
  <si>
    <t>LINO AMARILLO</t>
  </si>
  <si>
    <t>LINO VERDE BANDERA</t>
  </si>
  <si>
    <t>LINO VERDE ROSA FUCCIA</t>
  </si>
  <si>
    <t>LINO 100% MONACO BLANCO</t>
  </si>
  <si>
    <t>LINO 100% MONACO BEIGE</t>
  </si>
  <si>
    <t>MANTA SAN GABRIEL</t>
  </si>
  <si>
    <t>MANTA SAN MARTIN</t>
  </si>
  <si>
    <t>MANTA ARTESANAL 250 CRUDA</t>
  </si>
  <si>
    <t>MANTA ARTESANAL SUECA</t>
  </si>
  <si>
    <t>ETAMINA FINA BLANCA</t>
  </si>
  <si>
    <t>MANTA MARQUISET BLANCA</t>
  </si>
  <si>
    <t>MANTA MARQUISET BEIGE</t>
  </si>
  <si>
    <t>YUTE COLOR NATURAL</t>
  </si>
  <si>
    <t>YUTE COLOR BEIGE</t>
  </si>
  <si>
    <t>YUTE COLOR ROJO</t>
  </si>
  <si>
    <t>YUTE COLOR AZUL REY</t>
  </si>
  <si>
    <t>YUTE COLOR NARNAJA</t>
  </si>
  <si>
    <t>YUTE COLOR VERDE LIMON</t>
  </si>
  <si>
    <t>YUTE COLOR VERDE BANDERA</t>
  </si>
  <si>
    <t>YUTE COLOR CAFÉ</t>
  </si>
  <si>
    <t>YUTE COLOR ROSA FUCCIA</t>
  </si>
  <si>
    <t>YUTE COLOR MORADO</t>
  </si>
  <si>
    <t>YUTE COLOR AMARILLO CANARIO</t>
  </si>
  <si>
    <t>YUTE COLOR AMARILLO MOSTAZA</t>
  </si>
  <si>
    <t>YUTE COLOR TINTO</t>
  </si>
  <si>
    <t>TRICOT BLANCO</t>
  </si>
  <si>
    <t>TRICOT NEGRO</t>
  </si>
  <si>
    <t>BIES ROJO ROLLO 25 MT</t>
  </si>
  <si>
    <t>CONO DE HILO PARA MAQUINA INDUSTRIAL BLANCO</t>
  </si>
  <si>
    <t>CONO DE HILO PARA MAQUINA INDUSTRIAL CRUDO</t>
  </si>
  <si>
    <t>CONO DE HILO PARA MAQUINA INDUSTRIAL NEGRO</t>
  </si>
  <si>
    <t>CONO DE HILO PARA MAQUINA INDUSTRIAL ROJO</t>
  </si>
  <si>
    <t>ELASTICO BLANCO 3 CM ANCHO</t>
  </si>
  <si>
    <t>ELASTICO BLANCO 2 CM ANCHO</t>
  </si>
  <si>
    <t>ELASTICO BLANCO 1 CM ANCHO</t>
  </si>
  <si>
    <t>ELASTICO BLANCO 0.5 CM ANCHO</t>
  </si>
  <si>
    <t>FIELTRO ROJO</t>
  </si>
  <si>
    <t>RELLENO DELCRON</t>
  </si>
  <si>
    <t>HILAZA DE ALGODÓN</t>
  </si>
  <si>
    <t>HILAZA OMEGA 10</t>
  </si>
  <si>
    <t>ESTAMBRE ACRILAN ROJO</t>
  </si>
  <si>
    <t>ESTAMBRE ACRILAN AZUL REY</t>
  </si>
  <si>
    <t>ESTAMBRE ACRILAN AZUL CIELO</t>
  </si>
  <si>
    <t>ESTAMBRE ACRILAN AZUL TURQUEZA</t>
  </si>
  <si>
    <t>ESTAMBRE ACRILAN VERDE LIMON</t>
  </si>
  <si>
    <t>ESTAMBRE ACRILAN VERDE BANDERA</t>
  </si>
  <si>
    <t>ESTAMBRE ACRILAN VERDE ESMERALDA</t>
  </si>
  <si>
    <t>ESTAMBRE ACRILAN VERDE OLIVO</t>
  </si>
  <si>
    <t>ESTAMBRE ACRILAN ROSA FUCCIA</t>
  </si>
  <si>
    <t>ESTAMBRE ACRILAN MAGENTA</t>
  </si>
  <si>
    <t>ESTAMBRE ACRILAN SALMON</t>
  </si>
  <si>
    <t xml:space="preserve">ESTAMBRE ACRILAN ROSA PALO </t>
  </si>
  <si>
    <t>ESTAMBRE ACRILAN MORADO</t>
  </si>
  <si>
    <t>ESTAMBRE ACRILAN LILA</t>
  </si>
  <si>
    <t>ESTAMBRE ACRILAN AMARILLO CANARIO</t>
  </si>
  <si>
    <t>ESTAMBRE ACRILAN AMARILLO MOSTAZA</t>
  </si>
  <si>
    <t>CAFÉ</t>
  </si>
  <si>
    <t>BASE DE MADERA 17x13</t>
  </si>
  <si>
    <t>BASE DE MADERA 55x30</t>
  </si>
  <si>
    <t>BASE DE MADERA 50x30</t>
  </si>
  <si>
    <t>BASE DE MADERA 60x30</t>
  </si>
  <si>
    <t>BASE DE MADERA 70x30</t>
  </si>
  <si>
    <t>BASE DE MADERA 45x25</t>
  </si>
  <si>
    <t>BASE DE MADERA 50x25</t>
  </si>
  <si>
    <t>PIEZAS DE MADERA</t>
  </si>
  <si>
    <t>PIEZA DE RESINA CHICA</t>
  </si>
  <si>
    <t>PIEZA DE RESINA MEDIANA</t>
  </si>
  <si>
    <t>PIEZA DE RESINA GRANDE</t>
  </si>
  <si>
    <t>PIEZA DE RESINA GIGANTE</t>
  </si>
  <si>
    <t>TERMO TIPO YETI WISKERO</t>
  </si>
  <si>
    <t>TERMO TIPO YETI 20 oz.</t>
  </si>
  <si>
    <t>TERMO TIPO YETI 30 oz.</t>
  </si>
  <si>
    <t>ALAMBRE GALVANIZADO CALIBRE 16</t>
  </si>
  <si>
    <t>BOTON CONCHA NACAR No. 22</t>
  </si>
  <si>
    <t>BOTON CONCHA NACAR No. 18</t>
  </si>
  <si>
    <t>BOTON COLOR TRANSPARENTE CON DOS HOYOS No.22</t>
  </si>
  <si>
    <t>SALSA HUICHOL</t>
  </si>
  <si>
    <t>TABLA INDIVIDUAL PARA MONO</t>
  </si>
  <si>
    <t>TABLA DOBLE PARA MONO</t>
  </si>
  <si>
    <t>TABLA DE ESCRITORIO INDIVIDUAL PARA MONO</t>
  </si>
  <si>
    <t>TABLA DE ESCRITORIO DOBLE PARA MONO</t>
  </si>
  <si>
    <t>DUROCK</t>
  </si>
  <si>
    <t>FILTRO DE AIRE PARA DESBROZADORA</t>
  </si>
  <si>
    <t>FILTRO DE AIRE PARA SOPLADORA</t>
  </si>
  <si>
    <t>FILTRO DE AIRE PARA MOTOSIERRA</t>
  </si>
  <si>
    <t>CABEZAL UNIVERSAL PARA DESBROZADORA</t>
  </si>
  <si>
    <t>CRUZETA UNIVERSAL</t>
  </si>
  <si>
    <t>BIRDGATE BARRERA</t>
  </si>
  <si>
    <t xml:space="preserve">COPLE DE REPARACIÓN DE 2” PVC HIDRÁULICO </t>
  </si>
  <si>
    <t xml:space="preserve">COPLE DE REPARACIÓN DE 3” PVC HIDRÁULICO </t>
  </si>
  <si>
    <t xml:space="preserve">COPLE DE REPARACIÓN DE ROSCA 4” PVC HIDRÁULICO </t>
  </si>
  <si>
    <t>PEGAMENTO PARA TUBO PVC</t>
  </si>
  <si>
    <t>TUBO DE PVC HIDRÁULICO 2"</t>
  </si>
  <si>
    <t>TUBO DE PVC HIDRÁULICO 4"</t>
  </si>
  <si>
    <t xml:space="preserve">PINTURA GRIS BOULEVARD </t>
  </si>
  <si>
    <t>ACEITE DE TRASMISIÓN AUTOMATICA</t>
  </si>
  <si>
    <t>ADITIVO AD-BLUE  (5 LITROS)</t>
  </si>
  <si>
    <t>ANTICONGELANTE ROJO</t>
  </si>
  <si>
    <t>LISTON SATIN DE 3 CM DE ANCHO COLOR DORADO (ROLLO 50 METROS)</t>
  </si>
  <si>
    <t>LISTON SATIN DE 3 CM DE ANCHO COLOR BEIGE (ROLLO 50 METROS)</t>
  </si>
  <si>
    <t>LISTON SATIN DE 4 CM DE ANCHO COLOR DORADO (ROLLO 50 METROS)</t>
  </si>
  <si>
    <t>LISTON SATIN DE 4 CM DE ANCHO COLOR BEIGE (ROLLO 50 METROS)</t>
  </si>
  <si>
    <t>LISTON SATIN DE 4 CM DE ANCHO COLOR AMARILLO (ROLLO 50 METROS)</t>
  </si>
  <si>
    <t>LISTON SATIN DE 4 CM DE ANCHO COLOR TINTO (ROLLO 50 METROS)</t>
  </si>
  <si>
    <t>LISTON SATIN DE 6 CM DE ANCHO COLOR BEIGE (ROLLO 50 METROS)</t>
  </si>
  <si>
    <t>LISTON SATIN DE 6 CM DE ANCHO COLOR DORADO (ROLLO 50 METROS)</t>
  </si>
  <si>
    <t>LISTON SATIN DE 6 CM DE ANCHO COLOR AMARILLO (ROLLO 50 METROS)</t>
  </si>
  <si>
    <t>LISTON SATIN DE 6 CM DE ANCHO COLOR TINTO (ROLLO 50 METROS)</t>
  </si>
  <si>
    <t>ROLLO DE ETIQUETA TALLA CHICA</t>
  </si>
  <si>
    <t>ROLLO DE ETIQUETA TALLA MEDIANA</t>
  </si>
  <si>
    <t>ROLLO DE ETIQUETA TALLA GRANDE</t>
  </si>
  <si>
    <t>ROLLO DE ETIQUETA TALLA EXTRA-GRANDE</t>
  </si>
  <si>
    <t xml:space="preserve">ASPERSOR DE BRISA RAIN BIRD 1800 </t>
  </si>
  <si>
    <t>CONECTOR RJ 45 PARA PONCHAR</t>
  </si>
  <si>
    <t>FELPA PARA RODILLO 4"</t>
  </si>
  <si>
    <t xml:space="preserve">JUEGO DE LLAVES ALLEN HEXAGONALES UNIVERSALES L- A-T, 20 PIEZAS </t>
  </si>
  <si>
    <t>JUEGO DE LLAVES PERICAS</t>
  </si>
  <si>
    <t>SOPLETE DE CARTUCHO (INLCUYE CARTUCHO Y SOPLETE)</t>
  </si>
  <si>
    <t>ARTICULOS MENORES PARA SERVICIOS GENERALES</t>
  </si>
  <si>
    <t>DESCOSEDOR GRANDE</t>
  </si>
  <si>
    <t>CORTADOR DE COSTURA</t>
  </si>
  <si>
    <t>ALFILERILLO DE ACERO No. 8</t>
  </si>
  <si>
    <t>ALILER DE HIERRO NIQUELEADO 28 MM</t>
  </si>
  <si>
    <t>SEGURO DORADO</t>
  </si>
  <si>
    <t>AGUJA MODISTA No. 4</t>
  </si>
  <si>
    <t>AGUJA MODISTA No. 6</t>
  </si>
  <si>
    <t>AGUJA MODISTA No. 10</t>
  </si>
  <si>
    <t>AGUJA MODISTA No. 12</t>
  </si>
  <si>
    <t>AGUJA PARA MAQUINA INDUSTRIAL No. 9</t>
  </si>
  <si>
    <t>AGUJA PARA MAQUINA INDUSTRIAL No. 10</t>
  </si>
  <si>
    <t>AGUJA PARA MAQUINA INDUSTRIAL No. 14</t>
  </si>
  <si>
    <t>AGUJA PARA MAQUINA INDUSTRIAL OVER No. 11</t>
  </si>
  <si>
    <t>AGUJA PARA MAQUINA INDUSTRIAL OVER No. 14</t>
  </si>
  <si>
    <t>BURRO DE PLANCHAR DE ACERO INOXIDABLE 92.7 x 141.60 x 44.5 CM</t>
  </si>
  <si>
    <t>TEFLON PARA PLANCHA</t>
  </si>
  <si>
    <t>BASCULA PORCIONADORA DE ACERO INOXIDABLE TORREY 0LEQ12-N</t>
  </si>
  <si>
    <t>LLAVE ANGULAR</t>
  </si>
  <si>
    <t>ARTÍCULOS ELECTRÓNICOS MENORES</t>
  </si>
  <si>
    <t>WALKIE TALKIE, RADIOS DE COMUNICACIÓN(KIT 4 PIEZAS)</t>
  </si>
  <si>
    <t xml:space="preserve">FUENTE DE PODER SLIM 4.2 VOLTS 40 AMPERES  </t>
  </si>
  <si>
    <t>TARJETA RECEPTORA LINS RV 907</t>
  </si>
  <si>
    <t xml:space="preserve">LIMPIADOR PARA CARBURADOR   </t>
  </si>
  <si>
    <t>LIMPIADOR LUBRICANTE DIELECTRICO</t>
  </si>
  <si>
    <t>REFACCIONES Y ACCESORIOS MENORES DE MAQUINARIA Y OTROS EQUIPOS</t>
  </si>
  <si>
    <t>MATERIAL MENOR DE FERRETERÍA PARA MAQUINARIA Y OTROS EQUIPOS</t>
  </si>
  <si>
    <t>CADENA PARA MOTOSIERRA</t>
  </si>
  <si>
    <t>CILINDRO DE GAS</t>
  </si>
  <si>
    <t>SERVICIO DE AGUA POTABLE ANUAL OFICINA Y TALLER</t>
  </si>
  <si>
    <t>SERVICIOS DE ACCESO A INTERNET, REDES Y PROCESAMIENTO DE INFORMACION</t>
  </si>
  <si>
    <t>SERVICIOS DE ACCESO A INTERNET, REDES Y PROCESAMIENTO DE INFORMACIÒN</t>
  </si>
  <si>
    <t>SERVICIO DE INTERNET</t>
  </si>
  <si>
    <t>SERVIDOR PARA SISTEMA DE COSTOS Y VENTAS</t>
  </si>
  <si>
    <t>IMPRESIÓN DE TARJETAS DE PRESENTACION</t>
  </si>
  <si>
    <t>SERVICIOS VARIOS DE TREN</t>
  </si>
  <si>
    <t>SERVICIOS VARIOS DE CARRUSEL</t>
  </si>
  <si>
    <t>MANTENIMIENTO Y CONSERVACIÓN DE PLANTAS E INSTALACIONES PRODUCTIVAS</t>
  </si>
  <si>
    <t>VEGETACIÓN EN GENERAL/ARBOLES PARA TRANSPLANTE</t>
  </si>
  <si>
    <t>FUMIGACIÓN  ALMACEN DE ALIMENTOS</t>
  </si>
  <si>
    <t>FUMIGACIÓN  VELATORIO DIF</t>
  </si>
  <si>
    <t>FUMIGACIÓN ALIMENTA LA ESPERANZA</t>
  </si>
  <si>
    <t>FUMIGACION GALERIA NAYARTE</t>
  </si>
  <si>
    <t>DÍA DEL NIÑO</t>
  </si>
  <si>
    <t>DÍA DE LA MADRE</t>
  </si>
  <si>
    <t>NAVIDAD</t>
  </si>
  <si>
    <t>FOMENTO A LAS ARTESANIAS</t>
  </si>
  <si>
    <t>OTROS GASTOS DE RESPONSABILIDAD</t>
  </si>
  <si>
    <t>SERVICIOS DE ALIMENTACIÓN</t>
  </si>
  <si>
    <t>ANAQUEL METALICO REFORZADO CON 5 CHAROLAS DE 90x60 CM CAL 22 Y 4 POSTES DE 2.20 MTS CAL 18</t>
  </si>
  <si>
    <t>SALA COMPLETA PARA CUARTO DE TELEVISION</t>
  </si>
  <si>
    <t>MESEDORA CON CEDRO TAPIZADO CON ASIENTO Y RESPALDO</t>
  </si>
  <si>
    <t>PROCESADOR  DE AUDIO DIGITAL MARCA ASHLY MODELO PROTEA 4.8</t>
  </si>
  <si>
    <t xml:space="preserve">DESBROZADORA PODADORA MOTOSIERRA 2.5 HP CORTA SETOS 52 CC </t>
  </si>
  <si>
    <t xml:space="preserve">DESBROZADORA HUSQVARNA 143 R-II   </t>
  </si>
  <si>
    <t>VENTILADOR DE TECHO</t>
  </si>
  <si>
    <t>PLANCHA DE VAPOR SILVER STAR MODELO ES-300</t>
  </si>
  <si>
    <t>OTRO MOBILIARIO Y EQUIPO EDUCACIONAL Y RECREATIVO</t>
  </si>
  <si>
    <t>JUEGOS INFANTILES</t>
  </si>
  <si>
    <t>JUGUETE DE JUEGO DE PARACAIDAS DE TELA</t>
  </si>
  <si>
    <t xml:space="preserve">ESMERILADORA ALAMBRICA DE 4-1/2″ 11 AMP 11,000 RPM CON PALETA DE BLOQUEO + MALETA DE ALMACENAJE </t>
  </si>
  <si>
    <t xml:space="preserve">JUEGO DE DADOS Y TRINQUETE DE 28PZAS CON CUADRO DE 3/8" SAE MILWAUKEE 48-22-9408 </t>
  </si>
  <si>
    <t>INYECTOR DE GRASA AUTOMATICO</t>
  </si>
  <si>
    <t>programas operados con FAM</t>
  </si>
  <si>
    <t>CAPITULO 2000</t>
  </si>
  <si>
    <t>CAPITULO 3000</t>
  </si>
  <si>
    <t>CAPITULO 4000</t>
  </si>
  <si>
    <t>EMERGENCIA O DESASTRE</t>
  </si>
  <si>
    <t>PRIMEROS 1000 DIAS</t>
  </si>
  <si>
    <t>ALIMENTACION ESCOLAR</t>
  </si>
  <si>
    <t>ATENCION ALIMENTARIAS A PERSONAS EN SITUACION DE VULNERABILIDAD</t>
  </si>
  <si>
    <t>SALUD Y BIENESTAR COMUNITARIOS</t>
  </si>
  <si>
    <t>ATENCION A GRUPOS PRIORITARIOS</t>
  </si>
  <si>
    <t>CENTROS DE DESARROLLO COMUNITARIO</t>
  </si>
  <si>
    <t>PRESUPUESTO AUTORIZADO</t>
  </si>
  <si>
    <t>ASIGNACION PRESUPUESTAL 2025 DE PROGRAMAS ALIMENTARIOS Y DESARROLLO COMUNITARIO</t>
  </si>
  <si>
    <t>GOBIERNO DEL ESTADO DE NAYARIT 
PROGRAMA ANUAL DE ADQUISICIONES, ARRENDAMIENTOS Y PRESTACIÓN DE SERVICIOS PARA EL EJERCICIO FISCAL 2025
SISTEMA PARA EL DESARROLLO INTEGRAL DE LA FAMILIA DEL ESTADO DE NAYARIT</t>
  </si>
  <si>
    <t>CLAVE DEL OBJETO DEL GASTO (CAP/CONCEPTO/PDA/PDA ESPECÍFICA)</t>
  </si>
  <si>
    <t>CONCEPTO/ DESCRIPCIÓN</t>
  </si>
  <si>
    <t>DESTINO DE LOS BIENES Y SERVICIOS</t>
  </si>
  <si>
    <t>JUSTIFICACIÓN DE LA ADQUISICIÓN DE LOS BIENES Y SERVICIOS</t>
  </si>
  <si>
    <t>CALENDARIZACIÓN</t>
  </si>
  <si>
    <t>ENERO
CANTIDAD DE BIENES Y/O SERVICIOS REQUERIDOS</t>
  </si>
  <si>
    <t>ENERO
VALOR TOTAL (PESOS)</t>
  </si>
  <si>
    <t>FEBRERO
CANTIDAD DE BIENES Y/O SERVICIOS REQUERIDOS</t>
  </si>
  <si>
    <t>FEBRERO
VALOR TOTAL (PESOS)</t>
  </si>
  <si>
    <t>MARZO
CANTIDAD DE BIENES Y/O SERVICIOS REQUERIDOS</t>
  </si>
  <si>
    <t>MARZO
VALOR TOTAL (PESOS)</t>
  </si>
  <si>
    <t>ABRIL
CANTIDAD DE BIENES Y/O SERVICIOS REQUERIDOS</t>
  </si>
  <si>
    <t>ABRIL
VALOR TOTAL (PESOS)</t>
  </si>
  <si>
    <t>MAYO
CANTIDAD DE BIENES Y/O SERVICIOS REQUERIDOS</t>
  </si>
  <si>
    <t>MAYO
VALOR TOTAL (PESOS)</t>
  </si>
  <si>
    <t>JUNIO
CANTIDAD DE BIENES Y/O SERVICIOS REQUERIDOS</t>
  </si>
  <si>
    <t>JUNIO
VALOR TOTAL (PESOS)</t>
  </si>
  <si>
    <t>JULIO
CANTIDAD DE BIENES Y/O SERVICIOS REQUERIDOS</t>
  </si>
  <si>
    <t>JULIO
VALOR TOTAL (PESOS)</t>
  </si>
  <si>
    <t>AGOSTO
CANTIDAD DE BIENES Y/O SERVICIOS REQUERIDOS</t>
  </si>
  <si>
    <t>AGOSTO
VALOR TOTAL (PESOS)</t>
  </si>
  <si>
    <t>SEPTIEMBRE
CANTIDAD DE BIENES Y/O SERVICIOS REQUERIDOS</t>
  </si>
  <si>
    <t>SEPTIEMBRE
VALOR TOTAL (PESOS)</t>
  </si>
  <si>
    <t>OCTUBRE
CANTIDAD DE BIENES Y/O SERVICIOS REQUERIDOS</t>
  </si>
  <si>
    <t>OCTUBRE
VALOR TOTAL (PESOS)</t>
  </si>
  <si>
    <t>NOVIEMBRE
CANTIDAD DE BIENES Y/O SERVICIOS REQUERIDOS</t>
  </si>
  <si>
    <t>NOVIEMBRE
VALOR TOTAL (PESOS)</t>
  </si>
  <si>
    <t>DICIEMBRE
CANTIDAD DE BIENES Y/O SERVICIOS REQUERIDOS</t>
  </si>
  <si>
    <t>DICIEMBRE
VALOR TOTAL (PESOS)</t>
  </si>
  <si>
    <t>Eje Rector</t>
  </si>
  <si>
    <t>EJE 2 DISMINUIR LA POBREZA Y DESIGUALDAD</t>
  </si>
  <si>
    <t xml:space="preserve">Objetivo Estratégico </t>
  </si>
  <si>
    <t>Reducir la pobreza y la desigualdad procurando la atencion de los derechos y necesidades basicas de los sectores mas vulnerables, reforzando su desarrollo bajo los principios de identidad y libre determinacion mediante la instrumentacion de acciones y programas de igualdad sustantiva que generen las condiciones para que las personas que el día de hoy enfrentan una situacion puedan acceder a la educacion, servicios de salud, alimentación adecuada y a un trabajo que les permita vivir en paz y progresar en su entorno un de bienestar.</t>
  </si>
  <si>
    <t>Estrategia Vinculante</t>
  </si>
  <si>
    <t>DISMINUIR LA POBREZA Y DESIGUALDAD(desigualdades, salud, educación, identidad)</t>
  </si>
  <si>
    <t>Programa Sectorial</t>
  </si>
  <si>
    <t>EQUIDAD Y JUSTICIA SOCIAL PARA LOS MAS VULNERABLES/ SEGURIDAD ALIMENTARIA, HAMBRE CERO, MEJOR SALUD</t>
  </si>
  <si>
    <t>Programa Presupuestal</t>
  </si>
  <si>
    <t>PP 091  PP094 PROGRAMAS SOCIALES</t>
  </si>
  <si>
    <t>Ventilador oscilantes de pedestal de 18" metátlico industrial, altura ajustable temporizador de
 control remoto</t>
  </si>
  <si>
    <t>Pza.</t>
  </si>
  <si>
    <t>Inclusión y B. E.</t>
  </si>
  <si>
    <t xml:space="preserve">Operatividad del programa </t>
  </si>
  <si>
    <t>Cajas de boligrafos azul punto extrafino c/12</t>
  </si>
  <si>
    <t>caj.</t>
  </si>
  <si>
    <t>Cajas de boligrafos negra punto extrafino c/12</t>
  </si>
  <si>
    <t>Engrapadora</t>
  </si>
  <si>
    <t>pza.</t>
  </si>
  <si>
    <t>Calculadora de escritorio jumbo  de 12 digitos</t>
  </si>
  <si>
    <t>Cinta canela 48mm x 50mm</t>
  </si>
  <si>
    <t xml:space="preserve">Cajas con 12 pzas. de lapiz con goma  num. 2 </t>
  </si>
  <si>
    <t>Caj.</t>
  </si>
  <si>
    <t>Lapiz adhesivo  de 42 grs. c/u paquete con 5 pzas.</t>
  </si>
  <si>
    <t>paq.</t>
  </si>
  <si>
    <t>Tijeras  para casa y oficina de acero inoxidable 8"</t>
  </si>
  <si>
    <t>Caja chinchetas de color</t>
  </si>
  <si>
    <t>Rotafolio</t>
  </si>
  <si>
    <t>Paquete de marcador magistral colores surtido c/ 8 pzas.</t>
  </si>
  <si>
    <t>Marcador permanente punto grueso caja c/12 pzas.</t>
  </si>
  <si>
    <t>Marcador permanente delgado negro blister</t>
  </si>
  <si>
    <t>Separadorese 31 pestañas multicolores</t>
  </si>
  <si>
    <t>Quitagrapas magnetico de escritorio</t>
  </si>
  <si>
    <t xml:space="preserve">Cajas de grapas </t>
  </si>
  <si>
    <t>caj</t>
  </si>
  <si>
    <t>Cuter cuchillas dabricadas de acerode 6"</t>
  </si>
  <si>
    <t>Cortador de papel con proteccion de seguridad para corte estándar</t>
  </si>
  <si>
    <t>Resistol liquido blanco de 250 ml.</t>
  </si>
  <si>
    <t>Caja de cinta diurex 19x33 3m  transparente c/ 6 pzas.</t>
  </si>
  <si>
    <t>Crayolas c/24</t>
  </si>
  <si>
    <t>Borradores  magnetico para pizarron blanco</t>
  </si>
  <si>
    <t xml:space="preserve">pistola para silicon </t>
  </si>
  <si>
    <t>clips blinder 25 mm.</t>
  </si>
  <si>
    <t>clips blinder de 2"</t>
  </si>
  <si>
    <t>clips num. 2</t>
  </si>
  <si>
    <t>Broche Baco 8 cms c/50</t>
  </si>
  <si>
    <t xml:space="preserve">Lapiz Sin Borrador, Tamaño Primario, Caja Madera #2  caja/36 piezas </t>
  </si>
  <si>
    <t>Tablas de acrilico para escribir T/OFICIO</t>
  </si>
  <si>
    <t>Marcatextos punto grueso colores varios. Caja c/12 pzas</t>
  </si>
  <si>
    <t xml:space="preserve">Reglas metalicas tamaño </t>
  </si>
  <si>
    <t>Borradores de migajon</t>
  </si>
  <si>
    <t>Perforadoras de 2 orificios</t>
  </si>
  <si>
    <t>Sacapuntas de metal escolar</t>
  </si>
  <si>
    <t xml:space="preserve">Cuenta facil con dos piezas </t>
  </si>
  <si>
    <t>Sello institucional</t>
  </si>
  <si>
    <t xml:space="preserve">Sello institucional RECIBIDO </t>
  </si>
  <si>
    <t xml:space="preserve">Lapiz mirado caja 12 piezas </t>
  </si>
  <si>
    <t>Tinta liquida de gotero 15 ml para sello color rojo</t>
  </si>
  <si>
    <t>Tinta liquida de gotero 15 ml para sello color azul</t>
  </si>
  <si>
    <t>Foliador automatico de 6 digitos</t>
  </si>
  <si>
    <t>Tinta para foliador de 6 digitos</t>
  </si>
  <si>
    <t>Silicon Barra Gruesa</t>
  </si>
  <si>
    <t>kg.</t>
  </si>
  <si>
    <t>Cizalla o guillotina manual (para oficina)</t>
  </si>
  <si>
    <t>Corrector liquido en lapiz</t>
  </si>
  <si>
    <t>Bolígrafo de punto fino azul 12pzas</t>
  </si>
  <si>
    <t>ESPACIOS DE CRECIMIENTO</t>
  </si>
  <si>
    <t>Caja lápiz con goma No.2 c/12 pzas</t>
  </si>
  <si>
    <t>Cúter navaja grande con guía</t>
  </si>
  <si>
    <t>Caja Grapas estándar c/5000 pzas</t>
  </si>
  <si>
    <t>Caja marcatextos  fluorescentes grueso colores surtidos c/4 pzas</t>
  </si>
  <si>
    <t>caja</t>
  </si>
  <si>
    <t>Pegamento lápiz adhesivo tubo con 40g</t>
  </si>
  <si>
    <t>Bolsa de silicón en barra delgada de 1 kg</t>
  </si>
  <si>
    <t>Pistola de silicón chica</t>
  </si>
  <si>
    <t>Agenda clásica 2025</t>
  </si>
  <si>
    <t>Caja de marcador de cera rojo c/10 pz</t>
  </si>
  <si>
    <t>Corrector liquido blanco tipo pluma 7 ml</t>
  </si>
  <si>
    <t xml:space="preserve">Cinta canela para empaque .48mmx50m </t>
  </si>
  <si>
    <t xml:space="preserve">Cinta adhesiva transparente para empaque .48mmx50m </t>
  </si>
  <si>
    <t>Organizador de escritorio con 4 niveles con dos portalápices</t>
  </si>
  <si>
    <t>Libreta de pasta dura francesa</t>
  </si>
  <si>
    <t>Tabla de apoyo para escritura tamaño carta de madera</t>
  </si>
  <si>
    <t>Boligrafo punta mediana color azul c/12 piezas</t>
  </si>
  <si>
    <t>Coordinación Salud Familiar</t>
  </si>
  <si>
    <t xml:space="preserve">Necesidades del área </t>
  </si>
  <si>
    <t>Boligrafo punta mediana color negro c/12 piezas</t>
  </si>
  <si>
    <t>Borrador para pintarrón</t>
  </si>
  <si>
    <t>Broche 8 cm c/50 fabricado en lamina</t>
  </si>
  <si>
    <t>Colores de  madera largos c/12 pzas</t>
  </si>
  <si>
    <t xml:space="preserve">Cinta canela 48 mm x 50m </t>
  </si>
  <si>
    <t>Cinta adhesiva transparente chica 12 mm x 65 m</t>
  </si>
  <si>
    <t>Cinta adhesiva transparente grande 48 mm x 50 m</t>
  </si>
  <si>
    <t>Clips cuadrados no. 1 c/100 pzas</t>
  </si>
  <si>
    <t>Clips mariposa no. 1</t>
  </si>
  <si>
    <t>Clips mariposa no. 2</t>
  </si>
  <si>
    <t>Clips jumbo c/100 piezas</t>
  </si>
  <si>
    <t>Corrector liquido en lápiz</t>
  </si>
  <si>
    <t>Cúter grande con 10 pza</t>
  </si>
  <si>
    <t>Navaja de repuesto para cuter grande con 10 pza</t>
  </si>
  <si>
    <t>Desengrapador</t>
  </si>
  <si>
    <t>Engrapadora  media tira metálica</t>
  </si>
  <si>
    <t>Lápiz adhesivo 40 gr (jumbo)</t>
  </si>
  <si>
    <t>Lápiz bicolor rojo/azul delgado</t>
  </si>
  <si>
    <t>Lápiz mirado no. 2 c/12</t>
  </si>
  <si>
    <t>Liquido para limpiar pintarron</t>
  </si>
  <si>
    <t>Marcador grueso permanente negro c/12piezas</t>
  </si>
  <si>
    <t xml:space="preserve">Marcador para pintarron verde </t>
  </si>
  <si>
    <t>Marcador para pintarron azul</t>
  </si>
  <si>
    <t>Marcador para pintarron rojo</t>
  </si>
  <si>
    <t>Marca textos fluorescentes punto delgado colores varios</t>
  </si>
  <si>
    <t>Pintarron blanco de porcelana magnetico de 4x3"</t>
  </si>
  <si>
    <t>Pistola de silicón uso rudo grande</t>
  </si>
  <si>
    <t xml:space="preserve">Recopilador tamaño carta </t>
  </si>
  <si>
    <t xml:space="preserve">Recopilador tamaño oficio </t>
  </si>
  <si>
    <t>Regla de metal 30 cm</t>
  </si>
  <si>
    <t xml:space="preserve">Sacapuntas electrico </t>
  </si>
  <si>
    <t>Separador de la a-z tamaño carta</t>
  </si>
  <si>
    <t xml:space="preserve">Sujetadocumentos 32c/12 piezas </t>
  </si>
  <si>
    <t xml:space="preserve">Sujetadocumentos 19mm c/12 piezas </t>
  </si>
  <si>
    <t xml:space="preserve">Tabla acrilica con sujetador tamaño oficio </t>
  </si>
  <si>
    <t xml:space="preserve">Tinta para sello color azul </t>
  </si>
  <si>
    <t xml:space="preserve">Tinta para sello color rojo </t>
  </si>
  <si>
    <t>Tijera de oficina de acero inoxidable con agarradera de plastico</t>
  </si>
  <si>
    <t>Cojin para huellas</t>
  </si>
  <si>
    <t>Tinta para cojin negro</t>
  </si>
  <si>
    <t>Chinches para pizarra cabeza larga c/100 piezas</t>
  </si>
  <si>
    <t>Calculadora con impresora modelo hr -170rc</t>
  </si>
  <si>
    <t>VELATORIO DIF</t>
  </si>
  <si>
    <t>GRAPA ESTANDAR 26/6 C/5000 PZAS.</t>
  </si>
  <si>
    <t>PEGAMENTO BLANCO LIQUIDO</t>
  </si>
  <si>
    <t>CINTA PARA MAQUINA DE ESCRIBIR MECANICA</t>
  </si>
  <si>
    <t>SOPORTE PARA FOLLETOS DE 4 NIVELES</t>
  </si>
  <si>
    <t>BOTE DE ACERO INOXIDABLE DE 60 LTS.</t>
  </si>
  <si>
    <t>Boligrafo punto fino azul C/12 piezas</t>
  </si>
  <si>
    <t>ATN</t>
  </si>
  <si>
    <t>Necesidades del área</t>
  </si>
  <si>
    <t>Borrador para pintarron</t>
  </si>
  <si>
    <t>Borrador de migajon medidas 4x2.5x1.5 cm M-20</t>
  </si>
  <si>
    <t>Calculadora de escritorio de 12 digitos</t>
  </si>
  <si>
    <t>Cinta canela 48 mm x 50 m</t>
  </si>
  <si>
    <t>Clips cuadrados No. 1 c/100 pzas</t>
  </si>
  <si>
    <t>Cutter grande de plastico</t>
  </si>
  <si>
    <t>Cuenta facil</t>
  </si>
  <si>
    <t>Charola de escritorio para documentos con tres niveles t/carta</t>
  </si>
  <si>
    <t>Chinches c/100 pzas</t>
  </si>
  <si>
    <t>Grapa estandar 26/6 c/5000 pzas</t>
  </si>
  <si>
    <t>Lapiz adhesivo 40 gr (jumbo)</t>
  </si>
  <si>
    <t>Lapiz grafito del No. 2 c/12 piezas</t>
  </si>
  <si>
    <t>Libreta pasta dura 1/4 forma francesa de 96 hojas</t>
  </si>
  <si>
    <t xml:space="preserve">Marcatextos fluorescente punto grueso,  varios colores, caja c/12 </t>
  </si>
  <si>
    <t>Marcador para pintarron verde</t>
  </si>
  <si>
    <t>Marcador color negro punto grueso</t>
  </si>
  <si>
    <t>Recopilador tamaño carta</t>
  </si>
  <si>
    <t>Regla de metal de 30 cms</t>
  </si>
  <si>
    <t>Sujetadocumentos 51 mm c/12 piezas</t>
  </si>
  <si>
    <t>Sujetadocumentos 32 mm c/12 piezas</t>
  </si>
  <si>
    <t>Sujetadocumentos 19 mm c/12 piezas</t>
  </si>
  <si>
    <t xml:space="preserve">Separador de la a-z tamaño carta </t>
  </si>
  <si>
    <t>Tabla acrilica con sujetador tamaño carta</t>
  </si>
  <si>
    <t xml:space="preserve">Tinta para cojin de sellos color negro 60 ml. </t>
  </si>
  <si>
    <t>Hojas blancas tamaño carta de 10 paqu. c/500</t>
  </si>
  <si>
    <t>Paq.</t>
  </si>
  <si>
    <t>Hojas de colores tamaño carta de 10 paqu. c/500</t>
  </si>
  <si>
    <t>Paquete de folder tamaño carta c/100 pzas</t>
  </si>
  <si>
    <t>Paquetes de folder tamaño oficio c/100 pzas.</t>
  </si>
  <si>
    <t xml:space="preserve">Pliegos de papel fomix de todos los colores </t>
  </si>
  <si>
    <t>Organizador De Escritorio De Malla Negro Mae Porta Lápiz</t>
  </si>
  <si>
    <t>Pliegos de papel crepe de varios colores</t>
  </si>
  <si>
    <t>Pliegos de papel de china varios colores</t>
  </si>
  <si>
    <t>Paquete de papel opalina grueso c/100</t>
  </si>
  <si>
    <t>Hojas de colores t/carta c/500 pzas.</t>
  </si>
  <si>
    <t>Pliegos de fomix con diamantina diferentes colores</t>
  </si>
  <si>
    <t>Etiqueta autoadheribles 10.30cm X 4.30cm</t>
  </si>
  <si>
    <t>Carpeta blanca vinilica de 3 argollas de 2" pulgadas t/carta</t>
  </si>
  <si>
    <t>Carpeta blanca vinilica de 3 argollas de 3" pulgadas t/carta</t>
  </si>
  <si>
    <t>Pliegos de cartulina</t>
  </si>
  <si>
    <t>Notas adhesivas  (POST-IT) 400 hojas 7.6X7.6CM (CUBO) colores neon</t>
  </si>
  <si>
    <t>Post- it marcadores de pagina adhesivos, 1.5 cm x 5 cm, colores neon, 
5 pads 50marcad por pad.</t>
  </si>
  <si>
    <t>Caja tamaño carta de uso pesado p/ archivos 24*12*10 ''</t>
  </si>
  <si>
    <t>paq. Con 12 pza.</t>
  </si>
  <si>
    <t>Caja tamaño oficio de uso pesado p/ archivos 24*15*10 ''</t>
  </si>
  <si>
    <t>Bolsa de camiseta grande</t>
  </si>
  <si>
    <t xml:space="preserve">Bolsa negra jumbo </t>
  </si>
  <si>
    <t>Recopilador T/carta</t>
  </si>
  <si>
    <t>Recopiador T/oficio</t>
  </si>
  <si>
    <t xml:space="preserve">papel lustre con 50 hojas de 21x28 cm. Diferentes colores </t>
  </si>
  <si>
    <t>Bolsa transparente de 35 cms x 45 cms. biodegradable</t>
  </si>
  <si>
    <t>kg</t>
  </si>
  <si>
    <t>PAB</t>
  </si>
  <si>
    <t>Bolsa transparente de 60 cms x 90 cms.</t>
  </si>
  <si>
    <t>Hojas blancas t/carta c/500 pzas</t>
  </si>
  <si>
    <t>Hojas blancas t/oficio c/500 pzas</t>
  </si>
  <si>
    <t xml:space="preserve">Papel opalina t/carta c/100 pzas </t>
  </si>
  <si>
    <t>Notas adhesivas tamaño 5x5 c/400 hojas</t>
  </si>
  <si>
    <t>Separador plastificada t/carta c/15 pzas</t>
  </si>
  <si>
    <t>Servilleta pétalo c/500</t>
  </si>
  <si>
    <t>Caja de archivo muerto t/carta de plástico</t>
  </si>
  <si>
    <t>Caja de archivo muerto t/oficio de plástico</t>
  </si>
  <si>
    <t>Papel carbón c/100 hojas</t>
  </si>
  <si>
    <t>Papel crepé diferentes colores</t>
  </si>
  <si>
    <t>Folders manila tamaño carta c/100 pz color beige</t>
  </si>
  <si>
    <t>Folders tamaño oficio c/100 pzas color beige</t>
  </si>
  <si>
    <t xml:space="preserve">Paquete </t>
  </si>
  <si>
    <t>Hoja opalina delgada blanca c/100 pzas  220 grs aprox</t>
  </si>
  <si>
    <t>Hoja opalina gruesa blanca c/100 pzas  220 grs aprox</t>
  </si>
  <si>
    <t>Hoja opalina gruesa rosa c/100 pzas  220 grs aprox</t>
  </si>
  <si>
    <t>Papel t/carta compatible con impresoras laser e inkjet, fotocopiadoras, faxes, etc caja c/10 paquetes de 500 hojas</t>
  </si>
  <si>
    <t>Papel t/oficio compatible con impresoras laser e inkjet, fotocopiadoras, faxes, etc caja c/10 paquetes de 500 hojas</t>
  </si>
  <si>
    <t xml:space="preserve">Papel china colores </t>
  </si>
  <si>
    <t>Papel lustre</t>
  </si>
  <si>
    <t>Post-it de banderita de colores</t>
  </si>
  <si>
    <t>Recopilador tamaño oficio</t>
  </si>
  <si>
    <t>Carpeta blanca vinílica de 3 argolla de 3" t/carta</t>
  </si>
  <si>
    <t>Pliego de papel autocopiable original blanco de 70 x 95</t>
  </si>
  <si>
    <t>Pliego de papel autocopialble final amarillo de 70 x 95</t>
  </si>
  <si>
    <t>Pliego</t>
  </si>
  <si>
    <t>Papel bond blanco de 70x95 cm de 50 gk</t>
  </si>
  <si>
    <t>Liga chica numero 33</t>
  </si>
  <si>
    <t>Fómix pliego liso 70x95</t>
  </si>
  <si>
    <t>Fómix pliego adiamantado diferentes colores 70x95</t>
  </si>
  <si>
    <t>Pegamento blanco liquido 1 ltro</t>
  </si>
  <si>
    <t>Notas adhesivas (post-it) 400hojas 7.6x6cm (cubo)</t>
  </si>
  <si>
    <t>Frascos</t>
  </si>
  <si>
    <t xml:space="preserve">Hojas de colores t/carta c/500piezas </t>
  </si>
  <si>
    <t>Caja de plastico uso rudo medidas 60x40x28cm, apilable, polietileno, color gris., mxosn-002, empaque: 62x42x30 cm, 6kg</t>
  </si>
  <si>
    <t>OPERATIVIDAD DEL PROGRAMA</t>
  </si>
  <si>
    <t>PAPEL EMPLAYE</t>
  </si>
  <si>
    <t>Agenda clasica</t>
  </si>
  <si>
    <t>Bolsa transparente  35x45 cms (plastico)</t>
  </si>
  <si>
    <t>kilo</t>
  </si>
  <si>
    <t>Caja de archivo muerto t/carta de plastico</t>
  </si>
  <si>
    <t>Carpeta blanca vinilica de 3 argollas de 2" t/carta</t>
  </si>
  <si>
    <t>Caja tamaño carta de uso pesado p/archivo 24x12x10  pq. c/12 pzas</t>
  </si>
  <si>
    <t>Folders manila tamaño oficio  c/100 pz color beige</t>
  </si>
  <si>
    <t>Notas adhesivas (post-it) 400 hojas 5.1x5.1cm (cubo)</t>
  </si>
  <si>
    <t>Notas adhesivas (post-it) 400 hojas 7.6x7.6cm (cubo)</t>
  </si>
  <si>
    <t>Papel t/oficio compatible con fotocopiadoras paq. c/500 pzas</t>
  </si>
  <si>
    <t>Papel t/carta compatible con fotocopiadoras paq. c/500 pzas</t>
  </si>
  <si>
    <t>Sobre manila Coin (dinero)</t>
  </si>
  <si>
    <t xml:space="preserve">Sobre manila tamaño carta </t>
  </si>
  <si>
    <t xml:space="preserve">MATERIALES, ÚTILES Y EQUIPOS MENORES DE TECNOLOGÍAS DE LA INFORMACIÓN Y COMUNICACIONES   </t>
  </si>
  <si>
    <t>Cable USB macho a USB hembra</t>
  </si>
  <si>
    <t>Memoria USB de 32 g</t>
  </si>
  <si>
    <t>Espuma limpiadora 454mg</t>
  </si>
  <si>
    <t>Mouse inalámbrico, recargable con tipo C y USB</t>
  </si>
  <si>
    <t>Teclado alámbrico USB color negro</t>
  </si>
  <si>
    <t>BOTELLAS DE TINTA</t>
  </si>
  <si>
    <t xml:space="preserve">MATERIAL DE LIMPIEZA </t>
  </si>
  <si>
    <t xml:space="preserve">MATERIALES Y ARTÍCULOS DE LIMPIEZA </t>
  </si>
  <si>
    <t>Desinfectante ambiental en aerosol de 475gr</t>
  </si>
  <si>
    <t xml:space="preserve">Escoba </t>
  </si>
  <si>
    <t xml:space="preserve">Recogedor </t>
  </si>
  <si>
    <t xml:space="preserve">Cubeta </t>
  </si>
  <si>
    <t xml:space="preserve">Trapeador </t>
  </si>
  <si>
    <t>Franela multiusos metro</t>
  </si>
  <si>
    <t>Metro</t>
  </si>
  <si>
    <t>Costal de jabon en polvo de 10kg</t>
  </si>
  <si>
    <t>Costal</t>
  </si>
  <si>
    <t>Bidon de cloro de 20lt</t>
  </si>
  <si>
    <t>Bidon</t>
  </si>
  <si>
    <t>Trapeador de microfibra largo</t>
  </si>
  <si>
    <t>Escoba abanico cabo a</t>
  </si>
  <si>
    <t>Cubeta de plástico #12 con asa metálica</t>
  </si>
  <si>
    <t>Recogedor con bastón de plástico</t>
  </si>
  <si>
    <t>Limpiador multiusos de 1 litro</t>
  </si>
  <si>
    <t>Blanqueador concentrado de 1 un litro</t>
  </si>
  <si>
    <t>Jabón en polvo multiusos de 1 kg</t>
  </si>
  <si>
    <t>Kilogramo</t>
  </si>
  <si>
    <t>Jabón liquido para manos 525 ml</t>
  </si>
  <si>
    <t xml:space="preserve">Toallas humedas desinfectantes </t>
  </si>
  <si>
    <t>Coordinaciòn Salud Familiar</t>
  </si>
  <si>
    <t>LIQUIDO LIMPIADOR PARA MUEBLES DE PIEL</t>
  </si>
  <si>
    <t>REPUESTO AROMATIZANTE AMBIENTAL AUTOMATICO DE 250ML. (CARICIAS DE ALGODÓN Y AROMA PARAIZO AZUL)</t>
  </si>
  <si>
    <t>TRAPEADOR JUMBO MICROFIBRA</t>
  </si>
  <si>
    <t>KIT PORTA ROLLOS, SANITAS Y JABON</t>
  </si>
  <si>
    <t xml:space="preserve">PRODUCTOS DE PAPEL PARA LIMPIEZA </t>
  </si>
  <si>
    <t>Cajas de pañuelos faciales de 90 pzas</t>
  </si>
  <si>
    <t xml:space="preserve">papel higienico en bovinas </t>
  </si>
  <si>
    <t xml:space="preserve">sanitas toalla interdoblabda </t>
  </si>
  <si>
    <t>Caja Toallas Sanitaria de papel (sanitas) con 20 paquetes de 100 piezas</t>
  </si>
  <si>
    <t>CARTON</t>
  </si>
  <si>
    <t/>
  </si>
  <si>
    <t xml:space="preserve">PRODUCTOS TEXTILES PARA LIMPIEZA </t>
  </si>
  <si>
    <t xml:space="preserve">Franela roja </t>
  </si>
  <si>
    <t>MATERIALES Y ÚTILES DE ENSEÑANZA</t>
  </si>
  <si>
    <t xml:space="preserve">MATERIALES PARA ENSEÑANZA </t>
  </si>
  <si>
    <t>Material didáctico para el programa</t>
  </si>
  <si>
    <t>Hair spray fijación 300 ml</t>
  </si>
  <si>
    <t>Hidra gel 300 ml</t>
  </si>
  <si>
    <t>Tijera para corte de cabello profesional</t>
  </si>
  <si>
    <t>Cera cristal 150g</t>
  </si>
  <si>
    <t>Sílica 110 ml</t>
  </si>
  <si>
    <t>Kit brocha, peine, bool y medidor</t>
  </si>
  <si>
    <t>Talco ultrafino profesional para corte de cabello 255 g</t>
  </si>
  <si>
    <t>Cepillo pulidor</t>
  </si>
  <si>
    <t>Bledo de madera de 16 cm por 10.5 cm</t>
  </si>
  <si>
    <t>Pinzas para cabello mariposa c/12 piezas varios colores</t>
  </si>
  <si>
    <t>Pasadores con goma para cabello con 100 piezas</t>
  </si>
  <si>
    <t>Pico de garza 9mm</t>
  </si>
  <si>
    <t>Tratamiento abrillantador 110 ml</t>
  </si>
  <si>
    <t>Capas de tela para corte de cabello color blanca</t>
  </si>
  <si>
    <t>Tablero de practica de silicona modelo de cara maquillaje 18 x 9.6 cm</t>
  </si>
  <si>
    <t>Peine de colita</t>
  </si>
  <si>
    <t>peine de corte largo</t>
  </si>
  <si>
    <t>Peine de hacha</t>
  </si>
  <si>
    <t>Atomizador barber/tijera</t>
  </si>
  <si>
    <t>Base metálica cuadrada de 30cm para busto de maniquí</t>
  </si>
  <si>
    <t xml:space="preserve">Maniquí de cabello natural </t>
  </si>
  <si>
    <t>Paquete para manicure y pedicura con sus accesorios 1/2 de sales de manicura, apa bioonce, 4oz de removedor de cuticula, 150 ml de aceite de cuticula, 1 estuche de manicure y pedicure, 15 palito de naranjo con 5 piezas,2  lima de carton con 10 piezas, 1 crema relaxing 4 oz, 1 base de esmaltes de colores de 15 ml, 1 gel exfolliante 8 oz, 1 cepillo de manicure, 15 piedra pomex, 1 brillo o top de 15 ml, 1 acetona pura 8 oz, 1 quitaesmalte 120 ml. 1 toalla chica blanca, 4 oz removedor de callo bionce, 15 lijapie, 1 sanitizante bionce 4 oz.</t>
  </si>
  <si>
    <t>Paquete para aplicación de uñas con sus accesorios 3 lima cebra 80/80, 150/150 y 180/180 y lima sponge, tips naturales paq con 500, rollo de formas esculturales, acrilico transparente de 2 oz, acrilico rosa de 2oz, monomero de 16 oz, primer de 15 ml, pegamento para uña de 3g 15 piezas, pincel de #8 15 piezas, esmalte finsh de 15 ml, 15 godete, corta tip 15 piezas, acetona de 1 lt, limpia pincel de 8 oz, anticeptico de desinfectante de 10 ml 2 piezas, palito de naranjo con 50 piezas.</t>
  </si>
  <si>
    <t>Paquete de maquillaje con sus accesorios 2 agua de rosas de 250 ml, 2 toallas faciales desmaquillantes con 50 piezas, 1 crema hidratante de 250 ml, 1 esponjas de maquillaje con 50 piezas, 15 corrector claro liquido 28 ml, 15 corrector oscuro liquido 28ml, 15 polvo compacto translucido 8g, 2 paletas grandes de sombras, 15 cuartetos de sombras calidas, 15 delineador liquido color negro 2.5 ml, 15 rimel 8 ml, 15 kit de 24 brochas, 2 sellador de maquillaje 2 oz, 15 pestañas, 15 pegamento brocha de pestañas, 15 labiales de diferentes tonalidades, 15 primer.</t>
  </si>
  <si>
    <t>Enjuague para cabello</t>
  </si>
  <si>
    <t>Tijeras de peluquer profesional recta para corte de acero inoxidable con reposadedos y estuche</t>
  </si>
  <si>
    <t>Mano de practica para uñas</t>
  </si>
  <si>
    <t>Espejo 1 x ,80 mt de pared</t>
  </si>
  <si>
    <t>Bolsa de globo No 12 c/100 pzas rosa pastel</t>
  </si>
  <si>
    <t>Bolsa de globo No 12 c/100 pzas rosa mexicano</t>
  </si>
  <si>
    <t>Bolsa de globo No 12 c/100 pzas rosa fucsia</t>
  </si>
  <si>
    <t>Bolsa de globo No 12 c/100 pzas azul cielo</t>
  </si>
  <si>
    <t>Bolsa de globo No 12 c/100 pzas azul cobalto</t>
  </si>
  <si>
    <t>Bolsa de globo No 12 c/100 pzas verde bandera</t>
  </si>
  <si>
    <t>Bolsa de globo No 12 c/100 pzas verde limón</t>
  </si>
  <si>
    <t>Bolsa de globo No 12 c/100 pzas rojo escarlata</t>
  </si>
  <si>
    <t>Bolsa de globo No 12 c/100 pzas amarillo</t>
  </si>
  <si>
    <t>Bolsa de globo No 12 c/100 pzas anaranjado</t>
  </si>
  <si>
    <t>Bolsa de globo No 12 c/100 pzas negro</t>
  </si>
  <si>
    <t>Bolsa de globo No 12 c/100 pzas dorado</t>
  </si>
  <si>
    <t>Bolsa de globo No 12 c/100 pzas plateado</t>
  </si>
  <si>
    <t>Bolsa de globo No 12 c/100 pzas blanco</t>
  </si>
  <si>
    <t>Bolsa de globo No 9 c/100 pzas rosa pastel</t>
  </si>
  <si>
    <t>Bolsa de globo No 9 c/100 pzas rosa mexicano</t>
  </si>
  <si>
    <t>Bolsa de globo No 9 c/100 pzas rosa fucsia</t>
  </si>
  <si>
    <t>Bolsa de globo No 9 c/100 pzas azul cielo</t>
  </si>
  <si>
    <t>Bolsa de globo No 9 c/100 pzas azul cobalto</t>
  </si>
  <si>
    <t>Bolsa de globo No 9 c/100 pzas verde bandera</t>
  </si>
  <si>
    <t>Bolsa de globo No 9 c/100 pzas verde limón</t>
  </si>
  <si>
    <t>Bolsa de globo No 9 c/100 pzas rojo escarlata</t>
  </si>
  <si>
    <t>Bolsa de globo No 9 c/100 pzas amarillo</t>
  </si>
  <si>
    <t>Bolsa de globo No 9 c/100 pzas anaranjado</t>
  </si>
  <si>
    <t>Bolsa de globo No 9 c/100 pzas negro</t>
  </si>
  <si>
    <t>Bolsa de globo No 9 c/100 pzas dorado</t>
  </si>
  <si>
    <t>Bolsa de globo No 9 c/100 pzas plateado</t>
  </si>
  <si>
    <t>Bolsa de globo No 9 c/100 pzas blanco</t>
  </si>
  <si>
    <t>Bolsa de globo burbuja No. 18 c/100 Pzas</t>
  </si>
  <si>
    <t>Bolsa de globo 260 surtido tradicional c/100 Pzas</t>
  </si>
  <si>
    <t>Bomba para inflar globos electrica</t>
  </si>
  <si>
    <t>Cubo de madera calibrador pegable portátil para globos</t>
  </si>
  <si>
    <t>Pliego de Cartulina color blanco</t>
  </si>
  <si>
    <t xml:space="preserve">Pliego de Cartoncillo color blanco </t>
  </si>
  <si>
    <t>Pliego de papel crepé  color rojo</t>
  </si>
  <si>
    <t>Pliego de papel crepé  color amarillo</t>
  </si>
  <si>
    <t>Pliego de papel crepé  color anaranjado</t>
  </si>
  <si>
    <t>Pliego de papel crepé  color morado</t>
  </si>
  <si>
    <t>Pliego de papel crepé  color rosa fucsia</t>
  </si>
  <si>
    <t>Pliego de papel crepé  color rosa mexicano</t>
  </si>
  <si>
    <t xml:space="preserve">Pliego de papel crepé  color café </t>
  </si>
  <si>
    <t>Pliego de papel crepé  color azul cielo</t>
  </si>
  <si>
    <t>Pliego de papel crepé  color verde</t>
  </si>
  <si>
    <t>Pliego de papel crepé  color  blanco</t>
  </si>
  <si>
    <t>Pliego de papel china color rojo</t>
  </si>
  <si>
    <t>Pliego de papel china color amarillo</t>
  </si>
  <si>
    <t>Pliego de papel china color anaranjado</t>
  </si>
  <si>
    <t>Pliego de papel china color morado</t>
  </si>
  <si>
    <t>Pliego de papel china color fucsia</t>
  </si>
  <si>
    <t>Pliego de papel china color rosa mexicano</t>
  </si>
  <si>
    <t>Pliego de papel china color café</t>
  </si>
  <si>
    <t>Pliego de papel china color azul cielo</t>
  </si>
  <si>
    <t>Pliego de papel china color verde</t>
  </si>
  <si>
    <t>Pliego de papel china color blanco</t>
  </si>
  <si>
    <t xml:space="preserve">Rollo de Papel metálico de 20 metros color plata </t>
  </si>
  <si>
    <t>Rollo de Papel metálico de 20 metros color dorado</t>
  </si>
  <si>
    <t>Rollo Papel metálico de 20 metros color azul rey</t>
  </si>
  <si>
    <t>Rollo Papel metálico  de 20 metros color verde bandera</t>
  </si>
  <si>
    <t xml:space="preserve">Rollo Papel metálico de 20 metros color morado </t>
  </si>
  <si>
    <t>Rollo Papel metálico de 20 metros color rojo</t>
  </si>
  <si>
    <t>Rollo Papel metálico  de 20 metros color azul cielo</t>
  </si>
  <si>
    <t>Rollo Papel metálico  de 20 metros color rosa fucsia</t>
  </si>
  <si>
    <t>Rollo Papel metálico  de 20 metros color rosa bajito</t>
  </si>
  <si>
    <t>Rollo Papel metálico  de 20 metros color verde limón</t>
  </si>
  <si>
    <t>Pegamento blanco 850 de 1 ltr</t>
  </si>
  <si>
    <t>Bola de rafia blanca para piñatas de 100gm</t>
  </si>
  <si>
    <t>Cinta Mas King tape 110 plus .12mmx50 m</t>
  </si>
  <si>
    <t>Tijera para manualidades</t>
  </si>
  <si>
    <t>Bolsa silicón en barra gruesa para pistola grande</t>
  </si>
  <si>
    <t>Pistola de silicón grande</t>
  </si>
  <si>
    <t>Regla curva</t>
  </si>
  <si>
    <t>Regla L</t>
  </si>
  <si>
    <t>Aguja para máquina industrial c/10 pzas, cabo delgado 16/132 calibre 90/14</t>
  </si>
  <si>
    <t>Aguja para máquina manual c/5 pzas, cabo plano 9/14</t>
  </si>
  <si>
    <t>Ensartador de agujas</t>
  </si>
  <si>
    <t>Paquete alfiler roseta c45</t>
  </si>
  <si>
    <t>Cinta métrica 150 cm</t>
  </si>
  <si>
    <t xml:space="preserve">Descosedor chico bordado y costura </t>
  </si>
  <si>
    <t>Paquete de Aguja No 1 c/50 piezas</t>
  </si>
  <si>
    <t>Gis de tela, color gris</t>
  </si>
  <si>
    <t>Gis de tela, color amarillo</t>
  </si>
  <si>
    <t>Gis de tela, color blanco</t>
  </si>
  <si>
    <t>Tijera profesional de 10" para tela</t>
  </si>
  <si>
    <t>Chaquira por mazo opaca color rojo escarlata</t>
  </si>
  <si>
    <t>Mazo</t>
  </si>
  <si>
    <t>Chaquira por mazo opaca color  verde</t>
  </si>
  <si>
    <t>Chaquira por mazo opaca color amarillo</t>
  </si>
  <si>
    <t>Chaquira por mazo opaca color azul claro</t>
  </si>
  <si>
    <t>Chaquira por mazo opaca color morado</t>
  </si>
  <si>
    <t>Chaquira por mazo opaca color  rosa mexicano</t>
  </si>
  <si>
    <t>Chaquira por mazo opaca color anaranjado</t>
  </si>
  <si>
    <t>Chaquira por mazo opaca color azul cobalto</t>
  </si>
  <si>
    <t xml:space="preserve">Chaquira por mazo brillosa color azul celeste </t>
  </si>
  <si>
    <t xml:space="preserve">Chaquira por mazo brillosa color  rojo escarlata </t>
  </si>
  <si>
    <t xml:space="preserve">Chaquira por mazo brillosa color verde </t>
  </si>
  <si>
    <t>Chaquira por mazo brillosa color amarillo</t>
  </si>
  <si>
    <t>Chaquira por mazo brillosa color azul claro</t>
  </si>
  <si>
    <t xml:space="preserve">Chaquira por mazo brillosa color morado </t>
  </si>
  <si>
    <t>Chaquira por mazo brillosa color rosa mexicano</t>
  </si>
  <si>
    <t>Chaquira por mazo brillosa color anaranjado</t>
  </si>
  <si>
    <t>Chaquira por mazo brillosa color azul cobalto</t>
  </si>
  <si>
    <t>Chaquira por mazo brillosa color rosa pastel</t>
  </si>
  <si>
    <t xml:space="preserve">Agujas para chaquira No.15 </t>
  </si>
  <si>
    <t>Cera de Campeche en presentacion de medio kilo</t>
  </si>
  <si>
    <t xml:space="preserve">Bolsas arillo africano c/100 piezas, 18mm color nickel </t>
  </si>
  <si>
    <t>Bolsas argolla de metal c/100 piezas, 4mm color nickel</t>
  </si>
  <si>
    <t>Chaquira por mazo blanco</t>
  </si>
  <si>
    <t>Chaquira por mazo negro</t>
  </si>
  <si>
    <t>Rollo hilo elástico para collar c/100 metros</t>
  </si>
  <si>
    <t>Rollo hilo elástico para Pulsera c/100 metros</t>
  </si>
  <si>
    <t>Hilo cáñamo para artesanías</t>
  </si>
  <si>
    <t xml:space="preserve">Rollo </t>
  </si>
  <si>
    <t>Estambre acrilán azul cielo de 100gr</t>
  </si>
  <si>
    <t>Estambre acrilán anaranjado de 100gr</t>
  </si>
  <si>
    <t>Estambre acrilán morado de 100gr</t>
  </si>
  <si>
    <t>Estambre acrilán rosa mexicano de 100gr</t>
  </si>
  <si>
    <t>Estambre acrilán rosa fucsia de 100gr</t>
  </si>
  <si>
    <t>Estambre acrilán negro de 100gr</t>
  </si>
  <si>
    <t>Estambre acrilán blanco de 100gr</t>
  </si>
  <si>
    <t>Servilletas de manta 40x40</t>
  </si>
  <si>
    <t>Gancho para tejer estambre del numero 4</t>
  </si>
  <si>
    <t>Aros de madera para bordar (medianos) de 23cm de diametro</t>
  </si>
  <si>
    <t>Hilo cristal color blanco de 100 gr</t>
  </si>
  <si>
    <t>Madeja de ilasa en color carne</t>
  </si>
  <si>
    <t>Madeja de ilasa en color café</t>
  </si>
  <si>
    <t>Madeja de ilasa en color negro</t>
  </si>
  <si>
    <t>Madeja de ilasa en color amarillo</t>
  </si>
  <si>
    <t>Madeja de ilasa en color morado</t>
  </si>
  <si>
    <t>Madeja de ilasa en color rosa pastel</t>
  </si>
  <si>
    <t>Madeja de ilasa en color rosa mexicano</t>
  </si>
  <si>
    <t>Madeja de ilasa en color blanco</t>
  </si>
  <si>
    <t>Madeja de ilasa en color azul cielo</t>
  </si>
  <si>
    <t>Madeja de ilasa en color rojo</t>
  </si>
  <si>
    <t>Madeja de ilasa en color gris</t>
  </si>
  <si>
    <t>Madeja de ilasa en color lila</t>
  </si>
  <si>
    <t>Madeja de ilasa en color verde</t>
  </si>
  <si>
    <t>Gancho de aluminio para tejer estambre del numero 3</t>
  </si>
  <si>
    <t>Paquete de Aguja No 5 c/50 piezas</t>
  </si>
  <si>
    <t>Cucharon terrones p/caldo</t>
  </si>
  <si>
    <t>Cucharon plasvic refresquero</t>
  </si>
  <si>
    <t xml:space="preserve">Pala de madera gigante </t>
  </si>
  <si>
    <t xml:space="preserve">Colador 20 cm malla doble 80 kg </t>
  </si>
  <si>
    <t>Coladera No. 20</t>
  </si>
  <si>
    <t>Juego de 8 cuchillos</t>
  </si>
  <si>
    <t xml:space="preserve">Batidor globo </t>
  </si>
  <si>
    <t>Cuchara de servicio 26 cm</t>
  </si>
  <si>
    <t>Cuchara de servicio 30 cm</t>
  </si>
  <si>
    <t>Cuchara de servicio 36 cm</t>
  </si>
  <si>
    <t>Cuchara de servicio 42 cm</t>
  </si>
  <si>
    <t>Rodillo de madera grande</t>
  </si>
  <si>
    <t>Rodillo de madera chico</t>
  </si>
  <si>
    <t>Espatula de acero inoxidable para reposteria</t>
  </si>
  <si>
    <t>Destapador acero inoxidable</t>
  </si>
  <si>
    <t>Rallador acero inoxidable 6 lados</t>
  </si>
  <si>
    <t>Pelador acero inoxidable</t>
  </si>
  <si>
    <t>Abrelatas acero inoxidable</t>
  </si>
  <si>
    <t xml:space="preserve">Bandeja rectangular refractario </t>
  </si>
  <si>
    <t>Batería 12 pz Acero Inoxidable.</t>
  </si>
  <si>
    <t>Jarra medidora 1000 ml</t>
  </si>
  <si>
    <t>Juego cucharas medidoras c/5 pzas</t>
  </si>
  <si>
    <t xml:space="preserve">Molde para pan 26 cms </t>
  </si>
  <si>
    <t>Panquera c/24 conos</t>
  </si>
  <si>
    <t>Media olla vaporera 45 cm</t>
  </si>
  <si>
    <t>Bascula digital 5 kg</t>
  </si>
  <si>
    <t xml:space="preserve">Decorador de pastel c/20 dullas </t>
  </si>
  <si>
    <t>Jarra 4 ltrs</t>
  </si>
  <si>
    <t>Olla aluminio de 1ltr</t>
  </si>
  <si>
    <t xml:space="preserve">Cortador para dona mediano No. 9 de 4 cm  </t>
  </si>
  <si>
    <t xml:space="preserve">Cortador para dona chico No. 8 de 4 cm </t>
  </si>
  <si>
    <t>Charola acero inoxidable 45x65cm</t>
  </si>
  <si>
    <t>Charola para hornear de 35x50cm</t>
  </si>
  <si>
    <t xml:space="preserve">Molde para pay </t>
  </si>
  <si>
    <t>Cortador de pizza acero inoxidable</t>
  </si>
  <si>
    <t>Fiambrera en caja</t>
  </si>
  <si>
    <t>Palangana cuadrada 12 ltrs</t>
  </si>
  <si>
    <t xml:space="preserve">Charola para pizza 34 cm </t>
  </si>
  <si>
    <t xml:space="preserve">Charola para pizza 40 cm </t>
  </si>
  <si>
    <t>Charola redonda plastico</t>
  </si>
  <si>
    <t xml:space="preserve">Sarten con teflon No.26 </t>
  </si>
  <si>
    <t xml:space="preserve">Bolw de acero inoxidable </t>
  </si>
  <si>
    <t>Juego de cortador para galleta de acero inoxidable</t>
  </si>
  <si>
    <t>Juego de moldes para paletas de silicona</t>
  </si>
  <si>
    <t>Molde para gelatina de plastico</t>
  </si>
  <si>
    <t>Rollo de encaje elástico de 100 mts de largo  de 60 mm de ancho negro</t>
  </si>
  <si>
    <t>Rollo de encaje elástico de 100 mts de largo  de 60 mm de ancho café</t>
  </si>
  <si>
    <t>Rollo listón satín de 1 cm de ancho rojo escarlata</t>
  </si>
  <si>
    <t>Rollo listón satín de 1 cm de ancho verde</t>
  </si>
  <si>
    <t>Rollo listón satín de 1 cm de ancho amarillo</t>
  </si>
  <si>
    <t>Rollo listón satín de 1 cm de ancho azul claro</t>
  </si>
  <si>
    <t>Rollo listón satín de 1 cm de ancho morado</t>
  </si>
  <si>
    <t>Rollo listón satín de 1 cm de ancho rosa mexicano</t>
  </si>
  <si>
    <t>Rollo listón satín de 1 cm de ancho anaranjado</t>
  </si>
  <si>
    <t>Rollo listón satín de 1 cm de ancho azul cobalto</t>
  </si>
  <si>
    <t>Rollo listón satín de 1 cm de ancho azul celeste</t>
  </si>
  <si>
    <t>Rollo listón satín de 1 cm de ancho negro</t>
  </si>
  <si>
    <t>Rollo de listón tafeta 2 cm colores rojo escarlata</t>
  </si>
  <si>
    <t>Rollo de listón tafeta 2 cm colores verde</t>
  </si>
  <si>
    <t>Rollo de listón tafeta 2 cm colores amarillo</t>
  </si>
  <si>
    <t>Rollo de listón tafeta 2 cm colores azul claro</t>
  </si>
  <si>
    <t>Rollo de listón tafeta 2 cm colores morado</t>
  </si>
  <si>
    <t>Rollo de listón tafeta 2 cm colores rosa mexicano</t>
  </si>
  <si>
    <t>Rollo de listón tafeta 2 cm colores anaranjado</t>
  </si>
  <si>
    <t>Rollo de listón tafeta 2 cm colores azul cobalto</t>
  </si>
  <si>
    <t>Rollo de listón tafeta 2 cm colores azul celeste</t>
  </si>
  <si>
    <t>Rollo de listón tafeta 2 cm colores negro</t>
  </si>
  <si>
    <t>Rollo de listón tafeta 4 cm colores rojo escarlata</t>
  </si>
  <si>
    <t>Rollo de listón tafeta 4 cm colores verde</t>
  </si>
  <si>
    <t>Rollo de listón tafeta 4 cm colores amarillo</t>
  </si>
  <si>
    <t>Rollo de listón tafeta 4 cm colores azul claro</t>
  </si>
  <si>
    <t>Rollo de listón tafeta 4 cm colores morado</t>
  </si>
  <si>
    <t>Rollo de listón tafeta 4 cm colores rosa mexicano</t>
  </si>
  <si>
    <t>Rollo de listón tafeta 4 cm colores anaranjado</t>
  </si>
  <si>
    <t>Rollo de listón tafeta 4 cm colores azul cobalto</t>
  </si>
  <si>
    <t>Rollo de listón tafeta 4 cm colores azul celeste</t>
  </si>
  <si>
    <t>Rollo de listón tafeta 4 cm colores negro</t>
  </si>
  <si>
    <t>Rollo de listón tafeta 6 cm colores rojo escarlata</t>
  </si>
  <si>
    <t>Rollo de listón tafeta 6 cm colores verde</t>
  </si>
  <si>
    <t>Rollo de listón tafeta 6 cm colores amarillo</t>
  </si>
  <si>
    <t>Rollo de listón tafeta 6 cm colores azul claro</t>
  </si>
  <si>
    <t>Rollo de listón tafeta 6 cm colores morado</t>
  </si>
  <si>
    <t>Rollo de listón tafeta 6 cm colores rosa mexicano</t>
  </si>
  <si>
    <t>Rollo de listón tafeta 6 cm colores anaranjado</t>
  </si>
  <si>
    <t>Rollo de listón tafeta 6 cm colores azul cobalto</t>
  </si>
  <si>
    <t>Rollo de listón tafeta 6 cm colores azul celeste</t>
  </si>
  <si>
    <t>Rollo de listón tafeta 6 cm colores negro</t>
  </si>
  <si>
    <t>Broche para moño pico de garza paquete de 100 piezas</t>
  </si>
  <si>
    <t>Rollo de resorte elastico de 1cm color blanco de 200m</t>
  </si>
  <si>
    <t>Rollo listón celoseda 4 cm rojo escarlata</t>
  </si>
  <si>
    <t>Rollo listón celoseda 4 cm verde</t>
  </si>
  <si>
    <t>Rollo listón celoseda 4 cm amarillo</t>
  </si>
  <si>
    <t>Rollo listón celoseda 4 cm plateado</t>
  </si>
  <si>
    <t>Rollo listón celoseda 4 cm morado</t>
  </si>
  <si>
    <t>Rollo listón celoseda 4 cm rosa mexicano</t>
  </si>
  <si>
    <t>Rollo listón celoseda 4 cm anaranjado</t>
  </si>
  <si>
    <t>Rollo listón celoseda 4 cm azul cobalto</t>
  </si>
  <si>
    <t>Rollo listón celoseda 4 cm azul cielo</t>
  </si>
  <si>
    <t>Rollo listón celoseda 4 cm dorado</t>
  </si>
  <si>
    <t>Rollo listón celoseda 6 cm rojo escarlata</t>
  </si>
  <si>
    <t>Rollo listón celoseda 6 cm verde</t>
  </si>
  <si>
    <t>Rollo listón celoseda 6 cm amarillo</t>
  </si>
  <si>
    <t>Rollo listón celoseda 6 cm plateado</t>
  </si>
  <si>
    <t>Rollo listón celoseda 6 cm morado</t>
  </si>
  <si>
    <t>Rollo listón celoseda 6 cm rosa mexicano</t>
  </si>
  <si>
    <t>Rollo listón celoseda 6 cm anaranjado</t>
  </si>
  <si>
    <t>Rollo listón celoseda 6 cm azul cobalto</t>
  </si>
  <si>
    <t>Rollo listón celoseda 6 cm azul cielo</t>
  </si>
  <si>
    <t>Rollo listón celoseda 6 cm dorado</t>
  </si>
  <si>
    <t>Poster de santos tamaño carta (variado)</t>
  </si>
  <si>
    <t>Base de unicel para corona 33x7 cm</t>
  </si>
  <si>
    <t>Pliego de papel celofan</t>
  </si>
  <si>
    <t>Flor artificial rosa abrierta colores varios (ramo)</t>
  </si>
  <si>
    <t>Rollo listón navideño estampado de 6 cm</t>
  </si>
  <si>
    <t>Rollo listón navideño dorado de 6 cm</t>
  </si>
  <si>
    <t>Rollo listón navideño plata de 6 cm</t>
  </si>
  <si>
    <t>Escarcha color rojo de 50 m</t>
  </si>
  <si>
    <t>Escarcha color dorado de 50 m</t>
  </si>
  <si>
    <t>Escarcha color plateado de 50 m</t>
  </si>
  <si>
    <t>Escarcha color verde de 50 m</t>
  </si>
  <si>
    <t>Escarcha color azul de 50 m</t>
  </si>
  <si>
    <t>Diadema para forrar y manualidades con 12 piezas de 1.5 cm de ancho</t>
  </si>
  <si>
    <t>Tela satin color rosa mexicano</t>
  </si>
  <si>
    <t>Tela satin color rosa pastel</t>
  </si>
  <si>
    <t>Tela satin color rojo</t>
  </si>
  <si>
    <t>Tela satin color blanco</t>
  </si>
  <si>
    <t>Tela satin color azul marino</t>
  </si>
  <si>
    <t>Tela satin color turquesa</t>
  </si>
  <si>
    <t>Tela satin color negro</t>
  </si>
  <si>
    <t>Tela satin color amarillo</t>
  </si>
  <si>
    <t>Tela satin color verde</t>
  </si>
  <si>
    <t>Tela satin color gris</t>
  </si>
  <si>
    <t>Tela satin color morado</t>
  </si>
  <si>
    <t>Tela satin color dorado</t>
  </si>
  <si>
    <t>Tela satin color plateado</t>
  </si>
  <si>
    <t>Tela satin color café</t>
  </si>
  <si>
    <t>Tela satin color fiusha</t>
  </si>
  <si>
    <t>Tela satin color naranja</t>
  </si>
  <si>
    <t>Tela satin color tinto</t>
  </si>
  <si>
    <t>Tela algodón color rosa mexicano</t>
  </si>
  <si>
    <t>Tela algodón color rosa pastel</t>
  </si>
  <si>
    <t>Tela algodón color rojo</t>
  </si>
  <si>
    <t>Tela algodón color blanco</t>
  </si>
  <si>
    <t>Tela algodón color azul marino</t>
  </si>
  <si>
    <t>Tela algodón color turquesa</t>
  </si>
  <si>
    <t>Tela algodón color negro</t>
  </si>
  <si>
    <t>Tela algodón color amarillo</t>
  </si>
  <si>
    <t>Tela algodón color verde</t>
  </si>
  <si>
    <t>Tela algodón color gris</t>
  </si>
  <si>
    <t>Tela algodón color morado</t>
  </si>
  <si>
    <t>Tela algodón color café</t>
  </si>
  <si>
    <t>Tela algodón color fiusha</t>
  </si>
  <si>
    <t>Tela algodón color naranja</t>
  </si>
  <si>
    <t>Tela algodón color tinto</t>
  </si>
  <si>
    <t>Margarina en barras de kilo</t>
  </si>
  <si>
    <t>Harina de trigo en paquetes de kilo</t>
  </si>
  <si>
    <t>Relleno horneable de fresa</t>
  </si>
  <si>
    <t xml:space="preserve">Relleno horneable de cajeta </t>
  </si>
  <si>
    <t>Relleno horneable de piña</t>
  </si>
  <si>
    <t>Gragea de colores en presentacion de 250g</t>
  </si>
  <si>
    <t>Pasas en presentacion de 250g</t>
  </si>
  <si>
    <t>Coco rayado en presentacion de 250g</t>
  </si>
  <si>
    <t>Nuez mitades en presentacion de 250g</t>
  </si>
  <si>
    <t>Almendras enteras en presentacion de 250g</t>
  </si>
  <si>
    <t>Azúcar refinada de 1 kg</t>
  </si>
  <si>
    <t>Azúcar glas de 1 kg</t>
  </si>
  <si>
    <t>Azúcar mascabada en presentacion de 1 kg</t>
  </si>
  <si>
    <t>Levadura para pan de 1 kilo</t>
  </si>
  <si>
    <t>Queso crema barra de 1 kilo</t>
  </si>
  <si>
    <t>Aceite vegetal 1 Lt</t>
  </si>
  <si>
    <t>Royal 110 g</t>
  </si>
  <si>
    <t>Bicarbonato de 250 g</t>
  </si>
  <si>
    <t xml:space="preserve">Vainilla 250 ml </t>
  </si>
  <si>
    <t>Sal refinada  kilo</t>
  </si>
  <si>
    <t>Manteca vegetal kilo</t>
  </si>
  <si>
    <t>Capacillos paquete con 24 pzas metálica p/hornear</t>
  </si>
  <si>
    <t>Especias en presentacion de 500g (canela en polvo)</t>
  </si>
  <si>
    <t>Leche evaporada de 1 litro</t>
  </si>
  <si>
    <t xml:space="preserve">Leche condensada de lata </t>
  </si>
  <si>
    <t>Leche entera de 1 litro</t>
  </si>
  <si>
    <t>Almíbar de durazno( lata de 1 kilo)</t>
  </si>
  <si>
    <t>Almíbar de piña (lata de 1 kilo)</t>
  </si>
  <si>
    <t>Almíbar de mango (lata de 1 kilo)</t>
  </si>
  <si>
    <t>Almíbar de cerezas( lata de 1 kilo)</t>
  </si>
  <si>
    <t>Mix de frutos secos (bolsa de 1 kilo)</t>
  </si>
  <si>
    <t>Frutos cristalizados (bolsas de 1 kilo)</t>
  </si>
  <si>
    <t>Color vegetal gotero de 250 ml (rojo)</t>
  </si>
  <si>
    <t>Color vegetal gotero de 250 ml (amarillo)</t>
  </si>
  <si>
    <t>Color vegetal gotero de 250 ml (morado)</t>
  </si>
  <si>
    <t>Color vegetal gotero de 250ml (rosa mexicano )</t>
  </si>
  <si>
    <t>Color vegetal gotero de 250 ml (azul)</t>
  </si>
  <si>
    <t xml:space="preserve">Papel encerado( rollo) </t>
  </si>
  <si>
    <t xml:space="preserve">Martillo de uña recta </t>
  </si>
  <si>
    <t>Grapadora uso rudo</t>
  </si>
  <si>
    <t>Caja de grapa uso rudo</t>
  </si>
  <si>
    <t>Segueta de acero para aluminio y madera con arco</t>
  </si>
  <si>
    <t>Juego de brocas perforadoras inoxidables para carpintería</t>
  </si>
  <si>
    <t>Sacabocados para madra Blíster.</t>
  </si>
  <si>
    <t>Lija para madera</t>
  </si>
  <si>
    <t>Cincel de corte frio</t>
  </si>
  <si>
    <t>Juego de cardas para taladro</t>
  </si>
  <si>
    <t>Barniz entintado de 1 litro</t>
  </si>
  <si>
    <t>Thinner de 1 litro</t>
  </si>
  <si>
    <t>Pegamento profesional para madera 850 1 kg</t>
  </si>
  <si>
    <t>Botiquín para primeros auxilios, caja plastica de 20.3X 13.5 X 15 cm, incluye 1 agua oxigenada de 112 ml, 1 alcohol desnaturalizado 120 ml, 1 mertodol tintura 40 ml, 1 violeta de genciana 40 ml, 1 pomada sanasol 10g, 1 venda elastica 5cm, 5 gasas 7.5X5 cm, 1 algodon absorbente 50g 1 tela adhesiva sedosa 1.25 cmX 100 cm, 5 venditas adhesivs individuales, 1 crema de arnica 30g, 1 bolsa de multiaplicadores kiuts 20 piezs, 2 pomadas para labios 3g.</t>
  </si>
  <si>
    <t>Estuche disección/satura acero inox (juego 20 pz)</t>
  </si>
  <si>
    <t>Bata desechable para paciente</t>
  </si>
  <si>
    <t>Paquete campo estéril c/5 piezas</t>
  </si>
  <si>
    <t>Caja de guantes de látex medianos c/50 pares</t>
  </si>
  <si>
    <t>Caja con gasas c/100 piezas</t>
  </si>
  <si>
    <t>Torniquete en broche</t>
  </si>
  <si>
    <t>Isodine espuma 1000 ml</t>
  </si>
  <si>
    <t>Agua inyectable 500 ml</t>
  </si>
  <si>
    <t>Jeringa 5 cm C/ 100 PZAS</t>
  </si>
  <si>
    <t>Venda 5 cm C/24 PZAS</t>
  </si>
  <si>
    <t>Vendas 10 cm C/10 PZAS</t>
  </si>
  <si>
    <t>Venda 15 cm C/12 PZAS</t>
  </si>
  <si>
    <t>Paquete compresas para vientre c/5 piezas</t>
  </si>
  <si>
    <t>Apósitos quirúrgico</t>
  </si>
  <si>
    <t>Cabestrillo adulto</t>
  </si>
  <si>
    <t>Collarín cervical ortopédico</t>
  </si>
  <si>
    <t>Cinta durapore 2.5 cm</t>
  </si>
  <si>
    <t>Cinta micropore blanca de 2.5 cm</t>
  </si>
  <si>
    <t>Alcohol etílico de 96° 1 litro</t>
  </si>
  <si>
    <t>Kit Baumanometro con estetoscopio</t>
  </si>
  <si>
    <t xml:space="preserve">ARTÍCULOS DIDÁCTICOS </t>
  </si>
  <si>
    <t>Velcro</t>
  </si>
  <si>
    <t>Rollo</t>
  </si>
  <si>
    <t>Tinta de plástico 30x40cm, de 20cm de alto</t>
  </si>
  <si>
    <t>Juego de mesa UNO</t>
  </si>
  <si>
    <t>Juego de mesa lince</t>
  </si>
  <si>
    <t>Juego de mesa tiro al blanco</t>
  </si>
  <si>
    <t>Juego de mesa asmode tranvía mortal</t>
  </si>
  <si>
    <t>Polainas de 150grs (4 juegos)</t>
  </si>
  <si>
    <t>Polainas de 250grs (4 juegos)</t>
  </si>
  <si>
    <t>Polainas de 300 grs (4 juegos)</t>
  </si>
  <si>
    <t>Reloj de arena de 5 minutos</t>
  </si>
  <si>
    <t>Reloj de arena de 10 minutos</t>
  </si>
  <si>
    <t>Reloj de arena de 1 minuto</t>
  </si>
  <si>
    <t xml:space="preserve">
ALIMENTOS Y UTENSILIOS </t>
  </si>
  <si>
    <t xml:space="preserve">PRODUCTOS ALIMENTICIOS PARA PERSONAS </t>
  </si>
  <si>
    <t xml:space="preserve">CARNE FRESCA </t>
  </si>
  <si>
    <t>Carne de res, milanesa pulpa bola</t>
  </si>
  <si>
    <t>A.L.E.</t>
  </si>
  <si>
    <t>Materia prima necesaria para la preparacion de los alimentos</t>
  </si>
  <si>
    <t>Carne de res, platanillo</t>
  </si>
  <si>
    <t>Carne de cerdo, pierna</t>
  </si>
  <si>
    <t>Carde de res, faja</t>
  </si>
  <si>
    <t>Costilla de cerdo, cargada</t>
  </si>
  <si>
    <t>Milanesa de pollo con hueso</t>
  </si>
  <si>
    <t>Milanesa de pollo sin hueso</t>
  </si>
  <si>
    <t>Filete de pescado para empanizar</t>
  </si>
  <si>
    <t>A.L.E</t>
  </si>
  <si>
    <t>Lomo de marlin ahumado</t>
  </si>
  <si>
    <t xml:space="preserve">PRODUCTOS AGRÍCOLAS PARA ALIMENTACIÓN DE PERSONAS </t>
  </si>
  <si>
    <t>Jitomate</t>
  </si>
  <si>
    <t>Cebolla Blanca</t>
  </si>
  <si>
    <t>Calabaza de buche</t>
  </si>
  <si>
    <t>Ejote</t>
  </si>
  <si>
    <t>Nopales</t>
  </si>
  <si>
    <t>Brócoli</t>
  </si>
  <si>
    <t>Coliflor</t>
  </si>
  <si>
    <t>Pimiento morron verde</t>
  </si>
  <si>
    <t>Chile Serrano</t>
  </si>
  <si>
    <t>Papa</t>
  </si>
  <si>
    <t>Chayote</t>
  </si>
  <si>
    <t>Chile poblano</t>
  </si>
  <si>
    <t>Limon</t>
  </si>
  <si>
    <t>Tomate de Hoja</t>
  </si>
  <si>
    <t>Repollo</t>
  </si>
  <si>
    <t>Zanahoria</t>
  </si>
  <si>
    <t>Lechuga</t>
  </si>
  <si>
    <t>Apio</t>
  </si>
  <si>
    <t>Jicama</t>
  </si>
  <si>
    <t>Piña</t>
  </si>
  <si>
    <t>Ajo (diente grande)</t>
  </si>
  <si>
    <t>Frijol pinto  a granel c/25 kg</t>
  </si>
  <si>
    <t xml:space="preserve">Lenteja a granel   </t>
  </si>
  <si>
    <t>Laurel seco a granel</t>
  </si>
  <si>
    <t xml:space="preserve">Oregano seco a granel </t>
  </si>
  <si>
    <t xml:space="preserve">Comino a granel </t>
  </si>
  <si>
    <t xml:space="preserve">Pimienta molida  a granel </t>
  </si>
  <si>
    <t>Chile seco guajillo a granel</t>
  </si>
  <si>
    <t>Soya texturizada 12 Kilogramo</t>
  </si>
  <si>
    <t>Arroz blanco, grano entero</t>
  </si>
  <si>
    <t xml:space="preserve">PRODUCTOS DIVERSOS PARA ALIMENTACIÓN DE PERSONAS </t>
  </si>
  <si>
    <t>Aceite vegetal comestible 5 lt</t>
  </si>
  <si>
    <t xml:space="preserve">Jamaica </t>
  </si>
  <si>
    <t>Alimento el polvo para preparar bebida sabor chocolate 700 gr</t>
  </si>
  <si>
    <t>Consome de pollo a granel</t>
  </si>
  <si>
    <t>Harina de arroz para preparar bebida sabor horchata 500 gr</t>
  </si>
  <si>
    <t>Cebada para preparar bebida 500 gr</t>
  </si>
  <si>
    <t>Chiles chipotles adobados 22 gr</t>
  </si>
  <si>
    <t>Lata elote  en grano 2.9 Kilogramo</t>
  </si>
  <si>
    <t>Mayonesa con limon  2.8 Kilogramo</t>
  </si>
  <si>
    <t>Leche en polvo deslactosada 450 gr</t>
  </si>
  <si>
    <t>Pan blanco en rebanadas 680 gr</t>
  </si>
  <si>
    <t>Chiles jallapeños en escabeche 2.8 kg rajas</t>
  </si>
  <si>
    <t>Lomo de atun, aleta amarilla, en agua, presentacion de lata de 1880 gr.</t>
  </si>
  <si>
    <t>Pasta para sopa conchitas #1 caja con 24 pzas</t>
  </si>
  <si>
    <t>Polvo para preparar gelatina c/25 gr</t>
  </si>
  <si>
    <t xml:space="preserve">Polvo para bebidas de sabores c/8 sobres </t>
  </si>
  <si>
    <t>Pasta de achiote condimentado 100 gr</t>
  </si>
  <si>
    <t>Ensalada de legumbres 400 gr</t>
  </si>
  <si>
    <t>Lata</t>
  </si>
  <si>
    <t xml:space="preserve">Bolillo Grande </t>
  </si>
  <si>
    <t>Puré de tomate condimentado 1lt</t>
  </si>
  <si>
    <t>Galletas marias</t>
  </si>
  <si>
    <t>Sal yodada refinada1 kg</t>
  </si>
  <si>
    <t>Fecula de maiz natural 1 kg</t>
  </si>
  <si>
    <t>Vinagre blanco  de alcohol de caña 3.7 Lt</t>
  </si>
  <si>
    <t xml:space="preserve">Totopos de maíz </t>
  </si>
  <si>
    <t>Tortilla de maíz</t>
  </si>
  <si>
    <t>Tortilla de Harina 10 Piezas</t>
  </si>
  <si>
    <t>Tostadas 40 pzs</t>
  </si>
  <si>
    <t>Crema de leche de vaca 4 kg</t>
  </si>
  <si>
    <t>Harina para hot cakes 850 gr</t>
  </si>
  <si>
    <t>Margarina pasteurizada multiusos</t>
  </si>
  <si>
    <t>Mermelada 1.2 kg</t>
  </si>
  <si>
    <t>Queso tipo asadero (para fundir)</t>
  </si>
  <si>
    <t xml:space="preserve">Queso cotija a granel </t>
  </si>
  <si>
    <t>Azucar estandar</t>
  </si>
  <si>
    <t>Apoyo para consumo de alimentos</t>
  </si>
  <si>
    <t>Servicio</t>
  </si>
  <si>
    <t>Alimentos preparados</t>
  </si>
  <si>
    <t>Necesario para el programa</t>
  </si>
  <si>
    <t>ALIMENTOS PREPARADOS</t>
  </si>
  <si>
    <t>PLATILLO</t>
  </si>
  <si>
    <t>SALUD FAMILIAR</t>
  </si>
  <si>
    <t>TE SURTIDO CON 200 SOBRES</t>
  </si>
  <si>
    <t xml:space="preserve">PRODUCTOS DE ANIMALES INDUSTRIALIZABLES </t>
  </si>
  <si>
    <t xml:space="preserve">Chorizo de cerdo, Ranchero </t>
  </si>
  <si>
    <t>Jamon cocido 1 kg</t>
  </si>
  <si>
    <t>Salchicha estilo vienea 3 kg</t>
  </si>
  <si>
    <t>Tocino a agranel</t>
  </si>
  <si>
    <t>Huevo blanco</t>
  </si>
  <si>
    <t>Plato termico  #855 paquete 500 pz</t>
  </si>
  <si>
    <t>Necesario para prepara y entregar los alimentos a los beneficiarios</t>
  </si>
  <si>
    <t>Vaso de plastico  #10 c/50 piezas paquete</t>
  </si>
  <si>
    <t>Cuchara desechable c/50 Pzas</t>
  </si>
  <si>
    <t>Encendedor de gas multiusos recargable, antorcha grande</t>
  </si>
  <si>
    <t>Sarten de teflon, 25 cm</t>
  </si>
  <si>
    <t xml:space="preserve">Cuchillos largos de sierra </t>
  </si>
  <si>
    <t>Cucharon de plastico reforzado mediano</t>
  </si>
  <si>
    <t>Cubeta 19 litros con tapa</t>
  </si>
  <si>
    <t>Tina Palanganas  50 litros</t>
  </si>
  <si>
    <t xml:space="preserve">Jicara Palangana de 1 litro </t>
  </si>
  <si>
    <t xml:space="preserve">Vaso térmico #8 con 25 pz </t>
  </si>
  <si>
    <t>Vaso desechable  #8 con 25 pz</t>
  </si>
  <si>
    <t>Cuchara plástico mediana con 50 pz</t>
  </si>
  <si>
    <t>Tenedor plástico mediano con 50 pz</t>
  </si>
  <si>
    <t>charola grande de unicel con 50 pz</t>
  </si>
  <si>
    <t xml:space="preserve">MATERIALES Y ARTÍCULOS DE CONSTRUCCIÓN Y DE REPARACIÓN </t>
  </si>
  <si>
    <t xml:space="preserve">PRODUCTOS MINERALES NO METÁLICOS </t>
  </si>
  <si>
    <t xml:space="preserve">MATERIAL DE FERRETERÍA PARA CONSTRUCCIÓN Y REPARACIÓN </t>
  </si>
  <si>
    <t xml:space="preserve">MINERALES PARA CONSTRUCCIÓN Y REPARACIÓN </t>
  </si>
  <si>
    <t xml:space="preserve">CEMENTO Y PRODUCTOS DE CONCRETO </t>
  </si>
  <si>
    <t xml:space="preserve"> CAL, YESO Y PRODUCTOS DE YESO </t>
  </si>
  <si>
    <t xml:space="preserve">CAL, YESO Y PRODUCTOS DE YESO </t>
  </si>
  <si>
    <t xml:space="preserve"> MADERA Y PRODUCTOS DE MADERA</t>
  </si>
  <si>
    <t xml:space="preserve">PRODUCTOS FORESTALES PARA LA CONSTRUCCIÓN </t>
  </si>
  <si>
    <t xml:space="preserve">VIDRIO Y PRODUCTOS DE VIDRIO </t>
  </si>
  <si>
    <t>ARTICULOS Y MATERIAL DE OFICINA EN VIDRIO</t>
  </si>
  <si>
    <t xml:space="preserve">PRODUCTOS DE VIDRIO Y CRISTAL </t>
  </si>
  <si>
    <t xml:space="preserve">MATERIAL ELÉCTRICO Y ELECTRÓNICO </t>
  </si>
  <si>
    <t>Cable uso rudo 2 x 12 c/ 100 mts.</t>
  </si>
  <si>
    <t>Para instalcion de aires acondicionados</t>
  </si>
  <si>
    <t>pastilla square o doble</t>
  </si>
  <si>
    <t>Caja de carga cq2</t>
  </si>
  <si>
    <t>Cristal para ventana de 57 X 59 cm</t>
  </si>
  <si>
    <t>Cristal para ventana de 57 X 119 cm</t>
  </si>
  <si>
    <t xml:space="preserve">Multicontacto c/6 entradas </t>
  </si>
  <si>
    <t xml:space="preserve">Pieza </t>
  </si>
  <si>
    <t>Extensión uso rudo calibre 16 color naranja 20 metros</t>
  </si>
  <si>
    <t>Clavija convertidor 3A color naranja</t>
  </si>
  <si>
    <t>Paquete de pilas AA</t>
  </si>
  <si>
    <t>TIRA LED 20 MTS</t>
  </si>
  <si>
    <t>TIRA LED 4 MTS</t>
  </si>
  <si>
    <t>MATERIAL DE FERRETERIA PARA LA CONSTRUCCION</t>
  </si>
  <si>
    <t>Juego de herraje cero fugas para wc</t>
  </si>
  <si>
    <t>Mantenimiento de wc</t>
  </si>
  <si>
    <t>PRODUCTOS MINERALES PARA LA CONSTRUCCION</t>
  </si>
  <si>
    <t>ABRAZADERA PARA BOMBA DE INYECCION</t>
  </si>
  <si>
    <t>TAPETE TIPO ALFOMBRA PARA RECIBIDOR</t>
  </si>
  <si>
    <t xml:space="preserve">Cubeta de pintura vinil acrílica 19 ltrs </t>
  </si>
  <si>
    <t xml:space="preserve">PINTURA VINILICA  19 LTS. </t>
  </si>
  <si>
    <t xml:space="preserve">OTROS MATERIALES Y ARTÍCULOS DE CONSTRUCCIÓN Y REPARACIÓN
</t>
  </si>
  <si>
    <t>ALCOHOL ETILICO 96 1LT</t>
  </si>
  <si>
    <t>CANULA INFANTIL PARA EMBALSAMACION</t>
  </si>
  <si>
    <t>HILO SUTURA 00 NILON CAJA C/12</t>
  </si>
  <si>
    <t>HOJA DE BISTURI NO. 2A CAJA C/100</t>
  </si>
  <si>
    <t>MASCARAS Y FILTROS PARA EMBALSAMACION</t>
  </si>
  <si>
    <t>RASTRILLOS</t>
  </si>
  <si>
    <t>Cuerda uso rudo 8mm</t>
  </si>
  <si>
    <t>Mtrs.</t>
  </si>
  <si>
    <t>Bolsa plana transparente 60x90 en rollo</t>
  </si>
  <si>
    <t>Rollos</t>
  </si>
  <si>
    <t>OTROS PRODUCTOS QUÍMICOS</t>
  </si>
  <si>
    <t>PERMAGLO 30 QUIMICO ARTERIAL 24 BOTELLLAS</t>
  </si>
  <si>
    <t>PERMAFIX QUÍMICO DE CAVIDAD 24 BOTELLAS</t>
  </si>
  <si>
    <t>DRYENE II GEL CAUTERIZANTE</t>
  </si>
  <si>
    <t>BOTE</t>
  </si>
  <si>
    <t>DESINFECTANTE WAVICIDE-01</t>
  </si>
  <si>
    <t>KIT PARA MAQUILLAJE FUNERAL</t>
  </si>
  <si>
    <t>GASOLINA MAGNA</t>
  </si>
  <si>
    <t>Litros</t>
  </si>
  <si>
    <t>UREA</t>
  </si>
  <si>
    <t>MATERIAL Y ACCESORIOS DE ARTILLERÍA Y ATAVÍO CIVIL, MILITAR Y RELIGIOSO</t>
  </si>
  <si>
    <t>PRODUCTOS DE ANIMALES INDUSTRIALIZABLES ADQUIRIDOS COMO VESTUARIO Y UNIFORMES</t>
  </si>
  <si>
    <t>PLAYERA TIPO POLO, MANGA CORTA PARA HOMBRE XXG</t>
  </si>
  <si>
    <t>UNIFORME DE ENFERMERIA (FILIPINA)</t>
  </si>
  <si>
    <t>CAMISA CUELLO REDONDO</t>
  </si>
  <si>
    <t>PLAYERA TIPO POLO</t>
  </si>
  <si>
    <t xml:space="preserve">CAMISA MANGA LARGA </t>
  </si>
  <si>
    <t>Camisa de vestir manga larga, con logo oficial</t>
  </si>
  <si>
    <t>Filipina para dama con logo oficial</t>
  </si>
  <si>
    <t xml:space="preserve">PRENDAS DE SEGURIDAD Y PROTECCION PERSONAL </t>
  </si>
  <si>
    <t xml:space="preserve">MATERIAL QUIRURGICO Y DE LABORATORIO PARA PROTECCION PERSONAL </t>
  </si>
  <si>
    <t>Cubrebocas con 50 pzas</t>
  </si>
  <si>
    <t>Neceario para el cuidado y salud del personal</t>
  </si>
  <si>
    <t>Gorro plizado azul con 100 piezas</t>
  </si>
  <si>
    <t>Guante desechable mediano con 100 piezas</t>
  </si>
  <si>
    <t>PRODUCTOS TEXTILES PARA SEGURIDAD Y PROTECCIÓN PERSONAL</t>
  </si>
  <si>
    <t>MANDIL DE HULE</t>
  </si>
  <si>
    <t>ARTÍCULOS DEPORTIVOS</t>
  </si>
  <si>
    <t>ARTÍCULOS DEPORTIVOS Y DE CAMPAÑA</t>
  </si>
  <si>
    <t>BANCOS Y OTROS PRODUCTOS TEXTILES, EXCEPTO PRENDAS DE VESTIR</t>
  </si>
  <si>
    <t>OTROS PRODUCTOS TEXTILES</t>
  </si>
  <si>
    <t>HERRAMIENTAS MENORES</t>
  </si>
  <si>
    <t xml:space="preserve">Kit de instalacion para mini split de 1/4 y 1/2 </t>
  </si>
  <si>
    <t>PICO CON MANGO DE 36"</t>
  </si>
  <si>
    <t>PALA REDONDA, MODELO T-200, PUÑO Y</t>
  </si>
  <si>
    <t>BARRA DE PUNTA DE 1 PUGLADA X 175 CM</t>
  </si>
  <si>
    <t>JUEGO DE 36 HERRAMIENTAA DE CUADRO 3/8 ESTÁNDA</t>
  </si>
  <si>
    <t>ESCALERA 3 PELDAÑOS</t>
  </si>
  <si>
    <t>ESCALERA 8 PELDAÑOS</t>
  </si>
  <si>
    <t>HERRAMIENTAS MENORES DE TIPO MÉDICO Y QUIRÚRGICO</t>
  </si>
  <si>
    <t>BASCULA MECANICA MEDICA CLINICA CAPACIDAD 160KG</t>
  </si>
  <si>
    <t>SECADORA DE CABELLO</t>
  </si>
  <si>
    <t>REFACCIONES Y ACCESORIOS MENORES DE MOBILIARIO Y EQUIPO ADMINISTRACION, EDUCACIONAL Y RECREATIVO</t>
  </si>
  <si>
    <t>MATERIAL MENOR DE FERRETERIA PARA MOBILIARIO Y EQUIPO</t>
  </si>
  <si>
    <t>BROCHA MANGO PLASTICO "2"</t>
  </si>
  <si>
    <t>BROCHA MANGO PLASTICO "3"</t>
  </si>
  <si>
    <t>BROCHA MANGO PLASTICO "6"</t>
  </si>
  <si>
    <t xml:space="preserve">RODILLO P/PINTAR 9X 3/8 MICROFIBRA </t>
  </si>
  <si>
    <t>REFACCIONES Y ACCESORIOS MENORES DE CARÁCTER INFORMÁTICO ASIGNACIONES DESTINADAS A LA ADQUISICIÓN DE REFACCIONES Y ACCESORIOS MENORE</t>
  </si>
  <si>
    <t>ini hub para USB 2.0 CON4puertos</t>
  </si>
  <si>
    <t>pza</t>
  </si>
  <si>
    <t>No Break C/ Reg y Sup T1500 Resp 55min 700w</t>
  </si>
  <si>
    <t>MEMORIA USB 16 GB</t>
  </si>
  <si>
    <t>Regulador de voltaje</t>
  </si>
  <si>
    <t>Operatividad del programa</t>
  </si>
  <si>
    <t>REFACCIONES Y ACCESORIOS MENORES DE EQUIPO DE TRANSPORTE</t>
  </si>
  <si>
    <t>BOMBA SIFÓN PARA TAMBOS</t>
  </si>
  <si>
    <t>ARTÍCULOS MENORES DE MANTENIMIENTO Y SEGURIDAD PARA EQUIPO DE
TRANSPORTE</t>
  </si>
  <si>
    <t xml:space="preserve">CADENA 1/4  DE 40 PIES </t>
  </si>
  <si>
    <t>CORREAS PARA CARGA EXTRA ANCHAS CON TRINQUETE GANCHO PLANO , 4" x 27'</t>
  </si>
  <si>
    <t>IMPLEMENTOS AGRÍCOLAS MENORES PARA MAQUINARIA Y OTROS EQUIPOS</t>
  </si>
  <si>
    <t>ARTÍCULOS ELECTRÓNICOS MENORES PARA OTROS BIENES MUEBLES</t>
  </si>
  <si>
    <t>MATERIAL MENOR DE FERRETERIA PARA USO EN OFICINA</t>
  </si>
  <si>
    <t>ENERGIA ELECTRICA</t>
  </si>
  <si>
    <t>ENERGÍA ELECTRICA</t>
  </si>
  <si>
    <t>SERVICIO DE ENERGIA ELECTRICA</t>
  </si>
  <si>
    <t>Gas L.P. tanque estacionario</t>
  </si>
  <si>
    <t>Combustible necesario para cocinar los alimentos</t>
  </si>
  <si>
    <t>Servicio de gas LP (cilindro con 30 kg)</t>
  </si>
  <si>
    <t>TELEFONIA CELULAR</t>
  </si>
  <si>
    <t>SERV. DE TELEFONÍA CELULAR</t>
  </si>
  <si>
    <t>SERVICIOS DE TELECOMUNICACIONES Y SATÉLITES</t>
  </si>
  <si>
    <t>SERVICIO DE RADIOLOCALIZACIÓN</t>
  </si>
  <si>
    <t>ARRENDAMIENTO DE EDIFICIO</t>
  </si>
  <si>
    <t>ARRENDAMIENTO DE MOBILIARIO Y EQUIPO DE ADMINISTRACIÓN, EDUCACIONAL Y RECREATIVO</t>
  </si>
  <si>
    <t>ARRENDAMIENTO DE MOBILIARIO</t>
  </si>
  <si>
    <t>SERVICIOS PROFESIONALES, CIENTÍFICOS, TÉCNICOS Y OTROS SERVICIOS</t>
  </si>
  <si>
    <t xml:space="preserve">SERVICIOS LEGALES, DE CONTABILIDAD, AUDITORÍA Y RELACIONADOS
</t>
  </si>
  <si>
    <t>OTRAS ASESORIAS PARA LA OPERACIÓN DE PROGRAMAS</t>
  </si>
  <si>
    <t xml:space="preserve">SERVICIOS DE CAPACITACIÓN </t>
  </si>
  <si>
    <t>IMPRESIÓN Y ELABORACIÓN DE MATERIAL INFORMATIVO DERIVADO DE LA
OPERACIÓN Y ADMINISTRACIÓN DE LOS ENTES PÚBLICOS</t>
  </si>
  <si>
    <t>Dipticos de papel couche</t>
  </si>
  <si>
    <t xml:space="preserve">Cuadernillo media cuartilla de 4 hojas </t>
  </si>
  <si>
    <t xml:space="preserve">Carnet de Seguimiento </t>
  </si>
  <si>
    <t>Blocks de recibo</t>
  </si>
  <si>
    <t>Fabricacion letras 3d en cara de aluminio sobre pvc de 24mm acabado en color de acurdo a imagen (incluye plantilla ylogotipo.</t>
  </si>
  <si>
    <t>CARTELES</t>
  </si>
  <si>
    <t>CONSERVACION Y MANTENIMIENTO MENOR DE INMUEBLE</t>
  </si>
  <si>
    <t>MANTENIMIENTO Y CONSERVACIÓN DE INMUEBLES PARA LA PRESTACIÓN DE SERVICIOS PUBLICOS</t>
  </si>
  <si>
    <t>SERVICIOS DE LIMPIEZA Y MANEJO DE DESECHOS</t>
  </si>
  <si>
    <t>SERVICIOS DE MANEJO DE DESECHOS</t>
  </si>
  <si>
    <t>SERVICIO DE JARDINERIA Y FUMAGACION</t>
  </si>
  <si>
    <t>SERVICIOS DE JARDINERIA Y FUMIGACION</t>
  </si>
  <si>
    <t>DIFUSION POR RADIO, TELEVISION Y OTROS MEDIOS DE MENSAJES SOBRE PROGRAMAS Y ACTIVIDADES GUBERNAMENTALES</t>
  </si>
  <si>
    <t>Display reforzado con lona impresa en medida de 0.80 x 1.80 mts.</t>
  </si>
  <si>
    <t>Muro abatible tipo display en medida de 3.00 x 2.25 mtrs. (incluye lona, 2 lamparas)</t>
  </si>
  <si>
    <t>Lona 13 onza impresa en GF en medida de 2.44 x 4.88 mts. (Con bastilla y ojillos)</t>
  </si>
  <si>
    <t>Lona 13 onza impresa en GF en medida de 2.44 x 4.88 mts.</t>
  </si>
  <si>
    <t>Araña publicitaria 80x180 cms. Muro plegable de pared araña</t>
  </si>
  <si>
    <t>Lona tipo banner de aviso de privacidad de datos personales (78x175 cm)</t>
  </si>
  <si>
    <t>Lona tipo banner de nombre institucional del Programa (78 x 175 cm)</t>
  </si>
  <si>
    <t>Lona impresa en medida de 1.80 x 1.00 mtr</t>
  </si>
  <si>
    <t>Necesario para la operatividad de todo el estado</t>
  </si>
  <si>
    <t>Tela impresa con velcro para muro expandible POP UP en medida de 2,30 x 2,30</t>
  </si>
  <si>
    <t>Lona impresa en medida de 6 x 2,20 mtr</t>
  </si>
  <si>
    <t>Lona impresa en medida de 2 x 1.50 mtr</t>
  </si>
  <si>
    <t xml:space="preserve">COMPRA DE BOLETOS DE AVION </t>
  </si>
  <si>
    <t>PASAJE TERRESTRE</t>
  </si>
  <si>
    <t>Compra de boletos de autobus</t>
  </si>
  <si>
    <t>Administrativo y psicólogo de base  zona barata</t>
  </si>
  <si>
    <t>servicio</t>
  </si>
  <si>
    <t>Administrativo y Psicologo de base zona cara</t>
  </si>
  <si>
    <t>Viáticos Chofer (Vehículo chico) Zona Ordinaria</t>
  </si>
  <si>
    <t>Viáticos Chofer (Vehículo chico) Zona Cara</t>
  </si>
  <si>
    <t>Viaticos Chofer (Doble rodado)</t>
  </si>
  <si>
    <t>Viaticos pernocta (Doble rodado)</t>
  </si>
  <si>
    <t>Viaticos Chofer (Rabón)</t>
  </si>
  <si>
    <t xml:space="preserve">Viaticos percnota (Rabón) </t>
  </si>
  <si>
    <t>Viaticos capturista Zona Ordinaria</t>
  </si>
  <si>
    <t>Viaticos capturista Zona Cara</t>
  </si>
  <si>
    <t>Viaticos pernocta  Zona Ordinaria</t>
  </si>
  <si>
    <t>Viaticos pernocta Zona Cara</t>
  </si>
  <si>
    <t>Viáticos en el país para auxiliares administrativos</t>
  </si>
  <si>
    <t>Viáticos sin pernocta zona ordinaria</t>
  </si>
  <si>
    <t>Viáticos sin pernocta zona cara</t>
  </si>
  <si>
    <t>Viáticos c/ pernocta zona ordinaria</t>
  </si>
  <si>
    <t>Viáticos c/pernocta zona cara</t>
  </si>
  <si>
    <t>Viático fuera del Estado sin pernocta</t>
  </si>
  <si>
    <t>Viáticos fuera del estado con pernocta</t>
  </si>
  <si>
    <t>Viaticos en el Pais</t>
  </si>
  <si>
    <t>viatico</t>
  </si>
  <si>
    <t>Peajes</t>
  </si>
  <si>
    <t>VARIOS</t>
  </si>
  <si>
    <t>Toyota Hiace 446-KD - peaje</t>
  </si>
  <si>
    <t>Pick Dodge RAM - peaje</t>
  </si>
  <si>
    <t>Toyota Hiace 452-KD - peaje</t>
  </si>
  <si>
    <t>Camioneta Ford-Ranger -peaje</t>
  </si>
  <si>
    <t>Chevrolet S-10 PC-6502-B- peaje</t>
  </si>
  <si>
    <t>PEAJE IDA Y VUELTA TEPIC-ACAPONETA</t>
  </si>
  <si>
    <t>VIAJE IDA Y VUELTA (CASETA) VEHICULO TOYOTA  Hiace 452-KD 2014 TEPIC-AHUACATLAN</t>
  </si>
  <si>
    <t>VIAJE IDA Y VUELTA (CASETA) VEHICULO TOYOTA  Hiace 452-KD 2014 TEPIC-AMATLAN DE CAÑAS</t>
  </si>
  <si>
    <t>VIAJE IDA Y VUELTA (CASETA) VEHICULO TOYOTA  Hiace 452-KD 2014 TEPIC-DEL NAYAR</t>
  </si>
  <si>
    <t>VIAJE IDA Y VUELTA (CASETA) VEHICULO TOYOTA  Hiace 452-KD 2014 TEPIC-HUAJICORI</t>
  </si>
  <si>
    <t>VIAJE IDA Y VUELTA (CASETA) VEHICULO TOYOTA  Hiace 452-KD 2014 TEPIC-IXTLÁN DEL RIO</t>
  </si>
  <si>
    <t>VIAJE IDA Y VUELTA (CASETA) VEHICULO TOYOTA  Hiace 452-KD 2014 TEPIC-JALA</t>
  </si>
  <si>
    <t>VIAJE IDA Y VUELTA (CASETA) VEHICULO TOYOTA  Hiace 452-KD 2014 TEPIC-LA YESCA</t>
  </si>
  <si>
    <t>VIAJE IDA Y VUELTA (CASETA) VEHICULO TOYOTA  Hiace 452-KD 2014 TEPIC-ROSAMORADA</t>
  </si>
  <si>
    <t>VIAJE IDA Y VUELTA (CASETA) VEHICULO TOYOTA  Hiace 452-KD 2014 TEPIC-RUIZ</t>
  </si>
  <si>
    <t>VIAJE IDA Y VUELTA (CASETA) VEHICULO TOYOTA  Hiace 452-KD 2014 TEPIC-SAN BLAS</t>
  </si>
  <si>
    <t>VIAJE IDA Y VUELTA (CASETA) VEHICULO TOYOTA  Hiace 452-KD 2014 TEPIC-SANTA MARIA DEL ORO</t>
  </si>
  <si>
    <t>VIAJE IDA Y VUELTA (CASETA) VEHICULO TOYOTA  Hiace 452-KD 2014 TEPIC-SANTIAGO IXCUNTLA</t>
  </si>
  <si>
    <t>VIAJE IDA Y VUELTA (CASETA) VEHICULO TOYOTA  Hiace 452-KD 2014 TEPIC-TECUALA</t>
  </si>
  <si>
    <t>VIAJE IDA Y VUELTA (CASETA) VEHICULO TOYOTA  Hiace 452-KD 2014 TEPIC-TUXPAN</t>
  </si>
  <si>
    <t>Otros servicios de traslado y hospedaje</t>
  </si>
  <si>
    <t>casetas</t>
  </si>
  <si>
    <t>necesidades del área</t>
  </si>
  <si>
    <t>Evento dia del discapacitado</t>
  </si>
  <si>
    <t>Evento</t>
  </si>
  <si>
    <t>se realiza evento por el día internacional de las personas con discapacidad</t>
  </si>
  <si>
    <t xml:space="preserve">GASTOS DE REPRESENTACION </t>
  </si>
  <si>
    <t>Gastos de representación</t>
  </si>
  <si>
    <t>Atención a actividades operativas PAB</t>
  </si>
  <si>
    <t>servicios</t>
  </si>
  <si>
    <t>gastos de representacion del titular de la coordinación</t>
  </si>
  <si>
    <t>AYUDAS SOCIALES A PERSONAS</t>
  </si>
  <si>
    <t>AUXILIO DE PERSONAS U HOGARES</t>
  </si>
  <si>
    <t>Shampoo en sobre, presentacion individual, con 288 sobres</t>
  </si>
  <si>
    <t>Pasta dental de 150 ml</t>
  </si>
  <si>
    <t>Cepillo dental</t>
  </si>
  <si>
    <t>CAJA ARMADA</t>
  </si>
  <si>
    <t>Lava cabezas portátiles con recolector de agua y base anti deslizante. hecho    de    material    PP. Inclinación ajustable de:180°, altura ajustable de 98.scm a 134.scm. dimensiones recolectores  de  agua: 20.scm  x  44.scm, lava cabezas: 50cmx29cm  capacidad  8 litros.</t>
  </si>
  <si>
    <t>Estación de peluquería para estética, gabinete de estilista con espejo, cajones y puertas para almacenar herramientas y accesorios.</t>
  </si>
  <si>
    <t>Tina hidromasaje para pedicura, spa para pies con vibracion, profundidad de 40.97cm y un ancho de 37.01cm cuenta con un centro de pedicure giratorio, dispone de 6 chorros de hidro-terapia 110/220 voltios, con sistea de vibracion. Incluye 3 accesorios y almacenamiento, piedra pomez, cepillo de limieza.</t>
  </si>
  <si>
    <t>Juego de Bancos de pedicura, 1 sencillo de 70cm de largo X 31cm de ancho X 50cm de alto, patas tubulares, tapizado en vinil, color rosa, modelo 12. 1 sencillo de pedicure de madera fabricado en triplay y formaica, mede 35X30X43cm, con asiento de vinil.</t>
  </si>
  <si>
    <t>Carrito auxiliar de corte</t>
  </si>
  <si>
    <t>Silla Hidráulica o de corte para adulto, resistente peso maximo del usuario 120 kg, altura ajustable con piston hidraulico 12 niveles de ajuste, giratoria de 360 grados, estructura de acero y forrada en tela vinipiel con acolchonado, color rosa.</t>
  </si>
  <si>
    <t>Mesa para uñas, realizada en mdf de 15mm recubierta con laminado melaminico blanco, altura de 77cm X ancho 60cm X profunidad de 30cm, acabado de melanina.</t>
  </si>
  <si>
    <t xml:space="preserve">Combo de maquina de corte, juego de maquina profesional cortadora de pelo con motor electromagnetico, cuchillas de alta prescision, con  chuchillas de acero, cortadora con cuchillas. Incluye 1 recortadora designer, 6 pienes guia, 1 cepillo de limpieza, 1 terminadora, 4 peines guia, protector de cuchilla y gotero con aceite de 110 v. </t>
  </si>
  <si>
    <t>Lámpara UV secador de esmalte con uñas 30 leds luz teporizdor de 60 segundosled para aplicación de uñas</t>
  </si>
  <si>
    <t>Plancha de cabello profesional</t>
  </si>
  <si>
    <t>Secadora para el cabello profesional</t>
  </si>
  <si>
    <t xml:space="preserve">Mesa de trabajo acero inoxidable desarmable de 180x70x90 cm reforzado en cubierta y entrepaño fabricado en calibre 16, patas de tubo  1 1/2 </t>
  </si>
  <si>
    <t>Maquina domestica con costura recta  120 voltios</t>
  </si>
  <si>
    <t>Refrigerador 11 pies</t>
  </si>
  <si>
    <t xml:space="preserve">Batidora industrial 10 velocidades </t>
  </si>
  <si>
    <t>Horno panadero industrial para 2 charolas</t>
  </si>
  <si>
    <t>Parrilla de 3 quemadores en línea acero inoxidable con plancha</t>
  </si>
  <si>
    <t>Licuadora profesional 1.5 lts con vaso de vidrio, 2 velocidades</t>
  </si>
  <si>
    <t>Freidora eléctrica de mesa acero inoxidable 5 ltr 220 w</t>
  </si>
  <si>
    <t>Cilindros de gas L.P. 30 kg</t>
  </si>
  <si>
    <t>Parrilla de 3 quemadores en línea acero inoxidable</t>
  </si>
  <si>
    <t xml:space="preserve">Camillas de masajes Multifuncional plegable </t>
  </si>
  <si>
    <t>Medicamentos</t>
  </si>
  <si>
    <t>Ácido acetilsalicilico de liberación  prolongada  300 mg. C/30 tabletas</t>
  </si>
  <si>
    <t>Alopurinol 300 mg. C/20 tabletas</t>
  </si>
  <si>
    <t xml:space="preserve">Ambroxol/dextrometorfano 150/113mg    c/120ml jarabe </t>
  </si>
  <si>
    <t>Ambroxol jarabe  c/120 ml</t>
  </si>
  <si>
    <t>Amlodipino 5mg. c/10 tabletas</t>
  </si>
  <si>
    <t>Amoxicilina /ac. Clavulanico suspencion 250mg/62.5/ 5ml  c/75ml</t>
  </si>
  <si>
    <t>Amoxicilina /ac. Clavulanico 500mg./125 mg.   C/15 caps.</t>
  </si>
  <si>
    <t>Amoxicilina  500 mg. C/12 captsulas</t>
  </si>
  <si>
    <t>Amoxicilina susp. 500 mg./5ml  c/75 ml.</t>
  </si>
  <si>
    <t>Atorvastatina tabl. 20 mg. C/10 tabletas</t>
  </si>
  <si>
    <t>Azitromicina 500mg  c/3 tabletas</t>
  </si>
  <si>
    <t>Bezafibrato  200 mg. C/30 tbletas</t>
  </si>
  <si>
    <t>Captopril  25 mg. C/30 tbletas</t>
  </si>
  <si>
    <t>Cefalexina susp. 250 mg. /5ml c/100ml</t>
  </si>
  <si>
    <t>Cefalexina caps. 500 mg. C/12 capsulas</t>
  </si>
  <si>
    <t>Ciprofloxacino tabl. 500 mg. C/14 tabletas</t>
  </si>
  <si>
    <t>Ciprofloxacino oftalmico</t>
  </si>
  <si>
    <t>Claritromicina tabl. 250 mg. C/10 tabletas</t>
  </si>
  <si>
    <t>Clindamicina tabl. 300 mg. C/16 tabletas</t>
  </si>
  <si>
    <t>Cromoglicato de sodio gotas</t>
  </si>
  <si>
    <t>Diclofenaco tabl. 100 mg. C/20 tabletas</t>
  </si>
  <si>
    <t>Dicloxacilina caps. 500 mg. C/20 capsulas</t>
  </si>
  <si>
    <t>Dicloxacilina susp. 250mg/ 5ml    c/60ml</t>
  </si>
  <si>
    <t>Diclofenaco crema gel 1.235% c/60 grs.</t>
  </si>
  <si>
    <t>Eritromicina suspension 25mg/5ml c/100ml</t>
  </si>
  <si>
    <t xml:space="preserve">Eritrimicina 500mg.c/20 tabletas   </t>
  </si>
  <si>
    <t>Hidrocloritiazida  25 mg. C/30 tabletas</t>
  </si>
  <si>
    <t>Ibuprofecno susp. 2 g/100ml. Cc/120ml</t>
  </si>
  <si>
    <t>Ibuprofeno  600 mg. C/10 tabletas</t>
  </si>
  <si>
    <t>Ketorolaco tabl. 10 mg. C/10 tabletas</t>
  </si>
  <si>
    <t>Ketorolaco tabl. 30 mg. C/6 tabletas sublinguales</t>
  </si>
  <si>
    <t>Loperamida 2mg c/12 tabletas</t>
  </si>
  <si>
    <t>Loratadina jarabe 100mg/100 ml.</t>
  </si>
  <si>
    <t>Loratadina 10 mg.  C/10 tabletas</t>
  </si>
  <si>
    <t>Metformina tabl. 850 mg. C/30 tabletas</t>
  </si>
  <si>
    <t>Metocarbamol con ibuprofeno 500/200 mg c/30 tabletas</t>
  </si>
  <si>
    <t>Metoclopramida solucion oral 400mg c/20  ml</t>
  </si>
  <si>
    <t xml:space="preserve">Metoclopramida 10 mg c/20 tabletas </t>
  </si>
  <si>
    <t>Metoprolol tabl. 100 mg. C/20 tabletas</t>
  </si>
  <si>
    <t>Naproxen sodico tab. 250 mg. C/30 tabletas</t>
  </si>
  <si>
    <t>Naproxen sodico tab. 500 mg. C/30 tabletas</t>
  </si>
  <si>
    <t>Naproxen/paracetamol 300/275 mg c/10 tabletas</t>
  </si>
  <si>
    <t>Naproxen/paracetamol 125/100 mg 100ml suspensión</t>
  </si>
  <si>
    <t>Omeprazol caps. 20 mg. C/14 capsulas</t>
  </si>
  <si>
    <t>Polixim ofteno de 15 ml</t>
  </si>
  <si>
    <t>Paracetamol 500 mg c/10 tabletas</t>
  </si>
  <si>
    <t>Paracetamol gotas 100mg/ml   c/30ml</t>
  </si>
  <si>
    <t>Paracetamol jarabe 3.2/100 ml c/120 ml</t>
  </si>
  <si>
    <t>Pioglitazona 30mg c/7 tabletas</t>
  </si>
  <si>
    <t>Piroxicam tabl. 20 mg. C/20 tabletas</t>
  </si>
  <si>
    <t>Propanolol tabl. 40 mg. C/30 tabletas</t>
  </si>
  <si>
    <t>Rosel-t jarabe. 30g/0.5g/0.2g  c/60 ml</t>
  </si>
  <si>
    <t>Rosel-t tabl. 50/3/300 mg. C/15 tabletas</t>
  </si>
  <si>
    <t xml:space="preserve">Suero oral    c/25 sobres </t>
  </si>
  <si>
    <t>Trimetoprima/sulfametoxazol susp. 40mg 200mg/5ml  120ml</t>
  </si>
  <si>
    <t>Trimetoprima/sulfametoxazol  800  mg./160 mg. C/20 tabletas</t>
  </si>
  <si>
    <t>Etoricoxib  90mg c/14 mg</t>
  </si>
  <si>
    <t>Celecoxib 200mg  c/10 tabletas</t>
  </si>
  <si>
    <t>Ibuprofeno 400 mg c/10 tabletas</t>
  </si>
  <si>
    <t>Trimerbutina/simeticona 200/75mg. Comprimidos c/24</t>
  </si>
  <si>
    <t>Terramicina oftalmico ungüento</t>
  </si>
  <si>
    <t>Losartan 50mg  c/30 tabletas</t>
  </si>
  <si>
    <t>Complejo b con diclofenaco 50/50/1.00mg. C/30 tab letas</t>
  </si>
  <si>
    <t>Complejo b ketoprofeno  100/50/5/100 mg   c/30 tabletas</t>
  </si>
  <si>
    <t>Complejo b tabletas 100/5mg/50mcg</t>
  </si>
  <si>
    <t xml:space="preserve">Ceftriaxona 1gr. ampula </t>
  </si>
  <si>
    <t>Paracetamol solución de 1g/100 ml inyectable</t>
  </si>
  <si>
    <t>Ketorolaco trometamol normon 30 mg/ml solución inyectable efg</t>
  </si>
  <si>
    <t>Meloxicam 7.5 mg c/10 tabletas</t>
  </si>
  <si>
    <t>Apixaban de 5mg c/20</t>
  </si>
  <si>
    <t>Loratadina/betametazona tableta de 5.0ml/0.25ml c/10 tabletas</t>
  </si>
  <si>
    <t>Hipromelosa ofteno 0.5% 5mg/ml solucion 15 ml</t>
  </si>
  <si>
    <t>Neomicina /polimixina b/ gramicidina ofteno 175mg/5000 ui /25mcg 15ml</t>
  </si>
  <si>
    <t xml:space="preserve">Neomicna/lidocaina otico 350mg/2g f/20 ml </t>
  </si>
  <si>
    <t>Ketoconazol crema al 2% tubo con 40 grs</t>
  </si>
  <si>
    <t>Clotrimazol crema vaginal con 3 aplicadores al 2% tubo con 20 grs</t>
  </si>
  <si>
    <t>Clorotrimazol Dexametasona 30gr c/1 tubo</t>
  </si>
  <si>
    <t>Clindamicina/ketoconazol con 6 aplicadores 2g/8g tubo con 30g</t>
  </si>
  <si>
    <t xml:space="preserve">Bacillus clausii de 2 billones c/10 ampoyetas de 5 ml </t>
  </si>
  <si>
    <t xml:space="preserve">Metilfenidato tableta 10 mg caja/30 tabletas </t>
  </si>
  <si>
    <t xml:space="preserve">Valproato de magnesio tabletas de liberación prolongada de 600 ml caja/30 tabletas </t>
  </si>
  <si>
    <t>Parches hidrocoloides medida10x10 caja con 1 parche</t>
  </si>
  <si>
    <t>Parche para sacro medida 13x14 caja con 1 pieza</t>
  </si>
  <si>
    <t>Parches de alginato de plata medida 10x10 caja/10 piezas</t>
  </si>
  <si>
    <t>Lidocaina spray solucion 10% frasco con 115 ml</t>
  </si>
  <si>
    <t xml:space="preserve">Cinta adhesiva micropore blanca de 1" c/12 rollos </t>
  </si>
  <si>
    <t>Nafazolina gotas oftalmológicas 1mg15ml</t>
  </si>
  <si>
    <t>Material Quirugico y Dental</t>
  </si>
  <si>
    <t>Abatelenguas de madera de 18x15 cm c/100</t>
  </si>
  <si>
    <t>Acetato rigido no 60</t>
  </si>
  <si>
    <t>Acido gravador jumbo jeringa 30 ml</t>
  </si>
  <si>
    <t>Frasco</t>
  </si>
  <si>
    <t>Agua oxigenada 1l</t>
  </si>
  <si>
    <t>Aguja hipodermica desechable de 20gx32mm (amarillo)</t>
  </si>
  <si>
    <t>Aguja hipodermica desechable de 21gx32mm (verde)</t>
  </si>
  <si>
    <t>Aguja hipodermica desechable de 22gx32mm (negro)</t>
  </si>
  <si>
    <t>Aguja dental larga 27mm</t>
  </si>
  <si>
    <t>Aguja dental extra corta 30x12mm</t>
  </si>
  <si>
    <t xml:space="preserve">Agujas septojet corta </t>
  </si>
  <si>
    <t>Algodón plisado 100 grms</t>
  </si>
  <si>
    <t>Alveogyl</t>
  </si>
  <si>
    <t>Anestecia scandones al 2% sin vaso constrictor</t>
  </si>
  <si>
    <t>Anestecia scandones al 3% sin vaso constrictor</t>
  </si>
  <si>
    <t>Anestecia dentocain 2% caja c/50</t>
  </si>
  <si>
    <t>Anestecia dentocain 3% caja c/50</t>
  </si>
  <si>
    <t xml:space="preserve">Arco de young metalico </t>
  </si>
  <si>
    <t>Bata quirurgica para cirujano desechable demeva c/10 pzas manga y puño</t>
  </si>
  <si>
    <t xml:space="preserve">Bota fresa tipo japones </t>
  </si>
  <si>
    <t>Brocha (cepillo para profilaxis)c/100 pza.</t>
  </si>
  <si>
    <t>Caja para limas vertical miniendo</t>
  </si>
  <si>
    <t>CAJA.</t>
  </si>
  <si>
    <t>Campos para charola dental caja con 10 paquetes de 50</t>
  </si>
  <si>
    <t xml:space="preserve">Cinta testigo  </t>
  </si>
  <si>
    <t xml:space="preserve">Gancho radiografia </t>
  </si>
  <si>
    <t>Cloruro de sodio sol. Fco. 1l (solución fisiologica)</t>
  </si>
  <si>
    <t>Copa para profilaxis</t>
  </si>
  <si>
    <t xml:space="preserve">Ctz cemento pediatrico 40 capsulas </t>
  </si>
  <si>
    <t xml:space="preserve">Cubre bocas azul </t>
  </si>
  <si>
    <t>Cucharilla para fluor, doble. Surtida grande, ionite</t>
  </si>
  <si>
    <t>Curita c/100pz transpiel</t>
  </si>
  <si>
    <t>Dentocain simple mepivacaina 3% s/vasocont blister</t>
  </si>
  <si>
    <t>Dique  6x6 medio azul caja c/36</t>
  </si>
  <si>
    <t>Elevadores bein 2 mm</t>
  </si>
  <si>
    <t>Elevadores rectos apical 301</t>
  </si>
  <si>
    <t>Elevadores rectos apical 303 der.</t>
  </si>
  <si>
    <t>Eugenol 30ml</t>
  </si>
  <si>
    <t>Fc redonda no. 2 fg</t>
  </si>
  <si>
    <t>Fc redonda no. 4 fg</t>
  </si>
  <si>
    <t>Fc redonda no. 6 fg</t>
  </si>
  <si>
    <t>Fijador seyco frasco 250ml para preparar 1.25l</t>
  </si>
  <si>
    <t xml:space="preserve">Forceps 150sk p/diente superior </t>
  </si>
  <si>
    <t xml:space="preserve">Forceps 235k p/dientes superior </t>
  </si>
  <si>
    <t>Forceps adulto para molares inferiores universal no.23</t>
  </si>
  <si>
    <t>Formocresol 10 ml</t>
  </si>
  <si>
    <t>Fresa de carburo fgos 6</t>
  </si>
  <si>
    <t>Fresa de carburo fgos 703</t>
  </si>
  <si>
    <t>Fresa de carburo hp 703</t>
  </si>
  <si>
    <t>Fresa de carburo hp 8</t>
  </si>
  <si>
    <t>Fresa diamante br 31 redonda grano medio 001-018</t>
  </si>
  <si>
    <t>Fresa diamante br 45 redonda grano medio 001-010</t>
  </si>
  <si>
    <t xml:space="preserve">Fresa diamante gf tc 11f fis pta larga </t>
  </si>
  <si>
    <t>Fresa diamante tr 13 fisura gd grano medio 198-018</t>
  </si>
  <si>
    <t>Fresa gates surtida 1-6 de 32 mm c/6 pz</t>
  </si>
  <si>
    <t>Fresa peeso surtida  1-6 de 32 mm mani</t>
  </si>
  <si>
    <t>Fresa piedra verde</t>
  </si>
  <si>
    <t>Freson de acero barril mod.e06</t>
  </si>
  <si>
    <t>Fuji i ionomero gc golden label 1 grande verde</t>
  </si>
  <si>
    <t>Fuji ii auto sts golden label 21 grande15gr con 8ml rojo</t>
  </si>
  <si>
    <t>Fuji ii lc grande a2 negro</t>
  </si>
  <si>
    <t>Gasa esteril de algodón 10x10 cms 12 pliegos trama 20x12</t>
  </si>
  <si>
    <t>Gasa no esteril 5x5 p/200 pz</t>
  </si>
  <si>
    <t>Gel antibacterial 70% alcohol 1gl con bomba</t>
  </si>
  <si>
    <t xml:space="preserve">Gelatam blister esponjas </t>
  </si>
  <si>
    <t>Germisin espuma 1lt</t>
  </si>
  <si>
    <t>Gorro plisado azul 10 gr- bolsac/100pz</t>
  </si>
  <si>
    <t>Grapa para dique de hule #2 con aleta</t>
  </si>
  <si>
    <t>Grapa para dique de hule #212 sin aleta</t>
  </si>
  <si>
    <t>Grapa para dique de hule #7 con aleta</t>
  </si>
  <si>
    <t xml:space="preserve">Guante plus liso violeta chico bajo en polvo, no esteril </t>
  </si>
  <si>
    <t xml:space="preserve">Guante plus liso violeta mediano bajo en polvo, no esteril </t>
  </si>
  <si>
    <t>Guante latex esteriles</t>
  </si>
  <si>
    <t>Pinza portagrapa</t>
  </si>
  <si>
    <t>Gutapercha  fm</t>
  </si>
  <si>
    <t>Gutapercha 15-40 c/120pz</t>
  </si>
  <si>
    <t>Guttapercha ff</t>
  </si>
  <si>
    <t>Hidroxido de calcio 45g.</t>
  </si>
  <si>
    <t>Hoja de bisturi no. 15 dlp</t>
  </si>
  <si>
    <t>Hoja de bisturi no. 20 dlp</t>
  </si>
  <si>
    <t>Intro kit z250 xt c/4 jeringas, 3m</t>
  </si>
  <si>
    <t xml:space="preserve">Irm paquete color marfil </t>
  </si>
  <si>
    <t>Jacquette su15/336, hu-friedy</t>
  </si>
  <si>
    <t>Jeringa 10 ml sin aguja</t>
  </si>
  <si>
    <t>Jeringa dl 20 ml. Sin aguja 50pz</t>
  </si>
  <si>
    <t>Jeringa dl 3 ml. Sin aguja 50pz</t>
  </si>
  <si>
    <t>Jeringa dl 5 ml. Con aguja 50pz</t>
  </si>
  <si>
    <t>Kit de pieza de mano de alta y baja tipo e, medydental</t>
  </si>
  <si>
    <t xml:space="preserve">Kit espatula para resina con recubrimiento de titanio </t>
  </si>
  <si>
    <t xml:space="preserve">Krit 500ml </t>
  </si>
  <si>
    <t>Lente de seguridad claro 2783</t>
  </si>
  <si>
    <t xml:space="preserve">Lente naranja para lampara </t>
  </si>
  <si>
    <t>Lidocaina simple 2% 50 ml frasco ampolleta</t>
  </si>
  <si>
    <t>Lijas terminación proximal -100 tiras 4 mmx170mm</t>
  </si>
  <si>
    <t>Lima k surtida 15-40 25 mm c/6pz</t>
  </si>
  <si>
    <t>Lubricante en spray</t>
  </si>
  <si>
    <t xml:space="preserve">Md-temp plus (cavit)white </t>
  </si>
  <si>
    <t>Microaplicador fino c/100pz</t>
  </si>
  <si>
    <t>Microdacyn 240ml</t>
  </si>
  <si>
    <t>Micropore blanco 5 cm c/6 piezas</t>
  </si>
  <si>
    <t xml:space="preserve">Minute fluors varios sabores 250ml </t>
  </si>
  <si>
    <t xml:space="preserve">Medicaine 1/100000omnicaina </t>
  </si>
  <si>
    <t>Oxido de zinc con endurecedor 50gr.</t>
  </si>
  <si>
    <t>Papel p/articular (1/2 arcada) 80 mic.a/r</t>
  </si>
  <si>
    <t>Pasta diamantada excel 2gr fgm</t>
  </si>
  <si>
    <t>Pasta profilactica varios sabores c/100g.</t>
  </si>
  <si>
    <t>Pelicula de rx adulto c/150</t>
  </si>
  <si>
    <t>Pelicula de rx niño c/100</t>
  </si>
  <si>
    <t>Cajas</t>
  </si>
  <si>
    <t>Piedra de arkanas bola</t>
  </si>
  <si>
    <t>Piedra de arkanzas cono (pino)</t>
  </si>
  <si>
    <t>Piedra de arkanzas flama</t>
  </si>
  <si>
    <t>Piedra rosa montada no. 1</t>
  </si>
  <si>
    <t>Pieza de mano de alta velocidad medydental.</t>
  </si>
  <si>
    <t>Pinza perforadora para dique</t>
  </si>
  <si>
    <t>Porta toalla surtida colores</t>
  </si>
  <si>
    <t>Resina fluida 2 grs</t>
  </si>
  <si>
    <t>Revelador seyco frasco de 250 ml p/preparar  1.25l</t>
  </si>
  <si>
    <t>Seda negra 2 0 75cm 26mm 1/2 circulo</t>
  </si>
  <si>
    <t>Canula oral mini eyector paquete con 25 pzas</t>
  </si>
  <si>
    <t>Sutura seda 3/0 c/12 pza</t>
  </si>
  <si>
    <t>Tela adhesiva bsn 1"</t>
  </si>
  <si>
    <t>Teracal lc jeringa  de 1gr</t>
  </si>
  <si>
    <t xml:space="preserve">Tira de celuloide </t>
  </si>
  <si>
    <t>Tira nervios cortos 21mm ©</t>
  </si>
  <si>
    <t>Topicaina benzocaina 20% sabor menta frasco 30g.</t>
  </si>
  <si>
    <t>Torunda de algodón 500 gr.</t>
  </si>
  <si>
    <t>Turbina para pieza  de mano japonesa de alta velocidad.</t>
  </si>
  <si>
    <t>Venda elastica 15x5</t>
  </si>
  <si>
    <t>Venda elastica 20x5</t>
  </si>
  <si>
    <t>Venda elastica 30x5</t>
  </si>
  <si>
    <t>Venda elastica 5x5</t>
  </si>
  <si>
    <t xml:space="preserve">Viarzoni-t 250ml </t>
  </si>
  <si>
    <t>Venda yeso 10x10</t>
  </si>
  <si>
    <t>Lidocaina en spray 2%</t>
  </si>
  <si>
    <t>Nylon 00 sutura negra</t>
  </si>
  <si>
    <t xml:space="preserve">Punta de papel  15-40 </t>
  </si>
  <si>
    <t>Punta de papel 45-80</t>
  </si>
  <si>
    <t xml:space="preserve">Tijera recta chica </t>
  </si>
  <si>
    <t>Puntas de cabitron c/10 pza</t>
  </si>
  <si>
    <t>Lentulo dental c/4</t>
  </si>
  <si>
    <t>Eyectores de saliba</t>
  </si>
  <si>
    <t xml:space="preserve">PAQUETE </t>
  </si>
  <si>
    <t>Adhesivo jumbo para resina 3mm</t>
  </si>
  <si>
    <t xml:space="preserve">Regla milimetrica de metal </t>
  </si>
  <si>
    <t>Abrebocas</t>
  </si>
  <si>
    <t>Cera rosa dental</t>
  </si>
  <si>
    <t xml:space="preserve">Cera roja dental </t>
  </si>
  <si>
    <t>Fresa de diamante en forma de rueda</t>
  </si>
  <si>
    <t>Clorexidina enjuage bucal 500ml</t>
  </si>
  <si>
    <t>Forceps inferiores 151</t>
  </si>
  <si>
    <t>Cureta de lucas</t>
  </si>
  <si>
    <t>Elevadores bein 3mm</t>
  </si>
  <si>
    <t xml:space="preserve">PIEZA </t>
  </si>
  <si>
    <t>Elevadores dentales curvos derecho</t>
  </si>
  <si>
    <t>Elevadores dentales curvos izquierdos</t>
  </si>
  <si>
    <t>Elevadores de bandera grande derecho</t>
  </si>
  <si>
    <t>Elevadores de bandera grande izquierdo</t>
  </si>
  <si>
    <t>Barniz de fluor en gel</t>
  </si>
  <si>
    <t>Sujetador para campós de espiral</t>
  </si>
  <si>
    <t>Forceps infantil para molares inferiores universal no.23</t>
  </si>
  <si>
    <t>Forceps infantil para molares superior, derecho no. 88r</t>
  </si>
  <si>
    <t>Kit para pulir resina rao 309</t>
  </si>
  <si>
    <t xml:space="preserve">Espejos dentales </t>
  </si>
  <si>
    <t xml:space="preserve">Porta agujas dentales </t>
  </si>
  <si>
    <t>Alginato (alginoplas) 500grs</t>
  </si>
  <si>
    <t>POLSA</t>
  </si>
  <si>
    <t xml:space="preserve">Yeso piedra </t>
  </si>
  <si>
    <t>Yeso velmix</t>
  </si>
  <si>
    <t xml:space="preserve">Hilo dental </t>
  </si>
  <si>
    <t>Porta jeringa para resina</t>
  </si>
  <si>
    <t>Cepillo para limpieza de instrumental dental</t>
  </si>
  <si>
    <t>Jabon quirujico antibenzil 3.850 litros</t>
  </si>
  <si>
    <t>Venda tipo smarch 15 cm</t>
  </si>
  <si>
    <t>Lapiz de electrocauterio desechable</t>
  </si>
  <si>
    <t>Esticide antiseptico de irrigación quirúrgica 500ml</t>
  </si>
  <si>
    <t>Gel antiseptico de clorhexidina jabonosa 4% 500ml</t>
  </si>
  <si>
    <t xml:space="preserve">Grapadora dérmica ancha de 35 grapas </t>
  </si>
  <si>
    <t>Papel para electrocardiograma de 1 canal 8.00cm x30m</t>
  </si>
  <si>
    <t>Estericide antiseptico solución  garrafa 5 lts</t>
  </si>
  <si>
    <t>Estericide qx  5 litros</t>
  </si>
  <si>
    <t>Vaso para plastico color azul  c/100</t>
  </si>
  <si>
    <t>PAQ</t>
  </si>
  <si>
    <t>Vaso dapent de vidrio</t>
  </si>
  <si>
    <t>Quita grapas dermicas</t>
  </si>
  <si>
    <t>Grapadura quirurgìca para sutura cutanea</t>
  </si>
  <si>
    <t>Tira reactiva compatible para medidor de glucosa One Touch Selec Plus C/50 tiras</t>
  </si>
  <si>
    <t xml:space="preserve">Tira reactiva compatible para medidor de glucosa Accu-check C/50 tiras </t>
  </si>
  <si>
    <t>Recolector de rpbi de 3 ltrs.punzo cortantes biologicos-infecciosos</t>
  </si>
  <si>
    <t>Bolsas RPBI para Residuos Peligrosos Biológico Infecciosos de 55 x 60 cm P/100</t>
  </si>
  <si>
    <t>Agujas desechables mariposas</t>
  </si>
  <si>
    <t>Aparatos Auditivos Para Adulto</t>
  </si>
  <si>
    <t>Aparatos Auditivos Para niño</t>
  </si>
  <si>
    <t>Material quirùrgico y medicamento para cirugías de rodilla y cadera</t>
  </si>
  <si>
    <t>Expansor de mama</t>
  </si>
  <si>
    <t>Prótesis Mamarias</t>
  </si>
  <si>
    <t>Maga de compresión para linfedema</t>
  </si>
  <si>
    <t>Lente de alta graduaciòn</t>
  </si>
  <si>
    <t xml:space="preserve">Lente graduado monofocal antireflejante </t>
  </si>
  <si>
    <t>Lente graduado bifocal antireflejante</t>
  </si>
  <si>
    <t xml:space="preserve">Prótesis dental total removibles </t>
  </si>
  <si>
    <t>Prótesis dental parcial removible</t>
  </si>
  <si>
    <t>Material para toma de impresión, elaboración y ajuste de placas dentales</t>
  </si>
  <si>
    <t>Apoyos Sociales para pacientes y familias.</t>
  </si>
  <si>
    <t>ATAUD METALICO INFANTIL 50 CMS.</t>
  </si>
  <si>
    <t>ATAUD METALICO INFANTIL 80 CMS.</t>
  </si>
  <si>
    <t>ATAUD METALICO INFANTIL 1.00 MTS.</t>
  </si>
  <si>
    <t>ATAUD METALICO INFANTIL 1.20 MTS.</t>
  </si>
  <si>
    <t>ATAUD METALICO INFANTIL 1.40 MTS.</t>
  </si>
  <si>
    <t>ATAUD METALICO ADULTO</t>
  </si>
  <si>
    <t>Silla de ruedas todo terreno, 19 pulgadas con llanta neumatica</t>
  </si>
  <si>
    <t>Silla de ruedas clínica para adulto de 18 pulgadas</t>
  </si>
  <si>
    <t>Silla de ruedas todo terreno, 20 pulgadas con llanta neumatica</t>
  </si>
  <si>
    <t>Silla de ruedas todo terreno para adulto con elevapiernas, 19 pulg.</t>
  </si>
  <si>
    <t>Silla de ruedas PCA 18" (adulto)</t>
  </si>
  <si>
    <t>Silla WC auxiliar equipada 3 en uno</t>
  </si>
  <si>
    <t>Baston sencillo aluminio de 1 apoyo</t>
  </si>
  <si>
    <t>Baston de aluminio de 4 puntos</t>
  </si>
  <si>
    <t>Baston plegable para invidente con correa</t>
  </si>
  <si>
    <t>Andadera fija de aluminio plegable altura ajustable</t>
  </si>
  <si>
    <t>Andadera plegable de aluminio con ruedas delanteras</t>
  </si>
  <si>
    <t>Andadera con asiento tipo rollator con ruedas y freno de mano</t>
  </si>
  <si>
    <t>par de muletas de aluminio</t>
  </si>
  <si>
    <t>Par</t>
  </si>
  <si>
    <t>Cama hospitalaria manual basica con accesorios</t>
  </si>
  <si>
    <t>Colchon seccionado en 3 partes para cama hospitalaria</t>
  </si>
  <si>
    <t>Pañal predoblado para adulto paquete con 10 piezas</t>
  </si>
  <si>
    <t>Pañal para adulto, tipo calzon,  talla grande.  paquete con 10 piezas</t>
  </si>
  <si>
    <t>Pañal para adulto tipo calzon, talla mediana paquete con 10 piezas</t>
  </si>
  <si>
    <t>Pañal desechable infantil extra jumbo etapa 7 paquete con 40 piezas</t>
  </si>
  <si>
    <t>Pañal desechable infantil etapa 6 XL, paquete con 40 piezas</t>
  </si>
  <si>
    <t>Pañal desechable infantil etapa 5 jumbo paquete con 40 piezas</t>
  </si>
  <si>
    <t>protesis</t>
  </si>
  <si>
    <t xml:space="preserve">Triciclo de carga con freno </t>
  </si>
  <si>
    <t xml:space="preserve">colchon individual blanco ortopedico </t>
  </si>
  <si>
    <t xml:space="preserve">Lámina de fibra cemento P7-3.05 6 mm gris </t>
  </si>
  <si>
    <t>Apoyos de atención prioritaria a personas vulnerables</t>
  </si>
  <si>
    <t>APOYO A VOLUNTARIOS QUE PARTICIPEN EN DIVERSOS PROGRAMAS</t>
  </si>
  <si>
    <t>APOYOS A ENLACES MUNICIPALES</t>
  </si>
  <si>
    <t>APOYOS</t>
  </si>
  <si>
    <t>Apoyos a enlaces de municipios</t>
  </si>
  <si>
    <t>Apoyos</t>
  </si>
  <si>
    <t xml:space="preserve">MOBILIARIO Y EQUIPO DE ADMINISTRACION </t>
  </si>
  <si>
    <t>MUEBLES DE OFICINA Y ESTANTERIA</t>
  </si>
  <si>
    <t>MOBILIARIO Y EQUIPO MEDICO QUIRURGICO</t>
  </si>
  <si>
    <t>CAMILLA MORTUORIA</t>
  </si>
  <si>
    <t xml:space="preserve">MOBILIARIO Y EQUIPO    </t>
  </si>
  <si>
    <t>Silla de oficina ergonòmicsa para visita con esctrucctura de acero sin brazo</t>
  </si>
  <si>
    <t xml:space="preserve">Silla multiusos con asiento y reposapiés ajustable color negra </t>
  </si>
  <si>
    <t>Mesa plegable tipo portafolio de 2.44 mtrs color blanca</t>
  </si>
  <si>
    <t>Silla operativa secretarial con 2 palancas y respaldo alto, con base de nylon pentagonal con 24", pistón de elevación, asiento y respaldo tapizado en tela color negra.</t>
  </si>
  <si>
    <t>silla oficina escritorio ejectuivo negro regulable con apoya brazos, giratoria reclinable tapizado eco cuero sintetico</t>
  </si>
  <si>
    <t>Dispensador de agua fria y caliente con garrafon oculto, con llaves faciles de manejar y seguro contra niños, indicador de cambio de garrafon</t>
  </si>
  <si>
    <t>Silla operativa secretarial con 2 palancas y resplado alto, con base de nylon pentagonal con 24", piston de elevación, asiento y respaldo tapizado en tela color negro</t>
  </si>
  <si>
    <t>MUEBLES EXCEPTO DE OFICINA Y ESTANTERIA</t>
  </si>
  <si>
    <t>TOLDO DE 3X6 A DOS AGUAS</t>
  </si>
  <si>
    <t>TOLDO DE 6X6 A DOS AGUAS</t>
  </si>
  <si>
    <t>EQUIPO DE COMPUTACION</t>
  </si>
  <si>
    <t>PC HP PRONE 240 G9 TODO EN UNO (AIO)23,8 FHD CORE I5-1235U 3,3 GHZ</t>
  </si>
  <si>
    <t>Impresora multifuncional escaner, copiadora e impresiones, smart tank 500 de tinta continua impresora a color wifi smart que incluya un juego adicional de repuesto de tóner original</t>
  </si>
  <si>
    <t>Computadora de escritorio all in one touch</t>
  </si>
  <si>
    <t>Computadora Lap Top</t>
  </si>
  <si>
    <t>No break ups battery back up 600 va/330 w 120 volts, amp 16</t>
  </si>
  <si>
    <t xml:space="preserve">ALL IN ONE  Procesador Intel Core i5-1334U, memoria de 16 GB: 2X8 gb, disco duro 512 GB SSD 2230. Dell Pro Wireless Keyboard and Mouse, KM5221W White , Spanish LATAM Monitor 23.8" FHD 1920x1080, AIT Infinity Touch Display, Windows 11 </t>
  </si>
  <si>
    <t xml:space="preserve">Videocamaras de vigilancia </t>
  </si>
  <si>
    <t>Equipo de seguridad</t>
  </si>
  <si>
    <t>DIABLITO DE ACERO CONVERTIBLE LLANTAS SOLIDAS</t>
  </si>
  <si>
    <t>OTRO MOBILIARIO Y EQUIPO</t>
  </si>
  <si>
    <t>Aire acondicionado minisplit life de 2 toneladas frio 220v</t>
  </si>
  <si>
    <t>Necesario para acondicionar diferentes areas de la coordinacion</t>
  </si>
  <si>
    <t>Dispensadores de agua fria y caliente con garrafón oculto, regulador de temperatura fria, seguro  anti-quemaduras, con indicador de faltante agua</t>
  </si>
  <si>
    <t xml:space="preserve">Ventilador de piso   20"         </t>
  </si>
  <si>
    <t>JUEGO DE MESA CAFETERIA</t>
  </si>
  <si>
    <t>CREDENZA</t>
  </si>
  <si>
    <t>MOBILIARIO Y EQUIPO DE EDUACIONAL Y RECREATIVO</t>
  </si>
  <si>
    <t>Bocina bluetooth portatil con control remoto y microfono inalambrico</t>
  </si>
  <si>
    <t>video proyector multimedia (cañon)</t>
  </si>
  <si>
    <t>Kit de Baumanometro con etetoscopio de doble campana</t>
  </si>
  <si>
    <t>Termometro  digital</t>
  </si>
  <si>
    <t>Estetoscopio de doble campana</t>
  </si>
  <si>
    <t>GRUA PARA MOVIMIENTO DE CUERPOS EN ANFITEATRO</t>
  </si>
  <si>
    <t>INSTRUMENTAL MEDICO Y DE LABORATORIO</t>
  </si>
  <si>
    <t>Endomotor dental inalambrico inteligente con lampara led: 16:1 motor endodontico con contra ángulo</t>
  </si>
  <si>
    <t xml:space="preserve">Motor dental de baja y alta velocidad de banco </t>
  </si>
  <si>
    <t>VEHÍCULOS Y EQUIPO DE TRANSPORTE</t>
  </si>
  <si>
    <t>VEHÍCULOS Y EQUIPO TERRESTRE</t>
  </si>
  <si>
    <t>Montacargas</t>
  </si>
  <si>
    <t>Vehìculo automotor de 1.5L de 4 cilindros, potencia de 98 HP, 105 lb-pie de torque. Transmisiòn automatica, direcciòn electroasisitida, aire acondicionado</t>
  </si>
  <si>
    <t>UNIDAD</t>
  </si>
  <si>
    <t>Vehículo Chevrolet AVEO, LT sedan 2005</t>
  </si>
  <si>
    <t>SISTEMAS DE AIRE ACONDICIONADO, CALEFFACCIÓN Y DE REFRIGERACION INDUSTRIAL Y COMERCIAL</t>
  </si>
  <si>
    <t xml:space="preserve">MAQUINARIA, OTROS EQUIPOS Y HERRAMIENTAS </t>
  </si>
  <si>
    <t>567 HERRAMIENTAS Y MAQUINAS-HERRAMIENTA</t>
  </si>
  <si>
    <t>56704 HERRAMIENTAS Y MAQUINAS-HERRAMIENTA</t>
  </si>
  <si>
    <t>Patin hidraulico para tarimas de 3 toneladas</t>
  </si>
  <si>
    <t>SUMAS DE LOS CAPITULOS 2000, 3000, 4000 Y 5000</t>
  </si>
  <si>
    <t>SEGURO DE ALUMNADO</t>
  </si>
  <si>
    <t>3% SOBRE NOMINA</t>
  </si>
  <si>
    <t>1101      SUBSIDIO ESTATAL</t>
  </si>
  <si>
    <t>DISMINUIR LA POBREZA Y DESIGUALDAD                                                                 (desigualdades, salud, educación, identidad)</t>
  </si>
  <si>
    <t>1401      INGRESOS PROPIOS</t>
  </si>
  <si>
    <t>BLOCK CALCOMANIAS (PERSONAJES INFANTILES)</t>
  </si>
  <si>
    <t>TODAS LA ÁREAS DEL CREE QUE LO REQUIERAN</t>
  </si>
  <si>
    <t xml:space="preserve">QUE CUMPLA CON LAS ESPECIFICACIONES DESCRITAS PARA QUE SATISFAGAN LAS NECESIDADES EXPRESAS O IMPLICITAS DEL ÁREA USUARIA </t>
  </si>
  <si>
    <t>MATERIALES NECESARIOS PARA LA OPERATIVIDAD DE TODAS LAS ÁREAS DEL CREE</t>
  </si>
  <si>
    <t>BOLIGRAFO DE GEL TINTA AZUL</t>
  </si>
  <si>
    <t>BOLIGRAFO DE GEL TINTA NEGRA</t>
  </si>
  <si>
    <t>BOLIGRAFO PUNTO FINO AZUL</t>
  </si>
  <si>
    <t>BOLIGRAFO PUNTO FINO ROJA</t>
  </si>
  <si>
    <t>BROCHE 8 CM C/50 FABRICADO EN LAMINA</t>
  </si>
  <si>
    <t>MARCADOR PERMANENTE GRUESO, COLOR NEGRO</t>
  </si>
  <si>
    <t>MARCATEXTOS PUNTO GRUESO AZUL C/12</t>
  </si>
  <si>
    <t>MARCATEXTOS PUNTO GRUESO C/12 ROSA</t>
  </si>
  <si>
    <t>MARCATEXTOS PUNTO GRUESO C/12 AMARILLO</t>
  </si>
  <si>
    <t>CINTA CANELA OD 48X50PK</t>
  </si>
  <si>
    <t>CORRECTOR KORES</t>
  </si>
  <si>
    <t>MARCADOR DE CERA PUNTILLA BASE DE CERA RECUBIERTA  (AZUL )</t>
  </si>
  <si>
    <t>MARCADOR DE CERA VERDE</t>
  </si>
  <si>
    <t>MARCADOR PARA PINTARRON (PAQ DE 4 COLORES)</t>
  </si>
  <si>
    <t>MARCADOR PHANO CERA ROJO B/2</t>
  </si>
  <si>
    <t>MICA TERMICA T/C 7MM C/50 PIEZAS</t>
  </si>
  <si>
    <t>PLUMON P//FINO NEGRO</t>
  </si>
  <si>
    <t>PINCELIN C/12 ARTESCO</t>
  </si>
  <si>
    <t>ORGANIZADOR DE ESCRITORIO</t>
  </si>
  <si>
    <t>LÁPIZ ADHESIVO 40 GR</t>
  </si>
  <si>
    <t xml:space="preserve">SELLO </t>
  </si>
  <si>
    <t>MARCADOR PERMANENTE METALICO DE PUNTO FINO</t>
  </si>
  <si>
    <t>CLIPS SUJETA DOCUMENTOS 32 MM C/12 PZAS</t>
  </si>
  <si>
    <t>CLIPS SUJETA DOCUMENTOS 19 MM C/12 PZAS</t>
  </si>
  <si>
    <t>PEGAMENTO DE CONTACTO Vl2000 AMARILLO 107ml</t>
  </si>
  <si>
    <t>PEGAMENTO UHU</t>
  </si>
  <si>
    <t>PAQUETE DE REFUERZOR PARA CARPETA</t>
  </si>
  <si>
    <t xml:space="preserve">ETIQUETAS ADHESIVA TRANSFER 20X105 BLANCA </t>
  </si>
  <si>
    <t>CAJA DE PLASTICO PARA ARCHIVO</t>
  </si>
  <si>
    <t xml:space="preserve">ETIQUETA AMARILLA 1.5 CM. REDONDO </t>
  </si>
  <si>
    <t xml:space="preserve">ETIQUETA ROJA 1.5 CM REDONDO </t>
  </si>
  <si>
    <t>NOTAS ADHESIVAS 400 HOJAS 7.6X7.6CM (CUBO)</t>
  </si>
  <si>
    <t>FOLDER COLGANTE T/C C/25</t>
  </si>
  <si>
    <t>FOLDER COLGANTE T/O C/25</t>
  </si>
  <si>
    <t>VASOS O CONOS DE PAPEL</t>
  </si>
  <si>
    <t>FOLDER T/C AZUL CIELO C/25PZAS</t>
  </si>
  <si>
    <t>FOLDER T/C LILA C/25PZAS</t>
  </si>
  <si>
    <t xml:space="preserve">PAPEL T/CARTA COMPATIBLE CON IMPRESORAS LASER E INKJET, FOTOCOPIADORAS, FAXES, ETC PAQ C/500 </t>
  </si>
  <si>
    <t xml:space="preserve">PAPEL T/OFICIO COMPATIBLE CON IMPRESORAS LASER E INKJET, FOTOCOPIADORAS, FAXES, ETC  PAQ C/500 </t>
  </si>
  <si>
    <t>PAQ DE HOJA OPALINA DELGADA BLANCA C/100 PZAS 120 GRS APROX</t>
  </si>
  <si>
    <t>HOJA T/C AMARILLA PASTEL C/100 HOJAS</t>
  </si>
  <si>
    <t>HOJA T/C ROSA PASTEL C/100 HOJAS</t>
  </si>
  <si>
    <t>HOJA T/C VERDE PASTEL C/100 HOJAS</t>
  </si>
  <si>
    <t>LIBRETA TAQUIGRAFIA CORTA CON 80 HOJAS</t>
  </si>
  <si>
    <t>LIBRETA PASTA DURA 1/4 FORMA FRANCESA 96 HOJAS</t>
  </si>
  <si>
    <t>LIBRO TABULAR 12 COLUMNAS</t>
  </si>
  <si>
    <t>NOTAS ADHESIVAS SEMITRANSPARENTES REMOVIBLES C/ 160 HOJAS DE 8x45mm (20 DE 8 COLORES DIFERENETES)</t>
  </si>
  <si>
    <t>PAQ DE SOBRE PARA CD´S</t>
  </si>
  <si>
    <t>PIGMENTOS O COLORANTES PARA USO DE OFICINAS</t>
  </si>
  <si>
    <t>TINTA ROLL PARA SELLOS</t>
  </si>
  <si>
    <t xml:space="preserve">MATERIALES Y ÚTILES DE IMPRESIÓN Y REPRODUCCIÓN </t>
  </si>
  <si>
    <t>ARTICULOS DIDACTICOS</t>
  </si>
  <si>
    <t>DULCE ESPANTASUEGRAS</t>
  </si>
  <si>
    <t>GLOBO No. 9 SURTIDO</t>
  </si>
  <si>
    <t>PALETA CEREZA 20x30 25/1KG</t>
  </si>
  <si>
    <t>PALETA JUMBO CEREZA</t>
  </si>
  <si>
    <t xml:space="preserve">PELOTA LISA 8.5 </t>
  </si>
  <si>
    <t>SILBATOS</t>
  </si>
  <si>
    <t xml:space="preserve"> CD C-R VERBATIM </t>
  </si>
  <si>
    <t>CINTA PARA MAQUINAS DE OFICINA EPSON (LX-300)</t>
  </si>
  <si>
    <t>KIT DE LIMPIEZA PARA ZEBRA ZC300</t>
  </si>
  <si>
    <t>TONER HP LASERJET NEGRO 55A DUAL MODELO CE285AD</t>
  </si>
  <si>
    <t>RIBBON ZEBRA ZC300</t>
  </si>
  <si>
    <t>CARTUCHO DE TINTA PARA IMPRESORA HP 122 NEGRO</t>
  </si>
  <si>
    <t>CARTUCHO PARA IMPRESORA HP 934 XL ORIGINAL</t>
  </si>
  <si>
    <t>CARTUCHO PARA IMPRESORA HP 935 XL AMARILLO</t>
  </si>
  <si>
    <t>CARTUCHOPARA IMPRESORA  HP 935 XL ORIGINAL CYAN</t>
  </si>
  <si>
    <t>CARTUCHO PARA IMPRESORA HP 935 XL  MAGENTA</t>
  </si>
  <si>
    <t>CARTUCHO DE TINTA EPSON NEGRO T774120</t>
  </si>
  <si>
    <t>INYECCION DE TINTA 564</t>
  </si>
  <si>
    <t>TINTA 504 INYECCION DE TINTA</t>
  </si>
  <si>
    <t xml:space="preserve"> DVD </t>
  </si>
  <si>
    <t>LIBROS</t>
  </si>
  <si>
    <t>ACEITE PARA MOPEADOR</t>
  </si>
  <si>
    <t>ALGEN PLUS 1LT</t>
  </si>
  <si>
    <t>CUBETA DE PLASTICO 12 LITROS</t>
  </si>
  <si>
    <t>FIBRA VERDE TIPO SCOTCH-BRITE (12 PIEZAS)</t>
  </si>
  <si>
    <t>ALGICIDA 4 LT</t>
  </si>
  <si>
    <t>Galon</t>
  </si>
  <si>
    <t>BASTON DE MADERA 1.37 D7/8" P/METALICA (3/4")</t>
  </si>
  <si>
    <t>BICARBONATO DE SODIO</t>
  </si>
  <si>
    <t>Kg</t>
  </si>
  <si>
    <t>BOTELLA PARA AGUA 1LT (PARA ATOMIZADOR)</t>
  </si>
  <si>
    <t>BROMO EN TABLETA TIRA CON 10</t>
  </si>
  <si>
    <t>CLARIFICADOR 4 LTS</t>
  </si>
  <si>
    <t>INDICADORES PARA ANALISIS DE AGUA</t>
  </si>
  <si>
    <t>CLORO C/20 LT</t>
  </si>
  <si>
    <t>Bidón</t>
  </si>
  <si>
    <t>AJAX</t>
  </si>
  <si>
    <t>JABON EN POLVO MULTIUSOS (BOLA 1KG)</t>
  </si>
  <si>
    <t>DPD No. 1</t>
  </si>
  <si>
    <t>DPD No. 3</t>
  </si>
  <si>
    <t>DPD PH</t>
  </si>
  <si>
    <t xml:space="preserve">ESCOBA </t>
  </si>
  <si>
    <t>RECOGEDOR</t>
  </si>
  <si>
    <t>TRAPEADOR DE MICROFIBRA</t>
  </si>
  <si>
    <t>FABULOSO C/20 LT</t>
  </si>
  <si>
    <t>FUNDA PARA MOPEADOR  60CM PROF</t>
  </si>
  <si>
    <t>GERMOL</t>
  </si>
  <si>
    <t>GOLD AND CLEAR 4 LT</t>
  </si>
  <si>
    <t>INSECTICIDA RAID 480 ML. SPRAY DOMESTICO ACCION INMEDIATA</t>
  </si>
  <si>
    <t>KRISTAL</t>
  </si>
  <si>
    <t>JABON LIRIO NEUTRO (HOTELERO) C/200</t>
  </si>
  <si>
    <t>JABON PARA MANOS LIQUIDO BIDON DE 20 LTS</t>
  </si>
  <si>
    <t>JABON EN BARRA (200 GR)</t>
  </si>
  <si>
    <t>LIMPIADORA ANTIGRASA</t>
  </si>
  <si>
    <t>MULTILIM</t>
  </si>
  <si>
    <t xml:space="preserve">PAÑO MICROFIBRA 40 X 40 CM </t>
  </si>
  <si>
    <t>PASTILLA EN CANASTILLA PARA WC</t>
  </si>
  <si>
    <t>PH- CLAREN 10 KG</t>
  </si>
  <si>
    <t>PH+ CLAREN 10 KG</t>
  </si>
  <si>
    <t>TIJERA PARA PODA TIPO AMERICANO 58 CM MANO DE MADERA</t>
  </si>
  <si>
    <t>PAPEL HIGIENICO JUNIOR DALIA CAJA C/12 DE 200 MTS</t>
  </si>
  <si>
    <t>PAPEL HIGIENICO DALIA HD400 MTS</t>
  </si>
  <si>
    <t>PRODUCTOS TEXTILES PARA LIMPIEZA</t>
  </si>
  <si>
    <t>ESTOPA</t>
  </si>
  <si>
    <t>ARTÍCULOS DIDÁCTICOS</t>
  </si>
  <si>
    <t>LIBRO PARA COLOREAR DESTREZA MAGICA TOMO 1</t>
  </si>
  <si>
    <t xml:space="preserve">MATERIALES PARA EL REGISTRO E IDENTIFICACIÓN DE BIENES Y PERSONAS </t>
  </si>
  <si>
    <t>TARJETAS PVC PARA IMPRESORA ZEBRA ZC300 C/500 PZAS</t>
  </si>
  <si>
    <t xml:space="preserve">ALIMENTOS Y UTENSILIOS </t>
  </si>
  <si>
    <t>AGUA PURIFICADA GARRAFON DE 19 LTS</t>
  </si>
  <si>
    <t>Garrafón</t>
  </si>
  <si>
    <t>CAFÉ TOSTADO MOLIDO</t>
  </si>
  <si>
    <t xml:space="preserve"> UTENSILIOS PARA EL SERVICIO DE ALIMENTACIÓN </t>
  </si>
  <si>
    <t>VASO TERMICO No. 8 C/25 PZAS</t>
  </si>
  <si>
    <t xml:space="preserve"> MATERIALES Y ARTÍCULOS DE CONSTRUCCIÓN Y DE REPARACIÓN </t>
  </si>
  <si>
    <t>LATA DE PINTURA (CROMO)</t>
  </si>
  <si>
    <t>CEMENTO GRIS DE 50 KG</t>
  </si>
  <si>
    <t>Saco</t>
  </si>
  <si>
    <t>YESO SUPREMO DE 50 KG</t>
  </si>
  <si>
    <t>MADRA DE PINO 1RA</t>
  </si>
  <si>
    <t>MADRA DE PINO 2DA</t>
  </si>
  <si>
    <t xml:space="preserve">TRIPLAY </t>
  </si>
  <si>
    <t>CABLE USO RUDO</t>
  </si>
  <si>
    <t>Mts</t>
  </si>
  <si>
    <t>CENTRO DE CARGA</t>
  </si>
  <si>
    <t>PASTILLA PARA CENTRO DE CARGA</t>
  </si>
  <si>
    <t>PILA DURACEL AA C/4</t>
  </si>
  <si>
    <t>PILA DURACEL AAA C/4</t>
  </si>
  <si>
    <t>PILA DURACEL V</t>
  </si>
  <si>
    <t>CANALETA C/PEGAMENTO</t>
  </si>
  <si>
    <t>PASTA PARA SOLDAR</t>
  </si>
  <si>
    <t xml:space="preserve">SOLDADURA </t>
  </si>
  <si>
    <t>BROCA 1/4 PARA CONCRETO</t>
  </si>
  <si>
    <t>CONEXIÓN HEMBRA DE COBRE</t>
  </si>
  <si>
    <t>MEZCLADORA PARA LAVADERO</t>
  </si>
  <si>
    <t>TUERCA 1/4</t>
  </si>
  <si>
    <t>GRAPAS 1/2 PARA T50</t>
  </si>
  <si>
    <t>BROCA SDS PLUS 1 4X6</t>
  </si>
  <si>
    <t>BROCA DE DIAMANTE 1/4 PARA VITROPISO</t>
  </si>
  <si>
    <t>Juego</t>
  </si>
  <si>
    <t>JALADERA METALICA</t>
  </si>
  <si>
    <t>JUNTAS DE EXPANSION Y METALICAS PARA TUBERIA</t>
  </si>
  <si>
    <t>LAVAMANOS</t>
  </si>
  <si>
    <t>TORNILLO DE MAQUINA DE 1/4 X 1"</t>
  </si>
  <si>
    <t>VIDRIO TEMPLADO-LUNA</t>
  </si>
  <si>
    <t>COPLE DE 1/2 INT</t>
  </si>
  <si>
    <t>TUBO 1/2"</t>
  </si>
  <si>
    <t>TEE DE COBRE DE 3/4</t>
  </si>
  <si>
    <t>CODO DE COBRE DE 3/4X90</t>
  </si>
  <si>
    <t>RONDANA PLANA 1/4</t>
  </si>
  <si>
    <t>PERSIANAS (TODO TIPO DE MATERIAL)</t>
  </si>
  <si>
    <t>PLASTICO POR METRO</t>
  </si>
  <si>
    <t>Mt</t>
  </si>
  <si>
    <t>PLASTICO CRISTAL</t>
  </si>
  <si>
    <t>MANGUERA ECONOMICA P/FREGADERO</t>
  </si>
  <si>
    <t>MANGUERA KITEK 1/2</t>
  </si>
  <si>
    <t>MANGUERA MULTIUSOS (20 METROS)</t>
  </si>
  <si>
    <t>COFLEX MANGUERA VINILO GRIS 1/2 X  1/2  X 40</t>
  </si>
  <si>
    <t>MANGUERA INDUSTRIAL 5/16"</t>
  </si>
  <si>
    <t xml:space="preserve">CODO  PVC </t>
  </si>
  <si>
    <t>MANGUERAS Y ACCESORIOS DE PLASTICO</t>
  </si>
  <si>
    <t>TUBERIAS PVC 1"</t>
  </si>
  <si>
    <t>Tramo</t>
  </si>
  <si>
    <t>REDUCCION DE PVC</t>
  </si>
  <si>
    <t>TEE DE PVC HIDRAULICO DE 2"</t>
  </si>
  <si>
    <t>TAPON DE PVC SANITARIO DE 4"</t>
  </si>
  <si>
    <t>TUBERIAS PVC 2"</t>
  </si>
  <si>
    <t>TUBO PVC HIDRAULICO 2" TRAMO 6 METROS</t>
  </si>
  <si>
    <t>tramo</t>
  </si>
  <si>
    <t>TUBERIAS PVC 3"</t>
  </si>
  <si>
    <t xml:space="preserve">DISCO DE CORTE </t>
  </si>
  <si>
    <t>CINTA TEFLON</t>
  </si>
  <si>
    <t>TORINILLO CABEZAL HEXAGONAL 2 1/2" X 5/16 C/30PZAS COD. 44724</t>
  </si>
  <si>
    <t>GRAPA PARA ET-50 1/2" TRUPER 17968</t>
  </si>
  <si>
    <t>LIJAS 220</t>
  </si>
  <si>
    <t>LIJA ESMERIL 80</t>
  </si>
  <si>
    <t>LIJAS 320</t>
  </si>
  <si>
    <t xml:space="preserve">ESMALTE ALUMINIO SECADO RAPIDO </t>
  </si>
  <si>
    <t>TUBO DE SILICON TRANSPARENTE</t>
  </si>
  <si>
    <t>SILICON 732 EMPAQUES</t>
  </si>
  <si>
    <t>SILICON RESISTENTE A LA HUMEDAD</t>
  </si>
  <si>
    <t>LLAVE DE CHORRO</t>
  </si>
  <si>
    <t>PEGAMENTO PARA PVC</t>
  </si>
  <si>
    <t>ADAPTADOR MACHO DE PVC</t>
  </si>
  <si>
    <t>KIT DE EMPAQUE PARA FLUXOMETRO URREA</t>
  </si>
  <si>
    <t>THINNER</t>
  </si>
  <si>
    <t xml:space="preserve">PINTURA EN SPRAY </t>
  </si>
  <si>
    <t>Cubeta</t>
  </si>
  <si>
    <t>MATERIAL QUIRURGICO Y DE LABORATORIO BÁSICO</t>
  </si>
  <si>
    <t>FLUORURO DE SODIO 500 ML</t>
  </si>
  <si>
    <t>ALCOHOL DE 500 ML</t>
  </si>
  <si>
    <t>FERTILIZANTES COMPUESTOS (NITROGENO, FOSFORO Y POTASIO)</t>
  </si>
  <si>
    <t>GEL CONDUCTOR DE 3.785ML</t>
  </si>
  <si>
    <t>PASTA CONDUCTROA TEN 20 TARRO 8oz.</t>
  </si>
  <si>
    <t xml:space="preserve">CAPTOPRIL 25MG 30TAB </t>
  </si>
  <si>
    <t>BAUMANOMETRO DIGITAL</t>
  </si>
  <si>
    <t>CAJA CUBREBOCAS TRICAPA COLOR NEGRO C/50 PZAS</t>
  </si>
  <si>
    <t>CUBREBOCAS KN95</t>
  </si>
  <si>
    <t>ALGODÓN TORUNDA</t>
  </si>
  <si>
    <t>DESINFECTANTE DE INTRUMENTAL QUIRURGICO DE 500 ml. (TIPO KRIT)</t>
  </si>
  <si>
    <t>SUTURA 3-0 SEDA NEGRA</t>
  </si>
  <si>
    <t xml:space="preserve">HOJAS DE BISTURI 15 </t>
  </si>
  <si>
    <t>TOALLAS DESINFECTANTES</t>
  </si>
  <si>
    <t>Botes</t>
  </si>
  <si>
    <t>LIJAS TERMINACION PROXIMAL-100 TIRAS 4 MM X170MM, TDV</t>
  </si>
  <si>
    <t xml:space="preserve">LIJA CILINDRICA </t>
  </si>
  <si>
    <t>ADHESIVO RESISTOL 3080 17 LTS</t>
  </si>
  <si>
    <t>GUAYUL SUPERIOR 17 LTS</t>
  </si>
  <si>
    <t>VENDA DE YESO 10 cm (12 piezas)</t>
  </si>
  <si>
    <t>VENDA ENYESADA GYPSONA 15 cm</t>
  </si>
  <si>
    <t>ELECTRODOS 9 MM PARA OREJA CON SOQUETE</t>
  </si>
  <si>
    <t>ELECTRODO COPA ORO</t>
  </si>
  <si>
    <t>ELECTRODOS CUADRADOS DE 5 CM C/4</t>
  </si>
  <si>
    <t>BOLSA 10x20</t>
  </si>
  <si>
    <t>GUANTES DE HULE PARA LIMPIEZA</t>
  </si>
  <si>
    <t>BOLSA 20x30</t>
  </si>
  <si>
    <t>BOLSA NEGRA 50 X 70</t>
  </si>
  <si>
    <t>BOLSA NEGRA 60 X 60</t>
  </si>
  <si>
    <t>CHALECO SALVAVIDAS TIPO HERRADURA</t>
  </si>
  <si>
    <t>TABLA DE NATACION BASICA</t>
  </si>
  <si>
    <t>SABANAS</t>
  </si>
  <si>
    <t>PIJAS P/TRABLAROCA SURTIDO (MEDIDAS VARIAS)</t>
  </si>
  <si>
    <t>CINTA METRICA (SASTRERIA)</t>
  </si>
  <si>
    <t>REPUESTO P/CUTTER</t>
  </si>
  <si>
    <t xml:space="preserve">HILO P/DESBROZADORA </t>
  </si>
  <si>
    <t>CANDADO DE HIERRO 45MM COD. 43319</t>
  </si>
  <si>
    <t xml:space="preserve">PERCHERO </t>
  </si>
  <si>
    <t>CONECTORES PARA MANGUERA</t>
  </si>
  <si>
    <t>DUPLICADO DE LLAVE</t>
  </si>
  <si>
    <t>REFACCIONES Y ACCESORIOS MENORES DE MOBILIARIO Y EQUIPO DE ADMINISTRACIÓN, EDUCACIONAL Y RECREATIVO</t>
  </si>
  <si>
    <t>BROCHA DE 1"</t>
  </si>
  <si>
    <t xml:space="preserve">TAQUETES </t>
  </si>
  <si>
    <t xml:space="preserve">PIJAS </t>
  </si>
  <si>
    <t>ESPATULA</t>
  </si>
  <si>
    <t>BROCHA DE 2"</t>
  </si>
  <si>
    <t>BROCHA DE 3"</t>
  </si>
  <si>
    <t>BROCHA DE 5"</t>
  </si>
  <si>
    <t>BOLSA  DE TAQUETES</t>
  </si>
  <si>
    <t>REFACCIONES Y ACCESORIOS MENORES DE CARÁCTER INFORMÁTICO Asignaciones destinadas a la adquisición de refacciones y accesorios menore</t>
  </si>
  <si>
    <t>PORTATECLADO PARA MICROCOMPUTADORAS</t>
  </si>
  <si>
    <t>UNIDAD LECTORA Y/O GRABADORA DE DISCO COMPACTO PARA MICROCOMPUTADORA</t>
  </si>
  <si>
    <t>ARTÍCULOS MENORES DE MANTENIMIENTO Y SEGURIDAD PARA EQUIPO DE TRANSPORTE</t>
  </si>
  <si>
    <t>DIABLO DE CARGA</t>
  </si>
  <si>
    <t>ARTÍCULOS MENORES DE SERVICIO GENERAL PARA MAQUINARIA Y OTROS EQUIPOS</t>
  </si>
  <si>
    <t>DISCO DE CORTE</t>
  </si>
  <si>
    <t>DISCO DE CORTE DE 4 1/2</t>
  </si>
  <si>
    <t>Contrato</t>
  </si>
  <si>
    <t>Cilindros</t>
  </si>
  <si>
    <t xml:space="preserve">AGUA </t>
  </si>
  <si>
    <t>CONTRATO DE AGUA POTABLE</t>
  </si>
  <si>
    <t>SERVICIO DE PIPAS DE AGUA</t>
  </si>
  <si>
    <t xml:space="preserve">Servicio </t>
  </si>
  <si>
    <t>TELEFONIA TRADICIONAL</t>
  </si>
  <si>
    <t>SERVICIOS POSTALES Y TELEGRAFICOS</t>
  </si>
  <si>
    <t>SERVICIO POSTAL</t>
  </si>
  <si>
    <t>GUIAS PARA PAQUETERIA</t>
  </si>
  <si>
    <t>Unidad</t>
  </si>
  <si>
    <t>GASTOS DE ENVÍO</t>
  </si>
  <si>
    <t>ARREND. DE MOB Y EQ. DE ADMON. EDUC, Y REC.</t>
  </si>
  <si>
    <t>ARRENDAMIENTO DE BIENES INFORMATICOS</t>
  </si>
  <si>
    <t>ARRENDEMIENTO DE COPIADORA</t>
  </si>
  <si>
    <t>LICENCIAMIENTO PROGRAMAS</t>
  </si>
  <si>
    <t>SERV. PROF., CIENT- TECNICOS  OTROS SERV.</t>
  </si>
  <si>
    <t>SERVICIOS DE CAPACITACION</t>
  </si>
  <si>
    <t>SERV. PROF. CIENTIFICOS Y TECNICOS INTEGRALES</t>
  </si>
  <si>
    <t>SUBCONTRATACION DE SERVICIOS CON TERCEROS</t>
  </si>
  <si>
    <t>SERVICIOS FINANCIEROS, BANCARIOS Y COMERC.</t>
  </si>
  <si>
    <t>RECARGOS Y ACTUALIZACIONES</t>
  </si>
  <si>
    <t>SEGURO DE VEHICULOS</t>
  </si>
  <si>
    <t>SERV. DE INST., REP MANTTO. Y CONSER .</t>
  </si>
  <si>
    <t>CONS. Y MANTTO. MENOR DE INMUEBLES</t>
  </si>
  <si>
    <t>MANNTO. Y CONSERVACION DE INMUBELBES SERV ADMVOS.</t>
  </si>
  <si>
    <t>INSTALACION DE CRISTAL DE 5 CM PARA ULTRASONIDO</t>
  </si>
  <si>
    <t>INS. REP Y MANNTO. DE EQ. COMPUTO Y TEC. DE LA INF.</t>
  </si>
  <si>
    <t>INS. REP Y MANNTO.  DE EQ. INST Y MEDICO</t>
  </si>
  <si>
    <t>INST. REP Y MANNTO. DE EQUIPO INSTRUM Y MEDICO</t>
  </si>
  <si>
    <t>SERVICIO Y MANNTO. DE ELECTROENCEFALOGRAFO</t>
  </si>
  <si>
    <t>MANTENIMIENTO A BOMBA DE CALOR</t>
  </si>
  <si>
    <t>MANTENIMIENTO DE ESTERILIZADORA</t>
  </si>
  <si>
    <t>MANTENIMIENTO EQ. RAYOS X</t>
  </si>
  <si>
    <t>REPARACION DE EQUIPO DE FISIOTERAPIA</t>
  </si>
  <si>
    <t>REPARACION EQUIPO DE ELECTROMIOGRAFIA</t>
  </si>
  <si>
    <t>REP. MANNTO. DE EQ DE TRANSPORTE</t>
  </si>
  <si>
    <t>SERVICIO SE CAMBIO DE ACUMULADOR L 24530</t>
  </si>
  <si>
    <t>REP. Y MANTTO. DE EQ DE TRANSPORTE</t>
  </si>
  <si>
    <t>INSTALACION, REPARACION Y MANTTO. DE MAQ Y EQ.</t>
  </si>
  <si>
    <t>MANTENIMIENTO IMPRESORA</t>
  </si>
  <si>
    <t>MANTENIMIENTO COMPRESORA</t>
  </si>
  <si>
    <t>MANTENIMIENTO DESBROZADORA</t>
  </si>
  <si>
    <t>MANTENIMIENTO DE PODADORA</t>
  </si>
  <si>
    <t>SERVICIO DE CAMBIO DE BALEROS Y SELLO A BOMBA</t>
  </si>
  <si>
    <t>CAMBIO DE LLANTA DE CARRETILLA</t>
  </si>
  <si>
    <t>SERVICIO DE LIMPIEZA Y MANEJO DE DESECHOS</t>
  </si>
  <si>
    <t>RECOLECCION DE DESECHOS SOLIDOS Y LIQUIDOS</t>
  </si>
  <si>
    <t>SERVICIOS DE FUMIGACION</t>
  </si>
  <si>
    <t>SEVICIOS DE TRASLADO Y VIATICOS</t>
  </si>
  <si>
    <t>PASAJES AEREOS</t>
  </si>
  <si>
    <t>VUELOS</t>
  </si>
  <si>
    <t>PEAJES</t>
  </si>
  <si>
    <t>VIÁTICOS EN EL PAÍS</t>
  </si>
  <si>
    <t>SERVICIOS DE HOSPEDAJE Y TRANSPORTE</t>
  </si>
  <si>
    <t>FLORES FRESCAS</t>
  </si>
  <si>
    <t>ESPIROMETRO Y ASPIROMETRO</t>
  </si>
  <si>
    <t>EQUIPO DE COMPUTO Y TEC DE LA INFORMACION</t>
  </si>
  <si>
    <t>LECTOR DE HUELLA</t>
  </si>
  <si>
    <t>OTROS MOBILIARIO Y EQUIPOS DE ADMINISTRACIÓN</t>
  </si>
  <si>
    <t>OTROS EQUIPOS DE MANTENIMIENTO</t>
  </si>
  <si>
    <t>EQUIPO CONTRA INCENDIO</t>
  </si>
  <si>
    <t>AIRE ACONDICIONADO</t>
  </si>
  <si>
    <t>EQUIPO E INSTRUMENTAL MÉDICO Y DE LABORATORIO</t>
  </si>
  <si>
    <t>EQUIPO MÉDICO Y DE LABORATORIO</t>
  </si>
  <si>
    <t>ANDADERA ORTOPEDICA</t>
  </si>
  <si>
    <t>MAQUINARIA, OTROS EQ. Y HERRAMIENTAS</t>
  </si>
  <si>
    <t>MAQUINARIA Y EQPO. INDUSTRIAL</t>
  </si>
  <si>
    <t>MAQUINARIA, EQPO. Y HERRAMIENTAS PARA IND.</t>
  </si>
  <si>
    <t>LIMPIADOR ULTRASONICO</t>
  </si>
  <si>
    <t>HERRAMIENTAS Y MAQUINAS-HERRAMIENTAS</t>
  </si>
  <si>
    <t>CALADORA</t>
  </si>
  <si>
    <t>OTROS APARATOS Y OTROS INSTRUMENTOS CIENTIFICOS Y DE LABORATORIO</t>
  </si>
  <si>
    <t>AMALGAMADOR</t>
  </si>
  <si>
    <t>BOLIGRAFO PUNTO MEDIANO AZUL</t>
  </si>
  <si>
    <t>BOLIGRAFO PUNTO MEDIANO NEGRO</t>
  </si>
  <si>
    <t>BOLIGRAFO PUNTO FINO NEGRO</t>
  </si>
  <si>
    <t>SUJETA PAPEL 19 MM C/12</t>
  </si>
  <si>
    <t>SUJETA PAPEL 32 MM C/12</t>
  </si>
  <si>
    <t>PAQ. DE REFUERZOS C/100</t>
  </si>
  <si>
    <t>COJIN PARA SELLO</t>
  </si>
  <si>
    <t>CORRECTOR CON BROCHA</t>
  </si>
  <si>
    <t>MARCADOR DE CERA AMARILLO</t>
  </si>
  <si>
    <t xml:space="preserve">CUBO NEON STICK 3X3 </t>
  </si>
  <si>
    <t>SELLOS</t>
  </si>
  <si>
    <t>MARCADOR PERMANENTE NEGRO DE PUNTO FINO</t>
  </si>
  <si>
    <t>SUJETA PAPEL JUMBO C/12</t>
  </si>
  <si>
    <t xml:space="preserve"> TABLA ACRILICA CON SUJETADOR TAMAÑO CARTA</t>
  </si>
  <si>
    <t>TIJERA DE OFICINA DE ACERO INOXIDABLE</t>
  </si>
  <si>
    <t>CINTA ADHESIVA TRANSPARENTE 25MM X 66 MTS</t>
  </si>
  <si>
    <t>CINTA TRANSFER 24X65</t>
  </si>
  <si>
    <t>CHINCHETAS C/50</t>
  </si>
  <si>
    <t>CRAYOLA GRUESA C/12</t>
  </si>
  <si>
    <t>LÁPIZ DELGADO BICOLOR C/12</t>
  </si>
  <si>
    <t>LAPICES DE COLORES C/34</t>
  </si>
  <si>
    <t>LAPIZ NUM. 2 C/12</t>
  </si>
  <si>
    <t>BORRADOR MIGAJON M-20 C/20</t>
  </si>
  <si>
    <t>CERA CUENTA FACIL</t>
  </si>
  <si>
    <t>FOLDERS MANILA TAMAÑO CARTA C/100 PZ COLOR BEIGE</t>
  </si>
  <si>
    <t>FOLDERS MANILA TAMAÑO CARTA C/25 PZ COLOR LILA</t>
  </si>
  <si>
    <t>FOLDERS MANILA TAMAÑO CARTA C/25 PZ COLOR VERDE BANDERA</t>
  </si>
  <si>
    <t>FOLDERS TAMAÑO OFICIO C/100 PZAS COLOR BEIGE</t>
  </si>
  <si>
    <t>LIBRETA PROFESIONAL RAYADA</t>
  </si>
  <si>
    <t>PAPEL BOND BLANCO DE 70X95 CM DE 50 GK</t>
  </si>
  <si>
    <t>PLIEGO BOND  GRAFICO 70X95 VERDE PASTEL 60K</t>
  </si>
  <si>
    <t>PLIEGO BOND  GRAFICO 70X95 AMARILLOPASTEL 60K</t>
  </si>
  <si>
    <t>OPALINA T/CARTA GRUESA PAQ/100 PZAS 220 GR</t>
  </si>
  <si>
    <t>OPALINA T/CARTA DELGADA PAQ/100 PZAS 120 GR</t>
  </si>
  <si>
    <t xml:space="preserve">SOBRE DE MANILA TAMAÑO OFICIO </t>
  </si>
  <si>
    <t>PIZARRON BLANCO M/VINIL 45x30</t>
  </si>
  <si>
    <t>CD C-R VERBATIM</t>
  </si>
  <si>
    <t>AIRE COMPRIMIDO REMOVEDOR DE POLVO</t>
  </si>
  <si>
    <t>CARTUCHO DE TINTA HP 122 NEGRO ORIGINAL</t>
  </si>
  <si>
    <t>CARTUCHO HP 934 XL ORIGINAL NEGRO</t>
  </si>
  <si>
    <t>CARTUCHO HP 935 XL ORIGINAL AMARILLO</t>
  </si>
  <si>
    <t>CARTUCHO HP 935 XL ORIGINAL CYAN</t>
  </si>
  <si>
    <t>CARTUCHO HP 935 XL ORIGINAL MAGENTA</t>
  </si>
  <si>
    <t>CORTUCHO DE TINTA EPSON CYAN T664220</t>
  </si>
  <si>
    <t>CORTUCHO DE TINTA EPSON MAGENTA T664320</t>
  </si>
  <si>
    <t>CORTUCHO DE TINTA EPSON MAGENTA T664420</t>
  </si>
  <si>
    <t>CARTUCHO DE TINTA EPSON NEGRO T04D100</t>
  </si>
  <si>
    <t>CARTUCHO DE TINTA EPSON NEGRO 504 T5044120AL</t>
  </si>
  <si>
    <t>CARTUCHO DE TINTA EPSON CYAN 504 T504330-A</t>
  </si>
  <si>
    <t>CARTUCHO DE TINTA EPSON MAGENTA 504 T504320-A</t>
  </si>
  <si>
    <t>CARTUCHO DE TINTA EPSON AMARILLO 504 T50420-A</t>
  </si>
  <si>
    <t>CARTUCHO DE TINTA EPSON NEGRO T534120</t>
  </si>
  <si>
    <t>CARTUCHO DE TINTA EPSON NEGRO T664120</t>
  </si>
  <si>
    <t>CAMPANA DVD VERBATIM C/25 PZAS</t>
  </si>
  <si>
    <t>CEPILLO PARA WC</t>
  </si>
  <si>
    <t>CUBETA DE PLASTICO 12 LT</t>
  </si>
  <si>
    <t>FIBRA VERDE</t>
  </si>
  <si>
    <t xml:space="preserve">JALADOR DE VIDRIO </t>
  </si>
  <si>
    <t>LAZO PARA TENDEDERO</t>
  </si>
  <si>
    <t xml:space="preserve">SAL PELLET </t>
  </si>
  <si>
    <t>CLORIZANTE BROMADO</t>
  </si>
  <si>
    <t>kilos</t>
  </si>
  <si>
    <t xml:space="preserve">CEPILLO LAVA COCHES </t>
  </si>
  <si>
    <t>CLORO</t>
  </si>
  <si>
    <t>JABON EN POLVO MULTIUSOS BOLSA DE 1KG</t>
  </si>
  <si>
    <t>DPD  ROJO</t>
  </si>
  <si>
    <t>ESCOBA</t>
  </si>
  <si>
    <t>PINOL</t>
  </si>
  <si>
    <t xml:space="preserve">FABULOSO </t>
  </si>
  <si>
    <t>SARRICIDA (tipo sarric)</t>
  </si>
  <si>
    <t>LIMPIADOR Y PROTECTOR DE CRISTALES (tipo silix)</t>
  </si>
  <si>
    <t>LIMPIADOR DE TUBERIAS Y CAÑERIAS  (tipo raxx)</t>
  </si>
  <si>
    <t xml:space="preserve">JABON PARA MANOS LIQUIDO </t>
  </si>
  <si>
    <t>LIMPIADOR DE CRISTALES</t>
  </si>
  <si>
    <t>TOALLA EN ROLLO C/6 DE 180MTS</t>
  </si>
  <si>
    <t>ESTOPA PAQ 1KG</t>
  </si>
  <si>
    <t>LIBRO PARA COLOREAR DESTREZA MAGICA TOMO 2</t>
  </si>
  <si>
    <t>LIBRO PARA COLOREAR DESTREZA MAGICA TOMO 3</t>
  </si>
  <si>
    <t>MATERIAL DE DEMOSTRACION</t>
  </si>
  <si>
    <t>TARJETAS PVC PARA IMPRESORA ZEBRA ZC300 PZAS</t>
  </si>
  <si>
    <t>RIBBON PARA IMPRESORA ZEBRA C300</t>
  </si>
  <si>
    <t>AZUCAR ESTANDAR</t>
  </si>
  <si>
    <t>BONTANAS</t>
  </si>
  <si>
    <t>CHAROLAL DE APERITIVOS</t>
  </si>
  <si>
    <t>REFRESCO 2LTS</t>
  </si>
  <si>
    <t>COFFE MATE 400 GR</t>
  </si>
  <si>
    <t>GALLETAS</t>
  </si>
  <si>
    <t>SERVILLETAS DESECHABLES</t>
  </si>
  <si>
    <t>BOTELLA DE AGUA 1 LT</t>
  </si>
  <si>
    <t>VASO BIODEGRADABLE</t>
  </si>
  <si>
    <t>PLATO TERMICO BIDODEGRADABLE</t>
  </si>
  <si>
    <t>PLATO DE PLÁSTICO PASTELERO</t>
  </si>
  <si>
    <t>SERVILLETAS DESECHABLES 500PZAS</t>
  </si>
  <si>
    <t>PARAFINA WAXWEL 1 LB (454 GRS)</t>
  </si>
  <si>
    <t>TRIPLAY DE 12mm</t>
  </si>
  <si>
    <t>FOCO CACAHUATE 12V</t>
  </si>
  <si>
    <t>BATERIA RECARGABLE DE ACIDIO SELLADA</t>
  </si>
  <si>
    <t xml:space="preserve">LÁMPARA REGLETA  </t>
  </si>
  <si>
    <t>TERMINAL FASTO HEMBRA</t>
  </si>
  <si>
    <t>TERMINAL FASTO MACHO</t>
  </si>
  <si>
    <t>FOCO ESPIRAL</t>
  </si>
  <si>
    <t>CONTACTO DUPLEX CON TAPA</t>
  </si>
  <si>
    <t>CLAVIJA DE SEGURIDAD 3X2</t>
  </si>
  <si>
    <t>CONECTOR GLANDULA PLÁSTICO</t>
  </si>
  <si>
    <t>CAJA CUADRADA GALVANIZADA</t>
  </si>
  <si>
    <t xml:space="preserve">CLAVIJA REDONDA </t>
  </si>
  <si>
    <t>CABLE No. 12</t>
  </si>
  <si>
    <t>CONDULET</t>
  </si>
  <si>
    <t>CONDUIT</t>
  </si>
  <si>
    <t>CONTACTOR TRIFASICO SK132 STECK 220V</t>
  </si>
  <si>
    <t>FOCO INFRARROJO</t>
  </si>
  <si>
    <t>INTERRUPTOR TERMOMAGNETICO</t>
  </si>
  <si>
    <t>PILA DURACEL C C/2</t>
  </si>
  <si>
    <t>CINTA AISLANTE (NEGRA)</t>
  </si>
  <si>
    <t>CINTA DE DUCTO GRIS</t>
  </si>
  <si>
    <t>COPLE CONDUIT CON TORNILLO</t>
  </si>
  <si>
    <t>MEZCLADORA PARA LABAVO</t>
  </si>
  <si>
    <t>SOPORTE PARA LAVABO</t>
  </si>
  <si>
    <t>MANGUERA PARA LAVABO</t>
  </si>
  <si>
    <t>ABRAZADERA OMEGA 1/2</t>
  </si>
  <si>
    <t>CURVA CONDUIT GALVANIZADA</t>
  </si>
  <si>
    <t xml:space="preserve">ALAMBRE GALVANIZADO </t>
  </si>
  <si>
    <t>VÁLVULA (PICHANCHA 3")  COBRE</t>
  </si>
  <si>
    <t>CINTA ANTIDERRAPANTE</t>
  </si>
  <si>
    <t>ABRAZADERAS</t>
  </si>
  <si>
    <t>COPLE DE COBRE 1/2 INT</t>
  </si>
  <si>
    <t>TEE DE COBRE</t>
  </si>
  <si>
    <t>PERFIL UNICANAL</t>
  </si>
  <si>
    <t>VARILLA 3/8</t>
  </si>
  <si>
    <t xml:space="preserve">MANGUERA PARA LAVADORA </t>
  </si>
  <si>
    <t>CODO ROSCA INTERIOR</t>
  </si>
  <si>
    <t>CODO PVC</t>
  </si>
  <si>
    <t>ACRILASTIC</t>
  </si>
  <si>
    <t>LIJA DE LONA</t>
  </si>
  <si>
    <t>SOLVENTE PARA PVC</t>
  </si>
  <si>
    <t>KIT ROPEVACIO DE EMPAQUE PARA FLUXOMETRO URREA</t>
  </si>
  <si>
    <t>LLAVE SOLDABLE 3/4"</t>
  </si>
  <si>
    <t>NIPPLE GALVANIZADO</t>
  </si>
  <si>
    <t>GASOLINA BLANCA</t>
  </si>
  <si>
    <t>NITRATO DE AMONIO. GRADO FERTILIZANTES</t>
  </si>
  <si>
    <t>GEL CONDUCTOR DE 3.785ML (PARA ULTRASONIDO)</t>
  </si>
  <si>
    <t xml:space="preserve">ELECTRO GEL ECI </t>
  </si>
  <si>
    <t>PASTA CONDUCTORA TEN 20 TARRO 8oz.</t>
  </si>
  <si>
    <t>PASTA DERMOABRASIVA NUPREP DE 4oz.</t>
  </si>
  <si>
    <t xml:space="preserve">LOSARTAN POTASICO 50MG 30TAB </t>
  </si>
  <si>
    <t>BETAMETASONA 8MG/AML 1AMP+JER</t>
  </si>
  <si>
    <t xml:space="preserve">LORATADINA 10MG 20TAB </t>
  </si>
  <si>
    <t>DIFENHIDRAMINA 25MG 30CAP</t>
  </si>
  <si>
    <t xml:space="preserve">CLORFENAMINA 4MG 20TAB </t>
  </si>
  <si>
    <t>DICLOFENACO 100MG 20TAB</t>
  </si>
  <si>
    <t xml:space="preserve">DICLOFENACO SOD 75MG/3ML 2AMP </t>
  </si>
  <si>
    <t xml:space="preserve">KETEROLACO 10MG 10TAB </t>
  </si>
  <si>
    <t xml:space="preserve">KETEROLACO 30MG/1ML 3 AMP </t>
  </si>
  <si>
    <t xml:space="preserve">METAMIZOL 1GR 3AMP </t>
  </si>
  <si>
    <t xml:space="preserve">PARACETAMOL 500MG 10TAB </t>
  </si>
  <si>
    <t>METAMIZOL 500MG 10COMP</t>
  </si>
  <si>
    <t xml:space="preserve">IBUPROENO 800MG 10TAB </t>
  </si>
  <si>
    <t xml:space="preserve">METOCLOPRAMIDA 10MG 6 AMP </t>
  </si>
  <si>
    <t>BULTILHIOSCINA 20 MG/1ML 3 AMP</t>
  </si>
  <si>
    <t xml:space="preserve">BUTILHIOSCINA 10MG 10TAB </t>
  </si>
  <si>
    <t>DEXAMETASONA 8MG/2ML 1AMP</t>
  </si>
  <si>
    <t xml:space="preserve">DEXAMETASONA 0.50MG 30TAB </t>
  </si>
  <si>
    <t xml:space="preserve">ISOSORBIDA 10MG 20TAB </t>
  </si>
  <si>
    <t>VENDA ELASTICA 5 CM</t>
  </si>
  <si>
    <t xml:space="preserve">VENDA DE FIBRA DE VIDRIO </t>
  </si>
  <si>
    <t>VENDA ELASTICA DE 10 CM</t>
  </si>
  <si>
    <t>VENDA ELASTICA DE 15</t>
  </si>
  <si>
    <t>IND SP # 3 ENVASE 250cc</t>
  </si>
  <si>
    <t>IND SP # 4 ENVASE 250cc</t>
  </si>
  <si>
    <t>IND SP # 5 ENVASE 250cc</t>
  </si>
  <si>
    <t>IND SP # 6 ENVASE 250cc</t>
  </si>
  <si>
    <t>IND SP # 7 ENVASE 250cc</t>
  </si>
  <si>
    <t>EVA LISO 5mm</t>
  </si>
  <si>
    <t>Lamina</t>
  </si>
  <si>
    <t>EVA LISO 6mm</t>
  </si>
  <si>
    <t xml:space="preserve">Lamina </t>
  </si>
  <si>
    <t>EVA LISO 10mm</t>
  </si>
  <si>
    <t>EVA LISO 12mm</t>
  </si>
  <si>
    <t>EVA LISO 15mm</t>
  </si>
  <si>
    <t xml:space="preserve">EVA PERFORADO 3mm </t>
  </si>
  <si>
    <t>EVA PERFORADO 5mm</t>
  </si>
  <si>
    <t>CINTA DE GANCHO</t>
  </si>
  <si>
    <t>CUTTER NV/7X TRUPPER</t>
  </si>
  <si>
    <t>ELASTICO GRUESO</t>
  </si>
  <si>
    <t>MORTERO</t>
  </si>
  <si>
    <t>NEOLITE 3mm</t>
  </si>
  <si>
    <t>NEOLITE 5mm</t>
  </si>
  <si>
    <t>POLIETILENO CAL 60</t>
  </si>
  <si>
    <t>PROPILENO DE 3mm</t>
  </si>
  <si>
    <t>PROPILENO DE 5mm</t>
  </si>
  <si>
    <t>REPUESTO DE NAVAJAS PARA CUTTER 7XX</t>
  </si>
  <si>
    <t>REPUESTO DE NAVAJAS PARA CUTTER NV-7X</t>
  </si>
  <si>
    <t>ROLLO CONTACTEL CON PEGAMENTO</t>
  </si>
  <si>
    <t>ROLLO CONTACTEL DE 2"</t>
  </si>
  <si>
    <t>SUELA HULE ESPUMA 12 FIERROS</t>
  </si>
  <si>
    <t>SUELA HULE ESPUMA 24 FIERROS</t>
  </si>
  <si>
    <t>SUELA HULE ESPUMA 36 FIERROS</t>
  </si>
  <si>
    <t xml:space="preserve">HILO PARA MAQUINA DE COSER THERA </t>
  </si>
  <si>
    <t>LAMINA DE HULE 15MM</t>
  </si>
  <si>
    <t>LAMINA DE HULE 18MM</t>
  </si>
  <si>
    <t>LAMINA DE HULE 3MM</t>
  </si>
  <si>
    <t>LAMINA DE HULE 5MM</t>
  </si>
  <si>
    <t>LAMINA DE POLIPROPILENO 3MM</t>
  </si>
  <si>
    <t>LAMINA DE POLIPROPILENO 5MM</t>
  </si>
  <si>
    <t>SUELA HULE ESPUMA 6 FIERROS</t>
  </si>
  <si>
    <t xml:space="preserve">SURFORM MEDIA CUNA </t>
  </si>
  <si>
    <t xml:space="preserve">SUFORM MEDIA REDONDO </t>
  </si>
  <si>
    <t xml:space="preserve">SUFORM MEDIA PLANO </t>
  </si>
  <si>
    <t>ACEITE PARA BEBE JOHNSONS</t>
  </si>
  <si>
    <t xml:space="preserve">TALCO BEBE MENNEN </t>
  </si>
  <si>
    <t xml:space="preserve">TELA ADHESIVA 2.5 CM  </t>
  </si>
  <si>
    <t>TELA AHULADA</t>
  </si>
  <si>
    <t>ACIDO GRABADOR JUMBO DE 30 ml. (TIPO ULTRA ETCH)</t>
  </si>
  <si>
    <t>GUANTES GRANDES LATEX</t>
  </si>
  <si>
    <t>GUANTES EXTRA CHICOS LATEX</t>
  </si>
  <si>
    <t>GUANTES CHICOS LATEX</t>
  </si>
  <si>
    <t>GUANTE NITRILO  C/100 CHICOS</t>
  </si>
  <si>
    <t>GUANTE NITRILO  C/100 MEDIANO</t>
  </si>
  <si>
    <t xml:space="preserve">GUANTE NITRILO EXTRA CHICOS C/100 </t>
  </si>
  <si>
    <t>GASAS Pro-Sponges 5X5 25 PZAS</t>
  </si>
  <si>
    <t>RESINA A1</t>
  </si>
  <si>
    <t>RESINA A2</t>
  </si>
  <si>
    <t>RESINA A3</t>
  </si>
  <si>
    <t>RESINA FLUIDA A1</t>
  </si>
  <si>
    <t>RESINA FLUIDA A2</t>
  </si>
  <si>
    <t>LIDOCAINA CON EPINEFRINA INYECTABLE</t>
  </si>
  <si>
    <t>MEPIVACAINA INYECTABLE</t>
  </si>
  <si>
    <t>FLOUR EN BARNIZ</t>
  </si>
  <si>
    <t>PAPEL PARA ARTICULAR</t>
  </si>
  <si>
    <t>ADHESIVO UNIVERSAL 3M</t>
  </si>
  <si>
    <t>EYECTORES DE SALIVA DE PLASTICO C/100 PZAS</t>
  </si>
  <si>
    <t>CAMPOS DESECHABLES</t>
  </si>
  <si>
    <t>MICROBRUSH SUPERFINO</t>
  </si>
  <si>
    <t>MICRO-BRUSH FINO</t>
  </si>
  <si>
    <t>FRESA DE ALTA VELOCIDAD DIAMANTE BR-31</t>
  </si>
  <si>
    <t>FRESA DE ALTA VELOCIDAD DIAMANTE BR-41</t>
  </si>
  <si>
    <t>FRESA DE ALTA VELOCIDAD DIAMANTE BR-46</t>
  </si>
  <si>
    <t>FRESA DE ALTA VELOCIDAD DIAMANTE BR-49</t>
  </si>
  <si>
    <t>FRESA DE ALTA VELOCIDAD DIAMANTE SF-41</t>
  </si>
  <si>
    <t>FRESA DE ALTA VELOCIDAD DIAMANTE FG-805</t>
  </si>
  <si>
    <t>FRESA DE ALTA VELOCIDAD DIAMANTE TR12</t>
  </si>
  <si>
    <t>FRESA DE ALTA VELOCIDAD DIAMANTE TC-11EF</t>
  </si>
  <si>
    <t>FRESA DE ALTA VELOCIDAD DIAMANTE EX21EF</t>
  </si>
  <si>
    <t>FRESA DE ALTA VELOCIDAD CARBURO BOLA 5 ALTA VELOCIDAD</t>
  </si>
  <si>
    <t>FRESA DE ALTA VELOCIDAD CARBURO BOLA 6 ALTA VELOCIDAD</t>
  </si>
  <si>
    <t>KIT  DE PUNTAS PARA PULIR RESINA (VERDE, AMARILLO, BLANCO)</t>
  </si>
  <si>
    <t>KIT DE CONO PARA PULIR RESINA (VERDE,AMARILLO,BLANCO)</t>
  </si>
  <si>
    <t>KIT DE DISCO PARA PULIR RESINA (VERDE,AMARILLO,BLANCO)</t>
  </si>
  <si>
    <t>FRESA PIEDRA DE ARKANZAS PARA ALTA</t>
  </si>
  <si>
    <t>RATON MINI OLIVAS 100 PZAS</t>
  </si>
  <si>
    <t>ANESTESICO TOPICO   (platano, fresa, piña colada)</t>
  </si>
  <si>
    <t>PASTA PARA PROFILAXIS</t>
  </si>
  <si>
    <t>OXIDO DE ZINC CON ENDURECEDOR</t>
  </si>
  <si>
    <t>EUGENOL 30ml (TIPO VIARDEN)</t>
  </si>
  <si>
    <t>HIDROXIDO DE CALCIO (TIPO DYCAL)</t>
  </si>
  <si>
    <t>HIDROXIDO DE CALCIO POLVO</t>
  </si>
  <si>
    <t>LIJA DE ACABAMIENTO INTERPROXIMAL</t>
  </si>
  <si>
    <t xml:space="preserve">ESPEJO #5 PARA MANGO </t>
  </si>
  <si>
    <t>RADIOGRAFIA PERIAPICAL ADULTO</t>
  </si>
  <si>
    <t>DIQUES 6X6 (TIPO NIC TONE)</t>
  </si>
  <si>
    <t>CINTA TESTIGO</t>
  </si>
  <si>
    <t>SOLUCION FISIOLOGICA DE 500 ml.</t>
  </si>
  <si>
    <t>AMALGAMA POLVO O PASTILLA</t>
  </si>
  <si>
    <t>ONZAS</t>
  </si>
  <si>
    <t>MERCURIO TRIDESTILADO</t>
  </si>
  <si>
    <t>ACEITE PARA LUBRICAR PIEZAS</t>
  </si>
  <si>
    <t>BOLSA PARA ESTERILIZAR 3.5X10</t>
  </si>
  <si>
    <t>BOLSA PARA ESTERILIZAR 5 1/4X 11</t>
  </si>
  <si>
    <t>CUBREBOCA TRICAPA</t>
  </si>
  <si>
    <t>CUÑAS DENTALES C/100 pza</t>
  </si>
  <si>
    <t>HILO DENTAL</t>
  </si>
  <si>
    <t>VASELINA</t>
  </si>
  <si>
    <t xml:space="preserve">SELLADOR DE FOSETAS Y FISURAS FOTOCURABLE </t>
  </si>
  <si>
    <t>ABATELENGUAS</t>
  </si>
  <si>
    <t>ALGODÓN EN ROLLITO No. 2 de 1000 c/u</t>
  </si>
  <si>
    <t>MORDEDERAS ABREBOCA</t>
  </si>
  <si>
    <t>AGUJA CORTA 30g (TIPO AMBIDERM)</t>
  </si>
  <si>
    <t xml:space="preserve">CAJA AMBAR PARA RESINA </t>
  </si>
  <si>
    <t>HIPOCLORITO DE SODIO</t>
  </si>
  <si>
    <t>PAPACAINE</t>
  </si>
  <si>
    <t>JERINGA</t>
  </si>
  <si>
    <t>PIEZAS DE MANO DE ALTA VELOCIDAD</t>
  </si>
  <si>
    <t>PIEZAS DE MANO DE BAJA VELOCIDAD CON CONTRANGULO</t>
  </si>
  <si>
    <t>AGUA TRIDESTILADA</t>
  </si>
  <si>
    <t xml:space="preserve">BIDON </t>
  </si>
  <si>
    <t>TIJERAS IRIS</t>
  </si>
  <si>
    <t>IONOSIT 1.5 GRS</t>
  </si>
  <si>
    <t xml:space="preserve">CONOS PARA PROFILAXIS </t>
  </si>
  <si>
    <t xml:space="preserve">CEPILLOS PARA PROFILAXIS </t>
  </si>
  <si>
    <t>BANDA DE CELULOIDE</t>
  </si>
  <si>
    <t>CEPILLOS DENTALES</t>
  </si>
  <si>
    <t>RADIOGRAFIA PERIAPICAL INFANTIL</t>
  </si>
  <si>
    <t xml:space="preserve">FLOUR EN GOTAS </t>
  </si>
  <si>
    <t>CEPILLO P/LAVAR INSTRUMENTAL (QUIRURGICO), STEEL</t>
  </si>
  <si>
    <t>EXCAVADOR DE DENTINA No. 17, ORSA</t>
  </si>
  <si>
    <t>PAPEL TERMICO MILIMETRICO ECG</t>
  </si>
  <si>
    <t xml:space="preserve">CLORURO DE SODIO </t>
  </si>
  <si>
    <t>RETRACTORES MINESOTA</t>
  </si>
  <si>
    <t>PAPOOSE BOARD (INMOVILIZADOR INFANTIL)</t>
  </si>
  <si>
    <t>BOLSA 30x40</t>
  </si>
  <si>
    <t>BOLSA NEGRA JUMBO 70 x 30 1.20</t>
  </si>
  <si>
    <t>BOLSA TRANSPARENTE 50 X 70</t>
  </si>
  <si>
    <t>GUANTE DE HULE PARA LIMPIEZA</t>
  </si>
  <si>
    <t>ACEITE HP ULTRA 100 ML</t>
  </si>
  <si>
    <t>AFLOJATODO</t>
  </si>
  <si>
    <t>LUBRICANTE</t>
  </si>
  <si>
    <t>Botella</t>
  </si>
  <si>
    <t>PRENDAS DE SEGURIDAD Y PROTECCION PERSONAL</t>
  </si>
  <si>
    <t>ARTIICULOS PARA SERVICIOS GENERALES PARA SEGURIDAD Y PROTECCION PERSONAL</t>
  </si>
  <si>
    <t xml:space="preserve">CINTA DE PRECAUCION </t>
  </si>
  <si>
    <t>BOTAS DE HULE DE USO INDUSTRIAL</t>
  </si>
  <si>
    <t>PAPEL PRECORTADO (DESECHABLE PARA CAMILLA)</t>
  </si>
  <si>
    <t>CARRETILLA</t>
  </si>
  <si>
    <t>LLAVE PARA TALADRO</t>
  </si>
  <si>
    <t>ARCO PARA SEGUETA</t>
  </si>
  <si>
    <t>SEGUETA</t>
  </si>
  <si>
    <t>CABEZAL DE CORTE</t>
  </si>
  <si>
    <t>CONECTOR PARA MANGUERA DE JARDÍN</t>
  </si>
  <si>
    <t>EXTENSION JUMBO</t>
  </si>
  <si>
    <t>REJOJ DE PARED</t>
  </si>
  <si>
    <t>ASPERSOR PARA JARDÍN</t>
  </si>
  <si>
    <t>CESPOL PARA LAVABO</t>
  </si>
  <si>
    <t>PERCHERO</t>
  </si>
  <si>
    <t>MÉNSULAS</t>
  </si>
  <si>
    <t>TAPA PARA CESPOL</t>
  </si>
  <si>
    <t>RODILLO PARA PINTAR</t>
  </si>
  <si>
    <t>CLAVO GALVANIZADO PARA CONCRETO</t>
  </si>
  <si>
    <t>PIJAS</t>
  </si>
  <si>
    <t xml:space="preserve">BANCO ALTO CON RESPALDO PARA TALLERES </t>
  </si>
  <si>
    <t>TAQUETE DE 1/4</t>
  </si>
  <si>
    <t>TAQUETES P/TABLA ROCA</t>
  </si>
  <si>
    <t>CUÑAS GRANDES</t>
  </si>
  <si>
    <t>TACHUELA MAE TCC PAQUETE CON 100 PZAS</t>
  </si>
  <si>
    <t>DISCO DURO PARA MICROCOMPUTADORA</t>
  </si>
  <si>
    <t>BANCO PARA TERMINALES</t>
  </si>
  <si>
    <t>PANTALLA ANTIREFLEJANTE</t>
  </si>
  <si>
    <t>DISCO DE CORTE DE 14"</t>
  </si>
  <si>
    <t>MANNTO. Y CONSERVACION DE INMUEBLES SERV ADMVOS.</t>
  </si>
  <si>
    <t>MANTO. PREVENTIVO EQ. CONTRA INCENDIOS Y EXTINGUIDORES</t>
  </si>
  <si>
    <t>MANTO. PREVENTIVOTRANSFORMADORES DE ENERGIA ELECT.</t>
  </si>
  <si>
    <t>MANTO. PREVENTIVO Y CORRECTIVO PLANTA DE ENERGIA ELECT.</t>
  </si>
  <si>
    <t>MANTENIMIENTO DE IMPRESORA</t>
  </si>
  <si>
    <t>REPARACION DE FORRO</t>
  </si>
  <si>
    <t>TAPIZADO Y CAMBIO DE ESPONJA A CHAISELONGE</t>
  </si>
  <si>
    <t>MATENIMIENTO DE AA</t>
  </si>
  <si>
    <t>Piea</t>
  </si>
  <si>
    <t>MANTENIMIENTO DE LAVADORA</t>
  </si>
  <si>
    <t>MANTENIMIENTO DE SILLAS SECRETARIALES</t>
  </si>
  <si>
    <t>SERVICIO DE CAMBIO DE CABEZAL DE CORTE AUTOCUT</t>
  </si>
  <si>
    <t>IMPTO. S/NOM Y OT. QUE DERIVAN DE UNA RELACION LABORAL</t>
  </si>
  <si>
    <t>ISN</t>
  </si>
  <si>
    <t>Impto</t>
  </si>
  <si>
    <t>ESPIROMETRO</t>
  </si>
  <si>
    <t>IMPRESORA</t>
  </si>
  <si>
    <t>IMPRESORA DE CB</t>
  </si>
  <si>
    <t>MULTIFUNCIONAL</t>
  </si>
  <si>
    <t xml:space="preserve">VENTILADOR </t>
  </si>
  <si>
    <t>EQUIPO Y APARATOS AUDIOVISUALES</t>
  </si>
  <si>
    <t>TELEVISOR  SMART UHD 42"</t>
  </si>
  <si>
    <t>ANDADERA ORTOPEDICA INFANTIL</t>
  </si>
  <si>
    <t>PRESUPUESTO AUTORIZADO POR LA SECRETARIA DE ADMON Y FINANZAS PARA EL EJERCICIO 2025</t>
  </si>
  <si>
    <t>PRESUPUESTO PROYECTADO POR SEDIF</t>
  </si>
  <si>
    <t>PRESUPUESTO AUTORIZADO POR LA FEDERACION</t>
  </si>
  <si>
    <t>PROGRAMAS OPERADOS "FAM"</t>
  </si>
  <si>
    <t>El Fondo de Aportaciones Múltiples (FAM) es un fondo que se distribuye entre las entidades federativas para atender derechos sociales como la educación y la alimentación. </t>
  </si>
  <si>
    <t>es uno de los ocho fondos que integran actualmente el Ramo General 33 y está compuesto por tres subfondos:El FAM se utiliza para: 
1.-Atender las necesidades de creación, mantenimiento y rehabilitación de la infraestructura educativa
2.-Fortalecer la infraestructura pública educativa
3.-Atender los derechos sociales de alimentación</t>
  </si>
  <si>
    <t>AGUJA DE CABO PLANO NÚM. 90/14 C/5PZAS</t>
  </si>
  <si>
    <t>DESCOSEDOR</t>
  </si>
  <si>
    <t>PIZARRON NEGRO 240x90  CON BASTIDOR</t>
  </si>
  <si>
    <t>SACAPUNTAS ELECTRICO</t>
  </si>
  <si>
    <t>HOJA PARA ROTAFOLIO</t>
  </si>
  <si>
    <t>ROLLOS DE PAPEL TERMICO 80 MM</t>
  </si>
  <si>
    <t>PIGMENTOS O COLORANTES PARA USO EN OFICINAS</t>
  </si>
  <si>
    <t xml:space="preserve">MATERIAL Y ÚTILES DE IMPRESIÓN Y REPRODUCCIÓN </t>
  </si>
  <si>
    <t>MATERIAL PARA IMPRESIÓN  Y REPRODUCCION</t>
  </si>
  <si>
    <t>MATERIAL PARA USO FOROGRAFICO Y CINEMATOGRÁFICO</t>
  </si>
  <si>
    <t>MATERIAL DE PINTURA Y DIBUJO PARA USO EN IMPRESIÓN Y REPRODUCCIÓN</t>
  </si>
  <si>
    <t>PRODUCTOS DE PAPEL Y HULE PARA USO EN IMPRESIÓN Y REPRODUCCIÓN</t>
  </si>
  <si>
    <t>MATERIAL ESTADÍSTICO Y GEOGRÁFICO</t>
  </si>
  <si>
    <t>ARTÍCULOS PARA USO ESTADISTICO Y GEOGRÁFICO</t>
  </si>
  <si>
    <t xml:space="preserve">ATOMIZADOR </t>
  </si>
  <si>
    <t>ACEITE CORPORAL DE 250ML</t>
  </si>
  <si>
    <t>CEPILLO PVC 10 CTR</t>
  </si>
  <si>
    <t xml:space="preserve">LIMPIADOR MULTISOS </t>
  </si>
  <si>
    <t>SPRAY SOLUCIÓN ANTIBACTERIAL DE  200ML</t>
  </si>
  <si>
    <t>SUAVIZANTE DE ROPA</t>
  </si>
  <si>
    <t>JABÓN LIQUIDO CORPORAL DE 591ML</t>
  </si>
  <si>
    <t>CARPETA BLANCA VINILICA DE ARGOLLA DE 3" T/CARTA</t>
  </si>
  <si>
    <t>BRILLO PARA GLOBOS</t>
  </si>
  <si>
    <t>BROCHE COLOR CAFÉ PARA EXTENSIONES</t>
  </si>
  <si>
    <t>BROCHE COLOR NEGRO PARA EXTENSIONES</t>
  </si>
  <si>
    <t>CABELLO 100% NATURAL EN TONO NO. 5 (CASTAÑO CLARO)</t>
  </si>
  <si>
    <t>GRAMO</t>
  </si>
  <si>
    <t>CARRETE DE LISTON SATINADO DIFERENTES COLORES 3.5 CM</t>
  </si>
  <si>
    <t>CUADERNO CHICO DOBLE RAYA (PASTA ITALIANA)</t>
  </si>
  <si>
    <t>FELPA PARA RODILLO DE 9"  225 MM.</t>
  </si>
  <si>
    <t>FLORES ARTIFICIALES DE COLORES PAQUETE</t>
  </si>
  <si>
    <t>LIBRO DE PREESCOLAR #2</t>
  </si>
  <si>
    <t>MAPA DE LA REPÚBLICA MEXICANA CON NOMBRE</t>
  </si>
  <si>
    <t>MAPA DE NAYARIT CON NOMBRE</t>
  </si>
  <si>
    <t>MAPA PLANISFERIO CON NOMBRE</t>
  </si>
  <si>
    <t>MATERIAL DIDACTICO PARA PROGRAMA</t>
  </si>
  <si>
    <t>OJOS MOVIBLES VARIOS TAMAÑOS CON 800 PIEZAS</t>
  </si>
  <si>
    <t xml:space="preserve">PALILLOS DE MADERA DE .25 PULGADA DE ANCHO POR 60 CM DE LARGO </t>
  </si>
  <si>
    <t>PERLAS ARTISTICAS TAMAÑO SURTIDO CON 500 PIEZAS</t>
  </si>
  <si>
    <t>ROLLO LISTON CELOSEDA 4 CM VARIOS COLORES</t>
  </si>
  <si>
    <t xml:space="preserve">ROLLO DE LISTON DECORATIVO 7CM X 91 MTRO COLOR ROJO </t>
  </si>
  <si>
    <t>TABLAS DE LIENZO (PARA PINTAR, JUEGOS CON 12 )</t>
  </si>
  <si>
    <t>JUEGO DIDACTICO DE PIN PAGE</t>
  </si>
  <si>
    <t>JUEGOS DIDACTICOS DE SERPIENTES Y ESCALERAS GRANDE</t>
  </si>
  <si>
    <t>KIT DE ENTRENAMIENTO FUTBOL, QUE CONTIENE PLATOS, AROS Y ESCALERA</t>
  </si>
  <si>
    <t>HC DISPLAY RUEDA GIRATORIA DE 12 PULGADAS, 12 RANURAS CON BASE DE PLASTICO DURADERO, 2 PUNTEROS, PARA JUEGO DE GIRO DE LA FORTUNA</t>
  </si>
  <si>
    <t>JUEGOS EDUCATIVOS DIDACTICOS DE MADERA</t>
  </si>
  <si>
    <t>JUGUETES DIDACTICOS (JUEGO DE SILABAS DE MADERA)</t>
  </si>
  <si>
    <t xml:space="preserve">SERVILLETA  DE MANTA  PARA BORDAR  A MANO 45X50 CM </t>
  </si>
  <si>
    <t>ALMENDRA FILETEADA</t>
  </si>
  <si>
    <t>AMARANTO</t>
  </si>
  <si>
    <t>LINAZA</t>
  </si>
  <si>
    <t>NUEZ GRANILLO</t>
  </si>
  <si>
    <t xml:space="preserve">AZUCAR REFINADA CAJA CON 100 SOBRES </t>
  </si>
  <si>
    <t>BEBIDA DE RAIZ DE 600 ML.  C/12 PZAS.</t>
  </si>
  <si>
    <t>BOLSA DE CUERITOS 500GR.</t>
  </si>
  <si>
    <t>CÀPSUAS DE CAFÈ CAPPUCINO 48 PZAS</t>
  </si>
  <si>
    <t>CÀPSUAS DE CAFÈ EXPRESSO INTENSO 16 PZAS</t>
  </si>
  <si>
    <t>CEREAL DE HOJUELAS DE MAÍZ AZUCARADA 1.2KG</t>
  </si>
  <si>
    <t>CHAMOY 1LT.</t>
  </si>
  <si>
    <t>CONDIMENTO PARA BIRRIA A GRANEL 100GR.</t>
  </si>
  <si>
    <t>GALLETA FORTIFICADA 170 GR. CON 20 PAQUETES.</t>
  </si>
  <si>
    <t>GALLETAS DE MANTEQUILLA DE 750 G.</t>
  </si>
  <si>
    <t>GALLETAS SABOR VAINILLA 112GR C/20 PZAS.</t>
  </si>
  <si>
    <t>SAL EN GRANO (SACO 25KG)</t>
  </si>
  <si>
    <t>BULTO</t>
  </si>
  <si>
    <t>PRODUCTOS ALIMENTICIOS PARA ANIMALES</t>
  </si>
  <si>
    <t>CARNE EN CANAL</t>
  </si>
  <si>
    <t>GANADO EN PIE</t>
  </si>
  <si>
    <t>PRODUCTOS AGRÍCOLAS PARA ALIMENTACIÓN DE ANIMALES</t>
  </si>
  <si>
    <t>PRODUCTOS DIVERSOS PARA ALIMENTACIÓN DE ANIMALES</t>
  </si>
  <si>
    <t>CAL BLANCA HIDRATADA (SACO 25 KG)</t>
  </si>
  <si>
    <t>LUMINARIA DE ALUMBRADO PUBLICO</t>
  </si>
  <si>
    <t>SOPORTE PARA BRAZO BIRTGATE</t>
  </si>
  <si>
    <t>BRAZO PARA BARRERA BIRTGATE</t>
  </si>
  <si>
    <t xml:space="preserve">VALVULA DE 2” RAIN BIRD 200 PGA </t>
  </si>
  <si>
    <t>PIPA RAINBIRD - 1" NPT- D3139 - 315 PSI</t>
  </si>
  <si>
    <t>SELLADOR VINILICO</t>
  </si>
  <si>
    <t>PINTURA TRÁFICO BASE AGUA SECADO RAPIDO AMARILLO</t>
  </si>
  <si>
    <t>TAMBO</t>
  </si>
  <si>
    <t>ADENOSINA I.V.</t>
  </si>
  <si>
    <t>AMIODARONA I.V.</t>
  </si>
  <si>
    <t>AMOXICILINA /AC. CLAVULANICO  500 MG/125 ML C/15 CAPSULAS</t>
  </si>
  <si>
    <t>ATRACURIO BESILATO I.V.</t>
  </si>
  <si>
    <t>ATROPINA I.V.</t>
  </si>
  <si>
    <t>BEZAFIBRATO  200 MG. C/30 TBLETAS</t>
  </si>
  <si>
    <t>BICARBONATO SODICO I.V.</t>
  </si>
  <si>
    <t>BROMURO DE IPRATROPIO/SALBUTAMOL (LONVITOL) SOL NEBAMP C/10</t>
  </si>
  <si>
    <t>BUSCAPINA COMPUESTA 10/250 MG. CON 20 TABLETAS</t>
  </si>
  <si>
    <t>CALCIO CLORURO I.V.</t>
  </si>
  <si>
    <t>CAPTOPRIL  25 MG. C/30 TBLETAS</t>
  </si>
  <si>
    <t>CARBAMAZEPINA SUSP. 2G/100ML</t>
  </si>
  <si>
    <t>CELECOXIB 200MG  C/10 TABLETAS</t>
  </si>
  <si>
    <t>CIPROFLOXACINO TABL. 500 MG. C/14 TABLETAS</t>
  </si>
  <si>
    <t>CLARITROMICINA TABL. 250 MG. C/10 TABLETAS</t>
  </si>
  <si>
    <t xml:space="preserve">DEXPANTENOL CREMA </t>
  </si>
  <si>
    <t>DEXTROMETORFANO/GUAIFENESINA JARABE ADULTO 120ML</t>
  </si>
  <si>
    <t>DIAZEPAM I.V.</t>
  </si>
  <si>
    <t xml:space="preserve">DICLOFENACO  GEL 30 GR </t>
  </si>
  <si>
    <t>DICLOFENACO TABL. 100 MG. C/20 TABLETAS</t>
  </si>
  <si>
    <t>DICLOXACILINA CAPS. 500 MG. C/20 CAPSULAS</t>
  </si>
  <si>
    <t>DICLOXACILINA SUSP. 250mg/ 5ml    C/60ml</t>
  </si>
  <si>
    <t>DIGOXINA 0.5 MG SOL. INY.</t>
  </si>
  <si>
    <t xml:space="preserve">ERITRIMICINA 500MG.C/20 TABLETAS   </t>
  </si>
  <si>
    <t xml:space="preserve">ERITRIMICINA TABP 500 MG C/20 TABLETAS </t>
  </si>
  <si>
    <t>ERITROMICINA SUSPENSION 25mg/5ml C/100ml</t>
  </si>
  <si>
    <t>ETORICOXIB  90mg C/14 MG</t>
  </si>
  <si>
    <t>FLUOXETINA 20MG C/28TAB</t>
  </si>
  <si>
    <t>GLUCOSA AL 50%</t>
  </si>
  <si>
    <t>ML</t>
  </si>
  <si>
    <t>HIDROCLORITIAZIDA  25 MG. C/30 TABLETAS</t>
  </si>
  <si>
    <t>HIDROCORTISONA 100 MG SOL. INY</t>
  </si>
  <si>
    <t>HIDROCORTISONA 500 MG SOL. INY</t>
  </si>
  <si>
    <t xml:space="preserve">IBUPROFENO DE  800 MG CON 10 TABLETAS. </t>
  </si>
  <si>
    <t>IMIPRAMINA 25MG C/20TAB</t>
  </si>
  <si>
    <t>LACTULOSA JARABE 10/15ML</t>
  </si>
  <si>
    <t>LORATADINA/AMBROXOL SOLUCION 120 ML</t>
  </si>
  <si>
    <t>METILFENIDATO TAB 10MG C/30TAB</t>
  </si>
  <si>
    <t>METOPROLOL TABL. 100 MG. C/20 TABLETAS</t>
  </si>
  <si>
    <t xml:space="preserve">NAPROXEN SUSP. 125 MG   </t>
  </si>
  <si>
    <t>NAPROXEN/PARACETAMOL 300/275 MG C/10 TABLETAS</t>
  </si>
  <si>
    <t xml:space="preserve">OMEPRAZOL DE 20 MG. CON 30 CAPSULAS  </t>
  </si>
  <si>
    <t>PIOGLITAZONA 30MG C/7 TABLETAS</t>
  </si>
  <si>
    <t>PIROXICAM TABL. 20 MG. C/20 TABLETAS</t>
  </si>
  <si>
    <t>PROPANOLOL TABL. 40 MG. C/30 TABLETAS</t>
  </si>
  <si>
    <t>RESPIRIDONA 2MG C/40TAB</t>
  </si>
  <si>
    <t>SAL DE UVAS PICOT C/10 SOBRES</t>
  </si>
  <si>
    <t>SALBUTAMOL  EN SPRAY</t>
  </si>
  <si>
    <t xml:space="preserve">SALBUTAMOL AEROSOL </t>
  </si>
  <si>
    <t xml:space="preserve">SCABISAN SH </t>
  </si>
  <si>
    <t>SOLUCION CLORURO DE SODIO 0.9% 1000 ML</t>
  </si>
  <si>
    <t>SOLUCION CLORURO DE SODIO 0.9% 500 ML</t>
  </si>
  <si>
    <t>SOLUCION GLUCOSADA AL 5% 1000 ML</t>
  </si>
  <si>
    <t>SOLUCION GLUCOSADA AL 5%500 ML</t>
  </si>
  <si>
    <t>SOLUCION HARTMAN 1000 ML</t>
  </si>
  <si>
    <t>SOLUCION HARTMAN 500 ML</t>
  </si>
  <si>
    <t>SULFADIAZINA DE PLATA CREMA</t>
  </si>
  <si>
    <t xml:space="preserve">TRIMEBUTINA SUSP. FRASCO CON GOTERO 30 ML  </t>
  </si>
  <si>
    <t>TRIMETOPRIMA/SULFAMETOXAZOL SUSP. 40mg 200mg/5ml  120ML</t>
  </si>
  <si>
    <t>TRIMETOPRIMA/SULFAMETOXAZOL 800 MG/160 MG  C/20 TABLETAS</t>
  </si>
  <si>
    <t xml:space="preserve">TYLEX DE 750 MG. CON 20 TABLETAS  </t>
  </si>
  <si>
    <t>VALPROATO DE MAGNESIO 200MG/1ML SOLUCIÓN</t>
  </si>
  <si>
    <t>VERAPAMIL SOL NY</t>
  </si>
  <si>
    <t>XILOCAINA AL 10% SPRAY</t>
  </si>
  <si>
    <t>XILOCAINA AL 2% SIMPLE</t>
  </si>
  <si>
    <t>AGUA OXIGENADA 220 ML</t>
  </si>
  <si>
    <t>AGUJA DENTAL EXTRA CORTA 30X12MM</t>
  </si>
  <si>
    <t>AGUJAS HIPODERMICAS</t>
  </si>
  <si>
    <t xml:space="preserve">AGUJAS SEPTOJET CORTA </t>
  </si>
  <si>
    <t>ALVEOGYL</t>
  </si>
  <si>
    <t>APOSITOS QUIRURGICO</t>
  </si>
  <si>
    <t xml:space="preserve">ARCO DE JOUNG METALICO </t>
  </si>
  <si>
    <t>CABESTRILLO ADULTO</t>
  </si>
  <si>
    <t>CAJA CON GASAS C/100 PZAS</t>
  </si>
  <si>
    <t>CANULAS ENDOTRAQUEALES 5 FR</t>
  </si>
  <si>
    <t>CANULAS ENDOTRAQUEALES 5.5 FR</t>
  </si>
  <si>
    <t>CANULAS ENDOTRAQUEALES 6.5 FR</t>
  </si>
  <si>
    <t>CANULAS ENDOTRAQUEALES 7 FR</t>
  </si>
  <si>
    <t>CANULAS ENDOTRAQUEALES 7.5 FR</t>
  </si>
  <si>
    <t>CANULAS ENDOTRAQUEALES 8 FR</t>
  </si>
  <si>
    <t>CATETER LARGO 17 G</t>
  </si>
  <si>
    <t>CATETER LARGO 18 G</t>
  </si>
  <si>
    <t>CATETER LARGO 19 G</t>
  </si>
  <si>
    <t xml:space="preserve">CINTA TESTIGO  </t>
  </si>
  <si>
    <t>COLLARIN CERVICAL ORTOPEDICO</t>
  </si>
  <si>
    <t>COPA PARA PROFILAXIS C/100PZA</t>
  </si>
  <si>
    <t xml:space="preserve">CTZ CEMENTO PEDIATRICO 40 CAPSULAS </t>
  </si>
  <si>
    <t>DENTOCAIN SIMPLE MEPIVACAINA 3% S/VASOCONT BLISTER</t>
  </si>
  <si>
    <t>DIQUE  6X6 MEDIO AZUL CAJA C/36</t>
  </si>
  <si>
    <t>ELECTROGEL</t>
  </si>
  <si>
    <t>EQUIPO PARA VENICLISIS NORMOGOTERO</t>
  </si>
  <si>
    <t>EUGENOL 30ML</t>
  </si>
  <si>
    <t>FIJADOR SEYCO FRASCO 250ML PARA PREPARAR 1.25L</t>
  </si>
  <si>
    <t>FORMOCRESOL 10 ML</t>
  </si>
  <si>
    <t>FRESA DE CARBURO FGOS 703</t>
  </si>
  <si>
    <t>FRESA DE CARBURO HP 703</t>
  </si>
  <si>
    <t>FRESA GATES SURTIDA 1-6 DE 32 MM C/6 PZ</t>
  </si>
  <si>
    <t>FRESA PEESO SURTIDA  1-6 DE 32 MM MANI</t>
  </si>
  <si>
    <t>FRESA PIEDRA VERDE</t>
  </si>
  <si>
    <t>FRESON DE ACERO BARRIL MOD.E06</t>
  </si>
  <si>
    <t>GEL ANTIBACTERIAL 70% ALCOHOL 1GL CON BOMBA</t>
  </si>
  <si>
    <t xml:space="preserve">GELATAM BLISTER ESPONJAS </t>
  </si>
  <si>
    <t>GERMISIN ESPUMA 1LT</t>
  </si>
  <si>
    <t>HOJA DE BISTURÍ #10</t>
  </si>
  <si>
    <t>HOJA DE BISTURÍ #12</t>
  </si>
  <si>
    <t>HOJA DE BISTURI NO. 15 DLP</t>
  </si>
  <si>
    <t>HOJA DE BISTURI NO. 20 DLP</t>
  </si>
  <si>
    <t>JACQUETTE SU15/336, HU-FRIEDY</t>
  </si>
  <si>
    <t>JERINGA DESECHABLE DE 10 ML</t>
  </si>
  <si>
    <t>JERINGA DESECHABLE DE 20 ML</t>
  </si>
  <si>
    <t>JERINGA DESECHABLE DE 3 ML</t>
  </si>
  <si>
    <t>JERINGA DL 5 ML. CON AGUJA 50PZ</t>
  </si>
  <si>
    <t xml:space="preserve">KRIT 500ML </t>
  </si>
  <si>
    <t>LENTE DE SEGURIDAD CLARO 2783</t>
  </si>
  <si>
    <t xml:space="preserve">LENTE NARANJA PARA LAMPARA </t>
  </si>
  <si>
    <t>LIDOCAINA EN SPRAY 2%</t>
  </si>
  <si>
    <t>LIJAS TERMINACIÓN PROXIMAL -100 TIRAS 4 MMX170MM</t>
  </si>
  <si>
    <t>LIMA K SURTIDA 15-40 25 MM C/6PZ</t>
  </si>
  <si>
    <t xml:space="preserve">MINUTE FLUORS VARIOS SABORES 250ML </t>
  </si>
  <si>
    <t>OXIDO DE ZINC CON ENDURECEDOR 50GR.</t>
  </si>
  <si>
    <t>PAPEL P/ARTICULAR (1/2 ARCADA) 80 MIC.A/R</t>
  </si>
  <si>
    <t>PAQUETE CAMPO ESTERIL C/5 PZAS</t>
  </si>
  <si>
    <t>PAQUETE COMPRESAS PARA VIENTRE C/5 PZAS</t>
  </si>
  <si>
    <t>PINZA PERFORADORA PARA DIQUE</t>
  </si>
  <si>
    <t>PINZA PORTA GRAPA</t>
  </si>
  <si>
    <t xml:space="preserve">PUNTA DE PAPEL  15-40 </t>
  </si>
  <si>
    <t>PUNTA DE PAPEL 45-80</t>
  </si>
  <si>
    <t>PUNZOCAT NO 20</t>
  </si>
  <si>
    <t>PUNZOCAT NO 22</t>
  </si>
  <si>
    <t>Recipiente contenedor para punzo cortante</t>
  </si>
  <si>
    <t>RESUCITADOR MANUAL PARA ADULTO (AMBU)</t>
  </si>
  <si>
    <t>REVELADOR SEYCO FRASCO DE 250 ML P/PREPARAR  1.25L</t>
  </si>
  <si>
    <t>SEDA NEGRA 2 0 75CM 26MM 1/2 CIRCULO</t>
  </si>
  <si>
    <t>SUTURA SEDA 3/0 C/12 PZA</t>
  </si>
  <si>
    <t>TIRA NERVIOS CORTOS 21MM ©</t>
  </si>
  <si>
    <t>TOPICAINA BENZOCAINA 20% SABOR MENTA FRASCO 30G.</t>
  </si>
  <si>
    <t>TORNIQUETE EN BROCHE</t>
  </si>
  <si>
    <t>VENDITAS ADHESIVAS C/100PZAS</t>
  </si>
  <si>
    <t xml:space="preserve">VIARZONI-T 250ML </t>
  </si>
  <si>
    <t>PAÑAL ETAPA 1 C/40 PZAS.</t>
  </si>
  <si>
    <t>PAÑAL ETAPA 2 C/40 PZAS.</t>
  </si>
  <si>
    <t>PAÑAL ETAPA 4 C/40 PZAS.</t>
  </si>
  <si>
    <t>PAÑAL ETAPA 5 C/40 PZAS.</t>
  </si>
  <si>
    <t>PAÑAL ETAPA 6 C/40 PZAS</t>
  </si>
  <si>
    <t>PAÑAL GRANDE</t>
  </si>
  <si>
    <t xml:space="preserve">GUANTES DE CARNAZA   </t>
  </si>
  <si>
    <t xml:space="preserve">POSTE DELIMITADOR VIAL NARANJA CON REFLEJANTE </t>
  </si>
  <si>
    <t>CAMISA DE MEZCLILLA</t>
  </si>
  <si>
    <t>CAMISA MANGA CORTA</t>
  </si>
  <si>
    <t>CAMISA MANGA LARGA</t>
  </si>
  <si>
    <t xml:space="preserve">CAMISAS TIPO POLO </t>
  </si>
  <si>
    <t>FILIPINA</t>
  </si>
  <si>
    <t>AGUJETAS BLANCAS MEDIANAS</t>
  </si>
  <si>
    <t>AGUJETAS NEGRAS MEDIANAS</t>
  </si>
  <si>
    <t>COLCHA INDIVIDUAL COLOR AZUL MARINO</t>
  </si>
  <si>
    <t>ROLLO  DE LISTON SATINADO DE  1CM C/25 MTR ROJO</t>
  </si>
  <si>
    <t>ROLLO  DE LISTON SATINADO DE 3 CM C/25 MTR AMARILLO</t>
  </si>
  <si>
    <t>ROLLO  DE LISTON SATINADO DE 4 CM C/25 MTR ROSA MEXICANO</t>
  </si>
  <si>
    <t>SÁBANAS INDIVIDUALES COLOR MORADO</t>
  </si>
  <si>
    <t>TOALLA DE BAÑO PARA MANOS DE  COLOR BEICH DE 40X70 CM.</t>
  </si>
  <si>
    <t>TOALLITAS FACIALES LIMPIADORES  DE TELA DE ALGODÓN C/4 PZAS</t>
  </si>
  <si>
    <t>MANGUERA DE USO RUDO PARA JARDIN 1/2 C/50 METROS</t>
  </si>
  <si>
    <t>BISABRA DE BARRIL O TUBULAR 1/2 COD. 44636</t>
  </si>
  <si>
    <t>CANDADO ANTIPALANCA 50 MM COD. 22515</t>
  </si>
  <si>
    <t>MEMORIA RAM DDR 3 DE 4 GB</t>
  </si>
  <si>
    <r>
      <rPr>
        <sz val="9"/>
        <rFont val="Arial"/>
        <family val="2"/>
      </rPr>
      <t xml:space="preserve">MEMORIA USB 2.0 64 GB </t>
    </r>
    <r>
      <rPr>
        <b/>
        <sz val="9"/>
        <rFont val="Arial"/>
        <family val="2"/>
      </rPr>
      <t xml:space="preserve"> </t>
    </r>
  </si>
  <si>
    <t>MEMORIA USB 2.0 16GB</t>
  </si>
  <si>
    <t>MOUSE USB OPTICO</t>
  </si>
  <si>
    <t>RECARGA DE EXTINTOR CON CAP. DE  4.5   KG. DE POLVO QUIMICO SECO TIPO ABC   (GARANTIZADO POR UN AÑO)</t>
  </si>
  <si>
    <t>RECARGA DE EXTINTOR CON CAP. DE 1 KG. DE POLVO QUIMICO SECO TIPO ABC   (GARANTIZADO POR UN AÑO)</t>
  </si>
  <si>
    <t>RECARGAS DE EXTINTOR CON CAP. DE 10 LTS. A BASE DE AGUA LIGERA   (GARANTIZADO POR UN AÑO)</t>
  </si>
  <si>
    <t>MANTENIMIENTO DE MAQUINAS DE COSER MANUAL</t>
  </si>
  <si>
    <t xml:space="preserve">LAVADO DE VEHICULOS </t>
  </si>
  <si>
    <t>SERVICIO DE AFINACION MAYOR</t>
  </si>
  <si>
    <t>SERVICIO DE AFINACION MENOR</t>
  </si>
  <si>
    <t>SERVICIO DE REPARACION</t>
  </si>
  <si>
    <t>SERVICIO DE REPARACION DE FRENOS</t>
  </si>
  <si>
    <t>SERVICIO DE SUSPENSION</t>
  </si>
  <si>
    <t>SERVICIO DE TAPIZADO</t>
  </si>
  <si>
    <t>INSTALACIÓN DE SISTEMA EVAPORADOR DE SISTEMA DE AIRE ACONDICIONADO TIPO MINI SPLIT</t>
  </si>
  <si>
    <t>MANTENIMIENTO PREVENTIVO  INTEGRAL A SISTEMA DE AIRE ACONDICIONADO TIPO FAN &amp; COIL DE 2 TONELADAS A 220 VOLTS</t>
  </si>
  <si>
    <t>FUMIGACIÓN PROGRAMA ALIMENTACIÓN PARA EL BIENESTAR (PAB)</t>
  </si>
  <si>
    <t>FUMIGACIÓN RECURSOS MATERIALES</t>
  </si>
  <si>
    <t>ALAMEDA DE LAS ABUELAS Y  DE LOS ABUELOS</t>
  </si>
  <si>
    <t>CHALINAS</t>
  </si>
  <si>
    <t>GORRAS PARA CABALLERO</t>
  </si>
  <si>
    <t>LOCION PARA CUERPO</t>
  </si>
  <si>
    <t>CREMAS PARA CUERPO</t>
  </si>
  <si>
    <t>CALCETIN PARA DIABETICO</t>
  </si>
  <si>
    <t>BATERIA 12 PZ. ACERO INOXIDABLE, CON TAPA DE CRISTAL</t>
  </si>
  <si>
    <t>BLUSA ESCOLAR</t>
  </si>
  <si>
    <t>BLUSA P/NIÑA</t>
  </si>
  <si>
    <t>BOLSAS DE MANO DE MUJER</t>
  </si>
  <si>
    <t>BÓXER P/ADOLESCENTE T/CH</t>
  </si>
  <si>
    <t>BÓXER P/NIÑO T/10-12</t>
  </si>
  <si>
    <t>BÓXER P/NIÑO T/2-4</t>
  </si>
  <si>
    <t>BÓXER P/NIÑO T/6-8</t>
  </si>
  <si>
    <t>BRASIER T/32</t>
  </si>
  <si>
    <t>BRASIER T/34</t>
  </si>
  <si>
    <t>BRASIER T/36</t>
  </si>
  <si>
    <t>BRASIER T/38</t>
  </si>
  <si>
    <t>BUDINERA ALUMINIO GRUESO 50 CM DIAMETRO</t>
  </si>
  <si>
    <t>BULES PARA EL AGUA 500ML.</t>
  </si>
  <si>
    <t>CALCETA ESCOLAR PAR</t>
  </si>
  <si>
    <t>CALCETÍN P/NIÑA PAR</t>
  </si>
  <si>
    <t>CALCETÍN P/NIÑO PAR</t>
  </si>
  <si>
    <t>CAMISA P/NIÑO</t>
  </si>
  <si>
    <t>CARTERA DE PIEL PARA CABALLERO   MODA ECONOMICAS</t>
  </si>
  <si>
    <t>CEPILLO SECADOR DE PELO MULTIFUNCIONAL, GIRATORIO ALISADOR</t>
  </si>
  <si>
    <t>COMBO DE MAQUINA DE CORTE</t>
  </si>
  <si>
    <t>CORPIÑO T/CH</t>
  </si>
  <si>
    <t>CORPIÑO T/G</t>
  </si>
  <si>
    <t>ESPIGUERO</t>
  </si>
  <si>
    <t>FALDA ESCOLAR</t>
  </si>
  <si>
    <t>FRIGOBAR MCA. ATVIO, DE 85 CM DE ALTO X 47 CM DE ANCHO X 42 CM DE FONDO CON COMPARTIMENTO ENFRIADOR SEPARADO CON ESTANTES DIVISORES Y CAJÓN PARA VERDURAS COLOR ROJO O VERDE</t>
  </si>
  <si>
    <t>HIELERA CON RUEDAS PARA 39 LATAS</t>
  </si>
  <si>
    <t>HORNO PANADERO INDUSTRIAL PARA 2 CHAROLAS</t>
  </si>
  <si>
    <t>LICUADORA PROFESIONAL 1.5 LTS CON VASO DE VIDRIO, 2 VELOCIDADES</t>
  </si>
  <si>
    <t>MAQUINA DOMESTICA CON COSTURA RECTA  120 VOLTIOS</t>
  </si>
  <si>
    <t>PALETA DE SOMBRAS</t>
  </si>
  <si>
    <t>PANTALETA P/NIÑA T/10-12</t>
  </si>
  <si>
    <t>PANTALETA P/NIÑA T/14-16</t>
  </si>
  <si>
    <t>PANTALÓN ESCOLAR</t>
  </si>
  <si>
    <t>PANTALÓN P/NIÑA</t>
  </si>
  <si>
    <t>PANTALÓN P/NIÑO</t>
  </si>
  <si>
    <t>PARRILLA DE 3 QUEMADORES EN LINEA ACERO INOXIDABLE</t>
  </si>
  <si>
    <t>PARRILLA DE 3 QUEMADORES EN LINEA ACERO INOXIDABLE CON PLANCHA</t>
  </si>
  <si>
    <t>PLANCHA DE CABELLO PROFESIONAL</t>
  </si>
  <si>
    <t>PLANCHA DE PELO DE 5 NIVELES</t>
  </si>
  <si>
    <t>REFRIGERADOR 11"</t>
  </si>
  <si>
    <t>SECADORA PARA EL CABELLO PROFESIONAL</t>
  </si>
  <si>
    <t>SET FRAGANCIA BODY MISTY CREMA, AROMAS FRESCOS</t>
  </si>
  <si>
    <t>SMART TV 50 PULGADAS 4K UHD ROKUTV HISENSE 50R6E3 HISENSE 50R6E3 HISENSE 50R6E3</t>
  </si>
  <si>
    <t>TENNIS</t>
  </si>
  <si>
    <t>VASO DE 485 ML DE CRISTAL</t>
  </si>
  <si>
    <t>VAPORERA 30 LITROS</t>
  </si>
  <si>
    <t>VENTILADOR DE PEDESTAL ASPAS METÁLICAS DE 18”</t>
  </si>
  <si>
    <t>ZAPATOS</t>
  </si>
  <si>
    <t>ATAUD METALICO SEMI JUMBO</t>
  </si>
  <si>
    <t>BANCAS DE ESPERA ACOJINADA 3 PLAZAS, COLOR NEGRO (ASIENTOS Y RESPALDOS ERGONÓMICOS TAPIZADO EN TELA O VINIPIEL A ELECCIÓN. ESTRUCTURA TUBULAR CON TRAVESAÑO PERFIL CUADRADO DE 2” CAL. 14 PATAS EN PERFIL REDONDO DE 2” CAL. 16 TERMINADA EN PINTURA EPÓXICA TEXTURIZADA).</t>
  </si>
  <si>
    <t>SILLON INDIVIDUAL PARA CONSULTORIO</t>
  </si>
  <si>
    <t>ESCRITORIO DE OFICINA OFFICE DEPOT MU02023 -XJH30832 2 CAJONES BLANCO</t>
  </si>
  <si>
    <t>LOCKER 6 PUERTAS</t>
  </si>
  <si>
    <t>LIBRERO</t>
  </si>
  <si>
    <t>SILLON PERSONAL</t>
  </si>
  <si>
    <t>DISCO DURO  DE ESTADO SOLIDO, EXTERNO 2TB, PORTATIL HASTA 1050MB/S-USB-C USB 3.2 GEN 2 UNIDAD EXTERNA</t>
  </si>
  <si>
    <t>DISCO DURO EXTRENO 10 TB DE ESCRITORIO, PUERTO USB-C Y USB 3.0 ONE TOUCH HUB</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</si>
</sst>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 #,##0_-;_-* &quot;-&quot;_-;_-@_-"/>
    <numFmt numFmtId="44" formatCode="_-&quot;$&quot;* #,##0.00_-;\-&quot;$&quot;* #,##0.00_-;_-&quot;$&quot;* &quot;-&quot;??_-;_-@_-"/>
    <numFmt numFmtId="43" formatCode="_-* #,##0.00_-;\-* #,##0.00_-;_-* &quot;-&quot;??_-;_-@_-"/>
    <numFmt numFmtId="164" formatCode="_-* #,##0.00_-;\-* #,##0.00_-;_-* &quot;-&quot;??_-;_-@"/>
    <numFmt numFmtId="165" formatCode="_-&quot;$&quot;* #,##0.00_-;\-&quot;$&quot;* #,##0.00_-;_-&quot;$&quot;* &quot;-&quot;??_-;_-@"/>
    <numFmt numFmtId="166" formatCode="_-* #,##0_-;\-* #,##0_-;_-* &quot;-&quot;??_-;_-@_-"/>
    <numFmt numFmtId="167" formatCode="&quot; &quot;#,##0.00&quot; &quot;;&quot;-&quot;#,##0.00&quot; &quot;;&quot; -&quot;00&quot; &quot;;&quot; &quot;@&quot; &quot;"/>
    <numFmt numFmtId="168" formatCode="&quot; &quot;#,##0.00&quot; &quot;;&quot;-&quot;#,##0.00&quot; &quot;;&quot; -&quot;00.00&quot; &quot;;&quot; &quot;@&quot; &quot;"/>
    <numFmt numFmtId="169" formatCode="_-* #,##0.00\ _€_-;\-* #,##0.00\ _€_-;_-* &quot;-&quot;??\ _€_-;_-@"/>
    <numFmt numFmtId="170" formatCode="_-* #,##0.00_-;\-* #,##0.00_-;_-* &quot;-&quot;_-;_-@_-"/>
  </numFmts>
  <fonts count="92">
    <font>
      <sz val="11"/>
      <color theme="1"/>
      <name val="Calibri"/>
      <family val="2"/>
      <scheme val="minor"/>
    </font>
    <font>
      <sz val="11"/>
      <color theme="1"/>
      <name val="Calibri"/>
      <family val="2"/>
      <scheme val="minor"/>
    </font>
    <font>
      <b/>
      <sz val="11"/>
      <color theme="1"/>
      <name val="Calibri"/>
      <family val="2"/>
      <scheme val="minor"/>
    </font>
    <font>
      <b/>
      <sz val="18"/>
      <color theme="1"/>
      <name val="Calibri"/>
      <family val="2"/>
      <scheme val="minor"/>
    </font>
    <font>
      <sz val="11"/>
      <name val="Calibri"/>
      <family val="2"/>
      <scheme val="minor"/>
    </font>
    <font>
      <b/>
      <sz val="8"/>
      <color rgb="FFFF0000"/>
      <name val="Arial"/>
      <family val="2"/>
    </font>
    <font>
      <b/>
      <sz val="9"/>
      <color theme="1"/>
      <name val="Arial"/>
      <family val="2"/>
    </font>
    <font>
      <sz val="11"/>
      <color theme="1"/>
      <name val="Arial"/>
      <family val="2"/>
    </font>
    <font>
      <sz val="8"/>
      <color theme="1"/>
      <name val="Arial"/>
      <family val="2"/>
    </font>
    <font>
      <b/>
      <sz val="10"/>
      <color theme="1"/>
      <name val="Arial"/>
      <family val="2"/>
    </font>
    <font>
      <b/>
      <sz val="8"/>
      <name val="Arial"/>
      <family val="2"/>
    </font>
    <font>
      <b/>
      <sz val="9"/>
      <name val="Arial"/>
      <family val="2"/>
    </font>
    <font>
      <b/>
      <sz val="8"/>
      <color theme="1"/>
      <name val="Arial"/>
      <family val="2"/>
    </font>
    <font>
      <sz val="8"/>
      <name val="Arial"/>
      <family val="2"/>
    </font>
    <font>
      <sz val="6"/>
      <name val="Arial"/>
      <family val="2"/>
    </font>
    <font>
      <sz val="9"/>
      <color theme="1"/>
      <name val="Arial"/>
      <family val="2"/>
    </font>
    <font>
      <b/>
      <sz val="9"/>
      <color rgb="FF000000"/>
      <name val="Arial"/>
      <family val="2"/>
    </font>
    <font>
      <sz val="9"/>
      <name val="Arial"/>
      <family val="2"/>
    </font>
    <font>
      <sz val="7"/>
      <name val="Arial"/>
      <family val="2"/>
    </font>
    <font>
      <sz val="10"/>
      <color theme="1"/>
      <name val="Calibri"/>
      <family val="2"/>
      <scheme val="minor"/>
    </font>
    <font>
      <sz val="10"/>
      <color rgb="FF000000"/>
      <name val="Calibri"/>
      <family val="2"/>
      <scheme val="minor"/>
    </font>
    <font>
      <sz val="8"/>
      <color theme="0"/>
      <name val="Arial"/>
      <family val="2"/>
    </font>
    <font>
      <sz val="9"/>
      <color rgb="FF000000"/>
      <name val="Arial"/>
      <family val="2"/>
    </font>
    <font>
      <sz val="10"/>
      <name val="Calibri"/>
      <family val="2"/>
      <scheme val="minor"/>
    </font>
    <font>
      <sz val="10"/>
      <name val="Calibri"/>
      <family val="2"/>
    </font>
    <font>
      <sz val="10"/>
      <color rgb="FF0F1111"/>
      <name val="Calibri"/>
      <family val="2"/>
      <scheme val="minor"/>
    </font>
    <font>
      <sz val="10"/>
      <name val="Arial"/>
      <family val="2"/>
    </font>
    <font>
      <sz val="6"/>
      <color theme="1"/>
      <name val="Arial"/>
      <family val="2"/>
    </font>
    <font>
      <sz val="9"/>
      <color theme="0"/>
      <name val="Arial"/>
      <family val="2"/>
    </font>
    <font>
      <sz val="11"/>
      <color theme="1"/>
      <name val="Calibri"/>
      <family val="2"/>
    </font>
    <font>
      <sz val="7"/>
      <color theme="1"/>
      <name val="Arial"/>
      <family val="2"/>
    </font>
    <font>
      <b/>
      <sz val="6"/>
      <color theme="1"/>
      <name val="Arial"/>
      <family val="2"/>
    </font>
    <font>
      <b/>
      <sz val="18"/>
      <color rgb="FFFF0000"/>
      <name val="Arial"/>
      <family val="2"/>
    </font>
    <font>
      <sz val="8"/>
      <color rgb="FFFF0000"/>
      <name val="Arial"/>
      <family val="2"/>
    </font>
    <font>
      <sz val="8"/>
      <name val="Calibri"/>
      <family val="2"/>
      <scheme val="minor"/>
    </font>
    <font>
      <sz val="11"/>
      <name val="Calibri"/>
      <family val="2"/>
    </font>
    <font>
      <sz val="8"/>
      <color rgb="FF000000"/>
      <name val="Arial"/>
      <family val="2"/>
    </font>
    <font>
      <sz val="10"/>
      <color rgb="FF000000"/>
      <name val="Arial"/>
      <family val="2"/>
    </font>
    <font>
      <sz val="11"/>
      <color theme="0"/>
      <name val="Arial"/>
      <family val="2"/>
    </font>
    <font>
      <sz val="9"/>
      <color theme="1" tint="4.9989318521683403E-2"/>
      <name val="Arial"/>
      <family val="2"/>
    </font>
    <font>
      <sz val="8"/>
      <color theme="1" tint="4.9989318521683403E-2"/>
      <name val="Arial"/>
      <family val="2"/>
    </font>
    <font>
      <sz val="8"/>
      <color theme="1"/>
      <name val="Calibri"/>
      <family val="2"/>
      <scheme val="minor"/>
    </font>
    <font>
      <b/>
      <sz val="8"/>
      <color theme="0"/>
      <name val="Arial"/>
      <family val="2"/>
    </font>
    <font>
      <b/>
      <sz val="9"/>
      <color theme="1"/>
      <name val="Calibri"/>
      <family val="2"/>
      <scheme val="minor"/>
    </font>
    <font>
      <sz val="11"/>
      <name val="Arial"/>
      <family val="2"/>
    </font>
    <font>
      <sz val="9"/>
      <color theme="1"/>
      <name val="Calibri"/>
      <family val="2"/>
      <scheme val="minor"/>
    </font>
    <font>
      <b/>
      <sz val="12"/>
      <color rgb="FF000000"/>
      <name val="Arial"/>
      <family val="2"/>
    </font>
    <font>
      <b/>
      <sz val="14"/>
      <color theme="1"/>
      <name val="Calibri"/>
      <family val="2"/>
      <scheme val="minor"/>
    </font>
    <font>
      <b/>
      <sz val="16"/>
      <color theme="1"/>
      <name val="Calibri"/>
      <family val="2"/>
      <scheme val="minor"/>
    </font>
    <font>
      <b/>
      <sz val="16"/>
      <name val="Calibri"/>
      <family val="2"/>
    </font>
    <font>
      <b/>
      <sz val="12"/>
      <color theme="1"/>
      <name val="Calibri"/>
      <family val="2"/>
      <scheme val="minor"/>
    </font>
    <font>
      <b/>
      <sz val="6"/>
      <name val="Arial"/>
      <family val="2"/>
    </font>
    <font>
      <b/>
      <sz val="14"/>
      <name val="Calibri"/>
      <family val="2"/>
    </font>
    <font>
      <sz val="16"/>
      <name val="Calibri"/>
      <family val="2"/>
    </font>
    <font>
      <sz val="11"/>
      <color rgb="FF006100"/>
      <name val="Calibri"/>
      <family val="2"/>
      <scheme val="minor"/>
    </font>
    <font>
      <b/>
      <sz val="14"/>
      <color theme="1"/>
      <name val="Arial"/>
      <family val="2"/>
    </font>
    <font>
      <b/>
      <sz val="7"/>
      <color theme="0"/>
      <name val="Arial"/>
      <family val="2"/>
    </font>
    <font>
      <b/>
      <sz val="9"/>
      <color theme="0"/>
      <name val="Montserrat"/>
    </font>
    <font>
      <sz val="10"/>
      <color theme="1"/>
      <name val="Montserrat"/>
    </font>
    <font>
      <b/>
      <sz val="10"/>
      <color theme="1"/>
      <name val="Montserrat"/>
    </font>
    <font>
      <b/>
      <sz val="9"/>
      <name val="Montserrat"/>
    </font>
    <font>
      <sz val="8"/>
      <color theme="1"/>
      <name val="Montserrat"/>
    </font>
    <font>
      <sz val="11"/>
      <color rgb="FF000000"/>
      <name val="Calibri"/>
      <family val="2"/>
    </font>
    <font>
      <sz val="10"/>
      <color rgb="FF000000"/>
      <name val="Calibri"/>
      <family val="2"/>
    </font>
    <font>
      <sz val="10"/>
      <name val="Times New Roman"/>
      <family val="1"/>
    </font>
    <font>
      <b/>
      <sz val="8"/>
      <color rgb="FF000000"/>
      <name val="Arial"/>
      <family val="2"/>
    </font>
    <font>
      <b/>
      <i/>
      <sz val="12"/>
      <color rgb="FF000000"/>
      <name val="Arial"/>
      <family val="2"/>
    </font>
    <font>
      <sz val="8"/>
      <color rgb="FF333333"/>
      <name val="Arial"/>
      <family val="2"/>
    </font>
    <font>
      <b/>
      <i/>
      <sz val="11"/>
      <color theme="1"/>
      <name val="Arial"/>
      <family val="2"/>
    </font>
    <font>
      <sz val="8"/>
      <color rgb="FF0F1111"/>
      <name val="Arial"/>
      <family val="2"/>
    </font>
    <font>
      <i/>
      <sz val="8"/>
      <color rgb="FF000000"/>
      <name val="Arial"/>
      <family val="2"/>
    </font>
    <font>
      <i/>
      <sz val="8"/>
      <color theme="1"/>
      <name val="Arial"/>
      <family val="2"/>
    </font>
    <font>
      <sz val="10"/>
      <color theme="1"/>
      <name val="Arial"/>
      <family val="2"/>
    </font>
    <font>
      <sz val="8"/>
      <color rgb="FF000000"/>
      <name val="Calibri"/>
      <family val="2"/>
      <scheme val="minor"/>
    </font>
    <font>
      <sz val="12"/>
      <color theme="1"/>
      <name val="Calibri"/>
      <family val="2"/>
      <scheme val="minor"/>
    </font>
    <font>
      <b/>
      <sz val="12"/>
      <name val="Arial"/>
      <family val="2"/>
    </font>
    <font>
      <b/>
      <sz val="6"/>
      <color rgb="FF000000"/>
      <name val="Arial"/>
      <family val="2"/>
    </font>
    <font>
      <b/>
      <sz val="10"/>
      <color rgb="FF000000"/>
      <name val="Arial"/>
      <family val="2"/>
    </font>
    <font>
      <sz val="10"/>
      <color rgb="FF001D35"/>
      <name val="Arial"/>
      <family val="2"/>
    </font>
    <font>
      <sz val="10"/>
      <color rgb="FF1F1F1F"/>
      <name val="Arial"/>
      <family val="2"/>
    </font>
    <font>
      <sz val="9"/>
      <name val="Calibri"/>
      <family val="2"/>
      <scheme val="minor"/>
    </font>
    <font>
      <sz val="9"/>
      <color indexed="9"/>
      <name val="Arial"/>
      <family val="2"/>
    </font>
    <font>
      <sz val="9"/>
      <name val="Calibri"/>
      <family val="2"/>
    </font>
    <font>
      <sz val="9"/>
      <color indexed="8"/>
      <name val="Calibri"/>
      <family val="2"/>
    </font>
    <font>
      <sz val="8"/>
      <color indexed="9"/>
      <name val="Arial"/>
      <family val="2"/>
    </font>
    <font>
      <sz val="8"/>
      <name val="Calibri"/>
      <family val="2"/>
    </font>
    <font>
      <sz val="8"/>
      <color indexed="8"/>
      <name val="Calibri"/>
      <family val="2"/>
    </font>
    <font>
      <sz val="11"/>
      <color indexed="8"/>
      <name val="Calibri"/>
      <family val="2"/>
    </font>
    <font>
      <sz val="8"/>
      <color indexed="8"/>
      <name val="Arial"/>
      <family val="2"/>
    </font>
    <font>
      <sz val="10"/>
      <color indexed="8"/>
      <name val="Calibri"/>
      <family val="2"/>
    </font>
    <font>
      <sz val="9"/>
      <color rgb="FF0C0C0C"/>
      <name val="Arial"/>
      <family val="2"/>
    </font>
    <font>
      <sz val="8"/>
      <color rgb="FF0C0C0C"/>
      <name val="Arial"/>
      <family val="2"/>
    </font>
  </fonts>
  <fills count="7">
    <fill>
      <patternFill patternType="none"/>
    </fill>
    <fill>
      <patternFill patternType="gray125"/>
    </fill>
    <fill>
      <patternFill patternType="solid">
        <fgColor theme="0" tint="-0.14999847407452621"/>
        <bgColor indexed="64"/>
      </patternFill>
    </fill>
    <fill>
      <patternFill patternType="solid">
        <fgColor rgb="FF79142A"/>
        <bgColor indexed="64"/>
      </patternFill>
    </fill>
    <fill>
      <patternFill patternType="solid">
        <fgColor rgb="FF5F5F5E"/>
        <bgColor indexed="64"/>
      </patternFill>
    </fill>
    <fill>
      <patternFill patternType="solid">
        <fgColor rgb="FFC6EFCE"/>
        <bgColor indexed="64"/>
      </patternFill>
    </fill>
    <fill>
      <patternFill patternType="solid">
        <fgColor theme="7" tint="0.79998168889431442"/>
        <bgColor indexed="64"/>
      </patternFill>
    </fill>
  </fills>
  <borders count="59">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right style="thin">
        <color indexed="64"/>
      </right>
      <top style="thin">
        <color indexed="64"/>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top/>
      <bottom style="thin">
        <color indexed="64"/>
      </bottom>
      <diagonal/>
    </border>
    <border>
      <left style="thin">
        <color rgb="FF000000"/>
      </left>
      <right/>
      <top style="thin">
        <color rgb="FF000000"/>
      </top>
      <bottom style="thin">
        <color rgb="FF000000"/>
      </bottom>
      <diagonal/>
    </border>
    <border>
      <left style="thin">
        <color indexed="64"/>
      </left>
      <right/>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indexed="64"/>
      </bottom>
      <diagonal/>
    </border>
    <border>
      <left/>
      <right/>
      <top/>
      <bottom style="thin">
        <color rgb="FF000000"/>
      </bottom>
      <diagonal/>
    </border>
    <border>
      <left style="thin">
        <color rgb="FF000000"/>
      </left>
      <right/>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000000"/>
      </left>
      <right/>
      <top style="thin">
        <color indexed="64"/>
      </top>
      <bottom style="thin">
        <color rgb="FF000000"/>
      </bottom>
      <diagonal/>
    </border>
    <border>
      <left style="thin">
        <color rgb="FF000000"/>
      </left>
      <right/>
      <top style="thin">
        <color rgb="FF000000"/>
      </top>
      <bottom style="thin">
        <color auto="1"/>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style="thin">
        <color rgb="FF000000"/>
      </right>
      <top/>
      <bottom/>
      <diagonal/>
    </border>
    <border>
      <left/>
      <right/>
      <top style="thin">
        <color rgb="FF000000"/>
      </top>
      <bottom/>
      <diagonal/>
    </border>
    <border>
      <left/>
      <right style="thin">
        <color rgb="FF000000"/>
      </right>
      <top/>
      <bottom style="thin">
        <color rgb="FF000000"/>
      </bottom>
      <diagonal/>
    </border>
    <border>
      <left style="thin">
        <color rgb="FF000000"/>
      </left>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51">
    <xf numFmtId="0" fontId="0"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26" fillId="0" borderId="0"/>
    <xf numFmtId="43" fontId="1" fillId="0" borderId="0" applyFont="0" applyFill="0" applyBorder="0" applyAlignment="0" applyProtection="0"/>
    <xf numFmtId="43" fontId="1" fillId="0" borderId="0" applyFont="0" applyFill="0" applyBorder="0" applyAlignment="0" applyProtection="0"/>
    <xf numFmtId="0" fontId="37" fillId="0" borderId="0" applyNumberFormat="0" applyBorder="0" applyProtection="0"/>
    <xf numFmtId="0" fontId="26" fillId="0" borderId="0"/>
    <xf numFmtId="0" fontId="1" fillId="0" borderId="0"/>
    <xf numFmtId="0" fontId="1" fillId="0" borderId="0"/>
    <xf numFmtId="0" fontId="1" fillId="0" borderId="0"/>
    <xf numFmtId="43" fontId="1" fillId="0" borderId="0" applyFont="0" applyFill="0" applyBorder="0" applyAlignment="0" applyProtection="0"/>
    <xf numFmtId="0" fontId="62" fillId="0" borderId="0"/>
    <xf numFmtId="0" fontId="1" fillId="0" borderId="0"/>
    <xf numFmtId="167" fontId="62"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37" fillId="0" borderId="0" applyNumberFormat="0" applyBorder="0" applyProtection="0"/>
    <xf numFmtId="0" fontId="54" fillId="5"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37" fillId="0" borderId="0" applyNumberFormat="0" applyBorder="0" applyProtection="0"/>
    <xf numFmtId="43" fontId="2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cellStyleXfs>
  <cellXfs count="1646">
    <xf numFmtId="0" fontId="0" fillId="0" borderId="0" xfId="0"/>
    <xf numFmtId="0" fontId="0" fillId="0" borderId="0" xfId="0" applyAlignment="1">
      <alignment horizontal="center" vertical="center"/>
    </xf>
    <xf numFmtId="43" fontId="4" fillId="0" borderId="0" xfId="0" applyNumberFormat="1" applyFont="1"/>
    <xf numFmtId="43" fontId="0" fillId="0" borderId="0" xfId="0" applyNumberFormat="1"/>
    <xf numFmtId="0" fontId="0" fillId="0" borderId="0" xfId="0" applyFill="1" applyAlignment="1">
      <alignment horizontal="center" vertical="center"/>
    </xf>
    <xf numFmtId="0" fontId="7" fillId="0" borderId="0" xfId="0" applyFont="1" applyFill="1"/>
    <xf numFmtId="0" fontId="0" fillId="0" borderId="0" xfId="0" applyFill="1"/>
    <xf numFmtId="43" fontId="4" fillId="0" borderId="0" xfId="0" applyNumberFormat="1" applyFont="1" applyFill="1"/>
    <xf numFmtId="43" fontId="0" fillId="0" borderId="0" xfId="0" applyNumberFormat="1" applyFill="1"/>
    <xf numFmtId="0" fontId="13" fillId="0" borderId="6" xfId="0" applyFont="1" applyFill="1" applyBorder="1" applyAlignment="1">
      <alignment horizontal="center" vertical="center" wrapText="1"/>
    </xf>
    <xf numFmtId="43" fontId="21" fillId="0" borderId="3" xfId="1" applyFont="1" applyFill="1" applyBorder="1" applyAlignment="1" applyProtection="1">
      <alignment horizontal="center" vertical="center" wrapText="1"/>
    </xf>
    <xf numFmtId="0" fontId="13" fillId="0" borderId="7" xfId="0" applyFont="1" applyFill="1" applyBorder="1" applyAlignment="1">
      <alignment horizontal="center" vertical="center" wrapText="1"/>
    </xf>
    <xf numFmtId="0" fontId="15" fillId="0" borderId="3" xfId="0" applyFont="1" applyFill="1" applyBorder="1" applyAlignment="1">
      <alignment horizontal="left" vertical="center" wrapText="1"/>
    </xf>
    <xf numFmtId="0" fontId="22" fillId="0" borderId="3" xfId="0" applyFont="1" applyFill="1" applyBorder="1" applyAlignment="1">
      <alignment horizontal="left" vertical="center" wrapText="1"/>
    </xf>
    <xf numFmtId="0" fontId="13" fillId="0" borderId="3" xfId="0" applyFont="1" applyFill="1" applyBorder="1" applyAlignment="1">
      <alignment horizontal="center" vertical="center" wrapText="1"/>
    </xf>
    <xf numFmtId="0" fontId="0" fillId="0" borderId="3" xfId="0" applyNumberFormat="1" applyFill="1" applyBorder="1" applyAlignment="1">
      <alignment horizontal="center" vertical="center"/>
    </xf>
    <xf numFmtId="0" fontId="14" fillId="0" borderId="3" xfId="0" applyFont="1" applyFill="1" applyBorder="1" applyAlignment="1">
      <alignment horizontal="center" vertical="center" wrapText="1"/>
    </xf>
    <xf numFmtId="0" fontId="18" fillId="0" borderId="3" xfId="0" applyFont="1" applyFill="1" applyBorder="1" applyAlignment="1">
      <alignment horizontal="center" vertical="center" wrapText="1"/>
    </xf>
    <xf numFmtId="43" fontId="15" fillId="0" borderId="3" xfId="1" applyNumberFormat="1" applyFont="1" applyFill="1" applyBorder="1" applyAlignment="1">
      <alignment vertical="center"/>
    </xf>
    <xf numFmtId="0" fontId="23" fillId="0" borderId="3" xfId="0" applyFont="1" applyFill="1" applyBorder="1"/>
    <xf numFmtId="43" fontId="19" fillId="0" borderId="3" xfId="1" applyNumberFormat="1" applyFont="1" applyFill="1" applyBorder="1" applyAlignment="1">
      <alignment horizontal="center" vertical="center"/>
    </xf>
    <xf numFmtId="43" fontId="21" fillId="0" borderId="7" xfId="1" applyFont="1" applyFill="1" applyBorder="1" applyAlignment="1" applyProtection="1">
      <alignment horizontal="center" vertical="center" wrapText="1"/>
    </xf>
    <xf numFmtId="0" fontId="15" fillId="0" borderId="3" xfId="3" applyFont="1" applyFill="1" applyBorder="1" applyAlignment="1">
      <alignment horizontal="left" vertical="center"/>
    </xf>
    <xf numFmtId="0" fontId="8" fillId="0" borderId="6" xfId="0" applyFont="1" applyFill="1" applyBorder="1" applyAlignment="1">
      <alignment horizontal="center" vertical="center"/>
    </xf>
    <xf numFmtId="0" fontId="17" fillId="0" borderId="3" xfId="0" applyFont="1" applyFill="1" applyBorder="1" applyAlignment="1">
      <alignment horizontal="left" vertical="center" wrapText="1"/>
    </xf>
    <xf numFmtId="0" fontId="15" fillId="0" borderId="3" xfId="0" applyFont="1" applyFill="1" applyBorder="1" applyAlignment="1">
      <alignment horizontal="left" vertical="center"/>
    </xf>
    <xf numFmtId="0" fontId="15" fillId="0" borderId="5" xfId="0" applyFont="1" applyFill="1" applyBorder="1" applyAlignment="1">
      <alignment horizontal="left" vertical="center" wrapText="1"/>
    </xf>
    <xf numFmtId="0" fontId="22" fillId="0" borderId="3" xfId="0" applyFont="1" applyFill="1" applyBorder="1" applyAlignment="1">
      <alignment horizontal="left" vertical="center"/>
    </xf>
    <xf numFmtId="2" fontId="22" fillId="0" borderId="3" xfId="0" applyNumberFormat="1" applyFont="1" applyFill="1" applyBorder="1" applyAlignment="1">
      <alignment horizontal="left" vertical="center" wrapText="1"/>
    </xf>
    <xf numFmtId="43" fontId="13" fillId="0" borderId="6" xfId="0" applyNumberFormat="1" applyFont="1" applyFill="1" applyBorder="1" applyAlignment="1">
      <alignment horizontal="center" vertical="center" wrapText="1"/>
    </xf>
    <xf numFmtId="0" fontId="15" fillId="0" borderId="8" xfId="0" applyFont="1" applyFill="1" applyBorder="1" applyAlignment="1">
      <alignment horizontal="left" vertical="center" wrapText="1"/>
    </xf>
    <xf numFmtId="0" fontId="13" fillId="0" borderId="8" xfId="0" applyFont="1" applyFill="1" applyBorder="1" applyAlignment="1">
      <alignment horizontal="center" vertical="center" wrapText="1"/>
    </xf>
    <xf numFmtId="43" fontId="21" fillId="0" borderId="3" xfId="1"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9" xfId="0" applyFont="1" applyFill="1" applyBorder="1" applyAlignment="1">
      <alignment horizontal="center" vertical="center" wrapText="1"/>
    </xf>
    <xf numFmtId="2" fontId="13" fillId="0" borderId="6" xfId="0" applyNumberFormat="1" applyFont="1" applyFill="1" applyBorder="1" applyAlignment="1">
      <alignment horizontal="center" vertical="center" wrapText="1"/>
    </xf>
    <xf numFmtId="0" fontId="17" fillId="0" borderId="10" xfId="0" applyFont="1" applyFill="1" applyBorder="1" applyAlignment="1">
      <alignment horizontal="center" vertical="center" wrapText="1"/>
    </xf>
    <xf numFmtId="0" fontId="15" fillId="0" borderId="0" xfId="0" applyFont="1" applyFill="1" applyBorder="1" applyAlignment="1">
      <alignment horizontal="left" vertical="center" wrapText="1"/>
    </xf>
    <xf numFmtId="0" fontId="15" fillId="0" borderId="11" xfId="0" applyFont="1" applyFill="1" applyBorder="1" applyAlignment="1">
      <alignment horizontal="left" vertical="center" wrapText="1"/>
    </xf>
    <xf numFmtId="43" fontId="15" fillId="0" borderId="3" xfId="1" applyFont="1" applyFill="1" applyBorder="1" applyAlignment="1">
      <alignment vertical="center"/>
    </xf>
    <xf numFmtId="0" fontId="13" fillId="0" borderId="10" xfId="0" applyFont="1" applyFill="1" applyBorder="1" applyAlignment="1">
      <alignment horizontal="center" vertical="center" wrapText="1"/>
    </xf>
    <xf numFmtId="0" fontId="22" fillId="0" borderId="5" xfId="0" applyFont="1" applyFill="1" applyBorder="1" applyAlignment="1">
      <alignment horizontal="left" vertical="center" wrapText="1"/>
    </xf>
    <xf numFmtId="43" fontId="21" fillId="0" borderId="7" xfId="1" applyFont="1" applyFill="1" applyBorder="1" applyAlignment="1">
      <alignment horizontal="center" vertical="center" wrapText="1"/>
    </xf>
    <xf numFmtId="0" fontId="17" fillId="0" borderId="5" xfId="0" applyFont="1" applyFill="1" applyBorder="1" applyAlignment="1">
      <alignment horizontal="left" vertical="center" wrapText="1"/>
    </xf>
    <xf numFmtId="0" fontId="8" fillId="0" borderId="10" xfId="0" applyFont="1" applyFill="1" applyBorder="1" applyAlignment="1">
      <alignment horizontal="center" vertical="center"/>
    </xf>
    <xf numFmtId="2" fontId="15" fillId="0" borderId="5" xfId="0" applyNumberFormat="1" applyFont="1" applyFill="1" applyBorder="1" applyAlignment="1">
      <alignment horizontal="left" vertical="center" wrapText="1"/>
    </xf>
    <xf numFmtId="2" fontId="13" fillId="0" borderId="10" xfId="0" applyNumberFormat="1" applyFont="1" applyFill="1" applyBorder="1" applyAlignment="1">
      <alignment horizontal="center" vertical="center" wrapText="1"/>
    </xf>
    <xf numFmtId="0" fontId="8" fillId="0" borderId="8" xfId="0" applyFont="1" applyFill="1" applyBorder="1" applyAlignment="1">
      <alignment horizontal="center" vertical="center"/>
    </xf>
    <xf numFmtId="0" fontId="13" fillId="0" borderId="9" xfId="0" applyFont="1" applyFill="1" applyBorder="1" applyAlignment="1">
      <alignment horizontal="center" vertical="center" wrapText="1"/>
    </xf>
    <xf numFmtId="43" fontId="0" fillId="0" borderId="3" xfId="0" applyNumberFormat="1" applyBorder="1"/>
    <xf numFmtId="0" fontId="10" fillId="0" borderId="3" xfId="0" applyFont="1" applyFill="1" applyBorder="1" applyAlignment="1">
      <alignment horizontal="center" vertical="center" wrapText="1"/>
    </xf>
    <xf numFmtId="43" fontId="28" fillId="0" borderId="5" xfId="1" applyFont="1" applyFill="1" applyBorder="1" applyAlignment="1">
      <alignment vertical="center"/>
    </xf>
    <xf numFmtId="0" fontId="13" fillId="0" borderId="12" xfId="0" applyFont="1" applyFill="1" applyBorder="1" applyAlignment="1">
      <alignment horizontal="center" vertical="center" wrapText="1"/>
    </xf>
    <xf numFmtId="43" fontId="15" fillId="0" borderId="5" xfId="1" applyFont="1" applyFill="1" applyBorder="1" applyAlignment="1">
      <alignment vertical="center"/>
    </xf>
    <xf numFmtId="43" fontId="15" fillId="0" borderId="5" xfId="1" applyNumberFormat="1" applyFont="1" applyFill="1" applyBorder="1" applyAlignment="1">
      <alignment vertical="center"/>
    </xf>
    <xf numFmtId="43" fontId="28" fillId="0" borderId="3" xfId="1" applyFont="1" applyFill="1" applyBorder="1" applyAlignment="1">
      <alignment vertical="center"/>
    </xf>
    <xf numFmtId="43" fontId="28" fillId="0" borderId="2" xfId="1" applyFont="1" applyFill="1" applyBorder="1" applyAlignment="1">
      <alignment vertical="center"/>
    </xf>
    <xf numFmtId="0" fontId="15" fillId="0" borderId="2" xfId="0" applyFont="1" applyFill="1" applyBorder="1" applyAlignment="1">
      <alignment horizontal="left" vertical="center" wrapText="1"/>
    </xf>
    <xf numFmtId="0" fontId="13" fillId="0" borderId="13" xfId="0" applyFont="1" applyFill="1" applyBorder="1" applyAlignment="1">
      <alignment horizontal="center" vertical="center" wrapText="1"/>
    </xf>
    <xf numFmtId="0" fontId="16" fillId="0" borderId="7" xfId="0" applyFont="1" applyFill="1" applyBorder="1" applyAlignment="1">
      <alignment horizontal="left" vertical="center" wrapText="1"/>
    </xf>
    <xf numFmtId="0" fontId="12" fillId="0" borderId="0" xfId="0" applyFont="1" applyFill="1" applyAlignment="1">
      <alignment horizontal="center" wrapText="1"/>
    </xf>
    <xf numFmtId="0" fontId="31" fillId="0" borderId="0" xfId="0" applyFont="1" applyFill="1" applyAlignment="1">
      <alignment horizontal="center" wrapText="1"/>
    </xf>
    <xf numFmtId="0" fontId="16" fillId="0" borderId="18" xfId="0" applyFont="1" applyFill="1" applyBorder="1" applyAlignment="1">
      <alignment horizontal="left" vertical="center" wrapText="1"/>
    </xf>
    <xf numFmtId="0" fontId="13" fillId="0" borderId="18"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5" fillId="0" borderId="7" xfId="0" applyFont="1" applyFill="1" applyBorder="1" applyAlignment="1">
      <alignment horizontal="left" vertical="center" wrapText="1"/>
    </xf>
    <xf numFmtId="43" fontId="13" fillId="0" borderId="7" xfId="1" applyFont="1" applyFill="1" applyBorder="1" applyAlignment="1">
      <alignment horizontal="center" vertical="center" wrapText="1"/>
    </xf>
    <xf numFmtId="0" fontId="19" fillId="0" borderId="3" xfId="0" applyFont="1" applyFill="1" applyBorder="1" applyAlignment="1">
      <alignment wrapText="1"/>
    </xf>
    <xf numFmtId="1" fontId="19" fillId="0" borderId="3" xfId="0" applyNumberFormat="1" applyFont="1" applyFill="1" applyBorder="1" applyAlignment="1">
      <alignment wrapText="1"/>
    </xf>
    <xf numFmtId="0" fontId="19" fillId="0" borderId="3" xfId="0" applyFont="1" applyFill="1" applyBorder="1" applyAlignment="1">
      <alignment horizontal="center" vertical="center"/>
    </xf>
    <xf numFmtId="43" fontId="19" fillId="0" borderId="3" xfId="1" applyNumberFormat="1" applyFont="1" applyFill="1" applyBorder="1" applyAlignment="1">
      <alignment horizontal="center" vertical="center" wrapText="1"/>
    </xf>
    <xf numFmtId="43" fontId="13" fillId="0" borderId="3" xfId="1" applyFont="1" applyFill="1" applyBorder="1" applyAlignment="1">
      <alignment horizontal="center" vertical="center" wrapText="1"/>
    </xf>
    <xf numFmtId="0" fontId="17" fillId="0" borderId="7" xfId="0" applyFont="1" applyFill="1" applyBorder="1" applyAlignment="1">
      <alignment horizontal="left" vertical="center" wrapText="1"/>
    </xf>
    <xf numFmtId="43" fontId="32" fillId="0" borderId="0" xfId="1" applyFont="1" applyFill="1" applyBorder="1" applyAlignment="1">
      <alignment horizontal="right" vertical="center" wrapText="1"/>
    </xf>
    <xf numFmtId="43" fontId="33" fillId="0" borderId="6" xfId="1" applyFont="1" applyFill="1" applyBorder="1" applyAlignment="1">
      <alignment horizontal="center" vertical="center" wrapText="1"/>
    </xf>
    <xf numFmtId="0" fontId="8" fillId="0" borderId="5" xfId="0" applyFont="1" applyFill="1" applyBorder="1" applyAlignment="1">
      <alignment vertical="center" wrapText="1"/>
    </xf>
    <xf numFmtId="43" fontId="13" fillId="0" borderId="18" xfId="1" applyFont="1" applyFill="1" applyBorder="1" applyAlignment="1">
      <alignment vertical="center"/>
    </xf>
    <xf numFmtId="43" fontId="13" fillId="0" borderId="18" xfId="1" applyNumberFormat="1" applyFont="1" applyFill="1" applyBorder="1" applyAlignment="1">
      <alignment vertical="center"/>
    </xf>
    <xf numFmtId="0" fontId="34" fillId="0" borderId="0" xfId="0" applyFont="1" applyFill="1"/>
    <xf numFmtId="0" fontId="12" fillId="0" borderId="7" xfId="0" applyFont="1" applyFill="1" applyBorder="1" applyAlignment="1">
      <alignment vertical="center" wrapText="1"/>
    </xf>
    <xf numFmtId="43" fontId="28" fillId="0" borderId="0" xfId="1" applyFont="1" applyFill="1" applyBorder="1" applyAlignment="1">
      <alignment vertical="center"/>
    </xf>
    <xf numFmtId="0" fontId="0" fillId="0" borderId="0" xfId="0" applyFont="1" applyFill="1"/>
    <xf numFmtId="0" fontId="8" fillId="0" borderId="7" xfId="0" applyFont="1" applyFill="1" applyBorder="1" applyAlignment="1">
      <alignment horizontal="center" vertical="center" wrapText="1"/>
    </xf>
    <xf numFmtId="0" fontId="0" fillId="0" borderId="3" xfId="0" applyNumberFormat="1" applyFont="1" applyFill="1" applyBorder="1" applyAlignment="1">
      <alignment horizontal="center"/>
    </xf>
    <xf numFmtId="0" fontId="8" fillId="0" borderId="8"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30" fillId="0" borderId="3" xfId="0" applyFont="1" applyFill="1" applyBorder="1" applyAlignment="1">
      <alignment horizontal="center" vertical="center" wrapText="1"/>
    </xf>
    <xf numFmtId="43" fontId="19" fillId="0" borderId="2" xfId="1" applyNumberFormat="1" applyFont="1" applyFill="1" applyBorder="1" applyAlignment="1">
      <alignment horizontal="center" vertical="center"/>
    </xf>
    <xf numFmtId="43" fontId="19" fillId="0" borderId="3" xfId="6" applyFont="1" applyFill="1" applyBorder="1" applyAlignment="1">
      <alignment wrapText="1"/>
    </xf>
    <xf numFmtId="0" fontId="22" fillId="0" borderId="18" xfId="0" applyFont="1" applyFill="1" applyBorder="1" applyAlignment="1">
      <alignment horizontal="left" vertical="center" wrapText="1"/>
    </xf>
    <xf numFmtId="0" fontId="0" fillId="0" borderId="3" xfId="0" applyNumberFormat="1" applyFill="1" applyBorder="1" applyAlignment="1">
      <alignment horizontal="center"/>
    </xf>
    <xf numFmtId="0" fontId="22" fillId="0" borderId="7" xfId="0" applyFont="1" applyFill="1" applyBorder="1" applyAlignment="1">
      <alignment horizontal="left" vertical="center" wrapText="1"/>
    </xf>
    <xf numFmtId="0" fontId="19" fillId="0" borderId="3" xfId="0" applyFont="1" applyFill="1" applyBorder="1" applyAlignment="1">
      <alignment vertical="center" wrapText="1"/>
    </xf>
    <xf numFmtId="0" fontId="23" fillId="0" borderId="3" xfId="0" applyNumberFormat="1" applyFont="1" applyFill="1" applyBorder="1" applyAlignment="1">
      <alignment horizontal="center" vertical="center" wrapText="1"/>
    </xf>
    <xf numFmtId="43" fontId="0" fillId="0" borderId="3" xfId="5" applyFont="1" applyFill="1" applyBorder="1" applyAlignment="1">
      <alignment vertical="center"/>
    </xf>
    <xf numFmtId="43" fontId="0" fillId="0" borderId="3" xfId="5" applyNumberFormat="1" applyFont="1" applyFill="1" applyBorder="1" applyAlignment="1">
      <alignment vertical="center"/>
    </xf>
    <xf numFmtId="49" fontId="0" fillId="0" borderId="3" xfId="0" applyNumberFormat="1" applyFill="1" applyBorder="1" applyAlignment="1">
      <alignment horizontal="center"/>
    </xf>
    <xf numFmtId="0" fontId="22" fillId="0" borderId="2" xfId="0" applyFont="1" applyFill="1" applyBorder="1" applyAlignment="1">
      <alignment horizontal="left" vertical="center" wrapText="1"/>
    </xf>
    <xf numFmtId="0" fontId="15" fillId="0" borderId="0" xfId="0" applyFont="1" applyFill="1" applyAlignment="1">
      <alignment horizontal="left" vertical="center" wrapText="1"/>
    </xf>
    <xf numFmtId="0" fontId="36" fillId="0" borderId="6" xfId="3" applyFont="1" applyFill="1" applyBorder="1" applyAlignment="1">
      <alignment horizontal="center" vertical="center"/>
    </xf>
    <xf numFmtId="0" fontId="19" fillId="0" borderId="3" xfId="0" applyFont="1" applyFill="1" applyBorder="1" applyAlignment="1">
      <alignment horizontal="center" vertical="center" wrapText="1"/>
    </xf>
    <xf numFmtId="43" fontId="19" fillId="0" borderId="3" xfId="2" applyNumberFormat="1" applyFont="1" applyFill="1" applyBorder="1" applyAlignment="1">
      <alignment vertical="center" wrapText="1"/>
    </xf>
    <xf numFmtId="0" fontId="36" fillId="0" borderId="8" xfId="3" applyFont="1" applyFill="1" applyBorder="1" applyAlignment="1">
      <alignment horizontal="center" vertical="center"/>
    </xf>
    <xf numFmtId="0" fontId="8" fillId="0" borderId="6" xfId="0" applyFont="1" applyFill="1" applyBorder="1" applyAlignment="1">
      <alignment horizontal="center" vertical="center" wrapText="1"/>
    </xf>
    <xf numFmtId="0" fontId="23" fillId="0" borderId="3" xfId="0" applyNumberFormat="1" applyFont="1" applyFill="1" applyBorder="1" applyAlignment="1">
      <alignment horizontal="left" vertical="center" wrapText="1"/>
    </xf>
    <xf numFmtId="0" fontId="15" fillId="0" borderId="14" xfId="0" applyFont="1" applyFill="1" applyBorder="1" applyAlignment="1">
      <alignment horizontal="left" vertical="center" wrapText="1"/>
    </xf>
    <xf numFmtId="0" fontId="15" fillId="0" borderId="7" xfId="0" applyFont="1" applyFill="1" applyBorder="1" applyAlignment="1">
      <alignment horizontal="left" vertical="center"/>
    </xf>
    <xf numFmtId="0" fontId="22" fillId="0" borderId="3" xfId="7" applyFont="1" applyFill="1" applyBorder="1" applyAlignment="1">
      <alignment horizontal="left" vertical="center" wrapText="1"/>
    </xf>
    <xf numFmtId="0" fontId="36" fillId="0" borderId="7" xfId="7" applyFont="1" applyFill="1" applyBorder="1" applyAlignment="1">
      <alignment vertical="center" wrapText="1"/>
    </xf>
    <xf numFmtId="0" fontId="22" fillId="0" borderId="3" xfId="3" applyFont="1" applyFill="1" applyBorder="1" applyAlignment="1">
      <alignment horizontal="left" vertical="center"/>
    </xf>
    <xf numFmtId="0" fontId="36" fillId="0" borderId="7" xfId="7" applyFont="1" applyFill="1" applyBorder="1" applyAlignment="1">
      <alignment horizontal="left" vertical="center" wrapText="1"/>
    </xf>
    <xf numFmtId="0" fontId="22" fillId="0" borderId="7" xfId="7" applyFont="1" applyFill="1" applyBorder="1" applyAlignment="1">
      <alignment horizontal="left" vertical="center" wrapText="1"/>
    </xf>
    <xf numFmtId="0" fontId="14" fillId="0" borderId="7" xfId="0" applyFont="1" applyFill="1" applyBorder="1" applyAlignment="1">
      <alignment horizontal="center" vertical="center" wrapText="1"/>
    </xf>
    <xf numFmtId="2" fontId="17" fillId="0" borderId="3" xfId="0" applyNumberFormat="1" applyFont="1" applyFill="1" applyBorder="1" applyAlignment="1">
      <alignment horizontal="left" vertical="center" wrapText="1"/>
    </xf>
    <xf numFmtId="2" fontId="17" fillId="0" borderId="7" xfId="0" applyNumberFormat="1" applyFont="1" applyFill="1" applyBorder="1" applyAlignment="1">
      <alignment horizontal="left" vertical="center" wrapText="1"/>
    </xf>
    <xf numFmtId="0" fontId="22" fillId="0" borderId="7" xfId="0" applyFont="1" applyFill="1" applyBorder="1" applyAlignment="1">
      <alignment horizontal="left" vertical="center"/>
    </xf>
    <xf numFmtId="43" fontId="28" fillId="0" borderId="12" xfId="1" applyFont="1" applyFill="1" applyBorder="1" applyAlignment="1">
      <alignment vertical="center"/>
    </xf>
    <xf numFmtId="43" fontId="15" fillId="0" borderId="18" xfId="1" applyFont="1" applyFill="1" applyBorder="1" applyAlignment="1">
      <alignment vertical="center"/>
    </xf>
    <xf numFmtId="43" fontId="15" fillId="0" borderId="18" xfId="1" applyNumberFormat="1" applyFont="1" applyFill="1" applyBorder="1" applyAlignment="1">
      <alignment vertical="center"/>
    </xf>
    <xf numFmtId="0" fontId="12" fillId="0" borderId="3" xfId="0" applyFont="1" applyFill="1" applyBorder="1" applyAlignment="1">
      <alignment horizontal="center" vertical="center" wrapText="1"/>
    </xf>
    <xf numFmtId="0" fontId="7" fillId="0" borderId="3" xfId="0" applyFont="1" applyFill="1" applyBorder="1" applyAlignment="1">
      <alignment horizontal="center" vertical="center"/>
    </xf>
    <xf numFmtId="0" fontId="15" fillId="0" borderId="3" xfId="0" applyFont="1" applyFill="1" applyBorder="1" applyAlignment="1">
      <alignment horizontal="left"/>
    </xf>
    <xf numFmtId="0" fontId="15" fillId="0" borderId="8" xfId="0" applyFont="1" applyFill="1" applyBorder="1" applyAlignment="1">
      <alignment horizontal="left"/>
    </xf>
    <xf numFmtId="0" fontId="10" fillId="0" borderId="0"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1" fillId="0" borderId="7" xfId="0" applyFont="1" applyFill="1" applyBorder="1" applyAlignment="1">
      <alignment horizontal="center" vertical="center" wrapText="1"/>
    </xf>
    <xf numFmtId="43" fontId="28" fillId="0" borderId="8" xfId="1" applyFont="1" applyFill="1" applyBorder="1" applyAlignment="1">
      <alignment vertical="center"/>
    </xf>
    <xf numFmtId="0" fontId="36" fillId="0" borderId="7" xfId="0" applyFont="1" applyFill="1" applyBorder="1" applyAlignment="1">
      <alignment vertical="center"/>
    </xf>
    <xf numFmtId="0" fontId="22" fillId="0" borderId="18" xfId="0" applyFont="1" applyFill="1" applyBorder="1" applyAlignment="1">
      <alignment horizontal="left" vertical="center"/>
    </xf>
    <xf numFmtId="0" fontId="38" fillId="0" borderId="3" xfId="0" applyFont="1" applyFill="1" applyBorder="1" applyAlignment="1">
      <alignment horizontal="center" vertical="center"/>
    </xf>
    <xf numFmtId="0" fontId="39" fillId="0" borderId="7" xfId="0" applyFont="1" applyFill="1" applyBorder="1" applyAlignment="1">
      <alignment horizontal="left" vertical="center" wrapText="1"/>
    </xf>
    <xf numFmtId="0" fontId="10" fillId="0" borderId="7" xfId="0" applyFont="1" applyFill="1" applyBorder="1" applyAlignment="1">
      <alignment horizontal="center" vertical="center" wrapText="1"/>
    </xf>
    <xf numFmtId="43" fontId="15" fillId="0" borderId="18" xfId="0" applyNumberFormat="1" applyFont="1" applyFill="1" applyBorder="1" applyAlignment="1">
      <alignment horizontal="left" vertical="center"/>
    </xf>
    <xf numFmtId="0" fontId="10" fillId="0" borderId="7" xfId="0" applyFont="1" applyFill="1" applyBorder="1" applyAlignment="1">
      <alignment horizontal="left" vertical="center" wrapText="1"/>
    </xf>
    <xf numFmtId="43" fontId="15" fillId="0" borderId="3" xfId="1" applyFont="1" applyFill="1" applyBorder="1" applyAlignment="1">
      <alignment horizontal="left" vertical="center" wrapText="1"/>
    </xf>
    <xf numFmtId="0" fontId="40" fillId="0" borderId="6" xfId="0" applyFont="1" applyFill="1" applyBorder="1" applyAlignment="1">
      <alignment horizontal="center" vertical="center" wrapText="1"/>
    </xf>
    <xf numFmtId="0" fontId="15" fillId="0" borderId="21" xfId="0" applyFont="1" applyFill="1" applyBorder="1" applyAlignment="1">
      <alignment horizontal="left" vertical="center"/>
    </xf>
    <xf numFmtId="43" fontId="15" fillId="0" borderId="21" xfId="1" applyFont="1" applyFill="1" applyBorder="1" applyAlignment="1">
      <alignment horizontal="left" vertical="center" wrapText="1"/>
    </xf>
    <xf numFmtId="0" fontId="17" fillId="0" borderId="21" xfId="0" applyFont="1" applyFill="1" applyBorder="1" applyAlignment="1">
      <alignment horizontal="left" vertical="center" wrapText="1"/>
    </xf>
    <xf numFmtId="0" fontId="17" fillId="0" borderId="8" xfId="0" applyFont="1" applyFill="1" applyBorder="1" applyAlignment="1">
      <alignment horizontal="left" vertical="center" wrapText="1"/>
    </xf>
    <xf numFmtId="43" fontId="15" fillId="0" borderId="8" xfId="1" applyFont="1" applyFill="1" applyBorder="1" applyAlignment="1">
      <alignment horizontal="left" vertical="center" wrapText="1"/>
    </xf>
    <xf numFmtId="0" fontId="39" fillId="0" borderId="3" xfId="0" applyFont="1" applyFill="1" applyBorder="1" applyAlignment="1">
      <alignment horizontal="left" vertical="center" wrapText="1"/>
    </xf>
    <xf numFmtId="43" fontId="15" fillId="0" borderId="18" xfId="1" applyFont="1" applyFill="1" applyBorder="1" applyAlignment="1">
      <alignment horizontal="left" vertical="center" wrapText="1"/>
    </xf>
    <xf numFmtId="43" fontId="15" fillId="0" borderId="7" xfId="1" applyFont="1" applyFill="1" applyBorder="1" applyAlignment="1">
      <alignment horizontal="left" vertical="center" wrapText="1"/>
    </xf>
    <xf numFmtId="0" fontId="15" fillId="0" borderId="18" xfId="0" applyFont="1" applyFill="1" applyBorder="1" applyAlignment="1">
      <alignment horizontal="left" vertical="center" wrapText="1"/>
    </xf>
    <xf numFmtId="0" fontId="39" fillId="0" borderId="3" xfId="0" applyFont="1" applyFill="1" applyBorder="1" applyAlignment="1">
      <alignment horizontal="left" vertical="center"/>
    </xf>
    <xf numFmtId="0" fontId="36" fillId="0" borderId="6" xfId="0" applyFont="1" applyFill="1" applyBorder="1" applyAlignment="1">
      <alignment horizontal="center" vertical="center"/>
    </xf>
    <xf numFmtId="0" fontId="11" fillId="0" borderId="7" xfId="0" applyFont="1" applyFill="1" applyBorder="1" applyAlignment="1">
      <alignment horizontal="left" vertical="center" wrapText="1"/>
    </xf>
    <xf numFmtId="0" fontId="41" fillId="0" borderId="7" xfId="0" applyFont="1" applyFill="1" applyBorder="1" applyAlignment="1">
      <alignment horizontal="center" vertical="center"/>
    </xf>
    <xf numFmtId="0" fontId="41" fillId="0" borderId="0" xfId="0" applyFont="1" applyFill="1"/>
    <xf numFmtId="0" fontId="19" fillId="0" borderId="3" xfId="0" applyFont="1" applyFill="1" applyBorder="1" applyAlignment="1">
      <alignment vertical="top" wrapText="1"/>
    </xf>
    <xf numFmtId="0" fontId="13" fillId="0" borderId="0" xfId="0" applyFont="1" applyFill="1" applyBorder="1" applyAlignment="1">
      <alignment horizontal="center" vertical="center" wrapText="1"/>
    </xf>
    <xf numFmtId="0" fontId="12" fillId="0" borderId="7" xfId="0" applyFont="1" applyFill="1" applyBorder="1" applyAlignment="1">
      <alignment wrapText="1"/>
    </xf>
    <xf numFmtId="0" fontId="7" fillId="0" borderId="3" xfId="9" applyFont="1" applyFill="1" applyBorder="1" applyAlignment="1" applyProtection="1">
      <alignment horizontal="center" vertical="center"/>
      <protection hidden="1"/>
    </xf>
    <xf numFmtId="0" fontId="11" fillId="0" borderId="3" xfId="0" applyFont="1" applyFill="1" applyBorder="1" applyAlignment="1">
      <alignment horizontal="left" vertical="center" wrapText="1"/>
    </xf>
    <xf numFmtId="0" fontId="6" fillId="0" borderId="3" xfId="0" applyFont="1" applyFill="1" applyBorder="1" applyAlignment="1">
      <alignment horizontal="left" wrapText="1"/>
    </xf>
    <xf numFmtId="0" fontId="39" fillId="0" borderId="7" xfId="0" applyFont="1" applyFill="1" applyBorder="1" applyAlignment="1">
      <alignment horizontal="left" wrapText="1"/>
    </xf>
    <xf numFmtId="0" fontId="15" fillId="0" borderId="7" xfId="0" applyFont="1" applyFill="1" applyBorder="1" applyAlignment="1">
      <alignment horizontal="left" vertical="distributed" wrapText="1"/>
    </xf>
    <xf numFmtId="0" fontId="15" fillId="0" borderId="3" xfId="0" applyFont="1" applyFill="1" applyBorder="1" applyAlignment="1">
      <alignment horizontal="left" vertical="distributed" wrapText="1"/>
    </xf>
    <xf numFmtId="0" fontId="39" fillId="0" borderId="3" xfId="0" applyFont="1" applyFill="1" applyBorder="1" applyAlignment="1">
      <alignment horizontal="left" wrapText="1"/>
    </xf>
    <xf numFmtId="43" fontId="22" fillId="0" borderId="3" xfId="0" applyNumberFormat="1" applyFont="1" applyFill="1" applyBorder="1" applyAlignment="1">
      <alignment horizontal="left" vertical="center" wrapText="1"/>
    </xf>
    <xf numFmtId="0" fontId="39" fillId="0" borderId="18" xfId="0" applyFont="1" applyFill="1" applyBorder="1" applyAlignment="1">
      <alignment horizontal="left" vertical="center" wrapText="1"/>
    </xf>
    <xf numFmtId="0" fontId="17" fillId="0" borderId="18" xfId="0" applyFont="1" applyFill="1" applyBorder="1" applyAlignment="1">
      <alignment horizontal="left" vertical="center" wrapText="1"/>
    </xf>
    <xf numFmtId="0" fontId="15" fillId="0" borderId="11" xfId="0" applyFont="1" applyFill="1" applyBorder="1" applyAlignment="1">
      <alignment horizontal="left"/>
    </xf>
    <xf numFmtId="0" fontId="15" fillId="0" borderId="5" xfId="0" applyFont="1" applyFill="1" applyBorder="1" applyAlignment="1">
      <alignment horizontal="left"/>
    </xf>
    <xf numFmtId="0" fontId="21" fillId="0" borderId="8" xfId="0" applyFont="1" applyFill="1" applyBorder="1" applyAlignment="1">
      <alignment horizontal="center" vertical="center" wrapText="1"/>
    </xf>
    <xf numFmtId="0" fontId="8" fillId="0" borderId="6" xfId="0" applyFont="1" applyFill="1" applyBorder="1" applyAlignment="1">
      <alignment horizontal="center" wrapText="1"/>
    </xf>
    <xf numFmtId="0" fontId="15" fillId="0" borderId="7" xfId="0" applyFont="1" applyFill="1" applyBorder="1" applyAlignment="1">
      <alignment horizontal="left" wrapText="1"/>
    </xf>
    <xf numFmtId="43" fontId="42" fillId="0" borderId="3" xfId="1" applyFont="1" applyFill="1" applyBorder="1" applyAlignment="1">
      <alignment horizontal="center" vertical="center" wrapText="1"/>
    </xf>
    <xf numFmtId="0" fontId="10" fillId="0" borderId="6" xfId="0" applyFont="1" applyFill="1" applyBorder="1" applyAlignment="1">
      <alignment horizontal="center" vertical="center" wrapText="1"/>
    </xf>
    <xf numFmtId="0" fontId="23" fillId="0" borderId="3" xfId="0" applyFont="1" applyFill="1" applyBorder="1" applyAlignment="1">
      <alignment wrapText="1"/>
    </xf>
    <xf numFmtId="1" fontId="17" fillId="0" borderId="3" xfId="0" applyNumberFormat="1" applyFont="1" applyFill="1" applyBorder="1" applyAlignment="1">
      <alignment horizontal="left" vertical="center" wrapText="1"/>
    </xf>
    <xf numFmtId="43" fontId="21" fillId="0" borderId="0" xfId="1" applyFont="1" applyFill="1" applyBorder="1" applyAlignment="1">
      <alignment vertical="center"/>
    </xf>
    <xf numFmtId="43" fontId="21" fillId="0" borderId="8" xfId="1" applyFont="1" applyFill="1" applyBorder="1" applyAlignment="1">
      <alignment vertical="center"/>
    </xf>
    <xf numFmtId="0" fontId="8" fillId="0" borderId="7" xfId="0" applyFont="1" applyFill="1" applyBorder="1" applyAlignment="1">
      <alignment horizontal="left" vertical="center" wrapText="1"/>
    </xf>
    <xf numFmtId="43" fontId="8" fillId="0" borderId="7" xfId="1" applyFont="1" applyFill="1" applyBorder="1" applyAlignment="1">
      <alignment vertical="center"/>
    </xf>
    <xf numFmtId="43" fontId="8" fillId="0" borderId="7" xfId="1" applyNumberFormat="1" applyFont="1" applyFill="1" applyBorder="1" applyAlignment="1">
      <alignment vertical="center"/>
    </xf>
    <xf numFmtId="1" fontId="17" fillId="0" borderId="7" xfId="0" applyNumberFormat="1" applyFont="1" applyFill="1" applyBorder="1" applyAlignment="1">
      <alignment horizontal="left" vertical="center" wrapText="1"/>
    </xf>
    <xf numFmtId="43" fontId="28" fillId="0" borderId="3" xfId="1" applyFont="1" applyFill="1" applyBorder="1" applyAlignment="1">
      <alignment horizontal="center" vertical="center"/>
    </xf>
    <xf numFmtId="43" fontId="15" fillId="0" borderId="3" xfId="1" applyFont="1" applyFill="1" applyBorder="1" applyAlignment="1">
      <alignment horizontal="center" vertical="center"/>
    </xf>
    <xf numFmtId="43" fontId="15" fillId="0" borderId="3" xfId="1" applyNumberFormat="1" applyFont="1" applyFill="1" applyBorder="1" applyAlignment="1">
      <alignment horizontal="center" vertical="center"/>
    </xf>
    <xf numFmtId="43" fontId="28" fillId="0" borderId="8" xfId="1" applyFont="1" applyFill="1" applyBorder="1" applyAlignment="1">
      <alignment horizontal="center" vertical="center"/>
    </xf>
    <xf numFmtId="43" fontId="19" fillId="0" borderId="3" xfId="6" applyFont="1" applyFill="1" applyBorder="1" applyAlignment="1">
      <alignment horizontal="left" vertical="top" wrapText="1"/>
    </xf>
    <xf numFmtId="0" fontId="15" fillId="0" borderId="3" xfId="0" applyFont="1" applyFill="1" applyBorder="1" applyAlignment="1">
      <alignment horizontal="left" wrapText="1"/>
    </xf>
    <xf numFmtId="0" fontId="8" fillId="0" borderId="6" xfId="0" applyFont="1" applyFill="1" applyBorder="1" applyAlignment="1">
      <alignment horizontal="center"/>
    </xf>
    <xf numFmtId="0" fontId="8" fillId="0" borderId="12" xfId="0" applyFont="1" applyFill="1" applyBorder="1" applyAlignment="1">
      <alignment horizontal="center"/>
    </xf>
    <xf numFmtId="43" fontId="28" fillId="0" borderId="0" xfId="1" applyFont="1" applyFill="1" applyBorder="1" applyAlignment="1">
      <alignment horizontal="center" vertical="center"/>
    </xf>
    <xf numFmtId="0" fontId="15" fillId="0" borderId="18" xfId="0" applyFont="1" applyFill="1" applyBorder="1" applyAlignment="1">
      <alignment horizontal="left" wrapText="1"/>
    </xf>
    <xf numFmtId="0" fontId="15" fillId="0" borderId="8" xfId="0" applyFont="1" applyFill="1" applyBorder="1" applyAlignment="1">
      <alignment horizontal="left" wrapText="1"/>
    </xf>
    <xf numFmtId="0" fontId="8" fillId="0" borderId="8" xfId="0" applyFont="1" applyFill="1" applyBorder="1" applyAlignment="1">
      <alignment horizontal="center"/>
    </xf>
    <xf numFmtId="0" fontId="15" fillId="0" borderId="2" xfId="0" applyFont="1" applyFill="1" applyBorder="1" applyAlignment="1">
      <alignment horizontal="left" wrapText="1"/>
    </xf>
    <xf numFmtId="0" fontId="17" fillId="0" borderId="3" xfId="4" applyFont="1" applyFill="1" applyBorder="1" applyAlignment="1">
      <alignment horizontal="left" vertical="center" wrapText="1"/>
    </xf>
    <xf numFmtId="0" fontId="17" fillId="0" borderId="3" xfId="0" applyFont="1" applyFill="1" applyBorder="1" applyAlignment="1">
      <alignment horizontal="left" wrapText="1"/>
    </xf>
    <xf numFmtId="43" fontId="13" fillId="0" borderId="3" xfId="0" applyNumberFormat="1" applyFont="1" applyFill="1" applyBorder="1" applyAlignment="1">
      <alignment horizontal="center" vertical="center" wrapText="1"/>
    </xf>
    <xf numFmtId="0" fontId="41" fillId="0" borderId="0" xfId="0" applyFont="1"/>
    <xf numFmtId="0" fontId="17" fillId="0" borderId="18" xfId="0" applyFont="1" applyFill="1" applyBorder="1" applyAlignment="1">
      <alignment horizontal="left" wrapText="1"/>
    </xf>
    <xf numFmtId="0" fontId="13" fillId="0" borderId="20" xfId="0" applyFont="1" applyFill="1" applyBorder="1" applyAlignment="1">
      <alignment horizontal="center" vertical="center" wrapText="1"/>
    </xf>
    <xf numFmtId="0" fontId="0" fillId="0" borderId="0" xfId="0" applyFill="1" applyBorder="1" applyAlignment="1">
      <alignment horizontal="center" vertical="center"/>
    </xf>
    <xf numFmtId="0" fontId="2" fillId="0" borderId="3" xfId="0" applyFont="1" applyFill="1" applyBorder="1" applyAlignment="1">
      <alignment horizontal="center" vertical="center"/>
    </xf>
    <xf numFmtId="0" fontId="2" fillId="0" borderId="3" xfId="0" applyFont="1" applyFill="1" applyBorder="1" applyAlignment="1">
      <alignment vertical="center"/>
    </xf>
    <xf numFmtId="0" fontId="43" fillId="0" borderId="3" xfId="0" applyFont="1" applyFill="1" applyBorder="1" applyAlignment="1">
      <alignment horizontal="center" vertical="center"/>
    </xf>
    <xf numFmtId="0" fontId="0" fillId="0" borderId="3" xfId="0" applyFill="1" applyBorder="1" applyAlignment="1">
      <alignment horizontal="center" vertical="center"/>
    </xf>
    <xf numFmtId="0" fontId="0" fillId="0" borderId="3" xfId="0" applyFill="1" applyBorder="1"/>
    <xf numFmtId="43" fontId="0" fillId="0" borderId="3" xfId="0" applyNumberFormat="1" applyFill="1" applyBorder="1"/>
    <xf numFmtId="0" fontId="0" fillId="0" borderId="0" xfId="0" applyFill="1" applyBorder="1"/>
    <xf numFmtId="0" fontId="23" fillId="0" borderId="7" xfId="0" applyNumberFormat="1" applyFont="1" applyFill="1" applyBorder="1" applyAlignment="1">
      <alignment horizontal="center" vertical="center" wrapText="1"/>
    </xf>
    <xf numFmtId="0" fontId="12" fillId="0" borderId="7" xfId="0" applyFont="1" applyFill="1" applyBorder="1" applyAlignment="1">
      <alignment horizontal="center" vertical="center" wrapText="1"/>
    </xf>
    <xf numFmtId="0" fontId="42" fillId="0" borderId="0" xfId="0" applyFont="1" applyFill="1" applyBorder="1" applyAlignment="1">
      <alignment horizontal="center" vertical="center" wrapText="1"/>
    </xf>
    <xf numFmtId="0" fontId="38" fillId="0" borderId="0" xfId="9" applyFont="1" applyFill="1" applyBorder="1" applyAlignment="1" applyProtection="1">
      <alignment horizontal="center" vertical="center"/>
      <protection hidden="1"/>
    </xf>
    <xf numFmtId="43" fontId="38" fillId="0" borderId="20" xfId="1" applyFont="1" applyFill="1" applyBorder="1" applyAlignment="1" applyProtection="1">
      <alignment horizontal="center" vertical="center"/>
      <protection hidden="1"/>
    </xf>
    <xf numFmtId="0" fontId="21" fillId="0" borderId="3" xfId="0" applyFont="1" applyFill="1" applyBorder="1" applyAlignment="1">
      <alignment horizontal="center" vertical="center"/>
    </xf>
    <xf numFmtId="0" fontId="10" fillId="0" borderId="10" xfId="0" applyFont="1" applyFill="1" applyBorder="1" applyAlignment="1">
      <alignment horizontal="center" vertical="center" wrapText="1"/>
    </xf>
    <xf numFmtId="0" fontId="42" fillId="0" borderId="20" xfId="0" applyFont="1" applyFill="1" applyBorder="1" applyAlignment="1">
      <alignment horizontal="center" vertical="center" wrapText="1"/>
    </xf>
    <xf numFmtId="0" fontId="11" fillId="0" borderId="18" xfId="0" applyFont="1" applyFill="1" applyBorder="1" applyAlignment="1">
      <alignment horizontal="left" vertical="center" wrapText="1"/>
    </xf>
    <xf numFmtId="0" fontId="12" fillId="0" borderId="0" xfId="0" applyFont="1" applyFill="1" applyAlignment="1">
      <alignment horizontal="center"/>
    </xf>
    <xf numFmtId="0" fontId="31" fillId="0" borderId="0" xfId="0" applyFont="1" applyFill="1" applyAlignment="1">
      <alignment horizontal="center"/>
    </xf>
    <xf numFmtId="0" fontId="7" fillId="0" borderId="0" xfId="9" applyFont="1" applyFill="1" applyBorder="1" applyAlignment="1" applyProtection="1">
      <alignment horizontal="center" vertical="center"/>
      <protection hidden="1"/>
    </xf>
    <xf numFmtId="0" fontId="7" fillId="0" borderId="8" xfId="9" applyFont="1" applyFill="1" applyBorder="1" applyAlignment="1" applyProtection="1">
      <alignment horizontal="center" vertical="center"/>
      <protection hidden="1"/>
    </xf>
    <xf numFmtId="43" fontId="38" fillId="0" borderId="3" xfId="1" applyFont="1" applyFill="1" applyBorder="1" applyAlignment="1" applyProtection="1">
      <alignment horizontal="center" vertical="center"/>
      <protection hidden="1"/>
    </xf>
    <xf numFmtId="0" fontId="29" fillId="0" borderId="0" xfId="0" applyFont="1" applyFill="1" applyAlignment="1">
      <alignment horizontal="center" vertical="center"/>
    </xf>
    <xf numFmtId="164" fontId="38" fillId="0" borderId="11" xfId="0" applyNumberFormat="1" applyFont="1" applyFill="1" applyBorder="1" applyAlignment="1">
      <alignment horizontal="center" vertical="center"/>
    </xf>
    <xf numFmtId="0" fontId="8" fillId="0" borderId="19" xfId="0" applyFont="1" applyFill="1" applyBorder="1" applyAlignment="1">
      <alignment horizontal="center" vertical="center" wrapText="1"/>
    </xf>
    <xf numFmtId="0" fontId="29" fillId="0" borderId="22" xfId="0" applyFont="1" applyFill="1" applyBorder="1" applyAlignment="1">
      <alignment horizontal="center"/>
    </xf>
    <xf numFmtId="0" fontId="8" fillId="0" borderId="22" xfId="0" applyFont="1" applyFill="1" applyBorder="1" applyAlignment="1">
      <alignment horizontal="center" vertical="center" wrapText="1"/>
    </xf>
    <xf numFmtId="0" fontId="27" fillId="0" borderId="19" xfId="0" applyFont="1" applyFill="1" applyBorder="1" applyAlignment="1">
      <alignment horizontal="center" vertical="center" wrapText="1"/>
    </xf>
    <xf numFmtId="0" fontId="30" fillId="0" borderId="11" xfId="0" applyFont="1" applyFill="1" applyBorder="1" applyAlignment="1">
      <alignment horizontal="center" vertical="center" wrapText="1"/>
    </xf>
    <xf numFmtId="0" fontId="27" fillId="0" borderId="11" xfId="0" applyFont="1" applyFill="1" applyBorder="1" applyAlignment="1">
      <alignment horizontal="center" vertical="center" wrapText="1"/>
    </xf>
    <xf numFmtId="43" fontId="38" fillId="0" borderId="8" xfId="1" applyFont="1" applyFill="1" applyBorder="1" applyAlignment="1" applyProtection="1">
      <alignment horizontal="center" vertical="center"/>
      <protection hidden="1"/>
    </xf>
    <xf numFmtId="0" fontId="15" fillId="0" borderId="18" xfId="0" applyFont="1" applyFill="1" applyBorder="1" applyAlignment="1">
      <alignment horizontal="left" vertical="center"/>
    </xf>
    <xf numFmtId="0" fontId="7" fillId="0" borderId="20" xfId="9" applyFont="1" applyFill="1" applyBorder="1" applyAlignment="1" applyProtection="1">
      <alignment horizontal="center" vertical="center"/>
      <protection hidden="1"/>
    </xf>
    <xf numFmtId="43" fontId="42" fillId="0" borderId="20" xfId="1" applyFont="1" applyFill="1" applyBorder="1" applyAlignment="1">
      <alignment horizontal="center" vertical="center" wrapText="1"/>
    </xf>
    <xf numFmtId="0" fontId="12" fillId="0" borderId="8" xfId="0" applyFont="1" applyFill="1" applyBorder="1" applyAlignment="1">
      <alignment horizontal="center" vertical="center"/>
    </xf>
    <xf numFmtId="2" fontId="15" fillId="0" borderId="3" xfId="0" applyNumberFormat="1" applyFont="1" applyFill="1" applyBorder="1" applyAlignment="1">
      <alignment horizontal="left" vertical="center" wrapText="1"/>
    </xf>
    <xf numFmtId="0" fontId="12" fillId="0" borderId="7" xfId="0" applyFont="1" applyFill="1" applyBorder="1" applyAlignment="1">
      <alignment vertical="center"/>
    </xf>
    <xf numFmtId="0" fontId="8" fillId="0" borderId="7" xfId="0" applyFont="1" applyFill="1" applyBorder="1" applyAlignment="1">
      <alignment vertical="center"/>
    </xf>
    <xf numFmtId="1" fontId="17" fillId="0" borderId="18" xfId="0" applyNumberFormat="1" applyFont="1" applyFill="1" applyBorder="1" applyAlignment="1">
      <alignment horizontal="left" vertical="center" wrapText="1"/>
    </xf>
    <xf numFmtId="43" fontId="17" fillId="0" borderId="3" xfId="1" applyFont="1" applyFill="1" applyBorder="1" applyAlignment="1">
      <alignment vertical="center"/>
    </xf>
    <xf numFmtId="43" fontId="17" fillId="0" borderId="3" xfId="1" applyNumberFormat="1" applyFont="1" applyFill="1" applyBorder="1" applyAlignment="1">
      <alignment vertical="center"/>
    </xf>
    <xf numFmtId="0" fontId="19" fillId="0" borderId="3" xfId="0" applyFont="1" applyFill="1" applyBorder="1" applyAlignment="1">
      <alignment vertical="center"/>
    </xf>
    <xf numFmtId="0" fontId="41" fillId="0" borderId="3" xfId="0" applyNumberFormat="1" applyFont="1" applyFill="1" applyBorder="1" applyAlignment="1">
      <alignment horizontal="center"/>
    </xf>
    <xf numFmtId="43" fontId="8" fillId="0" borderId="3" xfId="1" applyFont="1" applyFill="1" applyBorder="1" applyAlignment="1">
      <alignment vertical="center"/>
    </xf>
    <xf numFmtId="43" fontId="8" fillId="0" borderId="3" xfId="1" applyNumberFormat="1" applyFont="1" applyFill="1" applyBorder="1" applyAlignment="1">
      <alignment vertical="center"/>
    </xf>
    <xf numFmtId="0" fontId="12" fillId="0" borderId="3" xfId="0" applyFont="1" applyFill="1" applyBorder="1" applyAlignment="1">
      <alignment horizontal="center" vertical="center"/>
    </xf>
    <xf numFmtId="0" fontId="15" fillId="0" borderId="3" xfId="0" applyFont="1" applyFill="1" applyBorder="1" applyAlignment="1">
      <alignment wrapText="1"/>
    </xf>
    <xf numFmtId="0" fontId="0" fillId="0" borderId="3" xfId="0" applyBorder="1" applyAlignment="1">
      <alignment horizontal="center"/>
    </xf>
    <xf numFmtId="0" fontId="0" fillId="0" borderId="0" xfId="0" applyFill="1" applyAlignment="1">
      <alignment wrapText="1"/>
    </xf>
    <xf numFmtId="43" fontId="28" fillId="0" borderId="3" xfId="1" applyFont="1" applyFill="1" applyBorder="1" applyAlignment="1">
      <alignment vertical="center" wrapText="1"/>
    </xf>
    <xf numFmtId="0" fontId="15" fillId="0" borderId="6" xfId="0" applyFont="1" applyFill="1" applyBorder="1" applyAlignment="1">
      <alignment horizontal="left" vertical="center" wrapText="1"/>
    </xf>
    <xf numFmtId="43" fontId="15" fillId="0" borderId="7" xfId="1" applyFont="1" applyFill="1" applyBorder="1" applyAlignment="1">
      <alignment vertical="center" wrapText="1"/>
    </xf>
    <xf numFmtId="43" fontId="15" fillId="0" borderId="7" xfId="1" applyNumberFormat="1" applyFont="1" applyFill="1" applyBorder="1" applyAlignment="1">
      <alignment vertical="center" wrapText="1"/>
    </xf>
    <xf numFmtId="2" fontId="15" fillId="0" borderId="6" xfId="0" applyNumberFormat="1" applyFont="1" applyFill="1" applyBorder="1" applyAlignment="1">
      <alignment horizontal="left" vertical="center" wrapText="1"/>
    </xf>
    <xf numFmtId="43" fontId="15" fillId="0" borderId="7" xfId="1" applyFont="1" applyFill="1" applyBorder="1" applyAlignment="1">
      <alignment vertical="center"/>
    </xf>
    <xf numFmtId="43" fontId="15" fillId="0" borderId="7" xfId="1" applyNumberFormat="1" applyFont="1" applyFill="1" applyBorder="1" applyAlignment="1">
      <alignment vertical="center"/>
    </xf>
    <xf numFmtId="0" fontId="22" fillId="0" borderId="6" xfId="0" applyFont="1" applyFill="1" applyBorder="1" applyAlignment="1">
      <alignment horizontal="left" vertical="center"/>
    </xf>
    <xf numFmtId="0" fontId="13" fillId="0" borderId="7" xfId="0" applyFont="1" applyFill="1" applyBorder="1" applyAlignment="1">
      <alignment horizontal="center" vertical="center"/>
    </xf>
    <xf numFmtId="0" fontId="13" fillId="0" borderId="6" xfId="0" applyFont="1" applyFill="1" applyBorder="1" applyAlignment="1">
      <alignment horizontal="center" vertical="center"/>
    </xf>
    <xf numFmtId="0" fontId="36" fillId="0" borderId="5" xfId="0" applyFont="1" applyFill="1" applyBorder="1" applyAlignment="1">
      <alignment vertical="center" wrapText="1"/>
    </xf>
    <xf numFmtId="0" fontId="13" fillId="0" borderId="3" xfId="0" applyFont="1" applyFill="1" applyBorder="1" applyAlignment="1">
      <alignment horizontal="center" vertical="center"/>
    </xf>
    <xf numFmtId="0" fontId="22" fillId="0" borderId="6" xfId="0" applyFont="1" applyFill="1" applyBorder="1" applyAlignment="1">
      <alignment horizontal="left" vertical="center" wrapText="1"/>
    </xf>
    <xf numFmtId="43" fontId="32" fillId="0" borderId="0" xfId="1" applyFont="1" applyFill="1" applyBorder="1" applyAlignment="1">
      <alignment horizontal="right" vertical="center"/>
    </xf>
    <xf numFmtId="0" fontId="10" fillId="0" borderId="6" xfId="0" applyFont="1" applyFill="1" applyBorder="1" applyAlignment="1">
      <alignment horizontal="center" vertical="center"/>
    </xf>
    <xf numFmtId="0" fontId="41" fillId="0" borderId="3" xfId="0" applyFont="1" applyFill="1" applyBorder="1" applyAlignment="1">
      <alignment vertical="center" wrapText="1"/>
    </xf>
    <xf numFmtId="0" fontId="41" fillId="0" borderId="5" xfId="0" applyFont="1" applyFill="1" applyBorder="1" applyAlignment="1">
      <alignment vertical="center" wrapText="1"/>
    </xf>
    <xf numFmtId="0" fontId="17" fillId="0" borderId="6" xfId="0" applyFont="1" applyFill="1" applyBorder="1" applyAlignment="1">
      <alignment horizontal="left" vertical="center" wrapText="1"/>
    </xf>
    <xf numFmtId="0" fontId="21" fillId="0" borderId="0" xfId="0" applyFont="1" applyFill="1" applyBorder="1" applyAlignment="1">
      <alignment horizontal="center" vertical="center"/>
    </xf>
    <xf numFmtId="0" fontId="18" fillId="0" borderId="18" xfId="0" applyFont="1" applyFill="1" applyBorder="1" applyAlignment="1">
      <alignment horizontal="center" vertical="center" wrapText="1"/>
    </xf>
    <xf numFmtId="0" fontId="18" fillId="0" borderId="7" xfId="0" applyFont="1" applyFill="1" applyBorder="1" applyAlignment="1">
      <alignment horizontal="center" vertical="center" wrapText="1"/>
    </xf>
    <xf numFmtId="0" fontId="36" fillId="0" borderId="3" xfId="0" applyFont="1" applyFill="1" applyBorder="1" applyAlignment="1">
      <alignment horizontal="left" vertical="center" wrapText="1"/>
    </xf>
    <xf numFmtId="43" fontId="8" fillId="0" borderId="6" xfId="1" applyFont="1" applyFill="1" applyBorder="1" applyAlignment="1">
      <alignment vertical="center"/>
    </xf>
    <xf numFmtId="43" fontId="8" fillId="0" borderId="6" xfId="1" applyNumberFormat="1" applyFont="1" applyFill="1" applyBorder="1" applyAlignment="1">
      <alignment vertical="center"/>
    </xf>
    <xf numFmtId="0" fontId="15" fillId="0" borderId="6" xfId="0" applyFont="1" applyFill="1" applyBorder="1" applyAlignment="1">
      <alignment horizontal="left" vertical="center"/>
    </xf>
    <xf numFmtId="0" fontId="10" fillId="0" borderId="3" xfId="0" applyFont="1" applyFill="1" applyBorder="1" applyAlignment="1">
      <alignment horizontal="center" vertical="center"/>
    </xf>
    <xf numFmtId="0" fontId="16" fillId="0" borderId="6" xfId="0" applyFont="1" applyFill="1" applyBorder="1" applyAlignment="1">
      <alignment horizontal="left" vertical="center"/>
    </xf>
    <xf numFmtId="0" fontId="12" fillId="0" borderId="6" xfId="0" applyFont="1" applyFill="1" applyBorder="1" applyAlignment="1">
      <alignment horizontal="center"/>
    </xf>
    <xf numFmtId="0" fontId="31" fillId="0" borderId="7" xfId="0" applyFont="1" applyFill="1" applyBorder="1" applyAlignment="1">
      <alignment horizontal="center"/>
    </xf>
    <xf numFmtId="0" fontId="41" fillId="0" borderId="0" xfId="0" applyFont="1" applyFill="1" applyAlignment="1">
      <alignment vertical="center"/>
    </xf>
    <xf numFmtId="0" fontId="8" fillId="0" borderId="3" xfId="0" applyFont="1" applyFill="1" applyBorder="1" applyAlignment="1">
      <alignment vertical="center" wrapText="1"/>
    </xf>
    <xf numFmtId="43" fontId="41" fillId="0" borderId="3" xfId="0" applyNumberFormat="1" applyFont="1" applyFill="1" applyBorder="1" applyAlignment="1">
      <alignment horizontal="right" vertical="center" wrapText="1"/>
    </xf>
    <xf numFmtId="0" fontId="15" fillId="0" borderId="3" xfId="0" applyFont="1" applyFill="1" applyBorder="1" applyAlignment="1">
      <alignment vertical="center" wrapText="1"/>
    </xf>
    <xf numFmtId="0" fontId="15" fillId="0" borderId="3" xfId="0" applyFont="1" applyFill="1" applyBorder="1" applyAlignment="1">
      <alignment horizontal="justify"/>
    </xf>
    <xf numFmtId="0" fontId="10" fillId="0" borderId="18" xfId="0" applyFont="1" applyFill="1" applyBorder="1" applyAlignment="1">
      <alignment horizontal="center" vertical="center" wrapText="1"/>
    </xf>
    <xf numFmtId="43" fontId="10" fillId="0" borderId="6" xfId="0" applyNumberFormat="1" applyFont="1" applyFill="1" applyBorder="1" applyAlignment="1">
      <alignment horizontal="center" vertical="center" wrapText="1"/>
    </xf>
    <xf numFmtId="0" fontId="0" fillId="0" borderId="0" xfId="0" applyNumberFormat="1" applyAlignment="1">
      <alignment horizontal="center"/>
    </xf>
    <xf numFmtId="0" fontId="48" fillId="0" borderId="0" xfId="0" applyFont="1"/>
    <xf numFmtId="0" fontId="0" fillId="0" borderId="0" xfId="0" applyAlignment="1">
      <alignment wrapText="1"/>
    </xf>
    <xf numFmtId="0" fontId="0" fillId="0" borderId="0" xfId="0" applyNumberFormat="1" applyAlignment="1">
      <alignment horizontal="center" wrapText="1"/>
    </xf>
    <xf numFmtId="43" fontId="3" fillId="0" borderId="0" xfId="0" applyNumberFormat="1" applyFont="1" applyFill="1"/>
    <xf numFmtId="0" fontId="0" fillId="0" borderId="0" xfId="0"/>
    <xf numFmtId="0" fontId="0" fillId="0" borderId="0" xfId="0" applyNumberFormat="1"/>
    <xf numFmtId="0" fontId="35" fillId="0" borderId="0" xfId="0" applyFont="1" applyFill="1" applyAlignment="1">
      <alignment horizontal="center" vertical="center"/>
    </xf>
    <xf numFmtId="164" fontId="13" fillId="0" borderId="19" xfId="0" applyNumberFormat="1" applyFont="1" applyFill="1" applyBorder="1" applyAlignment="1">
      <alignment horizontal="center" vertical="center" wrapText="1"/>
    </xf>
    <xf numFmtId="0" fontId="13" fillId="0" borderId="22" xfId="0" applyFont="1" applyFill="1" applyBorder="1" applyAlignment="1">
      <alignment horizontal="center" vertical="center" wrapText="1"/>
    </xf>
    <xf numFmtId="164" fontId="35" fillId="0" borderId="11" xfId="0" applyNumberFormat="1" applyFont="1" applyFill="1" applyBorder="1" applyAlignment="1">
      <alignment horizontal="center"/>
    </xf>
    <xf numFmtId="0" fontId="14" fillId="0" borderId="11" xfId="0" applyFont="1" applyFill="1" applyBorder="1" applyAlignment="1">
      <alignment horizontal="center" vertical="center" wrapText="1"/>
    </xf>
    <xf numFmtId="0" fontId="18" fillId="0" borderId="11" xfId="0" applyFont="1" applyFill="1" applyBorder="1" applyAlignment="1">
      <alignment horizontal="center" vertical="center" wrapText="1"/>
    </xf>
    <xf numFmtId="43" fontId="19" fillId="0" borderId="3" xfId="2" applyNumberFormat="1" applyFont="1" applyFill="1" applyBorder="1" applyAlignment="1">
      <alignment vertical="center"/>
    </xf>
    <xf numFmtId="0" fontId="19" fillId="0" borderId="3" xfId="2" applyNumberFormat="1" applyFont="1" applyFill="1" applyBorder="1" applyAlignment="1">
      <alignment vertical="center"/>
    </xf>
    <xf numFmtId="0" fontId="17" fillId="0" borderId="11" xfId="0" applyFont="1" applyFill="1" applyBorder="1" applyAlignment="1">
      <alignment horizontal="left" vertical="center" wrapText="1"/>
    </xf>
    <xf numFmtId="164" fontId="17" fillId="0" borderId="17" xfId="0" applyNumberFormat="1" applyFont="1" applyFill="1" applyBorder="1" applyAlignment="1">
      <alignment vertical="center"/>
    </xf>
    <xf numFmtId="0" fontId="19" fillId="0" borderId="3" xfId="0" applyFont="1" applyFill="1" applyBorder="1"/>
    <xf numFmtId="43" fontId="19" fillId="0" borderId="3" xfId="0" applyNumberFormat="1" applyFont="1" applyFill="1" applyBorder="1" applyAlignment="1">
      <alignment vertical="center"/>
    </xf>
    <xf numFmtId="0" fontId="19" fillId="0" borderId="3" xfId="0" applyNumberFormat="1" applyFont="1" applyFill="1" applyBorder="1" applyAlignment="1">
      <alignment vertical="center"/>
    </xf>
    <xf numFmtId="0" fontId="13" fillId="0" borderId="19" xfId="0" applyFont="1" applyFill="1" applyBorder="1" applyAlignment="1">
      <alignment horizontal="center" vertical="center" wrapText="1"/>
    </xf>
    <xf numFmtId="0" fontId="35" fillId="0" borderId="11" xfId="0" applyFont="1" applyFill="1" applyBorder="1" applyAlignment="1">
      <alignment horizontal="center"/>
    </xf>
    <xf numFmtId="164" fontId="17" fillId="0" borderId="11" xfId="0" applyNumberFormat="1" applyFont="1" applyFill="1" applyBorder="1" applyAlignment="1">
      <alignment vertical="center"/>
    </xf>
    <xf numFmtId="0" fontId="10" fillId="0" borderId="11" xfId="0" applyFont="1" applyFill="1" applyBorder="1" applyAlignment="1">
      <alignment horizontal="center" vertical="center" wrapText="1"/>
    </xf>
    <xf numFmtId="0" fontId="0" fillId="0" borderId="3" xfId="5" applyNumberFormat="1" applyFont="1" applyFill="1" applyBorder="1" applyAlignment="1">
      <alignment vertical="center"/>
    </xf>
    <xf numFmtId="0" fontId="0" fillId="0" borderId="3" xfId="0" applyBorder="1" applyAlignment="1">
      <alignment horizontal="center" vertical="center" wrapText="1"/>
    </xf>
    <xf numFmtId="0" fontId="47" fillId="0" borderId="0" xfId="0" applyFont="1" applyAlignment="1">
      <alignment horizontal="center"/>
    </xf>
    <xf numFmtId="165" fontId="49" fillId="0" borderId="0" xfId="0" applyNumberFormat="1" applyFont="1" applyAlignment="1">
      <alignment horizontal="center"/>
    </xf>
    <xf numFmtId="0" fontId="48" fillId="0" borderId="0" xfId="0" applyFont="1" applyAlignment="1">
      <alignment horizontal="center"/>
    </xf>
    <xf numFmtId="0" fontId="49" fillId="0" borderId="0" xfId="0" applyFont="1" applyAlignment="1">
      <alignment horizontal="center"/>
    </xf>
    <xf numFmtId="0" fontId="0" fillId="0" borderId="0" xfId="0"/>
    <xf numFmtId="43" fontId="0" fillId="0" borderId="2" xfId="0" applyNumberFormat="1" applyBorder="1"/>
    <xf numFmtId="0" fontId="0" fillId="0" borderId="5" xfId="0" applyBorder="1"/>
    <xf numFmtId="43" fontId="0" fillId="0" borderId="5" xfId="0" applyNumberFormat="1" applyBorder="1"/>
    <xf numFmtId="0" fontId="0" fillId="0" borderId="5" xfId="0" applyBorder="1" applyAlignment="1">
      <alignment horizontal="center"/>
    </xf>
    <xf numFmtId="44" fontId="2" fillId="0" borderId="26" xfId="0" applyNumberFormat="1" applyFont="1" applyBorder="1"/>
    <xf numFmtId="0" fontId="0" fillId="0" borderId="0" xfId="0"/>
    <xf numFmtId="0" fontId="12" fillId="0" borderId="0" xfId="0" applyFont="1" applyFill="1"/>
    <xf numFmtId="0" fontId="0" fillId="0" borderId="0" xfId="0" applyFont="1" applyAlignment="1"/>
    <xf numFmtId="0" fontId="12" fillId="0" borderId="3" xfId="0" applyFont="1" applyFill="1" applyBorder="1" applyAlignment="1">
      <alignment vertical="center"/>
    </xf>
    <xf numFmtId="166" fontId="12" fillId="0" borderId="3" xfId="1" applyNumberFormat="1" applyFont="1" applyFill="1" applyBorder="1" applyAlignment="1">
      <alignment horizontal="center" vertical="center" wrapText="1"/>
    </xf>
    <xf numFmtId="43" fontId="12" fillId="0" borderId="3" xfId="1" applyFont="1" applyFill="1" applyBorder="1" applyAlignment="1">
      <alignment horizontal="center" vertical="center" wrapText="1"/>
    </xf>
    <xf numFmtId="43" fontId="8" fillId="0" borderId="3" xfId="1" applyFont="1" applyFill="1" applyBorder="1" applyAlignment="1">
      <alignment horizontal="center" vertical="center" wrapText="1"/>
    </xf>
    <xf numFmtId="43" fontId="12" fillId="0" borderId="3" xfId="1" applyNumberFormat="1" applyFont="1" applyFill="1" applyBorder="1" applyAlignment="1">
      <alignment horizontal="center" vertical="center" wrapText="1"/>
    </xf>
    <xf numFmtId="0" fontId="12" fillId="0" borderId="3" xfId="0" applyFont="1" applyFill="1" applyBorder="1" applyAlignment="1">
      <alignment vertical="center" wrapText="1"/>
    </xf>
    <xf numFmtId="0" fontId="8" fillId="0" borderId="3" xfId="0" applyFont="1" applyFill="1" applyBorder="1" applyAlignment="1">
      <alignment horizontal="center" vertical="center" wrapText="1"/>
    </xf>
    <xf numFmtId="0" fontId="8" fillId="0" borderId="3" xfId="0" applyFont="1" applyFill="1" applyBorder="1" applyAlignment="1">
      <alignment horizontal="center" vertical="center" textRotation="90" wrapText="1"/>
    </xf>
    <xf numFmtId="166" fontId="8" fillId="0" borderId="3" xfId="1" applyNumberFormat="1" applyFont="1" applyFill="1" applyBorder="1" applyAlignment="1">
      <alignment horizontal="center" vertical="center" wrapText="1"/>
    </xf>
    <xf numFmtId="0" fontId="12" fillId="0" borderId="3" xfId="10" applyFont="1" applyFill="1" applyBorder="1" applyAlignment="1">
      <alignment horizontal="center" vertical="center" wrapText="1"/>
    </xf>
    <xf numFmtId="0" fontId="8" fillId="0" borderId="3" xfId="10" applyFont="1" applyFill="1" applyBorder="1" applyAlignment="1">
      <alignment horizontal="center" vertical="center" wrapText="1"/>
    </xf>
    <xf numFmtId="0" fontId="8" fillId="0" borderId="3" xfId="11" applyFont="1" applyFill="1" applyBorder="1" applyAlignment="1">
      <alignment horizontal="center" vertical="center" wrapText="1"/>
    </xf>
    <xf numFmtId="43" fontId="8" fillId="0" borderId="3" xfId="12" applyFont="1" applyFill="1" applyBorder="1" applyAlignment="1">
      <alignment horizontal="center" vertical="center" wrapText="1"/>
    </xf>
    <xf numFmtId="43" fontId="12" fillId="0" borderId="3" xfId="12" applyFont="1" applyFill="1" applyBorder="1" applyAlignment="1">
      <alignment horizontal="center" vertical="center" wrapText="1"/>
    </xf>
    <xf numFmtId="164" fontId="12" fillId="0" borderId="3" xfId="0" applyNumberFormat="1" applyFont="1" applyFill="1" applyBorder="1" applyAlignment="1">
      <alignment horizontal="center" vertical="center" wrapText="1"/>
    </xf>
    <xf numFmtId="0" fontId="36" fillId="0" borderId="3" xfId="13" applyFont="1" applyFill="1" applyBorder="1" applyAlignment="1"/>
    <xf numFmtId="167" fontId="63" fillId="0" borderId="3" xfId="15" applyFont="1" applyFill="1" applyBorder="1" applyAlignment="1">
      <alignment horizontal="right" vertical="center"/>
    </xf>
    <xf numFmtId="166" fontId="36" fillId="0" borderId="3" xfId="1" applyNumberFormat="1" applyFont="1" applyFill="1" applyBorder="1" applyAlignment="1">
      <alignment horizontal="center"/>
    </xf>
    <xf numFmtId="43" fontId="36" fillId="0" borderId="3" xfId="12" applyFont="1" applyFill="1" applyBorder="1"/>
    <xf numFmtId="166" fontId="36" fillId="0" borderId="3" xfId="1" applyNumberFormat="1" applyFont="1" applyFill="1" applyBorder="1"/>
    <xf numFmtId="166" fontId="8" fillId="0" borderId="3" xfId="1" applyNumberFormat="1" applyFont="1" applyFill="1" applyBorder="1" applyAlignment="1">
      <alignment horizontal="center" wrapText="1"/>
    </xf>
    <xf numFmtId="43" fontId="36" fillId="0" borderId="3" xfId="12" applyFont="1" applyFill="1" applyBorder="1" applyAlignment="1">
      <alignment horizontal="right" vertical="center"/>
    </xf>
    <xf numFmtId="168" fontId="63" fillId="0" borderId="3" xfId="15" applyNumberFormat="1" applyFont="1" applyFill="1" applyBorder="1" applyAlignment="1">
      <alignment horizontal="right" vertical="center"/>
    </xf>
    <xf numFmtId="0" fontId="8" fillId="0" borderId="3" xfId="11" applyFont="1" applyFill="1" applyBorder="1" applyAlignment="1">
      <alignment vertical="center" wrapText="1"/>
    </xf>
    <xf numFmtId="166" fontId="8" fillId="0" borderId="3" xfId="1" applyNumberFormat="1" applyFont="1" applyFill="1" applyBorder="1" applyAlignment="1">
      <alignment vertical="center" wrapText="1"/>
    </xf>
    <xf numFmtId="43" fontId="8" fillId="0" borderId="3" xfId="12" applyFont="1" applyFill="1" applyBorder="1" applyAlignment="1">
      <alignment vertical="center" wrapText="1"/>
    </xf>
    <xf numFmtId="0" fontId="36" fillId="0" borderId="3" xfId="16" applyFont="1" applyFill="1" applyBorder="1" applyAlignment="1">
      <alignment horizontal="center" vertical="center" wrapText="1"/>
    </xf>
    <xf numFmtId="0" fontId="8" fillId="0" borderId="3" xfId="17" applyFont="1" applyFill="1" applyBorder="1" applyAlignment="1">
      <alignment vertical="center" wrapText="1"/>
    </xf>
    <xf numFmtId="0" fontId="8" fillId="0" borderId="3" xfId="17" applyFont="1" applyFill="1" applyBorder="1" applyAlignment="1">
      <alignment horizontal="center" vertical="center" wrapText="1"/>
    </xf>
    <xf numFmtId="0" fontId="8" fillId="0" borderId="3" xfId="17" applyFont="1" applyFill="1" applyBorder="1" applyAlignment="1">
      <alignment horizontal="center" vertical="center" textRotation="90" wrapText="1"/>
    </xf>
    <xf numFmtId="43" fontId="8" fillId="0" borderId="3" xfId="18" applyFont="1" applyFill="1" applyBorder="1" applyAlignment="1">
      <alignment horizontal="center" vertical="center" wrapText="1"/>
    </xf>
    <xf numFmtId="43" fontId="8" fillId="0" borderId="3" xfId="18" applyFont="1" applyFill="1" applyBorder="1" applyAlignment="1">
      <alignment vertical="center" wrapText="1"/>
    </xf>
    <xf numFmtId="0" fontId="36" fillId="0" borderId="3" xfId="17" applyFont="1" applyFill="1" applyBorder="1" applyAlignment="1">
      <alignment vertical="center"/>
    </xf>
    <xf numFmtId="0" fontId="36" fillId="0" borderId="3" xfId="17" applyFont="1" applyFill="1" applyBorder="1" applyAlignment="1">
      <alignment vertical="center" wrapText="1"/>
    </xf>
    <xf numFmtId="0" fontId="8" fillId="0" borderId="3" xfId="19" applyFont="1" applyFill="1" applyBorder="1" applyAlignment="1">
      <alignment horizontal="center" vertical="center" wrapText="1"/>
    </xf>
    <xf numFmtId="43" fontId="36" fillId="0" borderId="3" xfId="18" applyFont="1" applyFill="1" applyBorder="1" applyAlignment="1">
      <alignment horizontal="right" vertical="center"/>
    </xf>
    <xf numFmtId="43" fontId="36" fillId="0" borderId="3" xfId="18" applyFont="1" applyFill="1" applyBorder="1"/>
    <xf numFmtId="0" fontId="36" fillId="0" borderId="3" xfId="21" applyFont="1" applyFill="1" applyBorder="1" applyAlignment="1">
      <alignment vertical="center" wrapText="1"/>
    </xf>
    <xf numFmtId="0" fontId="8" fillId="0" borderId="3" xfId="21" applyFont="1" applyFill="1" applyBorder="1" applyAlignment="1">
      <alignment horizontal="center" vertical="center" wrapText="1"/>
    </xf>
    <xf numFmtId="0" fontId="36" fillId="0" borderId="3" xfId="21" applyFont="1" applyFill="1" applyBorder="1" applyAlignment="1">
      <alignment horizontal="center" vertical="center" wrapText="1"/>
    </xf>
    <xf numFmtId="0" fontId="8" fillId="0" borderId="3" xfId="21" applyFont="1" applyFill="1" applyBorder="1" applyAlignment="1">
      <alignment horizontal="center" wrapText="1"/>
    </xf>
    <xf numFmtId="43" fontId="8" fillId="0" borderId="3" xfId="22" applyFont="1" applyFill="1" applyBorder="1" applyAlignment="1">
      <alignment horizontal="center" vertical="center" wrapText="1"/>
    </xf>
    <xf numFmtId="43" fontId="8" fillId="0" borderId="3" xfId="22" applyFont="1" applyFill="1" applyBorder="1" applyAlignment="1">
      <alignment horizontal="center" wrapText="1"/>
    </xf>
    <xf numFmtId="166" fontId="8" fillId="0" borderId="3" xfId="1" applyNumberFormat="1" applyFont="1" applyFill="1" applyBorder="1" applyAlignment="1">
      <alignment wrapText="1"/>
    </xf>
    <xf numFmtId="43" fontId="8" fillId="0" borderId="3" xfId="22" applyFont="1" applyFill="1" applyBorder="1" applyAlignment="1">
      <alignment wrapText="1"/>
    </xf>
    <xf numFmtId="166" fontId="8" fillId="0" borderId="3" xfId="1" applyNumberFormat="1" applyFont="1" applyFill="1" applyBorder="1" applyAlignment="1"/>
    <xf numFmtId="43" fontId="8" fillId="0" borderId="3" xfId="22" applyFont="1" applyFill="1" applyBorder="1" applyAlignment="1"/>
    <xf numFmtId="0" fontId="36" fillId="0" borderId="3" xfId="23" applyFont="1" applyFill="1" applyBorder="1" applyAlignment="1">
      <alignment vertical="center" wrapText="1"/>
    </xf>
    <xf numFmtId="0" fontId="8" fillId="0" borderId="3" xfId="23" applyFont="1" applyFill="1" applyBorder="1" applyAlignment="1">
      <alignment horizontal="center" vertical="center" wrapText="1"/>
    </xf>
    <xf numFmtId="0" fontId="8" fillId="0" borderId="3" xfId="23" applyFont="1" applyFill="1" applyBorder="1" applyAlignment="1">
      <alignment horizontal="center" vertical="center" textRotation="90" wrapText="1"/>
    </xf>
    <xf numFmtId="0" fontId="36" fillId="0" borderId="3" xfId="24" applyFont="1" applyFill="1" applyBorder="1" applyAlignment="1">
      <alignment vertical="center" wrapText="1"/>
    </xf>
    <xf numFmtId="0" fontId="8" fillId="0" borderId="3" xfId="24" applyFont="1" applyFill="1" applyBorder="1" applyAlignment="1">
      <alignment horizontal="center" vertical="center" wrapText="1"/>
    </xf>
    <xf numFmtId="43" fontId="8" fillId="0" borderId="3" xfId="25" applyFont="1" applyFill="1" applyBorder="1" applyAlignment="1">
      <alignment horizontal="center" vertical="center" wrapText="1"/>
    </xf>
    <xf numFmtId="43" fontId="8" fillId="0" borderId="3" xfId="25" applyFont="1" applyFill="1" applyBorder="1" applyAlignment="1">
      <alignment horizontal="center" wrapText="1"/>
    </xf>
    <xf numFmtId="166" fontId="8" fillId="0" borderId="3" xfId="1" applyNumberFormat="1" applyFont="1" applyFill="1" applyBorder="1" applyAlignment="1">
      <alignment horizontal="center" vertical="center"/>
    </xf>
    <xf numFmtId="0" fontId="8" fillId="0" borderId="3" xfId="16" applyFont="1" applyFill="1" applyBorder="1" applyAlignment="1"/>
    <xf numFmtId="43" fontId="8" fillId="0" borderId="3" xfId="25" applyFont="1" applyFill="1" applyBorder="1" applyAlignment="1">
      <alignment wrapText="1"/>
    </xf>
    <xf numFmtId="43" fontId="36" fillId="0" borderId="3" xfId="1" applyFont="1" applyFill="1" applyBorder="1" applyAlignment="1">
      <alignment horizontal="right" vertical="center"/>
    </xf>
    <xf numFmtId="43" fontId="36" fillId="0" borderId="3" xfId="1" applyFont="1" applyFill="1" applyBorder="1"/>
    <xf numFmtId="0" fontId="8" fillId="0" borderId="3" xfId="0" applyFont="1" applyFill="1" applyBorder="1" applyAlignment="1">
      <alignment vertical="center"/>
    </xf>
    <xf numFmtId="43" fontId="8" fillId="0" borderId="3" xfId="1" applyFont="1" applyFill="1" applyBorder="1" applyAlignment="1">
      <alignment vertical="center" wrapText="1"/>
    </xf>
    <xf numFmtId="0" fontId="36" fillId="0" borderId="3" xfId="11" applyFont="1" applyFill="1" applyBorder="1" applyAlignment="1">
      <alignment horizontal="center" vertical="center"/>
    </xf>
    <xf numFmtId="43" fontId="8" fillId="0" borderId="3" xfId="12" applyFont="1" applyFill="1" applyBorder="1" applyAlignment="1">
      <alignment horizontal="center" wrapText="1"/>
    </xf>
    <xf numFmtId="43" fontId="8" fillId="0" borderId="3" xfId="12" applyFont="1" applyFill="1" applyBorder="1" applyAlignment="1">
      <alignment wrapText="1"/>
    </xf>
    <xf numFmtId="0" fontId="20" fillId="0" borderId="3" xfId="26" applyFont="1" applyFill="1" applyBorder="1" applyAlignment="1">
      <alignment vertical="center" wrapText="1"/>
    </xf>
    <xf numFmtId="0" fontId="20" fillId="0" borderId="3" xfId="8" applyFont="1" applyFill="1" applyBorder="1" applyAlignment="1">
      <alignment vertical="center" wrapText="1"/>
    </xf>
    <xf numFmtId="0" fontId="63" fillId="0" borderId="3" xfId="13" applyFont="1" applyFill="1" applyBorder="1" applyAlignment="1"/>
    <xf numFmtId="0" fontId="63" fillId="0" borderId="3" xfId="13" applyFont="1" applyFill="1" applyBorder="1" applyAlignment="1">
      <alignment horizontal="left" wrapText="1"/>
    </xf>
    <xf numFmtId="0" fontId="63" fillId="0" borderId="3" xfId="13" applyFont="1" applyFill="1" applyBorder="1" applyAlignment="1">
      <alignment horizontal="left"/>
    </xf>
    <xf numFmtId="0" fontId="24" fillId="0" borderId="3" xfId="27" applyFont="1" applyFill="1" applyBorder="1"/>
    <xf numFmtId="0" fontId="64" fillId="0" borderId="3" xfId="10" applyFont="1" applyFill="1" applyBorder="1" applyAlignment="1">
      <alignment vertical="center"/>
    </xf>
    <xf numFmtId="0" fontId="23" fillId="0" borderId="3" xfId="4" applyFont="1" applyFill="1" applyBorder="1" applyAlignment="1">
      <alignment horizontal="left" vertical="top"/>
    </xf>
    <xf numFmtId="0" fontId="23" fillId="0" borderId="3" xfId="10" applyFont="1" applyFill="1" applyBorder="1" applyAlignment="1">
      <alignment vertical="center"/>
    </xf>
    <xf numFmtId="0" fontId="63" fillId="0" borderId="3" xfId="14" applyFont="1" applyFill="1" applyBorder="1" applyAlignment="1">
      <alignment horizontal="left"/>
    </xf>
    <xf numFmtId="0" fontId="63" fillId="0" borderId="3" xfId="14" applyFont="1" applyFill="1" applyBorder="1" applyAlignment="1"/>
    <xf numFmtId="0" fontId="12" fillId="0" borderId="3" xfId="16" applyFont="1" applyFill="1" applyBorder="1" applyAlignment="1">
      <alignment horizontal="center" vertical="center" wrapText="1"/>
    </xf>
    <xf numFmtId="0" fontId="8" fillId="0" borderId="3" xfId="28" applyFont="1" applyFill="1" applyBorder="1" applyAlignment="1">
      <alignment horizontal="center" vertical="center" wrapText="1"/>
    </xf>
    <xf numFmtId="0" fontId="8" fillId="0" borderId="3" xfId="16" applyFont="1" applyFill="1" applyBorder="1" applyAlignment="1">
      <alignment horizontal="center" vertical="center" wrapText="1"/>
    </xf>
    <xf numFmtId="0" fontId="8" fillId="0" borderId="3" xfId="28" applyFont="1" applyFill="1" applyBorder="1" applyAlignment="1">
      <alignment horizontal="center" vertical="center" textRotation="90" wrapText="1"/>
    </xf>
    <xf numFmtId="164" fontId="8" fillId="0" borderId="3" xfId="16" applyNumberFormat="1" applyFont="1" applyFill="1" applyBorder="1"/>
    <xf numFmtId="43" fontId="8" fillId="0" borderId="3" xfId="29" applyFont="1" applyFill="1" applyBorder="1" applyAlignment="1">
      <alignment horizontal="center" vertical="center" wrapText="1"/>
    </xf>
    <xf numFmtId="43" fontId="8" fillId="0" borderId="3" xfId="29" applyFont="1" applyFill="1" applyBorder="1" applyAlignment="1">
      <alignment vertical="center" wrapText="1"/>
    </xf>
    <xf numFmtId="0" fontId="36" fillId="0" borderId="3" xfId="21" applyFont="1" applyFill="1" applyBorder="1" applyAlignment="1">
      <alignment horizontal="left" vertical="center" wrapText="1"/>
    </xf>
    <xf numFmtId="0" fontId="36" fillId="0" borderId="3" xfId="21" applyFont="1" applyFill="1" applyBorder="1" applyAlignment="1">
      <alignment horizontal="center" vertical="center"/>
    </xf>
    <xf numFmtId="43" fontId="34" fillId="0" borderId="3" xfId="16" applyNumberFormat="1" applyFont="1" applyFill="1" applyBorder="1"/>
    <xf numFmtId="43" fontId="8" fillId="0" borderId="3" xfId="22" applyFont="1" applyFill="1" applyBorder="1" applyAlignment="1">
      <alignment vertical="center" wrapText="1"/>
    </xf>
    <xf numFmtId="0" fontId="13" fillId="0" borderId="3" xfId="23" applyFont="1" applyFill="1" applyBorder="1" applyAlignment="1">
      <alignment vertical="center" wrapText="1"/>
    </xf>
    <xf numFmtId="0" fontId="8" fillId="0" borderId="3" xfId="23" applyFont="1" applyFill="1" applyBorder="1" applyAlignment="1">
      <alignment vertical="center" wrapText="1"/>
    </xf>
    <xf numFmtId="0" fontId="8" fillId="0" borderId="3" xfId="24" applyFont="1" applyFill="1" applyBorder="1" applyAlignment="1">
      <alignment vertical="center" wrapText="1"/>
    </xf>
    <xf numFmtId="0" fontId="12" fillId="0" borderId="3" xfId="3" applyFont="1" applyFill="1" applyBorder="1" applyAlignment="1">
      <alignment vertical="center"/>
    </xf>
    <xf numFmtId="0" fontId="36" fillId="0" borderId="3" xfId="11" applyFont="1" applyFill="1" applyBorder="1" applyAlignment="1">
      <alignment vertical="center"/>
    </xf>
    <xf numFmtId="0" fontId="13" fillId="0" borderId="3" xfId="11" applyFont="1" applyFill="1" applyBorder="1" applyAlignment="1">
      <alignment horizontal="center" vertical="center" wrapText="1"/>
    </xf>
    <xf numFmtId="43" fontId="36" fillId="0" borderId="3" xfId="12" applyFont="1" applyFill="1" applyBorder="1" applyAlignment="1"/>
    <xf numFmtId="43" fontId="13" fillId="0" borderId="3" xfId="12" applyFont="1" applyFill="1" applyBorder="1" applyAlignment="1"/>
    <xf numFmtId="166" fontId="13" fillId="0" borderId="3" xfId="1" applyNumberFormat="1" applyFont="1" applyFill="1" applyBorder="1" applyAlignment="1"/>
    <xf numFmtId="0" fontId="8" fillId="0" borderId="3" xfId="10" applyFont="1" applyFill="1" applyBorder="1" applyAlignment="1">
      <alignment vertical="center"/>
    </xf>
    <xf numFmtId="43" fontId="36" fillId="0" borderId="3" xfId="12" applyFont="1" applyFill="1" applyBorder="1" applyAlignment="1">
      <alignment vertical="center"/>
    </xf>
    <xf numFmtId="166" fontId="12" fillId="0" borderId="3" xfId="1" applyNumberFormat="1" applyFont="1" applyFill="1" applyBorder="1" applyAlignment="1">
      <alignment wrapText="1"/>
    </xf>
    <xf numFmtId="43" fontId="12" fillId="0" borderId="3" xfId="12" applyFont="1" applyFill="1" applyBorder="1" applyAlignment="1">
      <alignment wrapText="1"/>
    </xf>
    <xf numFmtId="166" fontId="12" fillId="0" borderId="3" xfId="1" applyNumberFormat="1" applyFont="1" applyFill="1" applyBorder="1" applyAlignment="1">
      <alignment vertical="center" wrapText="1"/>
    </xf>
    <xf numFmtId="43" fontId="12" fillId="0" borderId="3" xfId="12" applyFont="1" applyFill="1" applyBorder="1" applyAlignment="1">
      <alignment vertical="center" wrapText="1"/>
    </xf>
    <xf numFmtId="0" fontId="13" fillId="0" borderId="3" xfId="11" applyFont="1" applyFill="1" applyBorder="1" applyAlignment="1">
      <alignment horizontal="center" vertical="center"/>
    </xf>
    <xf numFmtId="0" fontId="36" fillId="0" borderId="3" xfId="21" applyFont="1" applyFill="1" applyBorder="1" applyAlignment="1">
      <alignment horizontal="left" vertical="center"/>
    </xf>
    <xf numFmtId="0" fontId="8" fillId="0" borderId="3" xfId="3" applyFont="1" applyFill="1" applyBorder="1"/>
    <xf numFmtId="0" fontId="8" fillId="0" borderId="3" xfId="3" applyFont="1" applyFill="1" applyBorder="1" applyAlignment="1">
      <alignment horizontal="center" vertical="center" wrapText="1"/>
    </xf>
    <xf numFmtId="0" fontId="36" fillId="0" borderId="3" xfId="3" applyFont="1" applyFill="1" applyBorder="1" applyAlignment="1">
      <alignment horizontal="left" vertical="center"/>
    </xf>
    <xf numFmtId="0" fontId="8" fillId="0" borderId="3" xfId="3" applyFont="1" applyFill="1" applyBorder="1" applyAlignment="1">
      <alignment vertical="center" wrapText="1"/>
    </xf>
    <xf numFmtId="43" fontId="8" fillId="0" borderId="3" xfId="1" applyFont="1" applyFill="1" applyBorder="1" applyAlignment="1">
      <alignment wrapText="1"/>
    </xf>
    <xf numFmtId="43" fontId="13" fillId="0" borderId="3" xfId="1" applyFont="1" applyFill="1" applyBorder="1" applyAlignment="1"/>
    <xf numFmtId="43" fontId="12" fillId="0" borderId="3" xfId="1" applyFont="1" applyFill="1" applyBorder="1" applyAlignment="1">
      <alignment vertical="center" wrapText="1"/>
    </xf>
    <xf numFmtId="0" fontId="12" fillId="0" borderId="3" xfId="0" applyFont="1" applyFill="1" applyBorder="1" applyAlignment="1">
      <alignment horizontal="left" vertical="center" wrapText="1"/>
    </xf>
    <xf numFmtId="0" fontId="8" fillId="0" borderId="3" xfId="17" applyFont="1" applyFill="1" applyBorder="1" applyAlignment="1">
      <alignment vertical="center"/>
    </xf>
    <xf numFmtId="0" fontId="8" fillId="0" borderId="3" xfId="28" applyFont="1" applyFill="1" applyBorder="1" applyAlignment="1">
      <alignment vertical="center"/>
    </xf>
    <xf numFmtId="0" fontId="36" fillId="0" borderId="3" xfId="10" applyFont="1" applyFill="1" applyBorder="1" applyAlignment="1">
      <alignment horizontal="center" vertical="center"/>
    </xf>
    <xf numFmtId="0" fontId="8" fillId="0" borderId="3" xfId="11" applyFont="1" applyFill="1" applyBorder="1"/>
    <xf numFmtId="3" fontId="8" fillId="0" borderId="3" xfId="16" applyNumberFormat="1" applyFont="1" applyFill="1" applyBorder="1" applyAlignment="1">
      <alignment horizontal="center" vertical="center"/>
    </xf>
    <xf numFmtId="0" fontId="13" fillId="0" borderId="3" xfId="17" applyFont="1" applyFill="1" applyBorder="1" applyAlignment="1">
      <alignment horizontal="center" vertical="center" wrapText="1"/>
    </xf>
    <xf numFmtId="43" fontId="10" fillId="0" borderId="3" xfId="1" applyNumberFormat="1" applyFont="1" applyFill="1" applyBorder="1" applyAlignment="1">
      <alignment horizontal="center" vertical="center" wrapText="1"/>
    </xf>
    <xf numFmtId="43" fontId="8" fillId="0" borderId="3" xfId="18" applyFont="1" applyFill="1" applyBorder="1" applyAlignment="1">
      <alignment horizontal="center" wrapText="1"/>
    </xf>
    <xf numFmtId="12" fontId="8" fillId="0" borderId="3" xfId="18" applyNumberFormat="1" applyFont="1" applyFill="1" applyBorder="1" applyAlignment="1">
      <alignment horizontal="center" wrapText="1"/>
    </xf>
    <xf numFmtId="43" fontId="8" fillId="0" borderId="3" xfId="18" applyFont="1" applyFill="1" applyBorder="1" applyAlignment="1">
      <alignment wrapText="1"/>
    </xf>
    <xf numFmtId="0" fontId="13" fillId="0" borderId="3" xfId="17" applyFont="1" applyFill="1" applyBorder="1" applyAlignment="1">
      <alignment vertical="center"/>
    </xf>
    <xf numFmtId="0" fontId="13" fillId="0" borderId="3" xfId="17" applyFont="1" applyFill="1" applyBorder="1" applyAlignment="1">
      <alignment horizontal="left" vertical="center" wrapText="1"/>
    </xf>
    <xf numFmtId="0" fontId="13" fillId="0" borderId="3" xfId="17" applyFont="1" applyFill="1" applyBorder="1"/>
    <xf numFmtId="43" fontId="13" fillId="0" borderId="3" xfId="18" applyFont="1" applyFill="1" applyBorder="1" applyAlignment="1">
      <alignment horizontal="center" vertical="center" wrapText="1"/>
    </xf>
    <xf numFmtId="0" fontId="36" fillId="0" borderId="3" xfId="16" applyFont="1" applyFill="1" applyBorder="1" applyAlignment="1">
      <alignment horizontal="center" vertical="center"/>
    </xf>
    <xf numFmtId="0" fontId="13" fillId="0" borderId="3" xfId="4" applyFont="1" applyFill="1" applyBorder="1" applyAlignment="1">
      <alignment horizontal="left" vertical="center" wrapText="1"/>
    </xf>
    <xf numFmtId="0" fontId="33" fillId="0" borderId="3" xfId="16" applyFont="1" applyFill="1" applyBorder="1" applyAlignment="1">
      <alignment horizontal="center" vertical="center"/>
    </xf>
    <xf numFmtId="166" fontId="36" fillId="0" borderId="3" xfId="1" applyNumberFormat="1" applyFont="1" applyFill="1" applyBorder="1" applyAlignment="1">
      <alignment horizontal="center" vertical="center" wrapText="1"/>
    </xf>
    <xf numFmtId="0" fontId="13" fillId="0" borderId="3" xfId="17" applyFont="1" applyFill="1" applyBorder="1" applyAlignment="1">
      <alignment wrapText="1"/>
    </xf>
    <xf numFmtId="169" fontId="8" fillId="0" borderId="3" xfId="17" applyNumberFormat="1" applyFont="1" applyFill="1" applyBorder="1" applyAlignment="1">
      <alignment horizontal="center" vertical="center" wrapText="1"/>
    </xf>
    <xf numFmtId="3" fontId="13" fillId="0" borderId="3" xfId="17" applyNumberFormat="1" applyFont="1" applyFill="1" applyBorder="1" applyAlignment="1">
      <alignment horizontal="left" vertical="center" wrapText="1"/>
    </xf>
    <xf numFmtId="0" fontId="8" fillId="0" borderId="3" xfId="0" applyFont="1" applyFill="1" applyBorder="1" applyAlignment="1">
      <alignment horizontal="left" vertical="center" wrapText="1"/>
    </xf>
    <xf numFmtId="0" fontId="12" fillId="0" borderId="3" xfId="3" applyFont="1" applyFill="1" applyBorder="1" applyAlignment="1">
      <alignment horizontal="center" vertical="center" wrapText="1"/>
    </xf>
    <xf numFmtId="0" fontId="12" fillId="0" borderId="3" xfId="14" applyFont="1" applyFill="1" applyBorder="1" applyAlignment="1">
      <alignment horizontal="center" vertical="center" wrapText="1"/>
    </xf>
    <xf numFmtId="0" fontId="8" fillId="0" borderId="3" xfId="11" applyFont="1" applyFill="1" applyBorder="1" applyAlignment="1">
      <alignment wrapText="1"/>
    </xf>
    <xf numFmtId="43" fontId="8" fillId="0" borderId="3" xfId="12" applyFont="1" applyFill="1" applyBorder="1" applyAlignment="1">
      <alignment horizontal="left" wrapText="1"/>
    </xf>
    <xf numFmtId="0" fontId="8" fillId="0" borderId="3" xfId="11" applyFont="1" applyFill="1" applyBorder="1" applyAlignment="1">
      <alignment horizontal="left" vertical="center" wrapText="1"/>
    </xf>
    <xf numFmtId="43" fontId="8" fillId="0" borderId="3" xfId="1" applyFont="1" applyFill="1" applyBorder="1" applyAlignment="1">
      <alignment horizontal="left" vertical="center" wrapText="1"/>
    </xf>
    <xf numFmtId="0" fontId="12" fillId="0" borderId="3" xfId="30" applyFont="1" applyFill="1" applyBorder="1" applyAlignment="1">
      <alignment horizontal="center" vertical="center" wrapText="1"/>
    </xf>
    <xf numFmtId="0" fontId="65" fillId="0" borderId="3" xfId="30" applyFont="1" applyFill="1" applyBorder="1" applyAlignment="1">
      <alignment vertical="center" wrapText="1"/>
    </xf>
    <xf numFmtId="0" fontId="8" fillId="0" borderId="3" xfId="30" applyFont="1" applyFill="1" applyBorder="1" applyAlignment="1">
      <alignment horizontal="center" vertical="center" wrapText="1"/>
    </xf>
    <xf numFmtId="0" fontId="8" fillId="0" borderId="11" xfId="31" applyFont="1" applyFill="1" applyBorder="1" applyAlignment="1">
      <alignment horizontal="center" vertical="center" wrapText="1"/>
    </xf>
    <xf numFmtId="0" fontId="36" fillId="0" borderId="11" xfId="32" applyFont="1" applyFill="1" applyBorder="1" applyAlignment="1">
      <alignment vertical="center" wrapText="1"/>
    </xf>
    <xf numFmtId="0" fontId="8" fillId="0" borderId="19" xfId="32" applyFont="1" applyFill="1" applyBorder="1" applyAlignment="1">
      <alignment horizontal="center" vertical="center" wrapText="1"/>
    </xf>
    <xf numFmtId="0" fontId="36" fillId="0" borderId="11" xfId="32" applyFont="1" applyFill="1" applyBorder="1" applyAlignment="1">
      <alignment horizontal="center" vertical="center"/>
    </xf>
    <xf numFmtId="0" fontId="8" fillId="0" borderId="11" xfId="32" applyFont="1" applyFill="1" applyBorder="1" applyAlignment="1">
      <alignment horizontal="center" vertical="center" wrapText="1"/>
    </xf>
    <xf numFmtId="43" fontId="36" fillId="0" borderId="11" xfId="33" applyFont="1" applyFill="1" applyBorder="1" applyAlignment="1">
      <alignment horizontal="right" vertical="center"/>
    </xf>
    <xf numFmtId="43" fontId="12" fillId="0" borderId="11" xfId="1" applyNumberFormat="1" applyFont="1" applyFill="1" applyBorder="1" applyAlignment="1">
      <alignment horizontal="center" vertical="center" wrapText="1"/>
    </xf>
    <xf numFmtId="166" fontId="8" fillId="0" borderId="11" xfId="33" applyNumberFormat="1" applyFont="1" applyFill="1" applyBorder="1" applyAlignment="1">
      <alignment horizontal="center" wrapText="1"/>
    </xf>
    <xf numFmtId="43" fontId="8" fillId="0" borderId="11" xfId="33" applyFont="1" applyFill="1" applyBorder="1" applyAlignment="1">
      <alignment horizontal="center" wrapText="1"/>
    </xf>
    <xf numFmtId="166" fontId="8" fillId="0" borderId="19" xfId="33" applyNumberFormat="1" applyFont="1" applyFill="1" applyBorder="1" applyAlignment="1">
      <alignment horizontal="center" wrapText="1"/>
    </xf>
    <xf numFmtId="43" fontId="8" fillId="0" borderId="3" xfId="33" applyFont="1" applyFill="1" applyBorder="1" applyAlignment="1">
      <alignment horizontal="center" wrapText="1"/>
    </xf>
    <xf numFmtId="0" fontId="36" fillId="0" borderId="19" xfId="32" applyFont="1" applyFill="1" applyBorder="1" applyAlignment="1">
      <alignment horizontal="left" vertical="center" wrapText="1"/>
    </xf>
    <xf numFmtId="43" fontId="8" fillId="0" borderId="11" xfId="33" applyFont="1" applyFill="1" applyBorder="1" applyAlignment="1">
      <alignment horizontal="center" vertical="center" wrapText="1"/>
    </xf>
    <xf numFmtId="0" fontId="65" fillId="0" borderId="3" xfId="30" applyFont="1" applyFill="1" applyBorder="1" applyAlignment="1">
      <alignment horizontal="left" vertical="center" wrapText="1"/>
    </xf>
    <xf numFmtId="12" fontId="8" fillId="0" borderId="11" xfId="33" applyNumberFormat="1" applyFont="1" applyFill="1" applyBorder="1" applyAlignment="1">
      <alignment horizontal="center" wrapText="1"/>
    </xf>
    <xf numFmtId="166" fontId="8" fillId="0" borderId="11" xfId="33" applyNumberFormat="1" applyFont="1" applyFill="1" applyBorder="1" applyAlignment="1">
      <alignment wrapText="1"/>
    </xf>
    <xf numFmtId="43" fontId="8" fillId="0" borderId="11" xfId="33" applyFont="1" applyFill="1" applyBorder="1" applyAlignment="1">
      <alignment wrapText="1"/>
    </xf>
    <xf numFmtId="166" fontId="8" fillId="0" borderId="19" xfId="33" applyNumberFormat="1" applyFont="1" applyFill="1" applyBorder="1" applyAlignment="1">
      <alignment wrapText="1"/>
    </xf>
    <xf numFmtId="43" fontId="8" fillId="0" borderId="3" xfId="33" applyFont="1" applyFill="1" applyBorder="1" applyAlignment="1">
      <alignment wrapText="1"/>
    </xf>
    <xf numFmtId="0" fontId="36" fillId="0" borderId="11" xfId="32" applyFont="1" applyFill="1" applyBorder="1" applyAlignment="1">
      <alignment horizontal="left" vertical="center" wrapText="1"/>
    </xf>
    <xf numFmtId="0" fontId="8" fillId="0" borderId="11" xfId="16" applyFont="1" applyFill="1" applyBorder="1" applyAlignment="1">
      <alignment horizontal="center" vertical="center" wrapText="1"/>
    </xf>
    <xf numFmtId="0" fontId="8" fillId="0" borderId="3" xfId="28" applyFont="1" applyFill="1" applyBorder="1" applyAlignment="1">
      <alignment horizontal="left" vertical="center" wrapText="1"/>
    </xf>
    <xf numFmtId="43" fontId="36" fillId="0" borderId="3" xfId="29" applyFont="1" applyFill="1" applyBorder="1" applyAlignment="1">
      <alignment horizontal="right" vertical="center"/>
    </xf>
    <xf numFmtId="43" fontId="12" fillId="0" borderId="3" xfId="1" applyNumberFormat="1" applyFont="1" applyFill="1" applyBorder="1" applyAlignment="1">
      <alignment horizontal="right" vertical="center" wrapText="1"/>
    </xf>
    <xf numFmtId="0" fontId="36" fillId="0" borderId="11" xfId="32" applyFont="1" applyFill="1" applyBorder="1"/>
    <xf numFmtId="0" fontId="8" fillId="0" borderId="11" xfId="34" applyFont="1" applyFill="1" applyBorder="1" applyAlignment="1">
      <alignment horizontal="left" vertical="center" wrapText="1"/>
    </xf>
    <xf numFmtId="0" fontId="8" fillId="0" borderId="19" xfId="34" applyFont="1" applyFill="1" applyBorder="1" applyAlignment="1">
      <alignment horizontal="center" vertical="center" wrapText="1"/>
    </xf>
    <xf numFmtId="166" fontId="8" fillId="0" borderId="11" xfId="33" applyNumberFormat="1" applyFont="1" applyFill="1" applyBorder="1" applyAlignment="1">
      <alignment horizontal="center" vertical="center" wrapText="1"/>
    </xf>
    <xf numFmtId="166" fontId="8" fillId="0" borderId="11" xfId="33" applyNumberFormat="1" applyFont="1" applyFill="1" applyBorder="1" applyAlignment="1">
      <alignment vertical="center" wrapText="1"/>
    </xf>
    <xf numFmtId="43" fontId="8" fillId="0" borderId="11" xfId="33" applyFont="1" applyFill="1" applyBorder="1" applyAlignment="1">
      <alignment vertical="center" wrapText="1"/>
    </xf>
    <xf numFmtId="166" fontId="8" fillId="0" borderId="19" xfId="33" applyNumberFormat="1" applyFont="1" applyFill="1" applyBorder="1" applyAlignment="1">
      <alignment vertical="center" wrapText="1"/>
    </xf>
    <xf numFmtId="43" fontId="8" fillId="0" borderId="3" xfId="33" applyFont="1" applyFill="1" applyBorder="1" applyAlignment="1">
      <alignment vertical="center" wrapText="1"/>
    </xf>
    <xf numFmtId="0" fontId="8" fillId="0" borderId="3" xfId="35" applyFont="1" applyFill="1" applyBorder="1" applyAlignment="1">
      <alignment horizontal="center" vertical="center" wrapText="1"/>
    </xf>
    <xf numFmtId="0" fontId="8" fillId="0" borderId="3" xfId="21" applyFont="1" applyFill="1" applyBorder="1" applyAlignment="1">
      <alignment horizontal="left" vertical="center" wrapText="1"/>
    </xf>
    <xf numFmtId="0" fontId="8" fillId="0" borderId="3" xfId="21" applyFont="1" applyFill="1" applyBorder="1" applyAlignment="1">
      <alignment horizontal="center" vertical="center"/>
    </xf>
    <xf numFmtId="0" fontId="36" fillId="0" borderId="37" xfId="32" applyFont="1" applyFill="1" applyBorder="1" applyAlignment="1">
      <alignment vertical="center"/>
    </xf>
    <xf numFmtId="0" fontId="36" fillId="0" borderId="11" xfId="32" applyFont="1" applyFill="1" applyBorder="1" applyAlignment="1">
      <alignment horizontal="left"/>
    </xf>
    <xf numFmtId="0" fontId="36" fillId="0" borderId="38" xfId="32" applyFont="1" applyFill="1" applyBorder="1" applyAlignment="1">
      <alignment vertical="center"/>
    </xf>
    <xf numFmtId="0" fontId="36" fillId="0" borderId="14" xfId="32" applyFont="1" applyFill="1" applyBorder="1" applyAlignment="1">
      <alignment horizontal="left"/>
    </xf>
    <xf numFmtId="0" fontId="8" fillId="0" borderId="14" xfId="32" applyFont="1" applyFill="1" applyBorder="1" applyAlignment="1">
      <alignment horizontal="center" vertical="center" wrapText="1"/>
    </xf>
    <xf numFmtId="43" fontId="36" fillId="0" borderId="14" xfId="33" applyFont="1" applyFill="1" applyBorder="1" applyAlignment="1">
      <alignment horizontal="right" vertical="center"/>
    </xf>
    <xf numFmtId="43" fontId="12" fillId="0" borderId="14" xfId="1" applyNumberFormat="1" applyFont="1" applyFill="1" applyBorder="1" applyAlignment="1">
      <alignment horizontal="center" vertical="center" wrapText="1"/>
    </xf>
    <xf numFmtId="166" fontId="8" fillId="0" borderId="14" xfId="33" applyNumberFormat="1" applyFont="1" applyFill="1" applyBorder="1" applyAlignment="1">
      <alignment horizontal="center" wrapText="1"/>
    </xf>
    <xf numFmtId="43" fontId="8" fillId="0" borderId="14" xfId="33" applyFont="1" applyFill="1" applyBorder="1" applyAlignment="1">
      <alignment horizontal="center" wrapText="1"/>
    </xf>
    <xf numFmtId="166" fontId="8" fillId="0" borderId="14" xfId="33" applyNumberFormat="1" applyFont="1" applyFill="1" applyBorder="1" applyAlignment="1">
      <alignment wrapText="1"/>
    </xf>
    <xf numFmtId="43" fontId="8" fillId="0" borderId="14" xfId="33" applyFont="1" applyFill="1" applyBorder="1" applyAlignment="1">
      <alignment wrapText="1"/>
    </xf>
    <xf numFmtId="166" fontId="8" fillId="0" borderId="15" xfId="33" applyNumberFormat="1" applyFont="1" applyFill="1" applyBorder="1" applyAlignment="1">
      <alignment wrapText="1"/>
    </xf>
    <xf numFmtId="0" fontId="8" fillId="0" borderId="3" xfId="32" applyFont="1" applyFill="1" applyBorder="1" applyAlignment="1">
      <alignment vertical="center"/>
    </xf>
    <xf numFmtId="0" fontId="36" fillId="0" borderId="3" xfId="32" applyFont="1" applyFill="1" applyBorder="1" applyAlignment="1">
      <alignment horizontal="left"/>
    </xf>
    <xf numFmtId="0" fontId="8" fillId="0" borderId="3" xfId="32" applyFont="1" applyFill="1" applyBorder="1" applyAlignment="1">
      <alignment horizontal="center" vertical="center" wrapText="1"/>
    </xf>
    <xf numFmtId="43" fontId="36" fillId="0" borderId="3" xfId="33" applyFont="1" applyFill="1" applyBorder="1" applyAlignment="1">
      <alignment horizontal="right" vertical="center"/>
    </xf>
    <xf numFmtId="166" fontId="8" fillId="0" borderId="3" xfId="33" applyNumberFormat="1" applyFont="1" applyFill="1" applyBorder="1" applyAlignment="1">
      <alignment horizontal="center" wrapText="1"/>
    </xf>
    <xf numFmtId="166" fontId="8" fillId="0" borderId="3" xfId="33" applyNumberFormat="1" applyFont="1" applyFill="1" applyBorder="1" applyAlignment="1">
      <alignment wrapText="1"/>
    </xf>
    <xf numFmtId="166" fontId="8" fillId="0" borderId="7" xfId="33" applyNumberFormat="1" applyFont="1" applyFill="1" applyBorder="1" applyAlignment="1">
      <alignment wrapText="1"/>
    </xf>
    <xf numFmtId="43" fontId="12" fillId="0" borderId="3" xfId="18" applyFont="1" applyFill="1" applyBorder="1" applyAlignment="1">
      <alignment vertical="center" wrapText="1"/>
    </xf>
    <xf numFmtId="43" fontId="13" fillId="0" borderId="3" xfId="22" applyFont="1" applyFill="1" applyBorder="1" applyAlignment="1"/>
    <xf numFmtId="0" fontId="12" fillId="0" borderId="3" xfId="16" applyFont="1" applyFill="1" applyBorder="1" applyAlignment="1">
      <alignment vertical="center"/>
    </xf>
    <xf numFmtId="43" fontId="12" fillId="0" borderId="3" xfId="22" applyFont="1" applyFill="1" applyBorder="1" applyAlignment="1">
      <alignment horizontal="center" vertical="center" wrapText="1"/>
    </xf>
    <xf numFmtId="0" fontId="12" fillId="0" borderId="3" xfId="30" applyFont="1" applyFill="1" applyBorder="1" applyAlignment="1">
      <alignment vertical="center"/>
    </xf>
    <xf numFmtId="0" fontId="36" fillId="0" borderId="3" xfId="30" applyFont="1" applyFill="1" applyBorder="1" applyAlignment="1">
      <alignment horizontal="left"/>
    </xf>
    <xf numFmtId="166" fontId="10" fillId="0" borderId="3" xfId="1" applyNumberFormat="1" applyFont="1" applyFill="1" applyBorder="1" applyAlignment="1">
      <alignment horizontal="center" vertical="center" wrapText="1"/>
    </xf>
    <xf numFmtId="43" fontId="10" fillId="0" borderId="3" xfId="1" applyFont="1" applyFill="1" applyBorder="1" applyAlignment="1">
      <alignment horizontal="center" vertical="center" wrapText="1"/>
    </xf>
    <xf numFmtId="0" fontId="8" fillId="0" borderId="3" xfId="36" applyFont="1" applyFill="1" applyBorder="1" applyAlignment="1">
      <alignment horizontal="center" vertical="center" wrapText="1"/>
    </xf>
    <xf numFmtId="0" fontId="8" fillId="0" borderId="3" xfId="37" applyFont="1" applyFill="1" applyBorder="1" applyAlignment="1">
      <alignment vertical="center"/>
    </xf>
    <xf numFmtId="0" fontId="36" fillId="0" borderId="3" xfId="37" applyFont="1" applyFill="1" applyBorder="1" applyAlignment="1">
      <alignment horizontal="left"/>
    </xf>
    <xf numFmtId="0" fontId="8" fillId="0" borderId="3" xfId="37" applyFont="1" applyFill="1" applyBorder="1" applyAlignment="1">
      <alignment horizontal="center" vertical="center" wrapText="1"/>
    </xf>
    <xf numFmtId="43" fontId="36" fillId="0" borderId="3" xfId="38" applyFont="1" applyFill="1" applyBorder="1" applyAlignment="1">
      <alignment horizontal="right" vertical="center"/>
    </xf>
    <xf numFmtId="43" fontId="8" fillId="0" borderId="3" xfId="38" applyFont="1" applyFill="1" applyBorder="1" applyAlignment="1">
      <alignment horizontal="center" wrapText="1"/>
    </xf>
    <xf numFmtId="43" fontId="8" fillId="0" borderId="3" xfId="38" applyFont="1" applyFill="1" applyBorder="1" applyAlignment="1">
      <alignment wrapText="1"/>
    </xf>
    <xf numFmtId="0" fontId="12" fillId="0" borderId="3" xfId="11" applyFont="1" applyFill="1" applyBorder="1" applyAlignment="1">
      <alignment horizontal="center" vertical="center" wrapText="1"/>
    </xf>
    <xf numFmtId="0" fontId="65" fillId="0" borderId="3" xfId="11" applyFont="1" applyFill="1" applyBorder="1" applyAlignment="1">
      <alignment vertical="center" wrapText="1"/>
    </xf>
    <xf numFmtId="0" fontId="8" fillId="0" borderId="3" xfId="17" applyFont="1" applyFill="1" applyBorder="1" applyAlignment="1">
      <alignment horizontal="left" vertical="center" wrapText="1"/>
    </xf>
    <xf numFmtId="0" fontId="12" fillId="0" borderId="3" xfId="0" applyFont="1" applyFill="1" applyBorder="1" applyAlignment="1">
      <alignment horizontal="left" vertical="top" wrapText="1"/>
    </xf>
    <xf numFmtId="0" fontId="36" fillId="0" borderId="3" xfId="11" applyFont="1" applyFill="1" applyBorder="1" applyAlignment="1">
      <alignment vertical="center" wrapText="1"/>
    </xf>
    <xf numFmtId="43" fontId="8" fillId="0" borderId="3" xfId="1" applyFont="1" applyFill="1" applyBorder="1" applyAlignment="1">
      <alignment horizontal="center" wrapText="1"/>
    </xf>
    <xf numFmtId="0" fontId="8" fillId="0" borderId="3" xfId="28" applyFont="1" applyFill="1" applyBorder="1"/>
    <xf numFmtId="43" fontId="8" fillId="0" borderId="3" xfId="29" applyFont="1" applyFill="1" applyBorder="1" applyAlignment="1">
      <alignment horizontal="center" wrapText="1"/>
    </xf>
    <xf numFmtId="43" fontId="8" fillId="0" borderId="3" xfId="18" applyFont="1" applyFill="1" applyBorder="1" applyAlignment="1">
      <alignment horizontal="right" vertical="center" wrapText="1"/>
    </xf>
    <xf numFmtId="43" fontId="8" fillId="0" borderId="3" xfId="1" applyFont="1" applyFill="1" applyBorder="1" applyAlignment="1">
      <alignment horizontal="right" vertical="center" wrapText="1"/>
    </xf>
    <xf numFmtId="164" fontId="36" fillId="0" borderId="3" xfId="28" applyNumberFormat="1" applyFont="1" applyFill="1" applyBorder="1" applyAlignment="1">
      <alignment horizontal="left" vertical="center" wrapText="1"/>
    </xf>
    <xf numFmtId="164" fontId="8" fillId="0" borderId="3" xfId="28" applyNumberFormat="1" applyFont="1" applyFill="1" applyBorder="1" applyAlignment="1">
      <alignment horizontal="center" vertical="center" wrapText="1"/>
    </xf>
    <xf numFmtId="164" fontId="8" fillId="0" borderId="3" xfId="16" applyNumberFormat="1" applyFont="1" applyFill="1" applyBorder="1" applyAlignment="1">
      <alignment horizontal="center" vertical="center" wrapText="1"/>
    </xf>
    <xf numFmtId="164" fontId="12" fillId="0" borderId="3" xfId="16" applyNumberFormat="1" applyFont="1" applyFill="1" applyBorder="1" applyAlignment="1">
      <alignment horizontal="center" vertical="center" wrapText="1"/>
    </xf>
    <xf numFmtId="43" fontId="12" fillId="0" borderId="3" xfId="29" applyFont="1" applyFill="1" applyBorder="1" applyAlignment="1">
      <alignment horizontal="center" vertical="center" wrapText="1"/>
    </xf>
    <xf numFmtId="166" fontId="8" fillId="0" borderId="3" xfId="1" applyNumberFormat="1" applyFont="1" applyFill="1" applyBorder="1" applyAlignment="1">
      <alignment vertical="center"/>
    </xf>
    <xf numFmtId="43" fontId="8" fillId="0" borderId="3" xfId="29" applyFont="1" applyFill="1" applyBorder="1" applyAlignment="1">
      <alignment vertical="center"/>
    </xf>
    <xf numFmtId="0" fontId="8" fillId="0" borderId="3" xfId="39" applyFont="1" applyFill="1" applyBorder="1" applyAlignment="1">
      <alignment horizontal="center" vertical="center" wrapText="1"/>
    </xf>
    <xf numFmtId="43" fontId="36" fillId="0" borderId="3" xfId="29" applyFont="1" applyFill="1" applyBorder="1"/>
    <xf numFmtId="43" fontId="8" fillId="0" borderId="3" xfId="29" applyFont="1" applyFill="1" applyBorder="1" applyAlignment="1">
      <alignment wrapText="1"/>
    </xf>
    <xf numFmtId="0" fontId="8" fillId="0" borderId="3" xfId="21" applyFont="1" applyFill="1" applyBorder="1" applyAlignment="1">
      <alignment vertical="center" wrapText="1"/>
    </xf>
    <xf numFmtId="43" fontId="12" fillId="0" borderId="3" xfId="22" applyFont="1" applyFill="1" applyBorder="1" applyAlignment="1">
      <alignment vertical="center" wrapText="1"/>
    </xf>
    <xf numFmtId="0" fontId="36" fillId="0" borderId="3" xfId="19" applyFont="1" applyFill="1" applyBorder="1" applyAlignment="1">
      <alignment vertical="center" wrapText="1"/>
    </xf>
    <xf numFmtId="0" fontId="8" fillId="0" borderId="3" xfId="24" applyFont="1" applyFill="1" applyBorder="1" applyAlignment="1">
      <alignment horizontal="left" vertical="center" wrapText="1"/>
    </xf>
    <xf numFmtId="166" fontId="8" fillId="0" borderId="3" xfId="1" applyNumberFormat="1" applyFont="1" applyFill="1" applyBorder="1" applyAlignment="1">
      <alignment horizontal="center"/>
    </xf>
    <xf numFmtId="0" fontId="12" fillId="0" borderId="3" xfId="30" applyFont="1" applyFill="1" applyBorder="1" applyAlignment="1">
      <alignment vertical="center" wrapText="1"/>
    </xf>
    <xf numFmtId="43" fontId="12" fillId="0" borderId="3" xfId="1" applyFont="1" applyFill="1" applyBorder="1" applyAlignment="1">
      <alignment wrapText="1"/>
    </xf>
    <xf numFmtId="0" fontId="65" fillId="0" borderId="3" xfId="30" applyFont="1" applyFill="1" applyBorder="1" applyAlignment="1"/>
    <xf numFmtId="0" fontId="8" fillId="0" borderId="11" xfId="32" applyFont="1" applyFill="1" applyBorder="1"/>
    <xf numFmtId="0" fontId="12" fillId="0" borderId="11" xfId="16" applyFont="1" applyFill="1" applyBorder="1" applyAlignment="1">
      <alignment horizontal="center" vertical="center" wrapText="1"/>
    </xf>
    <xf numFmtId="0" fontId="22" fillId="0" borderId="0" xfId="16" applyFont="1" applyFill="1" applyAlignment="1">
      <alignment vertical="center"/>
    </xf>
    <xf numFmtId="0" fontId="36" fillId="0" borderId="11" xfId="16" applyFont="1" applyFill="1" applyBorder="1" applyAlignment="1">
      <alignment horizontal="left"/>
    </xf>
    <xf numFmtId="0" fontId="36" fillId="0" borderId="11" xfId="16" applyFont="1" applyFill="1" applyBorder="1" applyAlignment="1">
      <alignment horizontal="center" vertical="center"/>
    </xf>
    <xf numFmtId="166" fontId="8" fillId="0" borderId="11" xfId="1" applyNumberFormat="1" applyFont="1" applyFill="1" applyBorder="1" applyAlignment="1">
      <alignment wrapText="1"/>
    </xf>
    <xf numFmtId="43" fontId="12" fillId="0" borderId="11" xfId="33" applyFont="1" applyFill="1" applyBorder="1" applyAlignment="1">
      <alignment horizontal="center" vertical="center" wrapText="1"/>
    </xf>
    <xf numFmtId="166" fontId="12" fillId="0" borderId="11" xfId="33" applyNumberFormat="1" applyFont="1" applyFill="1" applyBorder="1" applyAlignment="1">
      <alignment horizontal="center" vertical="center" wrapText="1"/>
    </xf>
    <xf numFmtId="166" fontId="12" fillId="0" borderId="19" xfId="33" applyNumberFormat="1" applyFont="1" applyFill="1" applyBorder="1" applyAlignment="1">
      <alignment horizontal="center" vertical="center" wrapText="1"/>
    </xf>
    <xf numFmtId="43" fontId="12" fillId="0" borderId="3" xfId="33" applyFont="1" applyFill="1" applyBorder="1" applyAlignment="1">
      <alignment horizontal="center" vertical="center" wrapText="1"/>
    </xf>
    <xf numFmtId="0" fontId="8" fillId="0" borderId="3" xfId="16" applyFont="1" applyFill="1" applyBorder="1" applyAlignment="1">
      <alignment horizontal="left" vertical="center" wrapText="1"/>
    </xf>
    <xf numFmtId="0" fontId="8" fillId="0" borderId="3" xfId="40" applyFont="1" applyFill="1" applyBorder="1" applyAlignment="1">
      <alignment horizontal="left" vertical="center" wrapText="1"/>
    </xf>
    <xf numFmtId="43" fontId="8" fillId="0" borderId="3" xfId="22" applyFont="1" applyFill="1" applyBorder="1"/>
    <xf numFmtId="43" fontId="8" fillId="0" borderId="3" xfId="1" applyFont="1" applyFill="1" applyBorder="1"/>
    <xf numFmtId="0" fontId="12" fillId="0" borderId="3" xfId="21" applyFont="1" applyFill="1" applyBorder="1" applyAlignment="1">
      <alignment horizontal="center" vertical="center" wrapText="1"/>
    </xf>
    <xf numFmtId="0" fontId="65" fillId="0" borderId="3" xfId="21" applyFont="1" applyFill="1" applyBorder="1" applyAlignment="1">
      <alignment vertical="center" wrapText="1"/>
    </xf>
    <xf numFmtId="0" fontId="36" fillId="0" borderId="3" xfId="21" applyFont="1" applyFill="1" applyBorder="1" applyAlignment="1">
      <alignment vertical="center"/>
    </xf>
    <xf numFmtId="43" fontId="36" fillId="0" borderId="3" xfId="22" applyFont="1" applyFill="1" applyBorder="1" applyAlignment="1">
      <alignment vertical="center"/>
    </xf>
    <xf numFmtId="0" fontId="36" fillId="0" borderId="3" xfId="23" applyFont="1" applyFill="1" applyBorder="1" applyAlignment="1">
      <alignment vertical="center"/>
    </xf>
    <xf numFmtId="43" fontId="8" fillId="0" borderId="3" xfId="22" applyFont="1" applyFill="1" applyBorder="1" applyAlignment="1">
      <alignment horizontal="center" vertical="center"/>
    </xf>
    <xf numFmtId="43" fontId="12" fillId="0" borderId="3" xfId="1" applyNumberFormat="1" applyFont="1" applyFill="1" applyBorder="1" applyAlignment="1">
      <alignment vertical="center"/>
    </xf>
    <xf numFmtId="43" fontId="8" fillId="0" borderId="3" xfId="22" applyFont="1" applyFill="1" applyBorder="1" applyAlignment="1">
      <alignment vertical="center"/>
    </xf>
    <xf numFmtId="166" fontId="8" fillId="0" borderId="3" xfId="1" applyNumberFormat="1" applyFont="1" applyFill="1" applyBorder="1"/>
    <xf numFmtId="0" fontId="65" fillId="0" borderId="3" xfId="30" applyFont="1" applyFill="1" applyBorder="1" applyAlignment="1">
      <alignment horizontal="left"/>
    </xf>
    <xf numFmtId="0" fontId="36" fillId="0" borderId="3" xfId="41" applyFont="1" applyFill="1" applyBorder="1" applyAlignment="1">
      <alignment vertical="center"/>
    </xf>
    <xf numFmtId="0" fontId="36" fillId="0" borderId="3" xfId="41" applyFont="1" applyFill="1" applyBorder="1" applyAlignment="1">
      <alignment horizontal="left"/>
    </xf>
    <xf numFmtId="0" fontId="36" fillId="0" borderId="3" xfId="41" applyFont="1" applyFill="1" applyBorder="1" applyAlignment="1">
      <alignment horizontal="center" vertical="center"/>
    </xf>
    <xf numFmtId="0" fontId="8" fillId="0" borderId="3" xfId="41" applyFont="1" applyFill="1" applyBorder="1" applyAlignment="1">
      <alignment horizontal="center" vertical="center" wrapText="1"/>
    </xf>
    <xf numFmtId="43" fontId="36" fillId="0" borderId="3" xfId="22" applyFont="1" applyFill="1" applyBorder="1" applyAlignment="1">
      <alignment horizontal="right" vertical="center"/>
    </xf>
    <xf numFmtId="0" fontId="12" fillId="0" borderId="3" xfId="3" applyFont="1" applyFill="1" applyBorder="1" applyAlignment="1">
      <alignment wrapText="1"/>
    </xf>
    <xf numFmtId="0" fontId="8" fillId="0" borderId="3" xfId="14" applyFont="1" applyFill="1" applyBorder="1" applyAlignment="1">
      <alignment horizontal="center" vertical="center" wrapText="1"/>
    </xf>
    <xf numFmtId="3" fontId="13" fillId="0" borderId="3" xfId="4" applyNumberFormat="1" applyFont="1" applyFill="1" applyBorder="1" applyAlignment="1">
      <alignment vertical="center" wrapText="1"/>
    </xf>
    <xf numFmtId="43" fontId="8" fillId="0" borderId="3" xfId="12" applyFont="1" applyFill="1" applyBorder="1" applyAlignment="1">
      <alignment vertical="center"/>
    </xf>
    <xf numFmtId="0" fontId="8" fillId="0" borderId="3" xfId="20" applyFont="1" applyFill="1" applyBorder="1" applyAlignment="1">
      <alignment horizontal="center" vertical="center" wrapText="1"/>
    </xf>
    <xf numFmtId="0" fontId="8" fillId="0" borderId="3" xfId="42" applyFont="1" applyFill="1" applyBorder="1" applyAlignment="1">
      <alignment horizontal="center" vertical="center" wrapText="1"/>
    </xf>
    <xf numFmtId="0" fontId="36" fillId="0" borderId="3" xfId="28" applyFont="1" applyFill="1" applyBorder="1" applyAlignment="1">
      <alignment horizontal="left" vertical="center" wrapText="1"/>
    </xf>
    <xf numFmtId="43" fontId="8" fillId="0" borderId="3" xfId="29" applyFont="1" applyFill="1" applyBorder="1"/>
    <xf numFmtId="0" fontId="36" fillId="0" borderId="3" xfId="28" applyFont="1" applyFill="1" applyBorder="1" applyAlignment="1"/>
    <xf numFmtId="43" fontId="8" fillId="0" borderId="3" xfId="1" applyFont="1" applyFill="1" applyBorder="1" applyAlignment="1">
      <alignment horizontal="center" vertical="center"/>
    </xf>
    <xf numFmtId="43" fontId="12" fillId="0" borderId="3" xfId="1" applyNumberFormat="1" applyFont="1" applyFill="1" applyBorder="1" applyAlignment="1">
      <alignment horizontal="center" vertical="center"/>
    </xf>
    <xf numFmtId="43" fontId="12" fillId="0" borderId="3" xfId="1" applyFont="1" applyFill="1" applyBorder="1" applyAlignment="1">
      <alignment horizontal="center" vertical="center"/>
    </xf>
    <xf numFmtId="166" fontId="12" fillId="0" borderId="3" xfId="1" applyNumberFormat="1" applyFont="1" applyFill="1" applyBorder="1" applyAlignment="1">
      <alignment horizontal="center" vertical="center"/>
    </xf>
    <xf numFmtId="43" fontId="12" fillId="0" borderId="3" xfId="1" applyFont="1" applyFill="1" applyBorder="1" applyAlignment="1">
      <alignment vertical="center"/>
    </xf>
    <xf numFmtId="166" fontId="12" fillId="0" borderId="3" xfId="1" applyNumberFormat="1" applyFont="1" applyFill="1" applyBorder="1" applyAlignment="1">
      <alignment vertical="center"/>
    </xf>
    <xf numFmtId="0" fontId="8" fillId="0" borderId="3" xfId="16" applyFont="1" applyFill="1" applyBorder="1" applyAlignment="1">
      <alignment horizontal="center" vertical="center"/>
    </xf>
    <xf numFmtId="0" fontId="8" fillId="0" borderId="3" xfId="28" applyFont="1" applyFill="1" applyBorder="1" applyAlignment="1">
      <alignment vertical="center" wrapText="1"/>
    </xf>
    <xf numFmtId="43" fontId="8" fillId="0" borderId="3" xfId="29" applyFont="1" applyFill="1" applyBorder="1" applyAlignment="1">
      <alignment horizontal="center" vertical="center"/>
    </xf>
    <xf numFmtId="0" fontId="8" fillId="0" borderId="3" xfId="0" applyFont="1" applyFill="1" applyBorder="1" applyAlignment="1">
      <alignment horizontal="center" vertical="center"/>
    </xf>
    <xf numFmtId="3" fontId="36" fillId="0" borderId="3" xfId="37" applyNumberFormat="1" applyFont="1" applyFill="1" applyBorder="1" applyAlignment="1">
      <alignment vertical="center"/>
    </xf>
    <xf numFmtId="0" fontId="8" fillId="0" borderId="3" xfId="37" applyFont="1" applyFill="1" applyBorder="1" applyAlignment="1">
      <alignment vertical="center" wrapText="1"/>
    </xf>
    <xf numFmtId="43" fontId="8" fillId="0" borderId="3" xfId="38" applyFont="1" applyFill="1" applyBorder="1" applyAlignment="1">
      <alignment horizontal="center" vertical="center"/>
    </xf>
    <xf numFmtId="43" fontId="8" fillId="0" borderId="3" xfId="38" applyFont="1" applyFill="1" applyBorder="1" applyAlignment="1">
      <alignment vertical="center"/>
    </xf>
    <xf numFmtId="43" fontId="8" fillId="0" borderId="3" xfId="18" applyFont="1" applyFill="1" applyBorder="1" applyAlignment="1">
      <alignment horizontal="center" vertical="center"/>
    </xf>
    <xf numFmtId="43" fontId="8" fillId="0" borderId="3" xfId="18" applyFont="1" applyFill="1" applyBorder="1" applyAlignment="1">
      <alignment vertical="center"/>
    </xf>
    <xf numFmtId="13" fontId="8" fillId="0" borderId="3" xfId="1" applyNumberFormat="1" applyFont="1" applyFill="1" applyBorder="1" applyAlignment="1">
      <alignment horizontal="center" vertical="center"/>
    </xf>
    <xf numFmtId="0" fontId="8" fillId="0" borderId="3" xfId="28" applyFont="1" applyFill="1" applyBorder="1" applyAlignment="1">
      <alignment horizontal="left" vertical="center"/>
    </xf>
    <xf numFmtId="0" fontId="8" fillId="0" borderId="3" xfId="16" applyFont="1" applyFill="1" applyBorder="1" applyAlignment="1">
      <alignment vertical="center" wrapText="1"/>
    </xf>
    <xf numFmtId="0" fontId="8" fillId="0" borderId="3" xfId="17" applyFont="1" applyFill="1" applyBorder="1" applyAlignment="1">
      <alignment horizontal="left" vertical="center"/>
    </xf>
    <xf numFmtId="43" fontId="12" fillId="0" borderId="3" xfId="22" applyFont="1" applyFill="1" applyBorder="1" applyAlignment="1">
      <alignment horizontal="center" vertical="center"/>
    </xf>
    <xf numFmtId="0" fontId="65" fillId="0" borderId="3" xfId="16" applyFont="1" applyFill="1" applyBorder="1" applyAlignment="1">
      <alignment horizontal="left" vertical="center" wrapText="1"/>
    </xf>
    <xf numFmtId="43" fontId="12" fillId="0" borderId="3" xfId="29" applyFont="1" applyFill="1" applyBorder="1" applyAlignment="1">
      <alignment horizontal="center" vertical="center"/>
    </xf>
    <xf numFmtId="0" fontId="12" fillId="0" borderId="3" xfId="16" applyFont="1" applyFill="1" applyBorder="1" applyAlignment="1">
      <alignment horizontal="left" vertical="center" wrapText="1"/>
    </xf>
    <xf numFmtId="0" fontId="12" fillId="0" borderId="3" xfId="16" applyFont="1" applyFill="1" applyBorder="1" applyAlignment="1">
      <alignment horizontal="center" vertical="center"/>
    </xf>
    <xf numFmtId="0" fontId="8" fillId="0" borderId="3" xfId="16" applyFont="1" applyFill="1" applyBorder="1" applyAlignment="1">
      <alignment horizontal="left" vertical="center"/>
    </xf>
    <xf numFmtId="43" fontId="12" fillId="0" borderId="3" xfId="1" applyNumberFormat="1" applyFont="1" applyFill="1" applyBorder="1" applyAlignment="1">
      <alignment horizontal="right" vertical="center"/>
    </xf>
    <xf numFmtId="0" fontId="13" fillId="0" borderId="3" xfId="28" applyFont="1" applyFill="1" applyBorder="1" applyAlignment="1">
      <alignment horizontal="center" vertical="center" wrapText="1"/>
    </xf>
    <xf numFmtId="0" fontId="10" fillId="0" borderId="3" xfId="28" applyFont="1" applyFill="1" applyBorder="1" applyAlignment="1">
      <alignment vertical="center" wrapText="1"/>
    </xf>
    <xf numFmtId="43" fontId="13" fillId="0" borderId="3" xfId="1" applyFont="1" applyFill="1" applyBorder="1" applyAlignment="1">
      <alignment horizontal="center" vertical="center"/>
    </xf>
    <xf numFmtId="43" fontId="10" fillId="0" borderId="3" xfId="1" applyNumberFormat="1" applyFont="1" applyFill="1" applyBorder="1" applyAlignment="1">
      <alignment horizontal="center" vertical="center"/>
    </xf>
    <xf numFmtId="164" fontId="12" fillId="0" borderId="3" xfId="0" applyNumberFormat="1" applyFont="1" applyFill="1" applyBorder="1" applyAlignment="1">
      <alignment horizontal="left" vertical="center" wrapText="1"/>
    </xf>
    <xf numFmtId="43" fontId="12" fillId="0" borderId="3" xfId="1" applyNumberFormat="1" applyFont="1" applyFill="1" applyBorder="1" applyAlignment="1">
      <alignment horizontal="left" vertical="center" wrapText="1"/>
    </xf>
    <xf numFmtId="43" fontId="12" fillId="0" borderId="3" xfId="1" applyFont="1" applyFill="1" applyBorder="1" applyAlignment="1">
      <alignment horizontal="left" vertical="center" wrapText="1"/>
    </xf>
    <xf numFmtId="166" fontId="12" fillId="0" borderId="3" xfId="1" applyNumberFormat="1" applyFont="1" applyFill="1" applyBorder="1" applyAlignment="1">
      <alignment horizontal="left" vertical="center" wrapText="1"/>
    </xf>
    <xf numFmtId="0" fontId="12" fillId="0" borderId="3" xfId="3" applyFont="1" applyFill="1" applyBorder="1" applyAlignment="1">
      <alignment horizontal="center" vertical="center"/>
    </xf>
    <xf numFmtId="0" fontId="12" fillId="0" borderId="3" xfId="3" applyFont="1" applyFill="1" applyBorder="1"/>
    <xf numFmtId="0" fontId="12" fillId="0" borderId="3" xfId="3" applyFont="1" applyFill="1" applyBorder="1" applyAlignment="1">
      <alignment vertical="center" wrapText="1"/>
    </xf>
    <xf numFmtId="0" fontId="36" fillId="0" borderId="3" xfId="43" applyFont="1" applyFill="1" applyBorder="1"/>
    <xf numFmtId="0" fontId="36" fillId="0" borderId="3" xfId="43" applyFont="1" applyFill="1" applyBorder="1" applyAlignment="1">
      <alignment horizontal="center"/>
    </xf>
    <xf numFmtId="0" fontId="12" fillId="0" borderId="3" xfId="14" applyFont="1" applyFill="1" applyBorder="1" applyAlignment="1">
      <alignment horizontal="center" vertical="center"/>
    </xf>
    <xf numFmtId="0" fontId="13" fillId="0" borderId="3" xfId="4" applyFont="1" applyFill="1" applyBorder="1" applyAlignment="1">
      <alignment vertical="top" wrapText="1"/>
    </xf>
    <xf numFmtId="0" fontId="8" fillId="0" borderId="3" xfId="11" applyFont="1" applyFill="1" applyBorder="1" applyAlignment="1">
      <alignment horizontal="center" vertical="center"/>
    </xf>
    <xf numFmtId="43" fontId="8" fillId="0" borderId="3" xfId="12" applyFont="1" applyFill="1" applyBorder="1" applyAlignment="1">
      <alignment horizontal="center" vertical="center"/>
    </xf>
    <xf numFmtId="43" fontId="65" fillId="0" borderId="3" xfId="1" applyNumberFormat="1" applyFont="1" applyFill="1" applyBorder="1"/>
    <xf numFmtId="0" fontId="8" fillId="0" borderId="3" xfId="10" applyFont="1" applyFill="1" applyBorder="1" applyAlignment="1">
      <alignment horizontal="center" vertical="center"/>
    </xf>
    <xf numFmtId="0" fontId="12" fillId="0" borderId="3" xfId="20" applyFont="1" applyFill="1" applyBorder="1" applyAlignment="1">
      <alignment horizontal="center" vertical="center"/>
    </xf>
    <xf numFmtId="0" fontId="13" fillId="0" borderId="3" xfId="17" applyFont="1" applyFill="1" applyBorder="1" applyAlignment="1">
      <alignment vertical="center" wrapText="1"/>
    </xf>
    <xf numFmtId="0" fontId="12" fillId="0" borderId="3" xfId="28" applyFont="1" applyFill="1" applyBorder="1" applyAlignment="1">
      <alignment horizontal="center" vertical="center" wrapText="1"/>
    </xf>
    <xf numFmtId="0" fontId="13" fillId="0" borderId="3" xfId="28" applyFont="1" applyFill="1" applyBorder="1" applyAlignment="1">
      <alignment vertical="center" wrapText="1"/>
    </xf>
    <xf numFmtId="0" fontId="12" fillId="0" borderId="3" xfId="11" applyFont="1" applyFill="1" applyBorder="1" applyAlignment="1">
      <alignment horizontal="center" vertical="center"/>
    </xf>
    <xf numFmtId="0" fontId="12" fillId="0" borderId="3" xfId="11" applyFont="1" applyFill="1" applyBorder="1" applyAlignment="1">
      <alignment vertical="center" wrapText="1"/>
    </xf>
    <xf numFmtId="0" fontId="12" fillId="0" borderId="3" xfId="23" applyFont="1" applyFill="1" applyBorder="1" applyAlignment="1">
      <alignment horizontal="center" vertical="center"/>
    </xf>
    <xf numFmtId="43" fontId="8" fillId="0" borderId="3" xfId="38" applyFont="1" applyFill="1" applyBorder="1"/>
    <xf numFmtId="0" fontId="36" fillId="0" borderId="3" xfId="16" applyFont="1" applyFill="1" applyBorder="1"/>
    <xf numFmtId="43" fontId="13" fillId="0" borderId="3" xfId="44" applyFont="1" applyFill="1" applyBorder="1" applyAlignment="1">
      <alignment vertical="top" wrapText="1"/>
    </xf>
    <xf numFmtId="164" fontId="8" fillId="0" borderId="3" xfId="16" applyNumberFormat="1" applyFont="1" applyFill="1" applyBorder="1" applyAlignment="1">
      <alignment vertical="center"/>
    </xf>
    <xf numFmtId="0" fontId="8" fillId="0" borderId="3" xfId="18" applyNumberFormat="1" applyFont="1" applyFill="1" applyBorder="1" applyAlignment="1">
      <alignment horizontal="center" vertical="center"/>
    </xf>
    <xf numFmtId="0" fontId="36" fillId="0" borderId="3" xfId="17" applyFont="1" applyFill="1" applyBorder="1"/>
    <xf numFmtId="0" fontId="13" fillId="0" borderId="3" xfId="0" applyFont="1" applyFill="1" applyBorder="1" applyAlignment="1">
      <alignment wrapText="1"/>
    </xf>
    <xf numFmtId="43" fontId="8" fillId="0" borderId="3" xfId="1" applyFont="1" applyFill="1" applyBorder="1" applyAlignment="1">
      <alignment horizontal="right" vertical="center"/>
    </xf>
    <xf numFmtId="0" fontId="8" fillId="0" borderId="3" xfId="21" applyFont="1" applyFill="1" applyBorder="1" applyAlignment="1">
      <alignment vertical="center"/>
    </xf>
    <xf numFmtId="0" fontId="33" fillId="0" borderId="3" xfId="11" applyFont="1" applyFill="1" applyBorder="1" applyAlignment="1">
      <alignment horizontal="center" vertical="center" wrapText="1"/>
    </xf>
    <xf numFmtId="0" fontId="8" fillId="0" borderId="3" xfId="45" applyFont="1" applyFill="1" applyBorder="1" applyAlignment="1">
      <alignment horizontal="center" vertical="center" wrapText="1"/>
    </xf>
    <xf numFmtId="0" fontId="33" fillId="0" borderId="3" xfId="14" applyFont="1" applyFill="1" applyBorder="1" applyAlignment="1">
      <alignment horizontal="center" vertical="center" wrapText="1"/>
    </xf>
    <xf numFmtId="0" fontId="8" fillId="0" borderId="3" xfId="14" applyFont="1" applyFill="1" applyBorder="1" applyAlignment="1">
      <alignment vertical="center" wrapText="1"/>
    </xf>
    <xf numFmtId="0" fontId="8" fillId="0" borderId="3" xfId="39" applyFont="1" applyFill="1" applyBorder="1"/>
    <xf numFmtId="0" fontId="33" fillId="0" borderId="3" xfId="39" applyFont="1" applyFill="1" applyBorder="1" applyAlignment="1">
      <alignment horizontal="center" vertical="center" wrapText="1"/>
    </xf>
    <xf numFmtId="0" fontId="8" fillId="0" borderId="3" xfId="46" applyFont="1" applyFill="1" applyBorder="1"/>
    <xf numFmtId="0" fontId="33" fillId="0" borderId="3" xfId="46" applyFont="1" applyFill="1" applyBorder="1" applyAlignment="1">
      <alignment horizontal="center" vertical="center" wrapText="1"/>
    </xf>
    <xf numFmtId="0" fontId="8" fillId="0" borderId="3" xfId="46" applyFont="1" applyFill="1" applyBorder="1" applyAlignment="1">
      <alignment vertical="center" wrapText="1"/>
    </xf>
    <xf numFmtId="0" fontId="8" fillId="0" borderId="3" xfId="39" applyFont="1" applyFill="1" applyBorder="1" applyAlignment="1">
      <alignment vertical="center" wrapText="1"/>
    </xf>
    <xf numFmtId="43" fontId="8" fillId="0" borderId="3" xfId="29" applyFont="1" applyFill="1" applyBorder="1" applyAlignment="1">
      <alignment horizontal="right" vertical="center"/>
    </xf>
    <xf numFmtId="0" fontId="8" fillId="0" borderId="3" xfId="24" applyFont="1" applyFill="1" applyBorder="1" applyAlignment="1">
      <alignment vertical="center"/>
    </xf>
    <xf numFmtId="43" fontId="8" fillId="0" borderId="3" xfId="25" applyFont="1" applyFill="1" applyBorder="1" applyAlignment="1">
      <alignment horizontal="center" vertical="center"/>
    </xf>
    <xf numFmtId="43" fontId="8" fillId="0" borderId="3" xfId="25" applyFont="1" applyFill="1" applyBorder="1"/>
    <xf numFmtId="166" fontId="12" fillId="0" borderId="3" xfId="1" applyNumberFormat="1" applyFont="1" applyFill="1" applyBorder="1" applyAlignment="1">
      <alignment horizontal="center"/>
    </xf>
    <xf numFmtId="43" fontId="12" fillId="0" borderId="3" xfId="18" applyFont="1" applyFill="1" applyBorder="1"/>
    <xf numFmtId="43" fontId="8" fillId="0" borderId="3" xfId="18" applyFont="1" applyFill="1" applyBorder="1"/>
    <xf numFmtId="0" fontId="36" fillId="0" borderId="3" xfId="21" applyFont="1" applyFill="1" applyBorder="1" applyAlignment="1">
      <alignment wrapText="1"/>
    </xf>
    <xf numFmtId="0" fontId="36" fillId="0" borderId="3" xfId="21" applyFont="1" applyFill="1" applyBorder="1" applyAlignment="1">
      <alignment horizontal="center" wrapText="1"/>
    </xf>
    <xf numFmtId="43" fontId="12" fillId="0" borderId="3" xfId="22" applyFont="1" applyFill="1" applyBorder="1"/>
    <xf numFmtId="0" fontId="33" fillId="0" borderId="3" xfId="0" applyFont="1" applyFill="1" applyBorder="1" applyAlignment="1">
      <alignment horizontal="center" vertical="center"/>
    </xf>
    <xf numFmtId="43" fontId="12" fillId="0" borderId="3" xfId="1" applyFont="1" applyFill="1" applyBorder="1"/>
    <xf numFmtId="0" fontId="12" fillId="0" borderId="3" xfId="32" applyFont="1" applyFill="1" applyBorder="1" applyAlignment="1">
      <alignment horizontal="center" vertical="center"/>
    </xf>
    <xf numFmtId="0" fontId="12" fillId="0" borderId="3" xfId="32" applyFont="1" applyFill="1" applyBorder="1" applyAlignment="1">
      <alignment vertical="center"/>
    </xf>
    <xf numFmtId="0" fontId="8" fillId="0" borderId="3" xfId="32" applyFont="1" applyFill="1" applyBorder="1" applyAlignment="1">
      <alignment horizontal="center" vertical="center"/>
    </xf>
    <xf numFmtId="0" fontId="12" fillId="0" borderId="3" xfId="47" applyFont="1" applyFill="1" applyBorder="1" applyAlignment="1">
      <alignment horizontal="center" vertical="center"/>
    </xf>
    <xf numFmtId="43" fontId="8" fillId="0" borderId="3" xfId="25" applyFont="1" applyFill="1" applyBorder="1" applyAlignment="1">
      <alignment vertical="center"/>
    </xf>
    <xf numFmtId="0" fontId="8" fillId="0" borderId="3" xfId="16" applyFont="1" applyFill="1" applyBorder="1" applyAlignment="1">
      <alignment vertical="center"/>
    </xf>
    <xf numFmtId="43" fontId="8" fillId="0" borderId="3" xfId="1" applyFont="1" applyFill="1" applyBorder="1" applyAlignment="1">
      <alignment horizontal="center" vertical="center" textRotation="90"/>
    </xf>
    <xf numFmtId="0" fontId="8" fillId="0" borderId="11" xfId="16" applyFont="1" applyFill="1" applyBorder="1" applyAlignment="1">
      <alignment horizontal="center" vertical="center"/>
    </xf>
    <xf numFmtId="3" fontId="36" fillId="0" borderId="11" xfId="32" applyNumberFormat="1" applyFont="1" applyFill="1" applyBorder="1" applyAlignment="1">
      <alignment vertical="center"/>
    </xf>
    <xf numFmtId="0" fontId="8" fillId="0" borderId="11" xfId="32" applyFont="1" applyFill="1" applyBorder="1" applyAlignment="1">
      <alignment vertical="center" wrapText="1"/>
    </xf>
    <xf numFmtId="43" fontId="12" fillId="0" borderId="11" xfId="1" applyNumberFormat="1" applyFont="1" applyFill="1" applyBorder="1" applyAlignment="1">
      <alignment horizontal="center" vertical="center"/>
    </xf>
    <xf numFmtId="166" fontId="8" fillId="0" borderId="11" xfId="33" applyNumberFormat="1" applyFont="1" applyFill="1" applyBorder="1" applyAlignment="1">
      <alignment horizontal="center" vertical="center"/>
    </xf>
    <xf numFmtId="43" fontId="8" fillId="0" borderId="11" xfId="33" applyFont="1" applyFill="1" applyBorder="1" applyAlignment="1">
      <alignment horizontal="center" vertical="center"/>
    </xf>
    <xf numFmtId="43" fontId="8" fillId="0" borderId="11" xfId="33" applyFont="1" applyFill="1" applyBorder="1" applyAlignment="1">
      <alignment vertical="center"/>
    </xf>
    <xf numFmtId="166" fontId="8" fillId="0" borderId="11" xfId="33" applyNumberFormat="1" applyFont="1" applyFill="1" applyBorder="1" applyAlignment="1">
      <alignment vertical="center"/>
    </xf>
    <xf numFmtId="166" fontId="8" fillId="0" borderId="11" xfId="33" applyNumberFormat="1" applyFont="1" applyFill="1" applyBorder="1"/>
    <xf numFmtId="43" fontId="8" fillId="0" borderId="11" xfId="33" applyFont="1" applyFill="1" applyBorder="1"/>
    <xf numFmtId="166" fontId="8" fillId="0" borderId="19" xfId="33" applyNumberFormat="1" applyFont="1" applyFill="1" applyBorder="1"/>
    <xf numFmtId="43" fontId="8" fillId="0" borderId="3" xfId="33" applyFont="1" applyFill="1" applyBorder="1"/>
    <xf numFmtId="166" fontId="8" fillId="0" borderId="3" xfId="1" applyNumberFormat="1" applyFont="1" applyFill="1" applyBorder="1" applyAlignment="1">
      <alignment horizontal="right" vertical="center"/>
    </xf>
    <xf numFmtId="0" fontId="8" fillId="0" borderId="3" xfId="17" applyFont="1" applyFill="1" applyBorder="1" applyAlignment="1">
      <alignment wrapText="1"/>
    </xf>
    <xf numFmtId="0" fontId="8" fillId="0" borderId="3" xfId="17" applyFont="1" applyFill="1" applyBorder="1"/>
    <xf numFmtId="0" fontId="36" fillId="0" borderId="3" xfId="19" applyFont="1" applyFill="1" applyBorder="1" applyAlignment="1">
      <alignment vertical="center"/>
    </xf>
    <xf numFmtId="0" fontId="66" fillId="0" borderId="3" xfId="21" applyFont="1" applyFill="1" applyBorder="1" applyAlignment="1">
      <alignment vertical="center"/>
    </xf>
    <xf numFmtId="166" fontId="12" fillId="0" borderId="3" xfId="1" applyNumberFormat="1" applyFont="1" applyFill="1" applyBorder="1" applyAlignment="1">
      <alignment horizontal="center" wrapText="1"/>
    </xf>
    <xf numFmtId="0" fontId="12" fillId="0" borderId="3" xfId="21" applyFont="1" applyFill="1" applyBorder="1" applyAlignment="1">
      <alignment horizontal="center" wrapText="1"/>
    </xf>
    <xf numFmtId="43" fontId="12" fillId="0" borderId="3" xfId="22" applyFont="1" applyFill="1" applyBorder="1" applyAlignment="1">
      <alignment horizontal="center" wrapText="1"/>
    </xf>
    <xf numFmtId="43" fontId="8" fillId="0" borderId="3" xfId="22" applyFont="1" applyFill="1" applyBorder="1" applyAlignment="1">
      <alignment horizontal="center"/>
    </xf>
    <xf numFmtId="43" fontId="12" fillId="0" borderId="3" xfId="1" applyNumberFormat="1" applyFont="1" applyFill="1" applyBorder="1" applyAlignment="1">
      <alignment wrapText="1"/>
    </xf>
    <xf numFmtId="43" fontId="12" fillId="0" borderId="3" xfId="22" applyFont="1" applyFill="1" applyBorder="1" applyAlignment="1">
      <alignment horizontal="center"/>
    </xf>
    <xf numFmtId="43" fontId="12" fillId="0" borderId="3" xfId="22" applyFont="1" applyFill="1" applyBorder="1" applyAlignment="1"/>
    <xf numFmtId="166" fontId="12" fillId="0" borderId="3" xfId="1" applyNumberFormat="1" applyFont="1" applyFill="1" applyBorder="1" applyAlignment="1"/>
    <xf numFmtId="0" fontId="67" fillId="0" borderId="3" xfId="21" applyFont="1" applyFill="1" applyBorder="1" applyAlignment="1">
      <alignment vertical="center" wrapText="1"/>
    </xf>
    <xf numFmtId="0" fontId="8" fillId="0" borderId="3" xfId="41" applyFont="1" applyFill="1" applyBorder="1" applyAlignment="1">
      <alignment horizontal="center" vertical="center"/>
    </xf>
    <xf numFmtId="0" fontId="36" fillId="0" borderId="3" xfId="21" applyFont="1" applyFill="1" applyBorder="1" applyAlignment="1">
      <alignment horizontal="justify" vertical="center" wrapText="1"/>
    </xf>
    <xf numFmtId="0" fontId="68" fillId="0" borderId="3" xfId="21" applyFont="1" applyFill="1" applyBorder="1" applyAlignment="1">
      <alignment horizontal="left" vertical="center" wrapText="1"/>
    </xf>
    <xf numFmtId="43" fontId="12" fillId="0" borderId="3" xfId="1" applyNumberFormat="1" applyFont="1" applyFill="1" applyBorder="1" applyAlignment="1">
      <alignment vertical="center" wrapText="1"/>
    </xf>
    <xf numFmtId="43" fontId="8" fillId="0" borderId="3" xfId="22" applyFont="1" applyFill="1" applyBorder="1" applyAlignment="1">
      <alignment horizontal="right" vertical="center"/>
    </xf>
    <xf numFmtId="0" fontId="69" fillId="0" borderId="3" xfId="21" applyFont="1" applyFill="1" applyBorder="1" applyAlignment="1">
      <alignment vertical="center" wrapText="1"/>
    </xf>
    <xf numFmtId="0" fontId="70" fillId="0" borderId="3" xfId="21" applyFont="1" applyFill="1" applyBorder="1" applyAlignment="1">
      <alignment vertical="center"/>
    </xf>
    <xf numFmtId="0" fontId="71" fillId="0" borderId="3" xfId="21" applyFont="1" applyFill="1" applyBorder="1" applyAlignment="1">
      <alignment vertical="top" wrapText="1"/>
    </xf>
    <xf numFmtId="43" fontId="8" fillId="0" borderId="3" xfId="22" applyFont="1" applyFill="1" applyBorder="1" applyAlignment="1">
      <alignment horizontal="right"/>
    </xf>
    <xf numFmtId="0" fontId="71" fillId="0" borderId="3" xfId="20" applyFont="1" applyFill="1" applyBorder="1" applyAlignment="1">
      <alignment vertical="top" wrapText="1"/>
    </xf>
    <xf numFmtId="0" fontId="71" fillId="0" borderId="3" xfId="21" applyFont="1" applyFill="1" applyBorder="1" applyAlignment="1">
      <alignment vertical="center"/>
    </xf>
    <xf numFmtId="43" fontId="12" fillId="0" borderId="3" xfId="22" applyFont="1" applyFill="1" applyBorder="1" applyAlignment="1">
      <alignment vertical="center"/>
    </xf>
    <xf numFmtId="43" fontId="8" fillId="0" borderId="3" xfId="25" applyFont="1" applyFill="1" applyBorder="1" applyAlignment="1">
      <alignment horizontal="right" vertical="center"/>
    </xf>
    <xf numFmtId="12" fontId="8" fillId="0" borderId="3" xfId="25" applyNumberFormat="1" applyFont="1" applyFill="1" applyBorder="1" applyAlignment="1">
      <alignment horizontal="right" vertical="center"/>
    </xf>
    <xf numFmtId="12" fontId="8" fillId="0" borderId="3" xfId="25" applyNumberFormat="1" applyFont="1" applyFill="1" applyBorder="1" applyAlignment="1">
      <alignment horizontal="center" vertical="center"/>
    </xf>
    <xf numFmtId="3" fontId="8" fillId="0" borderId="3" xfId="0" applyNumberFormat="1" applyFont="1" applyFill="1" applyBorder="1" applyAlignment="1">
      <alignment horizontal="center" vertical="center"/>
    </xf>
    <xf numFmtId="0" fontId="8" fillId="0" borderId="3" xfId="28" applyFont="1" applyFill="1" applyBorder="1" applyAlignment="1">
      <alignment horizontal="center"/>
    </xf>
    <xf numFmtId="43" fontId="36" fillId="0" borderId="3" xfId="29" applyFont="1" applyFill="1" applyBorder="1" applyAlignment="1">
      <alignment horizontal="right"/>
    </xf>
    <xf numFmtId="0" fontId="12" fillId="0" borderId="3" xfId="21" applyFont="1" applyFill="1" applyBorder="1" applyAlignment="1">
      <alignment horizontal="center" vertical="center"/>
    </xf>
    <xf numFmtId="0" fontId="12" fillId="0" borderId="3" xfId="21" applyFont="1" applyFill="1" applyBorder="1" applyAlignment="1">
      <alignment vertical="center" wrapText="1"/>
    </xf>
    <xf numFmtId="0" fontId="65" fillId="0" borderId="3" xfId="43" applyFont="1" applyFill="1" applyBorder="1" applyAlignment="1">
      <alignment horizontal="center"/>
    </xf>
    <xf numFmtId="0" fontId="36" fillId="0" borderId="3" xfId="41" applyFont="1" applyFill="1" applyBorder="1" applyAlignment="1">
      <alignment horizontal="left" vertical="center" wrapText="1"/>
    </xf>
    <xf numFmtId="0" fontId="12" fillId="0" borderId="3" xfId="24" applyFont="1" applyFill="1" applyBorder="1" applyAlignment="1">
      <alignment horizontal="center" vertical="center"/>
    </xf>
    <xf numFmtId="43" fontId="12" fillId="0" borderId="3" xfId="25" applyFont="1" applyFill="1" applyBorder="1" applyAlignment="1">
      <alignment horizontal="center" vertical="center"/>
    </xf>
    <xf numFmtId="0" fontId="36" fillId="0" borderId="3" xfId="9" applyFont="1" applyFill="1" applyBorder="1" applyAlignment="1">
      <alignment horizontal="left" vertical="center" wrapText="1"/>
    </xf>
    <xf numFmtId="0" fontId="8" fillId="0" borderId="3" xfId="32" applyFont="1" applyFill="1" applyBorder="1" applyAlignment="1">
      <alignment vertical="center" wrapText="1"/>
    </xf>
    <xf numFmtId="0" fontId="65" fillId="0" borderId="3" xfId="11" applyFont="1" applyFill="1" applyBorder="1" applyAlignment="1">
      <alignment vertical="center"/>
    </xf>
    <xf numFmtId="0" fontId="8" fillId="0" borderId="3" xfId="23" applyFont="1" applyFill="1" applyBorder="1" applyAlignment="1">
      <alignment horizontal="center" vertical="center"/>
    </xf>
    <xf numFmtId="0" fontId="65" fillId="0" borderId="3" xfId="32" applyFont="1" applyFill="1" applyBorder="1" applyAlignment="1">
      <alignment vertical="center" wrapText="1"/>
    </xf>
    <xf numFmtId="0" fontId="12" fillId="0" borderId="3" xfId="48" applyFont="1" applyFill="1" applyBorder="1" applyAlignment="1">
      <alignment horizontal="center" vertical="center"/>
    </xf>
    <xf numFmtId="3" fontId="36" fillId="0" borderId="3" xfId="21" applyNumberFormat="1" applyFont="1" applyFill="1" applyBorder="1" applyAlignment="1">
      <alignment horizontal="center" vertical="center" wrapText="1"/>
    </xf>
    <xf numFmtId="0" fontId="12" fillId="0" borderId="3" xfId="41" applyFont="1" applyFill="1" applyBorder="1" applyAlignment="1">
      <alignment horizontal="center" vertical="center"/>
    </xf>
    <xf numFmtId="3" fontId="36" fillId="0" borderId="3" xfId="21" applyNumberFormat="1" applyFont="1" applyFill="1" applyBorder="1" applyAlignment="1">
      <alignment vertical="center" wrapText="1"/>
    </xf>
    <xf numFmtId="0" fontId="10" fillId="0" borderId="11" xfId="16" applyFont="1" applyFill="1" applyBorder="1" applyAlignment="1">
      <alignment horizontal="center" vertical="center"/>
    </xf>
    <xf numFmtId="0" fontId="10" fillId="0" borderId="22" xfId="16" applyFont="1" applyFill="1" applyBorder="1" applyAlignment="1">
      <alignment vertical="center" wrapText="1"/>
    </xf>
    <xf numFmtId="0" fontId="10" fillId="0" borderId="11" xfId="16" applyFont="1" applyFill="1" applyBorder="1" applyAlignment="1">
      <alignment horizontal="center" vertical="center" wrapText="1"/>
    </xf>
    <xf numFmtId="0" fontId="8" fillId="0" borderId="19" xfId="16" applyFont="1" applyFill="1" applyBorder="1" applyAlignment="1">
      <alignment horizontal="center" vertical="center"/>
    </xf>
    <xf numFmtId="43" fontId="12" fillId="0" borderId="11" xfId="33" applyFont="1" applyFill="1" applyBorder="1" applyAlignment="1">
      <alignment horizontal="center" vertical="center"/>
    </xf>
    <xf numFmtId="166" fontId="12" fillId="0" borderId="11" xfId="33" applyNumberFormat="1" applyFont="1" applyFill="1" applyBorder="1" applyAlignment="1">
      <alignment horizontal="center" vertical="center"/>
    </xf>
    <xf numFmtId="43" fontId="12" fillId="0" borderId="19" xfId="33" applyFont="1" applyFill="1" applyBorder="1" applyAlignment="1">
      <alignment horizontal="center" vertical="center"/>
    </xf>
    <xf numFmtId="43" fontId="12" fillId="0" borderId="3" xfId="33" applyFont="1" applyFill="1" applyBorder="1" applyAlignment="1">
      <alignment horizontal="center" vertical="center"/>
    </xf>
    <xf numFmtId="0" fontId="0" fillId="0" borderId="3" xfId="16" applyFont="1" applyFill="1" applyBorder="1" applyAlignment="1"/>
    <xf numFmtId="0" fontId="5" fillId="0" borderId="11" xfId="16" applyFont="1" applyFill="1" applyBorder="1" applyAlignment="1">
      <alignment horizontal="center" vertical="center"/>
    </xf>
    <xf numFmtId="0" fontId="8" fillId="0" borderId="22" xfId="16" applyFont="1" applyFill="1" applyBorder="1" applyAlignment="1">
      <alignment vertical="center" wrapText="1"/>
    </xf>
    <xf numFmtId="41" fontId="8" fillId="0" borderId="11" xfId="33" applyNumberFormat="1" applyFont="1" applyFill="1" applyBorder="1" applyAlignment="1">
      <alignment vertical="center"/>
    </xf>
    <xf numFmtId="43" fontId="8" fillId="0" borderId="19" xfId="33" applyFont="1" applyFill="1" applyBorder="1" applyAlignment="1">
      <alignment vertical="center"/>
    </xf>
    <xf numFmtId="0" fontId="8" fillId="0" borderId="3" xfId="41" applyFont="1" applyFill="1" applyBorder="1" applyAlignment="1">
      <alignment vertical="center"/>
    </xf>
    <xf numFmtId="3" fontId="36" fillId="0" borderId="3" xfId="41" applyNumberFormat="1" applyFont="1" applyFill="1" applyBorder="1" applyAlignment="1">
      <alignment vertical="center"/>
    </xf>
    <xf numFmtId="0" fontId="8" fillId="0" borderId="3" xfId="41" applyFont="1" applyFill="1" applyBorder="1" applyAlignment="1">
      <alignment vertical="center" wrapText="1"/>
    </xf>
    <xf numFmtId="0" fontId="36" fillId="0" borderId="3" xfId="28" applyFont="1" applyFill="1" applyBorder="1" applyAlignment="1">
      <alignment wrapText="1"/>
    </xf>
    <xf numFmtId="0" fontId="8" fillId="0" borderId="3" xfId="49" applyFont="1" applyFill="1" applyBorder="1" applyAlignment="1">
      <alignment horizontal="center" vertical="center" wrapText="1"/>
    </xf>
    <xf numFmtId="43" fontId="8" fillId="0" borderId="3" xfId="22" applyFont="1" applyFill="1" applyBorder="1" applyAlignment="1">
      <alignment horizontal="left" vertical="center"/>
    </xf>
    <xf numFmtId="166" fontId="8" fillId="0" borderId="3" xfId="1" applyNumberFormat="1" applyFont="1" applyFill="1" applyBorder="1" applyAlignment="1">
      <alignment horizontal="left" vertical="center"/>
    </xf>
    <xf numFmtId="0" fontId="12" fillId="0" borderId="3" xfId="28" applyFont="1" applyFill="1" applyBorder="1" applyAlignment="1">
      <alignment horizontal="center" vertical="center"/>
    </xf>
    <xf numFmtId="0" fontId="65" fillId="0" borderId="3" xfId="28" applyFont="1" applyFill="1" applyBorder="1" applyAlignment="1">
      <alignment horizontal="left" vertical="top" wrapText="1"/>
    </xf>
    <xf numFmtId="0" fontId="65" fillId="0" borderId="3" xfId="28" applyFont="1" applyFill="1" applyBorder="1" applyAlignment="1">
      <alignment horizontal="left" vertical="center"/>
    </xf>
    <xf numFmtId="0" fontId="36" fillId="0" borderId="3" xfId="28" applyFont="1" applyFill="1" applyBorder="1"/>
    <xf numFmtId="0" fontId="10" fillId="0" borderId="3" xfId="0" applyFont="1" applyFill="1" applyBorder="1" applyAlignment="1">
      <alignment vertical="center"/>
    </xf>
    <xf numFmtId="0" fontId="10" fillId="0" borderId="3" xfId="16" applyFont="1" applyFill="1" applyBorder="1" applyAlignment="1">
      <alignment horizontal="center" vertical="center"/>
    </xf>
    <xf numFmtId="0" fontId="8" fillId="0" borderId="3" xfId="41" applyFont="1" applyFill="1" applyBorder="1" applyAlignment="1">
      <alignment horizontal="left" vertical="center" wrapText="1"/>
    </xf>
    <xf numFmtId="0" fontId="8" fillId="0" borderId="3" xfId="9" applyFont="1" applyFill="1" applyBorder="1" applyAlignment="1">
      <alignment horizontal="left" vertical="center" wrapText="1"/>
    </xf>
    <xf numFmtId="43" fontId="8" fillId="0" borderId="3" xfId="1" applyFont="1" applyFill="1" applyBorder="1" applyAlignment="1"/>
    <xf numFmtId="0" fontId="12" fillId="0" borderId="3" xfId="9" applyFont="1" applyFill="1" applyBorder="1" applyAlignment="1">
      <alignment horizontal="left" vertical="center" wrapText="1"/>
    </xf>
    <xf numFmtId="0" fontId="36" fillId="0" borderId="3" xfId="41" applyFont="1" applyFill="1" applyBorder="1" applyAlignment="1">
      <alignment vertical="center" wrapText="1"/>
    </xf>
    <xf numFmtId="3" fontId="36" fillId="0" borderId="3" xfId="21" applyNumberFormat="1" applyFont="1" applyFill="1" applyBorder="1" applyAlignment="1">
      <alignment horizontal="center" vertical="center"/>
    </xf>
    <xf numFmtId="43" fontId="12" fillId="0" borderId="3" xfId="1" applyNumberFormat="1" applyFont="1" applyFill="1" applyBorder="1" applyAlignment="1">
      <alignment horizontal="center" wrapText="1"/>
    </xf>
    <xf numFmtId="43" fontId="12" fillId="0" borderId="3" xfId="1" applyFont="1" applyFill="1" applyBorder="1" applyAlignment="1">
      <alignment horizontal="center" wrapText="1"/>
    </xf>
    <xf numFmtId="0" fontId="8" fillId="0" borderId="3" xfId="28" applyFont="1" applyFill="1" applyBorder="1" applyAlignment="1">
      <alignment horizontal="center" vertical="center"/>
    </xf>
    <xf numFmtId="0" fontId="36" fillId="0" borderId="3" xfId="28" applyFont="1" applyFill="1" applyBorder="1" applyAlignment="1">
      <alignment horizontal="left" vertical="center"/>
    </xf>
    <xf numFmtId="0" fontId="8" fillId="0" borderId="3" xfId="17" applyFont="1" applyFill="1" applyBorder="1" applyAlignment="1">
      <alignment horizontal="center" vertical="center"/>
    </xf>
    <xf numFmtId="0" fontId="36" fillId="0" borderId="3" xfId="17" applyFont="1" applyFill="1" applyBorder="1" applyAlignment="1">
      <alignment horizontal="left" vertical="center" wrapText="1"/>
    </xf>
    <xf numFmtId="0" fontId="8" fillId="0" borderId="3" xfId="40" applyFont="1" applyFill="1" applyBorder="1" applyAlignment="1">
      <alignment horizontal="center" vertical="center"/>
    </xf>
    <xf numFmtId="0" fontId="36" fillId="0" borderId="3" xfId="40" applyFont="1" applyFill="1" applyBorder="1" applyAlignment="1">
      <alignment horizontal="left" vertical="center"/>
    </xf>
    <xf numFmtId="0" fontId="8" fillId="0" borderId="3" xfId="40" applyFont="1" applyFill="1" applyBorder="1" applyAlignment="1">
      <alignment horizontal="center" vertical="center" wrapText="1"/>
    </xf>
    <xf numFmtId="0" fontId="65" fillId="0" borderId="3" xfId="16" applyFont="1" applyFill="1" applyBorder="1" applyAlignment="1">
      <alignment horizontal="left" vertical="top" wrapText="1"/>
    </xf>
    <xf numFmtId="0" fontId="65" fillId="0" borderId="3" xfId="16" applyFont="1" applyFill="1" applyBorder="1" applyAlignment="1">
      <alignment horizontal="left" vertical="center"/>
    </xf>
    <xf numFmtId="0" fontId="36" fillId="0" borderId="3" xfId="16" applyFont="1" applyFill="1" applyBorder="1" applyAlignment="1">
      <alignment horizontal="left" vertical="center"/>
    </xf>
    <xf numFmtId="0" fontId="6" fillId="0" borderId="3" xfId="0" applyFont="1" applyFill="1" applyBorder="1" applyAlignment="1">
      <alignment horizontal="right" vertical="center"/>
    </xf>
    <xf numFmtId="0" fontId="6" fillId="0" borderId="3" xfId="0" applyFont="1" applyFill="1" applyBorder="1" applyAlignment="1">
      <alignment vertical="center"/>
    </xf>
    <xf numFmtId="164" fontId="6" fillId="0" borderId="3" xfId="0" applyNumberFormat="1" applyFont="1" applyFill="1" applyBorder="1" applyAlignment="1">
      <alignment horizontal="center" vertical="center" wrapText="1"/>
    </xf>
    <xf numFmtId="166" fontId="6" fillId="0" borderId="3" xfId="1" applyNumberFormat="1" applyFont="1" applyFill="1" applyBorder="1" applyAlignment="1">
      <alignment horizontal="center" vertical="center"/>
    </xf>
    <xf numFmtId="0" fontId="6" fillId="0" borderId="3" xfId="0" applyFont="1" applyFill="1" applyBorder="1" applyAlignment="1">
      <alignment horizontal="center" vertical="center" wrapText="1"/>
    </xf>
    <xf numFmtId="0" fontId="6" fillId="0" borderId="3" xfId="0" applyFont="1" applyFill="1" applyBorder="1" applyAlignment="1">
      <alignment vertical="center" wrapText="1"/>
    </xf>
    <xf numFmtId="43" fontId="6" fillId="0" borderId="3" xfId="1" applyNumberFormat="1" applyFont="1" applyFill="1" applyBorder="1" applyAlignment="1">
      <alignment vertical="center"/>
    </xf>
    <xf numFmtId="43" fontId="6" fillId="0" borderId="3" xfId="1" applyFont="1" applyFill="1" applyBorder="1" applyAlignment="1">
      <alignment vertical="center"/>
    </xf>
    <xf numFmtId="44" fontId="6" fillId="0" borderId="3" xfId="1" applyNumberFormat="1" applyFont="1" applyFill="1" applyBorder="1" applyAlignment="1">
      <alignment vertical="center"/>
    </xf>
    <xf numFmtId="44" fontId="6" fillId="0" borderId="3" xfId="1" applyNumberFormat="1" applyFont="1" applyFill="1" applyBorder="1" applyAlignment="1">
      <alignment horizontal="center" vertical="center"/>
    </xf>
    <xf numFmtId="43" fontId="8" fillId="0" borderId="19" xfId="33" applyFont="1" applyFill="1" applyBorder="1" applyAlignment="1">
      <alignment horizontal="center" vertical="center" wrapText="1"/>
    </xf>
    <xf numFmtId="43" fontId="8" fillId="0" borderId="35" xfId="33" applyFont="1" applyFill="1" applyBorder="1" applyAlignment="1">
      <alignment horizontal="center" vertical="center" wrapText="1"/>
    </xf>
    <xf numFmtId="43" fontId="8" fillId="0" borderId="36" xfId="33" applyFont="1" applyFill="1" applyBorder="1" applyAlignment="1">
      <alignment horizontal="center" vertical="center" wrapText="1"/>
    </xf>
    <xf numFmtId="43" fontId="8" fillId="0" borderId="15" xfId="33" applyFont="1" applyFill="1" applyBorder="1" applyAlignment="1">
      <alignment horizontal="center" vertical="center" wrapText="1"/>
    </xf>
    <xf numFmtId="43" fontId="8" fillId="0" borderId="3" xfId="33" applyFont="1" applyFill="1" applyBorder="1" applyAlignment="1">
      <alignment horizontal="center" vertical="center" wrapText="1"/>
    </xf>
    <xf numFmtId="43" fontId="8" fillId="0" borderId="3" xfId="38" applyFont="1" applyFill="1" applyBorder="1" applyAlignment="1">
      <alignment horizontal="center" vertical="center" wrapText="1"/>
    </xf>
    <xf numFmtId="43" fontId="13" fillId="0" borderId="3" xfId="25" applyFont="1" applyFill="1" applyBorder="1" applyAlignment="1">
      <alignment horizontal="center" vertical="center" wrapText="1"/>
    </xf>
    <xf numFmtId="43" fontId="13" fillId="0" borderId="3" xfId="29" applyFont="1" applyFill="1" applyBorder="1" applyAlignment="1">
      <alignment horizontal="center" vertical="center" wrapText="1"/>
    </xf>
    <xf numFmtId="43" fontId="6" fillId="0" borderId="3" xfId="1" applyFont="1" applyFill="1" applyBorder="1" applyAlignment="1">
      <alignment horizontal="center" vertical="center" wrapText="1"/>
    </xf>
    <xf numFmtId="0" fontId="19" fillId="0" borderId="0" xfId="0" applyFont="1"/>
    <xf numFmtId="0" fontId="9" fillId="0" borderId="3" xfId="0" applyFont="1" applyFill="1" applyBorder="1" applyAlignment="1">
      <alignment horizontal="center" vertical="center" wrapText="1"/>
    </xf>
    <xf numFmtId="166" fontId="9" fillId="0" borderId="3" xfId="1" applyNumberFormat="1" applyFont="1" applyFill="1" applyBorder="1" applyAlignment="1">
      <alignment horizontal="center" vertical="center" wrapText="1"/>
    </xf>
    <xf numFmtId="43" fontId="9" fillId="0" borderId="3" xfId="1" applyFont="1" applyFill="1" applyBorder="1" applyAlignment="1">
      <alignment horizontal="center" vertical="center" wrapText="1"/>
    </xf>
    <xf numFmtId="43" fontId="72" fillId="0" borderId="3" xfId="1" applyFont="1" applyFill="1" applyBorder="1" applyAlignment="1">
      <alignment horizontal="center" vertical="center" wrapText="1"/>
    </xf>
    <xf numFmtId="43" fontId="9" fillId="0" borderId="3" xfId="1" applyNumberFormat="1" applyFont="1" applyFill="1" applyBorder="1" applyAlignment="1">
      <alignment horizontal="center" vertical="center" wrapText="1"/>
    </xf>
    <xf numFmtId="0" fontId="45" fillId="0" borderId="0" xfId="0" applyFont="1"/>
    <xf numFmtId="43" fontId="15" fillId="0" borderId="3" xfId="1" applyFont="1" applyFill="1" applyBorder="1" applyAlignment="1">
      <alignment horizontal="center" vertical="center" wrapText="1"/>
    </xf>
    <xf numFmtId="0" fontId="9" fillId="0" borderId="3" xfId="0" applyFont="1" applyFill="1" applyBorder="1" applyAlignment="1">
      <alignment vertical="center"/>
    </xf>
    <xf numFmtId="0" fontId="72" fillId="0" borderId="3" xfId="0" applyFont="1" applyFill="1" applyBorder="1" applyAlignment="1">
      <alignment horizontal="center" vertical="center" wrapText="1"/>
    </xf>
    <xf numFmtId="0" fontId="72" fillId="0" borderId="3" xfId="0" applyFont="1" applyFill="1" applyBorder="1" applyAlignment="1">
      <alignment horizontal="center" vertical="center" textRotation="90" wrapText="1"/>
    </xf>
    <xf numFmtId="166" fontId="72" fillId="0" borderId="3" xfId="1" applyNumberFormat="1" applyFont="1" applyFill="1" applyBorder="1" applyAlignment="1">
      <alignment horizontal="center" vertical="center" wrapText="1"/>
    </xf>
    <xf numFmtId="0" fontId="9" fillId="0" borderId="3" xfId="10" applyFont="1" applyFill="1" applyBorder="1" applyAlignment="1">
      <alignment horizontal="center" vertical="center" wrapText="1"/>
    </xf>
    <xf numFmtId="0" fontId="72" fillId="0" borderId="3" xfId="10" applyFont="1" applyFill="1" applyBorder="1" applyAlignment="1">
      <alignment horizontal="center" vertical="center" wrapText="1"/>
    </xf>
    <xf numFmtId="0" fontId="72" fillId="0" borderId="3" xfId="11" applyFont="1" applyFill="1" applyBorder="1" applyAlignment="1">
      <alignment horizontal="center" vertical="center" wrapText="1"/>
    </xf>
    <xf numFmtId="0" fontId="72" fillId="0" borderId="3" xfId="10" applyFont="1" applyFill="1" applyBorder="1" applyAlignment="1">
      <alignment horizontal="center" vertical="center" textRotation="90" wrapText="1"/>
    </xf>
    <xf numFmtId="43" fontId="72" fillId="0" borderId="3" xfId="12" applyFont="1" applyFill="1" applyBorder="1" applyAlignment="1">
      <alignment horizontal="center" vertical="center" wrapText="1"/>
    </xf>
    <xf numFmtId="43" fontId="9" fillId="0" borderId="3" xfId="12" applyFont="1" applyFill="1" applyBorder="1" applyAlignment="1">
      <alignment horizontal="center" vertical="center" wrapText="1"/>
    </xf>
    <xf numFmtId="164" fontId="9" fillId="0" borderId="3" xfId="0" applyNumberFormat="1" applyFont="1" applyFill="1" applyBorder="1" applyAlignment="1">
      <alignment horizontal="center" vertical="center" wrapText="1"/>
    </xf>
    <xf numFmtId="0" fontId="37" fillId="0" borderId="3" xfId="10" applyFont="1" applyFill="1" applyBorder="1" applyAlignment="1">
      <alignment horizontal="center" vertical="center" wrapText="1"/>
    </xf>
    <xf numFmtId="0" fontId="37" fillId="0" borderId="3" xfId="13" applyFont="1" applyFill="1" applyBorder="1" applyAlignment="1"/>
    <xf numFmtId="0" fontId="37" fillId="0" borderId="3" xfId="14" applyFont="1" applyFill="1" applyBorder="1" applyAlignment="1">
      <alignment horizontal="center" vertical="center"/>
    </xf>
    <xf numFmtId="0" fontId="72" fillId="0" borderId="3" xfId="11" applyFont="1" applyFill="1" applyBorder="1" applyAlignment="1">
      <alignment horizontal="center" vertical="center" textRotation="90" wrapText="1"/>
    </xf>
    <xf numFmtId="166" fontId="37" fillId="0" borderId="3" xfId="1" applyNumberFormat="1" applyFont="1" applyFill="1" applyBorder="1" applyAlignment="1">
      <alignment horizontal="center"/>
    </xf>
    <xf numFmtId="43" fontId="37" fillId="0" borderId="3" xfId="12" applyFont="1" applyFill="1" applyBorder="1"/>
    <xf numFmtId="166" fontId="37" fillId="0" borderId="3" xfId="1" applyNumberFormat="1" applyFont="1" applyFill="1" applyBorder="1"/>
    <xf numFmtId="166" fontId="72" fillId="0" borderId="3" xfId="1" applyNumberFormat="1" applyFont="1" applyFill="1" applyBorder="1" applyAlignment="1">
      <alignment horizontal="center" wrapText="1"/>
    </xf>
    <xf numFmtId="0" fontId="37" fillId="0" borderId="3" xfId="8" applyFont="1" applyFill="1" applyBorder="1" applyAlignment="1"/>
    <xf numFmtId="0" fontId="26" fillId="0" borderId="3" xfId="11" applyFont="1" applyFill="1" applyBorder="1" applyAlignment="1">
      <alignment vertical="center"/>
    </xf>
    <xf numFmtId="0" fontId="26" fillId="0" borderId="3" xfId="11" applyFont="1" applyFill="1" applyBorder="1" applyAlignment="1">
      <alignment vertical="center" wrapText="1"/>
    </xf>
    <xf numFmtId="43" fontId="37" fillId="0" borderId="3" xfId="12" applyFont="1" applyFill="1" applyBorder="1" applyAlignment="1">
      <alignment horizontal="right" vertical="center"/>
    </xf>
    <xf numFmtId="0" fontId="72" fillId="0" borderId="3" xfId="11" applyFont="1" applyFill="1" applyBorder="1" applyAlignment="1">
      <alignment vertical="center" wrapText="1"/>
    </xf>
    <xf numFmtId="166" fontId="72" fillId="0" borderId="3" xfId="1" applyNumberFormat="1" applyFont="1" applyFill="1" applyBorder="1" applyAlignment="1">
      <alignment vertical="center" wrapText="1"/>
    </xf>
    <xf numFmtId="43" fontId="72" fillId="0" borderId="3" xfId="12" applyFont="1" applyFill="1" applyBorder="1" applyAlignment="1">
      <alignment vertical="center" wrapText="1"/>
    </xf>
    <xf numFmtId="0" fontId="37" fillId="0" borderId="3" xfId="16" applyFont="1" applyFill="1" applyBorder="1" applyAlignment="1">
      <alignment horizontal="center" vertical="center" wrapText="1"/>
    </xf>
    <xf numFmtId="0" fontId="72" fillId="0" borderId="3" xfId="17" applyFont="1" applyFill="1" applyBorder="1" applyAlignment="1">
      <alignment vertical="center" wrapText="1"/>
    </xf>
    <xf numFmtId="0" fontId="72" fillId="0" borderId="3" xfId="17" applyFont="1" applyFill="1" applyBorder="1" applyAlignment="1">
      <alignment horizontal="center" vertical="center" wrapText="1"/>
    </xf>
    <xf numFmtId="0" fontId="72" fillId="0" borderId="3" xfId="17" applyFont="1" applyFill="1" applyBorder="1" applyAlignment="1">
      <alignment horizontal="center" vertical="center" textRotation="90" wrapText="1"/>
    </xf>
    <xf numFmtId="43" fontId="72" fillId="0" borderId="3" xfId="18" applyFont="1" applyFill="1" applyBorder="1" applyAlignment="1">
      <alignment horizontal="center" vertical="center" wrapText="1"/>
    </xf>
    <xf numFmtId="43" fontId="72" fillId="0" borderId="3" xfId="18" applyFont="1" applyFill="1" applyBorder="1" applyAlignment="1">
      <alignment vertical="center" wrapText="1"/>
    </xf>
    <xf numFmtId="0" fontId="37" fillId="0" borderId="3" xfId="17" applyFont="1" applyFill="1" applyBorder="1" applyAlignment="1">
      <alignment vertical="center"/>
    </xf>
    <xf numFmtId="0" fontId="37" fillId="0" borderId="3" xfId="17" applyFont="1" applyFill="1" applyBorder="1" applyAlignment="1">
      <alignment vertical="center" wrapText="1"/>
    </xf>
    <xf numFmtId="0" fontId="72" fillId="0" borderId="3" xfId="19" applyFont="1" applyFill="1" applyBorder="1" applyAlignment="1">
      <alignment horizontal="center" vertical="center" wrapText="1"/>
    </xf>
    <xf numFmtId="0" fontId="37" fillId="0" borderId="3" xfId="20" applyFont="1" applyFill="1" applyBorder="1" applyAlignment="1">
      <alignment horizontal="center" vertical="center"/>
    </xf>
    <xf numFmtId="0" fontId="72" fillId="0" borderId="3" xfId="19" applyFont="1" applyFill="1" applyBorder="1" applyAlignment="1">
      <alignment horizontal="center" vertical="center" textRotation="90" wrapText="1"/>
    </xf>
    <xf numFmtId="43" fontId="37" fillId="0" borderId="3" xfId="18" applyFont="1" applyFill="1" applyBorder="1" applyAlignment="1">
      <alignment horizontal="right" vertical="center"/>
    </xf>
    <xf numFmtId="43" fontId="37" fillId="0" borderId="3" xfId="18" applyFont="1" applyFill="1" applyBorder="1"/>
    <xf numFmtId="0" fontId="37" fillId="0" borderId="3" xfId="21" applyFont="1" applyFill="1" applyBorder="1" applyAlignment="1">
      <alignment vertical="center" wrapText="1"/>
    </xf>
    <xf numFmtId="0" fontId="72" fillId="0" borderId="3" xfId="21" applyFont="1" applyFill="1" applyBorder="1" applyAlignment="1">
      <alignment horizontal="center" vertical="center" wrapText="1"/>
    </xf>
    <xf numFmtId="0" fontId="37" fillId="0" borderId="3" xfId="21" applyFont="1" applyFill="1" applyBorder="1" applyAlignment="1">
      <alignment horizontal="center" vertical="center" wrapText="1"/>
    </xf>
    <xf numFmtId="0" fontId="72" fillId="0" borderId="3" xfId="21" applyFont="1" applyFill="1" applyBorder="1" applyAlignment="1">
      <alignment horizontal="center" wrapText="1"/>
    </xf>
    <xf numFmtId="0" fontId="72" fillId="0" borderId="3" xfId="21" applyFont="1" applyFill="1" applyBorder="1" applyAlignment="1">
      <alignment horizontal="center" vertical="center" textRotation="90" wrapText="1"/>
    </xf>
    <xf numFmtId="43" fontId="72" fillId="0" borderId="3" xfId="22" applyFont="1" applyFill="1" applyBorder="1" applyAlignment="1">
      <alignment horizontal="center" vertical="center" wrapText="1"/>
    </xf>
    <xf numFmtId="43" fontId="72" fillId="0" borderId="3" xfId="22" applyFont="1" applyFill="1" applyBorder="1" applyAlignment="1">
      <alignment horizontal="center" wrapText="1"/>
    </xf>
    <xf numFmtId="43" fontId="23" fillId="0" borderId="3" xfId="16" applyNumberFormat="1" applyFont="1" applyFill="1" applyBorder="1"/>
    <xf numFmtId="166" fontId="72" fillId="0" borderId="3" xfId="1" applyNumberFormat="1" applyFont="1" applyFill="1" applyBorder="1" applyAlignment="1">
      <alignment wrapText="1"/>
    </xf>
    <xf numFmtId="43" fontId="72" fillId="0" borderId="3" xfId="22" applyFont="1" applyFill="1" applyBorder="1" applyAlignment="1">
      <alignment wrapText="1"/>
    </xf>
    <xf numFmtId="166" fontId="72" fillId="0" borderId="3" xfId="1" applyNumberFormat="1" applyFont="1" applyFill="1" applyBorder="1" applyAlignment="1"/>
    <xf numFmtId="43" fontId="72" fillId="0" borderId="3" xfId="22" applyFont="1" applyFill="1" applyBorder="1" applyAlignment="1"/>
    <xf numFmtId="0" fontId="37" fillId="0" borderId="3" xfId="23" applyFont="1" applyFill="1" applyBorder="1" applyAlignment="1">
      <alignment vertical="center" wrapText="1"/>
    </xf>
    <xf numFmtId="0" fontId="72" fillId="0" borderId="3" xfId="23" applyFont="1" applyFill="1" applyBorder="1" applyAlignment="1">
      <alignment horizontal="center" vertical="center" wrapText="1"/>
    </xf>
    <xf numFmtId="0" fontId="72" fillId="0" borderId="3" xfId="23" applyFont="1" applyFill="1" applyBorder="1" applyAlignment="1">
      <alignment horizontal="center" vertical="center" textRotation="90" wrapText="1"/>
    </xf>
    <xf numFmtId="0" fontId="37" fillId="0" borderId="3" xfId="24" applyFont="1" applyFill="1" applyBorder="1" applyAlignment="1">
      <alignment vertical="center" wrapText="1"/>
    </xf>
    <xf numFmtId="0" fontId="72" fillId="0" borderId="3" xfId="24" applyFont="1" applyFill="1" applyBorder="1" applyAlignment="1">
      <alignment horizontal="center" vertical="center" wrapText="1"/>
    </xf>
    <xf numFmtId="0" fontId="72" fillId="0" borderId="3" xfId="24" applyFont="1" applyFill="1" applyBorder="1" applyAlignment="1">
      <alignment horizontal="center" vertical="center" textRotation="90" wrapText="1"/>
    </xf>
    <xf numFmtId="43" fontId="72" fillId="0" borderId="3" xfId="25" applyFont="1" applyFill="1" applyBorder="1" applyAlignment="1">
      <alignment horizontal="center" vertical="center" wrapText="1"/>
    </xf>
    <xf numFmtId="43" fontId="72" fillId="0" borderId="3" xfId="25" applyFont="1" applyFill="1" applyBorder="1" applyAlignment="1">
      <alignment horizontal="center" wrapText="1"/>
    </xf>
    <xf numFmtId="166" fontId="72" fillId="0" borderId="3" xfId="1" applyNumberFormat="1" applyFont="1" applyFill="1" applyBorder="1" applyAlignment="1">
      <alignment horizontal="center" vertical="center"/>
    </xf>
    <xf numFmtId="0" fontId="72" fillId="0" borderId="3" xfId="16" applyFont="1" applyFill="1" applyBorder="1" applyAlignment="1"/>
    <xf numFmtId="43" fontId="72" fillId="0" borderId="3" xfId="25" applyFont="1" applyFill="1" applyBorder="1" applyAlignment="1">
      <alignment wrapText="1"/>
    </xf>
    <xf numFmtId="0" fontId="37" fillId="0" borderId="3" xfId="24" applyFont="1" applyFill="1" applyBorder="1" applyAlignment="1">
      <alignment horizontal="left" vertical="center" wrapText="1"/>
    </xf>
    <xf numFmtId="0" fontId="37" fillId="0" borderId="3" xfId="0" applyFont="1" applyFill="1" applyBorder="1" applyAlignment="1">
      <alignment horizontal="center" vertical="center" wrapText="1"/>
    </xf>
    <xf numFmtId="43" fontId="37" fillId="0" borderId="3" xfId="1" applyFont="1" applyFill="1" applyBorder="1" applyAlignment="1">
      <alignment horizontal="right" vertical="center"/>
    </xf>
    <xf numFmtId="43" fontId="37" fillId="0" borderId="3" xfId="1" applyFont="1" applyFill="1" applyBorder="1"/>
    <xf numFmtId="0" fontId="72" fillId="0" borderId="3" xfId="0" applyFont="1" applyFill="1" applyBorder="1" applyAlignment="1">
      <alignment vertical="center"/>
    </xf>
    <xf numFmtId="43" fontId="72" fillId="0" borderId="3" xfId="1" applyFont="1" applyFill="1" applyBorder="1" applyAlignment="1">
      <alignment vertical="center" wrapText="1"/>
    </xf>
    <xf numFmtId="0" fontId="72" fillId="0" borderId="3" xfId="8" applyFont="1" applyFill="1" applyBorder="1" applyAlignment="1"/>
    <xf numFmtId="0" fontId="37" fillId="0" borderId="3" xfId="11" applyFont="1" applyFill="1" applyBorder="1" applyAlignment="1">
      <alignment horizontal="center" vertical="center"/>
    </xf>
    <xf numFmtId="43" fontId="72" fillId="0" borderId="3" xfId="12" applyFont="1" applyFill="1" applyBorder="1" applyAlignment="1">
      <alignment horizontal="center" wrapText="1"/>
    </xf>
    <xf numFmtId="43" fontId="72" fillId="0" borderId="3" xfId="12" applyFont="1" applyFill="1" applyBorder="1" applyAlignment="1">
      <alignment wrapText="1"/>
    </xf>
    <xf numFmtId="0" fontId="26" fillId="0" borderId="3" xfId="8" applyFont="1" applyFill="1" applyBorder="1" applyAlignment="1">
      <alignment vertical="center" wrapText="1"/>
    </xf>
    <xf numFmtId="0" fontId="9" fillId="0" borderId="3" xfId="16" applyFont="1" applyFill="1" applyBorder="1" applyAlignment="1">
      <alignment horizontal="center" vertical="center" wrapText="1"/>
    </xf>
    <xf numFmtId="0" fontId="72" fillId="0" borderId="3" xfId="28" applyFont="1" applyFill="1" applyBorder="1" applyAlignment="1">
      <alignment horizontal="center" vertical="center" wrapText="1"/>
    </xf>
    <xf numFmtId="0" fontId="72" fillId="0" borderId="3" xfId="16" applyFont="1" applyFill="1" applyBorder="1" applyAlignment="1">
      <alignment horizontal="center" vertical="center" wrapText="1"/>
    </xf>
    <xf numFmtId="0" fontId="72" fillId="0" borderId="3" xfId="28" applyFont="1" applyFill="1" applyBorder="1" applyAlignment="1">
      <alignment horizontal="center" vertical="center" textRotation="90" wrapText="1"/>
    </xf>
    <xf numFmtId="43" fontId="72" fillId="0" borderId="3" xfId="29" applyFont="1" applyFill="1" applyBorder="1" applyAlignment="1">
      <alignment horizontal="center" vertical="center" wrapText="1"/>
    </xf>
    <xf numFmtId="164" fontId="72" fillId="0" borderId="3" xfId="16" applyNumberFormat="1" applyFont="1" applyFill="1" applyBorder="1"/>
    <xf numFmtId="43" fontId="72" fillId="0" borderId="3" xfId="29" applyFont="1" applyFill="1" applyBorder="1" applyAlignment="1">
      <alignment vertical="center" wrapText="1"/>
    </xf>
    <xf numFmtId="0" fontId="72" fillId="0" borderId="3" xfId="16" applyFont="1" applyFill="1" applyBorder="1" applyAlignment="1">
      <alignment horizontal="center" vertical="center" textRotation="90" wrapText="1"/>
    </xf>
    <xf numFmtId="0" fontId="37" fillId="0" borderId="3" xfId="21" applyFont="1" applyFill="1" applyBorder="1" applyAlignment="1">
      <alignment horizontal="left" vertical="center" wrapText="1"/>
    </xf>
    <xf numFmtId="0" fontId="37" fillId="0" borderId="3" xfId="21" applyFont="1" applyFill="1" applyBorder="1" applyAlignment="1">
      <alignment horizontal="center" vertical="center"/>
    </xf>
    <xf numFmtId="43" fontId="37" fillId="0" borderId="3" xfId="22" applyFont="1" applyFill="1" applyBorder="1"/>
    <xf numFmtId="43" fontId="72" fillId="0" borderId="3" xfId="22" applyFont="1" applyFill="1" applyBorder="1" applyAlignment="1">
      <alignment vertical="center" wrapText="1"/>
    </xf>
    <xf numFmtId="0" fontId="26" fillId="0" borderId="3" xfId="23" applyFont="1" applyFill="1" applyBorder="1" applyAlignment="1">
      <alignment vertical="center" wrapText="1"/>
    </xf>
    <xf numFmtId="0" fontId="72" fillId="0" borderId="3" xfId="23" applyFont="1" applyFill="1" applyBorder="1" applyAlignment="1">
      <alignment vertical="center" wrapText="1"/>
    </xf>
    <xf numFmtId="0" fontId="72" fillId="0" borderId="3" xfId="24" applyFont="1" applyFill="1" applyBorder="1" applyAlignment="1">
      <alignment vertical="center" wrapText="1"/>
    </xf>
    <xf numFmtId="43" fontId="9" fillId="0" borderId="3" xfId="25" applyFont="1" applyFill="1" applyBorder="1" applyAlignment="1">
      <alignment horizontal="center" vertical="center" wrapText="1"/>
    </xf>
    <xf numFmtId="0" fontId="37" fillId="0" borderId="3" xfId="0" applyFont="1" applyFill="1" applyBorder="1" applyAlignment="1">
      <alignment vertical="center" wrapText="1"/>
    </xf>
    <xf numFmtId="0" fontId="15" fillId="0" borderId="3" xfId="0" applyFont="1" applyFill="1" applyBorder="1" applyAlignment="1">
      <alignment horizontal="center" vertical="center" wrapText="1"/>
    </xf>
    <xf numFmtId="166" fontId="15" fillId="0" borderId="3" xfId="1" applyNumberFormat="1" applyFont="1" applyFill="1" applyBorder="1" applyAlignment="1">
      <alignment horizontal="center" vertical="center" wrapText="1"/>
    </xf>
    <xf numFmtId="0" fontId="15" fillId="0" borderId="3" xfId="0" applyFont="1" applyFill="1" applyBorder="1" applyAlignment="1">
      <alignment vertical="center"/>
    </xf>
    <xf numFmtId="43" fontId="15" fillId="0" borderId="3" xfId="1" applyFont="1" applyFill="1" applyBorder="1" applyAlignment="1">
      <alignment horizontal="center" vertical="center" textRotation="90" wrapText="1"/>
    </xf>
    <xf numFmtId="43" fontId="15" fillId="0" borderId="3" xfId="1" applyNumberFormat="1" applyFont="1" applyFill="1" applyBorder="1" applyAlignment="1">
      <alignment horizontal="center" vertical="center" wrapText="1"/>
    </xf>
    <xf numFmtId="0" fontId="15" fillId="0" borderId="3" xfId="10" applyFont="1" applyFill="1" applyBorder="1" applyAlignment="1">
      <alignment vertical="center" wrapText="1"/>
    </xf>
    <xf numFmtId="0" fontId="9" fillId="0" borderId="3" xfId="1" applyNumberFormat="1" applyFont="1" applyFill="1" applyBorder="1" applyAlignment="1">
      <alignment horizontal="center" vertical="center" wrapText="1"/>
    </xf>
    <xf numFmtId="0" fontId="12" fillId="0" borderId="3" xfId="1" applyNumberFormat="1" applyFont="1" applyFill="1" applyBorder="1" applyAlignment="1">
      <alignment horizontal="center" vertical="center" wrapText="1"/>
    </xf>
    <xf numFmtId="0" fontId="15" fillId="0" borderId="3" xfId="1" applyNumberFormat="1" applyFont="1" applyFill="1" applyBorder="1" applyAlignment="1">
      <alignment horizontal="center" vertical="center" wrapText="1"/>
    </xf>
    <xf numFmtId="0" fontId="72" fillId="0" borderId="3" xfId="1" applyNumberFormat="1" applyFont="1" applyFill="1" applyBorder="1" applyAlignment="1">
      <alignment horizontal="center" vertical="center" wrapText="1"/>
    </xf>
    <xf numFmtId="0" fontId="37" fillId="0" borderId="3" xfId="1" applyNumberFormat="1" applyFont="1" applyFill="1" applyBorder="1" applyAlignment="1">
      <alignment horizontal="center" vertical="center"/>
    </xf>
    <xf numFmtId="0" fontId="72" fillId="0" borderId="3" xfId="1" applyNumberFormat="1" applyFont="1" applyFill="1" applyBorder="1" applyAlignment="1">
      <alignment horizontal="center" wrapText="1"/>
    </xf>
    <xf numFmtId="0" fontId="26" fillId="0" borderId="3" xfId="1" applyNumberFormat="1" applyFont="1" applyFill="1" applyBorder="1" applyAlignment="1">
      <alignment horizontal="center" vertical="center"/>
    </xf>
    <xf numFmtId="0" fontId="37" fillId="0" borderId="3" xfId="1" applyNumberFormat="1" applyFont="1" applyFill="1" applyBorder="1" applyAlignment="1">
      <alignment horizontal="center"/>
    </xf>
    <xf numFmtId="0" fontId="13" fillId="0" borderId="3" xfId="1" applyNumberFormat="1" applyFont="1" applyFill="1" applyBorder="1" applyAlignment="1">
      <alignment horizontal="center" vertical="center"/>
    </xf>
    <xf numFmtId="0" fontId="8" fillId="0" borderId="3" xfId="1" applyNumberFormat="1" applyFont="1" applyFill="1" applyBorder="1" applyAlignment="1">
      <alignment horizontal="center" vertical="center" wrapText="1"/>
    </xf>
    <xf numFmtId="0" fontId="36" fillId="0" borderId="3" xfId="1" applyNumberFormat="1" applyFont="1" applyFill="1" applyBorder="1" applyAlignment="1">
      <alignment horizontal="center" vertical="center"/>
    </xf>
    <xf numFmtId="0" fontId="13" fillId="0" borderId="3" xfId="1" applyNumberFormat="1" applyFont="1" applyFill="1" applyBorder="1" applyAlignment="1">
      <alignment horizontal="center" vertical="center" wrapText="1"/>
    </xf>
    <xf numFmtId="0" fontId="36" fillId="0" borderId="3" xfId="1" applyNumberFormat="1" applyFont="1" applyFill="1" applyBorder="1" applyAlignment="1">
      <alignment horizontal="center" vertical="center" wrapText="1"/>
    </xf>
    <xf numFmtId="0" fontId="8" fillId="0" borderId="3" xfId="1" applyNumberFormat="1" applyFont="1" applyFill="1" applyBorder="1" applyAlignment="1">
      <alignment horizontal="center" wrapText="1"/>
    </xf>
    <xf numFmtId="0" fontId="13" fillId="0" borderId="11" xfId="1" applyNumberFormat="1" applyFont="1" applyFill="1" applyBorder="1" applyAlignment="1">
      <alignment horizontal="center" vertical="center"/>
    </xf>
    <xf numFmtId="0" fontId="13" fillId="0" borderId="11" xfId="1" applyNumberFormat="1" applyFont="1" applyFill="1" applyBorder="1" applyAlignment="1">
      <alignment horizontal="center" vertical="center" wrapText="1"/>
    </xf>
    <xf numFmtId="0" fontId="8" fillId="0" borderId="11" xfId="1" applyNumberFormat="1" applyFont="1" applyFill="1" applyBorder="1" applyAlignment="1">
      <alignment horizontal="center" vertical="center" wrapText="1"/>
    </xf>
    <xf numFmtId="0" fontId="36" fillId="0" borderId="11" xfId="1" applyNumberFormat="1" applyFont="1" applyFill="1" applyBorder="1" applyAlignment="1">
      <alignment horizontal="center" vertical="center"/>
    </xf>
    <xf numFmtId="0" fontId="8" fillId="0" borderId="11" xfId="1" applyNumberFormat="1" applyFont="1" applyFill="1" applyBorder="1" applyAlignment="1">
      <alignment horizontal="center"/>
    </xf>
    <xf numFmtId="0" fontId="8" fillId="0" borderId="14" xfId="1" applyNumberFormat="1" applyFont="1" applyFill="1" applyBorder="1" applyAlignment="1">
      <alignment horizontal="center" vertical="center" wrapText="1"/>
    </xf>
    <xf numFmtId="0" fontId="10" fillId="0" borderId="3" xfId="1" applyNumberFormat="1" applyFont="1" applyFill="1" applyBorder="1" applyAlignment="1">
      <alignment horizontal="center" vertical="center" wrapText="1"/>
    </xf>
    <xf numFmtId="0" fontId="8" fillId="0" borderId="3" xfId="1" applyNumberFormat="1" applyFont="1" applyFill="1" applyBorder="1" applyAlignment="1">
      <alignment horizontal="center"/>
    </xf>
    <xf numFmtId="0" fontId="12" fillId="0" borderId="3" xfId="1" applyNumberFormat="1" applyFont="1" applyFill="1" applyBorder="1" applyAlignment="1">
      <alignment horizontal="center" vertical="center"/>
    </xf>
    <xf numFmtId="0" fontId="65" fillId="0" borderId="3" xfId="1" applyNumberFormat="1" applyFont="1" applyFill="1" applyBorder="1" applyAlignment="1">
      <alignment horizontal="center" vertical="center" wrapText="1"/>
    </xf>
    <xf numFmtId="0" fontId="36" fillId="0" borderId="3" xfId="1" applyNumberFormat="1" applyFont="1" applyFill="1" applyBorder="1" applyAlignment="1">
      <alignment horizontal="center"/>
    </xf>
    <xf numFmtId="0" fontId="8" fillId="0" borderId="11" xfId="1" applyNumberFormat="1" applyFont="1" applyFill="1" applyBorder="1" applyAlignment="1">
      <alignment horizontal="center" vertical="center"/>
    </xf>
    <xf numFmtId="0" fontId="8" fillId="0" borderId="3" xfId="1" applyNumberFormat="1" applyFont="1" applyFill="1" applyBorder="1" applyAlignment="1">
      <alignment horizontal="center" vertical="center"/>
    </xf>
    <xf numFmtId="0" fontId="12" fillId="0" borderId="3" xfId="1" applyNumberFormat="1" applyFont="1" applyFill="1" applyBorder="1" applyAlignment="1">
      <alignment horizontal="center" wrapText="1"/>
    </xf>
    <xf numFmtId="0" fontId="10" fillId="0" borderId="11" xfId="1" applyNumberFormat="1" applyFont="1" applyFill="1" applyBorder="1" applyAlignment="1">
      <alignment horizontal="center" vertical="center" wrapText="1"/>
    </xf>
    <xf numFmtId="0" fontId="6" fillId="0" borderId="3" xfId="1" applyNumberFormat="1" applyFont="1" applyFill="1" applyBorder="1" applyAlignment="1">
      <alignment horizontal="center" vertical="center"/>
    </xf>
    <xf numFmtId="0" fontId="10" fillId="0" borderId="3" xfId="0" applyFont="1" applyFill="1" applyBorder="1" applyAlignment="1" applyProtection="1">
      <alignment horizontal="center" vertical="center" wrapText="1"/>
    </xf>
    <xf numFmtId="0" fontId="13" fillId="0" borderId="6" xfId="0" applyNumberFormat="1" applyFont="1" applyFill="1" applyBorder="1" applyAlignment="1">
      <alignment horizontal="center" vertical="center" wrapText="1"/>
    </xf>
    <xf numFmtId="0" fontId="16" fillId="0" borderId="3" xfId="0" applyFont="1" applyFill="1" applyBorder="1" applyAlignment="1">
      <alignment horizontal="left" vertical="center" wrapText="1"/>
    </xf>
    <xf numFmtId="43" fontId="17" fillId="0" borderId="3" xfId="1" applyFont="1" applyFill="1" applyBorder="1" applyAlignment="1">
      <alignment vertical="center" wrapText="1"/>
    </xf>
    <xf numFmtId="0" fontId="17" fillId="0" borderId="3" xfId="1" applyNumberFormat="1" applyFont="1" applyFill="1" applyBorder="1" applyAlignment="1">
      <alignment horizontal="center" vertical="center" wrapText="1"/>
    </xf>
    <xf numFmtId="43" fontId="17" fillId="0" borderId="3" xfId="1" applyNumberFormat="1" applyFont="1" applyFill="1" applyBorder="1" applyAlignment="1">
      <alignment vertical="center" wrapText="1"/>
    </xf>
    <xf numFmtId="43" fontId="19" fillId="0" borderId="3" xfId="0" applyNumberFormat="1" applyFont="1" applyFill="1" applyBorder="1"/>
    <xf numFmtId="43" fontId="20" fillId="0" borderId="3" xfId="2" applyNumberFormat="1" applyFont="1" applyFill="1" applyBorder="1" applyAlignment="1">
      <alignment vertical="center"/>
    </xf>
    <xf numFmtId="43" fontId="19" fillId="0" borderId="2" xfId="0" applyNumberFormat="1" applyFont="1" applyFill="1" applyBorder="1" applyAlignment="1">
      <alignment vertical="center"/>
    </xf>
    <xf numFmtId="0" fontId="20" fillId="0" borderId="3" xfId="0" applyFont="1" applyFill="1" applyBorder="1" applyAlignment="1">
      <alignment vertical="center" wrapText="1"/>
    </xf>
    <xf numFmtId="0" fontId="0" fillId="0" borderId="0" xfId="0" applyFill="1" applyAlignment="1">
      <alignment vertical="center"/>
    </xf>
    <xf numFmtId="0" fontId="0" fillId="0" borderId="3" xfId="0" applyFill="1" applyBorder="1" applyAlignment="1">
      <alignment horizontal="left" vertical="center" wrapText="1"/>
    </xf>
    <xf numFmtId="0" fontId="0" fillId="0" borderId="3" xfId="0" applyFill="1" applyBorder="1" applyAlignment="1">
      <alignment vertical="center"/>
    </xf>
    <xf numFmtId="43" fontId="0" fillId="0" borderId="3" xfId="0" applyNumberFormat="1" applyFill="1" applyBorder="1" applyAlignment="1">
      <alignment vertical="center"/>
    </xf>
    <xf numFmtId="43" fontId="0" fillId="0" borderId="3" xfId="0" applyNumberFormat="1" applyFill="1" applyBorder="1" applyAlignment="1">
      <alignment horizontal="center" vertical="center"/>
    </xf>
    <xf numFmtId="0" fontId="25" fillId="0" borderId="3" xfId="0" applyFont="1" applyFill="1" applyBorder="1" applyAlignment="1">
      <alignment vertical="center" wrapText="1"/>
    </xf>
    <xf numFmtId="0" fontId="22" fillId="0" borderId="2" xfId="0" applyFont="1" applyFill="1" applyBorder="1" applyAlignment="1">
      <alignment horizontal="left" vertical="center"/>
    </xf>
    <xf numFmtId="0" fontId="13" fillId="0" borderId="3" xfId="0" applyNumberFormat="1" applyFont="1" applyFill="1" applyBorder="1" applyAlignment="1">
      <alignment horizontal="center" vertical="center" wrapText="1"/>
    </xf>
    <xf numFmtId="43" fontId="13" fillId="0" borderId="7" xfId="0" applyNumberFormat="1" applyFont="1" applyFill="1" applyBorder="1" applyAlignment="1">
      <alignment horizontal="center" vertical="center" wrapText="1"/>
    </xf>
    <xf numFmtId="0" fontId="17" fillId="0" borderId="5" xfId="4" applyFont="1" applyFill="1" applyBorder="1" applyAlignment="1">
      <alignment horizontal="left" vertical="center"/>
    </xf>
    <xf numFmtId="0" fontId="22" fillId="0" borderId="4" xfId="0" applyFont="1" applyFill="1" applyBorder="1" applyAlignment="1">
      <alignment horizontal="left" vertical="center" wrapText="1"/>
    </xf>
    <xf numFmtId="0" fontId="10" fillId="0" borderId="3" xfId="0" applyNumberFormat="1" applyFont="1" applyFill="1" applyBorder="1" applyAlignment="1">
      <alignment horizontal="center" vertical="center" wrapText="1"/>
    </xf>
    <xf numFmtId="43" fontId="10" fillId="0" borderId="3" xfId="0" applyNumberFormat="1" applyFont="1" applyFill="1" applyBorder="1" applyAlignment="1">
      <alignment horizontal="center" vertical="center" wrapText="1"/>
    </xf>
    <xf numFmtId="0" fontId="15" fillId="0" borderId="3" xfId="1" applyNumberFormat="1" applyFont="1" applyFill="1" applyBorder="1" applyAlignment="1">
      <alignment horizontal="center" vertical="center"/>
    </xf>
    <xf numFmtId="0" fontId="10" fillId="0" borderId="2" xfId="0" applyFont="1" applyFill="1" applyBorder="1" applyAlignment="1">
      <alignment horizontal="center" vertical="center" wrapText="1"/>
    </xf>
    <xf numFmtId="0" fontId="6" fillId="0" borderId="2" xfId="0" applyFont="1" applyFill="1" applyBorder="1" applyAlignment="1">
      <alignment horizontal="left" vertical="center" wrapText="1"/>
    </xf>
    <xf numFmtId="0" fontId="12" fillId="0" borderId="9" xfId="0" applyFont="1" applyFill="1" applyBorder="1" applyAlignment="1">
      <alignment vertical="center" wrapText="1"/>
    </xf>
    <xf numFmtId="0" fontId="12" fillId="0" borderId="2" xfId="0" applyNumberFormat="1" applyFont="1" applyFill="1" applyBorder="1" applyAlignment="1">
      <alignment horizontal="center" vertical="center" wrapText="1"/>
    </xf>
    <xf numFmtId="0" fontId="14" fillId="0" borderId="5"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8" fillId="0" borderId="2" xfId="0" applyFont="1" applyFill="1" applyBorder="1" applyAlignment="1">
      <alignment horizontal="center" vertical="center" wrapText="1"/>
    </xf>
    <xf numFmtId="164" fontId="28" fillId="0" borderId="14" xfId="0" applyNumberFormat="1" applyFont="1" applyFill="1" applyBorder="1" applyAlignment="1">
      <alignment vertical="center"/>
    </xf>
    <xf numFmtId="0" fontId="8" fillId="0" borderId="15" xfId="0" applyFont="1" applyFill="1" applyBorder="1" applyAlignment="1">
      <alignment horizontal="center" vertical="center" wrapText="1"/>
    </xf>
    <xf numFmtId="0" fontId="29" fillId="0" borderId="11" xfId="0" applyFont="1" applyFill="1" applyBorder="1" applyAlignment="1">
      <alignment horizontal="center"/>
    </xf>
    <xf numFmtId="0" fontId="8" fillId="0" borderId="16"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30" fillId="0" borderId="14" xfId="0" applyFont="1" applyFill="1" applyBorder="1" applyAlignment="1">
      <alignment horizontal="center" vertical="center" wrapText="1"/>
    </xf>
    <xf numFmtId="164" fontId="15" fillId="0" borderId="17" xfId="0" applyNumberFormat="1" applyFont="1" applyFill="1" applyBorder="1" applyAlignment="1">
      <alignment vertical="center"/>
    </xf>
    <xf numFmtId="43" fontId="15" fillId="0" borderId="17" xfId="0" applyNumberFormat="1" applyFont="1" applyFill="1" applyBorder="1" applyAlignment="1">
      <alignment vertical="center"/>
    </xf>
    <xf numFmtId="0" fontId="17" fillId="0" borderId="18" xfId="0" applyFont="1" applyFill="1" applyBorder="1" applyAlignment="1">
      <alignment horizontal="center" vertical="center" wrapText="1"/>
    </xf>
    <xf numFmtId="0" fontId="4" fillId="0" borderId="0" xfId="0" applyFont="1" applyFill="1"/>
    <xf numFmtId="0" fontId="13" fillId="0" borderId="7" xfId="0" applyNumberFormat="1" applyFont="1" applyFill="1" applyBorder="1" applyAlignment="1">
      <alignment horizontal="center" vertical="center" wrapText="1"/>
    </xf>
    <xf numFmtId="0" fontId="4" fillId="0" borderId="0" xfId="0" applyFont="1" applyFill="1" applyAlignment="1">
      <alignment horizontal="center" vertical="center"/>
    </xf>
    <xf numFmtId="0" fontId="4" fillId="0" borderId="3" xfId="0" applyNumberFormat="1" applyFont="1" applyFill="1" applyBorder="1" applyAlignment="1">
      <alignment horizontal="center"/>
    </xf>
    <xf numFmtId="43" fontId="17" fillId="0" borderId="5" xfId="1" applyFont="1" applyFill="1" applyBorder="1" applyAlignment="1">
      <alignment vertical="center"/>
    </xf>
    <xf numFmtId="43" fontId="17" fillId="0" borderId="5" xfId="1" applyNumberFormat="1" applyFont="1" applyFill="1" applyBorder="1" applyAlignment="1">
      <alignment vertical="center"/>
    </xf>
    <xf numFmtId="1" fontId="19" fillId="0" borderId="3" xfId="0" applyNumberFormat="1" applyFont="1" applyFill="1" applyBorder="1" applyAlignment="1">
      <alignment horizontal="right"/>
    </xf>
    <xf numFmtId="1" fontId="20" fillId="0" borderId="3" xfId="0" applyNumberFormat="1" applyFont="1" applyFill="1" applyBorder="1" applyAlignment="1">
      <alignment vertical="center" wrapText="1"/>
    </xf>
    <xf numFmtId="0" fontId="17" fillId="0" borderId="3" xfId="0" applyFont="1" applyFill="1" applyBorder="1" applyAlignment="1">
      <alignment horizontal="left" vertical="center"/>
    </xf>
    <xf numFmtId="0" fontId="17" fillId="0" borderId="7" xfId="0" applyFont="1" applyFill="1" applyBorder="1" applyAlignment="1">
      <alignment horizontal="left" vertical="center"/>
    </xf>
    <xf numFmtId="43" fontId="14" fillId="0" borderId="3" xfId="0" applyNumberFormat="1" applyFont="1" applyFill="1" applyBorder="1" applyAlignment="1">
      <alignment horizontal="center" vertical="center" wrapText="1"/>
    </xf>
    <xf numFmtId="43" fontId="0" fillId="0" borderId="3" xfId="0" applyNumberFormat="1" applyFill="1" applyBorder="1" applyAlignment="1">
      <alignment horizontal="center"/>
    </xf>
    <xf numFmtId="43" fontId="19" fillId="0" borderId="3" xfId="5" applyFont="1" applyFill="1" applyBorder="1" applyAlignment="1">
      <alignment vertical="center"/>
    </xf>
    <xf numFmtId="43" fontId="19" fillId="0" borderId="3" xfId="5" applyNumberFormat="1" applyFont="1" applyFill="1" applyBorder="1" applyAlignment="1">
      <alignment vertical="center"/>
    </xf>
    <xf numFmtId="43" fontId="19" fillId="0" borderId="3" xfId="0" applyNumberFormat="1" applyFont="1" applyFill="1" applyBorder="1" applyAlignment="1">
      <alignment horizontal="right" vertical="center" wrapText="1"/>
    </xf>
    <xf numFmtId="0" fontId="15" fillId="0" borderId="9" xfId="0" applyFont="1" applyFill="1" applyBorder="1" applyAlignment="1">
      <alignment horizontal="left" vertical="center" wrapText="1"/>
    </xf>
    <xf numFmtId="43" fontId="22" fillId="0" borderId="18" xfId="0" applyNumberFormat="1" applyFont="1" applyFill="1" applyBorder="1" applyAlignment="1">
      <alignment horizontal="left" vertical="center" wrapText="1"/>
    </xf>
    <xf numFmtId="0" fontId="22" fillId="0" borderId="20" xfId="0" applyFont="1" applyFill="1" applyBorder="1" applyAlignment="1">
      <alignment horizontal="left" vertical="center" wrapText="1"/>
    </xf>
    <xf numFmtId="0" fontId="20" fillId="0" borderId="3" xfId="0" applyFont="1" applyFill="1" applyBorder="1" applyAlignment="1">
      <alignment horizontal="justify" vertical="center" wrapText="1"/>
    </xf>
    <xf numFmtId="40" fontId="19" fillId="0" borderId="3" xfId="0" applyNumberFormat="1" applyFont="1" applyFill="1" applyBorder="1" applyAlignment="1">
      <alignment horizontal="right" vertical="center" wrapText="1"/>
    </xf>
    <xf numFmtId="43" fontId="22" fillId="0" borderId="7" xfId="0" applyNumberFormat="1" applyFont="1" applyFill="1" applyBorder="1" applyAlignment="1">
      <alignment horizontal="left" vertical="center" wrapText="1"/>
    </xf>
    <xf numFmtId="0" fontId="22" fillId="0" borderId="7" xfId="0" applyFont="1" applyFill="1" applyBorder="1" applyAlignment="1">
      <alignment horizontal="left" wrapText="1"/>
    </xf>
    <xf numFmtId="0" fontId="17" fillId="0" borderId="7" xfId="0" applyFont="1" applyFill="1" applyBorder="1" applyAlignment="1">
      <alignment horizontal="left" wrapText="1"/>
    </xf>
    <xf numFmtId="0" fontId="22" fillId="0" borderId="3" xfId="0" applyFont="1" applyFill="1" applyBorder="1" applyAlignment="1">
      <alignment vertical="center" wrapText="1"/>
    </xf>
    <xf numFmtId="0" fontId="22" fillId="0" borderId="8" xfId="0" applyFont="1" applyFill="1" applyBorder="1" applyAlignment="1">
      <alignment horizontal="left" vertical="center" wrapText="1"/>
    </xf>
    <xf numFmtId="0" fontId="17" fillId="0" borderId="8" xfId="4" applyFont="1" applyFill="1" applyBorder="1" applyAlignment="1">
      <alignment horizontal="left" vertical="center" wrapText="1"/>
    </xf>
    <xf numFmtId="0" fontId="17" fillId="0" borderId="3" xfId="8" applyFont="1" applyFill="1" applyBorder="1" applyAlignment="1">
      <alignment horizontal="left" vertical="center" wrapText="1"/>
    </xf>
    <xf numFmtId="0" fontId="36" fillId="0" borderId="1" xfId="0" applyFont="1" applyFill="1" applyBorder="1" applyAlignment="1">
      <alignment horizontal="center" vertical="center"/>
    </xf>
    <xf numFmtId="0" fontId="15" fillId="0" borderId="7" xfId="0" applyFont="1" applyFill="1" applyBorder="1" applyAlignment="1">
      <alignment horizontal="left"/>
    </xf>
    <xf numFmtId="0" fontId="15" fillId="0" borderId="0" xfId="0" applyFont="1" applyFill="1" applyAlignment="1">
      <alignment horizontal="center"/>
    </xf>
    <xf numFmtId="43" fontId="15" fillId="0" borderId="3" xfId="0" applyNumberFormat="1" applyFont="1" applyFill="1" applyBorder="1" applyAlignment="1">
      <alignment horizontal="left" vertical="center"/>
    </xf>
    <xf numFmtId="43" fontId="15" fillId="0" borderId="7" xfId="0" applyNumberFormat="1" applyFont="1" applyFill="1" applyBorder="1" applyAlignment="1">
      <alignment horizontal="left" vertical="center"/>
    </xf>
    <xf numFmtId="43" fontId="17" fillId="0" borderId="7" xfId="0" applyNumberFormat="1" applyFont="1" applyFill="1" applyBorder="1" applyAlignment="1">
      <alignment horizontal="left" vertical="center" wrapText="1"/>
    </xf>
    <xf numFmtId="0" fontId="17" fillId="0" borderId="8" xfId="0" applyFont="1" applyFill="1" applyBorder="1" applyAlignment="1">
      <alignment horizontal="center" vertical="center" wrapText="1"/>
    </xf>
    <xf numFmtId="0" fontId="15" fillId="0" borderId="11" xfId="0" applyFont="1" applyFill="1" applyBorder="1" applyAlignment="1">
      <alignment horizontal="left" vertical="center"/>
    </xf>
    <xf numFmtId="0" fontId="17" fillId="0" borderId="11" xfId="4" applyFont="1" applyFill="1" applyBorder="1" applyAlignment="1">
      <alignment horizontal="left" vertical="center" wrapText="1"/>
    </xf>
    <xf numFmtId="43" fontId="10" fillId="0" borderId="7" xfId="0" applyNumberFormat="1" applyFont="1" applyFill="1" applyBorder="1" applyAlignment="1">
      <alignment horizontal="center" vertical="center" wrapText="1"/>
    </xf>
    <xf numFmtId="43" fontId="13" fillId="0" borderId="8" xfId="0" applyNumberFormat="1" applyFont="1" applyFill="1" applyBorder="1" applyAlignment="1">
      <alignment horizontal="center" vertical="center" wrapText="1"/>
    </xf>
    <xf numFmtId="0" fontId="17" fillId="0" borderId="18" xfId="4" applyFont="1" applyFill="1" applyBorder="1" applyAlignment="1">
      <alignment horizontal="left" vertical="center"/>
    </xf>
    <xf numFmtId="0" fontId="17" fillId="0" borderId="18" xfId="4" applyFont="1" applyFill="1" applyBorder="1" applyAlignment="1">
      <alignment horizontal="left" vertical="center" wrapText="1"/>
    </xf>
    <xf numFmtId="0" fontId="10" fillId="0" borderId="4" xfId="0" applyFont="1" applyFill="1" applyBorder="1" applyAlignment="1">
      <alignment horizontal="center" vertical="center" wrapText="1"/>
    </xf>
    <xf numFmtId="0" fontId="16" fillId="0" borderId="4" xfId="0" applyFont="1" applyFill="1" applyBorder="1" applyAlignment="1">
      <alignment horizontal="left" vertical="center" wrapText="1"/>
    </xf>
    <xf numFmtId="43" fontId="11" fillId="0" borderId="20" xfId="0" applyNumberFormat="1" applyFont="1" applyFill="1" applyBorder="1" applyAlignment="1">
      <alignment horizontal="center" vertical="center" wrapText="1"/>
    </xf>
    <xf numFmtId="43" fontId="13" fillId="0" borderId="20" xfId="0" applyNumberFormat="1" applyFont="1" applyFill="1" applyBorder="1" applyAlignment="1">
      <alignment horizontal="center" vertical="center" wrapText="1"/>
    </xf>
    <xf numFmtId="0" fontId="10" fillId="0" borderId="5" xfId="0" applyFont="1" applyFill="1" applyBorder="1" applyAlignment="1">
      <alignment horizontal="center" vertical="center" wrapText="1"/>
    </xf>
    <xf numFmtId="0" fontId="16" fillId="0" borderId="5" xfId="0" applyFont="1" applyFill="1" applyBorder="1" applyAlignment="1">
      <alignment horizontal="left" vertical="center" wrapText="1"/>
    </xf>
    <xf numFmtId="43" fontId="13" fillId="0" borderId="18" xfId="0" applyNumberFormat="1" applyFont="1" applyFill="1" applyBorder="1" applyAlignment="1">
      <alignment horizontal="center" vertical="center" wrapText="1"/>
    </xf>
    <xf numFmtId="0" fontId="19" fillId="0" borderId="7" xfId="0" applyFont="1" applyFill="1" applyBorder="1" applyAlignment="1">
      <alignment horizontal="center" vertical="center"/>
    </xf>
    <xf numFmtId="0" fontId="44" fillId="0" borderId="7" xfId="0" applyFont="1" applyFill="1" applyBorder="1" applyAlignment="1">
      <alignment horizontal="center" vertical="center" wrapText="1"/>
    </xf>
    <xf numFmtId="0" fontId="42" fillId="0" borderId="8" xfId="0" applyFont="1" applyFill="1" applyBorder="1" applyAlignment="1">
      <alignment horizontal="center" vertical="center" wrapText="1"/>
    </xf>
    <xf numFmtId="0" fontId="10" fillId="0" borderId="6" xfId="0" applyNumberFormat="1" applyFont="1" applyFill="1" applyBorder="1" applyAlignment="1">
      <alignment horizontal="center" vertical="center" wrapText="1"/>
    </xf>
    <xf numFmtId="43" fontId="17" fillId="0" borderId="3" xfId="1" applyNumberFormat="1" applyFont="1" applyFill="1" applyBorder="1" applyAlignment="1">
      <alignment horizontal="center" vertical="center" wrapText="1"/>
    </xf>
    <xf numFmtId="164" fontId="6" fillId="0" borderId="22" xfId="0" applyNumberFormat="1" applyFont="1" applyFill="1" applyBorder="1" applyAlignment="1">
      <alignment vertical="center"/>
    </xf>
    <xf numFmtId="43" fontId="15" fillId="0" borderId="1" xfId="0" applyNumberFormat="1" applyFont="1" applyFill="1" applyBorder="1" applyAlignment="1">
      <alignment horizontal="left" vertical="center"/>
    </xf>
    <xf numFmtId="49" fontId="17" fillId="0" borderId="3" xfId="1" applyNumberFormat="1" applyFont="1" applyFill="1" applyBorder="1" applyAlignment="1">
      <alignment horizontal="center" vertical="center" wrapText="1"/>
    </xf>
    <xf numFmtId="0" fontId="15" fillId="0" borderId="12" xfId="0" applyFont="1" applyFill="1" applyBorder="1" applyAlignment="1">
      <alignment horizontal="center"/>
    </xf>
    <xf numFmtId="0" fontId="15" fillId="0" borderId="8" xfId="0" applyFont="1" applyFill="1" applyBorder="1" applyAlignment="1">
      <alignment horizontal="center"/>
    </xf>
    <xf numFmtId="0" fontId="15" fillId="0" borderId="3" xfId="0" applyFont="1" applyFill="1" applyBorder="1" applyAlignment="1">
      <alignment horizontal="center" vertical="center"/>
    </xf>
    <xf numFmtId="0" fontId="0" fillId="0" borderId="6" xfId="0" applyNumberFormat="1" applyFill="1" applyBorder="1" applyAlignment="1">
      <alignment horizontal="center"/>
    </xf>
    <xf numFmtId="0" fontId="14"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43" fontId="15" fillId="0" borderId="6" xfId="1" applyFont="1" applyFill="1" applyBorder="1" applyAlignment="1">
      <alignment vertical="center"/>
    </xf>
    <xf numFmtId="43" fontId="15" fillId="0" borderId="6" xfId="1" applyNumberFormat="1" applyFont="1" applyFill="1" applyBorder="1" applyAlignment="1">
      <alignment vertical="center"/>
    </xf>
    <xf numFmtId="0" fontId="22" fillId="0" borderId="5" xfId="0" applyFont="1" applyFill="1" applyBorder="1" applyAlignment="1">
      <alignment vertical="center" wrapText="1"/>
    </xf>
    <xf numFmtId="0" fontId="0" fillId="0" borderId="3" xfId="0" applyFill="1" applyBorder="1" applyAlignment="1">
      <alignment horizontal="center"/>
    </xf>
    <xf numFmtId="0" fontId="36" fillId="0" borderId="6" xfId="0" applyFont="1" applyFill="1" applyBorder="1" applyAlignment="1">
      <alignment horizontal="left" vertical="center" wrapText="1"/>
    </xf>
    <xf numFmtId="43" fontId="21" fillId="0" borderId="8" xfId="1" applyFont="1" applyFill="1" applyBorder="1" applyAlignment="1">
      <alignment horizontal="center" vertical="center"/>
    </xf>
    <xf numFmtId="0" fontId="22" fillId="0" borderId="3" xfId="0" applyFont="1" applyFill="1" applyBorder="1" applyAlignment="1">
      <alignment horizontal="left" wrapText="1"/>
    </xf>
    <xf numFmtId="0" fontId="13" fillId="0" borderId="3" xfId="0" applyFont="1" applyFill="1" applyBorder="1" applyAlignment="1">
      <alignment horizontal="left" vertical="center" wrapText="1"/>
    </xf>
    <xf numFmtId="0" fontId="10" fillId="0" borderId="0" xfId="0" applyFont="1" applyFill="1" applyAlignment="1">
      <alignment horizontal="center" vertical="center" wrapText="1"/>
    </xf>
    <xf numFmtId="0" fontId="41" fillId="0" borderId="3" xfId="0" applyFont="1" applyFill="1" applyBorder="1" applyAlignment="1">
      <alignment horizontal="center"/>
    </xf>
    <xf numFmtId="0" fontId="15" fillId="0" borderId="23" xfId="0" applyFont="1" applyFill="1" applyBorder="1" applyAlignment="1">
      <alignment wrapText="1"/>
    </xf>
    <xf numFmtId="0" fontId="0" fillId="0" borderId="0" xfId="0" applyNumberFormat="1" applyFill="1" applyAlignment="1">
      <alignment horizontal="center"/>
    </xf>
    <xf numFmtId="0" fontId="36" fillId="0" borderId="7" xfId="0" applyFont="1" applyFill="1" applyBorder="1" applyAlignment="1">
      <alignment horizontal="left" vertical="center" wrapText="1"/>
    </xf>
    <xf numFmtId="0" fontId="13" fillId="0" borderId="7" xfId="4" applyFont="1" applyFill="1" applyBorder="1" applyAlignment="1">
      <alignment horizontal="left" vertical="center" wrapText="1"/>
    </xf>
    <xf numFmtId="43" fontId="36" fillId="0" borderId="3" xfId="0" applyNumberFormat="1" applyFont="1" applyFill="1" applyBorder="1" applyAlignment="1">
      <alignment horizontal="left" vertical="center" wrapText="1"/>
    </xf>
    <xf numFmtId="0" fontId="13" fillId="0" borderId="5" xfId="0" applyFont="1" applyFill="1" applyBorder="1" applyAlignment="1">
      <alignment horizontal="left" vertical="center" wrapText="1"/>
    </xf>
    <xf numFmtId="0" fontId="41" fillId="0" borderId="3" xfId="0" applyFont="1" applyFill="1" applyBorder="1" applyAlignment="1">
      <alignment wrapText="1"/>
    </xf>
    <xf numFmtId="0" fontId="73" fillId="0" borderId="3" xfId="0" applyFont="1" applyFill="1" applyBorder="1" applyAlignment="1">
      <alignment vertical="center" wrapText="1"/>
    </xf>
    <xf numFmtId="0" fontId="13" fillId="0" borderId="3" xfId="0" applyFont="1" applyFill="1" applyBorder="1" applyAlignment="1">
      <alignment horizontal="left" vertical="center"/>
    </xf>
    <xf numFmtId="0" fontId="13" fillId="0" borderId="7" xfId="0" applyFont="1" applyFill="1" applyBorder="1" applyAlignment="1">
      <alignment horizontal="left" vertical="center"/>
    </xf>
    <xf numFmtId="0" fontId="13" fillId="0" borderId="7" xfId="0" applyFont="1" applyFill="1" applyBorder="1" applyAlignment="1">
      <alignment horizontal="left" vertical="center" wrapText="1"/>
    </xf>
    <xf numFmtId="0" fontId="8" fillId="0" borderId="5"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10" fillId="0" borderId="3" xfId="0" applyFont="1" applyFill="1" applyBorder="1" applyAlignment="1">
      <alignment horizontal="left" wrapText="1"/>
    </xf>
    <xf numFmtId="43" fontId="15" fillId="0" borderId="2" xfId="1" applyFont="1" applyFill="1" applyBorder="1" applyAlignment="1">
      <alignment vertical="center"/>
    </xf>
    <xf numFmtId="43" fontId="10" fillId="0" borderId="33" xfId="0" applyNumberFormat="1" applyFont="1" applyFill="1" applyBorder="1" applyAlignment="1">
      <alignment horizontal="center" vertical="center" wrapText="1"/>
    </xf>
    <xf numFmtId="43" fontId="6" fillId="0" borderId="34" xfId="1" applyFont="1" applyFill="1" applyBorder="1" applyAlignment="1">
      <alignment vertical="center"/>
    </xf>
    <xf numFmtId="0" fontId="15" fillId="0" borderId="3" xfId="1" applyNumberFormat="1" applyFont="1" applyFill="1" applyBorder="1" applyAlignment="1">
      <alignment vertical="center"/>
    </xf>
    <xf numFmtId="0" fontId="17" fillId="0" borderId="3" xfId="1" applyNumberFormat="1" applyFont="1" applyFill="1" applyBorder="1" applyAlignment="1">
      <alignment vertical="center" wrapText="1"/>
    </xf>
    <xf numFmtId="0" fontId="19" fillId="0" borderId="3" xfId="0" applyNumberFormat="1" applyFont="1" applyFill="1" applyBorder="1"/>
    <xf numFmtId="0" fontId="20" fillId="0" borderId="3" xfId="2" applyNumberFormat="1" applyFont="1" applyFill="1" applyBorder="1" applyAlignment="1">
      <alignment vertical="center"/>
    </xf>
    <xf numFmtId="0" fontId="19" fillId="0" borderId="2" xfId="0" applyNumberFormat="1" applyFont="1" applyFill="1" applyBorder="1" applyAlignment="1">
      <alignment vertical="center"/>
    </xf>
    <xf numFmtId="0" fontId="19" fillId="0" borderId="3" xfId="1" applyNumberFormat="1" applyFont="1" applyFill="1" applyBorder="1" applyAlignment="1">
      <alignment horizontal="center" vertical="center"/>
    </xf>
    <xf numFmtId="0" fontId="15" fillId="0" borderId="5" xfId="1" applyNumberFormat="1" applyFont="1" applyFill="1" applyBorder="1" applyAlignment="1">
      <alignment vertical="center"/>
    </xf>
    <xf numFmtId="0" fontId="15" fillId="0" borderId="17" xfId="0" applyNumberFormat="1" applyFont="1" applyFill="1" applyBorder="1" applyAlignment="1">
      <alignment vertical="center"/>
    </xf>
    <xf numFmtId="0" fontId="17" fillId="0" borderId="5" xfId="1" applyNumberFormat="1" applyFont="1" applyFill="1" applyBorder="1" applyAlignment="1">
      <alignment vertical="center"/>
    </xf>
    <xf numFmtId="0" fontId="19" fillId="0" borderId="3" xfId="1" applyNumberFormat="1" applyFont="1" applyFill="1" applyBorder="1" applyAlignment="1">
      <alignment horizontal="center" vertical="center" wrapText="1"/>
    </xf>
    <xf numFmtId="0" fontId="13" fillId="0" borderId="18" xfId="1" applyNumberFormat="1" applyFont="1" applyFill="1" applyBorder="1" applyAlignment="1">
      <alignment vertical="center"/>
    </xf>
    <xf numFmtId="0" fontId="14" fillId="0" borderId="3" xfId="0" applyNumberFormat="1" applyFont="1" applyFill="1" applyBorder="1" applyAlignment="1">
      <alignment horizontal="center" vertical="center" wrapText="1"/>
    </xf>
    <xf numFmtId="0" fontId="19" fillId="0" borderId="3" xfId="2" applyNumberFormat="1" applyFont="1" applyFill="1" applyBorder="1" applyAlignment="1">
      <alignment vertical="center" wrapText="1"/>
    </xf>
    <xf numFmtId="0" fontId="19" fillId="0" borderId="3" xfId="5" applyNumberFormat="1" applyFont="1" applyFill="1" applyBorder="1" applyAlignment="1">
      <alignment vertical="center"/>
    </xf>
    <xf numFmtId="0" fontId="15" fillId="0" borderId="18" xfId="1" applyNumberFormat="1" applyFont="1" applyFill="1" applyBorder="1" applyAlignment="1">
      <alignment vertical="center"/>
    </xf>
    <xf numFmtId="0" fontId="19" fillId="0" borderId="3" xfId="0" applyNumberFormat="1" applyFont="1" applyFill="1" applyBorder="1" applyAlignment="1">
      <alignment horizontal="right" vertical="center" wrapText="1"/>
    </xf>
    <xf numFmtId="0" fontId="19" fillId="0" borderId="2" xfId="1" applyNumberFormat="1" applyFont="1" applyFill="1" applyBorder="1" applyAlignment="1">
      <alignment horizontal="center" vertical="center"/>
    </xf>
    <xf numFmtId="0" fontId="8" fillId="0" borderId="7" xfId="1" applyNumberFormat="1" applyFont="1" applyFill="1" applyBorder="1" applyAlignment="1">
      <alignment vertical="center"/>
    </xf>
    <xf numFmtId="0" fontId="10" fillId="0" borderId="7" xfId="0" applyNumberFormat="1" applyFont="1" applyFill="1" applyBorder="1" applyAlignment="1">
      <alignment horizontal="center" vertical="center" wrapText="1"/>
    </xf>
    <xf numFmtId="0" fontId="13" fillId="0" borderId="20" xfId="0" applyNumberFormat="1" applyFont="1" applyFill="1" applyBorder="1" applyAlignment="1">
      <alignment horizontal="center" vertical="center" wrapText="1"/>
    </xf>
    <xf numFmtId="0" fontId="0" fillId="0" borderId="3" xfId="0" applyNumberFormat="1" applyFill="1" applyBorder="1"/>
    <xf numFmtId="0" fontId="13" fillId="0" borderId="18" xfId="0" applyNumberFormat="1" applyFont="1" applyFill="1" applyBorder="1" applyAlignment="1">
      <alignment horizontal="center" vertical="center" wrapText="1"/>
    </xf>
    <xf numFmtId="0" fontId="6" fillId="0" borderId="22" xfId="0" applyNumberFormat="1" applyFont="1" applyFill="1" applyBorder="1" applyAlignment="1">
      <alignment vertical="center"/>
    </xf>
    <xf numFmtId="0" fontId="17" fillId="0" borderId="3" xfId="1" applyNumberFormat="1" applyFont="1" applyFill="1" applyBorder="1" applyAlignment="1">
      <alignment vertical="center"/>
    </xf>
    <xf numFmtId="0" fontId="15" fillId="0" borderId="6" xfId="1" applyNumberFormat="1" applyFont="1" applyFill="1" applyBorder="1" applyAlignment="1">
      <alignment vertical="center"/>
    </xf>
    <xf numFmtId="0" fontId="15" fillId="0" borderId="7" xfId="1" applyNumberFormat="1" applyFont="1" applyFill="1" applyBorder="1" applyAlignment="1">
      <alignment vertical="center" wrapText="1"/>
    </xf>
    <xf numFmtId="0" fontId="15" fillId="0" borderId="7" xfId="1" applyNumberFormat="1" applyFont="1" applyFill="1" applyBorder="1" applyAlignment="1">
      <alignment vertical="center"/>
    </xf>
    <xf numFmtId="0" fontId="8" fillId="0" borderId="3" xfId="1" applyNumberFormat="1" applyFont="1" applyFill="1" applyBorder="1" applyAlignment="1">
      <alignment vertical="center"/>
    </xf>
    <xf numFmtId="0" fontId="8" fillId="0" borderId="6" xfId="1" applyNumberFormat="1" applyFont="1" applyFill="1" applyBorder="1" applyAlignment="1">
      <alignment vertical="center"/>
    </xf>
    <xf numFmtId="0" fontId="41" fillId="0" borderId="3" xfId="0" applyNumberFormat="1" applyFont="1" applyFill="1" applyBorder="1" applyAlignment="1">
      <alignment horizontal="right" vertical="center" wrapText="1"/>
    </xf>
    <xf numFmtId="0" fontId="10" fillId="0" borderId="33" xfId="0" applyNumberFormat="1" applyFont="1" applyFill="1" applyBorder="1" applyAlignment="1">
      <alignment horizontal="center" vertical="center" wrapText="1"/>
    </xf>
    <xf numFmtId="0" fontId="6" fillId="0" borderId="34" xfId="1" applyNumberFormat="1" applyFont="1" applyFill="1" applyBorder="1" applyAlignment="1">
      <alignment vertical="center"/>
    </xf>
    <xf numFmtId="0" fontId="0" fillId="0" borderId="0" xfId="0" applyNumberFormat="1" applyFill="1"/>
    <xf numFmtId="0" fontId="74" fillId="0" borderId="0" xfId="0" applyFont="1" applyFill="1" applyAlignment="1">
      <alignment horizontal="center" vertical="center"/>
    </xf>
    <xf numFmtId="0" fontId="75" fillId="0" borderId="3" xfId="0" applyFont="1" applyFill="1" applyBorder="1" applyAlignment="1" applyProtection="1">
      <alignment horizontal="center" vertical="center" wrapText="1"/>
    </xf>
    <xf numFmtId="0" fontId="75" fillId="0" borderId="3" xfId="0" applyFont="1" applyFill="1" applyBorder="1" applyAlignment="1">
      <alignment horizontal="left" vertical="center" wrapText="1"/>
    </xf>
    <xf numFmtId="0" fontId="75" fillId="0" borderId="3" xfId="0" applyFont="1" applyFill="1" applyBorder="1" applyAlignment="1">
      <alignment horizontal="center" vertical="center" wrapText="1"/>
    </xf>
    <xf numFmtId="43" fontId="75" fillId="0" borderId="6" xfId="0" applyNumberFormat="1" applyFont="1" applyFill="1" applyBorder="1" applyAlignment="1">
      <alignment horizontal="center" vertical="center" wrapText="1"/>
    </xf>
    <xf numFmtId="43" fontId="75" fillId="0" borderId="3" xfId="0" applyNumberFormat="1" applyFont="1" applyFill="1" applyBorder="1" applyAlignment="1">
      <alignment horizontal="center" vertical="center" wrapText="1"/>
    </xf>
    <xf numFmtId="0" fontId="75" fillId="0" borderId="3" xfId="0" applyNumberFormat="1" applyFont="1" applyFill="1" applyBorder="1" applyAlignment="1">
      <alignment horizontal="center" vertical="center" wrapText="1"/>
    </xf>
    <xf numFmtId="0" fontId="74" fillId="0" borderId="0" xfId="0" applyFont="1" applyFill="1"/>
    <xf numFmtId="0" fontId="2" fillId="0" borderId="0" xfId="0" applyFont="1" applyFill="1" applyAlignment="1">
      <alignment horizontal="center" vertical="center"/>
    </xf>
    <xf numFmtId="0" fontId="51" fillId="0" borderId="7" xfId="0" applyFont="1" applyFill="1" applyBorder="1" applyAlignment="1">
      <alignment horizontal="center" vertical="center" wrapText="1"/>
    </xf>
    <xf numFmtId="0" fontId="6" fillId="0" borderId="3" xfId="1" applyNumberFormat="1" applyFont="1" applyFill="1" applyBorder="1" applyAlignment="1">
      <alignment vertical="center"/>
    </xf>
    <xf numFmtId="0" fontId="2" fillId="0" borderId="0" xfId="0" applyFont="1" applyFill="1"/>
    <xf numFmtId="0" fontId="47" fillId="0" borderId="0" xfId="0" applyNumberFormat="1" applyFont="1" applyAlignment="1">
      <alignment horizontal="center"/>
    </xf>
    <xf numFmtId="0" fontId="49" fillId="0" borderId="0" xfId="0" applyNumberFormat="1" applyFont="1" applyAlignment="1">
      <alignment horizontal="center"/>
    </xf>
    <xf numFmtId="0" fontId="19" fillId="0" borderId="3" xfId="0" applyNumberFormat="1" applyFont="1" applyFill="1" applyBorder="1" applyAlignment="1">
      <alignment horizontal="center"/>
    </xf>
    <xf numFmtId="0" fontId="20" fillId="0" borderId="3" xfId="2" applyNumberFormat="1" applyFont="1" applyFill="1" applyBorder="1" applyAlignment="1">
      <alignment horizontal="center" vertical="center"/>
    </xf>
    <xf numFmtId="0" fontId="19" fillId="0" borderId="2" xfId="0" applyNumberFormat="1" applyFont="1" applyFill="1" applyBorder="1" applyAlignment="1">
      <alignment horizontal="center" vertical="center"/>
    </xf>
    <xf numFmtId="0" fontId="19" fillId="0" borderId="3" xfId="0" applyNumberFormat="1" applyFont="1" applyFill="1" applyBorder="1" applyAlignment="1">
      <alignment horizontal="center" vertical="center"/>
    </xf>
    <xf numFmtId="0" fontId="19" fillId="0" borderId="3" xfId="2" applyNumberFormat="1" applyFont="1" applyFill="1" applyBorder="1" applyAlignment="1">
      <alignment horizontal="center" vertical="center"/>
    </xf>
    <xf numFmtId="0" fontId="15" fillId="0" borderId="5" xfId="1" applyNumberFormat="1" applyFont="1" applyFill="1" applyBorder="1" applyAlignment="1">
      <alignment horizontal="center" vertical="center"/>
    </xf>
    <xf numFmtId="0" fontId="15" fillId="0" borderId="17" xfId="0" applyNumberFormat="1" applyFont="1" applyFill="1" applyBorder="1" applyAlignment="1">
      <alignment horizontal="center" vertical="center"/>
    </xf>
    <xf numFmtId="0" fontId="17" fillId="0" borderId="5" xfId="1" applyNumberFormat="1" applyFont="1" applyFill="1" applyBorder="1" applyAlignment="1">
      <alignment horizontal="center" vertical="center"/>
    </xf>
    <xf numFmtId="0" fontId="13" fillId="0" borderId="18" xfId="1" applyNumberFormat="1" applyFont="1" applyFill="1" applyBorder="1" applyAlignment="1">
      <alignment horizontal="center" vertical="center"/>
    </xf>
    <xf numFmtId="0" fontId="0" fillId="0" borderId="3" xfId="5" applyNumberFormat="1" applyFont="1" applyFill="1" applyBorder="1" applyAlignment="1">
      <alignment horizontal="center" vertical="center"/>
    </xf>
    <xf numFmtId="0" fontId="19" fillId="0" borderId="3" xfId="2" applyNumberFormat="1" applyFont="1" applyFill="1" applyBorder="1" applyAlignment="1">
      <alignment horizontal="center" vertical="center" wrapText="1"/>
    </xf>
    <xf numFmtId="0" fontId="19" fillId="0" borderId="3" xfId="5" applyNumberFormat="1" applyFont="1" applyFill="1" applyBorder="1" applyAlignment="1">
      <alignment horizontal="center" vertical="center"/>
    </xf>
    <xf numFmtId="0" fontId="15" fillId="0" borderId="18" xfId="1" applyNumberFormat="1" applyFont="1" applyFill="1" applyBorder="1" applyAlignment="1">
      <alignment horizontal="center" vertical="center"/>
    </xf>
    <xf numFmtId="0" fontId="19" fillId="0" borderId="3" xfId="0" applyNumberFormat="1" applyFont="1" applyFill="1" applyBorder="1" applyAlignment="1">
      <alignment horizontal="center" vertical="center" wrapText="1"/>
    </xf>
    <xf numFmtId="0" fontId="8" fillId="0" borderId="7" xfId="1" applyNumberFormat="1" applyFont="1" applyFill="1" applyBorder="1" applyAlignment="1">
      <alignment horizontal="center" vertical="center"/>
    </xf>
    <xf numFmtId="0" fontId="6" fillId="0" borderId="22" xfId="0" applyNumberFormat="1" applyFont="1" applyFill="1" applyBorder="1" applyAlignment="1">
      <alignment horizontal="center" vertical="center"/>
    </xf>
    <xf numFmtId="0" fontId="17" fillId="0" borderId="3" xfId="1" applyNumberFormat="1" applyFont="1" applyFill="1" applyBorder="1" applyAlignment="1">
      <alignment horizontal="center" vertical="center"/>
    </xf>
    <xf numFmtId="0" fontId="15" fillId="0" borderId="6" xfId="1" applyNumberFormat="1" applyFont="1" applyFill="1" applyBorder="1" applyAlignment="1">
      <alignment horizontal="center" vertical="center"/>
    </xf>
    <xf numFmtId="0" fontId="15" fillId="0" borderId="7" xfId="1" applyNumberFormat="1" applyFont="1" applyFill="1" applyBorder="1" applyAlignment="1">
      <alignment horizontal="center" vertical="center" wrapText="1"/>
    </xf>
    <xf numFmtId="0" fontId="15" fillId="0" borderId="7" xfId="1" applyNumberFormat="1" applyFont="1" applyFill="1" applyBorder="1" applyAlignment="1">
      <alignment horizontal="center" vertical="center"/>
    </xf>
    <xf numFmtId="0" fontId="8" fillId="0" borderId="6" xfId="1" applyNumberFormat="1" applyFont="1" applyFill="1" applyBorder="1" applyAlignment="1">
      <alignment horizontal="center" vertical="center"/>
    </xf>
    <xf numFmtId="0" fontId="41" fillId="0" borderId="3" xfId="0" applyNumberFormat="1" applyFont="1" applyFill="1" applyBorder="1" applyAlignment="1">
      <alignment horizontal="center" vertical="center" wrapText="1"/>
    </xf>
    <xf numFmtId="0" fontId="6" fillId="0" borderId="34" xfId="1" applyNumberFormat="1" applyFont="1" applyFill="1" applyBorder="1" applyAlignment="1">
      <alignment horizontal="center" vertical="center"/>
    </xf>
    <xf numFmtId="0" fontId="11" fillId="0" borderId="11" xfId="0" applyFont="1" applyFill="1" applyBorder="1" applyAlignment="1">
      <alignment horizontal="left" vertical="center" wrapText="1"/>
    </xf>
    <xf numFmtId="0" fontId="13" fillId="0" borderId="11"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6" fillId="0" borderId="11" xfId="0" applyFont="1" applyFill="1" applyBorder="1" applyAlignment="1">
      <alignment horizontal="left" vertical="center" wrapText="1"/>
    </xf>
    <xf numFmtId="164" fontId="17" fillId="0" borderId="11" xfId="0" applyNumberFormat="1" applyFont="1" applyFill="1" applyBorder="1" applyAlignment="1">
      <alignment vertical="center" wrapText="1"/>
    </xf>
    <xf numFmtId="164" fontId="13" fillId="0" borderId="11" xfId="0" applyNumberFormat="1" applyFont="1" applyFill="1" applyBorder="1" applyAlignment="1">
      <alignment horizontal="center" vertical="center" wrapText="1"/>
    </xf>
    <xf numFmtId="164" fontId="13" fillId="0" borderId="22" xfId="0" applyNumberFormat="1" applyFont="1" applyFill="1" applyBorder="1" applyAlignment="1">
      <alignment horizontal="center" vertical="center" wrapText="1"/>
    </xf>
    <xf numFmtId="0" fontId="13" fillId="0" borderId="21" xfId="0" applyFont="1" applyFill="1" applyBorder="1" applyAlignment="1">
      <alignment horizontal="center" vertical="center" wrapText="1"/>
    </xf>
    <xf numFmtId="0" fontId="17" fillId="0" borderId="11" xfId="0" applyFont="1" applyFill="1" applyBorder="1" applyAlignment="1">
      <alignment horizontal="center" vertical="center" wrapText="1"/>
    </xf>
    <xf numFmtId="164" fontId="10" fillId="0" borderId="11" xfId="0" applyNumberFormat="1" applyFont="1" applyFill="1" applyBorder="1" applyAlignment="1">
      <alignment horizontal="center" vertical="center" wrapText="1"/>
    </xf>
    <xf numFmtId="0" fontId="17" fillId="0" borderId="11" xfId="0" applyFont="1" applyFill="1" applyBorder="1" applyAlignment="1">
      <alignment horizontal="center" vertical="center"/>
    </xf>
    <xf numFmtId="0" fontId="10" fillId="0" borderId="14" xfId="0" applyFont="1" applyFill="1" applyBorder="1" applyAlignment="1">
      <alignment horizontal="center" vertical="center" wrapText="1"/>
    </xf>
    <xf numFmtId="0" fontId="11" fillId="0" borderId="14" xfId="0" applyFont="1" applyFill="1" applyBorder="1" applyAlignment="1">
      <alignment horizontal="left" vertical="center" wrapText="1"/>
    </xf>
    <xf numFmtId="0" fontId="10" fillId="0" borderId="15" xfId="0" applyFont="1" applyFill="1" applyBorder="1" applyAlignment="1">
      <alignment vertical="center" wrapText="1"/>
    </xf>
    <xf numFmtId="0" fontId="16" fillId="0" borderId="25" xfId="0" applyFont="1" applyFill="1" applyBorder="1" applyAlignment="1">
      <alignment horizontal="left" vertical="center" wrapText="1"/>
    </xf>
    <xf numFmtId="0" fontId="13" fillId="0" borderId="25" xfId="0" applyFont="1" applyFill="1" applyBorder="1" applyAlignment="1">
      <alignment horizontal="center" vertical="center" wrapText="1"/>
    </xf>
    <xf numFmtId="0" fontId="13" fillId="0" borderId="24" xfId="0" applyFont="1" applyFill="1" applyBorder="1" applyAlignment="1">
      <alignment horizontal="center" vertical="center" wrapText="1"/>
    </xf>
    <xf numFmtId="0" fontId="14" fillId="0" borderId="25" xfId="0" applyFont="1" applyFill="1" applyBorder="1" applyAlignment="1">
      <alignment horizontal="center" vertical="center" wrapText="1"/>
    </xf>
    <xf numFmtId="0" fontId="12" fillId="0" borderId="0" xfId="0" applyFont="1" applyAlignment="1">
      <alignment vertical="center" wrapText="1"/>
    </xf>
    <xf numFmtId="43" fontId="13" fillId="0" borderId="3" xfId="1" applyFont="1" applyFill="1" applyBorder="1" applyAlignment="1">
      <alignment horizontal="right" vertical="center" wrapText="1"/>
    </xf>
    <xf numFmtId="1" fontId="13" fillId="0" borderId="3" xfId="1" applyNumberFormat="1" applyFont="1" applyFill="1" applyBorder="1" applyAlignment="1">
      <alignment horizontal="center" vertical="center" wrapText="1"/>
    </xf>
    <xf numFmtId="1" fontId="8" fillId="0" borderId="3" xfId="1" applyNumberFormat="1" applyFont="1" applyFill="1" applyBorder="1" applyAlignment="1">
      <alignment horizontal="center" vertical="center" wrapText="1"/>
    </xf>
    <xf numFmtId="43" fontId="8" fillId="0" borderId="7" xfId="1" applyFont="1" applyFill="1" applyBorder="1" applyAlignment="1">
      <alignment horizontal="right" vertical="center" wrapText="1"/>
    </xf>
    <xf numFmtId="0" fontId="8" fillId="0" borderId="0" xfId="0" applyFont="1" applyAlignment="1">
      <alignment vertical="center" wrapText="1"/>
    </xf>
    <xf numFmtId="43" fontId="13" fillId="0" borderId="41" xfId="1" applyFont="1" applyFill="1" applyBorder="1" applyAlignment="1">
      <alignment vertical="center"/>
    </xf>
    <xf numFmtId="0" fontId="12" fillId="0" borderId="0" xfId="0" applyFont="1"/>
    <xf numFmtId="1" fontId="10" fillId="0" borderId="0" xfId="0" applyNumberFormat="1" applyFont="1" applyAlignment="1">
      <alignment horizontal="right" vertical="center"/>
    </xf>
    <xf numFmtId="43" fontId="77" fillId="0" borderId="0" xfId="0" applyNumberFormat="1" applyFont="1" applyAlignment="1">
      <alignment horizontal="right" vertical="center"/>
    </xf>
    <xf numFmtId="1" fontId="10" fillId="0" borderId="0" xfId="0" applyNumberFormat="1" applyFont="1" applyAlignment="1">
      <alignment horizontal="center" vertical="center" wrapText="1"/>
    </xf>
    <xf numFmtId="43" fontId="10" fillId="0" borderId="0" xfId="1" applyFont="1" applyFill="1" applyBorder="1" applyAlignment="1">
      <alignment horizontal="center" vertical="center"/>
    </xf>
    <xf numFmtId="43" fontId="10" fillId="0" borderId="0" xfId="0" applyNumberFormat="1" applyFont="1" applyAlignment="1">
      <alignment horizontal="center" vertical="center" wrapText="1"/>
    </xf>
    <xf numFmtId="43" fontId="10" fillId="0" borderId="0" xfId="0" applyNumberFormat="1" applyFont="1" applyAlignment="1">
      <alignment vertical="center" wrapText="1"/>
    </xf>
    <xf numFmtId="43" fontId="12" fillId="0" borderId="0" xfId="0" applyNumberFormat="1" applyFont="1"/>
    <xf numFmtId="1" fontId="12" fillId="0" borderId="0" xfId="0" applyNumberFormat="1" applyFont="1"/>
    <xf numFmtId="43" fontId="10" fillId="0" borderId="3" xfId="0" applyNumberFormat="1" applyFont="1" applyFill="1" applyBorder="1" applyAlignment="1">
      <alignment vertical="center" wrapText="1"/>
    </xf>
    <xf numFmtId="1" fontId="13" fillId="0" borderId="3" xfId="0" applyNumberFormat="1" applyFont="1" applyFill="1" applyBorder="1" applyAlignment="1">
      <alignment horizontal="center" vertical="center" wrapText="1"/>
    </xf>
    <xf numFmtId="0" fontId="12" fillId="0" borderId="3" xfId="0" applyFont="1" applyFill="1" applyBorder="1" applyAlignment="1">
      <alignment wrapText="1"/>
    </xf>
    <xf numFmtId="43" fontId="13" fillId="0" borderId="3" xfId="0" applyNumberFormat="1" applyFont="1" applyFill="1" applyBorder="1" applyAlignment="1">
      <alignment horizontal="center" wrapText="1"/>
    </xf>
    <xf numFmtId="43" fontId="13" fillId="0" borderId="7" xfId="0" applyNumberFormat="1" applyFont="1" applyFill="1" applyBorder="1" applyAlignment="1">
      <alignment horizontal="center" wrapText="1"/>
    </xf>
    <xf numFmtId="1" fontId="8" fillId="0" borderId="3" xfId="1" applyNumberFormat="1" applyFont="1" applyFill="1" applyBorder="1" applyAlignment="1">
      <alignment horizontal="center" wrapText="1"/>
    </xf>
    <xf numFmtId="1" fontId="12" fillId="0" borderId="3" xfId="1" applyNumberFormat="1" applyFont="1" applyFill="1" applyBorder="1" applyAlignment="1">
      <alignment wrapText="1"/>
    </xf>
    <xf numFmtId="43" fontId="65" fillId="0" borderId="3" xfId="0" applyNumberFormat="1" applyFont="1" applyFill="1" applyBorder="1" applyAlignment="1">
      <alignment vertical="center" wrapText="1"/>
    </xf>
    <xf numFmtId="1" fontId="10" fillId="0" borderId="3" xfId="0" applyNumberFormat="1" applyFont="1" applyFill="1" applyBorder="1" applyAlignment="1">
      <alignment horizontal="center" vertical="center" wrapText="1"/>
    </xf>
    <xf numFmtId="43" fontId="10" fillId="0" borderId="3" xfId="0" applyNumberFormat="1" applyFont="1" applyFill="1" applyBorder="1" applyAlignment="1">
      <alignment horizontal="center" wrapText="1"/>
    </xf>
    <xf numFmtId="43" fontId="13" fillId="0" borderId="3" xfId="0" applyNumberFormat="1" applyFont="1" applyFill="1" applyBorder="1" applyAlignment="1">
      <alignment horizontal="center" vertical="center" textRotation="90" wrapText="1"/>
    </xf>
    <xf numFmtId="43" fontId="36" fillId="0" borderId="3" xfId="0" applyNumberFormat="1" applyFont="1" applyFill="1" applyBorder="1" applyAlignment="1">
      <alignment vertical="center" wrapText="1"/>
    </xf>
    <xf numFmtId="43" fontId="8" fillId="0" borderId="3" xfId="0" applyNumberFormat="1" applyFont="1" applyFill="1" applyBorder="1" applyAlignment="1">
      <alignment vertical="center" wrapText="1"/>
    </xf>
    <xf numFmtId="1" fontId="8" fillId="0" borderId="3" xfId="0" applyNumberFormat="1" applyFont="1" applyFill="1" applyBorder="1" applyAlignment="1">
      <alignment horizontal="center" vertical="center" wrapText="1"/>
    </xf>
    <xf numFmtId="43" fontId="12" fillId="0" borderId="3" xfId="0" applyNumberFormat="1" applyFont="1" applyFill="1" applyBorder="1" applyAlignment="1">
      <alignment horizontal="right" vertical="center" wrapText="1"/>
    </xf>
    <xf numFmtId="43" fontId="14" fillId="0" borderId="3" xfId="0" applyNumberFormat="1" applyFont="1" applyFill="1" applyBorder="1" applyAlignment="1">
      <alignment horizontal="center" vertical="center" textRotation="90" wrapText="1"/>
    </xf>
    <xf numFmtId="43" fontId="12" fillId="0" borderId="3" xfId="0" applyNumberFormat="1" applyFont="1" applyFill="1" applyBorder="1" applyAlignment="1">
      <alignment wrapText="1"/>
    </xf>
    <xf numFmtId="1" fontId="12" fillId="0" borderId="3" xfId="0" applyNumberFormat="1" applyFont="1" applyFill="1" applyBorder="1" applyAlignment="1">
      <alignment wrapText="1"/>
    </xf>
    <xf numFmtId="1" fontId="65" fillId="0" borderId="3" xfId="0" applyNumberFormat="1" applyFont="1" applyFill="1" applyBorder="1" applyAlignment="1">
      <alignment vertical="center" wrapText="1"/>
    </xf>
    <xf numFmtId="43" fontId="76" fillId="0" borderId="3" xfId="0" applyNumberFormat="1" applyFont="1" applyFill="1" applyBorder="1" applyAlignment="1">
      <alignment vertical="center" wrapText="1"/>
    </xf>
    <xf numFmtId="43" fontId="65" fillId="0" borderId="7" xfId="0" applyNumberFormat="1" applyFont="1" applyFill="1" applyBorder="1" applyAlignment="1">
      <alignment vertical="center" wrapText="1"/>
    </xf>
    <xf numFmtId="0" fontId="65" fillId="0" borderId="3" xfId="0" applyFont="1" applyFill="1" applyBorder="1" applyAlignment="1">
      <alignment horizontal="left" vertical="center" wrapText="1"/>
    </xf>
    <xf numFmtId="0" fontId="65" fillId="0" borderId="3" xfId="0" applyFont="1" applyFill="1" applyBorder="1" applyAlignment="1">
      <alignment horizontal="center" vertical="center" wrapText="1"/>
    </xf>
    <xf numFmtId="0" fontId="76" fillId="0" borderId="3" xfId="0" applyFont="1" applyFill="1" applyBorder="1" applyAlignment="1">
      <alignment horizontal="center" vertical="center" wrapText="1"/>
    </xf>
    <xf numFmtId="43" fontId="65" fillId="0" borderId="3" xfId="0" applyNumberFormat="1" applyFont="1" applyFill="1" applyBorder="1" applyAlignment="1">
      <alignment horizontal="center" vertical="center" wrapText="1"/>
    </xf>
    <xf numFmtId="43" fontId="10" fillId="0" borderId="3" xfId="1" applyFont="1" applyFill="1" applyBorder="1" applyAlignment="1">
      <alignment horizontal="left" vertical="center" wrapText="1"/>
    </xf>
    <xf numFmtId="43" fontId="51" fillId="0" borderId="3" xfId="1" applyFont="1" applyFill="1" applyBorder="1" applyAlignment="1">
      <alignment horizontal="center" vertical="center" wrapText="1"/>
    </xf>
    <xf numFmtId="0" fontId="10" fillId="0" borderId="3" xfId="1" applyNumberFormat="1" applyFont="1" applyFill="1" applyBorder="1" applyAlignment="1">
      <alignment horizontal="left" vertical="center" wrapText="1"/>
    </xf>
    <xf numFmtId="0" fontId="51" fillId="0" borderId="3" xfId="1" applyNumberFormat="1" applyFont="1" applyFill="1" applyBorder="1" applyAlignment="1">
      <alignment horizontal="center" vertical="center" wrapText="1"/>
    </xf>
    <xf numFmtId="1" fontId="10" fillId="0" borderId="3" xfId="0" applyNumberFormat="1" applyFont="1" applyFill="1" applyBorder="1" applyAlignment="1">
      <alignment horizontal="left" vertical="center" wrapText="1"/>
    </xf>
    <xf numFmtId="1" fontId="51" fillId="0" borderId="3" xfId="0" applyNumberFormat="1" applyFont="1" applyFill="1" applyBorder="1" applyAlignment="1">
      <alignment horizontal="center" vertical="center" wrapText="1"/>
    </xf>
    <xf numFmtId="1" fontId="10" fillId="0" borderId="3" xfId="1" applyNumberFormat="1" applyFont="1" applyFill="1" applyBorder="1" applyAlignment="1">
      <alignment horizontal="center" vertical="center" wrapText="1"/>
    </xf>
    <xf numFmtId="43" fontId="8" fillId="0" borderId="3" xfId="0" applyNumberFormat="1" applyFont="1" applyFill="1" applyBorder="1" applyAlignment="1">
      <alignment horizontal="right" vertical="center" wrapText="1"/>
    </xf>
    <xf numFmtId="43" fontId="51" fillId="0" borderId="3" xfId="0" applyNumberFormat="1" applyFont="1" applyFill="1" applyBorder="1" applyAlignment="1">
      <alignment vertical="center" wrapText="1"/>
    </xf>
    <xf numFmtId="1" fontId="10" fillId="0" borderId="3" xfId="0" applyNumberFormat="1" applyFont="1" applyFill="1" applyBorder="1" applyAlignment="1">
      <alignment vertical="center" wrapText="1"/>
    </xf>
    <xf numFmtId="43" fontId="65" fillId="0" borderId="3" xfId="0" applyNumberFormat="1" applyFont="1" applyFill="1" applyBorder="1" applyAlignment="1">
      <alignment horizontal="left" vertical="center" wrapText="1"/>
    </xf>
    <xf numFmtId="1" fontId="51" fillId="0" borderId="3" xfId="0" applyNumberFormat="1" applyFont="1" applyFill="1" applyBorder="1" applyAlignment="1">
      <alignment horizontal="left" vertical="center" wrapText="1"/>
    </xf>
    <xf numFmtId="43" fontId="10" fillId="0" borderId="3" xfId="0" applyNumberFormat="1" applyFont="1" applyFill="1" applyBorder="1" applyAlignment="1">
      <alignment horizontal="left" vertical="center" wrapText="1"/>
    </xf>
    <xf numFmtId="170" fontId="10" fillId="0" borderId="3" xfId="0" applyNumberFormat="1" applyFont="1" applyFill="1" applyBorder="1" applyAlignment="1">
      <alignment horizontal="left" vertical="center" wrapText="1"/>
    </xf>
    <xf numFmtId="41" fontId="10" fillId="0" borderId="3" xfId="0" applyNumberFormat="1" applyFont="1" applyFill="1" applyBorder="1" applyAlignment="1">
      <alignment horizontal="left" vertical="center" wrapText="1"/>
    </xf>
    <xf numFmtId="41" fontId="10" fillId="0" borderId="3" xfId="0" applyNumberFormat="1" applyFont="1" applyFill="1" applyBorder="1" applyAlignment="1">
      <alignment horizontal="center" vertical="center" wrapText="1"/>
    </xf>
    <xf numFmtId="43" fontId="14" fillId="0" borderId="3" xfId="0" applyNumberFormat="1" applyFont="1" applyFill="1" applyBorder="1" applyAlignment="1">
      <alignment horizontal="center" wrapText="1"/>
    </xf>
    <xf numFmtId="0" fontId="13" fillId="0" borderId="3" xfId="0" applyFont="1" applyFill="1" applyBorder="1" applyAlignment="1">
      <alignment horizontal="left" wrapText="1"/>
    </xf>
    <xf numFmtId="0" fontId="13" fillId="0" borderId="41" xfId="0" applyFont="1" applyFill="1" applyBorder="1" applyAlignment="1">
      <alignment horizontal="center" vertical="center"/>
    </xf>
    <xf numFmtId="0" fontId="14" fillId="0" borderId="8" xfId="0" applyFont="1" applyFill="1" applyBorder="1" applyAlignment="1">
      <alignment horizontal="center" vertical="center"/>
    </xf>
    <xf numFmtId="43" fontId="51" fillId="0" borderId="3" xfId="0" applyNumberFormat="1" applyFont="1" applyFill="1" applyBorder="1" applyAlignment="1">
      <alignment horizontal="center" vertical="center" wrapText="1"/>
    </xf>
    <xf numFmtId="43" fontId="51" fillId="0" borderId="3" xfId="0" applyNumberFormat="1" applyFont="1" applyFill="1" applyBorder="1" applyAlignment="1">
      <alignment horizontal="center" wrapText="1"/>
    </xf>
    <xf numFmtId="43" fontId="12" fillId="0" borderId="2" xfId="0" applyNumberFormat="1" applyFont="1" applyFill="1" applyBorder="1" applyAlignment="1">
      <alignment horizontal="right" vertical="center" wrapText="1"/>
    </xf>
    <xf numFmtId="44" fontId="12" fillId="0" borderId="42" xfId="0" applyNumberFormat="1" applyFont="1" applyFill="1" applyBorder="1"/>
    <xf numFmtId="0" fontId="14" fillId="0" borderId="3" xfId="0" applyFont="1" applyFill="1" applyBorder="1" applyAlignment="1">
      <alignment horizontal="center" vertical="center"/>
    </xf>
    <xf numFmtId="43" fontId="13" fillId="0" borderId="3" xfId="1" applyFont="1" applyFill="1" applyBorder="1" applyAlignment="1">
      <alignment vertical="center"/>
    </xf>
    <xf numFmtId="44" fontId="12" fillId="0" borderId="3" xfId="0" applyNumberFormat="1" applyFont="1" applyFill="1" applyBorder="1"/>
    <xf numFmtId="43" fontId="10" fillId="0" borderId="3" xfId="0" applyNumberFormat="1" applyFont="1" applyFill="1" applyBorder="1" applyAlignment="1">
      <alignment horizontal="center" vertical="center" textRotation="90" wrapText="1"/>
    </xf>
    <xf numFmtId="1" fontId="12" fillId="0" borderId="3" xfId="0" applyNumberFormat="1" applyFont="1" applyFill="1" applyBorder="1" applyAlignment="1">
      <alignment horizontal="center" vertical="center" wrapText="1"/>
    </xf>
    <xf numFmtId="43" fontId="36" fillId="0" borderId="7" xfId="0" applyNumberFormat="1" applyFont="1" applyFill="1" applyBorder="1" applyAlignment="1">
      <alignment vertical="center" wrapText="1"/>
    </xf>
    <xf numFmtId="43" fontId="36" fillId="0" borderId="7" xfId="0" applyNumberFormat="1" applyFont="1" applyFill="1" applyBorder="1" applyAlignment="1">
      <alignment horizontal="left" vertical="center" wrapText="1"/>
    </xf>
    <xf numFmtId="1" fontId="10" fillId="0" borderId="3" xfId="0" applyNumberFormat="1" applyFont="1" applyFill="1" applyBorder="1" applyAlignment="1">
      <alignment horizontal="center" vertical="center"/>
    </xf>
    <xf numFmtId="43" fontId="8" fillId="0" borderId="18" xfId="0" applyNumberFormat="1" applyFont="1" applyFill="1" applyBorder="1" applyAlignment="1">
      <alignment vertical="center"/>
    </xf>
    <xf numFmtId="0" fontId="13" fillId="0" borderId="3" xfId="0" applyFont="1" applyFill="1" applyBorder="1" applyAlignment="1">
      <alignment vertical="center" wrapText="1"/>
    </xf>
    <xf numFmtId="0" fontId="13" fillId="0" borderId="43" xfId="0" applyFont="1" applyFill="1" applyBorder="1" applyAlignment="1">
      <alignment horizontal="center" vertical="center"/>
    </xf>
    <xf numFmtId="0" fontId="14" fillId="0" borderId="44" xfId="0" applyFont="1" applyFill="1" applyBorder="1" applyAlignment="1">
      <alignment horizontal="center" vertical="center"/>
    </xf>
    <xf numFmtId="43" fontId="13" fillId="0" borderId="43" xfId="1" applyFont="1" applyFill="1" applyBorder="1" applyAlignment="1">
      <alignment horizontal="right" vertical="center"/>
    </xf>
    <xf numFmtId="0" fontId="13" fillId="0" borderId="8" xfId="0" applyFont="1" applyFill="1" applyBorder="1" applyAlignment="1">
      <alignment horizontal="center" vertical="center"/>
    </xf>
    <xf numFmtId="43" fontId="8" fillId="0" borderId="7" xfId="0" applyNumberFormat="1" applyFont="1" applyFill="1" applyBorder="1" applyAlignment="1">
      <alignment vertical="center" wrapText="1"/>
    </xf>
    <xf numFmtId="43" fontId="10" fillId="0" borderId="7" xfId="0" applyNumberFormat="1" applyFont="1" applyFill="1" applyBorder="1" applyAlignment="1">
      <alignment vertical="center" wrapText="1"/>
    </xf>
    <xf numFmtId="43" fontId="10" fillId="0" borderId="7" xfId="0" applyNumberFormat="1" applyFont="1" applyFill="1" applyBorder="1" applyAlignment="1">
      <alignment horizontal="center" vertical="center"/>
    </xf>
    <xf numFmtId="43" fontId="65" fillId="0" borderId="18" xfId="0" applyNumberFormat="1" applyFont="1" applyFill="1" applyBorder="1" applyAlignment="1">
      <alignment vertical="center" wrapText="1"/>
    </xf>
    <xf numFmtId="1" fontId="10" fillId="0" borderId="5" xfId="0" applyNumberFormat="1" applyFont="1" applyFill="1" applyBorder="1" applyAlignment="1">
      <alignment horizontal="center" vertical="center" wrapText="1"/>
    </xf>
    <xf numFmtId="43" fontId="10" fillId="0" borderId="5" xfId="0" applyNumberFormat="1" applyFont="1" applyFill="1" applyBorder="1" applyAlignment="1">
      <alignment horizontal="center" vertical="center" wrapText="1"/>
    </xf>
    <xf numFmtId="1" fontId="13" fillId="0" borderId="3" xfId="0" applyNumberFormat="1" applyFont="1" applyFill="1" applyBorder="1" applyAlignment="1">
      <alignment horizontal="center" vertical="center"/>
    </xf>
    <xf numFmtId="43" fontId="8" fillId="0" borderId="18" xfId="0" applyNumberFormat="1" applyFont="1" applyFill="1" applyBorder="1" applyAlignment="1">
      <alignment horizontal="left" vertical="center" wrapText="1"/>
    </xf>
    <xf numFmtId="43" fontId="10" fillId="0" borderId="7" xfId="0" applyNumberFormat="1" applyFont="1" applyFill="1" applyBorder="1" applyAlignment="1">
      <alignment horizontal="center" wrapText="1"/>
    </xf>
    <xf numFmtId="0" fontId="0" fillId="0" borderId="27" xfId="0" applyBorder="1" applyAlignment="1">
      <alignment vertical="center"/>
    </xf>
    <xf numFmtId="0" fontId="0" fillId="0" borderId="30" xfId="0" applyBorder="1"/>
    <xf numFmtId="0" fontId="0" fillId="0" borderId="50" xfId="0" applyBorder="1" applyAlignment="1">
      <alignment wrapText="1"/>
    </xf>
    <xf numFmtId="4" fontId="0" fillId="0" borderId="33" xfId="0" applyNumberFormat="1" applyBorder="1" applyAlignment="1">
      <alignment horizontal="right" vertical="center"/>
    </xf>
    <xf numFmtId="43" fontId="0" fillId="0" borderId="26" xfId="0" applyNumberFormat="1" applyBorder="1" applyAlignment="1">
      <alignment horizontal="right" vertical="center"/>
    </xf>
    <xf numFmtId="43" fontId="0" fillId="0" borderId="34" xfId="0" applyNumberFormat="1" applyBorder="1" applyAlignment="1">
      <alignment horizontal="right" vertical="center"/>
    </xf>
    <xf numFmtId="43" fontId="28" fillId="0" borderId="0" xfId="1" applyFont="1" applyFill="1" applyBorder="1" applyAlignment="1" applyProtection="1">
      <alignment horizontal="center" vertical="center" wrapText="1"/>
    </xf>
    <xf numFmtId="0" fontId="17" fillId="0" borderId="3" xfId="0" applyFont="1" applyFill="1" applyBorder="1" applyAlignment="1">
      <alignment horizontal="center" vertical="center" wrapText="1"/>
    </xf>
    <xf numFmtId="43" fontId="28" fillId="0" borderId="3" xfId="1" applyFont="1" applyFill="1" applyBorder="1" applyAlignment="1" applyProtection="1">
      <alignment horizontal="center" vertical="center" wrapText="1"/>
    </xf>
    <xf numFmtId="0" fontId="80" fillId="0" borderId="3" xfId="0" applyFont="1" applyFill="1" applyBorder="1"/>
    <xf numFmtId="0" fontId="0" fillId="6" borderId="0" xfId="0" applyFont="1" applyFill="1" applyAlignment="1"/>
    <xf numFmtId="43" fontId="81" fillId="0" borderId="0" xfId="0" applyNumberFormat="1" applyFont="1" applyFill="1" applyBorder="1" applyAlignment="1" applyProtection="1">
      <alignment horizontal="center" vertical="center" wrapText="1"/>
    </xf>
    <xf numFmtId="43" fontId="81" fillId="0" borderId="3" xfId="0" applyNumberFormat="1" applyFont="1" applyFill="1" applyBorder="1" applyAlignment="1" applyProtection="1">
      <alignment horizontal="center" vertical="center" wrapText="1"/>
    </xf>
    <xf numFmtId="0" fontId="82" fillId="0" borderId="3" xfId="0" applyNumberFormat="1" applyFont="1" applyFill="1" applyBorder="1" applyAlignment="1" applyProtection="1"/>
    <xf numFmtId="0" fontId="17" fillId="0"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xf>
    <xf numFmtId="0" fontId="17" fillId="0" borderId="7" xfId="0" applyNumberFormat="1" applyFont="1" applyFill="1" applyBorder="1" applyAlignment="1" applyProtection="1">
      <alignment horizontal="center" vertical="center" wrapText="1"/>
    </xf>
    <xf numFmtId="0" fontId="17" fillId="0" borderId="6" xfId="0" applyNumberFormat="1" applyFont="1" applyFill="1" applyBorder="1" applyAlignment="1" applyProtection="1">
      <alignment horizontal="center" vertical="center" wrapText="1"/>
    </xf>
    <xf numFmtId="0" fontId="83" fillId="0" borderId="0" xfId="0" applyNumberFormat="1" applyFont="1" applyFill="1" applyBorder="1" applyAlignment="1" applyProtection="1"/>
    <xf numFmtId="43" fontId="84" fillId="0" borderId="0" xfId="0" applyNumberFormat="1" applyFont="1" applyFill="1" applyBorder="1" applyAlignment="1" applyProtection="1">
      <alignment horizontal="center" vertical="center" wrapText="1"/>
    </xf>
    <xf numFmtId="43" fontId="84" fillId="0" borderId="3" xfId="0" applyNumberFormat="1" applyFont="1" applyFill="1" applyBorder="1" applyAlignment="1" applyProtection="1">
      <alignment horizontal="center" vertical="center" wrapText="1"/>
    </xf>
    <xf numFmtId="0" fontId="85" fillId="0" borderId="8" xfId="0" applyNumberFormat="1" applyFont="1" applyFill="1" applyBorder="1" applyAlignment="1" applyProtection="1">
      <alignment vertical="center"/>
    </xf>
    <xf numFmtId="0" fontId="13" fillId="0" borderId="10"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xf>
    <xf numFmtId="0" fontId="13" fillId="0" borderId="6" xfId="0" applyNumberFormat="1" applyFont="1" applyFill="1" applyBorder="1" applyAlignment="1" applyProtection="1">
      <alignment horizontal="center" vertical="center" wrapText="1"/>
    </xf>
    <xf numFmtId="0" fontId="13" fillId="0" borderId="3" xfId="0" applyNumberFormat="1" applyFont="1" applyFill="1" applyBorder="1" applyAlignment="1" applyProtection="1">
      <alignment horizontal="center" vertical="center" wrapText="1"/>
    </xf>
    <xf numFmtId="0" fontId="87" fillId="0" borderId="0" xfId="0" applyNumberFormat="1" applyFont="1" applyFill="1" applyBorder="1" applyAlignment="1" applyProtection="1"/>
    <xf numFmtId="43" fontId="84" fillId="0" borderId="8" xfId="0" applyNumberFormat="1" applyFont="1" applyFill="1" applyBorder="1" applyAlignment="1" applyProtection="1">
      <alignment horizontal="center" vertical="center" wrapText="1"/>
    </xf>
    <xf numFmtId="0" fontId="88" fillId="0" borderId="0" xfId="0" applyNumberFormat="1" applyFont="1" applyFill="1" applyBorder="1" applyAlignment="1" applyProtection="1">
      <alignment horizontal="left" vertical="center" wrapText="1"/>
    </xf>
    <xf numFmtId="0" fontId="86" fillId="0" borderId="8" xfId="0" applyNumberFormat="1" applyFont="1" applyFill="1" applyBorder="1" applyAlignment="1" applyProtection="1">
      <alignment vertical="center"/>
    </xf>
    <xf numFmtId="0" fontId="13" fillId="0" borderId="9" xfId="0" applyNumberFormat="1" applyFont="1" applyFill="1" applyBorder="1" applyAlignment="1" applyProtection="1">
      <alignment horizontal="center" vertical="center" wrapText="1"/>
    </xf>
    <xf numFmtId="0" fontId="17" fillId="0" borderId="17" xfId="0" applyFont="1" applyFill="1" applyBorder="1" applyAlignment="1">
      <alignment horizontal="left" vertical="center"/>
    </xf>
    <xf numFmtId="0" fontId="17" fillId="0" borderId="53" xfId="0" applyFont="1" applyFill="1" applyBorder="1" applyAlignment="1">
      <alignment horizontal="center" vertical="center" wrapText="1"/>
    </xf>
    <xf numFmtId="0" fontId="13" fillId="0" borderId="53" xfId="0" applyFont="1" applyFill="1" applyBorder="1" applyAlignment="1">
      <alignment horizontal="center" vertical="center" wrapText="1"/>
    </xf>
    <xf numFmtId="0" fontId="0" fillId="0" borderId="0" xfId="0" applyFont="1" applyFill="1" applyAlignment="1"/>
    <xf numFmtId="2" fontId="17" fillId="0" borderId="17" xfId="0" applyNumberFormat="1" applyFont="1" applyFill="1" applyBorder="1" applyAlignment="1">
      <alignment horizontal="left" vertical="center" wrapText="1"/>
    </xf>
    <xf numFmtId="2" fontId="13" fillId="0" borderId="53" xfId="0" applyNumberFormat="1" applyFont="1" applyFill="1" applyBorder="1" applyAlignment="1">
      <alignment horizontal="center" vertical="center" wrapText="1"/>
    </xf>
    <xf numFmtId="43" fontId="81" fillId="0" borderId="0" xfId="0" applyNumberFormat="1" applyFont="1" applyFill="1" applyBorder="1" applyAlignment="1" applyProtection="1">
      <alignment vertical="center"/>
    </xf>
    <xf numFmtId="43" fontId="81" fillId="0" borderId="12" xfId="0" applyNumberFormat="1" applyFont="1" applyFill="1" applyBorder="1" applyAlignment="1" applyProtection="1">
      <alignment vertical="center"/>
    </xf>
    <xf numFmtId="0" fontId="89" fillId="0" borderId="3" xfId="0" applyNumberFormat="1" applyFont="1" applyFill="1" applyBorder="1" applyAlignment="1" applyProtection="1">
      <alignment vertical="center" wrapText="1"/>
    </xf>
    <xf numFmtId="0" fontId="13" fillId="0" borderId="7"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xf>
    <xf numFmtId="0" fontId="13" fillId="0" borderId="12" xfId="0" applyNumberFormat="1" applyFont="1" applyFill="1" applyBorder="1" applyAlignment="1" applyProtection="1">
      <alignment horizontal="center" vertical="center" wrapText="1"/>
    </xf>
    <xf numFmtId="0" fontId="13" fillId="0" borderId="5" xfId="0" applyNumberFormat="1" applyFont="1" applyFill="1" applyBorder="1" applyAlignment="1" applyProtection="1">
      <alignment horizontal="center" vertical="center" wrapText="1"/>
    </xf>
    <xf numFmtId="43" fontId="81" fillId="0" borderId="8" xfId="0" applyNumberFormat="1" applyFont="1" applyFill="1" applyBorder="1" applyAlignment="1" applyProtection="1">
      <alignment vertical="center"/>
    </xf>
    <xf numFmtId="0" fontId="89" fillId="0" borderId="7" xfId="0" applyNumberFormat="1" applyFont="1" applyFill="1" applyBorder="1" applyAlignment="1" applyProtection="1">
      <alignment vertical="center"/>
    </xf>
    <xf numFmtId="0" fontId="17" fillId="0" borderId="3" xfId="0" applyFont="1" applyFill="1" applyBorder="1" applyAlignment="1">
      <alignment vertical="center" wrapText="1"/>
    </xf>
    <xf numFmtId="2" fontId="19" fillId="0" borderId="3" xfId="0" applyNumberFormat="1" applyFont="1" applyFill="1" applyBorder="1" applyAlignment="1" applyProtection="1">
      <alignment horizontal="center"/>
      <protection hidden="1"/>
    </xf>
    <xf numFmtId="0" fontId="40" fillId="0" borderId="3" xfId="0" applyFont="1" applyFill="1" applyBorder="1" applyAlignment="1">
      <alignment wrapText="1"/>
    </xf>
    <xf numFmtId="43" fontId="21" fillId="0" borderId="3" xfId="1" applyFont="1" applyFill="1" applyBorder="1" applyAlignment="1">
      <alignment vertical="center"/>
    </xf>
    <xf numFmtId="2" fontId="23" fillId="0" borderId="3" xfId="0" applyNumberFormat="1" applyFont="1" applyFill="1" applyBorder="1" applyAlignment="1" applyProtection="1">
      <alignment horizontal="center"/>
      <protection hidden="1"/>
    </xf>
    <xf numFmtId="0" fontId="85" fillId="0" borderId="3" xfId="0" applyFont="1" applyFill="1" applyBorder="1" applyAlignment="1">
      <alignment horizontal="center" vertical="center" wrapText="1"/>
    </xf>
    <xf numFmtId="0" fontId="34" fillId="0" borderId="6" xfId="0" applyNumberFormat="1" applyFont="1" applyFill="1" applyBorder="1" applyAlignment="1">
      <alignment horizontal="center" vertical="center" wrapText="1"/>
    </xf>
    <xf numFmtId="0" fontId="34" fillId="0" borderId="3" xfId="0" applyNumberFormat="1" applyFont="1" applyFill="1" applyBorder="1" applyAlignment="1">
      <alignment horizontal="center" vertical="center" wrapText="1"/>
    </xf>
    <xf numFmtId="0" fontId="36" fillId="0" borderId="3" xfId="0" applyFont="1" applyFill="1" applyBorder="1" applyAlignment="1">
      <alignment horizontal="left" vertical="center"/>
    </xf>
    <xf numFmtId="0" fontId="34" fillId="0" borderId="8" xfId="0" applyNumberFormat="1" applyFont="1" applyFill="1" applyBorder="1" applyAlignment="1">
      <alignment horizontal="center" vertical="center" wrapText="1"/>
    </xf>
    <xf numFmtId="0" fontId="36" fillId="0" borderId="2" xfId="0" applyFont="1" applyFill="1" applyBorder="1" applyAlignment="1">
      <alignment horizontal="left" vertical="center" wrapText="1"/>
    </xf>
    <xf numFmtId="0" fontId="34" fillId="0" borderId="0" xfId="0" applyNumberFormat="1" applyFont="1" applyFill="1" applyBorder="1" applyAlignment="1">
      <alignment horizontal="left" vertical="center" wrapText="1"/>
    </xf>
    <xf numFmtId="0" fontId="8" fillId="0" borderId="3" xfId="0" applyFont="1" applyFill="1" applyBorder="1" applyAlignment="1">
      <alignment horizontal="left" vertical="center"/>
    </xf>
    <xf numFmtId="0" fontId="8" fillId="0" borderId="7" xfId="0" applyFont="1" applyFill="1" applyBorder="1" applyAlignment="1">
      <alignment horizontal="left" vertical="center"/>
    </xf>
    <xf numFmtId="0" fontId="36" fillId="0" borderId="3" xfId="0" applyFont="1" applyFill="1" applyBorder="1" applyAlignment="1">
      <alignment vertical="center" wrapText="1"/>
    </xf>
    <xf numFmtId="0" fontId="36" fillId="0" borderId="7" xfId="3" applyFont="1" applyFill="1" applyBorder="1" applyAlignment="1">
      <alignment vertical="center"/>
    </xf>
    <xf numFmtId="4" fontId="24" fillId="0" borderId="3" xfId="0" applyNumberFormat="1" applyFont="1" applyFill="1" applyBorder="1" applyAlignment="1">
      <alignment horizontal="center"/>
    </xf>
    <xf numFmtId="0" fontId="39" fillId="0" borderId="3" xfId="0" applyFont="1" applyFill="1" applyBorder="1" applyAlignment="1">
      <alignment vertical="center" wrapText="1"/>
    </xf>
    <xf numFmtId="43" fontId="21" fillId="0" borderId="3" xfId="1" applyFont="1" applyFill="1" applyBorder="1" applyAlignment="1">
      <alignment horizontal="center" vertical="center"/>
    </xf>
    <xf numFmtId="0" fontId="8" fillId="0" borderId="3" xfId="0" applyFont="1" applyFill="1" applyBorder="1" applyAlignment="1">
      <alignment wrapText="1"/>
    </xf>
    <xf numFmtId="43" fontId="15" fillId="0" borderId="3" xfId="1" applyFont="1" applyFill="1" applyBorder="1" applyAlignment="1">
      <alignment vertical="center" wrapText="1"/>
    </xf>
    <xf numFmtId="0" fontId="40" fillId="0" borderId="3" xfId="0" applyFont="1" applyFill="1" applyBorder="1" applyAlignment="1">
      <alignment horizontal="center" vertical="center" wrapText="1"/>
    </xf>
    <xf numFmtId="0" fontId="8" fillId="0" borderId="3" xfId="0" applyFont="1" applyFill="1" applyBorder="1" applyAlignment="1">
      <alignment horizontal="center"/>
    </xf>
    <xf numFmtId="0" fontId="8" fillId="0" borderId="3" xfId="0" applyFont="1" applyFill="1" applyBorder="1" applyAlignment="1">
      <alignment vertical="top" wrapText="1"/>
    </xf>
    <xf numFmtId="0" fontId="40" fillId="0" borderId="3" xfId="0" applyFont="1" applyFill="1" applyBorder="1" applyAlignment="1">
      <alignment vertical="center" wrapText="1"/>
    </xf>
    <xf numFmtId="0" fontId="23" fillId="0" borderId="3" xfId="0" applyFont="1" applyFill="1" applyBorder="1" applyAlignment="1">
      <alignment horizontal="center" vertical="center" wrapText="1"/>
    </xf>
    <xf numFmtId="43" fontId="0" fillId="0" borderId="0" xfId="0" applyNumberFormat="1" applyFont="1" applyAlignment="1"/>
    <xf numFmtId="0" fontId="0" fillId="0" borderId="0" xfId="0" applyAlignment="1">
      <alignment vertical="center"/>
    </xf>
    <xf numFmtId="0" fontId="86" fillId="0" borderId="0" xfId="0" applyNumberFormat="1" applyFont="1" applyFill="1" applyBorder="1" applyAlignment="1" applyProtection="1"/>
    <xf numFmtId="43" fontId="84" fillId="0" borderId="0" xfId="0" applyNumberFormat="1" applyFont="1" applyFill="1" applyBorder="1" applyAlignment="1" applyProtection="1">
      <alignment vertical="center"/>
    </xf>
    <xf numFmtId="43" fontId="84" fillId="0" borderId="6" xfId="0" applyNumberFormat="1" applyFont="1" applyFill="1" applyBorder="1" applyAlignment="1" applyProtection="1">
      <alignment vertical="center"/>
    </xf>
    <xf numFmtId="43" fontId="84" fillId="0" borderId="3" xfId="0" applyNumberFormat="1" applyFont="1" applyFill="1" applyBorder="1" applyAlignment="1" applyProtection="1">
      <alignment vertical="center"/>
    </xf>
    <xf numFmtId="0" fontId="88" fillId="0" borderId="8" xfId="0" applyNumberFormat="1" applyFont="1" applyFill="1" applyBorder="1" applyAlignment="1" applyProtection="1">
      <alignment vertical="center" wrapText="1"/>
    </xf>
    <xf numFmtId="0" fontId="86" fillId="0" borderId="7" xfId="0" applyNumberFormat="1" applyFont="1" applyFill="1" applyBorder="1" applyAlignment="1" applyProtection="1">
      <alignment horizontal="center" vertical="center" wrapText="1"/>
    </xf>
    <xf numFmtId="0" fontId="13" fillId="0" borderId="3" xfId="0" applyNumberFormat="1" applyFont="1" applyFill="1" applyBorder="1" applyAlignment="1" applyProtection="1">
      <alignment horizontal="center" vertical="center"/>
    </xf>
    <xf numFmtId="0" fontId="88" fillId="0" borderId="3" xfId="0" applyNumberFormat="1" applyFont="1" applyFill="1" applyBorder="1" applyAlignment="1" applyProtection="1">
      <alignment vertical="center" wrapText="1"/>
    </xf>
    <xf numFmtId="0" fontId="13" fillId="0" borderId="8" xfId="0" applyNumberFormat="1" applyFont="1" applyFill="1" applyBorder="1" applyAlignment="1" applyProtection="1">
      <alignment horizontal="center" vertical="center" wrapText="1"/>
    </xf>
    <xf numFmtId="0" fontId="13" fillId="0" borderId="11" xfId="0" applyFont="1" applyFill="1" applyBorder="1" applyAlignment="1">
      <alignment horizontal="center" vertical="center"/>
    </xf>
    <xf numFmtId="0" fontId="45" fillId="0" borderId="3" xfId="0" applyFont="1" applyFill="1" applyBorder="1" applyAlignment="1">
      <alignment vertical="center" wrapText="1"/>
    </xf>
    <xf numFmtId="164" fontId="35" fillId="0" borderId="11" xfId="0" applyNumberFormat="1" applyFont="1" applyFill="1" applyBorder="1" applyAlignment="1">
      <alignment horizontal="center" vertical="center"/>
    </xf>
    <xf numFmtId="44" fontId="0" fillId="0" borderId="0" xfId="0" applyNumberFormat="1" applyFont="1" applyAlignment="1"/>
    <xf numFmtId="164" fontId="35" fillId="0" borderId="0" xfId="0" applyNumberFormat="1" applyFont="1" applyFill="1"/>
    <xf numFmtId="0" fontId="44" fillId="0" borderId="0" xfId="0" applyFont="1" applyFill="1"/>
    <xf numFmtId="164" fontId="10" fillId="0" borderId="22" xfId="0" applyNumberFormat="1" applyFont="1" applyFill="1" applyBorder="1" applyAlignment="1">
      <alignment horizontal="center" vertical="center" wrapText="1"/>
    </xf>
    <xf numFmtId="0" fontId="45" fillId="0" borderId="3" xfId="0" applyNumberFormat="1" applyFont="1" applyFill="1" applyBorder="1" applyAlignment="1">
      <alignment horizontal="center"/>
    </xf>
    <xf numFmtId="0" fontId="22" fillId="0" borderId="11" xfId="0" applyFont="1" applyFill="1" applyBorder="1" applyAlignment="1">
      <alignment horizontal="left" vertical="center" wrapText="1"/>
    </xf>
    <xf numFmtId="0" fontId="17" fillId="0" borderId="6" xfId="0" applyFont="1" applyFill="1" applyBorder="1" applyAlignment="1">
      <alignment horizontal="center" vertical="center" wrapText="1"/>
    </xf>
    <xf numFmtId="0" fontId="17" fillId="0" borderId="11" xfId="0" applyFont="1" applyFill="1" applyBorder="1" applyAlignment="1">
      <alignment horizontal="left" vertical="center"/>
    </xf>
    <xf numFmtId="0" fontId="17" fillId="0" borderId="11" xfId="0" applyFont="1" applyFill="1" applyBorder="1" applyAlignment="1">
      <alignment vertical="center" wrapText="1"/>
    </xf>
    <xf numFmtId="0" fontId="22" fillId="0" borderId="14" xfId="0" applyFont="1" applyFill="1" applyBorder="1" applyAlignment="1">
      <alignment horizontal="left" vertical="center"/>
    </xf>
    <xf numFmtId="164" fontId="22" fillId="0" borderId="11" xfId="0" applyNumberFormat="1" applyFont="1" applyFill="1" applyBorder="1" applyAlignment="1">
      <alignment horizontal="left" vertical="center" wrapText="1"/>
    </xf>
    <xf numFmtId="0" fontId="13" fillId="0" borderId="22" xfId="0" applyFont="1" applyFill="1" applyBorder="1" applyAlignment="1">
      <alignment horizontal="center" vertical="center"/>
    </xf>
    <xf numFmtId="0" fontId="22" fillId="0" borderId="11" xfId="0" applyFont="1" applyFill="1" applyBorder="1" applyAlignment="1">
      <alignment horizontal="left" vertical="center"/>
    </xf>
    <xf numFmtId="0" fontId="17" fillId="0" borderId="17" xfId="0" applyFont="1" applyFill="1" applyBorder="1" applyAlignment="1">
      <alignment horizontal="left" vertical="center" wrapText="1"/>
    </xf>
    <xf numFmtId="2" fontId="22" fillId="0" borderId="11" xfId="0" applyNumberFormat="1" applyFont="1" applyFill="1" applyBorder="1" applyAlignment="1">
      <alignment horizontal="left" vertical="center" wrapText="1"/>
    </xf>
    <xf numFmtId="0" fontId="17" fillId="0" borderId="19" xfId="0" applyFont="1" applyFill="1" applyBorder="1" applyAlignment="1">
      <alignment horizontal="center" vertical="center" wrapText="1"/>
    </xf>
    <xf numFmtId="0" fontId="17" fillId="0" borderId="15" xfId="0" applyFont="1" applyFill="1" applyBorder="1" applyAlignment="1">
      <alignment horizontal="center" vertical="center" wrapText="1"/>
    </xf>
    <xf numFmtId="2" fontId="13" fillId="0" borderId="22" xfId="0" applyNumberFormat="1" applyFont="1" applyFill="1" applyBorder="1" applyAlignment="1">
      <alignment horizontal="center" vertical="center" wrapText="1"/>
    </xf>
    <xf numFmtId="0" fontId="17" fillId="0" borderId="0" xfId="0" applyFont="1" applyFill="1" applyAlignment="1">
      <alignment horizontal="left" vertical="center" wrapText="1"/>
    </xf>
    <xf numFmtId="0" fontId="22" fillId="0" borderId="17" xfId="0" applyFont="1" applyFill="1" applyBorder="1" applyAlignment="1">
      <alignment horizontal="left" vertical="center" wrapText="1"/>
    </xf>
    <xf numFmtId="0" fontId="13" fillId="0" borderId="53" xfId="0" applyFont="1" applyFill="1" applyBorder="1" applyAlignment="1">
      <alignment horizontal="center" vertical="center"/>
    </xf>
    <xf numFmtId="0" fontId="22" fillId="0" borderId="52" xfId="0" applyFont="1" applyFill="1" applyBorder="1" applyAlignment="1">
      <alignment horizontal="left" vertical="center" wrapText="1"/>
    </xf>
    <xf numFmtId="2" fontId="8" fillId="0" borderId="3" xfId="0" applyNumberFormat="1" applyFont="1" applyFill="1" applyBorder="1" applyAlignment="1">
      <alignment vertical="center" wrapText="1"/>
    </xf>
    <xf numFmtId="2" fontId="13" fillId="0" borderId="3" xfId="0" applyNumberFormat="1" applyFont="1" applyFill="1" applyBorder="1" applyAlignment="1">
      <alignment horizontal="center" vertical="center" wrapText="1"/>
    </xf>
    <xf numFmtId="44" fontId="15" fillId="0" borderId="3" xfId="2" applyFont="1" applyFill="1" applyBorder="1" applyAlignment="1">
      <alignment vertical="center"/>
    </xf>
    <xf numFmtId="0" fontId="13" fillId="0" borderId="21" xfId="0" applyFont="1" applyFill="1" applyBorder="1" applyAlignment="1">
      <alignment horizontal="center" vertical="center"/>
    </xf>
    <xf numFmtId="164" fontId="13" fillId="0" borderId="14" xfId="0" applyNumberFormat="1"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4" fillId="0" borderId="15" xfId="0" applyFont="1" applyFill="1" applyBorder="1" applyAlignment="1">
      <alignment horizontal="center" vertical="center" wrapText="1"/>
    </xf>
    <xf numFmtId="164" fontId="35" fillId="0" borderId="11" xfId="0" applyNumberFormat="1" applyFont="1" applyFill="1" applyBorder="1"/>
    <xf numFmtId="0" fontId="13" fillId="0" borderId="54"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8" fillId="0" borderId="17" xfId="0" applyFont="1" applyFill="1" applyBorder="1" applyAlignment="1">
      <alignment horizontal="center" vertical="center" wrapText="1"/>
    </xf>
    <xf numFmtId="164" fontId="17" fillId="0" borderId="14" xfId="0" applyNumberFormat="1" applyFont="1" applyFill="1" applyBorder="1" applyAlignment="1">
      <alignment vertical="center"/>
    </xf>
    <xf numFmtId="0" fontId="17" fillId="0" borderId="14" xfId="0" applyFont="1" applyFill="1" applyBorder="1" applyAlignment="1">
      <alignment horizontal="left" vertical="center" wrapText="1"/>
    </xf>
    <xf numFmtId="0" fontId="13" fillId="0" borderId="16"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6" fillId="0" borderId="19" xfId="0" applyFont="1" applyFill="1" applyBorder="1" applyAlignment="1">
      <alignment horizontal="left" vertical="center" wrapText="1"/>
    </xf>
    <xf numFmtId="0" fontId="10" fillId="0" borderId="0" xfId="0" applyFont="1" applyFill="1" applyAlignment="1">
      <alignment horizontal="center" wrapText="1"/>
    </xf>
    <xf numFmtId="0" fontId="51" fillId="0" borderId="0" xfId="0" applyFont="1" applyFill="1" applyAlignment="1">
      <alignment horizontal="center" wrapText="1"/>
    </xf>
    <xf numFmtId="0" fontId="17" fillId="0" borderId="25" xfId="0" applyFont="1" applyFill="1" applyBorder="1" applyAlignment="1">
      <alignment horizontal="left" vertical="center" wrapText="1"/>
    </xf>
    <xf numFmtId="0" fontId="17" fillId="0" borderId="25" xfId="0" applyFont="1" applyFill="1" applyBorder="1" applyAlignment="1">
      <alignment horizontal="center" vertical="center" wrapText="1"/>
    </xf>
    <xf numFmtId="0" fontId="17" fillId="0" borderId="19" xfId="0" applyFont="1" applyFill="1" applyBorder="1" applyAlignment="1">
      <alignment horizontal="left" vertical="center" wrapText="1"/>
    </xf>
    <xf numFmtId="1" fontId="41" fillId="0" borderId="3" xfId="0" applyNumberFormat="1" applyFont="1" applyFill="1" applyBorder="1" applyAlignment="1">
      <alignment wrapText="1"/>
    </xf>
    <xf numFmtId="0" fontId="41" fillId="0" borderId="3" xfId="0" applyFont="1" applyFill="1" applyBorder="1" applyAlignment="1">
      <alignment horizontal="center" vertical="center"/>
    </xf>
    <xf numFmtId="164" fontId="13" fillId="0" borderId="3" xfId="0" applyNumberFormat="1" applyFont="1" applyFill="1" applyBorder="1" applyAlignment="1">
      <alignment horizontal="center" vertical="center" wrapText="1"/>
    </xf>
    <xf numFmtId="0" fontId="17" fillId="0" borderId="19" xfId="0" applyFont="1" applyFill="1" applyBorder="1" applyAlignment="1">
      <alignment horizontal="left" vertical="center"/>
    </xf>
    <xf numFmtId="164" fontId="13" fillId="0" borderId="0" xfId="0" applyNumberFormat="1" applyFont="1" applyFill="1" applyAlignment="1">
      <alignment vertical="center"/>
    </xf>
    <xf numFmtId="164" fontId="13" fillId="0" borderId="21" xfId="0" applyNumberFormat="1" applyFont="1" applyFill="1" applyBorder="1" applyAlignment="1">
      <alignment vertical="center"/>
    </xf>
    <xf numFmtId="0" fontId="13" fillId="0" borderId="19" xfId="0" applyFont="1" applyFill="1" applyBorder="1" applyAlignment="1">
      <alignment horizontal="left" vertical="center"/>
    </xf>
    <xf numFmtId="0" fontId="10" fillId="0" borderId="19" xfId="0" applyFont="1" applyFill="1" applyBorder="1" applyAlignment="1">
      <alignment horizontal="center" vertical="center" wrapText="1"/>
    </xf>
    <xf numFmtId="164" fontId="85" fillId="0" borderId="11" xfId="0" applyNumberFormat="1" applyFont="1" applyFill="1" applyBorder="1" applyAlignment="1">
      <alignment horizontal="center"/>
    </xf>
    <xf numFmtId="0" fontId="22" fillId="0" borderId="19" xfId="0" applyFont="1" applyFill="1" applyBorder="1" applyAlignment="1">
      <alignment horizontal="left" vertical="center" wrapText="1"/>
    </xf>
    <xf numFmtId="0" fontId="10" fillId="0" borderId="19" xfId="0" applyFont="1" applyFill="1" applyBorder="1" applyAlignment="1">
      <alignment vertical="center" wrapText="1"/>
    </xf>
    <xf numFmtId="0" fontId="22" fillId="0" borderId="25" xfId="0" applyFont="1" applyFill="1" applyBorder="1" applyAlignment="1">
      <alignment horizontal="left" vertical="center" wrapText="1"/>
    </xf>
    <xf numFmtId="0" fontId="85" fillId="0" borderId="3" xfId="0" applyFont="1" applyFill="1" applyBorder="1" applyAlignment="1">
      <alignment horizontal="center"/>
    </xf>
    <xf numFmtId="43" fontId="21" fillId="0" borderId="12" xfId="1" applyFont="1" applyFill="1" applyBorder="1" applyAlignment="1">
      <alignment vertical="center"/>
    </xf>
    <xf numFmtId="0" fontId="41" fillId="0" borderId="6" xfId="0" applyFont="1" applyFill="1" applyBorder="1" applyAlignment="1">
      <alignment horizontal="center" vertical="center"/>
    </xf>
    <xf numFmtId="0" fontId="41" fillId="0" borderId="8" xfId="0" applyFont="1" applyFill="1" applyBorder="1" applyAlignment="1">
      <alignment horizontal="center" vertical="center"/>
    </xf>
    <xf numFmtId="0" fontId="41" fillId="0" borderId="3" xfId="0" applyFont="1" applyFill="1" applyBorder="1"/>
    <xf numFmtId="0" fontId="41" fillId="0" borderId="3" xfId="0" applyFont="1" applyFill="1" applyBorder="1" applyAlignment="1">
      <alignment horizontal="center" vertical="center" wrapText="1"/>
    </xf>
    <xf numFmtId="0" fontId="36" fillId="0" borderId="14" xfId="0" applyFont="1" applyFill="1" applyBorder="1" applyAlignment="1">
      <alignment horizontal="left" vertical="center" wrapText="1"/>
    </xf>
    <xf numFmtId="0" fontId="36" fillId="0" borderId="7" xfId="0" applyFont="1" applyFill="1" applyBorder="1" applyAlignment="1">
      <alignment horizontal="left" vertical="center"/>
    </xf>
    <xf numFmtId="0" fontId="41" fillId="0" borderId="3" xfId="0" applyFont="1" applyFill="1" applyBorder="1" applyAlignment="1">
      <alignment vertical="center"/>
    </xf>
    <xf numFmtId="2" fontId="17" fillId="0" borderId="11" xfId="0" applyNumberFormat="1" applyFont="1" applyFill="1" applyBorder="1" applyAlignment="1">
      <alignment horizontal="left" vertical="center" wrapText="1"/>
    </xf>
    <xf numFmtId="2" fontId="17" fillId="0" borderId="19" xfId="0" applyNumberFormat="1" applyFont="1" applyFill="1" applyBorder="1" applyAlignment="1">
      <alignment horizontal="left" vertical="center" wrapText="1"/>
    </xf>
    <xf numFmtId="0" fontId="22" fillId="0" borderId="19" xfId="0" applyFont="1" applyFill="1" applyBorder="1" applyAlignment="1">
      <alignment horizontal="left" vertical="center"/>
    </xf>
    <xf numFmtId="0" fontId="36" fillId="0" borderId="22" xfId="0" applyFont="1" applyFill="1" applyBorder="1" applyAlignment="1">
      <alignment horizontal="center" vertical="center"/>
    </xf>
    <xf numFmtId="0" fontId="35" fillId="0" borderId="0" xfId="0" applyFont="1" applyFill="1" applyBorder="1"/>
    <xf numFmtId="0" fontId="10" fillId="0" borderId="0" xfId="0" applyFont="1" applyFill="1"/>
    <xf numFmtId="0" fontId="44" fillId="0" borderId="11" xfId="0" applyFont="1" applyFill="1" applyBorder="1" applyAlignment="1">
      <alignment horizontal="center" vertical="center"/>
    </xf>
    <xf numFmtId="0" fontId="17" fillId="0" borderId="11" xfId="0" applyFont="1" applyFill="1" applyBorder="1" applyAlignment="1">
      <alignment horizontal="left"/>
    </xf>
    <xf numFmtId="0" fontId="10" fillId="0" borderId="21" xfId="0" applyFont="1" applyFill="1" applyBorder="1" applyAlignment="1">
      <alignment wrapText="1"/>
    </xf>
    <xf numFmtId="0" fontId="51" fillId="0" borderId="11" xfId="0" applyFont="1" applyFill="1" applyBorder="1" applyAlignment="1">
      <alignment wrapText="1"/>
    </xf>
    <xf numFmtId="0" fontId="13" fillId="0" borderId="21" xfId="0" applyFont="1" applyFill="1" applyBorder="1" applyAlignment="1">
      <alignment horizontal="center" wrapText="1"/>
    </xf>
    <xf numFmtId="0" fontId="17" fillId="0" borderId="21" xfId="0" applyFont="1" applyFill="1" applyBorder="1" applyAlignment="1">
      <alignment horizontal="left"/>
    </xf>
    <xf numFmtId="0" fontId="11" fillId="0" borderId="19" xfId="0" applyFont="1" applyFill="1" applyBorder="1" applyAlignment="1">
      <alignment horizontal="center" vertical="center" wrapText="1"/>
    </xf>
    <xf numFmtId="0" fontId="17" fillId="0" borderId="15" xfId="0" applyFont="1" applyFill="1" applyBorder="1" applyAlignment="1">
      <alignment horizontal="left" vertical="center" wrapText="1"/>
    </xf>
    <xf numFmtId="0" fontId="36" fillId="0" borderId="19" xfId="0" applyFont="1" applyFill="1" applyBorder="1" applyAlignment="1">
      <alignment vertical="center"/>
    </xf>
    <xf numFmtId="0" fontId="22" fillId="0" borderId="25" xfId="0" applyFont="1" applyFill="1" applyBorder="1" applyAlignment="1">
      <alignment horizontal="left" vertical="center"/>
    </xf>
    <xf numFmtId="0" fontId="90" fillId="0" borderId="19" xfId="0" applyFont="1" applyFill="1" applyBorder="1" applyAlignment="1">
      <alignment horizontal="left" vertical="center" wrapText="1"/>
    </xf>
    <xf numFmtId="0" fontId="18" fillId="0" borderId="19" xfId="0" applyFont="1" applyFill="1" applyBorder="1" applyAlignment="1">
      <alignment horizontal="center" vertical="center" wrapText="1"/>
    </xf>
    <xf numFmtId="164" fontId="22" fillId="0" borderId="25" xfId="0" applyNumberFormat="1" applyFont="1" applyFill="1" applyBorder="1" applyAlignment="1">
      <alignment horizontal="left" vertical="center" wrapText="1"/>
    </xf>
    <xf numFmtId="0" fontId="22" fillId="0" borderId="55" xfId="0" applyFont="1" applyFill="1" applyBorder="1" applyAlignment="1">
      <alignment horizontal="left" vertical="center" wrapText="1"/>
    </xf>
    <xf numFmtId="164" fontId="17" fillId="0" borderId="25" xfId="0" applyNumberFormat="1" applyFont="1" applyFill="1" applyBorder="1" applyAlignment="1">
      <alignment horizontal="left" vertical="center"/>
    </xf>
    <xf numFmtId="0" fontId="10" fillId="0" borderId="19" xfId="0" applyFont="1" applyFill="1" applyBorder="1" applyAlignment="1">
      <alignment horizontal="left" vertical="center" wrapText="1"/>
    </xf>
    <xf numFmtId="164" fontId="17" fillId="0" borderId="11" xfId="0" applyNumberFormat="1" applyFont="1" applyFill="1" applyBorder="1" applyAlignment="1">
      <alignment horizontal="left" vertical="center" wrapText="1"/>
    </xf>
    <xf numFmtId="0" fontId="91" fillId="0" borderId="22" xfId="0" applyFont="1" applyFill="1" applyBorder="1" applyAlignment="1">
      <alignment horizontal="center" vertical="center" wrapText="1"/>
    </xf>
    <xf numFmtId="0" fontId="17" fillId="0" borderId="21" xfId="0" applyFont="1" applyFill="1" applyBorder="1" applyAlignment="1">
      <alignment horizontal="left" vertical="center"/>
    </xf>
    <xf numFmtId="164" fontId="17" fillId="0" borderId="21" xfId="0" applyNumberFormat="1" applyFont="1" applyFill="1" applyBorder="1" applyAlignment="1">
      <alignment horizontal="left" vertical="center" wrapText="1"/>
    </xf>
    <xf numFmtId="0" fontId="90" fillId="0" borderId="11" xfId="0" applyFont="1" applyFill="1" applyBorder="1" applyAlignment="1">
      <alignment horizontal="left" vertical="center" wrapText="1"/>
    </xf>
    <xf numFmtId="164" fontId="17" fillId="0" borderId="25" xfId="0" applyNumberFormat="1" applyFont="1" applyFill="1" applyBorder="1" applyAlignment="1">
      <alignment horizontal="left" vertical="center" wrapText="1"/>
    </xf>
    <xf numFmtId="164" fontId="17" fillId="0" borderId="19" xfId="0" applyNumberFormat="1" applyFont="1" applyFill="1" applyBorder="1" applyAlignment="1">
      <alignment horizontal="left" vertical="center" wrapText="1"/>
    </xf>
    <xf numFmtId="164" fontId="22" fillId="0" borderId="19" xfId="0" applyNumberFormat="1" applyFont="1" applyFill="1" applyBorder="1" applyAlignment="1">
      <alignment horizontal="left" vertical="center" wrapText="1"/>
    </xf>
    <xf numFmtId="0" fontId="90" fillId="0" borderId="11" xfId="0" applyFont="1" applyFill="1" applyBorder="1" applyAlignment="1">
      <alignment horizontal="left" vertical="center"/>
    </xf>
    <xf numFmtId="0" fontId="22" fillId="0" borderId="19" xfId="0" applyFont="1" applyFill="1" applyBorder="1" applyAlignment="1">
      <alignment horizontal="left" wrapText="1"/>
    </xf>
    <xf numFmtId="0" fontId="17" fillId="0" borderId="19" xfId="0" applyFont="1" applyFill="1" applyBorder="1" applyAlignment="1">
      <alignment horizontal="left" wrapText="1"/>
    </xf>
    <xf numFmtId="0" fontId="22" fillId="0" borderId="11" xfId="0" applyFont="1" applyFill="1" applyBorder="1" applyAlignment="1">
      <alignment vertical="center" wrapText="1"/>
    </xf>
    <xf numFmtId="0" fontId="22" fillId="0" borderId="21" xfId="0" applyFont="1" applyFill="1" applyBorder="1" applyAlignment="1">
      <alignment horizontal="left" vertical="center" wrapText="1"/>
    </xf>
    <xf numFmtId="0" fontId="22" fillId="0" borderId="19" xfId="0" applyFont="1" applyFill="1" applyBorder="1" applyAlignment="1">
      <alignment vertical="center" wrapText="1"/>
    </xf>
    <xf numFmtId="0" fontId="11" fillId="0" borderId="19" xfId="0" applyFont="1" applyFill="1" applyBorder="1" applyAlignment="1">
      <alignment horizontal="left" vertical="center" wrapText="1"/>
    </xf>
    <xf numFmtId="0" fontId="13" fillId="0" borderId="22" xfId="0" applyFont="1" applyFill="1" applyBorder="1" applyAlignment="1">
      <alignment horizontal="center"/>
    </xf>
    <xf numFmtId="0" fontId="13" fillId="0" borderId="0" xfId="0" applyFont="1" applyFill="1" applyAlignment="1">
      <alignment horizontal="center" vertical="center" wrapText="1"/>
    </xf>
    <xf numFmtId="0" fontId="36" fillId="0" borderId="24" xfId="0" applyFont="1" applyFill="1" applyBorder="1" applyAlignment="1">
      <alignment horizontal="center" vertical="center"/>
    </xf>
    <xf numFmtId="0" fontId="17" fillId="0" borderId="11" xfId="0" applyFont="1" applyFill="1" applyBorder="1" applyAlignment="1">
      <alignment horizontal="left" wrapText="1"/>
    </xf>
    <xf numFmtId="0" fontId="17" fillId="0" borderId="19" xfId="0" applyFont="1" applyFill="1" applyBorder="1" applyAlignment="1">
      <alignment horizontal="left"/>
    </xf>
    <xf numFmtId="0" fontId="85" fillId="0" borderId="19" xfId="0" applyFont="1" applyFill="1" applyBorder="1"/>
    <xf numFmtId="0" fontId="85" fillId="0" borderId="22" xfId="0" applyFont="1" applyFill="1" applyBorder="1" applyAlignment="1">
      <alignment horizontal="center" vertical="center" wrapText="1"/>
    </xf>
    <xf numFmtId="0" fontId="10" fillId="0" borderId="19" xfId="0" applyFont="1" applyFill="1" applyBorder="1" applyAlignment="1">
      <alignment wrapText="1"/>
    </xf>
    <xf numFmtId="0" fontId="11" fillId="0" borderId="11" xfId="0" applyFont="1" applyFill="1" applyBorder="1" applyAlignment="1">
      <alignment horizontal="left" wrapText="1"/>
    </xf>
    <xf numFmtId="0" fontId="90" fillId="0" borderId="19" xfId="0" applyFont="1" applyFill="1" applyBorder="1" applyAlignment="1">
      <alignment horizontal="left" wrapText="1"/>
    </xf>
    <xf numFmtId="0" fontId="90" fillId="0" borderId="11" xfId="0" applyFont="1" applyFill="1" applyBorder="1" applyAlignment="1">
      <alignment horizontal="left" wrapText="1"/>
    </xf>
    <xf numFmtId="164" fontId="17" fillId="0" borderId="11" xfId="0" applyNumberFormat="1" applyFont="1" applyFill="1" applyBorder="1" applyAlignment="1">
      <alignment horizontal="center" vertical="center"/>
    </xf>
    <xf numFmtId="0" fontId="17" fillId="0" borderId="0" xfId="0" applyFont="1" applyFill="1" applyAlignment="1">
      <alignment horizontal="center"/>
    </xf>
    <xf numFmtId="164" fontId="17" fillId="0" borderId="11" xfId="0" applyNumberFormat="1" applyFont="1" applyFill="1" applyBorder="1" applyAlignment="1">
      <alignment horizontal="left" vertical="center"/>
    </xf>
    <xf numFmtId="0" fontId="90" fillId="0" borderId="25" xfId="0" applyFont="1" applyFill="1" applyBorder="1" applyAlignment="1">
      <alignment horizontal="left" vertical="center" wrapText="1"/>
    </xf>
    <xf numFmtId="164" fontId="17" fillId="0" borderId="19" xfId="0" applyNumberFormat="1" applyFont="1" applyFill="1" applyBorder="1" applyAlignment="1">
      <alignment horizontal="left" vertical="center"/>
    </xf>
    <xf numFmtId="0" fontId="17" fillId="0" borderId="21" xfId="0" applyFont="1" applyFill="1" applyBorder="1" applyAlignment="1">
      <alignment horizontal="center" vertical="center" wrapText="1"/>
    </xf>
    <xf numFmtId="0" fontId="17" fillId="0" borderId="11" xfId="0" applyFont="1" applyFill="1" applyBorder="1" applyAlignment="1">
      <alignment wrapText="1"/>
    </xf>
    <xf numFmtId="0" fontId="17" fillId="0" borderId="17" xfId="0" applyFont="1" applyFill="1" applyBorder="1" applyAlignment="1">
      <alignment horizontal="left"/>
    </xf>
    <xf numFmtId="0" fontId="13" fillId="0" borderId="22" xfId="0" applyFont="1" applyFill="1" applyBorder="1" applyAlignment="1">
      <alignment horizontal="center" wrapText="1"/>
    </xf>
    <xf numFmtId="0" fontId="10" fillId="0" borderId="22" xfId="0" applyFont="1" applyFill="1" applyBorder="1" applyAlignment="1">
      <alignment horizontal="center" vertical="center" wrapText="1"/>
    </xf>
    <xf numFmtId="1" fontId="17" fillId="0" borderId="11" xfId="0" applyNumberFormat="1" applyFont="1" applyFill="1" applyBorder="1" applyAlignment="1">
      <alignment horizontal="left" vertical="center" wrapText="1"/>
    </xf>
    <xf numFmtId="1" fontId="17" fillId="0" borderId="19" xfId="0" applyNumberFormat="1" applyFont="1" applyFill="1" applyBorder="1" applyAlignment="1">
      <alignment horizontal="left" vertical="center" wrapText="1"/>
    </xf>
    <xf numFmtId="164" fontId="10" fillId="0" borderId="19" xfId="0" applyNumberFormat="1" applyFont="1" applyFill="1" applyBorder="1" applyAlignment="1">
      <alignment horizontal="center" vertical="center" wrapText="1"/>
    </xf>
    <xf numFmtId="164" fontId="13" fillId="0" borderId="21" xfId="0" applyNumberFormat="1" applyFont="1" applyFill="1" applyBorder="1" applyAlignment="1">
      <alignment horizontal="center" vertical="center" wrapText="1"/>
    </xf>
    <xf numFmtId="0" fontId="13" fillId="0" borderId="54" xfId="0" applyFont="1" applyFill="1" applyBorder="1" applyAlignment="1">
      <alignment horizontal="center"/>
    </xf>
    <xf numFmtId="0" fontId="17" fillId="0" borderId="25" xfId="0" applyFont="1" applyFill="1" applyBorder="1" applyAlignment="1">
      <alignment horizontal="left" wrapText="1"/>
    </xf>
    <xf numFmtId="0" fontId="17" fillId="0" borderId="21" xfId="0" applyFont="1" applyFill="1" applyBorder="1" applyAlignment="1">
      <alignment horizontal="left" wrapText="1"/>
    </xf>
    <xf numFmtId="0" fontId="13" fillId="0" borderId="21" xfId="0" applyFont="1" applyFill="1" applyBorder="1" applyAlignment="1">
      <alignment horizontal="center"/>
    </xf>
    <xf numFmtId="0" fontId="17" fillId="0" borderId="11" xfId="0" applyFont="1" applyFill="1" applyBorder="1" applyAlignment="1">
      <alignment horizontal="center"/>
    </xf>
    <xf numFmtId="0" fontId="17" fillId="0" borderId="14" xfId="0" applyFont="1" applyFill="1" applyBorder="1" applyAlignment="1">
      <alignment horizontal="left" wrapText="1"/>
    </xf>
    <xf numFmtId="0" fontId="17" fillId="0" borderId="25" xfId="0" applyFont="1" applyFill="1" applyBorder="1" applyAlignment="1">
      <alignment horizontal="left" vertical="center"/>
    </xf>
    <xf numFmtId="0" fontId="22" fillId="0" borderId="14" xfId="0" applyFont="1" applyFill="1" applyBorder="1" applyAlignment="1">
      <alignment horizontal="left" vertical="center" wrapText="1"/>
    </xf>
    <xf numFmtId="0" fontId="13" fillId="0" borderId="55" xfId="0" applyFont="1" applyFill="1" applyBorder="1" applyAlignment="1">
      <alignment horizontal="center" vertical="center" wrapText="1"/>
    </xf>
    <xf numFmtId="0" fontId="16" fillId="0" borderId="3" xfId="0" applyFont="1" applyFill="1" applyBorder="1" applyAlignment="1">
      <alignment vertical="center" wrapText="1"/>
    </xf>
    <xf numFmtId="2" fontId="26" fillId="0" borderId="3" xfId="0" applyNumberFormat="1" applyFont="1" applyFill="1" applyBorder="1" applyAlignment="1" applyProtection="1">
      <alignment horizontal="center" vertical="center" wrapText="1"/>
      <protection hidden="1"/>
    </xf>
    <xf numFmtId="0" fontId="44" fillId="0" borderId="19" xfId="0" applyFont="1" applyFill="1" applyBorder="1" applyAlignment="1">
      <alignment horizontal="center" vertical="center" wrapText="1"/>
    </xf>
    <xf numFmtId="0" fontId="44" fillId="0" borderId="55" xfId="0" applyFont="1" applyFill="1" applyBorder="1" applyAlignment="1">
      <alignment horizontal="center" vertical="center"/>
    </xf>
    <xf numFmtId="164" fontId="44" fillId="0" borderId="55" xfId="0" applyNumberFormat="1" applyFont="1" applyFill="1" applyBorder="1" applyAlignment="1">
      <alignment horizontal="center" vertical="center"/>
    </xf>
    <xf numFmtId="0" fontId="10" fillId="0" borderId="53"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 xfId="0" applyFont="1" applyFill="1" applyBorder="1" applyAlignment="1">
      <alignment vertical="center" wrapText="1"/>
    </xf>
    <xf numFmtId="0" fontId="11" fillId="0" borderId="25" xfId="0" applyFont="1" applyFill="1" applyBorder="1" applyAlignment="1">
      <alignment horizontal="left" vertical="center" wrapText="1"/>
    </xf>
    <xf numFmtId="0" fontId="10" fillId="0" borderId="0" xfId="0" applyFont="1" applyFill="1" applyAlignment="1">
      <alignment horizontal="center"/>
    </xf>
    <xf numFmtId="0" fontId="51" fillId="0" borderId="0" xfId="0" applyFont="1" applyFill="1" applyAlignment="1">
      <alignment horizontal="center"/>
    </xf>
    <xf numFmtId="164" fontId="17" fillId="0" borderId="11" xfId="0" applyNumberFormat="1" applyFont="1" applyFill="1" applyBorder="1" applyAlignment="1">
      <alignment horizontal="center" vertical="center" wrapText="1"/>
    </xf>
    <xf numFmtId="164" fontId="44" fillId="0" borderId="11" xfId="0" applyNumberFormat="1" applyFont="1" applyFill="1" applyBorder="1" applyAlignment="1">
      <alignment horizontal="center" vertical="center"/>
    </xf>
    <xf numFmtId="164" fontId="10" fillId="0" borderId="55" xfId="0" applyNumberFormat="1" applyFont="1" applyFill="1" applyBorder="1" applyAlignment="1">
      <alignment horizontal="center" vertical="center" wrapText="1"/>
    </xf>
    <xf numFmtId="0" fontId="10" fillId="0" borderId="21" xfId="0" applyFont="1" applyFill="1" applyBorder="1" applyAlignment="1">
      <alignment horizontal="center" vertical="center"/>
    </xf>
    <xf numFmtId="0" fontId="10" fillId="0" borderId="21" xfId="0" applyFont="1" applyFill="1" applyBorder="1" applyAlignment="1">
      <alignment horizontal="center"/>
    </xf>
    <xf numFmtId="0" fontId="51" fillId="0" borderId="11" xfId="0" applyFont="1" applyFill="1" applyBorder="1" applyAlignment="1">
      <alignment horizontal="center"/>
    </xf>
    <xf numFmtId="0" fontId="10" fillId="0" borderId="19" xfId="0" applyFont="1" applyFill="1" applyBorder="1" applyAlignment="1">
      <alignment vertical="center"/>
    </xf>
    <xf numFmtId="0" fontId="13" fillId="0" borderId="19" xfId="0" applyFont="1" applyFill="1" applyBorder="1" applyAlignment="1">
      <alignment vertical="center"/>
    </xf>
    <xf numFmtId="1" fontId="17" fillId="0" borderId="25" xfId="0" applyNumberFormat="1" applyFont="1" applyFill="1" applyBorder="1" applyAlignment="1">
      <alignment horizontal="left" vertical="center" wrapText="1"/>
    </xf>
    <xf numFmtId="164" fontId="17" fillId="0" borderId="24" xfId="0" applyNumberFormat="1" applyFont="1" applyFill="1" applyBorder="1" applyAlignment="1">
      <alignment horizontal="left" vertical="center"/>
    </xf>
    <xf numFmtId="0" fontId="10" fillId="0" borderId="11" xfId="0" applyFont="1" applyFill="1" applyBorder="1" applyAlignment="1">
      <alignment horizontal="center" vertical="center"/>
    </xf>
    <xf numFmtId="0" fontId="17" fillId="0" borderId="54" xfId="0" applyFont="1" applyFill="1" applyBorder="1" applyAlignment="1">
      <alignment horizontal="center"/>
    </xf>
    <xf numFmtId="0" fontId="17" fillId="0" borderId="21" xfId="0" applyFont="1" applyFill="1" applyBorder="1" applyAlignment="1">
      <alignment horizontal="center"/>
    </xf>
    <xf numFmtId="0" fontId="13" fillId="0" borderId="0" xfId="0" applyFont="1" applyFill="1" applyAlignment="1">
      <alignment horizontal="center"/>
    </xf>
    <xf numFmtId="0" fontId="14" fillId="0" borderId="0" xfId="0" applyFont="1" applyFill="1" applyAlignment="1">
      <alignment horizontal="center"/>
    </xf>
    <xf numFmtId="164" fontId="14" fillId="0" borderId="19" xfId="0" applyNumberFormat="1" applyFont="1" applyFill="1" applyBorder="1" applyAlignment="1">
      <alignment horizontal="center" vertical="center" wrapText="1"/>
    </xf>
    <xf numFmtId="43" fontId="28" fillId="0" borderId="3" xfId="50" applyFont="1" applyFill="1" applyBorder="1" applyAlignment="1">
      <alignment vertical="center"/>
    </xf>
    <xf numFmtId="0" fontId="17" fillId="0" borderId="22" xfId="0" applyFont="1" applyFill="1" applyBorder="1" applyAlignment="1">
      <alignment horizontal="left" vertical="center"/>
    </xf>
    <xf numFmtId="2" fontId="17" fillId="0" borderId="22" xfId="0" applyNumberFormat="1" applyFont="1" applyFill="1" applyBorder="1" applyAlignment="1">
      <alignment horizontal="left" vertical="center" wrapText="1"/>
    </xf>
    <xf numFmtId="0" fontId="22" fillId="0" borderId="22" xfId="0" applyFont="1" applyFill="1" applyBorder="1" applyAlignment="1">
      <alignment horizontal="left" vertical="center"/>
    </xf>
    <xf numFmtId="0" fontId="17" fillId="0" borderId="22" xfId="0" applyFont="1" applyFill="1" applyBorder="1" applyAlignment="1">
      <alignment horizontal="left" vertical="center" wrapText="1"/>
    </xf>
    <xf numFmtId="0" fontId="13" fillId="0" borderId="19" xfId="0" applyFont="1" applyFill="1" applyBorder="1" applyAlignment="1">
      <alignment horizontal="center" vertical="center"/>
    </xf>
    <xf numFmtId="0" fontId="22" fillId="0" borderId="22" xfId="0" applyFont="1" applyFill="1" applyBorder="1" applyAlignment="1">
      <alignment horizontal="left" vertical="center" wrapText="1"/>
    </xf>
    <xf numFmtId="164" fontId="13" fillId="0" borderId="11" xfId="0" applyNumberFormat="1" applyFont="1" applyFill="1" applyBorder="1" applyAlignment="1">
      <alignment horizontal="center" vertical="center"/>
    </xf>
    <xf numFmtId="0" fontId="22" fillId="0" borderId="11" xfId="0" applyFont="1" applyFill="1" applyBorder="1" applyAlignment="1">
      <alignment horizontal="left" wrapText="1"/>
    </xf>
    <xf numFmtId="0" fontId="82" fillId="0" borderId="11" xfId="0" applyFont="1" applyFill="1" applyBorder="1" applyAlignment="1">
      <alignment vertical="center" wrapText="1"/>
    </xf>
    <xf numFmtId="0" fontId="82" fillId="0" borderId="22" xfId="0" applyFont="1" applyFill="1" applyBorder="1" applyAlignment="1">
      <alignment vertical="center" wrapText="1"/>
    </xf>
    <xf numFmtId="0" fontId="13" fillId="0" borderId="22" xfId="0" applyFont="1" applyFill="1" applyBorder="1" applyAlignment="1">
      <alignment horizontal="left" vertical="center" wrapText="1"/>
    </xf>
    <xf numFmtId="0" fontId="13" fillId="0" borderId="11" xfId="0" applyFont="1" applyFill="1" applyBorder="1" applyAlignment="1">
      <alignment horizontal="left" vertical="center" wrapText="1"/>
    </xf>
    <xf numFmtId="164" fontId="35" fillId="0" borderId="14" xfId="0" applyNumberFormat="1" applyFont="1" applyFill="1" applyBorder="1" applyAlignment="1">
      <alignment horizontal="center"/>
    </xf>
    <xf numFmtId="0" fontId="16" fillId="0" borderId="22" xfId="0" applyFont="1" applyFill="1" applyBorder="1" applyAlignment="1">
      <alignment horizontal="left" vertical="center"/>
    </xf>
    <xf numFmtId="0" fontId="10" fillId="0" borderId="22" xfId="0" applyFont="1" applyFill="1" applyBorder="1" applyAlignment="1">
      <alignment horizontal="center"/>
    </xf>
    <xf numFmtId="0" fontId="51" fillId="0" borderId="19" xfId="0" applyFont="1" applyFill="1" applyBorder="1" applyAlignment="1">
      <alignment horizontal="center"/>
    </xf>
    <xf numFmtId="0" fontId="35" fillId="0" borderId="22" xfId="0" applyFont="1" applyFill="1" applyBorder="1" applyAlignment="1">
      <alignment horizontal="center"/>
    </xf>
    <xf numFmtId="0" fontId="14" fillId="0" borderId="22" xfId="0" applyFont="1" applyFill="1" applyBorder="1" applyAlignment="1">
      <alignment horizontal="center" vertical="center" wrapText="1"/>
    </xf>
    <xf numFmtId="0" fontId="18" fillId="0" borderId="22" xfId="0" applyFont="1" applyFill="1" applyBorder="1" applyAlignment="1">
      <alignment horizontal="center" vertical="center" wrapText="1"/>
    </xf>
    <xf numFmtId="0" fontId="13" fillId="0" borderId="11" xfId="0" applyFont="1" applyFill="1" applyBorder="1" applyAlignment="1">
      <alignment vertical="center" wrapText="1"/>
    </xf>
    <xf numFmtId="0" fontId="17" fillId="0" borderId="25" xfId="0" applyFont="1" applyFill="1" applyBorder="1" applyAlignment="1">
      <alignment wrapText="1"/>
    </xf>
    <xf numFmtId="0" fontId="10" fillId="0" borderId="25" xfId="0" applyFont="1" applyFill="1" applyBorder="1" applyAlignment="1">
      <alignment horizontal="center" vertical="center" wrapText="1"/>
    </xf>
    <xf numFmtId="0" fontId="13" fillId="0" borderId="0" xfId="0" applyFont="1" applyFill="1" applyAlignment="1">
      <alignment horizontal="center" vertical="center"/>
    </xf>
    <xf numFmtId="0" fontId="44" fillId="0" borderId="0" xfId="0" applyFont="1" applyFill="1" applyAlignment="1">
      <alignment wrapText="1"/>
    </xf>
    <xf numFmtId="0" fontId="14" fillId="0" borderId="0" xfId="0" applyFont="1" applyFill="1" applyBorder="1" applyAlignment="1">
      <alignment horizontal="center" vertical="center" wrapText="1"/>
    </xf>
    <xf numFmtId="0" fontId="18" fillId="0" borderId="0" xfId="0" applyFont="1" applyFill="1" applyAlignment="1">
      <alignment horizontal="center" vertical="center" wrapText="1"/>
    </xf>
    <xf numFmtId="44" fontId="35" fillId="0" borderId="0" xfId="0" applyNumberFormat="1" applyFont="1" applyFill="1" applyBorder="1" applyAlignment="1">
      <alignment horizontal="center" vertical="center"/>
    </xf>
    <xf numFmtId="44" fontId="46" fillId="0" borderId="0" xfId="0" applyNumberFormat="1" applyFont="1" applyFill="1" applyBorder="1" applyAlignment="1">
      <alignment vertical="center"/>
    </xf>
    <xf numFmtId="44" fontId="46" fillId="0" borderId="0" xfId="0" applyNumberFormat="1" applyFont="1" applyFill="1" applyBorder="1" applyAlignment="1">
      <alignment horizontal="center" vertical="center"/>
    </xf>
    <xf numFmtId="0" fontId="35" fillId="0" borderId="0" xfId="0" applyFont="1" applyFill="1" applyAlignment="1">
      <alignment horizontal="center"/>
    </xf>
    <xf numFmtId="0" fontId="35" fillId="0" borderId="0" xfId="0" applyFont="1" applyFill="1" applyAlignment="1">
      <alignment horizontal="center" wrapText="1"/>
    </xf>
    <xf numFmtId="0" fontId="49" fillId="0" borderId="0" xfId="0" applyFont="1" applyFill="1"/>
    <xf numFmtId="0" fontId="35" fillId="0" borderId="0" xfId="0" applyFont="1" applyFill="1" applyAlignment="1">
      <alignment wrapText="1"/>
    </xf>
    <xf numFmtId="0" fontId="53" fillId="0" borderId="0" xfId="0" applyFont="1" applyFill="1"/>
    <xf numFmtId="0" fontId="10" fillId="0" borderId="11" xfId="0" applyFont="1" applyFill="1" applyBorder="1" applyAlignment="1">
      <alignment horizontal="left" vertical="center" wrapText="1"/>
    </xf>
    <xf numFmtId="43" fontId="10" fillId="0" borderId="22" xfId="0" applyNumberFormat="1" applyFont="1" applyFill="1" applyBorder="1" applyAlignment="1">
      <alignment horizontal="center" vertical="center" wrapText="1"/>
    </xf>
    <xf numFmtId="43" fontId="14" fillId="0" borderId="19" xfId="0" applyNumberFormat="1" applyFont="1" applyFill="1" applyBorder="1" applyAlignment="1">
      <alignment horizontal="center" vertical="center" wrapText="1"/>
    </xf>
    <xf numFmtId="43" fontId="17" fillId="0" borderId="11" xfId="0" applyNumberFormat="1" applyFont="1" applyFill="1" applyBorder="1" applyAlignment="1">
      <alignment vertical="center" wrapText="1"/>
    </xf>
    <xf numFmtId="43" fontId="14" fillId="0" borderId="11" xfId="0" applyNumberFormat="1" applyFont="1" applyFill="1" applyBorder="1" applyAlignment="1">
      <alignment horizontal="center" vertical="center" wrapText="1"/>
    </xf>
    <xf numFmtId="43" fontId="17" fillId="0" borderId="3" xfId="0" applyNumberFormat="1" applyFont="1" applyFill="1" applyBorder="1" applyAlignment="1">
      <alignment horizontal="center" vertical="center" wrapText="1"/>
    </xf>
    <xf numFmtId="43" fontId="17" fillId="0" borderId="3" xfId="0" applyNumberFormat="1" applyFont="1" applyFill="1" applyBorder="1" applyAlignment="1" applyProtection="1">
      <alignment horizontal="center" vertical="center" wrapText="1"/>
    </xf>
    <xf numFmtId="43" fontId="13" fillId="0" borderId="11" xfId="0" applyNumberFormat="1" applyFont="1" applyFill="1" applyBorder="1" applyAlignment="1">
      <alignment horizontal="center" vertical="center" wrapText="1"/>
    </xf>
    <xf numFmtId="43" fontId="13" fillId="0" borderId="22" xfId="0" applyNumberFormat="1" applyFont="1" applyFill="1" applyBorder="1" applyAlignment="1">
      <alignment horizontal="center" vertical="center" wrapText="1"/>
    </xf>
    <xf numFmtId="43" fontId="13" fillId="0" borderId="19" xfId="0" applyNumberFormat="1" applyFont="1" applyFill="1" applyBorder="1" applyAlignment="1">
      <alignment horizontal="center" vertical="center" wrapText="1"/>
    </xf>
    <xf numFmtId="43" fontId="13" fillId="0" borderId="3" xfId="0" applyNumberFormat="1" applyFont="1" applyFill="1" applyBorder="1" applyAlignment="1" applyProtection="1">
      <alignment horizontal="center" vertical="center" wrapText="1"/>
    </xf>
    <xf numFmtId="43" fontId="15" fillId="0" borderId="3" xfId="2" applyNumberFormat="1" applyFont="1" applyFill="1" applyBorder="1" applyAlignment="1">
      <alignment vertical="center"/>
    </xf>
    <xf numFmtId="43" fontId="13" fillId="0" borderId="14" xfId="0" applyNumberFormat="1" applyFont="1" applyFill="1" applyBorder="1" applyAlignment="1">
      <alignment horizontal="center" vertical="center" wrapText="1"/>
    </xf>
    <xf numFmtId="43" fontId="14" fillId="0" borderId="15" xfId="0" applyNumberFormat="1" applyFont="1" applyFill="1" applyBorder="1" applyAlignment="1">
      <alignment horizontal="center" vertical="center" wrapText="1"/>
    </xf>
    <xf numFmtId="43" fontId="10" fillId="0" borderId="11" xfId="0" applyNumberFormat="1" applyFont="1" applyFill="1" applyBorder="1" applyAlignment="1">
      <alignment horizontal="center" vertical="center" wrapText="1"/>
    </xf>
    <xf numFmtId="43" fontId="17" fillId="0" borderId="11" xfId="0" applyNumberFormat="1" applyFont="1" applyFill="1" applyBorder="1" applyAlignment="1">
      <alignment vertical="center"/>
    </xf>
    <xf numFmtId="43" fontId="35" fillId="0" borderId="11" xfId="0" applyNumberFormat="1" applyFont="1" applyFill="1" applyBorder="1"/>
    <xf numFmtId="43" fontId="14" fillId="0" borderId="17" xfId="0" applyNumberFormat="1" applyFont="1" applyFill="1" applyBorder="1" applyAlignment="1">
      <alignment horizontal="center" vertical="center" wrapText="1"/>
    </xf>
    <xf numFmtId="43" fontId="13" fillId="0" borderId="5" xfId="0" applyNumberFormat="1" applyFont="1" applyFill="1" applyBorder="1" applyAlignment="1" applyProtection="1">
      <alignment horizontal="center" vertical="center" wrapText="1"/>
    </xf>
    <xf numFmtId="43" fontId="14" fillId="0" borderId="14" xfId="0" applyNumberFormat="1" applyFont="1" applyFill="1" applyBorder="1" applyAlignment="1">
      <alignment horizontal="center" vertical="center" wrapText="1"/>
    </xf>
    <xf numFmtId="43" fontId="51" fillId="0" borderId="0" xfId="0" applyNumberFormat="1" applyFont="1" applyFill="1" applyAlignment="1">
      <alignment horizontal="center" wrapText="1"/>
    </xf>
    <xf numFmtId="43" fontId="14" fillId="0" borderId="25" xfId="0" applyNumberFormat="1" applyFont="1" applyFill="1" applyBorder="1" applyAlignment="1">
      <alignment horizontal="center" vertical="center" wrapText="1"/>
    </xf>
    <xf numFmtId="43" fontId="35" fillId="0" borderId="11" xfId="0" applyNumberFormat="1" applyFont="1" applyFill="1" applyBorder="1" applyAlignment="1">
      <alignment horizontal="center"/>
    </xf>
    <xf numFmtId="43" fontId="35" fillId="0" borderId="0" xfId="0" applyNumberFormat="1" applyFont="1" applyFill="1" applyBorder="1"/>
    <xf numFmtId="43" fontId="51" fillId="0" borderId="11" xfId="0" applyNumberFormat="1" applyFont="1" applyFill="1" applyBorder="1" applyAlignment="1">
      <alignment wrapText="1"/>
    </xf>
    <xf numFmtId="43" fontId="10" fillId="0" borderId="19" xfId="0" applyNumberFormat="1" applyFont="1" applyFill="1" applyBorder="1" applyAlignment="1">
      <alignment horizontal="center" vertical="center" wrapText="1"/>
    </xf>
    <xf numFmtId="43" fontId="17" fillId="0" borderId="11" xfId="0" applyNumberFormat="1" applyFont="1" applyFill="1" applyBorder="1" applyAlignment="1">
      <alignment horizontal="center" vertical="center" wrapText="1"/>
    </xf>
    <xf numFmtId="43" fontId="51" fillId="0" borderId="0" xfId="0" applyNumberFormat="1" applyFont="1" applyFill="1" applyAlignment="1">
      <alignment horizontal="center"/>
    </xf>
    <xf numFmtId="43" fontId="51" fillId="0" borderId="11" xfId="0" applyNumberFormat="1" applyFont="1" applyFill="1" applyBorder="1" applyAlignment="1">
      <alignment horizontal="center"/>
    </xf>
    <xf numFmtId="43" fontId="14" fillId="0" borderId="0" xfId="0" applyNumberFormat="1" applyFont="1" applyFill="1" applyAlignment="1">
      <alignment horizontal="center"/>
    </xf>
    <xf numFmtId="43" fontId="51" fillId="0" borderId="19" xfId="0" applyNumberFormat="1" applyFont="1" applyFill="1" applyBorder="1" applyAlignment="1">
      <alignment horizontal="center"/>
    </xf>
    <xf numFmtId="43" fontId="14" fillId="0" borderId="22" xfId="0" applyNumberFormat="1" applyFont="1" applyFill="1" applyBorder="1" applyAlignment="1">
      <alignment horizontal="center" vertical="center" wrapText="1"/>
    </xf>
    <xf numFmtId="43" fontId="14" fillId="0" borderId="0" xfId="0" applyNumberFormat="1" applyFont="1" applyFill="1" applyBorder="1" applyAlignment="1">
      <alignment horizontal="center" vertical="center" wrapText="1"/>
    </xf>
    <xf numFmtId="43" fontId="46" fillId="0" borderId="0" xfId="0" applyNumberFormat="1" applyFont="1" applyFill="1" applyBorder="1" applyAlignment="1">
      <alignment vertical="center"/>
    </xf>
    <xf numFmtId="43" fontId="0" fillId="0" borderId="0" xfId="0" applyNumberFormat="1" applyFont="1" applyFill="1" applyAlignment="1"/>
    <xf numFmtId="0" fontId="55" fillId="0" borderId="0" xfId="0" applyFont="1" applyAlignment="1">
      <alignment horizontal="center" vertical="center" wrapText="1"/>
    </xf>
    <xf numFmtId="0" fontId="56" fillId="4" borderId="2" xfId="0" applyFont="1" applyFill="1" applyBorder="1" applyAlignment="1">
      <alignment horizontal="center" vertical="center" wrapText="1"/>
    </xf>
    <xf numFmtId="0" fontId="56" fillId="4" borderId="5" xfId="0" applyFont="1" applyFill="1" applyBorder="1" applyAlignment="1">
      <alignment horizontal="center" vertical="center" wrapText="1"/>
    </xf>
    <xf numFmtId="0" fontId="56" fillId="4" borderId="2" xfId="0" applyNumberFormat="1" applyFont="1" applyFill="1" applyBorder="1" applyAlignment="1">
      <alignment horizontal="center" vertical="center" wrapText="1"/>
    </xf>
    <xf numFmtId="0" fontId="56" fillId="4" borderId="5" xfId="0" applyNumberFormat="1" applyFont="1" applyFill="1" applyBorder="1" applyAlignment="1">
      <alignment horizontal="center" vertical="center" wrapText="1"/>
    </xf>
    <xf numFmtId="0" fontId="57" fillId="3" borderId="3" xfId="0" applyFont="1" applyFill="1" applyBorder="1" applyAlignment="1">
      <alignment horizontal="center" vertical="center"/>
    </xf>
    <xf numFmtId="0" fontId="58" fillId="0" borderId="3" xfId="0" applyFont="1" applyBorder="1" applyAlignment="1">
      <alignment horizontal="center" vertical="center"/>
    </xf>
    <xf numFmtId="0" fontId="61" fillId="0" borderId="3" xfId="0" applyFont="1" applyBorder="1" applyAlignment="1">
      <alignment horizontal="center" vertical="center" wrapText="1"/>
    </xf>
    <xf numFmtId="0" fontId="59" fillId="0" borderId="3" xfId="0" applyFont="1" applyBorder="1" applyAlignment="1">
      <alignment horizontal="center" vertical="center" wrapText="1"/>
    </xf>
    <xf numFmtId="0" fontId="58" fillId="0" borderId="3" xfId="0" applyFont="1" applyBorder="1" applyAlignment="1">
      <alignment horizontal="center" vertical="center" wrapText="1"/>
    </xf>
    <xf numFmtId="0" fontId="59" fillId="0" borderId="3" xfId="0" applyFont="1" applyBorder="1" applyAlignment="1">
      <alignment horizontal="center" vertical="center"/>
    </xf>
    <xf numFmtId="0" fontId="42" fillId="3" borderId="2" xfId="0" applyFont="1" applyFill="1" applyBorder="1" applyAlignment="1">
      <alignment horizontal="center" vertical="center" wrapText="1"/>
    </xf>
    <xf numFmtId="0" fontId="42" fillId="3" borderId="4" xfId="0" applyFont="1" applyFill="1" applyBorder="1" applyAlignment="1">
      <alignment horizontal="center" vertical="center" wrapText="1"/>
    </xf>
    <xf numFmtId="0" fontId="42" fillId="3" borderId="5" xfId="0" applyFont="1" applyFill="1" applyBorder="1" applyAlignment="1">
      <alignment horizontal="center" vertical="center" wrapText="1"/>
    </xf>
    <xf numFmtId="0" fontId="42" fillId="3" borderId="2" xfId="0" applyNumberFormat="1" applyFont="1" applyFill="1" applyBorder="1" applyAlignment="1">
      <alignment horizontal="center" vertical="center" wrapText="1"/>
    </xf>
    <xf numFmtId="0" fontId="42" fillId="3" borderId="4" xfId="0" applyNumberFormat="1" applyFont="1" applyFill="1" applyBorder="1" applyAlignment="1">
      <alignment horizontal="center" vertical="center" wrapText="1"/>
    </xf>
    <xf numFmtId="0" fontId="42" fillId="3" borderId="5" xfId="0" applyNumberFormat="1" applyFont="1" applyFill="1" applyBorder="1" applyAlignment="1">
      <alignment horizontal="center" vertical="center" wrapText="1"/>
    </xf>
    <xf numFmtId="0" fontId="42" fillId="3" borderId="9" xfId="0" applyFont="1" applyFill="1" applyBorder="1" applyAlignment="1">
      <alignment horizontal="center" vertical="center" wrapText="1"/>
    </xf>
    <xf numFmtId="0" fontId="42" fillId="3" borderId="20" xfId="0" applyFont="1" applyFill="1" applyBorder="1" applyAlignment="1">
      <alignment horizontal="center" vertical="center" wrapText="1"/>
    </xf>
    <xf numFmtId="0" fontId="42" fillId="3" borderId="18" xfId="0" applyFont="1" applyFill="1" applyBorder="1" applyAlignment="1">
      <alignment horizontal="center" vertical="center" wrapText="1"/>
    </xf>
    <xf numFmtId="43" fontId="42" fillId="3" borderId="2" xfId="0" applyNumberFormat="1" applyFont="1" applyFill="1" applyBorder="1" applyAlignment="1">
      <alignment horizontal="center" vertical="center" wrapText="1"/>
    </xf>
    <xf numFmtId="43" fontId="42" fillId="3" borderId="4" xfId="0" applyNumberFormat="1" applyFont="1" applyFill="1" applyBorder="1" applyAlignment="1">
      <alignment horizontal="center" vertical="center" wrapText="1"/>
    </xf>
    <xf numFmtId="43" fontId="42" fillId="3" borderId="5" xfId="0" applyNumberFormat="1" applyFont="1" applyFill="1" applyBorder="1" applyAlignment="1">
      <alignment horizontal="center" vertical="center" wrapText="1"/>
    </xf>
    <xf numFmtId="0" fontId="42" fillId="3" borderId="18" xfId="0" applyFont="1" applyFill="1" applyBorder="1" applyAlignment="1">
      <alignment horizontal="center" vertical="center"/>
    </xf>
    <xf numFmtId="0" fontId="42" fillId="3" borderId="1" xfId="0" applyFont="1" applyFill="1" applyBorder="1" applyAlignment="1">
      <alignment horizontal="center" vertical="center"/>
    </xf>
    <xf numFmtId="0" fontId="47" fillId="0" borderId="0" xfId="0" applyFont="1" applyAlignment="1">
      <alignment horizontal="center"/>
    </xf>
    <xf numFmtId="0" fontId="48" fillId="0" borderId="0" xfId="0" applyFont="1" applyAlignment="1">
      <alignment horizontal="center"/>
    </xf>
    <xf numFmtId="0" fontId="46" fillId="0" borderId="10" xfId="0" applyFont="1" applyFill="1" applyBorder="1" applyAlignment="1">
      <alignment horizontal="center" vertical="center"/>
    </xf>
    <xf numFmtId="0" fontId="46" fillId="0" borderId="39" xfId="0" applyFont="1" applyFill="1" applyBorder="1" applyAlignment="1">
      <alignment horizontal="center" vertical="center"/>
    </xf>
    <xf numFmtId="0" fontId="46" fillId="0" borderId="0" xfId="0" applyFont="1" applyFill="1" applyBorder="1" applyAlignment="1">
      <alignment horizontal="center" vertical="center"/>
    </xf>
    <xf numFmtId="0" fontId="46" fillId="0" borderId="40" xfId="0" applyFont="1" applyFill="1" applyBorder="1" applyAlignment="1">
      <alignment horizontal="center" vertical="center"/>
    </xf>
    <xf numFmtId="43" fontId="56" fillId="4" borderId="2" xfId="0" applyNumberFormat="1" applyFont="1" applyFill="1" applyBorder="1" applyAlignment="1">
      <alignment horizontal="center" vertical="center" wrapText="1"/>
    </xf>
    <xf numFmtId="43" fontId="56" fillId="4" borderId="5" xfId="0" applyNumberFormat="1" applyFont="1" applyFill="1" applyBorder="1" applyAlignment="1">
      <alignment horizontal="center" vertical="center" wrapText="1"/>
    </xf>
    <xf numFmtId="0" fontId="60" fillId="0" borderId="3" xfId="0" applyFont="1" applyBorder="1" applyAlignment="1">
      <alignment horizontal="center" vertical="center"/>
    </xf>
    <xf numFmtId="0" fontId="52" fillId="0" borderId="0" xfId="0" applyFont="1" applyFill="1" applyAlignment="1">
      <alignment horizontal="center"/>
    </xf>
    <xf numFmtId="0" fontId="0" fillId="0" borderId="0" xfId="0" applyFont="1" applyFill="1" applyAlignment="1"/>
    <xf numFmtId="165" fontId="49" fillId="0" borderId="0" xfId="0" applyNumberFormat="1" applyFont="1" applyFill="1" applyAlignment="1">
      <alignment horizontal="center"/>
    </xf>
    <xf numFmtId="0" fontId="49" fillId="0" borderId="0" xfId="0" applyFont="1" applyFill="1" applyAlignment="1">
      <alignment horizontal="center"/>
    </xf>
    <xf numFmtId="0" fontId="59" fillId="0" borderId="56" xfId="0" applyNumberFormat="1" applyFont="1" applyBorder="1" applyAlignment="1">
      <alignment horizontal="center" vertical="center"/>
    </xf>
    <xf numFmtId="0" fontId="59" fillId="0" borderId="57" xfId="0" applyNumberFormat="1" applyFont="1" applyBorder="1" applyAlignment="1">
      <alignment horizontal="center" vertical="center"/>
    </xf>
    <xf numFmtId="0" fontId="59" fillId="0" borderId="58" xfId="0" applyNumberFormat="1" applyFont="1" applyBorder="1" applyAlignment="1">
      <alignment horizontal="center" vertical="center"/>
    </xf>
    <xf numFmtId="0" fontId="2" fillId="0" borderId="0" xfId="0" applyFont="1" applyAlignment="1">
      <alignment horizontal="center"/>
    </xf>
    <xf numFmtId="0" fontId="78" fillId="0" borderId="50" xfId="0" applyFont="1" applyBorder="1" applyAlignment="1">
      <alignment horizontal="center" wrapText="1"/>
    </xf>
    <xf numFmtId="0" fontId="78" fillId="0" borderId="51" xfId="0" applyFont="1" applyBorder="1" applyAlignment="1">
      <alignment horizontal="center" wrapText="1"/>
    </xf>
    <xf numFmtId="0" fontId="79" fillId="0" borderId="50" xfId="0" applyFont="1" applyBorder="1" applyAlignment="1">
      <alignment horizontal="left" wrapText="1"/>
    </xf>
    <xf numFmtId="0" fontId="79" fillId="0" borderId="51" xfId="0" applyFont="1" applyBorder="1" applyAlignment="1">
      <alignment horizontal="left" wrapText="1"/>
    </xf>
    <xf numFmtId="0" fontId="50" fillId="0" borderId="0" xfId="0" applyFont="1" applyAlignment="1">
      <alignment horizontal="center" vertical="center"/>
    </xf>
    <xf numFmtId="0" fontId="50" fillId="0" borderId="31" xfId="0" applyFont="1" applyBorder="1" applyAlignment="1">
      <alignment horizontal="center" vertical="center"/>
    </xf>
    <xf numFmtId="0" fontId="2" fillId="2" borderId="27" xfId="0" applyFont="1" applyFill="1" applyBorder="1" applyAlignment="1">
      <alignment horizontal="center" vertical="center"/>
    </xf>
    <xf numFmtId="0" fontId="2" fillId="2" borderId="30" xfId="0" applyFont="1" applyFill="1" applyBorder="1" applyAlignment="1">
      <alignment horizontal="center" vertical="center"/>
    </xf>
    <xf numFmtId="0" fontId="2" fillId="2" borderId="33" xfId="0" applyFont="1" applyFill="1" applyBorder="1" applyAlignment="1">
      <alignment horizontal="center" vertical="center"/>
    </xf>
    <xf numFmtId="0" fontId="2" fillId="2" borderId="34" xfId="0" applyFont="1" applyFill="1" applyBorder="1" applyAlignment="1">
      <alignment horizontal="center" vertical="center"/>
    </xf>
    <xf numFmtId="0" fontId="2" fillId="2" borderId="28" xfId="0" applyFont="1" applyFill="1" applyBorder="1" applyAlignment="1">
      <alignment horizontal="center" vertical="center"/>
    </xf>
    <xf numFmtId="0" fontId="2" fillId="2" borderId="31" xfId="0" applyFont="1" applyFill="1" applyBorder="1" applyAlignment="1">
      <alignment horizontal="center" vertical="center"/>
    </xf>
    <xf numFmtId="0" fontId="2" fillId="2" borderId="29" xfId="0" applyFont="1" applyFill="1" applyBorder="1" applyAlignment="1">
      <alignment horizontal="center" vertical="center"/>
    </xf>
    <xf numFmtId="0" fontId="2" fillId="2" borderId="32" xfId="0" applyFont="1" applyFill="1" applyBorder="1" applyAlignment="1">
      <alignment horizontal="center" vertical="center"/>
    </xf>
    <xf numFmtId="43" fontId="77" fillId="0" borderId="3" xfId="0" applyNumberFormat="1" applyFont="1" applyFill="1" applyBorder="1" applyAlignment="1">
      <alignment horizontal="center" vertical="center"/>
    </xf>
    <xf numFmtId="0" fontId="52" fillId="0" borderId="0" xfId="0" applyFont="1" applyAlignment="1">
      <alignment horizontal="center"/>
    </xf>
    <xf numFmtId="0" fontId="49" fillId="0" borderId="0" xfId="0" applyFont="1" applyAlignment="1">
      <alignment horizontal="center"/>
    </xf>
    <xf numFmtId="0" fontId="57" fillId="3" borderId="43" xfId="0" applyFont="1" applyFill="1" applyBorder="1" applyAlignment="1">
      <alignment horizontal="center" vertical="center"/>
    </xf>
    <xf numFmtId="0" fontId="57" fillId="3" borderId="44" xfId="0" applyFont="1" applyFill="1" applyBorder="1" applyAlignment="1">
      <alignment horizontal="center" vertical="center"/>
    </xf>
    <xf numFmtId="0" fontId="58" fillId="0" borderId="44" xfId="0" applyNumberFormat="1" applyFont="1" applyBorder="1" applyAlignment="1">
      <alignment horizontal="center" vertical="center"/>
    </xf>
    <xf numFmtId="0" fontId="58" fillId="0" borderId="45" xfId="0" applyNumberFormat="1" applyFont="1" applyBorder="1" applyAlignment="1">
      <alignment horizontal="center" vertical="center"/>
    </xf>
    <xf numFmtId="0" fontId="57" fillId="3" borderId="41" xfId="0" applyFont="1" applyFill="1" applyBorder="1" applyAlignment="1">
      <alignment horizontal="center" vertical="center"/>
    </xf>
    <xf numFmtId="0" fontId="61" fillId="0" borderId="3" xfId="0" applyNumberFormat="1" applyFont="1" applyBorder="1" applyAlignment="1">
      <alignment horizontal="center" vertical="center" wrapText="1"/>
    </xf>
    <xf numFmtId="0" fontId="61" fillId="0" borderId="46" xfId="0" applyNumberFormat="1" applyFont="1" applyBorder="1" applyAlignment="1">
      <alignment horizontal="center" vertical="center" wrapText="1"/>
    </xf>
    <xf numFmtId="0" fontId="59" fillId="0" borderId="3" xfId="0" applyNumberFormat="1" applyFont="1" applyBorder="1" applyAlignment="1">
      <alignment horizontal="center" vertical="center" wrapText="1"/>
    </xf>
    <xf numFmtId="0" fontId="59" fillId="0" borderId="46" xfId="0" applyNumberFormat="1" applyFont="1" applyBorder="1" applyAlignment="1">
      <alignment horizontal="center" vertical="center" wrapText="1"/>
    </xf>
    <xf numFmtId="0" fontId="58" fillId="0" borderId="3" xfId="0" applyNumberFormat="1" applyFont="1" applyBorder="1" applyAlignment="1">
      <alignment horizontal="center" vertical="center" wrapText="1"/>
    </xf>
    <xf numFmtId="0" fontId="58" fillId="0" borderId="46" xfId="0" applyNumberFormat="1" applyFont="1" applyBorder="1" applyAlignment="1">
      <alignment horizontal="center" vertical="center" wrapText="1"/>
    </xf>
    <xf numFmtId="0" fontId="57" fillId="3" borderId="47" xfId="0" applyFont="1" applyFill="1" applyBorder="1" applyAlignment="1">
      <alignment horizontal="center" vertical="center"/>
    </xf>
    <xf numFmtId="0" fontId="57" fillId="3" borderId="48" xfId="0" applyFont="1" applyFill="1" applyBorder="1" applyAlignment="1">
      <alignment horizontal="center" vertical="center"/>
    </xf>
    <xf numFmtId="0" fontId="59" fillId="0" borderId="48" xfId="0" applyNumberFormat="1" applyFont="1" applyBorder="1" applyAlignment="1">
      <alignment horizontal="center" vertical="center"/>
    </xf>
    <xf numFmtId="0" fontId="59" fillId="0" borderId="49" xfId="0" applyNumberFormat="1" applyFont="1" applyBorder="1" applyAlignment="1">
      <alignment horizontal="center" vertical="center"/>
    </xf>
    <xf numFmtId="0" fontId="55" fillId="0" borderId="0" xfId="0" applyFont="1" applyBorder="1" applyAlignment="1">
      <alignment horizontal="center" vertical="center" wrapText="1"/>
    </xf>
  </cellXfs>
  <cellStyles count="51">
    <cellStyle name="Buena 2" xfId="27"/>
    <cellStyle name="Millares" xfId="1" builtinId="3"/>
    <cellStyle name="Millares 10 5" xfId="22"/>
    <cellStyle name="Millares 12" xfId="38"/>
    <cellStyle name="Millares 13" xfId="12"/>
    <cellStyle name="Millares 14" xfId="29"/>
    <cellStyle name="Millares 15" xfId="18"/>
    <cellStyle name="Millares 16" xfId="25"/>
    <cellStyle name="Millares 17" xfId="33"/>
    <cellStyle name="Millares 2" xfId="6"/>
    <cellStyle name="Millares 2 2" xfId="44"/>
    <cellStyle name="Millares 2 5" xfId="15"/>
    <cellStyle name="Millares 3" xfId="50"/>
    <cellStyle name="Millares 5" xfId="5"/>
    <cellStyle name="Moneda" xfId="2" builtinId="4"/>
    <cellStyle name="Normal" xfId="0" builtinId="0"/>
    <cellStyle name="Normal 10 4" xfId="8"/>
    <cellStyle name="Normal 11" xfId="13"/>
    <cellStyle name="Normal 12" xfId="16"/>
    <cellStyle name="Normal 13" xfId="10"/>
    <cellStyle name="Normal 2 2" xfId="4"/>
    <cellStyle name="Normal 2 3" xfId="3"/>
    <cellStyle name="Normal 2 3 2 2" xfId="14"/>
    <cellStyle name="Normal 2 3 2 3" xfId="20"/>
    <cellStyle name="Normal 2 4 3" xfId="11"/>
    <cellStyle name="Normal 2 4 4" xfId="46"/>
    <cellStyle name="Normal 2 4 5" xfId="19"/>
    <cellStyle name="Normal 2 4 6" xfId="23"/>
    <cellStyle name="Normal 2 5" xfId="39"/>
    <cellStyle name="Normal 2 6" xfId="42"/>
    <cellStyle name="Normal 3" xfId="7"/>
    <cellStyle name="Normal 3 10" xfId="32"/>
    <cellStyle name="Normal 3 2" xfId="9"/>
    <cellStyle name="Normal 3 2 5" xfId="41"/>
    <cellStyle name="Normal 3 4" xfId="26"/>
    <cellStyle name="Normal 3 5" xfId="37"/>
    <cellStyle name="Normal 3 7" xfId="49"/>
    <cellStyle name="Normal 3 8" xfId="48"/>
    <cellStyle name="Normal 3 9" xfId="47"/>
    <cellStyle name="Normal 4" xfId="30"/>
    <cellStyle name="Normal 4 2" xfId="36"/>
    <cellStyle name="Normal 4 5" xfId="35"/>
    <cellStyle name="Normal 4 7" xfId="31"/>
    <cellStyle name="Normal 7 4" xfId="28"/>
    <cellStyle name="Normal 7 5" xfId="17"/>
    <cellStyle name="Normal 7 6" xfId="40"/>
    <cellStyle name="Normal 9 3" xfId="43"/>
    <cellStyle name="Normal 9 4" xfId="45"/>
    <cellStyle name="Normal 9 6" xfId="21"/>
    <cellStyle name="Normal 9 7" xfId="24"/>
    <cellStyle name="Normal 9 8" xfId="34"/>
  </cellStyles>
  <dxfs count="18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257175</xdr:colOff>
      <xdr:row>3</xdr:row>
      <xdr:rowOff>304800</xdr:rowOff>
    </xdr:to>
    <xdr:sp macro="" textlink="">
      <xdr:nvSpPr>
        <xdr:cNvPr id="31" name="AutoShape 1" descr="blob:https://web.whatsapp.com/fdc136f9-1c13-4dff-a341-d0f68f2131a3"/>
        <xdr:cNvSpPr>
          <a:spLocks noChangeAspect="1" noChangeArrowheads="1"/>
        </xdr:cNvSpPr>
      </xdr:nvSpPr>
      <xdr:spPr bwMode="auto">
        <a:xfrm>
          <a:off x="0" y="1628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1</xdr:col>
      <xdr:colOff>257175</xdr:colOff>
      <xdr:row>6</xdr:row>
      <xdr:rowOff>114300</xdr:rowOff>
    </xdr:to>
    <xdr:sp macro="" textlink="">
      <xdr:nvSpPr>
        <xdr:cNvPr id="32" name="AutoShape 2" descr="blob:https://web.whatsapp.com/fdc136f9-1c13-4dff-a341-d0f68f2131a3"/>
        <xdr:cNvSpPr>
          <a:spLocks noChangeAspect="1" noChangeArrowheads="1"/>
        </xdr:cNvSpPr>
      </xdr:nvSpPr>
      <xdr:spPr bwMode="auto">
        <a:xfrm>
          <a:off x="0" y="226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152400</xdr:colOff>
      <xdr:row>0</xdr:row>
      <xdr:rowOff>104776</xdr:rowOff>
    </xdr:from>
    <xdr:to>
      <xdr:col>24</xdr:col>
      <xdr:colOff>809248</xdr:colOff>
      <xdr:row>3</xdr:row>
      <xdr:rowOff>200025</xdr:rowOff>
    </xdr:to>
    <xdr:pic>
      <xdr:nvPicPr>
        <xdr:cNvPr id="33" name="Imagen 32"/>
        <xdr:cNvPicPr>
          <a:picLocks noChangeAspect="1"/>
        </xdr:cNvPicPr>
      </xdr:nvPicPr>
      <xdr:blipFill>
        <a:blip xmlns:r="http://schemas.openxmlformats.org/officeDocument/2006/relationships" r:embed="rId1"/>
        <a:stretch>
          <a:fillRect/>
        </a:stretch>
      </xdr:blipFill>
      <xdr:spPr>
        <a:xfrm>
          <a:off x="21355050" y="104776"/>
          <a:ext cx="4438273" cy="1571624"/>
        </a:xfrm>
        <a:prstGeom prst="rect">
          <a:avLst/>
        </a:prstGeom>
      </xdr:spPr>
    </xdr:pic>
    <xdr:clientData/>
  </xdr:twoCellAnchor>
  <xdr:twoCellAnchor editAs="oneCell">
    <xdr:from>
      <xdr:col>2</xdr:col>
      <xdr:colOff>1000124</xdr:colOff>
      <xdr:row>0</xdr:row>
      <xdr:rowOff>57150</xdr:rowOff>
    </xdr:from>
    <xdr:to>
      <xdr:col>6</xdr:col>
      <xdr:colOff>352424</xdr:colOff>
      <xdr:row>3</xdr:row>
      <xdr:rowOff>190500</xdr:rowOff>
    </xdr:to>
    <xdr:pic>
      <xdr:nvPicPr>
        <xdr:cNvPr id="34" name="Imagen 33" descr="C:\Users\PLANEACION\Desktop\fdc136f9-1c13-4dff-a341-d0f68f2131a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2199" y="57150"/>
          <a:ext cx="4676775" cy="160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304800</xdr:colOff>
      <xdr:row>3</xdr:row>
      <xdr:rowOff>304800</xdr:rowOff>
    </xdr:to>
    <xdr:sp macro="" textlink="">
      <xdr:nvSpPr>
        <xdr:cNvPr id="3073" name="AutoShape 1" descr="blob:https://web.whatsapp.com/fdc136f9-1c13-4dff-a341-d0f68f2131a3"/>
        <xdr:cNvSpPr>
          <a:spLocks noChangeAspect="1" noChangeArrowheads="1"/>
        </xdr:cNvSpPr>
      </xdr:nvSpPr>
      <xdr:spPr bwMode="auto">
        <a:xfrm>
          <a:off x="0" y="1628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0</xdr:col>
      <xdr:colOff>304800</xdr:colOff>
      <xdr:row>5</xdr:row>
      <xdr:rowOff>304800</xdr:rowOff>
    </xdr:to>
    <xdr:sp macro="" textlink="">
      <xdr:nvSpPr>
        <xdr:cNvPr id="3074" name="AutoShape 2" descr="blob:https://web.whatsapp.com/fdc136f9-1c13-4dff-a341-d0f68f2131a3"/>
        <xdr:cNvSpPr>
          <a:spLocks noChangeAspect="1" noChangeArrowheads="1"/>
        </xdr:cNvSpPr>
      </xdr:nvSpPr>
      <xdr:spPr bwMode="auto">
        <a:xfrm>
          <a:off x="0" y="226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47625</xdr:colOff>
      <xdr:row>0</xdr:row>
      <xdr:rowOff>114300</xdr:rowOff>
    </xdr:from>
    <xdr:to>
      <xdr:col>24</xdr:col>
      <xdr:colOff>485398</xdr:colOff>
      <xdr:row>4</xdr:row>
      <xdr:rowOff>85725</xdr:rowOff>
    </xdr:to>
    <xdr:pic>
      <xdr:nvPicPr>
        <xdr:cNvPr id="7" name="Imagen 6"/>
        <xdr:cNvPicPr>
          <a:picLocks noChangeAspect="1"/>
        </xdr:cNvPicPr>
      </xdr:nvPicPr>
      <xdr:blipFill>
        <a:blip xmlns:r="http://schemas.openxmlformats.org/officeDocument/2006/relationships" r:embed="rId1"/>
        <a:stretch>
          <a:fillRect/>
        </a:stretch>
      </xdr:blipFill>
      <xdr:spPr>
        <a:xfrm>
          <a:off x="21469350" y="114300"/>
          <a:ext cx="4438273" cy="1952625"/>
        </a:xfrm>
        <a:prstGeom prst="rect">
          <a:avLst/>
        </a:prstGeom>
      </xdr:spPr>
    </xdr:pic>
    <xdr:clientData/>
  </xdr:twoCellAnchor>
  <xdr:twoCellAnchor editAs="oneCell">
    <xdr:from>
      <xdr:col>2</xdr:col>
      <xdr:colOff>1000124</xdr:colOff>
      <xdr:row>0</xdr:row>
      <xdr:rowOff>57150</xdr:rowOff>
    </xdr:from>
    <xdr:to>
      <xdr:col>4</xdr:col>
      <xdr:colOff>419099</xdr:colOff>
      <xdr:row>3</xdr:row>
      <xdr:rowOff>342900</xdr:rowOff>
    </xdr:to>
    <xdr:pic>
      <xdr:nvPicPr>
        <xdr:cNvPr id="11" name="Imagen 10" descr="C:\Users\PLANEACION\Desktop\fdc136f9-1c13-4dff-a341-d0f68f2131a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3174" y="57150"/>
          <a:ext cx="4676775" cy="1914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0</xdr:colOff>
      <xdr:row>1578</xdr:row>
      <xdr:rowOff>0</xdr:rowOff>
    </xdr:from>
    <xdr:ext cx="304800" cy="200025"/>
    <xdr:sp macro="" textlink="">
      <xdr:nvSpPr>
        <xdr:cNvPr id="2" name="AutoShape 1" descr="blob:https://web.whatsapp.com/c89cac4a-3bbf-4851-a090-7f48db314ec1">
          <a:extLst>
            <a:ext uri="{FF2B5EF4-FFF2-40B4-BE49-F238E27FC236}">
              <a16:creationId xmlns:a16="http://schemas.microsoft.com/office/drawing/2014/main" xmlns="" id="{9FA9B833-EAE3-452B-AFBF-D1CDEF4CF825}"/>
            </a:ext>
          </a:extLst>
        </xdr:cNvPr>
        <xdr:cNvSpPr>
          <a:spLocks noChangeAspect="1" noChangeArrowheads="1"/>
        </xdr:cNvSpPr>
      </xdr:nvSpPr>
      <xdr:spPr bwMode="auto">
        <a:xfrm>
          <a:off x="1304925" y="457904850"/>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2</xdr:col>
      <xdr:colOff>0</xdr:colOff>
      <xdr:row>1578</xdr:row>
      <xdr:rowOff>0</xdr:rowOff>
    </xdr:from>
    <xdr:ext cx="304800" cy="200025"/>
    <xdr:sp macro="" textlink="">
      <xdr:nvSpPr>
        <xdr:cNvPr id="3" name="AutoShape 1" descr="blob:https://web.whatsapp.com/03fb3b94-e5f4-4d6f-a406-eaeef2f0654c">
          <a:extLst>
            <a:ext uri="{FF2B5EF4-FFF2-40B4-BE49-F238E27FC236}">
              <a16:creationId xmlns:a16="http://schemas.microsoft.com/office/drawing/2014/main" xmlns="" id="{4759BA4D-B80D-4107-9C87-2D439E576FED}"/>
            </a:ext>
          </a:extLst>
        </xdr:cNvPr>
        <xdr:cNvSpPr>
          <a:spLocks noChangeAspect="1" noChangeArrowheads="1"/>
        </xdr:cNvSpPr>
      </xdr:nvSpPr>
      <xdr:spPr bwMode="auto">
        <a:xfrm>
          <a:off x="1304925" y="457904850"/>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2</xdr:col>
      <xdr:colOff>0</xdr:colOff>
      <xdr:row>1578</xdr:row>
      <xdr:rowOff>0</xdr:rowOff>
    </xdr:from>
    <xdr:ext cx="304800" cy="200025"/>
    <xdr:sp macro="" textlink="">
      <xdr:nvSpPr>
        <xdr:cNvPr id="4" name="AutoShape 1" descr="blob:https://web.whatsapp.com/c89cac4a-3bbf-4851-a090-7f48db314ec1">
          <a:extLst>
            <a:ext uri="{FF2B5EF4-FFF2-40B4-BE49-F238E27FC236}">
              <a16:creationId xmlns:a16="http://schemas.microsoft.com/office/drawing/2014/main" xmlns="" id="{E25E179A-097D-4C2B-A3AC-033D0316E239}"/>
            </a:ext>
          </a:extLst>
        </xdr:cNvPr>
        <xdr:cNvSpPr>
          <a:spLocks noChangeAspect="1" noChangeArrowheads="1"/>
        </xdr:cNvSpPr>
      </xdr:nvSpPr>
      <xdr:spPr bwMode="auto">
        <a:xfrm>
          <a:off x="1304925" y="457904850"/>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twoCellAnchor editAs="oneCell">
    <xdr:from>
      <xdr:col>0</xdr:col>
      <xdr:colOff>0</xdr:colOff>
      <xdr:row>8</xdr:row>
      <xdr:rowOff>0</xdr:rowOff>
    </xdr:from>
    <xdr:to>
      <xdr:col>0</xdr:col>
      <xdr:colOff>304800</xdr:colOff>
      <xdr:row>10</xdr:row>
      <xdr:rowOff>104775</xdr:rowOff>
    </xdr:to>
    <xdr:sp macro="" textlink="">
      <xdr:nvSpPr>
        <xdr:cNvPr id="5" name="AutoShape 1" descr="blob:https://web.whatsapp.com/fdc136f9-1c13-4dff-a341-d0f68f2131a3"/>
        <xdr:cNvSpPr>
          <a:spLocks noChangeAspect="1" noChangeArrowheads="1"/>
        </xdr:cNvSpPr>
      </xdr:nvSpPr>
      <xdr:spPr bwMode="auto">
        <a:xfrm>
          <a:off x="0"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xdr:row>
      <xdr:rowOff>0</xdr:rowOff>
    </xdr:from>
    <xdr:to>
      <xdr:col>0</xdr:col>
      <xdr:colOff>304800</xdr:colOff>
      <xdr:row>9</xdr:row>
      <xdr:rowOff>114300</xdr:rowOff>
    </xdr:to>
    <xdr:sp macro="" textlink="">
      <xdr:nvSpPr>
        <xdr:cNvPr id="6" name="AutoShape 2" descr="blob:https://web.whatsapp.com/fdc136f9-1c13-4dff-a341-d0f68f2131a3"/>
        <xdr:cNvSpPr>
          <a:spLocks noChangeAspect="1" noChangeArrowheads="1"/>
        </xdr:cNvSpPr>
      </xdr:nvSpPr>
      <xdr:spPr bwMode="auto">
        <a:xfrm>
          <a:off x="0" y="203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22</xdr:col>
      <xdr:colOff>447675</xdr:colOff>
      <xdr:row>0</xdr:row>
      <xdr:rowOff>1</xdr:rowOff>
    </xdr:from>
    <xdr:to>
      <xdr:col>26</xdr:col>
      <xdr:colOff>637798</xdr:colOff>
      <xdr:row>2</xdr:row>
      <xdr:rowOff>28576</xdr:rowOff>
    </xdr:to>
    <xdr:pic>
      <xdr:nvPicPr>
        <xdr:cNvPr id="7" name="Imagen 6"/>
        <xdr:cNvPicPr>
          <a:picLocks noChangeAspect="1"/>
        </xdr:cNvPicPr>
      </xdr:nvPicPr>
      <xdr:blipFill>
        <a:blip xmlns:r="http://schemas.openxmlformats.org/officeDocument/2006/relationships" r:embed="rId1"/>
        <a:stretch>
          <a:fillRect/>
        </a:stretch>
      </xdr:blipFill>
      <xdr:spPr>
        <a:xfrm>
          <a:off x="22926675" y="1"/>
          <a:ext cx="3942973" cy="1181100"/>
        </a:xfrm>
        <a:prstGeom prst="rect">
          <a:avLst/>
        </a:prstGeom>
      </xdr:spPr>
    </xdr:pic>
    <xdr:clientData/>
  </xdr:twoCellAnchor>
  <xdr:twoCellAnchor editAs="oneCell">
    <xdr:from>
      <xdr:col>0</xdr:col>
      <xdr:colOff>0</xdr:colOff>
      <xdr:row>8</xdr:row>
      <xdr:rowOff>0</xdr:rowOff>
    </xdr:from>
    <xdr:to>
      <xdr:col>0</xdr:col>
      <xdr:colOff>304800</xdr:colOff>
      <xdr:row>9</xdr:row>
      <xdr:rowOff>0</xdr:rowOff>
    </xdr:to>
    <xdr:sp macro="" textlink="">
      <xdr:nvSpPr>
        <xdr:cNvPr id="9" name="AutoShape 2" descr="blob:https://web.whatsapp.com/fdc136f9-1c13-4dff-a341-d0f68f2131a3"/>
        <xdr:cNvSpPr>
          <a:spLocks noChangeAspect="1" noChangeArrowheads="1"/>
        </xdr:cNvSpPr>
      </xdr:nvSpPr>
      <xdr:spPr bwMode="auto">
        <a:xfrm>
          <a:off x="0" y="226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2334</xdr:row>
      <xdr:rowOff>0</xdr:rowOff>
    </xdr:from>
    <xdr:ext cx="304800" cy="200025"/>
    <xdr:sp macro="" textlink="">
      <xdr:nvSpPr>
        <xdr:cNvPr id="10" name="AutoShape 1" descr="blob:https://web.whatsapp.com/c89cac4a-3bbf-4851-a090-7f48db314ec1">
          <a:extLst>
            <a:ext uri="{FF2B5EF4-FFF2-40B4-BE49-F238E27FC236}">
              <a16:creationId xmlns="" xmlns:a16="http://schemas.microsoft.com/office/drawing/2014/main" id="{9FA9B833-EAE3-452B-AFBF-D1CDEF4CF825}"/>
            </a:ext>
          </a:extLst>
        </xdr:cNvPr>
        <xdr:cNvSpPr>
          <a:spLocks noChangeAspect="1" noChangeArrowheads="1"/>
        </xdr:cNvSpPr>
      </xdr:nvSpPr>
      <xdr:spPr bwMode="auto">
        <a:xfrm>
          <a:off x="13049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2</xdr:col>
      <xdr:colOff>0</xdr:colOff>
      <xdr:row>2334</xdr:row>
      <xdr:rowOff>0</xdr:rowOff>
    </xdr:from>
    <xdr:ext cx="304800" cy="200025"/>
    <xdr:sp macro="" textlink="">
      <xdr:nvSpPr>
        <xdr:cNvPr id="11" name="AutoShape 1" descr="blob:https://web.whatsapp.com/03fb3b94-e5f4-4d6f-a406-eaeef2f0654c">
          <a:extLst>
            <a:ext uri="{FF2B5EF4-FFF2-40B4-BE49-F238E27FC236}">
              <a16:creationId xmlns="" xmlns:a16="http://schemas.microsoft.com/office/drawing/2014/main" id="{4759BA4D-B80D-4107-9C87-2D439E576FED}"/>
            </a:ext>
          </a:extLst>
        </xdr:cNvPr>
        <xdr:cNvSpPr>
          <a:spLocks noChangeAspect="1" noChangeArrowheads="1"/>
        </xdr:cNvSpPr>
      </xdr:nvSpPr>
      <xdr:spPr bwMode="auto">
        <a:xfrm>
          <a:off x="13049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2</xdr:col>
      <xdr:colOff>0</xdr:colOff>
      <xdr:row>2334</xdr:row>
      <xdr:rowOff>0</xdr:rowOff>
    </xdr:from>
    <xdr:ext cx="304800" cy="200025"/>
    <xdr:sp macro="" textlink="">
      <xdr:nvSpPr>
        <xdr:cNvPr id="12" name="AutoShape 1" descr="blob:https://web.whatsapp.com/c89cac4a-3bbf-4851-a090-7f48db314ec1">
          <a:extLst>
            <a:ext uri="{FF2B5EF4-FFF2-40B4-BE49-F238E27FC236}">
              <a16:creationId xmlns="" xmlns:a16="http://schemas.microsoft.com/office/drawing/2014/main" id="{E25E179A-097D-4C2B-A3AC-033D0316E239}"/>
            </a:ext>
          </a:extLst>
        </xdr:cNvPr>
        <xdr:cNvSpPr>
          <a:spLocks noChangeAspect="1" noChangeArrowheads="1"/>
        </xdr:cNvSpPr>
      </xdr:nvSpPr>
      <xdr:spPr bwMode="auto">
        <a:xfrm>
          <a:off x="13049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2434</xdr:row>
      <xdr:rowOff>0</xdr:rowOff>
    </xdr:from>
    <xdr:ext cx="304800" cy="200025"/>
    <xdr:sp macro="" textlink="">
      <xdr:nvSpPr>
        <xdr:cNvPr id="14" name="AutoShape 1" descr="blob:https://web.whatsapp.com/c89cac4a-3bbf-4851-a090-7f48db314ec1">
          <a:extLst>
            <a:ext uri="{FF2B5EF4-FFF2-40B4-BE49-F238E27FC236}">
              <a16:creationId xmlns="" xmlns:a16="http://schemas.microsoft.com/office/drawing/2014/main" id="{9FA9B833-EAE3-452B-AFBF-D1CDEF4CF825}"/>
            </a:ext>
          </a:extLst>
        </xdr:cNvPr>
        <xdr:cNvSpPr>
          <a:spLocks noChangeAspect="1" noChangeArrowheads="1"/>
        </xdr:cNvSpPr>
      </xdr:nvSpPr>
      <xdr:spPr bwMode="auto">
        <a:xfrm>
          <a:off x="4314825" y="537248100"/>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2434</xdr:row>
      <xdr:rowOff>0</xdr:rowOff>
    </xdr:from>
    <xdr:ext cx="304800" cy="200025"/>
    <xdr:sp macro="" textlink="">
      <xdr:nvSpPr>
        <xdr:cNvPr id="15" name="AutoShape 1" descr="blob:https://web.whatsapp.com/03fb3b94-e5f4-4d6f-a406-eaeef2f0654c">
          <a:extLst>
            <a:ext uri="{FF2B5EF4-FFF2-40B4-BE49-F238E27FC236}">
              <a16:creationId xmlns="" xmlns:a16="http://schemas.microsoft.com/office/drawing/2014/main" id="{4759BA4D-B80D-4107-9C87-2D439E576FED}"/>
            </a:ext>
          </a:extLst>
        </xdr:cNvPr>
        <xdr:cNvSpPr>
          <a:spLocks noChangeAspect="1" noChangeArrowheads="1"/>
        </xdr:cNvSpPr>
      </xdr:nvSpPr>
      <xdr:spPr bwMode="auto">
        <a:xfrm>
          <a:off x="4314825" y="537248100"/>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2434</xdr:row>
      <xdr:rowOff>0</xdr:rowOff>
    </xdr:from>
    <xdr:ext cx="304800" cy="200025"/>
    <xdr:sp macro="" textlink="">
      <xdr:nvSpPr>
        <xdr:cNvPr id="16" name="AutoShape 1" descr="blob:https://web.whatsapp.com/c89cac4a-3bbf-4851-a090-7f48db314ec1">
          <a:extLst>
            <a:ext uri="{FF2B5EF4-FFF2-40B4-BE49-F238E27FC236}">
              <a16:creationId xmlns="" xmlns:a16="http://schemas.microsoft.com/office/drawing/2014/main" id="{E25E179A-097D-4C2B-A3AC-033D0316E239}"/>
            </a:ext>
          </a:extLst>
        </xdr:cNvPr>
        <xdr:cNvSpPr>
          <a:spLocks noChangeAspect="1" noChangeArrowheads="1"/>
        </xdr:cNvSpPr>
      </xdr:nvSpPr>
      <xdr:spPr bwMode="auto">
        <a:xfrm>
          <a:off x="4314825" y="537248100"/>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2434</xdr:row>
      <xdr:rowOff>0</xdr:rowOff>
    </xdr:from>
    <xdr:ext cx="304800" cy="200025"/>
    <xdr:sp macro="" textlink="">
      <xdr:nvSpPr>
        <xdr:cNvPr id="17" name="AutoShape 1" descr="blob:https://web.whatsapp.com/c89cac4a-3bbf-4851-a090-7f48db314ec1">
          <a:extLst>
            <a:ext uri="{FF2B5EF4-FFF2-40B4-BE49-F238E27FC236}">
              <a16:creationId xmlns="" xmlns:a16="http://schemas.microsoft.com/office/drawing/2014/main" id="{9FA9B833-EAE3-452B-AFBF-D1CDEF4CF825}"/>
            </a:ext>
          </a:extLst>
        </xdr:cNvPr>
        <xdr:cNvSpPr>
          <a:spLocks noChangeAspect="1" noChangeArrowheads="1"/>
        </xdr:cNvSpPr>
      </xdr:nvSpPr>
      <xdr:spPr bwMode="auto">
        <a:xfrm>
          <a:off x="4314825" y="537248100"/>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2434</xdr:row>
      <xdr:rowOff>0</xdr:rowOff>
    </xdr:from>
    <xdr:ext cx="304800" cy="200025"/>
    <xdr:sp macro="" textlink="">
      <xdr:nvSpPr>
        <xdr:cNvPr id="18" name="AutoShape 1" descr="blob:https://web.whatsapp.com/03fb3b94-e5f4-4d6f-a406-eaeef2f0654c">
          <a:extLst>
            <a:ext uri="{FF2B5EF4-FFF2-40B4-BE49-F238E27FC236}">
              <a16:creationId xmlns="" xmlns:a16="http://schemas.microsoft.com/office/drawing/2014/main" id="{4759BA4D-B80D-4107-9C87-2D439E576FED}"/>
            </a:ext>
          </a:extLst>
        </xdr:cNvPr>
        <xdr:cNvSpPr>
          <a:spLocks noChangeAspect="1" noChangeArrowheads="1"/>
        </xdr:cNvSpPr>
      </xdr:nvSpPr>
      <xdr:spPr bwMode="auto">
        <a:xfrm>
          <a:off x="4314825" y="537248100"/>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2434</xdr:row>
      <xdr:rowOff>0</xdr:rowOff>
    </xdr:from>
    <xdr:ext cx="304800" cy="200025"/>
    <xdr:sp macro="" textlink="">
      <xdr:nvSpPr>
        <xdr:cNvPr id="19" name="AutoShape 1" descr="blob:https://web.whatsapp.com/c89cac4a-3bbf-4851-a090-7f48db314ec1">
          <a:extLst>
            <a:ext uri="{FF2B5EF4-FFF2-40B4-BE49-F238E27FC236}">
              <a16:creationId xmlns="" xmlns:a16="http://schemas.microsoft.com/office/drawing/2014/main" id="{E25E179A-097D-4C2B-A3AC-033D0316E239}"/>
            </a:ext>
          </a:extLst>
        </xdr:cNvPr>
        <xdr:cNvSpPr>
          <a:spLocks noChangeAspect="1" noChangeArrowheads="1"/>
        </xdr:cNvSpPr>
      </xdr:nvSpPr>
      <xdr:spPr bwMode="auto">
        <a:xfrm>
          <a:off x="4314825" y="537248100"/>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2434</xdr:row>
      <xdr:rowOff>0</xdr:rowOff>
    </xdr:from>
    <xdr:ext cx="304800" cy="200025"/>
    <xdr:sp macro="" textlink="">
      <xdr:nvSpPr>
        <xdr:cNvPr id="20" name="AutoShape 1" descr="blob:https://web.whatsapp.com/c89cac4a-3bbf-4851-a090-7f48db314ec1">
          <a:extLst>
            <a:ext uri="{FF2B5EF4-FFF2-40B4-BE49-F238E27FC236}">
              <a16:creationId xmlns="" xmlns:a16="http://schemas.microsoft.com/office/drawing/2014/main" id="{9FA9B833-EAE3-452B-AFBF-D1CDEF4CF825}"/>
            </a:ext>
          </a:extLst>
        </xdr:cNvPr>
        <xdr:cNvSpPr>
          <a:spLocks noChangeAspect="1" noChangeArrowheads="1"/>
        </xdr:cNvSpPr>
      </xdr:nvSpPr>
      <xdr:spPr bwMode="auto">
        <a:xfrm>
          <a:off x="4314825" y="537248100"/>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2434</xdr:row>
      <xdr:rowOff>0</xdr:rowOff>
    </xdr:from>
    <xdr:ext cx="304800" cy="200025"/>
    <xdr:sp macro="" textlink="">
      <xdr:nvSpPr>
        <xdr:cNvPr id="21" name="AutoShape 1" descr="blob:https://web.whatsapp.com/03fb3b94-e5f4-4d6f-a406-eaeef2f0654c">
          <a:extLst>
            <a:ext uri="{FF2B5EF4-FFF2-40B4-BE49-F238E27FC236}">
              <a16:creationId xmlns="" xmlns:a16="http://schemas.microsoft.com/office/drawing/2014/main" id="{4759BA4D-B80D-4107-9C87-2D439E576FED}"/>
            </a:ext>
          </a:extLst>
        </xdr:cNvPr>
        <xdr:cNvSpPr>
          <a:spLocks noChangeAspect="1" noChangeArrowheads="1"/>
        </xdr:cNvSpPr>
      </xdr:nvSpPr>
      <xdr:spPr bwMode="auto">
        <a:xfrm>
          <a:off x="4314825" y="537248100"/>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2434</xdr:row>
      <xdr:rowOff>0</xdr:rowOff>
    </xdr:from>
    <xdr:ext cx="304800" cy="200025"/>
    <xdr:sp macro="" textlink="">
      <xdr:nvSpPr>
        <xdr:cNvPr id="22" name="AutoShape 1" descr="blob:https://web.whatsapp.com/c89cac4a-3bbf-4851-a090-7f48db314ec1">
          <a:extLst>
            <a:ext uri="{FF2B5EF4-FFF2-40B4-BE49-F238E27FC236}">
              <a16:creationId xmlns="" xmlns:a16="http://schemas.microsoft.com/office/drawing/2014/main" id="{E25E179A-097D-4C2B-A3AC-033D0316E239}"/>
            </a:ext>
          </a:extLst>
        </xdr:cNvPr>
        <xdr:cNvSpPr>
          <a:spLocks noChangeAspect="1" noChangeArrowheads="1"/>
        </xdr:cNvSpPr>
      </xdr:nvSpPr>
      <xdr:spPr bwMode="auto">
        <a:xfrm>
          <a:off x="4314825" y="537248100"/>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2434</xdr:row>
      <xdr:rowOff>0</xdr:rowOff>
    </xdr:from>
    <xdr:ext cx="304800" cy="200025"/>
    <xdr:sp macro="" textlink="">
      <xdr:nvSpPr>
        <xdr:cNvPr id="23" name="AutoShape 1" descr="blob:https://web.whatsapp.com/c89cac4a-3bbf-4851-a090-7f48db314ec1">
          <a:extLst>
            <a:ext uri="{FF2B5EF4-FFF2-40B4-BE49-F238E27FC236}">
              <a16:creationId xmlns="" xmlns:a16="http://schemas.microsoft.com/office/drawing/2014/main" id="{9FA9B833-EAE3-452B-AFBF-D1CDEF4CF825}"/>
            </a:ext>
          </a:extLst>
        </xdr:cNvPr>
        <xdr:cNvSpPr>
          <a:spLocks noChangeAspect="1" noChangeArrowheads="1"/>
        </xdr:cNvSpPr>
      </xdr:nvSpPr>
      <xdr:spPr bwMode="auto">
        <a:xfrm>
          <a:off x="4314825" y="537248100"/>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2434</xdr:row>
      <xdr:rowOff>0</xdr:rowOff>
    </xdr:from>
    <xdr:ext cx="304800" cy="200025"/>
    <xdr:sp macro="" textlink="">
      <xdr:nvSpPr>
        <xdr:cNvPr id="24" name="AutoShape 1" descr="blob:https://web.whatsapp.com/03fb3b94-e5f4-4d6f-a406-eaeef2f0654c">
          <a:extLst>
            <a:ext uri="{FF2B5EF4-FFF2-40B4-BE49-F238E27FC236}">
              <a16:creationId xmlns="" xmlns:a16="http://schemas.microsoft.com/office/drawing/2014/main" id="{4759BA4D-B80D-4107-9C87-2D439E576FED}"/>
            </a:ext>
          </a:extLst>
        </xdr:cNvPr>
        <xdr:cNvSpPr>
          <a:spLocks noChangeAspect="1" noChangeArrowheads="1"/>
        </xdr:cNvSpPr>
      </xdr:nvSpPr>
      <xdr:spPr bwMode="auto">
        <a:xfrm>
          <a:off x="4314825" y="537248100"/>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2434</xdr:row>
      <xdr:rowOff>0</xdr:rowOff>
    </xdr:from>
    <xdr:ext cx="304800" cy="200025"/>
    <xdr:sp macro="" textlink="">
      <xdr:nvSpPr>
        <xdr:cNvPr id="25" name="AutoShape 1" descr="blob:https://web.whatsapp.com/c89cac4a-3bbf-4851-a090-7f48db314ec1">
          <a:extLst>
            <a:ext uri="{FF2B5EF4-FFF2-40B4-BE49-F238E27FC236}">
              <a16:creationId xmlns="" xmlns:a16="http://schemas.microsoft.com/office/drawing/2014/main" id="{E25E179A-097D-4C2B-A3AC-033D0316E239}"/>
            </a:ext>
          </a:extLst>
        </xdr:cNvPr>
        <xdr:cNvSpPr>
          <a:spLocks noChangeAspect="1" noChangeArrowheads="1"/>
        </xdr:cNvSpPr>
      </xdr:nvSpPr>
      <xdr:spPr bwMode="auto">
        <a:xfrm>
          <a:off x="4314825" y="537248100"/>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2432</xdr:row>
      <xdr:rowOff>0</xdr:rowOff>
    </xdr:from>
    <xdr:ext cx="304800" cy="200025"/>
    <xdr:sp macro="" textlink="">
      <xdr:nvSpPr>
        <xdr:cNvPr id="26" name="AutoShape 1" descr="blob:https://web.whatsapp.com/c89cac4a-3bbf-4851-a090-7f48db314ec1">
          <a:extLst>
            <a:ext uri="{FF2B5EF4-FFF2-40B4-BE49-F238E27FC236}">
              <a16:creationId xmlns="" xmlns:a16="http://schemas.microsoft.com/office/drawing/2014/main" id="{9FA9B833-EAE3-452B-AFBF-D1CDEF4CF825}"/>
            </a:ext>
          </a:extLst>
        </xdr:cNvPr>
        <xdr:cNvSpPr>
          <a:spLocks noChangeAspect="1" noChangeArrowheads="1"/>
        </xdr:cNvSpPr>
      </xdr:nvSpPr>
      <xdr:spPr bwMode="auto">
        <a:xfrm>
          <a:off x="4314825" y="536867100"/>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2432</xdr:row>
      <xdr:rowOff>0</xdr:rowOff>
    </xdr:from>
    <xdr:ext cx="304800" cy="200025"/>
    <xdr:sp macro="" textlink="">
      <xdr:nvSpPr>
        <xdr:cNvPr id="27" name="AutoShape 1" descr="blob:https://web.whatsapp.com/03fb3b94-e5f4-4d6f-a406-eaeef2f0654c">
          <a:extLst>
            <a:ext uri="{FF2B5EF4-FFF2-40B4-BE49-F238E27FC236}">
              <a16:creationId xmlns="" xmlns:a16="http://schemas.microsoft.com/office/drawing/2014/main" id="{4759BA4D-B80D-4107-9C87-2D439E576FED}"/>
            </a:ext>
          </a:extLst>
        </xdr:cNvPr>
        <xdr:cNvSpPr>
          <a:spLocks noChangeAspect="1" noChangeArrowheads="1"/>
        </xdr:cNvSpPr>
      </xdr:nvSpPr>
      <xdr:spPr bwMode="auto">
        <a:xfrm>
          <a:off x="4314825" y="536867100"/>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2432</xdr:row>
      <xdr:rowOff>0</xdr:rowOff>
    </xdr:from>
    <xdr:ext cx="304800" cy="200025"/>
    <xdr:sp macro="" textlink="">
      <xdr:nvSpPr>
        <xdr:cNvPr id="28" name="AutoShape 1" descr="blob:https://web.whatsapp.com/c89cac4a-3bbf-4851-a090-7f48db314ec1">
          <a:extLst>
            <a:ext uri="{FF2B5EF4-FFF2-40B4-BE49-F238E27FC236}">
              <a16:creationId xmlns="" xmlns:a16="http://schemas.microsoft.com/office/drawing/2014/main" id="{E25E179A-097D-4C2B-A3AC-033D0316E239}"/>
            </a:ext>
          </a:extLst>
        </xdr:cNvPr>
        <xdr:cNvSpPr>
          <a:spLocks noChangeAspect="1" noChangeArrowheads="1"/>
        </xdr:cNvSpPr>
      </xdr:nvSpPr>
      <xdr:spPr bwMode="auto">
        <a:xfrm>
          <a:off x="4314825" y="536867100"/>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2432</xdr:row>
      <xdr:rowOff>0</xdr:rowOff>
    </xdr:from>
    <xdr:ext cx="304800" cy="200025"/>
    <xdr:sp macro="" textlink="">
      <xdr:nvSpPr>
        <xdr:cNvPr id="29" name="AutoShape 1" descr="blob:https://web.whatsapp.com/c89cac4a-3bbf-4851-a090-7f48db314ec1">
          <a:extLst>
            <a:ext uri="{FF2B5EF4-FFF2-40B4-BE49-F238E27FC236}">
              <a16:creationId xmlns="" xmlns:a16="http://schemas.microsoft.com/office/drawing/2014/main" id="{9FA9B833-EAE3-452B-AFBF-D1CDEF4CF825}"/>
            </a:ext>
          </a:extLst>
        </xdr:cNvPr>
        <xdr:cNvSpPr>
          <a:spLocks noChangeAspect="1" noChangeArrowheads="1"/>
        </xdr:cNvSpPr>
      </xdr:nvSpPr>
      <xdr:spPr bwMode="auto">
        <a:xfrm>
          <a:off x="4314825" y="536867100"/>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2432</xdr:row>
      <xdr:rowOff>0</xdr:rowOff>
    </xdr:from>
    <xdr:ext cx="304800" cy="200025"/>
    <xdr:sp macro="" textlink="">
      <xdr:nvSpPr>
        <xdr:cNvPr id="30" name="AutoShape 1" descr="blob:https://web.whatsapp.com/03fb3b94-e5f4-4d6f-a406-eaeef2f0654c">
          <a:extLst>
            <a:ext uri="{FF2B5EF4-FFF2-40B4-BE49-F238E27FC236}">
              <a16:creationId xmlns="" xmlns:a16="http://schemas.microsoft.com/office/drawing/2014/main" id="{4759BA4D-B80D-4107-9C87-2D439E576FED}"/>
            </a:ext>
          </a:extLst>
        </xdr:cNvPr>
        <xdr:cNvSpPr>
          <a:spLocks noChangeAspect="1" noChangeArrowheads="1"/>
        </xdr:cNvSpPr>
      </xdr:nvSpPr>
      <xdr:spPr bwMode="auto">
        <a:xfrm>
          <a:off x="4314825" y="536867100"/>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2432</xdr:row>
      <xdr:rowOff>0</xdr:rowOff>
    </xdr:from>
    <xdr:ext cx="304800" cy="200025"/>
    <xdr:sp macro="" textlink="">
      <xdr:nvSpPr>
        <xdr:cNvPr id="31" name="AutoShape 1" descr="blob:https://web.whatsapp.com/c89cac4a-3bbf-4851-a090-7f48db314ec1">
          <a:extLst>
            <a:ext uri="{FF2B5EF4-FFF2-40B4-BE49-F238E27FC236}">
              <a16:creationId xmlns="" xmlns:a16="http://schemas.microsoft.com/office/drawing/2014/main" id="{E25E179A-097D-4C2B-A3AC-033D0316E239}"/>
            </a:ext>
          </a:extLst>
        </xdr:cNvPr>
        <xdr:cNvSpPr>
          <a:spLocks noChangeAspect="1" noChangeArrowheads="1"/>
        </xdr:cNvSpPr>
      </xdr:nvSpPr>
      <xdr:spPr bwMode="auto">
        <a:xfrm>
          <a:off x="4314825" y="536867100"/>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2430</xdr:row>
      <xdr:rowOff>0</xdr:rowOff>
    </xdr:from>
    <xdr:ext cx="304800" cy="200025"/>
    <xdr:sp macro="" textlink="">
      <xdr:nvSpPr>
        <xdr:cNvPr id="32" name="AutoShape 1" descr="blob:https://web.whatsapp.com/c89cac4a-3bbf-4851-a090-7f48db314ec1">
          <a:extLst>
            <a:ext uri="{FF2B5EF4-FFF2-40B4-BE49-F238E27FC236}">
              <a16:creationId xmlns="" xmlns:a16="http://schemas.microsoft.com/office/drawing/2014/main" id="{9FA9B833-EAE3-452B-AFBF-D1CDEF4CF825}"/>
            </a:ext>
          </a:extLst>
        </xdr:cNvPr>
        <xdr:cNvSpPr>
          <a:spLocks noChangeAspect="1" noChangeArrowheads="1"/>
        </xdr:cNvSpPr>
      </xdr:nvSpPr>
      <xdr:spPr bwMode="auto">
        <a:xfrm>
          <a:off x="4314825" y="536352750"/>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2430</xdr:row>
      <xdr:rowOff>0</xdr:rowOff>
    </xdr:from>
    <xdr:ext cx="304800" cy="200025"/>
    <xdr:sp macro="" textlink="">
      <xdr:nvSpPr>
        <xdr:cNvPr id="33" name="AutoShape 1" descr="blob:https://web.whatsapp.com/03fb3b94-e5f4-4d6f-a406-eaeef2f0654c">
          <a:extLst>
            <a:ext uri="{FF2B5EF4-FFF2-40B4-BE49-F238E27FC236}">
              <a16:creationId xmlns="" xmlns:a16="http://schemas.microsoft.com/office/drawing/2014/main" id="{4759BA4D-B80D-4107-9C87-2D439E576FED}"/>
            </a:ext>
          </a:extLst>
        </xdr:cNvPr>
        <xdr:cNvSpPr>
          <a:spLocks noChangeAspect="1" noChangeArrowheads="1"/>
        </xdr:cNvSpPr>
      </xdr:nvSpPr>
      <xdr:spPr bwMode="auto">
        <a:xfrm>
          <a:off x="4314825" y="536352750"/>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2430</xdr:row>
      <xdr:rowOff>0</xdr:rowOff>
    </xdr:from>
    <xdr:ext cx="304800" cy="200025"/>
    <xdr:sp macro="" textlink="">
      <xdr:nvSpPr>
        <xdr:cNvPr id="34" name="AutoShape 1" descr="blob:https://web.whatsapp.com/c89cac4a-3bbf-4851-a090-7f48db314ec1">
          <a:extLst>
            <a:ext uri="{FF2B5EF4-FFF2-40B4-BE49-F238E27FC236}">
              <a16:creationId xmlns="" xmlns:a16="http://schemas.microsoft.com/office/drawing/2014/main" id="{E25E179A-097D-4C2B-A3AC-033D0316E239}"/>
            </a:ext>
          </a:extLst>
        </xdr:cNvPr>
        <xdr:cNvSpPr>
          <a:spLocks noChangeAspect="1" noChangeArrowheads="1"/>
        </xdr:cNvSpPr>
      </xdr:nvSpPr>
      <xdr:spPr bwMode="auto">
        <a:xfrm>
          <a:off x="4314825" y="536352750"/>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2430</xdr:row>
      <xdr:rowOff>0</xdr:rowOff>
    </xdr:from>
    <xdr:ext cx="304800" cy="200025"/>
    <xdr:sp macro="" textlink="">
      <xdr:nvSpPr>
        <xdr:cNvPr id="35" name="AutoShape 1" descr="blob:https://web.whatsapp.com/c89cac4a-3bbf-4851-a090-7f48db314ec1">
          <a:extLst>
            <a:ext uri="{FF2B5EF4-FFF2-40B4-BE49-F238E27FC236}">
              <a16:creationId xmlns="" xmlns:a16="http://schemas.microsoft.com/office/drawing/2014/main" id="{9FA9B833-EAE3-452B-AFBF-D1CDEF4CF825}"/>
            </a:ext>
          </a:extLst>
        </xdr:cNvPr>
        <xdr:cNvSpPr>
          <a:spLocks noChangeAspect="1" noChangeArrowheads="1"/>
        </xdr:cNvSpPr>
      </xdr:nvSpPr>
      <xdr:spPr bwMode="auto">
        <a:xfrm>
          <a:off x="4314825" y="536352750"/>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2430</xdr:row>
      <xdr:rowOff>0</xdr:rowOff>
    </xdr:from>
    <xdr:ext cx="304800" cy="200025"/>
    <xdr:sp macro="" textlink="">
      <xdr:nvSpPr>
        <xdr:cNvPr id="36" name="AutoShape 1" descr="blob:https://web.whatsapp.com/03fb3b94-e5f4-4d6f-a406-eaeef2f0654c">
          <a:extLst>
            <a:ext uri="{FF2B5EF4-FFF2-40B4-BE49-F238E27FC236}">
              <a16:creationId xmlns="" xmlns:a16="http://schemas.microsoft.com/office/drawing/2014/main" id="{4759BA4D-B80D-4107-9C87-2D439E576FED}"/>
            </a:ext>
          </a:extLst>
        </xdr:cNvPr>
        <xdr:cNvSpPr>
          <a:spLocks noChangeAspect="1" noChangeArrowheads="1"/>
        </xdr:cNvSpPr>
      </xdr:nvSpPr>
      <xdr:spPr bwMode="auto">
        <a:xfrm>
          <a:off x="4314825" y="536352750"/>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2430</xdr:row>
      <xdr:rowOff>0</xdr:rowOff>
    </xdr:from>
    <xdr:ext cx="304800" cy="200025"/>
    <xdr:sp macro="" textlink="">
      <xdr:nvSpPr>
        <xdr:cNvPr id="37" name="AutoShape 1" descr="blob:https://web.whatsapp.com/c89cac4a-3bbf-4851-a090-7f48db314ec1">
          <a:extLst>
            <a:ext uri="{FF2B5EF4-FFF2-40B4-BE49-F238E27FC236}">
              <a16:creationId xmlns="" xmlns:a16="http://schemas.microsoft.com/office/drawing/2014/main" id="{E25E179A-097D-4C2B-A3AC-033D0316E239}"/>
            </a:ext>
          </a:extLst>
        </xdr:cNvPr>
        <xdr:cNvSpPr>
          <a:spLocks noChangeAspect="1" noChangeArrowheads="1"/>
        </xdr:cNvSpPr>
      </xdr:nvSpPr>
      <xdr:spPr bwMode="auto">
        <a:xfrm>
          <a:off x="4314825" y="536352750"/>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2342</xdr:row>
      <xdr:rowOff>0</xdr:rowOff>
    </xdr:from>
    <xdr:ext cx="304800" cy="200025"/>
    <xdr:sp macro="" textlink="">
      <xdr:nvSpPr>
        <xdr:cNvPr id="38" name="AutoShape 1" descr="blob:https://web.whatsapp.com/c89cac4a-3bbf-4851-a090-7f48db314ec1">
          <a:extLst>
            <a:ext uri="{FF2B5EF4-FFF2-40B4-BE49-F238E27FC236}">
              <a16:creationId xmlns="" xmlns:a16="http://schemas.microsoft.com/office/drawing/2014/main" id="{9FA9B833-EAE3-452B-AFBF-D1CDEF4CF825}"/>
            </a:ext>
          </a:extLst>
        </xdr:cNvPr>
        <xdr:cNvSpPr>
          <a:spLocks noChangeAspect="1" noChangeArrowheads="1"/>
        </xdr:cNvSpPr>
      </xdr:nvSpPr>
      <xdr:spPr bwMode="auto">
        <a:xfrm>
          <a:off x="4314825" y="509387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2342</xdr:row>
      <xdr:rowOff>0</xdr:rowOff>
    </xdr:from>
    <xdr:ext cx="304800" cy="200025"/>
    <xdr:sp macro="" textlink="">
      <xdr:nvSpPr>
        <xdr:cNvPr id="39" name="AutoShape 1" descr="blob:https://web.whatsapp.com/03fb3b94-e5f4-4d6f-a406-eaeef2f0654c">
          <a:extLst>
            <a:ext uri="{FF2B5EF4-FFF2-40B4-BE49-F238E27FC236}">
              <a16:creationId xmlns="" xmlns:a16="http://schemas.microsoft.com/office/drawing/2014/main" id="{4759BA4D-B80D-4107-9C87-2D439E576FED}"/>
            </a:ext>
          </a:extLst>
        </xdr:cNvPr>
        <xdr:cNvSpPr>
          <a:spLocks noChangeAspect="1" noChangeArrowheads="1"/>
        </xdr:cNvSpPr>
      </xdr:nvSpPr>
      <xdr:spPr bwMode="auto">
        <a:xfrm>
          <a:off x="4314825" y="509387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2342</xdr:row>
      <xdr:rowOff>0</xdr:rowOff>
    </xdr:from>
    <xdr:ext cx="304800" cy="200025"/>
    <xdr:sp macro="" textlink="">
      <xdr:nvSpPr>
        <xdr:cNvPr id="40" name="AutoShape 1" descr="blob:https://web.whatsapp.com/c89cac4a-3bbf-4851-a090-7f48db314ec1">
          <a:extLst>
            <a:ext uri="{FF2B5EF4-FFF2-40B4-BE49-F238E27FC236}">
              <a16:creationId xmlns="" xmlns:a16="http://schemas.microsoft.com/office/drawing/2014/main" id="{E25E179A-097D-4C2B-A3AC-033D0316E239}"/>
            </a:ext>
          </a:extLst>
        </xdr:cNvPr>
        <xdr:cNvSpPr>
          <a:spLocks noChangeAspect="1" noChangeArrowheads="1"/>
        </xdr:cNvSpPr>
      </xdr:nvSpPr>
      <xdr:spPr bwMode="auto">
        <a:xfrm>
          <a:off x="4314825" y="509387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2342</xdr:row>
      <xdr:rowOff>0</xdr:rowOff>
    </xdr:from>
    <xdr:ext cx="304800" cy="200025"/>
    <xdr:sp macro="" textlink="">
      <xdr:nvSpPr>
        <xdr:cNvPr id="41" name="AutoShape 1" descr="blob:https://web.whatsapp.com/c89cac4a-3bbf-4851-a090-7f48db314ec1">
          <a:extLst>
            <a:ext uri="{FF2B5EF4-FFF2-40B4-BE49-F238E27FC236}">
              <a16:creationId xmlns="" xmlns:a16="http://schemas.microsoft.com/office/drawing/2014/main" id="{9FA9B833-EAE3-452B-AFBF-D1CDEF4CF825}"/>
            </a:ext>
          </a:extLst>
        </xdr:cNvPr>
        <xdr:cNvSpPr>
          <a:spLocks noChangeAspect="1" noChangeArrowheads="1"/>
        </xdr:cNvSpPr>
      </xdr:nvSpPr>
      <xdr:spPr bwMode="auto">
        <a:xfrm>
          <a:off x="4314825" y="509387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2342</xdr:row>
      <xdr:rowOff>0</xdr:rowOff>
    </xdr:from>
    <xdr:ext cx="304800" cy="200025"/>
    <xdr:sp macro="" textlink="">
      <xdr:nvSpPr>
        <xdr:cNvPr id="42" name="AutoShape 1" descr="blob:https://web.whatsapp.com/03fb3b94-e5f4-4d6f-a406-eaeef2f0654c">
          <a:extLst>
            <a:ext uri="{FF2B5EF4-FFF2-40B4-BE49-F238E27FC236}">
              <a16:creationId xmlns="" xmlns:a16="http://schemas.microsoft.com/office/drawing/2014/main" id="{4759BA4D-B80D-4107-9C87-2D439E576FED}"/>
            </a:ext>
          </a:extLst>
        </xdr:cNvPr>
        <xdr:cNvSpPr>
          <a:spLocks noChangeAspect="1" noChangeArrowheads="1"/>
        </xdr:cNvSpPr>
      </xdr:nvSpPr>
      <xdr:spPr bwMode="auto">
        <a:xfrm>
          <a:off x="4314825" y="509387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2342</xdr:row>
      <xdr:rowOff>0</xdr:rowOff>
    </xdr:from>
    <xdr:ext cx="304800" cy="200025"/>
    <xdr:sp macro="" textlink="">
      <xdr:nvSpPr>
        <xdr:cNvPr id="43" name="AutoShape 1" descr="blob:https://web.whatsapp.com/c89cac4a-3bbf-4851-a090-7f48db314ec1">
          <a:extLst>
            <a:ext uri="{FF2B5EF4-FFF2-40B4-BE49-F238E27FC236}">
              <a16:creationId xmlns="" xmlns:a16="http://schemas.microsoft.com/office/drawing/2014/main" id="{E25E179A-097D-4C2B-A3AC-033D0316E239}"/>
            </a:ext>
          </a:extLst>
        </xdr:cNvPr>
        <xdr:cNvSpPr>
          <a:spLocks noChangeAspect="1" noChangeArrowheads="1"/>
        </xdr:cNvSpPr>
      </xdr:nvSpPr>
      <xdr:spPr bwMode="auto">
        <a:xfrm>
          <a:off x="4314825" y="509387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2340</xdr:row>
      <xdr:rowOff>0</xdr:rowOff>
    </xdr:from>
    <xdr:ext cx="304800" cy="200025"/>
    <xdr:sp macro="" textlink="">
      <xdr:nvSpPr>
        <xdr:cNvPr id="44" name="AutoShape 1" descr="blob:https://web.whatsapp.com/c89cac4a-3bbf-4851-a090-7f48db314ec1">
          <a:extLst>
            <a:ext uri="{FF2B5EF4-FFF2-40B4-BE49-F238E27FC236}">
              <a16:creationId xmlns="" xmlns:a16="http://schemas.microsoft.com/office/drawing/2014/main" id="{9FA9B833-EAE3-452B-AFBF-D1CDEF4CF825}"/>
            </a:ext>
          </a:extLst>
        </xdr:cNvPr>
        <xdr:cNvSpPr>
          <a:spLocks noChangeAspect="1" noChangeArrowheads="1"/>
        </xdr:cNvSpPr>
      </xdr:nvSpPr>
      <xdr:spPr bwMode="auto">
        <a:xfrm>
          <a:off x="4314825" y="509006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2340</xdr:row>
      <xdr:rowOff>0</xdr:rowOff>
    </xdr:from>
    <xdr:ext cx="304800" cy="200025"/>
    <xdr:sp macro="" textlink="">
      <xdr:nvSpPr>
        <xdr:cNvPr id="45" name="AutoShape 1" descr="blob:https://web.whatsapp.com/03fb3b94-e5f4-4d6f-a406-eaeef2f0654c">
          <a:extLst>
            <a:ext uri="{FF2B5EF4-FFF2-40B4-BE49-F238E27FC236}">
              <a16:creationId xmlns="" xmlns:a16="http://schemas.microsoft.com/office/drawing/2014/main" id="{4759BA4D-B80D-4107-9C87-2D439E576FED}"/>
            </a:ext>
          </a:extLst>
        </xdr:cNvPr>
        <xdr:cNvSpPr>
          <a:spLocks noChangeAspect="1" noChangeArrowheads="1"/>
        </xdr:cNvSpPr>
      </xdr:nvSpPr>
      <xdr:spPr bwMode="auto">
        <a:xfrm>
          <a:off x="4314825" y="509006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2340</xdr:row>
      <xdr:rowOff>0</xdr:rowOff>
    </xdr:from>
    <xdr:ext cx="304800" cy="200025"/>
    <xdr:sp macro="" textlink="">
      <xdr:nvSpPr>
        <xdr:cNvPr id="46" name="AutoShape 1" descr="blob:https://web.whatsapp.com/c89cac4a-3bbf-4851-a090-7f48db314ec1">
          <a:extLst>
            <a:ext uri="{FF2B5EF4-FFF2-40B4-BE49-F238E27FC236}">
              <a16:creationId xmlns="" xmlns:a16="http://schemas.microsoft.com/office/drawing/2014/main" id="{E25E179A-097D-4C2B-A3AC-033D0316E239}"/>
            </a:ext>
          </a:extLst>
        </xdr:cNvPr>
        <xdr:cNvSpPr>
          <a:spLocks noChangeAspect="1" noChangeArrowheads="1"/>
        </xdr:cNvSpPr>
      </xdr:nvSpPr>
      <xdr:spPr bwMode="auto">
        <a:xfrm>
          <a:off x="4314825" y="509006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2340</xdr:row>
      <xdr:rowOff>0</xdr:rowOff>
    </xdr:from>
    <xdr:ext cx="304800" cy="200025"/>
    <xdr:sp macro="" textlink="">
      <xdr:nvSpPr>
        <xdr:cNvPr id="47" name="AutoShape 1" descr="blob:https://web.whatsapp.com/c89cac4a-3bbf-4851-a090-7f48db314ec1">
          <a:extLst>
            <a:ext uri="{FF2B5EF4-FFF2-40B4-BE49-F238E27FC236}">
              <a16:creationId xmlns="" xmlns:a16="http://schemas.microsoft.com/office/drawing/2014/main" id="{9FA9B833-EAE3-452B-AFBF-D1CDEF4CF825}"/>
            </a:ext>
          </a:extLst>
        </xdr:cNvPr>
        <xdr:cNvSpPr>
          <a:spLocks noChangeAspect="1" noChangeArrowheads="1"/>
        </xdr:cNvSpPr>
      </xdr:nvSpPr>
      <xdr:spPr bwMode="auto">
        <a:xfrm>
          <a:off x="4314825" y="509006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2340</xdr:row>
      <xdr:rowOff>0</xdr:rowOff>
    </xdr:from>
    <xdr:ext cx="304800" cy="200025"/>
    <xdr:sp macro="" textlink="">
      <xdr:nvSpPr>
        <xdr:cNvPr id="48" name="AutoShape 1" descr="blob:https://web.whatsapp.com/03fb3b94-e5f4-4d6f-a406-eaeef2f0654c">
          <a:extLst>
            <a:ext uri="{FF2B5EF4-FFF2-40B4-BE49-F238E27FC236}">
              <a16:creationId xmlns="" xmlns:a16="http://schemas.microsoft.com/office/drawing/2014/main" id="{4759BA4D-B80D-4107-9C87-2D439E576FED}"/>
            </a:ext>
          </a:extLst>
        </xdr:cNvPr>
        <xdr:cNvSpPr>
          <a:spLocks noChangeAspect="1" noChangeArrowheads="1"/>
        </xdr:cNvSpPr>
      </xdr:nvSpPr>
      <xdr:spPr bwMode="auto">
        <a:xfrm>
          <a:off x="4314825" y="509006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2340</xdr:row>
      <xdr:rowOff>0</xdr:rowOff>
    </xdr:from>
    <xdr:ext cx="304800" cy="200025"/>
    <xdr:sp macro="" textlink="">
      <xdr:nvSpPr>
        <xdr:cNvPr id="49" name="AutoShape 1" descr="blob:https://web.whatsapp.com/c89cac4a-3bbf-4851-a090-7f48db314ec1">
          <a:extLst>
            <a:ext uri="{FF2B5EF4-FFF2-40B4-BE49-F238E27FC236}">
              <a16:creationId xmlns="" xmlns:a16="http://schemas.microsoft.com/office/drawing/2014/main" id="{E25E179A-097D-4C2B-A3AC-033D0316E239}"/>
            </a:ext>
          </a:extLst>
        </xdr:cNvPr>
        <xdr:cNvSpPr>
          <a:spLocks noChangeAspect="1" noChangeArrowheads="1"/>
        </xdr:cNvSpPr>
      </xdr:nvSpPr>
      <xdr:spPr bwMode="auto">
        <a:xfrm>
          <a:off x="4314825" y="509006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2337</xdr:row>
      <xdr:rowOff>0</xdr:rowOff>
    </xdr:from>
    <xdr:ext cx="304800" cy="200025"/>
    <xdr:sp macro="" textlink="">
      <xdr:nvSpPr>
        <xdr:cNvPr id="50" name="AutoShape 1" descr="blob:https://web.whatsapp.com/c89cac4a-3bbf-4851-a090-7f48db314ec1">
          <a:extLst>
            <a:ext uri="{FF2B5EF4-FFF2-40B4-BE49-F238E27FC236}">
              <a16:creationId xmlns="" xmlns:a16="http://schemas.microsoft.com/office/drawing/2014/main" id="{9FA9B833-EAE3-452B-AFBF-D1CDEF4CF825}"/>
            </a:ext>
          </a:extLst>
        </xdr:cNvPr>
        <xdr:cNvSpPr>
          <a:spLocks noChangeAspect="1" noChangeArrowheads="1"/>
        </xdr:cNvSpPr>
      </xdr:nvSpPr>
      <xdr:spPr bwMode="auto">
        <a:xfrm>
          <a:off x="4314825" y="5084349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2337</xdr:row>
      <xdr:rowOff>0</xdr:rowOff>
    </xdr:from>
    <xdr:ext cx="304800" cy="200025"/>
    <xdr:sp macro="" textlink="">
      <xdr:nvSpPr>
        <xdr:cNvPr id="51" name="AutoShape 1" descr="blob:https://web.whatsapp.com/03fb3b94-e5f4-4d6f-a406-eaeef2f0654c">
          <a:extLst>
            <a:ext uri="{FF2B5EF4-FFF2-40B4-BE49-F238E27FC236}">
              <a16:creationId xmlns="" xmlns:a16="http://schemas.microsoft.com/office/drawing/2014/main" id="{4759BA4D-B80D-4107-9C87-2D439E576FED}"/>
            </a:ext>
          </a:extLst>
        </xdr:cNvPr>
        <xdr:cNvSpPr>
          <a:spLocks noChangeAspect="1" noChangeArrowheads="1"/>
        </xdr:cNvSpPr>
      </xdr:nvSpPr>
      <xdr:spPr bwMode="auto">
        <a:xfrm>
          <a:off x="4314825" y="5084349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2337</xdr:row>
      <xdr:rowOff>0</xdr:rowOff>
    </xdr:from>
    <xdr:ext cx="304800" cy="200025"/>
    <xdr:sp macro="" textlink="">
      <xdr:nvSpPr>
        <xdr:cNvPr id="52" name="AutoShape 1" descr="blob:https://web.whatsapp.com/c89cac4a-3bbf-4851-a090-7f48db314ec1">
          <a:extLst>
            <a:ext uri="{FF2B5EF4-FFF2-40B4-BE49-F238E27FC236}">
              <a16:creationId xmlns="" xmlns:a16="http://schemas.microsoft.com/office/drawing/2014/main" id="{E25E179A-097D-4C2B-A3AC-033D0316E239}"/>
            </a:ext>
          </a:extLst>
        </xdr:cNvPr>
        <xdr:cNvSpPr>
          <a:spLocks noChangeAspect="1" noChangeArrowheads="1"/>
        </xdr:cNvSpPr>
      </xdr:nvSpPr>
      <xdr:spPr bwMode="auto">
        <a:xfrm>
          <a:off x="4314825" y="5084349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2337</xdr:row>
      <xdr:rowOff>0</xdr:rowOff>
    </xdr:from>
    <xdr:ext cx="304800" cy="200025"/>
    <xdr:sp macro="" textlink="">
      <xdr:nvSpPr>
        <xdr:cNvPr id="53" name="AutoShape 1" descr="blob:https://web.whatsapp.com/c89cac4a-3bbf-4851-a090-7f48db314ec1">
          <a:extLst>
            <a:ext uri="{FF2B5EF4-FFF2-40B4-BE49-F238E27FC236}">
              <a16:creationId xmlns="" xmlns:a16="http://schemas.microsoft.com/office/drawing/2014/main" id="{9FA9B833-EAE3-452B-AFBF-D1CDEF4CF825}"/>
            </a:ext>
          </a:extLst>
        </xdr:cNvPr>
        <xdr:cNvSpPr>
          <a:spLocks noChangeAspect="1" noChangeArrowheads="1"/>
        </xdr:cNvSpPr>
      </xdr:nvSpPr>
      <xdr:spPr bwMode="auto">
        <a:xfrm>
          <a:off x="4314825" y="5084349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2337</xdr:row>
      <xdr:rowOff>0</xdr:rowOff>
    </xdr:from>
    <xdr:ext cx="304800" cy="200025"/>
    <xdr:sp macro="" textlink="">
      <xdr:nvSpPr>
        <xdr:cNvPr id="54" name="AutoShape 1" descr="blob:https://web.whatsapp.com/03fb3b94-e5f4-4d6f-a406-eaeef2f0654c">
          <a:extLst>
            <a:ext uri="{FF2B5EF4-FFF2-40B4-BE49-F238E27FC236}">
              <a16:creationId xmlns="" xmlns:a16="http://schemas.microsoft.com/office/drawing/2014/main" id="{4759BA4D-B80D-4107-9C87-2D439E576FED}"/>
            </a:ext>
          </a:extLst>
        </xdr:cNvPr>
        <xdr:cNvSpPr>
          <a:spLocks noChangeAspect="1" noChangeArrowheads="1"/>
        </xdr:cNvSpPr>
      </xdr:nvSpPr>
      <xdr:spPr bwMode="auto">
        <a:xfrm>
          <a:off x="4314825" y="5084349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2337</xdr:row>
      <xdr:rowOff>0</xdr:rowOff>
    </xdr:from>
    <xdr:ext cx="304800" cy="200025"/>
    <xdr:sp macro="" textlink="">
      <xdr:nvSpPr>
        <xdr:cNvPr id="55" name="AutoShape 1" descr="blob:https://web.whatsapp.com/c89cac4a-3bbf-4851-a090-7f48db314ec1">
          <a:extLst>
            <a:ext uri="{FF2B5EF4-FFF2-40B4-BE49-F238E27FC236}">
              <a16:creationId xmlns="" xmlns:a16="http://schemas.microsoft.com/office/drawing/2014/main" id="{E25E179A-097D-4C2B-A3AC-033D0316E239}"/>
            </a:ext>
          </a:extLst>
        </xdr:cNvPr>
        <xdr:cNvSpPr>
          <a:spLocks noChangeAspect="1" noChangeArrowheads="1"/>
        </xdr:cNvSpPr>
      </xdr:nvSpPr>
      <xdr:spPr bwMode="auto">
        <a:xfrm>
          <a:off x="4314825" y="5084349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56" name="AutoShape 1" descr="blob:https://web.whatsapp.com/c89cac4a-3bbf-4851-a090-7f48db314ec1">
          <a:extLst>
            <a:ext uri="{FF2B5EF4-FFF2-40B4-BE49-F238E27FC236}">
              <a16:creationId xmlns="" xmlns:a16="http://schemas.microsoft.com/office/drawing/2014/main" id="{9FA9B833-EAE3-452B-AFBF-D1CDEF4CF825}"/>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57" name="AutoShape 1" descr="blob:https://web.whatsapp.com/03fb3b94-e5f4-4d6f-a406-eaeef2f0654c">
          <a:extLst>
            <a:ext uri="{FF2B5EF4-FFF2-40B4-BE49-F238E27FC236}">
              <a16:creationId xmlns="" xmlns:a16="http://schemas.microsoft.com/office/drawing/2014/main" id="{4759BA4D-B80D-4107-9C87-2D439E576FED}"/>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58" name="AutoShape 1" descr="blob:https://web.whatsapp.com/c89cac4a-3bbf-4851-a090-7f48db314ec1">
          <a:extLst>
            <a:ext uri="{FF2B5EF4-FFF2-40B4-BE49-F238E27FC236}">
              <a16:creationId xmlns="" xmlns:a16="http://schemas.microsoft.com/office/drawing/2014/main" id="{E25E179A-097D-4C2B-A3AC-033D0316E239}"/>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2337</xdr:row>
      <xdr:rowOff>0</xdr:rowOff>
    </xdr:from>
    <xdr:ext cx="304800" cy="200025"/>
    <xdr:sp macro="" textlink="">
      <xdr:nvSpPr>
        <xdr:cNvPr id="59" name="AutoShape 1" descr="blob:https://web.whatsapp.com/c89cac4a-3bbf-4851-a090-7f48db314ec1">
          <a:extLst>
            <a:ext uri="{FF2B5EF4-FFF2-40B4-BE49-F238E27FC236}">
              <a16:creationId xmlns="" xmlns:a16="http://schemas.microsoft.com/office/drawing/2014/main" id="{9FA9B833-EAE3-452B-AFBF-D1CDEF4CF825}"/>
            </a:ext>
          </a:extLst>
        </xdr:cNvPr>
        <xdr:cNvSpPr>
          <a:spLocks noChangeAspect="1" noChangeArrowheads="1"/>
        </xdr:cNvSpPr>
      </xdr:nvSpPr>
      <xdr:spPr bwMode="auto">
        <a:xfrm>
          <a:off x="4314825" y="5084349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2337</xdr:row>
      <xdr:rowOff>0</xdr:rowOff>
    </xdr:from>
    <xdr:ext cx="304800" cy="200025"/>
    <xdr:sp macro="" textlink="">
      <xdr:nvSpPr>
        <xdr:cNvPr id="60" name="AutoShape 1" descr="blob:https://web.whatsapp.com/03fb3b94-e5f4-4d6f-a406-eaeef2f0654c">
          <a:extLst>
            <a:ext uri="{FF2B5EF4-FFF2-40B4-BE49-F238E27FC236}">
              <a16:creationId xmlns="" xmlns:a16="http://schemas.microsoft.com/office/drawing/2014/main" id="{4759BA4D-B80D-4107-9C87-2D439E576FED}"/>
            </a:ext>
          </a:extLst>
        </xdr:cNvPr>
        <xdr:cNvSpPr>
          <a:spLocks noChangeAspect="1" noChangeArrowheads="1"/>
        </xdr:cNvSpPr>
      </xdr:nvSpPr>
      <xdr:spPr bwMode="auto">
        <a:xfrm>
          <a:off x="4314825" y="5084349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2337</xdr:row>
      <xdr:rowOff>0</xdr:rowOff>
    </xdr:from>
    <xdr:ext cx="304800" cy="200025"/>
    <xdr:sp macro="" textlink="">
      <xdr:nvSpPr>
        <xdr:cNvPr id="61" name="AutoShape 1" descr="blob:https://web.whatsapp.com/c89cac4a-3bbf-4851-a090-7f48db314ec1">
          <a:extLst>
            <a:ext uri="{FF2B5EF4-FFF2-40B4-BE49-F238E27FC236}">
              <a16:creationId xmlns="" xmlns:a16="http://schemas.microsoft.com/office/drawing/2014/main" id="{E25E179A-097D-4C2B-A3AC-033D0316E239}"/>
            </a:ext>
          </a:extLst>
        </xdr:cNvPr>
        <xdr:cNvSpPr>
          <a:spLocks noChangeAspect="1" noChangeArrowheads="1"/>
        </xdr:cNvSpPr>
      </xdr:nvSpPr>
      <xdr:spPr bwMode="auto">
        <a:xfrm>
          <a:off x="4314825" y="5084349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2337</xdr:row>
      <xdr:rowOff>0</xdr:rowOff>
    </xdr:from>
    <xdr:ext cx="304800" cy="200025"/>
    <xdr:sp macro="" textlink="">
      <xdr:nvSpPr>
        <xdr:cNvPr id="62" name="AutoShape 1" descr="blob:https://web.whatsapp.com/c89cac4a-3bbf-4851-a090-7f48db314ec1">
          <a:extLst>
            <a:ext uri="{FF2B5EF4-FFF2-40B4-BE49-F238E27FC236}">
              <a16:creationId xmlns="" xmlns:a16="http://schemas.microsoft.com/office/drawing/2014/main" id="{9FA9B833-EAE3-452B-AFBF-D1CDEF4CF825}"/>
            </a:ext>
          </a:extLst>
        </xdr:cNvPr>
        <xdr:cNvSpPr>
          <a:spLocks noChangeAspect="1" noChangeArrowheads="1"/>
        </xdr:cNvSpPr>
      </xdr:nvSpPr>
      <xdr:spPr bwMode="auto">
        <a:xfrm>
          <a:off x="4314825" y="5084349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2337</xdr:row>
      <xdr:rowOff>0</xdr:rowOff>
    </xdr:from>
    <xdr:ext cx="304800" cy="200025"/>
    <xdr:sp macro="" textlink="">
      <xdr:nvSpPr>
        <xdr:cNvPr id="63" name="AutoShape 1" descr="blob:https://web.whatsapp.com/03fb3b94-e5f4-4d6f-a406-eaeef2f0654c">
          <a:extLst>
            <a:ext uri="{FF2B5EF4-FFF2-40B4-BE49-F238E27FC236}">
              <a16:creationId xmlns="" xmlns:a16="http://schemas.microsoft.com/office/drawing/2014/main" id="{4759BA4D-B80D-4107-9C87-2D439E576FED}"/>
            </a:ext>
          </a:extLst>
        </xdr:cNvPr>
        <xdr:cNvSpPr>
          <a:spLocks noChangeAspect="1" noChangeArrowheads="1"/>
        </xdr:cNvSpPr>
      </xdr:nvSpPr>
      <xdr:spPr bwMode="auto">
        <a:xfrm>
          <a:off x="4314825" y="5084349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2337</xdr:row>
      <xdr:rowOff>0</xdr:rowOff>
    </xdr:from>
    <xdr:ext cx="304800" cy="200025"/>
    <xdr:sp macro="" textlink="">
      <xdr:nvSpPr>
        <xdr:cNvPr id="64" name="AutoShape 1" descr="blob:https://web.whatsapp.com/c89cac4a-3bbf-4851-a090-7f48db314ec1">
          <a:extLst>
            <a:ext uri="{FF2B5EF4-FFF2-40B4-BE49-F238E27FC236}">
              <a16:creationId xmlns="" xmlns:a16="http://schemas.microsoft.com/office/drawing/2014/main" id="{E25E179A-097D-4C2B-A3AC-033D0316E239}"/>
            </a:ext>
          </a:extLst>
        </xdr:cNvPr>
        <xdr:cNvSpPr>
          <a:spLocks noChangeAspect="1" noChangeArrowheads="1"/>
        </xdr:cNvSpPr>
      </xdr:nvSpPr>
      <xdr:spPr bwMode="auto">
        <a:xfrm>
          <a:off x="4314825" y="5084349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65" name="AutoShape 1" descr="blob:https://web.whatsapp.com/c89cac4a-3bbf-4851-a090-7f48db314ec1">
          <a:extLst>
            <a:ext uri="{FF2B5EF4-FFF2-40B4-BE49-F238E27FC236}">
              <a16:creationId xmlns="" xmlns:a16="http://schemas.microsoft.com/office/drawing/2014/main" id="{9FA9B833-EAE3-452B-AFBF-D1CDEF4CF825}"/>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66" name="AutoShape 1" descr="blob:https://web.whatsapp.com/03fb3b94-e5f4-4d6f-a406-eaeef2f0654c">
          <a:extLst>
            <a:ext uri="{FF2B5EF4-FFF2-40B4-BE49-F238E27FC236}">
              <a16:creationId xmlns="" xmlns:a16="http://schemas.microsoft.com/office/drawing/2014/main" id="{4759BA4D-B80D-4107-9C87-2D439E576FED}"/>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67" name="AutoShape 1" descr="blob:https://web.whatsapp.com/c89cac4a-3bbf-4851-a090-7f48db314ec1">
          <a:extLst>
            <a:ext uri="{FF2B5EF4-FFF2-40B4-BE49-F238E27FC236}">
              <a16:creationId xmlns="" xmlns:a16="http://schemas.microsoft.com/office/drawing/2014/main" id="{E25E179A-097D-4C2B-A3AC-033D0316E239}"/>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68" name="AutoShape 1" descr="blob:https://web.whatsapp.com/c89cac4a-3bbf-4851-a090-7f48db314ec1">
          <a:extLst>
            <a:ext uri="{FF2B5EF4-FFF2-40B4-BE49-F238E27FC236}">
              <a16:creationId xmlns="" xmlns:a16="http://schemas.microsoft.com/office/drawing/2014/main" id="{9FA9B833-EAE3-452B-AFBF-D1CDEF4CF825}"/>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69" name="AutoShape 1" descr="blob:https://web.whatsapp.com/03fb3b94-e5f4-4d6f-a406-eaeef2f0654c">
          <a:extLst>
            <a:ext uri="{FF2B5EF4-FFF2-40B4-BE49-F238E27FC236}">
              <a16:creationId xmlns="" xmlns:a16="http://schemas.microsoft.com/office/drawing/2014/main" id="{4759BA4D-B80D-4107-9C87-2D439E576FED}"/>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70" name="AutoShape 1" descr="blob:https://web.whatsapp.com/c89cac4a-3bbf-4851-a090-7f48db314ec1">
          <a:extLst>
            <a:ext uri="{FF2B5EF4-FFF2-40B4-BE49-F238E27FC236}">
              <a16:creationId xmlns="" xmlns:a16="http://schemas.microsoft.com/office/drawing/2014/main" id="{E25E179A-097D-4C2B-A3AC-033D0316E239}"/>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71" name="AutoShape 1" descr="blob:https://web.whatsapp.com/c89cac4a-3bbf-4851-a090-7f48db314ec1">
          <a:extLst>
            <a:ext uri="{FF2B5EF4-FFF2-40B4-BE49-F238E27FC236}">
              <a16:creationId xmlns="" xmlns:a16="http://schemas.microsoft.com/office/drawing/2014/main" id="{9FA9B833-EAE3-452B-AFBF-D1CDEF4CF825}"/>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72" name="AutoShape 1" descr="blob:https://web.whatsapp.com/03fb3b94-e5f4-4d6f-a406-eaeef2f0654c">
          <a:extLst>
            <a:ext uri="{FF2B5EF4-FFF2-40B4-BE49-F238E27FC236}">
              <a16:creationId xmlns="" xmlns:a16="http://schemas.microsoft.com/office/drawing/2014/main" id="{4759BA4D-B80D-4107-9C87-2D439E576FED}"/>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73" name="AutoShape 1" descr="blob:https://web.whatsapp.com/c89cac4a-3bbf-4851-a090-7f48db314ec1">
          <a:extLst>
            <a:ext uri="{FF2B5EF4-FFF2-40B4-BE49-F238E27FC236}">
              <a16:creationId xmlns="" xmlns:a16="http://schemas.microsoft.com/office/drawing/2014/main" id="{E25E179A-097D-4C2B-A3AC-033D0316E239}"/>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74" name="AutoShape 1" descr="blob:https://web.whatsapp.com/c89cac4a-3bbf-4851-a090-7f48db314ec1">
          <a:extLst>
            <a:ext uri="{FF2B5EF4-FFF2-40B4-BE49-F238E27FC236}">
              <a16:creationId xmlns="" xmlns:a16="http://schemas.microsoft.com/office/drawing/2014/main" id="{9FA9B833-EAE3-452B-AFBF-D1CDEF4CF825}"/>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75" name="AutoShape 1" descr="blob:https://web.whatsapp.com/03fb3b94-e5f4-4d6f-a406-eaeef2f0654c">
          <a:extLst>
            <a:ext uri="{FF2B5EF4-FFF2-40B4-BE49-F238E27FC236}">
              <a16:creationId xmlns="" xmlns:a16="http://schemas.microsoft.com/office/drawing/2014/main" id="{4759BA4D-B80D-4107-9C87-2D439E576FED}"/>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76" name="AutoShape 1" descr="blob:https://web.whatsapp.com/c89cac4a-3bbf-4851-a090-7f48db314ec1">
          <a:extLst>
            <a:ext uri="{FF2B5EF4-FFF2-40B4-BE49-F238E27FC236}">
              <a16:creationId xmlns="" xmlns:a16="http://schemas.microsoft.com/office/drawing/2014/main" id="{E25E179A-097D-4C2B-A3AC-033D0316E239}"/>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77" name="AutoShape 1" descr="blob:https://web.whatsapp.com/c89cac4a-3bbf-4851-a090-7f48db314ec1">
          <a:extLst>
            <a:ext uri="{FF2B5EF4-FFF2-40B4-BE49-F238E27FC236}">
              <a16:creationId xmlns="" xmlns:a16="http://schemas.microsoft.com/office/drawing/2014/main" id="{9FA9B833-EAE3-452B-AFBF-D1CDEF4CF825}"/>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78" name="AutoShape 1" descr="blob:https://web.whatsapp.com/03fb3b94-e5f4-4d6f-a406-eaeef2f0654c">
          <a:extLst>
            <a:ext uri="{FF2B5EF4-FFF2-40B4-BE49-F238E27FC236}">
              <a16:creationId xmlns="" xmlns:a16="http://schemas.microsoft.com/office/drawing/2014/main" id="{4759BA4D-B80D-4107-9C87-2D439E576FED}"/>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79" name="AutoShape 1" descr="blob:https://web.whatsapp.com/c89cac4a-3bbf-4851-a090-7f48db314ec1">
          <a:extLst>
            <a:ext uri="{FF2B5EF4-FFF2-40B4-BE49-F238E27FC236}">
              <a16:creationId xmlns="" xmlns:a16="http://schemas.microsoft.com/office/drawing/2014/main" id="{E25E179A-097D-4C2B-A3AC-033D0316E239}"/>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80" name="AutoShape 1" descr="blob:https://web.whatsapp.com/c89cac4a-3bbf-4851-a090-7f48db314ec1">
          <a:extLst>
            <a:ext uri="{FF2B5EF4-FFF2-40B4-BE49-F238E27FC236}">
              <a16:creationId xmlns="" xmlns:a16="http://schemas.microsoft.com/office/drawing/2014/main" id="{9FA9B833-EAE3-452B-AFBF-D1CDEF4CF825}"/>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81" name="AutoShape 1" descr="blob:https://web.whatsapp.com/03fb3b94-e5f4-4d6f-a406-eaeef2f0654c">
          <a:extLst>
            <a:ext uri="{FF2B5EF4-FFF2-40B4-BE49-F238E27FC236}">
              <a16:creationId xmlns="" xmlns:a16="http://schemas.microsoft.com/office/drawing/2014/main" id="{4759BA4D-B80D-4107-9C87-2D439E576FED}"/>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82" name="AutoShape 1" descr="blob:https://web.whatsapp.com/c89cac4a-3bbf-4851-a090-7f48db314ec1">
          <a:extLst>
            <a:ext uri="{FF2B5EF4-FFF2-40B4-BE49-F238E27FC236}">
              <a16:creationId xmlns="" xmlns:a16="http://schemas.microsoft.com/office/drawing/2014/main" id="{E25E179A-097D-4C2B-A3AC-033D0316E239}"/>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83" name="AutoShape 1" descr="blob:https://web.whatsapp.com/c89cac4a-3bbf-4851-a090-7f48db314ec1">
          <a:extLst>
            <a:ext uri="{FF2B5EF4-FFF2-40B4-BE49-F238E27FC236}">
              <a16:creationId xmlns="" xmlns:a16="http://schemas.microsoft.com/office/drawing/2014/main" id="{9FA9B833-EAE3-452B-AFBF-D1CDEF4CF825}"/>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84" name="AutoShape 1" descr="blob:https://web.whatsapp.com/03fb3b94-e5f4-4d6f-a406-eaeef2f0654c">
          <a:extLst>
            <a:ext uri="{FF2B5EF4-FFF2-40B4-BE49-F238E27FC236}">
              <a16:creationId xmlns="" xmlns:a16="http://schemas.microsoft.com/office/drawing/2014/main" id="{4759BA4D-B80D-4107-9C87-2D439E576FED}"/>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85" name="AutoShape 1" descr="blob:https://web.whatsapp.com/c89cac4a-3bbf-4851-a090-7f48db314ec1">
          <a:extLst>
            <a:ext uri="{FF2B5EF4-FFF2-40B4-BE49-F238E27FC236}">
              <a16:creationId xmlns="" xmlns:a16="http://schemas.microsoft.com/office/drawing/2014/main" id="{E25E179A-097D-4C2B-A3AC-033D0316E239}"/>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86" name="AutoShape 1" descr="blob:https://web.whatsapp.com/c89cac4a-3bbf-4851-a090-7f48db314ec1">
          <a:extLst>
            <a:ext uri="{FF2B5EF4-FFF2-40B4-BE49-F238E27FC236}">
              <a16:creationId xmlns="" xmlns:a16="http://schemas.microsoft.com/office/drawing/2014/main" id="{9FA9B833-EAE3-452B-AFBF-D1CDEF4CF825}"/>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87" name="AutoShape 1" descr="blob:https://web.whatsapp.com/03fb3b94-e5f4-4d6f-a406-eaeef2f0654c">
          <a:extLst>
            <a:ext uri="{FF2B5EF4-FFF2-40B4-BE49-F238E27FC236}">
              <a16:creationId xmlns="" xmlns:a16="http://schemas.microsoft.com/office/drawing/2014/main" id="{4759BA4D-B80D-4107-9C87-2D439E576FED}"/>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88" name="AutoShape 1" descr="blob:https://web.whatsapp.com/c89cac4a-3bbf-4851-a090-7f48db314ec1">
          <a:extLst>
            <a:ext uri="{FF2B5EF4-FFF2-40B4-BE49-F238E27FC236}">
              <a16:creationId xmlns="" xmlns:a16="http://schemas.microsoft.com/office/drawing/2014/main" id="{E25E179A-097D-4C2B-A3AC-033D0316E239}"/>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89" name="AutoShape 1" descr="blob:https://web.whatsapp.com/c89cac4a-3bbf-4851-a090-7f48db314ec1">
          <a:extLst>
            <a:ext uri="{FF2B5EF4-FFF2-40B4-BE49-F238E27FC236}">
              <a16:creationId xmlns="" xmlns:a16="http://schemas.microsoft.com/office/drawing/2014/main" id="{9FA9B833-EAE3-452B-AFBF-D1CDEF4CF825}"/>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90" name="AutoShape 1" descr="blob:https://web.whatsapp.com/03fb3b94-e5f4-4d6f-a406-eaeef2f0654c">
          <a:extLst>
            <a:ext uri="{FF2B5EF4-FFF2-40B4-BE49-F238E27FC236}">
              <a16:creationId xmlns="" xmlns:a16="http://schemas.microsoft.com/office/drawing/2014/main" id="{4759BA4D-B80D-4107-9C87-2D439E576FED}"/>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91" name="AutoShape 1" descr="blob:https://web.whatsapp.com/c89cac4a-3bbf-4851-a090-7f48db314ec1">
          <a:extLst>
            <a:ext uri="{FF2B5EF4-FFF2-40B4-BE49-F238E27FC236}">
              <a16:creationId xmlns="" xmlns:a16="http://schemas.microsoft.com/office/drawing/2014/main" id="{E25E179A-097D-4C2B-A3AC-033D0316E239}"/>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92" name="AutoShape 1" descr="blob:https://web.whatsapp.com/c89cac4a-3bbf-4851-a090-7f48db314ec1">
          <a:extLst>
            <a:ext uri="{FF2B5EF4-FFF2-40B4-BE49-F238E27FC236}">
              <a16:creationId xmlns="" xmlns:a16="http://schemas.microsoft.com/office/drawing/2014/main" id="{9FA9B833-EAE3-452B-AFBF-D1CDEF4CF825}"/>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93" name="AutoShape 1" descr="blob:https://web.whatsapp.com/03fb3b94-e5f4-4d6f-a406-eaeef2f0654c">
          <a:extLst>
            <a:ext uri="{FF2B5EF4-FFF2-40B4-BE49-F238E27FC236}">
              <a16:creationId xmlns="" xmlns:a16="http://schemas.microsoft.com/office/drawing/2014/main" id="{4759BA4D-B80D-4107-9C87-2D439E576FED}"/>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94" name="AutoShape 1" descr="blob:https://web.whatsapp.com/c89cac4a-3bbf-4851-a090-7f48db314ec1">
          <a:extLst>
            <a:ext uri="{FF2B5EF4-FFF2-40B4-BE49-F238E27FC236}">
              <a16:creationId xmlns="" xmlns:a16="http://schemas.microsoft.com/office/drawing/2014/main" id="{E25E179A-097D-4C2B-A3AC-033D0316E239}"/>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2335</xdr:row>
      <xdr:rowOff>0</xdr:rowOff>
    </xdr:from>
    <xdr:ext cx="304800" cy="200025"/>
    <xdr:sp macro="" textlink="">
      <xdr:nvSpPr>
        <xdr:cNvPr id="95" name="AutoShape 1" descr="blob:https://web.whatsapp.com/c89cac4a-3bbf-4851-a090-7f48db314ec1">
          <a:extLst>
            <a:ext uri="{FF2B5EF4-FFF2-40B4-BE49-F238E27FC236}">
              <a16:creationId xmlns="" xmlns:a16="http://schemas.microsoft.com/office/drawing/2014/main" id="{9FA9B833-EAE3-452B-AFBF-D1CDEF4CF825}"/>
            </a:ext>
          </a:extLst>
        </xdr:cNvPr>
        <xdr:cNvSpPr>
          <a:spLocks noChangeAspect="1" noChangeArrowheads="1"/>
        </xdr:cNvSpPr>
      </xdr:nvSpPr>
      <xdr:spPr bwMode="auto">
        <a:xfrm>
          <a:off x="4314825" y="5080539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2335</xdr:row>
      <xdr:rowOff>0</xdr:rowOff>
    </xdr:from>
    <xdr:ext cx="304800" cy="200025"/>
    <xdr:sp macro="" textlink="">
      <xdr:nvSpPr>
        <xdr:cNvPr id="96" name="AutoShape 1" descr="blob:https://web.whatsapp.com/03fb3b94-e5f4-4d6f-a406-eaeef2f0654c">
          <a:extLst>
            <a:ext uri="{FF2B5EF4-FFF2-40B4-BE49-F238E27FC236}">
              <a16:creationId xmlns="" xmlns:a16="http://schemas.microsoft.com/office/drawing/2014/main" id="{4759BA4D-B80D-4107-9C87-2D439E576FED}"/>
            </a:ext>
          </a:extLst>
        </xdr:cNvPr>
        <xdr:cNvSpPr>
          <a:spLocks noChangeAspect="1" noChangeArrowheads="1"/>
        </xdr:cNvSpPr>
      </xdr:nvSpPr>
      <xdr:spPr bwMode="auto">
        <a:xfrm>
          <a:off x="4314825" y="5080539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2335</xdr:row>
      <xdr:rowOff>0</xdr:rowOff>
    </xdr:from>
    <xdr:ext cx="304800" cy="200025"/>
    <xdr:sp macro="" textlink="">
      <xdr:nvSpPr>
        <xdr:cNvPr id="97" name="AutoShape 1" descr="blob:https://web.whatsapp.com/c89cac4a-3bbf-4851-a090-7f48db314ec1">
          <a:extLst>
            <a:ext uri="{FF2B5EF4-FFF2-40B4-BE49-F238E27FC236}">
              <a16:creationId xmlns="" xmlns:a16="http://schemas.microsoft.com/office/drawing/2014/main" id="{E25E179A-097D-4C2B-A3AC-033D0316E239}"/>
            </a:ext>
          </a:extLst>
        </xdr:cNvPr>
        <xdr:cNvSpPr>
          <a:spLocks noChangeAspect="1" noChangeArrowheads="1"/>
        </xdr:cNvSpPr>
      </xdr:nvSpPr>
      <xdr:spPr bwMode="auto">
        <a:xfrm>
          <a:off x="4314825" y="5080539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2335</xdr:row>
      <xdr:rowOff>0</xdr:rowOff>
    </xdr:from>
    <xdr:ext cx="304800" cy="200025"/>
    <xdr:sp macro="" textlink="">
      <xdr:nvSpPr>
        <xdr:cNvPr id="98" name="AutoShape 1" descr="blob:https://web.whatsapp.com/c89cac4a-3bbf-4851-a090-7f48db314ec1">
          <a:extLst>
            <a:ext uri="{FF2B5EF4-FFF2-40B4-BE49-F238E27FC236}">
              <a16:creationId xmlns="" xmlns:a16="http://schemas.microsoft.com/office/drawing/2014/main" id="{9FA9B833-EAE3-452B-AFBF-D1CDEF4CF825}"/>
            </a:ext>
          </a:extLst>
        </xdr:cNvPr>
        <xdr:cNvSpPr>
          <a:spLocks noChangeAspect="1" noChangeArrowheads="1"/>
        </xdr:cNvSpPr>
      </xdr:nvSpPr>
      <xdr:spPr bwMode="auto">
        <a:xfrm>
          <a:off x="4314825" y="5080539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2335</xdr:row>
      <xdr:rowOff>0</xdr:rowOff>
    </xdr:from>
    <xdr:ext cx="304800" cy="200025"/>
    <xdr:sp macro="" textlink="">
      <xdr:nvSpPr>
        <xdr:cNvPr id="99" name="AutoShape 1" descr="blob:https://web.whatsapp.com/03fb3b94-e5f4-4d6f-a406-eaeef2f0654c">
          <a:extLst>
            <a:ext uri="{FF2B5EF4-FFF2-40B4-BE49-F238E27FC236}">
              <a16:creationId xmlns="" xmlns:a16="http://schemas.microsoft.com/office/drawing/2014/main" id="{4759BA4D-B80D-4107-9C87-2D439E576FED}"/>
            </a:ext>
          </a:extLst>
        </xdr:cNvPr>
        <xdr:cNvSpPr>
          <a:spLocks noChangeAspect="1" noChangeArrowheads="1"/>
        </xdr:cNvSpPr>
      </xdr:nvSpPr>
      <xdr:spPr bwMode="auto">
        <a:xfrm>
          <a:off x="4314825" y="5080539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2335</xdr:row>
      <xdr:rowOff>0</xdr:rowOff>
    </xdr:from>
    <xdr:ext cx="304800" cy="200025"/>
    <xdr:sp macro="" textlink="">
      <xdr:nvSpPr>
        <xdr:cNvPr id="100" name="AutoShape 1" descr="blob:https://web.whatsapp.com/c89cac4a-3bbf-4851-a090-7f48db314ec1">
          <a:extLst>
            <a:ext uri="{FF2B5EF4-FFF2-40B4-BE49-F238E27FC236}">
              <a16:creationId xmlns="" xmlns:a16="http://schemas.microsoft.com/office/drawing/2014/main" id="{E25E179A-097D-4C2B-A3AC-033D0316E239}"/>
            </a:ext>
          </a:extLst>
        </xdr:cNvPr>
        <xdr:cNvSpPr>
          <a:spLocks noChangeAspect="1" noChangeArrowheads="1"/>
        </xdr:cNvSpPr>
      </xdr:nvSpPr>
      <xdr:spPr bwMode="auto">
        <a:xfrm>
          <a:off x="4314825" y="5080539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2419</xdr:row>
      <xdr:rowOff>0</xdr:rowOff>
    </xdr:from>
    <xdr:ext cx="304800" cy="200025"/>
    <xdr:sp macro="" textlink="">
      <xdr:nvSpPr>
        <xdr:cNvPr id="101" name="AutoShape 1" descr="blob:https://web.whatsapp.com/c89cac4a-3bbf-4851-a090-7f48db314ec1">
          <a:extLst>
            <a:ext uri="{FF2B5EF4-FFF2-40B4-BE49-F238E27FC236}">
              <a16:creationId xmlns="" xmlns:a16="http://schemas.microsoft.com/office/drawing/2014/main" id="{02F31BB3-F096-4FC7-A58B-00433C77F105}"/>
            </a:ext>
          </a:extLst>
        </xdr:cNvPr>
        <xdr:cNvSpPr>
          <a:spLocks noChangeAspect="1" noChangeArrowheads="1"/>
        </xdr:cNvSpPr>
      </xdr:nvSpPr>
      <xdr:spPr bwMode="auto">
        <a:xfrm>
          <a:off x="4314825" y="533457150"/>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2419</xdr:row>
      <xdr:rowOff>0</xdr:rowOff>
    </xdr:from>
    <xdr:ext cx="304800" cy="200025"/>
    <xdr:sp macro="" textlink="">
      <xdr:nvSpPr>
        <xdr:cNvPr id="102" name="AutoShape 1" descr="blob:https://web.whatsapp.com/03fb3b94-e5f4-4d6f-a406-eaeef2f0654c">
          <a:extLst>
            <a:ext uri="{FF2B5EF4-FFF2-40B4-BE49-F238E27FC236}">
              <a16:creationId xmlns="" xmlns:a16="http://schemas.microsoft.com/office/drawing/2014/main" id="{79621CCE-5A4F-4A9B-9D9B-7B3FE4F1F3C4}"/>
            </a:ext>
          </a:extLst>
        </xdr:cNvPr>
        <xdr:cNvSpPr>
          <a:spLocks noChangeAspect="1" noChangeArrowheads="1"/>
        </xdr:cNvSpPr>
      </xdr:nvSpPr>
      <xdr:spPr bwMode="auto">
        <a:xfrm>
          <a:off x="4314825" y="533457150"/>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2419</xdr:row>
      <xdr:rowOff>0</xdr:rowOff>
    </xdr:from>
    <xdr:ext cx="304800" cy="200025"/>
    <xdr:sp macro="" textlink="">
      <xdr:nvSpPr>
        <xdr:cNvPr id="103" name="AutoShape 1" descr="blob:https://web.whatsapp.com/c89cac4a-3bbf-4851-a090-7f48db314ec1">
          <a:extLst>
            <a:ext uri="{FF2B5EF4-FFF2-40B4-BE49-F238E27FC236}">
              <a16:creationId xmlns="" xmlns:a16="http://schemas.microsoft.com/office/drawing/2014/main" id="{FAD70000-05D6-4B2B-B390-CF72FCF62B47}"/>
            </a:ext>
          </a:extLst>
        </xdr:cNvPr>
        <xdr:cNvSpPr>
          <a:spLocks noChangeAspect="1" noChangeArrowheads="1"/>
        </xdr:cNvSpPr>
      </xdr:nvSpPr>
      <xdr:spPr bwMode="auto">
        <a:xfrm>
          <a:off x="4314825" y="533457150"/>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104" name="AutoShape 1" descr="blob:https://web.whatsapp.com/c89cac4a-3bbf-4851-a090-7f48db314ec1">
          <a:extLst>
            <a:ext uri="{FF2B5EF4-FFF2-40B4-BE49-F238E27FC236}">
              <a16:creationId xmlns="" xmlns:a16="http://schemas.microsoft.com/office/drawing/2014/main" id="{9FA9B833-EAE3-452B-AFBF-D1CDEF4CF825}"/>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105" name="AutoShape 1" descr="blob:https://web.whatsapp.com/03fb3b94-e5f4-4d6f-a406-eaeef2f0654c">
          <a:extLst>
            <a:ext uri="{FF2B5EF4-FFF2-40B4-BE49-F238E27FC236}">
              <a16:creationId xmlns="" xmlns:a16="http://schemas.microsoft.com/office/drawing/2014/main" id="{4759BA4D-B80D-4107-9C87-2D439E576FED}"/>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106" name="AutoShape 1" descr="blob:https://web.whatsapp.com/c89cac4a-3bbf-4851-a090-7f48db314ec1">
          <a:extLst>
            <a:ext uri="{FF2B5EF4-FFF2-40B4-BE49-F238E27FC236}">
              <a16:creationId xmlns="" xmlns:a16="http://schemas.microsoft.com/office/drawing/2014/main" id="{E25E179A-097D-4C2B-A3AC-033D0316E239}"/>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107" name="AutoShape 1" descr="blob:https://web.whatsapp.com/c89cac4a-3bbf-4851-a090-7f48db314ec1">
          <a:extLst>
            <a:ext uri="{FF2B5EF4-FFF2-40B4-BE49-F238E27FC236}">
              <a16:creationId xmlns="" xmlns:a16="http://schemas.microsoft.com/office/drawing/2014/main" id="{9FA9B833-EAE3-452B-AFBF-D1CDEF4CF825}"/>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108" name="AutoShape 1" descr="blob:https://web.whatsapp.com/03fb3b94-e5f4-4d6f-a406-eaeef2f0654c">
          <a:extLst>
            <a:ext uri="{FF2B5EF4-FFF2-40B4-BE49-F238E27FC236}">
              <a16:creationId xmlns="" xmlns:a16="http://schemas.microsoft.com/office/drawing/2014/main" id="{4759BA4D-B80D-4107-9C87-2D439E576FED}"/>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2334</xdr:row>
      <xdr:rowOff>0</xdr:rowOff>
    </xdr:from>
    <xdr:ext cx="304800" cy="200025"/>
    <xdr:sp macro="" textlink="">
      <xdr:nvSpPr>
        <xdr:cNvPr id="109" name="AutoShape 1" descr="blob:https://web.whatsapp.com/c89cac4a-3bbf-4851-a090-7f48db314ec1">
          <a:extLst>
            <a:ext uri="{FF2B5EF4-FFF2-40B4-BE49-F238E27FC236}">
              <a16:creationId xmlns="" xmlns:a16="http://schemas.microsoft.com/office/drawing/2014/main" id="{E25E179A-097D-4C2B-A3AC-033D0316E239}"/>
            </a:ext>
          </a:extLst>
        </xdr:cNvPr>
        <xdr:cNvSpPr>
          <a:spLocks noChangeAspect="1" noChangeArrowheads="1"/>
        </xdr:cNvSpPr>
      </xdr:nvSpPr>
      <xdr:spPr bwMode="auto">
        <a:xfrm>
          <a:off x="4314825" y="507863475"/>
          <a:ext cx="304800" cy="200025"/>
        </a:xfrm>
        <a:prstGeom prst="rect">
          <a:avLst/>
        </a:prstGeom>
        <a:noFill/>
        <a:ln>
          <a:noFill/>
        </a:ln>
      </xdr:spPr>
      <xdr:txBody>
        <a:bodyPr vert="horz" wrap="square" lIns="91440" tIns="45720" rIns="91440" bIns="45720" anchor="t" anchorCtr="0" upright="1">
          <a:noAutofit/>
        </a:bodyPr>
        <a:lstStyle/>
        <a:p>
          <a:endParaRPr lang="es-MX"/>
        </a:p>
      </xdr:txBody>
    </xdr:sp>
    <xdr:clientData fLocksWithSheet="0"/>
  </xdr:oneCellAnchor>
  <xdr:oneCellAnchor>
    <xdr:from>
      <xdr:col>3</xdr:col>
      <xdr:colOff>0</xdr:colOff>
      <xdr:row>2388</xdr:row>
      <xdr:rowOff>0</xdr:rowOff>
    </xdr:from>
    <xdr:ext cx="304800" cy="285750"/>
    <xdr:sp macro="" textlink="">
      <xdr:nvSpPr>
        <xdr:cNvPr id="110" name="AutoShape 1" descr="blob:https://web.whatsapp.com/c89cac4a-3bbf-4851-a090-7f48db314ec1">
          <a:extLst>
            <a:ext uri="{FF2B5EF4-FFF2-40B4-BE49-F238E27FC236}">
              <a16:creationId xmlns="" xmlns:a16="http://schemas.microsoft.com/office/drawing/2014/main" id="{00000000-0008-0000-0000-000002000000}"/>
            </a:ext>
          </a:extLst>
        </xdr:cNvPr>
        <xdr:cNvSpPr>
          <a:spLocks noChangeAspect="1" noChangeArrowheads="1"/>
        </xdr:cNvSpPr>
      </xdr:nvSpPr>
      <xdr:spPr bwMode="auto">
        <a:xfrm>
          <a:off x="4314825" y="521093700"/>
          <a:ext cx="304800" cy="285750"/>
        </a:xfrm>
        <a:prstGeom prst="rect">
          <a:avLst/>
        </a:prstGeom>
        <a:noFill/>
        <a:ln>
          <a:noFill/>
        </a:ln>
      </xdr:spPr>
      <xdr:txBody>
        <a:bodyPr rot="0" vert="horz" wrap="square" lIns="91440" tIns="45720" rIns="91440" bIns="45720" anchor="t" anchorCtr="0" upright="1">
          <a:noAutofit/>
        </a:bodyPr>
        <a:lstStyle/>
        <a:p>
          <a:endParaRPr lang="es-MX"/>
        </a:p>
      </xdr:txBody>
    </xdr:sp>
    <xdr:clientData fLocksWithSheet="0"/>
  </xdr:oneCellAnchor>
  <xdr:oneCellAnchor>
    <xdr:from>
      <xdr:col>3</xdr:col>
      <xdr:colOff>0</xdr:colOff>
      <xdr:row>2388</xdr:row>
      <xdr:rowOff>0</xdr:rowOff>
    </xdr:from>
    <xdr:ext cx="304800" cy="285750"/>
    <xdr:sp macro="" textlink="">
      <xdr:nvSpPr>
        <xdr:cNvPr id="111" name="AutoShape 1" descr="blob:https://web.whatsapp.com/03fb3b94-e5f4-4d6f-a406-eaeef2f0654c">
          <a:extLst>
            <a:ext uri="{FF2B5EF4-FFF2-40B4-BE49-F238E27FC236}">
              <a16:creationId xmlns="" xmlns:a16="http://schemas.microsoft.com/office/drawing/2014/main" id="{00000000-0008-0000-0000-000003000000}"/>
            </a:ext>
          </a:extLst>
        </xdr:cNvPr>
        <xdr:cNvSpPr>
          <a:spLocks noChangeAspect="1" noChangeArrowheads="1"/>
        </xdr:cNvSpPr>
      </xdr:nvSpPr>
      <xdr:spPr bwMode="auto">
        <a:xfrm>
          <a:off x="4314825" y="521093700"/>
          <a:ext cx="304800" cy="285750"/>
        </a:xfrm>
        <a:prstGeom prst="rect">
          <a:avLst/>
        </a:prstGeom>
        <a:noFill/>
        <a:ln>
          <a:noFill/>
        </a:ln>
      </xdr:spPr>
      <xdr:txBody>
        <a:bodyPr rot="0" vert="horz" wrap="square" lIns="91440" tIns="45720" rIns="91440" bIns="45720" anchor="t" anchorCtr="0" upright="1">
          <a:noAutofit/>
        </a:bodyPr>
        <a:lstStyle/>
        <a:p>
          <a:endParaRPr lang="es-MX"/>
        </a:p>
      </xdr:txBody>
    </xdr:sp>
    <xdr:clientData fLocksWithSheet="0"/>
  </xdr:oneCellAnchor>
  <xdr:oneCellAnchor>
    <xdr:from>
      <xdr:col>3</xdr:col>
      <xdr:colOff>0</xdr:colOff>
      <xdr:row>2388</xdr:row>
      <xdr:rowOff>0</xdr:rowOff>
    </xdr:from>
    <xdr:ext cx="304800" cy="285750"/>
    <xdr:sp macro="" textlink="">
      <xdr:nvSpPr>
        <xdr:cNvPr id="112" name="AutoShape 1" descr="blob:https://web.whatsapp.com/c89cac4a-3bbf-4851-a090-7f48db314ec1">
          <a:extLst>
            <a:ext uri="{FF2B5EF4-FFF2-40B4-BE49-F238E27FC236}">
              <a16:creationId xmlns="" xmlns:a16="http://schemas.microsoft.com/office/drawing/2014/main" id="{00000000-0008-0000-0000-000004000000}"/>
            </a:ext>
          </a:extLst>
        </xdr:cNvPr>
        <xdr:cNvSpPr>
          <a:spLocks noChangeAspect="1" noChangeArrowheads="1"/>
        </xdr:cNvSpPr>
      </xdr:nvSpPr>
      <xdr:spPr bwMode="auto">
        <a:xfrm>
          <a:off x="4314825" y="521093700"/>
          <a:ext cx="304800" cy="285750"/>
        </a:xfrm>
        <a:prstGeom prst="rect">
          <a:avLst/>
        </a:prstGeom>
        <a:noFill/>
        <a:ln>
          <a:noFill/>
        </a:ln>
      </xdr:spPr>
      <xdr:txBody>
        <a:bodyPr rot="0" vert="horz" wrap="square" lIns="91440" tIns="45720" rIns="91440" bIns="45720" anchor="t" anchorCtr="0" upright="1">
          <a:noAutofit/>
        </a:bodyPr>
        <a:lstStyle/>
        <a:p>
          <a:endParaRPr lang="es-MX"/>
        </a:p>
      </xdr:txBody>
    </xdr:sp>
    <xdr:clientData fLocksWithSheet="0"/>
  </xdr:oneCellAnchor>
  <xdr:oneCellAnchor>
    <xdr:from>
      <xdr:col>3</xdr:col>
      <xdr:colOff>0</xdr:colOff>
      <xdr:row>2387</xdr:row>
      <xdr:rowOff>0</xdr:rowOff>
    </xdr:from>
    <xdr:ext cx="304800" cy="285750"/>
    <xdr:sp macro="" textlink="">
      <xdr:nvSpPr>
        <xdr:cNvPr id="113" name="AutoShape 1" descr="blob:https://web.whatsapp.com/c89cac4a-3bbf-4851-a090-7f48db314ec1">
          <a:extLst>
            <a:ext uri="{FF2B5EF4-FFF2-40B4-BE49-F238E27FC236}">
              <a16:creationId xmlns="" xmlns:a16="http://schemas.microsoft.com/office/drawing/2014/main" id="{00000000-0008-0000-0000-000002000000}"/>
            </a:ext>
          </a:extLst>
        </xdr:cNvPr>
        <xdr:cNvSpPr>
          <a:spLocks noChangeAspect="1" noChangeArrowheads="1"/>
        </xdr:cNvSpPr>
      </xdr:nvSpPr>
      <xdr:spPr bwMode="auto">
        <a:xfrm>
          <a:off x="4314825" y="520903200"/>
          <a:ext cx="304800" cy="285750"/>
        </a:xfrm>
        <a:prstGeom prst="rect">
          <a:avLst/>
        </a:prstGeom>
        <a:noFill/>
        <a:ln>
          <a:noFill/>
        </a:ln>
      </xdr:spPr>
      <xdr:txBody>
        <a:bodyPr rot="0" vert="horz" wrap="square" lIns="91440" tIns="45720" rIns="91440" bIns="45720" anchor="t" anchorCtr="0" upright="1">
          <a:noAutofit/>
        </a:bodyPr>
        <a:lstStyle/>
        <a:p>
          <a:endParaRPr lang="es-MX"/>
        </a:p>
      </xdr:txBody>
    </xdr:sp>
    <xdr:clientData fLocksWithSheet="0"/>
  </xdr:oneCellAnchor>
  <xdr:oneCellAnchor>
    <xdr:from>
      <xdr:col>3</xdr:col>
      <xdr:colOff>0</xdr:colOff>
      <xdr:row>2387</xdr:row>
      <xdr:rowOff>0</xdr:rowOff>
    </xdr:from>
    <xdr:ext cx="304800" cy="285750"/>
    <xdr:sp macro="" textlink="">
      <xdr:nvSpPr>
        <xdr:cNvPr id="114" name="AutoShape 1" descr="blob:https://web.whatsapp.com/03fb3b94-e5f4-4d6f-a406-eaeef2f0654c">
          <a:extLst>
            <a:ext uri="{FF2B5EF4-FFF2-40B4-BE49-F238E27FC236}">
              <a16:creationId xmlns="" xmlns:a16="http://schemas.microsoft.com/office/drawing/2014/main" id="{00000000-0008-0000-0000-000003000000}"/>
            </a:ext>
          </a:extLst>
        </xdr:cNvPr>
        <xdr:cNvSpPr>
          <a:spLocks noChangeAspect="1" noChangeArrowheads="1"/>
        </xdr:cNvSpPr>
      </xdr:nvSpPr>
      <xdr:spPr bwMode="auto">
        <a:xfrm>
          <a:off x="4314825" y="520903200"/>
          <a:ext cx="304800" cy="285750"/>
        </a:xfrm>
        <a:prstGeom prst="rect">
          <a:avLst/>
        </a:prstGeom>
        <a:noFill/>
        <a:ln>
          <a:noFill/>
        </a:ln>
      </xdr:spPr>
      <xdr:txBody>
        <a:bodyPr rot="0" vert="horz" wrap="square" lIns="91440" tIns="45720" rIns="91440" bIns="45720" anchor="t" anchorCtr="0" upright="1">
          <a:noAutofit/>
        </a:bodyPr>
        <a:lstStyle/>
        <a:p>
          <a:endParaRPr lang="es-MX"/>
        </a:p>
      </xdr:txBody>
    </xdr:sp>
    <xdr:clientData fLocksWithSheet="0"/>
  </xdr:oneCellAnchor>
  <xdr:oneCellAnchor>
    <xdr:from>
      <xdr:col>3</xdr:col>
      <xdr:colOff>0</xdr:colOff>
      <xdr:row>2387</xdr:row>
      <xdr:rowOff>0</xdr:rowOff>
    </xdr:from>
    <xdr:ext cx="304800" cy="285750"/>
    <xdr:sp macro="" textlink="">
      <xdr:nvSpPr>
        <xdr:cNvPr id="115" name="AutoShape 1" descr="blob:https://web.whatsapp.com/c89cac4a-3bbf-4851-a090-7f48db314ec1">
          <a:extLst>
            <a:ext uri="{FF2B5EF4-FFF2-40B4-BE49-F238E27FC236}">
              <a16:creationId xmlns="" xmlns:a16="http://schemas.microsoft.com/office/drawing/2014/main" id="{00000000-0008-0000-0000-000004000000}"/>
            </a:ext>
          </a:extLst>
        </xdr:cNvPr>
        <xdr:cNvSpPr>
          <a:spLocks noChangeAspect="1" noChangeArrowheads="1"/>
        </xdr:cNvSpPr>
      </xdr:nvSpPr>
      <xdr:spPr bwMode="auto">
        <a:xfrm>
          <a:off x="4314825" y="520903200"/>
          <a:ext cx="304800" cy="285750"/>
        </a:xfrm>
        <a:prstGeom prst="rect">
          <a:avLst/>
        </a:prstGeom>
        <a:noFill/>
        <a:ln>
          <a:noFill/>
        </a:ln>
      </xdr:spPr>
      <xdr:txBody>
        <a:bodyPr rot="0" vert="horz" wrap="square" lIns="91440" tIns="45720" rIns="91440" bIns="45720" anchor="t" anchorCtr="0" upright="1">
          <a:noAutofit/>
        </a:bodyPr>
        <a:lstStyle/>
        <a:p>
          <a:endParaRPr lang="es-MX"/>
        </a:p>
      </xdr:txBody>
    </xdr:sp>
    <xdr:clientData fLocksWithSheet="0"/>
  </xdr:oneCellAnchor>
  <xdr:oneCellAnchor>
    <xdr:from>
      <xdr:col>3</xdr:col>
      <xdr:colOff>0</xdr:colOff>
      <xdr:row>2386</xdr:row>
      <xdr:rowOff>0</xdr:rowOff>
    </xdr:from>
    <xdr:ext cx="304800" cy="285750"/>
    <xdr:sp macro="" textlink="">
      <xdr:nvSpPr>
        <xdr:cNvPr id="116" name="AutoShape 1" descr="blob:https://web.whatsapp.com/c89cac4a-3bbf-4851-a090-7f48db314ec1">
          <a:extLst>
            <a:ext uri="{FF2B5EF4-FFF2-40B4-BE49-F238E27FC236}">
              <a16:creationId xmlns="" xmlns:a16="http://schemas.microsoft.com/office/drawing/2014/main" id="{00000000-0008-0000-0000-000002000000}"/>
            </a:ext>
          </a:extLst>
        </xdr:cNvPr>
        <xdr:cNvSpPr>
          <a:spLocks noChangeAspect="1" noChangeArrowheads="1"/>
        </xdr:cNvSpPr>
      </xdr:nvSpPr>
      <xdr:spPr bwMode="auto">
        <a:xfrm>
          <a:off x="4314825" y="520065000"/>
          <a:ext cx="304800" cy="285750"/>
        </a:xfrm>
        <a:prstGeom prst="rect">
          <a:avLst/>
        </a:prstGeom>
        <a:noFill/>
        <a:ln>
          <a:noFill/>
        </a:ln>
      </xdr:spPr>
      <xdr:txBody>
        <a:bodyPr rot="0" vert="horz" wrap="square" lIns="91440" tIns="45720" rIns="91440" bIns="45720" anchor="t" anchorCtr="0" upright="1">
          <a:noAutofit/>
        </a:bodyPr>
        <a:lstStyle/>
        <a:p>
          <a:endParaRPr lang="es-MX"/>
        </a:p>
      </xdr:txBody>
    </xdr:sp>
    <xdr:clientData fLocksWithSheet="0"/>
  </xdr:oneCellAnchor>
  <xdr:oneCellAnchor>
    <xdr:from>
      <xdr:col>3</xdr:col>
      <xdr:colOff>0</xdr:colOff>
      <xdr:row>2386</xdr:row>
      <xdr:rowOff>0</xdr:rowOff>
    </xdr:from>
    <xdr:ext cx="304800" cy="285750"/>
    <xdr:sp macro="" textlink="">
      <xdr:nvSpPr>
        <xdr:cNvPr id="117" name="AutoShape 1" descr="blob:https://web.whatsapp.com/03fb3b94-e5f4-4d6f-a406-eaeef2f0654c">
          <a:extLst>
            <a:ext uri="{FF2B5EF4-FFF2-40B4-BE49-F238E27FC236}">
              <a16:creationId xmlns="" xmlns:a16="http://schemas.microsoft.com/office/drawing/2014/main" id="{00000000-0008-0000-0000-000003000000}"/>
            </a:ext>
          </a:extLst>
        </xdr:cNvPr>
        <xdr:cNvSpPr>
          <a:spLocks noChangeAspect="1" noChangeArrowheads="1"/>
        </xdr:cNvSpPr>
      </xdr:nvSpPr>
      <xdr:spPr bwMode="auto">
        <a:xfrm>
          <a:off x="4314825" y="520065000"/>
          <a:ext cx="304800" cy="285750"/>
        </a:xfrm>
        <a:prstGeom prst="rect">
          <a:avLst/>
        </a:prstGeom>
        <a:noFill/>
        <a:ln>
          <a:noFill/>
        </a:ln>
      </xdr:spPr>
      <xdr:txBody>
        <a:bodyPr rot="0" vert="horz" wrap="square" lIns="91440" tIns="45720" rIns="91440" bIns="45720" anchor="t" anchorCtr="0" upright="1">
          <a:noAutofit/>
        </a:bodyPr>
        <a:lstStyle/>
        <a:p>
          <a:endParaRPr lang="es-MX"/>
        </a:p>
      </xdr:txBody>
    </xdr:sp>
    <xdr:clientData fLocksWithSheet="0"/>
  </xdr:oneCellAnchor>
  <xdr:oneCellAnchor>
    <xdr:from>
      <xdr:col>3</xdr:col>
      <xdr:colOff>0</xdr:colOff>
      <xdr:row>2386</xdr:row>
      <xdr:rowOff>0</xdr:rowOff>
    </xdr:from>
    <xdr:ext cx="304800" cy="285750"/>
    <xdr:sp macro="" textlink="">
      <xdr:nvSpPr>
        <xdr:cNvPr id="118" name="AutoShape 1" descr="blob:https://web.whatsapp.com/c89cac4a-3bbf-4851-a090-7f48db314ec1">
          <a:extLst>
            <a:ext uri="{FF2B5EF4-FFF2-40B4-BE49-F238E27FC236}">
              <a16:creationId xmlns="" xmlns:a16="http://schemas.microsoft.com/office/drawing/2014/main" id="{00000000-0008-0000-0000-000004000000}"/>
            </a:ext>
          </a:extLst>
        </xdr:cNvPr>
        <xdr:cNvSpPr>
          <a:spLocks noChangeAspect="1" noChangeArrowheads="1"/>
        </xdr:cNvSpPr>
      </xdr:nvSpPr>
      <xdr:spPr bwMode="auto">
        <a:xfrm>
          <a:off x="4314825" y="520065000"/>
          <a:ext cx="304800" cy="285750"/>
        </a:xfrm>
        <a:prstGeom prst="rect">
          <a:avLst/>
        </a:prstGeom>
        <a:noFill/>
        <a:ln>
          <a:noFill/>
        </a:ln>
      </xdr:spPr>
      <xdr:txBody>
        <a:bodyPr rot="0" vert="horz" wrap="square" lIns="91440" tIns="45720" rIns="91440" bIns="45720" anchor="t" anchorCtr="0" upright="1">
          <a:noAutofit/>
        </a:bodyPr>
        <a:lstStyle/>
        <a:p>
          <a:endParaRPr lang="es-MX"/>
        </a:p>
      </xdr:txBody>
    </xdr:sp>
    <xdr:clientData fLocksWithSheet="0"/>
  </xdr:oneCellAnchor>
  <xdr:oneCellAnchor>
    <xdr:from>
      <xdr:col>3</xdr:col>
      <xdr:colOff>0</xdr:colOff>
      <xdr:row>2385</xdr:row>
      <xdr:rowOff>0</xdr:rowOff>
    </xdr:from>
    <xdr:ext cx="304800" cy="285750"/>
    <xdr:sp macro="" textlink="">
      <xdr:nvSpPr>
        <xdr:cNvPr id="119" name="AutoShape 1" descr="blob:https://web.whatsapp.com/c89cac4a-3bbf-4851-a090-7f48db314ec1">
          <a:extLst>
            <a:ext uri="{FF2B5EF4-FFF2-40B4-BE49-F238E27FC236}">
              <a16:creationId xmlns="" xmlns:a16="http://schemas.microsoft.com/office/drawing/2014/main" id="{00000000-0008-0000-0000-000002000000}"/>
            </a:ext>
          </a:extLst>
        </xdr:cNvPr>
        <xdr:cNvSpPr>
          <a:spLocks noChangeAspect="1" noChangeArrowheads="1"/>
        </xdr:cNvSpPr>
      </xdr:nvSpPr>
      <xdr:spPr bwMode="auto">
        <a:xfrm>
          <a:off x="4314825" y="519426825"/>
          <a:ext cx="304800" cy="285750"/>
        </a:xfrm>
        <a:prstGeom prst="rect">
          <a:avLst/>
        </a:prstGeom>
        <a:noFill/>
        <a:ln>
          <a:noFill/>
        </a:ln>
      </xdr:spPr>
      <xdr:txBody>
        <a:bodyPr rot="0" vert="horz" wrap="square" lIns="91440" tIns="45720" rIns="91440" bIns="45720" anchor="t" anchorCtr="0" upright="1">
          <a:noAutofit/>
        </a:bodyPr>
        <a:lstStyle/>
        <a:p>
          <a:endParaRPr lang="es-MX"/>
        </a:p>
      </xdr:txBody>
    </xdr:sp>
    <xdr:clientData fLocksWithSheet="0"/>
  </xdr:oneCellAnchor>
  <xdr:oneCellAnchor>
    <xdr:from>
      <xdr:col>3</xdr:col>
      <xdr:colOff>0</xdr:colOff>
      <xdr:row>2385</xdr:row>
      <xdr:rowOff>0</xdr:rowOff>
    </xdr:from>
    <xdr:ext cx="304800" cy="285750"/>
    <xdr:sp macro="" textlink="">
      <xdr:nvSpPr>
        <xdr:cNvPr id="120" name="AutoShape 1" descr="blob:https://web.whatsapp.com/03fb3b94-e5f4-4d6f-a406-eaeef2f0654c">
          <a:extLst>
            <a:ext uri="{FF2B5EF4-FFF2-40B4-BE49-F238E27FC236}">
              <a16:creationId xmlns="" xmlns:a16="http://schemas.microsoft.com/office/drawing/2014/main" id="{00000000-0008-0000-0000-000003000000}"/>
            </a:ext>
          </a:extLst>
        </xdr:cNvPr>
        <xdr:cNvSpPr>
          <a:spLocks noChangeAspect="1" noChangeArrowheads="1"/>
        </xdr:cNvSpPr>
      </xdr:nvSpPr>
      <xdr:spPr bwMode="auto">
        <a:xfrm>
          <a:off x="4314825" y="519426825"/>
          <a:ext cx="304800" cy="285750"/>
        </a:xfrm>
        <a:prstGeom prst="rect">
          <a:avLst/>
        </a:prstGeom>
        <a:noFill/>
        <a:ln>
          <a:noFill/>
        </a:ln>
      </xdr:spPr>
      <xdr:txBody>
        <a:bodyPr rot="0" vert="horz" wrap="square" lIns="91440" tIns="45720" rIns="91440" bIns="45720" anchor="t" anchorCtr="0" upright="1">
          <a:noAutofit/>
        </a:bodyPr>
        <a:lstStyle/>
        <a:p>
          <a:endParaRPr lang="es-MX"/>
        </a:p>
      </xdr:txBody>
    </xdr:sp>
    <xdr:clientData fLocksWithSheet="0"/>
  </xdr:oneCellAnchor>
  <xdr:oneCellAnchor>
    <xdr:from>
      <xdr:col>3</xdr:col>
      <xdr:colOff>0</xdr:colOff>
      <xdr:row>2385</xdr:row>
      <xdr:rowOff>0</xdr:rowOff>
    </xdr:from>
    <xdr:ext cx="304800" cy="285750"/>
    <xdr:sp macro="" textlink="">
      <xdr:nvSpPr>
        <xdr:cNvPr id="121" name="AutoShape 1" descr="blob:https://web.whatsapp.com/c89cac4a-3bbf-4851-a090-7f48db314ec1">
          <a:extLst>
            <a:ext uri="{FF2B5EF4-FFF2-40B4-BE49-F238E27FC236}">
              <a16:creationId xmlns="" xmlns:a16="http://schemas.microsoft.com/office/drawing/2014/main" id="{00000000-0008-0000-0000-000004000000}"/>
            </a:ext>
          </a:extLst>
        </xdr:cNvPr>
        <xdr:cNvSpPr>
          <a:spLocks noChangeAspect="1" noChangeArrowheads="1"/>
        </xdr:cNvSpPr>
      </xdr:nvSpPr>
      <xdr:spPr bwMode="auto">
        <a:xfrm>
          <a:off x="4314825" y="519426825"/>
          <a:ext cx="304800" cy="285750"/>
        </a:xfrm>
        <a:prstGeom prst="rect">
          <a:avLst/>
        </a:prstGeom>
        <a:noFill/>
        <a:ln>
          <a:noFill/>
        </a:ln>
      </xdr:spPr>
      <xdr:txBody>
        <a:bodyPr rot="0" vert="horz" wrap="square" lIns="91440" tIns="45720" rIns="91440" bIns="45720" anchor="t" anchorCtr="0" upright="1">
          <a:noAutofit/>
        </a:bodyPr>
        <a:lstStyle/>
        <a:p>
          <a:endParaRPr lang="es-MX"/>
        </a:p>
      </xdr:txBody>
    </xdr:sp>
    <xdr:clientData fLocksWithSheet="0"/>
  </xdr:oneCellAnchor>
  <xdr:oneCellAnchor>
    <xdr:from>
      <xdr:col>3</xdr:col>
      <xdr:colOff>0</xdr:colOff>
      <xdr:row>2384</xdr:row>
      <xdr:rowOff>0</xdr:rowOff>
    </xdr:from>
    <xdr:ext cx="304800" cy="285750"/>
    <xdr:sp macro="" textlink="">
      <xdr:nvSpPr>
        <xdr:cNvPr id="122" name="AutoShape 1" descr="blob:https://web.whatsapp.com/c89cac4a-3bbf-4851-a090-7f48db314ec1">
          <a:extLst>
            <a:ext uri="{FF2B5EF4-FFF2-40B4-BE49-F238E27FC236}">
              <a16:creationId xmlns="" xmlns:a16="http://schemas.microsoft.com/office/drawing/2014/main" id="{00000000-0008-0000-0000-000002000000}"/>
            </a:ext>
          </a:extLst>
        </xdr:cNvPr>
        <xdr:cNvSpPr>
          <a:spLocks noChangeAspect="1" noChangeArrowheads="1"/>
        </xdr:cNvSpPr>
      </xdr:nvSpPr>
      <xdr:spPr bwMode="auto">
        <a:xfrm>
          <a:off x="4314825" y="518969625"/>
          <a:ext cx="304800" cy="285750"/>
        </a:xfrm>
        <a:prstGeom prst="rect">
          <a:avLst/>
        </a:prstGeom>
        <a:noFill/>
        <a:ln>
          <a:noFill/>
        </a:ln>
      </xdr:spPr>
      <xdr:txBody>
        <a:bodyPr rot="0" vert="horz" wrap="square" lIns="91440" tIns="45720" rIns="91440" bIns="45720" anchor="t" anchorCtr="0" upright="1">
          <a:noAutofit/>
        </a:bodyPr>
        <a:lstStyle/>
        <a:p>
          <a:endParaRPr lang="es-MX"/>
        </a:p>
      </xdr:txBody>
    </xdr:sp>
    <xdr:clientData fLocksWithSheet="0"/>
  </xdr:oneCellAnchor>
  <xdr:oneCellAnchor>
    <xdr:from>
      <xdr:col>3</xdr:col>
      <xdr:colOff>0</xdr:colOff>
      <xdr:row>2384</xdr:row>
      <xdr:rowOff>0</xdr:rowOff>
    </xdr:from>
    <xdr:ext cx="304800" cy="285750"/>
    <xdr:sp macro="" textlink="">
      <xdr:nvSpPr>
        <xdr:cNvPr id="123" name="AutoShape 1" descr="blob:https://web.whatsapp.com/03fb3b94-e5f4-4d6f-a406-eaeef2f0654c">
          <a:extLst>
            <a:ext uri="{FF2B5EF4-FFF2-40B4-BE49-F238E27FC236}">
              <a16:creationId xmlns="" xmlns:a16="http://schemas.microsoft.com/office/drawing/2014/main" id="{00000000-0008-0000-0000-000003000000}"/>
            </a:ext>
          </a:extLst>
        </xdr:cNvPr>
        <xdr:cNvSpPr>
          <a:spLocks noChangeAspect="1" noChangeArrowheads="1"/>
        </xdr:cNvSpPr>
      </xdr:nvSpPr>
      <xdr:spPr bwMode="auto">
        <a:xfrm>
          <a:off x="4314825" y="518969625"/>
          <a:ext cx="304800" cy="285750"/>
        </a:xfrm>
        <a:prstGeom prst="rect">
          <a:avLst/>
        </a:prstGeom>
        <a:noFill/>
        <a:ln>
          <a:noFill/>
        </a:ln>
      </xdr:spPr>
      <xdr:txBody>
        <a:bodyPr rot="0" vert="horz" wrap="square" lIns="91440" tIns="45720" rIns="91440" bIns="45720" anchor="t" anchorCtr="0" upright="1">
          <a:noAutofit/>
        </a:bodyPr>
        <a:lstStyle/>
        <a:p>
          <a:endParaRPr lang="es-MX"/>
        </a:p>
      </xdr:txBody>
    </xdr:sp>
    <xdr:clientData fLocksWithSheet="0"/>
  </xdr:oneCellAnchor>
  <xdr:oneCellAnchor>
    <xdr:from>
      <xdr:col>3</xdr:col>
      <xdr:colOff>0</xdr:colOff>
      <xdr:row>2384</xdr:row>
      <xdr:rowOff>0</xdr:rowOff>
    </xdr:from>
    <xdr:ext cx="304800" cy="285750"/>
    <xdr:sp macro="" textlink="">
      <xdr:nvSpPr>
        <xdr:cNvPr id="124" name="AutoShape 1" descr="blob:https://web.whatsapp.com/c89cac4a-3bbf-4851-a090-7f48db314ec1">
          <a:extLst>
            <a:ext uri="{FF2B5EF4-FFF2-40B4-BE49-F238E27FC236}">
              <a16:creationId xmlns="" xmlns:a16="http://schemas.microsoft.com/office/drawing/2014/main" id="{00000000-0008-0000-0000-000004000000}"/>
            </a:ext>
          </a:extLst>
        </xdr:cNvPr>
        <xdr:cNvSpPr>
          <a:spLocks noChangeAspect="1" noChangeArrowheads="1"/>
        </xdr:cNvSpPr>
      </xdr:nvSpPr>
      <xdr:spPr bwMode="auto">
        <a:xfrm>
          <a:off x="4314825" y="518969625"/>
          <a:ext cx="304800" cy="285750"/>
        </a:xfrm>
        <a:prstGeom prst="rect">
          <a:avLst/>
        </a:prstGeom>
        <a:noFill/>
        <a:ln>
          <a:noFill/>
        </a:ln>
      </xdr:spPr>
      <xdr:txBody>
        <a:bodyPr rot="0" vert="horz" wrap="square" lIns="91440" tIns="45720" rIns="91440" bIns="45720" anchor="t" anchorCtr="0" upright="1">
          <a:noAutofit/>
        </a:bodyPr>
        <a:lstStyle/>
        <a:p>
          <a:endParaRPr lang="es-MX"/>
        </a:p>
      </xdr:txBody>
    </xdr:sp>
    <xdr:clientData fLocksWithSheet="0"/>
  </xdr:oneCellAnchor>
  <xdr:oneCellAnchor>
    <xdr:from>
      <xdr:col>3</xdr:col>
      <xdr:colOff>0</xdr:colOff>
      <xdr:row>2383</xdr:row>
      <xdr:rowOff>0</xdr:rowOff>
    </xdr:from>
    <xdr:ext cx="304800" cy="285750"/>
    <xdr:sp macro="" textlink="">
      <xdr:nvSpPr>
        <xdr:cNvPr id="125" name="AutoShape 1" descr="blob:https://web.whatsapp.com/c89cac4a-3bbf-4851-a090-7f48db314ec1">
          <a:extLst>
            <a:ext uri="{FF2B5EF4-FFF2-40B4-BE49-F238E27FC236}">
              <a16:creationId xmlns="" xmlns:a16="http://schemas.microsoft.com/office/drawing/2014/main" id="{00000000-0008-0000-0000-000002000000}"/>
            </a:ext>
          </a:extLst>
        </xdr:cNvPr>
        <xdr:cNvSpPr>
          <a:spLocks noChangeAspect="1" noChangeArrowheads="1"/>
        </xdr:cNvSpPr>
      </xdr:nvSpPr>
      <xdr:spPr bwMode="auto">
        <a:xfrm>
          <a:off x="4314825" y="518664825"/>
          <a:ext cx="304800" cy="285750"/>
        </a:xfrm>
        <a:prstGeom prst="rect">
          <a:avLst/>
        </a:prstGeom>
        <a:noFill/>
        <a:ln>
          <a:noFill/>
        </a:ln>
      </xdr:spPr>
      <xdr:txBody>
        <a:bodyPr rot="0" vert="horz" wrap="square" lIns="91440" tIns="45720" rIns="91440" bIns="45720" anchor="t" anchorCtr="0" upright="1">
          <a:noAutofit/>
        </a:bodyPr>
        <a:lstStyle/>
        <a:p>
          <a:endParaRPr lang="es-MX"/>
        </a:p>
      </xdr:txBody>
    </xdr:sp>
    <xdr:clientData fLocksWithSheet="0"/>
  </xdr:oneCellAnchor>
  <xdr:oneCellAnchor>
    <xdr:from>
      <xdr:col>3</xdr:col>
      <xdr:colOff>0</xdr:colOff>
      <xdr:row>2383</xdr:row>
      <xdr:rowOff>0</xdr:rowOff>
    </xdr:from>
    <xdr:ext cx="304800" cy="285750"/>
    <xdr:sp macro="" textlink="">
      <xdr:nvSpPr>
        <xdr:cNvPr id="126" name="AutoShape 1" descr="blob:https://web.whatsapp.com/03fb3b94-e5f4-4d6f-a406-eaeef2f0654c">
          <a:extLst>
            <a:ext uri="{FF2B5EF4-FFF2-40B4-BE49-F238E27FC236}">
              <a16:creationId xmlns="" xmlns:a16="http://schemas.microsoft.com/office/drawing/2014/main" id="{00000000-0008-0000-0000-000003000000}"/>
            </a:ext>
          </a:extLst>
        </xdr:cNvPr>
        <xdr:cNvSpPr>
          <a:spLocks noChangeAspect="1" noChangeArrowheads="1"/>
        </xdr:cNvSpPr>
      </xdr:nvSpPr>
      <xdr:spPr bwMode="auto">
        <a:xfrm>
          <a:off x="4314825" y="518664825"/>
          <a:ext cx="304800" cy="285750"/>
        </a:xfrm>
        <a:prstGeom prst="rect">
          <a:avLst/>
        </a:prstGeom>
        <a:noFill/>
        <a:ln>
          <a:noFill/>
        </a:ln>
      </xdr:spPr>
      <xdr:txBody>
        <a:bodyPr rot="0" vert="horz" wrap="square" lIns="91440" tIns="45720" rIns="91440" bIns="45720" anchor="t" anchorCtr="0" upright="1">
          <a:noAutofit/>
        </a:bodyPr>
        <a:lstStyle/>
        <a:p>
          <a:endParaRPr lang="es-MX"/>
        </a:p>
      </xdr:txBody>
    </xdr:sp>
    <xdr:clientData fLocksWithSheet="0"/>
  </xdr:oneCellAnchor>
  <xdr:oneCellAnchor>
    <xdr:from>
      <xdr:col>3</xdr:col>
      <xdr:colOff>0</xdr:colOff>
      <xdr:row>2383</xdr:row>
      <xdr:rowOff>0</xdr:rowOff>
    </xdr:from>
    <xdr:ext cx="304800" cy="285750"/>
    <xdr:sp macro="" textlink="">
      <xdr:nvSpPr>
        <xdr:cNvPr id="127" name="AutoShape 1" descr="blob:https://web.whatsapp.com/c89cac4a-3bbf-4851-a090-7f48db314ec1">
          <a:extLst>
            <a:ext uri="{FF2B5EF4-FFF2-40B4-BE49-F238E27FC236}">
              <a16:creationId xmlns="" xmlns:a16="http://schemas.microsoft.com/office/drawing/2014/main" id="{00000000-0008-0000-0000-000004000000}"/>
            </a:ext>
          </a:extLst>
        </xdr:cNvPr>
        <xdr:cNvSpPr>
          <a:spLocks noChangeAspect="1" noChangeArrowheads="1"/>
        </xdr:cNvSpPr>
      </xdr:nvSpPr>
      <xdr:spPr bwMode="auto">
        <a:xfrm>
          <a:off x="4314825" y="518664825"/>
          <a:ext cx="304800" cy="285750"/>
        </a:xfrm>
        <a:prstGeom prst="rect">
          <a:avLst/>
        </a:prstGeom>
        <a:noFill/>
        <a:ln>
          <a:noFill/>
        </a:ln>
      </xdr:spPr>
      <xdr:txBody>
        <a:bodyPr rot="0" vert="horz" wrap="square" lIns="91440" tIns="45720" rIns="91440" bIns="45720" anchor="t" anchorCtr="0" upright="1">
          <a:noAutofit/>
        </a:bodyPr>
        <a:lstStyle/>
        <a:p>
          <a:endParaRPr lang="es-MX"/>
        </a:p>
      </xdr:txBody>
    </xdr:sp>
    <xdr:clientData fLocksWithSheet="0"/>
  </xdr:oneCellAnchor>
  <xdr:oneCellAnchor>
    <xdr:from>
      <xdr:col>3</xdr:col>
      <xdr:colOff>0</xdr:colOff>
      <xdr:row>2382</xdr:row>
      <xdr:rowOff>0</xdr:rowOff>
    </xdr:from>
    <xdr:ext cx="304800" cy="285750"/>
    <xdr:sp macro="" textlink="">
      <xdr:nvSpPr>
        <xdr:cNvPr id="128" name="AutoShape 1" descr="blob:https://web.whatsapp.com/c89cac4a-3bbf-4851-a090-7f48db314ec1">
          <a:extLst>
            <a:ext uri="{FF2B5EF4-FFF2-40B4-BE49-F238E27FC236}">
              <a16:creationId xmlns="" xmlns:a16="http://schemas.microsoft.com/office/drawing/2014/main" id="{00000000-0008-0000-0000-000002000000}"/>
            </a:ext>
          </a:extLst>
        </xdr:cNvPr>
        <xdr:cNvSpPr>
          <a:spLocks noChangeAspect="1" noChangeArrowheads="1"/>
        </xdr:cNvSpPr>
      </xdr:nvSpPr>
      <xdr:spPr bwMode="auto">
        <a:xfrm>
          <a:off x="4314825" y="518207625"/>
          <a:ext cx="304800" cy="285750"/>
        </a:xfrm>
        <a:prstGeom prst="rect">
          <a:avLst/>
        </a:prstGeom>
        <a:noFill/>
        <a:ln>
          <a:noFill/>
        </a:ln>
      </xdr:spPr>
      <xdr:txBody>
        <a:bodyPr rot="0" vert="horz" wrap="square" lIns="91440" tIns="45720" rIns="91440" bIns="45720" anchor="t" anchorCtr="0" upright="1">
          <a:noAutofit/>
        </a:bodyPr>
        <a:lstStyle/>
        <a:p>
          <a:endParaRPr lang="es-MX"/>
        </a:p>
      </xdr:txBody>
    </xdr:sp>
    <xdr:clientData fLocksWithSheet="0"/>
  </xdr:oneCellAnchor>
  <xdr:oneCellAnchor>
    <xdr:from>
      <xdr:col>3</xdr:col>
      <xdr:colOff>0</xdr:colOff>
      <xdr:row>2382</xdr:row>
      <xdr:rowOff>0</xdr:rowOff>
    </xdr:from>
    <xdr:ext cx="304800" cy="285750"/>
    <xdr:sp macro="" textlink="">
      <xdr:nvSpPr>
        <xdr:cNvPr id="129" name="AutoShape 1" descr="blob:https://web.whatsapp.com/03fb3b94-e5f4-4d6f-a406-eaeef2f0654c">
          <a:extLst>
            <a:ext uri="{FF2B5EF4-FFF2-40B4-BE49-F238E27FC236}">
              <a16:creationId xmlns="" xmlns:a16="http://schemas.microsoft.com/office/drawing/2014/main" id="{00000000-0008-0000-0000-000003000000}"/>
            </a:ext>
          </a:extLst>
        </xdr:cNvPr>
        <xdr:cNvSpPr>
          <a:spLocks noChangeAspect="1" noChangeArrowheads="1"/>
        </xdr:cNvSpPr>
      </xdr:nvSpPr>
      <xdr:spPr bwMode="auto">
        <a:xfrm>
          <a:off x="4314825" y="518207625"/>
          <a:ext cx="304800" cy="285750"/>
        </a:xfrm>
        <a:prstGeom prst="rect">
          <a:avLst/>
        </a:prstGeom>
        <a:noFill/>
        <a:ln>
          <a:noFill/>
        </a:ln>
      </xdr:spPr>
      <xdr:txBody>
        <a:bodyPr rot="0" vert="horz" wrap="square" lIns="91440" tIns="45720" rIns="91440" bIns="45720" anchor="t" anchorCtr="0" upright="1">
          <a:noAutofit/>
        </a:bodyPr>
        <a:lstStyle/>
        <a:p>
          <a:endParaRPr lang="es-MX"/>
        </a:p>
      </xdr:txBody>
    </xdr:sp>
    <xdr:clientData fLocksWithSheet="0"/>
  </xdr:oneCellAnchor>
  <xdr:oneCellAnchor>
    <xdr:from>
      <xdr:col>3</xdr:col>
      <xdr:colOff>0</xdr:colOff>
      <xdr:row>2382</xdr:row>
      <xdr:rowOff>0</xdr:rowOff>
    </xdr:from>
    <xdr:ext cx="304800" cy="285750"/>
    <xdr:sp macro="" textlink="">
      <xdr:nvSpPr>
        <xdr:cNvPr id="130" name="AutoShape 1" descr="blob:https://web.whatsapp.com/c89cac4a-3bbf-4851-a090-7f48db314ec1">
          <a:extLst>
            <a:ext uri="{FF2B5EF4-FFF2-40B4-BE49-F238E27FC236}">
              <a16:creationId xmlns="" xmlns:a16="http://schemas.microsoft.com/office/drawing/2014/main" id="{00000000-0008-0000-0000-000004000000}"/>
            </a:ext>
          </a:extLst>
        </xdr:cNvPr>
        <xdr:cNvSpPr>
          <a:spLocks noChangeAspect="1" noChangeArrowheads="1"/>
        </xdr:cNvSpPr>
      </xdr:nvSpPr>
      <xdr:spPr bwMode="auto">
        <a:xfrm>
          <a:off x="4314825" y="518207625"/>
          <a:ext cx="304800" cy="285750"/>
        </a:xfrm>
        <a:prstGeom prst="rect">
          <a:avLst/>
        </a:prstGeom>
        <a:noFill/>
        <a:ln>
          <a:noFill/>
        </a:ln>
      </xdr:spPr>
      <xdr:txBody>
        <a:bodyPr rot="0" vert="horz" wrap="square" lIns="91440" tIns="45720" rIns="91440" bIns="45720" anchor="t" anchorCtr="0" upright="1">
          <a:noAutofit/>
        </a:bodyPr>
        <a:lstStyle/>
        <a:p>
          <a:endParaRPr lang="es-MX"/>
        </a:p>
      </xdr:txBody>
    </xdr:sp>
    <xdr:clientData fLocksWithSheet="0"/>
  </xdr:oneCellAnchor>
  <xdr:oneCellAnchor>
    <xdr:from>
      <xdr:col>3</xdr:col>
      <xdr:colOff>0</xdr:colOff>
      <xdr:row>2381</xdr:row>
      <xdr:rowOff>0</xdr:rowOff>
    </xdr:from>
    <xdr:ext cx="304800" cy="285750"/>
    <xdr:sp macro="" textlink="">
      <xdr:nvSpPr>
        <xdr:cNvPr id="131" name="AutoShape 1" descr="blob:https://web.whatsapp.com/c89cac4a-3bbf-4851-a090-7f48db314ec1">
          <a:extLst>
            <a:ext uri="{FF2B5EF4-FFF2-40B4-BE49-F238E27FC236}">
              <a16:creationId xmlns="" xmlns:a16="http://schemas.microsoft.com/office/drawing/2014/main" id="{00000000-0008-0000-0000-000002000000}"/>
            </a:ext>
          </a:extLst>
        </xdr:cNvPr>
        <xdr:cNvSpPr>
          <a:spLocks noChangeAspect="1" noChangeArrowheads="1"/>
        </xdr:cNvSpPr>
      </xdr:nvSpPr>
      <xdr:spPr bwMode="auto">
        <a:xfrm>
          <a:off x="4314825" y="518017125"/>
          <a:ext cx="304800" cy="285750"/>
        </a:xfrm>
        <a:prstGeom prst="rect">
          <a:avLst/>
        </a:prstGeom>
        <a:noFill/>
        <a:ln>
          <a:noFill/>
        </a:ln>
      </xdr:spPr>
      <xdr:txBody>
        <a:bodyPr rot="0" vert="horz" wrap="square" lIns="91440" tIns="45720" rIns="91440" bIns="45720" anchor="t" anchorCtr="0" upright="1">
          <a:noAutofit/>
        </a:bodyPr>
        <a:lstStyle/>
        <a:p>
          <a:endParaRPr lang="es-MX"/>
        </a:p>
      </xdr:txBody>
    </xdr:sp>
    <xdr:clientData fLocksWithSheet="0"/>
  </xdr:oneCellAnchor>
  <xdr:oneCellAnchor>
    <xdr:from>
      <xdr:col>3</xdr:col>
      <xdr:colOff>0</xdr:colOff>
      <xdr:row>2381</xdr:row>
      <xdr:rowOff>0</xdr:rowOff>
    </xdr:from>
    <xdr:ext cx="304800" cy="285750"/>
    <xdr:sp macro="" textlink="">
      <xdr:nvSpPr>
        <xdr:cNvPr id="132" name="AutoShape 1" descr="blob:https://web.whatsapp.com/03fb3b94-e5f4-4d6f-a406-eaeef2f0654c">
          <a:extLst>
            <a:ext uri="{FF2B5EF4-FFF2-40B4-BE49-F238E27FC236}">
              <a16:creationId xmlns="" xmlns:a16="http://schemas.microsoft.com/office/drawing/2014/main" id="{00000000-0008-0000-0000-000003000000}"/>
            </a:ext>
          </a:extLst>
        </xdr:cNvPr>
        <xdr:cNvSpPr>
          <a:spLocks noChangeAspect="1" noChangeArrowheads="1"/>
        </xdr:cNvSpPr>
      </xdr:nvSpPr>
      <xdr:spPr bwMode="auto">
        <a:xfrm>
          <a:off x="4314825" y="518017125"/>
          <a:ext cx="304800" cy="285750"/>
        </a:xfrm>
        <a:prstGeom prst="rect">
          <a:avLst/>
        </a:prstGeom>
        <a:noFill/>
        <a:ln>
          <a:noFill/>
        </a:ln>
      </xdr:spPr>
      <xdr:txBody>
        <a:bodyPr rot="0" vert="horz" wrap="square" lIns="91440" tIns="45720" rIns="91440" bIns="45720" anchor="t" anchorCtr="0" upright="1">
          <a:noAutofit/>
        </a:bodyPr>
        <a:lstStyle/>
        <a:p>
          <a:endParaRPr lang="es-MX"/>
        </a:p>
      </xdr:txBody>
    </xdr:sp>
    <xdr:clientData fLocksWithSheet="0"/>
  </xdr:oneCellAnchor>
  <xdr:oneCellAnchor>
    <xdr:from>
      <xdr:col>3</xdr:col>
      <xdr:colOff>0</xdr:colOff>
      <xdr:row>2381</xdr:row>
      <xdr:rowOff>0</xdr:rowOff>
    </xdr:from>
    <xdr:ext cx="304800" cy="285750"/>
    <xdr:sp macro="" textlink="">
      <xdr:nvSpPr>
        <xdr:cNvPr id="133" name="AutoShape 1" descr="blob:https://web.whatsapp.com/c89cac4a-3bbf-4851-a090-7f48db314ec1">
          <a:extLst>
            <a:ext uri="{FF2B5EF4-FFF2-40B4-BE49-F238E27FC236}">
              <a16:creationId xmlns="" xmlns:a16="http://schemas.microsoft.com/office/drawing/2014/main" id="{00000000-0008-0000-0000-000004000000}"/>
            </a:ext>
          </a:extLst>
        </xdr:cNvPr>
        <xdr:cNvSpPr>
          <a:spLocks noChangeAspect="1" noChangeArrowheads="1"/>
        </xdr:cNvSpPr>
      </xdr:nvSpPr>
      <xdr:spPr bwMode="auto">
        <a:xfrm>
          <a:off x="4314825" y="518017125"/>
          <a:ext cx="304800" cy="285750"/>
        </a:xfrm>
        <a:prstGeom prst="rect">
          <a:avLst/>
        </a:prstGeom>
        <a:noFill/>
        <a:ln>
          <a:noFill/>
        </a:ln>
      </xdr:spPr>
      <xdr:txBody>
        <a:bodyPr rot="0" vert="horz" wrap="square" lIns="91440" tIns="45720" rIns="91440" bIns="45720" anchor="t" anchorCtr="0" upright="1">
          <a:noAutofit/>
        </a:bodyPr>
        <a:lstStyle/>
        <a:p>
          <a:endParaRPr lang="es-MX"/>
        </a:p>
      </xdr:txBody>
    </xdr:sp>
    <xdr:clientData fLocksWithSheet="0"/>
  </xdr:oneCellAnchor>
  <xdr:twoCellAnchor editAs="oneCell">
    <xdr:from>
      <xdr:col>0</xdr:col>
      <xdr:colOff>0</xdr:colOff>
      <xdr:row>3</xdr:row>
      <xdr:rowOff>0</xdr:rowOff>
    </xdr:from>
    <xdr:to>
      <xdr:col>0</xdr:col>
      <xdr:colOff>304800</xdr:colOff>
      <xdr:row>3</xdr:row>
      <xdr:rowOff>304800</xdr:rowOff>
    </xdr:to>
    <xdr:sp macro="" textlink="">
      <xdr:nvSpPr>
        <xdr:cNvPr id="134" name="AutoShape 1" descr="blob:https://web.whatsapp.com/fdc136f9-1c13-4dff-a341-d0f68f2131a3"/>
        <xdr:cNvSpPr>
          <a:spLocks noChangeAspect="1" noChangeArrowheads="1"/>
        </xdr:cNvSpPr>
      </xdr:nvSpPr>
      <xdr:spPr bwMode="auto">
        <a:xfrm>
          <a:off x="0" y="1628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0</xdr:col>
      <xdr:colOff>304800</xdr:colOff>
      <xdr:row>6</xdr:row>
      <xdr:rowOff>114300</xdr:rowOff>
    </xdr:to>
    <xdr:sp macro="" textlink="">
      <xdr:nvSpPr>
        <xdr:cNvPr id="135" name="AutoShape 2" descr="blob:https://web.whatsapp.com/fdc136f9-1c13-4dff-a341-d0f68f2131a3"/>
        <xdr:cNvSpPr>
          <a:spLocks noChangeAspect="1" noChangeArrowheads="1"/>
        </xdr:cNvSpPr>
      </xdr:nvSpPr>
      <xdr:spPr bwMode="auto">
        <a:xfrm>
          <a:off x="0" y="226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85724</xdr:colOff>
      <xdr:row>0</xdr:row>
      <xdr:rowOff>57151</xdr:rowOff>
    </xdr:from>
    <xdr:to>
      <xdr:col>4</xdr:col>
      <xdr:colOff>323849</xdr:colOff>
      <xdr:row>1</xdr:row>
      <xdr:rowOff>800100</xdr:rowOff>
    </xdr:to>
    <xdr:pic>
      <xdr:nvPicPr>
        <xdr:cNvPr id="137" name="Imagen 136" descr="C:\Users\PLANEACION\Desktop\fdc136f9-1c13-4dff-a341-d0f68f2131a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274" y="57151"/>
          <a:ext cx="4676775" cy="1038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24</xdr:row>
      <xdr:rowOff>0</xdr:rowOff>
    </xdr:from>
    <xdr:to>
      <xdr:col>4</xdr:col>
      <xdr:colOff>304800</xdr:colOff>
      <xdr:row>24</xdr:row>
      <xdr:rowOff>304800</xdr:rowOff>
    </xdr:to>
    <xdr:sp macro="" textlink="">
      <xdr:nvSpPr>
        <xdr:cNvPr id="5122" name="AutoShape 2" descr="blob:https://web.whatsapp.com/fdc136f9-1c13-4dff-a341-d0f68f2131a3"/>
        <xdr:cNvSpPr>
          <a:spLocks noChangeAspect="1" noChangeArrowheads="1"/>
        </xdr:cNvSpPr>
      </xdr:nvSpPr>
      <xdr:spPr bwMode="auto">
        <a:xfrm>
          <a:off x="4486275" y="5514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304800</xdr:colOff>
      <xdr:row>4</xdr:row>
      <xdr:rowOff>114300</xdr:rowOff>
    </xdr:to>
    <xdr:sp macro="" textlink="">
      <xdr:nvSpPr>
        <xdr:cNvPr id="12" name="AutoShape 1" descr="blob:https://web.whatsapp.com/fdc136f9-1c13-4dff-a341-d0f68f2131a3"/>
        <xdr:cNvSpPr>
          <a:spLocks noChangeAspect="1" noChangeArrowheads="1"/>
        </xdr:cNvSpPr>
      </xdr:nvSpPr>
      <xdr:spPr bwMode="auto">
        <a:xfrm>
          <a:off x="0"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0</xdr:col>
      <xdr:colOff>304800</xdr:colOff>
      <xdr:row>6</xdr:row>
      <xdr:rowOff>47625</xdr:rowOff>
    </xdr:to>
    <xdr:sp macro="" textlink="">
      <xdr:nvSpPr>
        <xdr:cNvPr id="13" name="AutoShape 2" descr="blob:https://web.whatsapp.com/fdc136f9-1c13-4dff-a341-d0f68f2131a3"/>
        <xdr:cNvSpPr>
          <a:spLocks noChangeAspect="1" noChangeArrowheads="1"/>
        </xdr:cNvSpPr>
      </xdr:nvSpPr>
      <xdr:spPr bwMode="auto">
        <a:xfrm>
          <a:off x="0" y="203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21</xdr:col>
      <xdr:colOff>19050</xdr:colOff>
      <xdr:row>0</xdr:row>
      <xdr:rowOff>200025</xdr:rowOff>
    </xdr:from>
    <xdr:to>
      <xdr:col>26</xdr:col>
      <xdr:colOff>647323</xdr:colOff>
      <xdr:row>3</xdr:row>
      <xdr:rowOff>180975</xdr:rowOff>
    </xdr:to>
    <xdr:pic>
      <xdr:nvPicPr>
        <xdr:cNvPr id="14" name="Imagen 13"/>
        <xdr:cNvPicPr>
          <a:picLocks noChangeAspect="1"/>
        </xdr:cNvPicPr>
      </xdr:nvPicPr>
      <xdr:blipFill>
        <a:blip xmlns:r="http://schemas.openxmlformats.org/officeDocument/2006/relationships" r:embed="rId1"/>
        <a:stretch>
          <a:fillRect/>
        </a:stretch>
      </xdr:blipFill>
      <xdr:spPr>
        <a:xfrm>
          <a:off x="16021050" y="200025"/>
          <a:ext cx="4438273" cy="1457325"/>
        </a:xfrm>
        <a:prstGeom prst="rect">
          <a:avLst/>
        </a:prstGeom>
      </xdr:spPr>
    </xdr:pic>
    <xdr:clientData/>
  </xdr:twoCellAnchor>
  <xdr:twoCellAnchor editAs="oneCell">
    <xdr:from>
      <xdr:col>1</xdr:col>
      <xdr:colOff>581025</xdr:colOff>
      <xdr:row>0</xdr:row>
      <xdr:rowOff>114301</xdr:rowOff>
    </xdr:from>
    <xdr:to>
      <xdr:col>4</xdr:col>
      <xdr:colOff>19051</xdr:colOff>
      <xdr:row>4</xdr:row>
      <xdr:rowOff>38101</xdr:rowOff>
    </xdr:to>
    <xdr:pic>
      <xdr:nvPicPr>
        <xdr:cNvPr id="15" name="Imagen 14" descr="C:\Users\PLANEACION\Desktop\fdc136f9-1c13-4dff-a341-d0f68f2131a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3025" y="114301"/>
          <a:ext cx="3667126"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114300</xdr:colOff>
      <xdr:row>5</xdr:row>
      <xdr:rowOff>104775</xdr:rowOff>
    </xdr:to>
    <xdr:sp macro="" textlink="">
      <xdr:nvSpPr>
        <xdr:cNvPr id="7" name="AutoShape 1" descr="blob:https://web.whatsapp.com/fdc136f9-1c13-4dff-a341-d0f68f2131a3"/>
        <xdr:cNvSpPr>
          <a:spLocks noChangeAspect="1" noChangeArrowheads="1"/>
        </xdr:cNvSpPr>
      </xdr:nvSpPr>
      <xdr:spPr bwMode="auto">
        <a:xfrm>
          <a:off x="0" y="1476375"/>
          <a:ext cx="304800" cy="485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1</xdr:col>
      <xdr:colOff>114300</xdr:colOff>
      <xdr:row>6</xdr:row>
      <xdr:rowOff>114300</xdr:rowOff>
    </xdr:to>
    <xdr:sp macro="" textlink="">
      <xdr:nvSpPr>
        <xdr:cNvPr id="8" name="AutoShape 2" descr="blob:https://web.whatsapp.com/fdc136f9-1c13-4dff-a341-d0f68f2131a3"/>
        <xdr:cNvSpPr>
          <a:spLocks noChangeAspect="1" noChangeArrowheads="1"/>
        </xdr:cNvSpPr>
      </xdr:nvSpPr>
      <xdr:spPr bwMode="auto">
        <a:xfrm>
          <a:off x="0" y="203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21</xdr:col>
      <xdr:colOff>142874</xdr:colOff>
      <xdr:row>0</xdr:row>
      <xdr:rowOff>104777</xdr:rowOff>
    </xdr:from>
    <xdr:to>
      <xdr:col>25</xdr:col>
      <xdr:colOff>761999</xdr:colOff>
      <xdr:row>3</xdr:row>
      <xdr:rowOff>323850</xdr:rowOff>
    </xdr:to>
    <xdr:pic>
      <xdr:nvPicPr>
        <xdr:cNvPr id="9" name="Imagen 8"/>
        <xdr:cNvPicPr>
          <a:picLocks noChangeAspect="1"/>
        </xdr:cNvPicPr>
      </xdr:nvPicPr>
      <xdr:blipFill>
        <a:blip xmlns:r="http://schemas.openxmlformats.org/officeDocument/2006/relationships" r:embed="rId1"/>
        <a:stretch>
          <a:fillRect/>
        </a:stretch>
      </xdr:blipFill>
      <xdr:spPr>
        <a:xfrm>
          <a:off x="16144874" y="104777"/>
          <a:ext cx="3667125" cy="1695448"/>
        </a:xfrm>
        <a:prstGeom prst="rect">
          <a:avLst/>
        </a:prstGeom>
      </xdr:spPr>
    </xdr:pic>
    <xdr:clientData/>
  </xdr:twoCellAnchor>
  <xdr:twoCellAnchor editAs="oneCell">
    <xdr:from>
      <xdr:col>1</xdr:col>
      <xdr:colOff>371475</xdr:colOff>
      <xdr:row>0</xdr:row>
      <xdr:rowOff>219077</xdr:rowOff>
    </xdr:from>
    <xdr:to>
      <xdr:col>3</xdr:col>
      <xdr:colOff>742951</xdr:colOff>
      <xdr:row>3</xdr:row>
      <xdr:rowOff>142876</xdr:rowOff>
    </xdr:to>
    <xdr:pic>
      <xdr:nvPicPr>
        <xdr:cNvPr id="10" name="Imagen 9" descr="C:\Users\PLANEACION\Desktop\fdc136f9-1c13-4dff-a341-d0f68f2131a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3475" y="219077"/>
          <a:ext cx="3590926" cy="1400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1</xdr:col>
      <xdr:colOff>114300</xdr:colOff>
      <xdr:row>6</xdr:row>
      <xdr:rowOff>114300</xdr:rowOff>
    </xdr:to>
    <xdr:sp macro="" textlink="">
      <xdr:nvSpPr>
        <xdr:cNvPr id="11" name="AutoShape 2" descr="blob:https://web.whatsapp.com/fdc136f9-1c13-4dff-a341-d0f68f2131a3"/>
        <xdr:cNvSpPr>
          <a:spLocks noChangeAspect="1" noChangeArrowheads="1"/>
        </xdr:cNvSpPr>
      </xdr:nvSpPr>
      <xdr:spPr bwMode="auto">
        <a:xfrm>
          <a:off x="0" y="203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DR2078"/>
  <sheetViews>
    <sheetView topLeftCell="P1" workbookViewId="0">
      <selection activeCell="AG7" sqref="AG7:AG8"/>
    </sheetView>
  </sheetViews>
  <sheetFormatPr baseColWidth="10" defaultColWidth="11.5703125" defaultRowHeight="15"/>
  <cols>
    <col min="1" max="1" width="0.7109375" style="1" customWidth="1"/>
    <col min="2" max="2" width="11.5703125" style="313"/>
    <col min="3" max="3" width="45.140625" style="313" customWidth="1"/>
    <col min="4" max="4" width="11.5703125" style="313" customWidth="1"/>
    <col min="5" max="5" width="11.5703125" style="283" customWidth="1"/>
    <col min="6" max="6" width="11.5703125" style="313" customWidth="1"/>
    <col min="7" max="7" width="18" style="313" customWidth="1"/>
    <col min="8" max="8" width="13.140625" style="313" customWidth="1"/>
    <col min="9" max="9" width="13.5703125" style="313" customWidth="1"/>
    <col min="10" max="10" width="11.5703125" style="313" customWidth="1"/>
    <col min="11" max="11" width="36.7109375" style="3" bestFit="1" customWidth="1"/>
    <col min="12" max="12" width="11.42578125" style="283" customWidth="1"/>
    <col min="13" max="13" width="16.85546875" style="2" customWidth="1"/>
    <col min="14" max="14" width="11.42578125" style="289" customWidth="1"/>
    <col min="15" max="15" width="16.85546875" style="3" customWidth="1"/>
    <col min="16" max="16" width="11.42578125" style="289" customWidth="1"/>
    <col min="17" max="17" width="16.85546875" style="3" customWidth="1"/>
    <col min="18" max="18" width="11.5703125" style="289" customWidth="1"/>
    <col min="19" max="19" width="16.85546875" style="3" customWidth="1"/>
    <col min="20" max="20" width="11.42578125" style="289" customWidth="1"/>
    <col min="21" max="21" width="16.85546875" style="3" customWidth="1"/>
    <col min="22" max="22" width="11.42578125" style="289" customWidth="1"/>
    <col min="23" max="23" width="16.85546875" style="3" customWidth="1"/>
    <col min="24" max="24" width="11.5703125" style="289" customWidth="1"/>
    <col min="25" max="25" width="16.85546875" style="3" customWidth="1"/>
    <col min="26" max="26" width="11.42578125" style="289" customWidth="1"/>
    <col min="27" max="27" width="16.85546875" style="3" customWidth="1"/>
    <col min="28" max="28" width="11.42578125" style="289" customWidth="1"/>
    <col min="29" max="29" width="16.85546875" style="3" customWidth="1"/>
    <col min="30" max="30" width="11.5703125" style="289" customWidth="1"/>
    <col min="31" max="31" width="16.85546875" style="3" customWidth="1"/>
    <col min="32" max="32" width="11.5703125" style="289" customWidth="1"/>
    <col min="33" max="33" width="16.85546875" style="3" customWidth="1"/>
    <col min="34" max="34" width="11.5703125" style="289" customWidth="1"/>
    <col min="35" max="35" width="16.85546875" style="3" customWidth="1"/>
    <col min="37" max="37" width="13.140625" bestFit="1" customWidth="1"/>
    <col min="38" max="38" width="15" bestFit="1" customWidth="1"/>
  </cols>
  <sheetData>
    <row r="1" spans="1:38" ht="23.25" customHeight="1">
      <c r="A1" s="313"/>
      <c r="B1" s="1571" t="s">
        <v>2444</v>
      </c>
      <c r="C1" s="1571"/>
      <c r="D1" s="1571"/>
      <c r="E1" s="1571"/>
      <c r="F1" s="1571"/>
      <c r="G1" s="1571"/>
      <c r="H1" s="1571"/>
      <c r="I1" s="1571"/>
      <c r="J1" s="1571"/>
      <c r="K1" s="1571"/>
      <c r="L1" s="1571"/>
      <c r="M1" s="1571"/>
      <c r="N1" s="1571"/>
      <c r="O1" s="1571"/>
      <c r="P1" s="1571"/>
      <c r="Q1" s="1571"/>
      <c r="R1" s="1571"/>
      <c r="S1" s="1571"/>
      <c r="T1" s="1571"/>
      <c r="U1" s="1571"/>
      <c r="V1" s="1571"/>
      <c r="W1" s="1571"/>
      <c r="X1" s="1571"/>
      <c r="Y1" s="1571"/>
      <c r="Z1" s="1571"/>
      <c r="AA1" s="1571"/>
      <c r="AB1" s="1576" t="s">
        <v>2474</v>
      </c>
      <c r="AC1" s="1576"/>
      <c r="AD1" s="1576"/>
      <c r="AE1" s="1577" t="s">
        <v>2475</v>
      </c>
      <c r="AF1" s="1577"/>
      <c r="AG1" s="1577"/>
      <c r="AH1" s="1577"/>
      <c r="AI1" s="1577"/>
    </row>
    <row r="2" spans="1:38" ht="67.5" customHeight="1">
      <c r="A2" s="313"/>
      <c r="B2" s="1571"/>
      <c r="C2" s="1571"/>
      <c r="D2" s="1571"/>
      <c r="E2" s="1571"/>
      <c r="F2" s="1571"/>
      <c r="G2" s="1571"/>
      <c r="H2" s="1571"/>
      <c r="I2" s="1571"/>
      <c r="J2" s="1571"/>
      <c r="K2" s="1571"/>
      <c r="L2" s="1571"/>
      <c r="M2" s="1571"/>
      <c r="N2" s="1571"/>
      <c r="O2" s="1571"/>
      <c r="P2" s="1571"/>
      <c r="Q2" s="1571"/>
      <c r="R2" s="1571"/>
      <c r="S2" s="1571"/>
      <c r="T2" s="1571"/>
      <c r="U2" s="1571"/>
      <c r="V2" s="1571"/>
      <c r="W2" s="1571"/>
      <c r="X2" s="1571"/>
      <c r="Y2" s="1571"/>
      <c r="Z2" s="1571"/>
      <c r="AA2" s="1571"/>
      <c r="AB2" s="1576" t="s">
        <v>2476</v>
      </c>
      <c r="AC2" s="1576"/>
      <c r="AD2" s="1576"/>
      <c r="AE2" s="1578" t="s">
        <v>2477</v>
      </c>
      <c r="AF2" s="1578"/>
      <c r="AG2" s="1578"/>
      <c r="AH2" s="1578"/>
      <c r="AI2" s="1578"/>
    </row>
    <row r="3" spans="1:38" ht="25.5" customHeight="1">
      <c r="A3" s="313"/>
      <c r="B3" s="1571"/>
      <c r="C3" s="1571"/>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6" t="s">
        <v>2478</v>
      </c>
      <c r="AC3" s="1576"/>
      <c r="AD3" s="1576"/>
      <c r="AE3" s="1579" t="s">
        <v>3905</v>
      </c>
      <c r="AF3" s="1579"/>
      <c r="AG3" s="1579"/>
      <c r="AH3" s="1579"/>
      <c r="AI3" s="1579"/>
    </row>
    <row r="4" spans="1:38" s="6" customFormat="1" ht="29.25" customHeight="1">
      <c r="A4" s="313"/>
      <c r="B4" s="1571"/>
      <c r="C4" s="1571"/>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6" t="s">
        <v>2480</v>
      </c>
      <c r="AC4" s="1576"/>
      <c r="AD4" s="1576"/>
      <c r="AE4" s="1580" t="s">
        <v>2481</v>
      </c>
      <c r="AF4" s="1580"/>
      <c r="AG4" s="1580"/>
      <c r="AH4" s="1580"/>
      <c r="AI4" s="1580"/>
    </row>
    <row r="5" spans="1:38" ht="15" customHeight="1">
      <c r="A5" s="313"/>
      <c r="B5" s="1571"/>
      <c r="C5" s="1571"/>
      <c r="D5" s="1571"/>
      <c r="E5" s="1571"/>
      <c r="F5" s="1571"/>
      <c r="G5" s="1571"/>
      <c r="H5" s="1571"/>
      <c r="I5" s="1571"/>
      <c r="J5" s="1571"/>
      <c r="K5" s="1571"/>
      <c r="L5" s="1571"/>
      <c r="M5" s="1571"/>
      <c r="N5" s="1571"/>
      <c r="O5" s="1571"/>
      <c r="P5" s="1571"/>
      <c r="Q5" s="1571"/>
      <c r="R5" s="1571"/>
      <c r="S5" s="1571"/>
      <c r="T5" s="1571"/>
      <c r="U5" s="1571"/>
      <c r="V5" s="1571"/>
      <c r="W5" s="1571"/>
      <c r="X5" s="1571"/>
      <c r="Y5" s="1571"/>
      <c r="Z5" s="1571"/>
      <c r="AA5" s="1571"/>
      <c r="AB5" s="1576" t="s">
        <v>2482</v>
      </c>
      <c r="AC5" s="1576"/>
      <c r="AD5" s="1576"/>
      <c r="AE5" s="1581" t="s">
        <v>3904</v>
      </c>
      <c r="AF5" s="1581"/>
      <c r="AG5" s="1581"/>
      <c r="AH5" s="1581"/>
      <c r="AI5" s="1581"/>
    </row>
    <row r="6" spans="1:38" ht="15" customHeight="1">
      <c r="A6" s="313"/>
      <c r="B6" s="1582" t="s">
        <v>2445</v>
      </c>
      <c r="C6" s="1582" t="s">
        <v>2446</v>
      </c>
      <c r="D6" s="1582" t="s">
        <v>0</v>
      </c>
      <c r="E6" s="1585" t="s">
        <v>1</v>
      </c>
      <c r="F6" s="1582" t="s">
        <v>2</v>
      </c>
      <c r="G6" s="1582" t="s">
        <v>2447</v>
      </c>
      <c r="H6" s="1582" t="s">
        <v>3</v>
      </c>
      <c r="I6" s="1588" t="s">
        <v>2448</v>
      </c>
      <c r="J6" s="1582" t="s">
        <v>4</v>
      </c>
      <c r="K6" s="1591" t="s">
        <v>5</v>
      </c>
      <c r="L6" s="1594" t="s">
        <v>2449</v>
      </c>
      <c r="M6" s="1595"/>
      <c r="N6" s="1595"/>
      <c r="O6" s="1595"/>
      <c r="P6" s="1595"/>
      <c r="Q6" s="1595"/>
      <c r="R6" s="1595"/>
      <c r="S6" s="1595"/>
      <c r="T6" s="1595"/>
      <c r="U6" s="1595"/>
      <c r="V6" s="1595"/>
      <c r="W6" s="1595"/>
      <c r="X6" s="1595"/>
      <c r="Y6" s="1595"/>
      <c r="Z6" s="1595"/>
      <c r="AA6" s="1595"/>
      <c r="AB6" s="1595"/>
      <c r="AC6" s="1595"/>
      <c r="AD6" s="1595"/>
      <c r="AE6" s="1595"/>
      <c r="AF6" s="1595"/>
      <c r="AG6" s="1595"/>
      <c r="AH6" s="1595"/>
      <c r="AI6" s="1595"/>
    </row>
    <row r="7" spans="1:38" ht="27" customHeight="1">
      <c r="A7" s="320"/>
      <c r="B7" s="1583"/>
      <c r="C7" s="1583"/>
      <c r="D7" s="1583"/>
      <c r="E7" s="1586"/>
      <c r="F7" s="1583"/>
      <c r="G7" s="1583"/>
      <c r="H7" s="1583"/>
      <c r="I7" s="1589"/>
      <c r="J7" s="1583"/>
      <c r="K7" s="1592"/>
      <c r="L7" s="1574" t="s">
        <v>2450</v>
      </c>
      <c r="M7" s="1572" t="s">
        <v>2451</v>
      </c>
      <c r="N7" s="1574" t="s">
        <v>2452</v>
      </c>
      <c r="O7" s="1572" t="s">
        <v>2453</v>
      </c>
      <c r="P7" s="1574" t="s">
        <v>2454</v>
      </c>
      <c r="Q7" s="1572" t="s">
        <v>2455</v>
      </c>
      <c r="R7" s="1574" t="s">
        <v>2456</v>
      </c>
      <c r="S7" s="1572" t="s">
        <v>2457</v>
      </c>
      <c r="T7" s="1574" t="s">
        <v>2458</v>
      </c>
      <c r="U7" s="1572" t="s">
        <v>2459</v>
      </c>
      <c r="V7" s="1574" t="s">
        <v>2460</v>
      </c>
      <c r="W7" s="1572" t="s">
        <v>2461</v>
      </c>
      <c r="X7" s="1574" t="s">
        <v>2462</v>
      </c>
      <c r="Y7" s="1572" t="s">
        <v>2463</v>
      </c>
      <c r="Z7" s="1574" t="s">
        <v>2464</v>
      </c>
      <c r="AA7" s="1572" t="s">
        <v>2465</v>
      </c>
      <c r="AB7" s="1574" t="s">
        <v>2466</v>
      </c>
      <c r="AC7" s="1572" t="s">
        <v>2467</v>
      </c>
      <c r="AD7" s="1574" t="s">
        <v>2468</v>
      </c>
      <c r="AE7" s="1572" t="s">
        <v>2469</v>
      </c>
      <c r="AF7" s="1574" t="s">
        <v>2470</v>
      </c>
      <c r="AG7" s="1572" t="s">
        <v>2471</v>
      </c>
      <c r="AH7" s="1574" t="s">
        <v>2472</v>
      </c>
      <c r="AI7" s="1572" t="s">
        <v>2473</v>
      </c>
    </row>
    <row r="8" spans="1:38" ht="36" customHeight="1">
      <c r="A8" s="320"/>
      <c r="B8" s="1584"/>
      <c r="C8" s="1584"/>
      <c r="D8" s="1584"/>
      <c r="E8" s="1587"/>
      <c r="F8" s="1584"/>
      <c r="G8" s="1584"/>
      <c r="H8" s="1584"/>
      <c r="I8" s="1590"/>
      <c r="J8" s="1584"/>
      <c r="K8" s="1593"/>
      <c r="L8" s="1575"/>
      <c r="M8" s="1573"/>
      <c r="N8" s="1575"/>
      <c r="O8" s="1573"/>
      <c r="P8" s="1575"/>
      <c r="Q8" s="1573"/>
      <c r="R8" s="1575"/>
      <c r="S8" s="1573"/>
      <c r="T8" s="1575"/>
      <c r="U8" s="1573"/>
      <c r="V8" s="1575"/>
      <c r="W8" s="1573"/>
      <c r="X8" s="1575"/>
      <c r="Y8" s="1573"/>
      <c r="Z8" s="1575"/>
      <c r="AA8" s="1573"/>
      <c r="AB8" s="1575"/>
      <c r="AC8" s="1573"/>
      <c r="AD8" s="1575"/>
      <c r="AE8" s="1573"/>
      <c r="AF8" s="1575"/>
      <c r="AG8" s="1573"/>
      <c r="AH8" s="1575"/>
      <c r="AI8" s="1573"/>
      <c r="AL8" s="3"/>
    </row>
    <row r="9" spans="1:38" s="1115" customFormat="1" ht="39.75" customHeight="1">
      <c r="A9" s="1108"/>
      <c r="B9" s="1109">
        <v>2000</v>
      </c>
      <c r="C9" s="1110" t="s">
        <v>6</v>
      </c>
      <c r="D9" s="1111"/>
      <c r="E9" s="1112"/>
      <c r="F9" s="1113"/>
      <c r="G9" s="1113"/>
      <c r="H9" s="1113"/>
      <c r="I9" s="1113"/>
      <c r="J9" s="1113"/>
      <c r="K9" s="1113">
        <v>11450842.945904598</v>
      </c>
      <c r="L9" s="1114"/>
      <c r="M9" s="1113">
        <v>1010016.6044</v>
      </c>
      <c r="N9" s="1114"/>
      <c r="O9" s="1113">
        <v>104935.4</v>
      </c>
      <c r="P9" s="1114"/>
      <c r="Q9" s="1113">
        <v>152217</v>
      </c>
      <c r="R9" s="1114"/>
      <c r="S9" s="1113">
        <v>7050323.5346240001</v>
      </c>
      <c r="T9" s="1114"/>
      <c r="U9" s="1113">
        <v>103757</v>
      </c>
      <c r="V9" s="1114"/>
      <c r="W9" s="1113">
        <v>93539</v>
      </c>
      <c r="X9" s="1114"/>
      <c r="Y9" s="1113">
        <v>2106157.9759519999</v>
      </c>
      <c r="Z9" s="1114"/>
      <c r="AA9" s="1113">
        <v>54877</v>
      </c>
      <c r="AB9" s="1114"/>
      <c r="AC9" s="1113">
        <v>51876.089777599998</v>
      </c>
      <c r="AD9" s="1114"/>
      <c r="AE9" s="1113">
        <v>613403.75448500004</v>
      </c>
      <c r="AF9" s="1114"/>
      <c r="AG9" s="1113">
        <v>53562.793333000001</v>
      </c>
      <c r="AH9" s="1114"/>
      <c r="AI9" s="1113">
        <v>52136.793333000001</v>
      </c>
    </row>
    <row r="10" spans="1:38" s="1119" customFormat="1" ht="24">
      <c r="A10" s="1116"/>
      <c r="B10" s="946">
        <v>2100</v>
      </c>
      <c r="C10" s="155" t="s">
        <v>7</v>
      </c>
      <c r="D10" s="50"/>
      <c r="E10" s="1037"/>
      <c r="F10" s="132"/>
      <c r="G10" s="1117"/>
      <c r="H10" s="1117"/>
      <c r="I10" s="1117"/>
      <c r="J10" s="800"/>
      <c r="K10" s="799">
        <v>2829118.4965279996</v>
      </c>
      <c r="L10" s="945"/>
      <c r="M10" s="800">
        <v>2900</v>
      </c>
      <c r="N10" s="1118"/>
      <c r="O10" s="800">
        <v>36973.4</v>
      </c>
      <c r="P10" s="1118"/>
      <c r="Q10" s="800">
        <v>855</v>
      </c>
      <c r="R10" s="1118"/>
      <c r="S10" s="800">
        <v>1702432.174224</v>
      </c>
      <c r="T10" s="1118"/>
      <c r="U10" s="800">
        <v>35965</v>
      </c>
      <c r="V10" s="1118"/>
      <c r="W10" s="800">
        <v>0</v>
      </c>
      <c r="X10" s="1118"/>
      <c r="Y10" s="800">
        <v>721789.961152</v>
      </c>
      <c r="Z10" s="1118"/>
      <c r="AA10" s="800">
        <v>0</v>
      </c>
      <c r="AB10" s="1118"/>
      <c r="AC10" s="800">
        <v>0</v>
      </c>
      <c r="AD10" s="1118"/>
      <c r="AE10" s="800">
        <v>324152.961152</v>
      </c>
      <c r="AF10" s="1118"/>
      <c r="AG10" s="800">
        <v>0</v>
      </c>
      <c r="AH10" s="1118"/>
      <c r="AI10" s="800">
        <v>0</v>
      </c>
    </row>
    <row r="11" spans="1:38" s="6" customFormat="1" ht="24">
      <c r="A11" s="4"/>
      <c r="B11" s="946">
        <v>211</v>
      </c>
      <c r="C11" s="948" t="s">
        <v>8</v>
      </c>
      <c r="D11" s="14"/>
      <c r="E11" s="947"/>
      <c r="F11" s="11"/>
      <c r="G11" s="113"/>
      <c r="H11" s="113"/>
      <c r="I11" s="113"/>
      <c r="J11" s="39"/>
      <c r="K11" s="18">
        <v>1495010.5</v>
      </c>
      <c r="L11" s="969"/>
      <c r="M11" s="39">
        <v>0</v>
      </c>
      <c r="N11" s="1075"/>
      <c r="O11" s="39">
        <v>0</v>
      </c>
      <c r="P11" s="1075"/>
      <c r="Q11" s="39">
        <v>420</v>
      </c>
      <c r="R11" s="1075"/>
      <c r="S11" s="39">
        <v>996309.5</v>
      </c>
      <c r="T11" s="1075"/>
      <c r="U11" s="39">
        <v>0</v>
      </c>
      <c r="V11" s="1075"/>
      <c r="W11" s="39">
        <v>0</v>
      </c>
      <c r="X11" s="1075"/>
      <c r="Y11" s="39">
        <v>325126</v>
      </c>
      <c r="Z11" s="1075"/>
      <c r="AA11" s="39">
        <v>0</v>
      </c>
      <c r="AB11" s="1075"/>
      <c r="AC11" s="39">
        <v>0</v>
      </c>
      <c r="AD11" s="1075"/>
      <c r="AE11" s="39">
        <v>169105</v>
      </c>
      <c r="AF11" s="1075"/>
      <c r="AG11" s="39">
        <v>0</v>
      </c>
      <c r="AH11" s="1075"/>
      <c r="AI11" s="39">
        <v>0</v>
      </c>
    </row>
    <row r="12" spans="1:38" s="6" customFormat="1">
      <c r="A12" s="4"/>
      <c r="B12" s="50">
        <v>21101</v>
      </c>
      <c r="C12" s="948" t="s">
        <v>9</v>
      </c>
      <c r="D12" s="949"/>
      <c r="E12" s="950"/>
      <c r="F12" s="949"/>
      <c r="G12" s="949"/>
      <c r="H12" s="949"/>
      <c r="I12" s="949"/>
      <c r="J12" s="949"/>
      <c r="K12" s="951">
        <v>4920</v>
      </c>
      <c r="L12" s="950"/>
      <c r="M12" s="949">
        <v>0</v>
      </c>
      <c r="N12" s="1076"/>
      <c r="O12" s="949">
        <v>0</v>
      </c>
      <c r="P12" s="1076"/>
      <c r="Q12" s="949">
        <v>420</v>
      </c>
      <c r="R12" s="1076"/>
      <c r="S12" s="949">
        <v>4500</v>
      </c>
      <c r="T12" s="1076"/>
      <c r="U12" s="949">
        <v>0</v>
      </c>
      <c r="V12" s="1076"/>
      <c r="W12" s="949">
        <v>0</v>
      </c>
      <c r="X12" s="1076"/>
      <c r="Y12" s="949">
        <v>0</v>
      </c>
      <c r="Z12" s="1076"/>
      <c r="AA12" s="949">
        <v>0</v>
      </c>
      <c r="AB12" s="1076"/>
      <c r="AC12" s="949">
        <v>0</v>
      </c>
      <c r="AD12" s="1076"/>
      <c r="AE12" s="949">
        <v>0</v>
      </c>
      <c r="AF12" s="1076"/>
      <c r="AG12" s="949">
        <v>0</v>
      </c>
      <c r="AH12" s="1076"/>
      <c r="AI12" s="949">
        <v>0</v>
      </c>
    </row>
    <row r="13" spans="1:38" s="6" customFormat="1" ht="66" customHeight="1">
      <c r="A13" s="4"/>
      <c r="B13" s="12"/>
      <c r="C13" s="12" t="s">
        <v>10</v>
      </c>
      <c r="D13" s="11"/>
      <c r="E13" s="91">
        <v>0</v>
      </c>
      <c r="F13" s="9" t="s">
        <v>11</v>
      </c>
      <c r="G13" s="16" t="s">
        <v>12</v>
      </c>
      <c r="H13" s="17" t="s">
        <v>13</v>
      </c>
      <c r="I13" s="16" t="s">
        <v>14</v>
      </c>
      <c r="J13" s="300">
        <v>2399</v>
      </c>
      <c r="K13" s="952">
        <v>0</v>
      </c>
      <c r="L13" s="1122">
        <v>0</v>
      </c>
      <c r="M13" s="300">
        <v>0</v>
      </c>
      <c r="N13" s="1077">
        <v>0</v>
      </c>
      <c r="O13" s="300">
        <v>0</v>
      </c>
      <c r="P13" s="1077">
        <v>0</v>
      </c>
      <c r="Q13" s="300">
        <v>0</v>
      </c>
      <c r="R13" s="1077">
        <v>0</v>
      </c>
      <c r="S13" s="300">
        <v>0</v>
      </c>
      <c r="T13" s="1077">
        <v>0</v>
      </c>
      <c r="U13" s="300">
        <v>0</v>
      </c>
      <c r="V13" s="1077">
        <v>0</v>
      </c>
      <c r="W13" s="300">
        <v>0</v>
      </c>
      <c r="X13" s="1077">
        <v>0</v>
      </c>
      <c r="Y13" s="300">
        <v>0</v>
      </c>
      <c r="Z13" s="1077">
        <v>0</v>
      </c>
      <c r="AA13" s="300">
        <v>0</v>
      </c>
      <c r="AB13" s="1077">
        <v>0</v>
      </c>
      <c r="AC13" s="300">
        <v>0</v>
      </c>
      <c r="AD13" s="1077">
        <v>0</v>
      </c>
      <c r="AE13" s="300">
        <v>0</v>
      </c>
      <c r="AF13" s="1077">
        <v>0</v>
      </c>
      <c r="AG13" s="300">
        <v>0</v>
      </c>
      <c r="AH13" s="1077">
        <v>0</v>
      </c>
      <c r="AI13" s="300">
        <v>0</v>
      </c>
    </row>
    <row r="14" spans="1:38" s="6" customFormat="1" ht="66" customHeight="1">
      <c r="A14" s="4"/>
      <c r="B14" s="12"/>
      <c r="C14" s="12" t="s">
        <v>15</v>
      </c>
      <c r="D14" s="11"/>
      <c r="E14" s="91">
        <v>1</v>
      </c>
      <c r="F14" s="9" t="s">
        <v>11</v>
      </c>
      <c r="G14" s="16" t="s">
        <v>12</v>
      </c>
      <c r="H14" s="17" t="s">
        <v>13</v>
      </c>
      <c r="I14" s="16" t="s">
        <v>14</v>
      </c>
      <c r="J14" s="953">
        <v>3900</v>
      </c>
      <c r="K14" s="953">
        <v>3900</v>
      </c>
      <c r="L14" s="1123">
        <v>0</v>
      </c>
      <c r="M14" s="953">
        <v>0</v>
      </c>
      <c r="N14" s="1078">
        <v>0</v>
      </c>
      <c r="O14" s="953">
        <v>0</v>
      </c>
      <c r="P14" s="1078">
        <v>0</v>
      </c>
      <c r="Q14" s="953">
        <v>0</v>
      </c>
      <c r="R14" s="1078">
        <v>1</v>
      </c>
      <c r="S14" s="953">
        <v>3900</v>
      </c>
      <c r="T14" s="1078">
        <v>0</v>
      </c>
      <c r="U14" s="953">
        <v>0</v>
      </c>
      <c r="V14" s="1078">
        <v>0</v>
      </c>
      <c r="W14" s="953">
        <v>0</v>
      </c>
      <c r="X14" s="1078">
        <v>0</v>
      </c>
      <c r="Y14" s="953">
        <v>0</v>
      </c>
      <c r="Z14" s="1078">
        <v>0</v>
      </c>
      <c r="AA14" s="953">
        <v>0</v>
      </c>
      <c r="AB14" s="1078">
        <v>0</v>
      </c>
      <c r="AC14" s="953">
        <v>0</v>
      </c>
      <c r="AD14" s="1078">
        <v>0</v>
      </c>
      <c r="AE14" s="953">
        <v>0</v>
      </c>
      <c r="AF14" s="1078">
        <v>0</v>
      </c>
      <c r="AG14" s="953">
        <v>0</v>
      </c>
      <c r="AH14" s="1078">
        <v>0</v>
      </c>
      <c r="AI14" s="953">
        <v>0</v>
      </c>
    </row>
    <row r="15" spans="1:38" s="6" customFormat="1" ht="66" customHeight="1">
      <c r="A15" s="4"/>
      <c r="B15" s="12"/>
      <c r="C15" s="12" t="s">
        <v>16</v>
      </c>
      <c r="D15" s="11"/>
      <c r="E15" s="91">
        <v>1</v>
      </c>
      <c r="F15" s="9" t="s">
        <v>11</v>
      </c>
      <c r="G15" s="16" t="s">
        <v>12</v>
      </c>
      <c r="H15" s="17" t="s">
        <v>13</v>
      </c>
      <c r="I15" s="16" t="s">
        <v>14</v>
      </c>
      <c r="J15" s="954">
        <v>600</v>
      </c>
      <c r="K15" s="954">
        <v>600</v>
      </c>
      <c r="L15" s="1124">
        <v>0</v>
      </c>
      <c r="M15" s="954">
        <v>0</v>
      </c>
      <c r="N15" s="1079">
        <v>0</v>
      </c>
      <c r="O15" s="954">
        <v>0</v>
      </c>
      <c r="P15" s="1079">
        <v>0</v>
      </c>
      <c r="Q15" s="954">
        <v>0</v>
      </c>
      <c r="R15" s="1079">
        <v>1</v>
      </c>
      <c r="S15" s="954">
        <v>600</v>
      </c>
      <c r="T15" s="1079">
        <v>0</v>
      </c>
      <c r="U15" s="954">
        <v>0</v>
      </c>
      <c r="V15" s="1079">
        <v>0</v>
      </c>
      <c r="W15" s="954">
        <v>0</v>
      </c>
      <c r="X15" s="1079">
        <v>0</v>
      </c>
      <c r="Y15" s="954">
        <v>0</v>
      </c>
      <c r="Z15" s="1079">
        <v>0</v>
      </c>
      <c r="AA15" s="954">
        <v>0</v>
      </c>
      <c r="AB15" s="1079">
        <v>0</v>
      </c>
      <c r="AC15" s="954">
        <v>0</v>
      </c>
      <c r="AD15" s="1079">
        <v>0</v>
      </c>
      <c r="AE15" s="954">
        <v>0</v>
      </c>
      <c r="AF15" s="1079">
        <v>0</v>
      </c>
      <c r="AG15" s="954">
        <v>0</v>
      </c>
      <c r="AH15" s="1079">
        <v>0</v>
      </c>
      <c r="AI15" s="954">
        <v>0</v>
      </c>
    </row>
    <row r="16" spans="1:38" s="6" customFormat="1" ht="66" customHeight="1">
      <c r="A16" s="4"/>
      <c r="B16" s="12"/>
      <c r="C16" s="12" t="s">
        <v>17</v>
      </c>
      <c r="D16" s="11"/>
      <c r="E16" s="91">
        <v>12</v>
      </c>
      <c r="F16" s="9" t="s">
        <v>11</v>
      </c>
      <c r="G16" s="16" t="s">
        <v>12</v>
      </c>
      <c r="H16" s="17" t="s">
        <v>13</v>
      </c>
      <c r="I16" s="16" t="s">
        <v>14</v>
      </c>
      <c r="J16" s="301">
        <v>35</v>
      </c>
      <c r="K16" s="301">
        <v>420</v>
      </c>
      <c r="L16" s="1125">
        <v>0</v>
      </c>
      <c r="M16" s="301">
        <v>0</v>
      </c>
      <c r="N16" s="302">
        <v>0</v>
      </c>
      <c r="O16" s="301">
        <v>0</v>
      </c>
      <c r="P16" s="302">
        <v>12</v>
      </c>
      <c r="Q16" s="301">
        <v>420</v>
      </c>
      <c r="R16" s="302">
        <v>0</v>
      </c>
      <c r="S16" s="301">
        <v>0</v>
      </c>
      <c r="T16" s="302">
        <v>0</v>
      </c>
      <c r="U16" s="301">
        <v>0</v>
      </c>
      <c r="V16" s="302">
        <v>0</v>
      </c>
      <c r="W16" s="301">
        <v>0</v>
      </c>
      <c r="X16" s="302">
        <v>0</v>
      </c>
      <c r="Y16" s="301">
        <v>0</v>
      </c>
      <c r="Z16" s="302">
        <v>0</v>
      </c>
      <c r="AA16" s="301">
        <v>0</v>
      </c>
      <c r="AB16" s="302">
        <v>0</v>
      </c>
      <c r="AC16" s="301">
        <v>0</v>
      </c>
      <c r="AD16" s="302">
        <v>0</v>
      </c>
      <c r="AE16" s="301">
        <v>0</v>
      </c>
      <c r="AF16" s="302">
        <v>0</v>
      </c>
      <c r="AG16" s="301">
        <v>0</v>
      </c>
      <c r="AH16" s="302">
        <v>0</v>
      </c>
      <c r="AI16" s="301">
        <v>0</v>
      </c>
    </row>
    <row r="17" spans="1:16346" s="6" customFormat="1">
      <c r="A17" s="4"/>
      <c r="B17" s="946">
        <v>21102</v>
      </c>
      <c r="C17" s="948" t="s">
        <v>18</v>
      </c>
      <c r="D17" s="949"/>
      <c r="E17" s="950">
        <v>7477</v>
      </c>
      <c r="F17" s="949"/>
      <c r="G17" s="949"/>
      <c r="H17" s="949"/>
      <c r="I17" s="949"/>
      <c r="J17" s="949"/>
      <c r="K17" s="951">
        <v>311317</v>
      </c>
      <c r="L17" s="950">
        <v>0</v>
      </c>
      <c r="M17" s="949">
        <v>0</v>
      </c>
      <c r="N17" s="1076">
        <v>0</v>
      </c>
      <c r="O17" s="949">
        <v>0</v>
      </c>
      <c r="P17" s="1076">
        <v>0</v>
      </c>
      <c r="Q17" s="949">
        <v>0</v>
      </c>
      <c r="R17" s="1076">
        <v>5252</v>
      </c>
      <c r="S17" s="949">
        <v>228481</v>
      </c>
      <c r="T17" s="1076">
        <v>0</v>
      </c>
      <c r="U17" s="949">
        <v>0</v>
      </c>
      <c r="V17" s="1076">
        <v>0</v>
      </c>
      <c r="W17" s="949">
        <v>0</v>
      </c>
      <c r="X17" s="1076">
        <v>1592</v>
      </c>
      <c r="Y17" s="949">
        <v>61577</v>
      </c>
      <c r="Z17" s="1076">
        <v>0</v>
      </c>
      <c r="AA17" s="949">
        <v>0</v>
      </c>
      <c r="AB17" s="1076">
        <v>0</v>
      </c>
      <c r="AC17" s="949">
        <v>0</v>
      </c>
      <c r="AD17" s="1076">
        <v>665</v>
      </c>
      <c r="AE17" s="949">
        <v>21259</v>
      </c>
      <c r="AF17" s="1076">
        <v>0</v>
      </c>
      <c r="AG17" s="949">
        <v>0</v>
      </c>
      <c r="AH17" s="1076">
        <v>0</v>
      </c>
      <c r="AI17" s="949">
        <v>0</v>
      </c>
    </row>
    <row r="18" spans="1:16346" s="6" customFormat="1" ht="66" customHeight="1">
      <c r="A18" s="4"/>
      <c r="B18" s="10">
        <v>115.99999999999999</v>
      </c>
      <c r="C18" s="12" t="s">
        <v>19</v>
      </c>
      <c r="D18" s="11"/>
      <c r="E18" s="91">
        <v>62</v>
      </c>
      <c r="F18" s="9" t="s">
        <v>11</v>
      </c>
      <c r="G18" s="16" t="s">
        <v>12</v>
      </c>
      <c r="H18" s="17" t="s">
        <v>13</v>
      </c>
      <c r="I18" s="16" t="s">
        <v>14</v>
      </c>
      <c r="J18" s="39">
        <v>126</v>
      </c>
      <c r="K18" s="18">
        <v>7812</v>
      </c>
      <c r="L18" s="969">
        <v>0</v>
      </c>
      <c r="M18" s="39">
        <v>0</v>
      </c>
      <c r="N18" s="1075">
        <v>0</v>
      </c>
      <c r="O18" s="39">
        <v>0</v>
      </c>
      <c r="P18" s="1075">
        <v>0</v>
      </c>
      <c r="Q18" s="39">
        <v>0</v>
      </c>
      <c r="R18" s="1075">
        <v>53</v>
      </c>
      <c r="S18" s="39">
        <v>6678</v>
      </c>
      <c r="T18" s="1075">
        <v>0</v>
      </c>
      <c r="U18" s="39">
        <v>0</v>
      </c>
      <c r="V18" s="1075">
        <v>0</v>
      </c>
      <c r="W18" s="39">
        <v>0</v>
      </c>
      <c r="X18" s="1075">
        <v>0</v>
      </c>
      <c r="Y18" s="39">
        <v>0</v>
      </c>
      <c r="Z18" s="1075">
        <v>0</v>
      </c>
      <c r="AA18" s="39">
        <v>0</v>
      </c>
      <c r="AB18" s="1075">
        <v>0</v>
      </c>
      <c r="AC18" s="39">
        <v>0</v>
      </c>
      <c r="AD18" s="1075">
        <v>9</v>
      </c>
      <c r="AE18" s="39">
        <v>1134</v>
      </c>
      <c r="AF18" s="1075">
        <v>0</v>
      </c>
      <c r="AG18" s="39">
        <v>0</v>
      </c>
      <c r="AH18" s="1075">
        <v>0</v>
      </c>
      <c r="AI18" s="39">
        <v>0</v>
      </c>
    </row>
    <row r="19" spans="1:16346" s="6" customFormat="1" ht="66">
      <c r="A19" s="4"/>
      <c r="B19" s="10">
        <v>9.5</v>
      </c>
      <c r="C19" s="12" t="s">
        <v>20</v>
      </c>
      <c r="D19" s="11"/>
      <c r="E19" s="91">
        <v>6</v>
      </c>
      <c r="F19" s="9" t="s">
        <v>11</v>
      </c>
      <c r="G19" s="16" t="s">
        <v>12</v>
      </c>
      <c r="H19" s="17" t="s">
        <v>13</v>
      </c>
      <c r="I19" s="16" t="s">
        <v>14</v>
      </c>
      <c r="J19" s="39">
        <v>10</v>
      </c>
      <c r="K19" s="18">
        <v>60</v>
      </c>
      <c r="L19" s="969">
        <v>0</v>
      </c>
      <c r="M19" s="39">
        <v>0</v>
      </c>
      <c r="N19" s="1075">
        <v>0</v>
      </c>
      <c r="O19" s="39">
        <v>0</v>
      </c>
      <c r="P19" s="1075">
        <v>0</v>
      </c>
      <c r="Q19" s="39">
        <v>0</v>
      </c>
      <c r="R19" s="1075">
        <v>6</v>
      </c>
      <c r="S19" s="39">
        <v>60</v>
      </c>
      <c r="T19" s="1075">
        <v>0</v>
      </c>
      <c r="U19" s="39">
        <v>0</v>
      </c>
      <c r="V19" s="1075">
        <v>0</v>
      </c>
      <c r="W19" s="39">
        <v>0</v>
      </c>
      <c r="X19" s="1075">
        <v>0</v>
      </c>
      <c r="Y19" s="39">
        <v>0</v>
      </c>
      <c r="Z19" s="1075">
        <v>0</v>
      </c>
      <c r="AA19" s="39">
        <v>0</v>
      </c>
      <c r="AB19" s="1075">
        <v>0</v>
      </c>
      <c r="AC19" s="39">
        <v>0</v>
      </c>
      <c r="AD19" s="1075">
        <v>0</v>
      </c>
      <c r="AE19" s="39">
        <v>0</v>
      </c>
      <c r="AF19" s="1075">
        <v>0</v>
      </c>
      <c r="AG19" s="39">
        <v>0</v>
      </c>
      <c r="AH19" s="1075">
        <v>0</v>
      </c>
      <c r="AI19" s="39">
        <v>0</v>
      </c>
    </row>
    <row r="20" spans="1:16346" s="6" customFormat="1" ht="66">
      <c r="A20" s="4"/>
      <c r="B20" s="10">
        <v>150.79999999999998</v>
      </c>
      <c r="C20" s="12" t="s">
        <v>21</v>
      </c>
      <c r="D20" s="11"/>
      <c r="E20" s="91">
        <v>1</v>
      </c>
      <c r="F20" s="9" t="s">
        <v>22</v>
      </c>
      <c r="G20" s="16" t="s">
        <v>12</v>
      </c>
      <c r="H20" s="17" t="s">
        <v>13</v>
      </c>
      <c r="I20" s="16" t="s">
        <v>14</v>
      </c>
      <c r="J20" s="39">
        <v>163</v>
      </c>
      <c r="K20" s="18">
        <v>163</v>
      </c>
      <c r="L20" s="969">
        <v>0</v>
      </c>
      <c r="M20" s="39">
        <v>0</v>
      </c>
      <c r="N20" s="1075">
        <v>0</v>
      </c>
      <c r="O20" s="39">
        <v>0</v>
      </c>
      <c r="P20" s="1075">
        <v>0</v>
      </c>
      <c r="Q20" s="39">
        <v>0</v>
      </c>
      <c r="R20" s="1075">
        <v>1</v>
      </c>
      <c r="S20" s="39">
        <v>163</v>
      </c>
      <c r="T20" s="1075">
        <v>0</v>
      </c>
      <c r="U20" s="39">
        <v>0</v>
      </c>
      <c r="V20" s="1075">
        <v>0</v>
      </c>
      <c r="W20" s="39">
        <v>0</v>
      </c>
      <c r="X20" s="1075">
        <v>0</v>
      </c>
      <c r="Y20" s="39">
        <v>0</v>
      </c>
      <c r="Z20" s="1075">
        <v>0</v>
      </c>
      <c r="AA20" s="39">
        <v>0</v>
      </c>
      <c r="AB20" s="1075">
        <v>0</v>
      </c>
      <c r="AC20" s="39">
        <v>0</v>
      </c>
      <c r="AD20" s="1075">
        <v>0</v>
      </c>
      <c r="AE20" s="39">
        <v>0</v>
      </c>
      <c r="AF20" s="1075">
        <v>0</v>
      </c>
      <c r="AG20" s="39">
        <v>0</v>
      </c>
      <c r="AH20" s="1075">
        <v>0</v>
      </c>
      <c r="AI20" s="39">
        <v>0</v>
      </c>
    </row>
    <row r="21" spans="1:16346" s="6" customFormat="1" ht="66" customHeight="1">
      <c r="A21" s="4"/>
      <c r="B21" s="10">
        <v>89.58</v>
      </c>
      <c r="C21" s="12" t="s">
        <v>23</v>
      </c>
      <c r="D21" s="11"/>
      <c r="E21" s="91">
        <v>1</v>
      </c>
      <c r="F21" s="9" t="s">
        <v>22</v>
      </c>
      <c r="G21" s="16" t="s">
        <v>12</v>
      </c>
      <c r="H21" s="17" t="s">
        <v>13</v>
      </c>
      <c r="I21" s="16" t="s">
        <v>14</v>
      </c>
      <c r="J21" s="39">
        <v>97</v>
      </c>
      <c r="K21" s="18">
        <v>97</v>
      </c>
      <c r="L21" s="969">
        <v>0</v>
      </c>
      <c r="M21" s="39">
        <v>0</v>
      </c>
      <c r="N21" s="1075">
        <v>0</v>
      </c>
      <c r="O21" s="39">
        <v>0</v>
      </c>
      <c r="P21" s="1075">
        <v>0</v>
      </c>
      <c r="Q21" s="39">
        <v>0</v>
      </c>
      <c r="R21" s="1075">
        <v>1</v>
      </c>
      <c r="S21" s="39">
        <v>97</v>
      </c>
      <c r="T21" s="1075">
        <v>0</v>
      </c>
      <c r="U21" s="39">
        <v>0</v>
      </c>
      <c r="V21" s="1075">
        <v>0</v>
      </c>
      <c r="W21" s="39">
        <v>0</v>
      </c>
      <c r="X21" s="1075">
        <v>0</v>
      </c>
      <c r="Y21" s="39">
        <v>0</v>
      </c>
      <c r="Z21" s="1075">
        <v>0</v>
      </c>
      <c r="AA21" s="39">
        <v>0</v>
      </c>
      <c r="AB21" s="1075">
        <v>0</v>
      </c>
      <c r="AC21" s="39">
        <v>0</v>
      </c>
      <c r="AD21" s="1075">
        <v>0</v>
      </c>
      <c r="AE21" s="39">
        <v>0</v>
      </c>
      <c r="AF21" s="1075">
        <v>0</v>
      </c>
      <c r="AG21" s="39">
        <v>0</v>
      </c>
      <c r="AH21" s="1075">
        <v>0</v>
      </c>
      <c r="AI21" s="39">
        <v>0</v>
      </c>
    </row>
    <row r="22" spans="1:16346" s="6" customFormat="1" ht="66" customHeight="1">
      <c r="A22" s="4" t="s">
        <v>24</v>
      </c>
      <c r="B22" s="10">
        <v>26.82</v>
      </c>
      <c r="C22" s="12" t="s">
        <v>25</v>
      </c>
      <c r="D22" s="11"/>
      <c r="E22" s="91">
        <v>12</v>
      </c>
      <c r="F22" s="9" t="s">
        <v>26</v>
      </c>
      <c r="G22" s="16" t="s">
        <v>12</v>
      </c>
      <c r="H22" s="17" t="s">
        <v>13</v>
      </c>
      <c r="I22" s="16" t="s">
        <v>14</v>
      </c>
      <c r="J22" s="39">
        <v>29</v>
      </c>
      <c r="K22" s="18">
        <v>348</v>
      </c>
      <c r="L22" s="969">
        <v>0</v>
      </c>
      <c r="M22" s="39">
        <v>0</v>
      </c>
      <c r="N22" s="1075">
        <v>0</v>
      </c>
      <c r="O22" s="39">
        <v>0</v>
      </c>
      <c r="P22" s="1075">
        <v>0</v>
      </c>
      <c r="Q22" s="39">
        <v>0</v>
      </c>
      <c r="R22" s="1075">
        <v>12</v>
      </c>
      <c r="S22" s="39">
        <v>348</v>
      </c>
      <c r="T22" s="1075">
        <v>0</v>
      </c>
      <c r="U22" s="39">
        <v>0</v>
      </c>
      <c r="V22" s="1075">
        <v>0</v>
      </c>
      <c r="W22" s="39">
        <v>0</v>
      </c>
      <c r="X22" s="1075">
        <v>0</v>
      </c>
      <c r="Y22" s="39">
        <v>0</v>
      </c>
      <c r="Z22" s="1075">
        <v>0</v>
      </c>
      <c r="AA22" s="39">
        <v>0</v>
      </c>
      <c r="AB22" s="1075">
        <v>0</v>
      </c>
      <c r="AC22" s="39">
        <v>0</v>
      </c>
      <c r="AD22" s="1075">
        <v>0</v>
      </c>
      <c r="AE22" s="39">
        <v>0</v>
      </c>
      <c r="AF22" s="1075">
        <v>0</v>
      </c>
      <c r="AG22" s="39">
        <v>0</v>
      </c>
      <c r="AH22" s="1075">
        <v>0</v>
      </c>
      <c r="AI22" s="39">
        <v>0</v>
      </c>
    </row>
    <row r="23" spans="1:16346" s="6" customFormat="1" ht="66" customHeight="1">
      <c r="A23" s="4" t="s">
        <v>24</v>
      </c>
      <c r="B23" s="10">
        <v>50.49</v>
      </c>
      <c r="C23" s="12" t="s">
        <v>27</v>
      </c>
      <c r="D23" s="11"/>
      <c r="E23" s="91">
        <v>474</v>
      </c>
      <c r="F23" s="9" t="s">
        <v>26</v>
      </c>
      <c r="G23" s="16" t="s">
        <v>12</v>
      </c>
      <c r="H23" s="17" t="s">
        <v>13</v>
      </c>
      <c r="I23" s="16" t="s">
        <v>14</v>
      </c>
      <c r="J23" s="39">
        <v>55</v>
      </c>
      <c r="K23" s="18">
        <v>26070</v>
      </c>
      <c r="L23" s="969">
        <v>0</v>
      </c>
      <c r="M23" s="39">
        <v>0</v>
      </c>
      <c r="N23" s="1075">
        <v>0</v>
      </c>
      <c r="O23" s="39">
        <v>0</v>
      </c>
      <c r="P23" s="1075">
        <v>0</v>
      </c>
      <c r="Q23" s="39">
        <v>0</v>
      </c>
      <c r="R23" s="1075">
        <v>293</v>
      </c>
      <c r="S23" s="39">
        <v>16115</v>
      </c>
      <c r="T23" s="1075">
        <v>0</v>
      </c>
      <c r="U23" s="39">
        <v>0</v>
      </c>
      <c r="V23" s="1075">
        <v>0</v>
      </c>
      <c r="W23" s="39">
        <v>0</v>
      </c>
      <c r="X23" s="1075">
        <v>133</v>
      </c>
      <c r="Y23" s="39">
        <v>7315</v>
      </c>
      <c r="Z23" s="1075">
        <v>0</v>
      </c>
      <c r="AA23" s="39">
        <v>0</v>
      </c>
      <c r="AB23" s="1075">
        <v>0</v>
      </c>
      <c r="AC23" s="39">
        <v>0</v>
      </c>
      <c r="AD23" s="1075">
        <v>48</v>
      </c>
      <c r="AE23" s="39">
        <v>2640</v>
      </c>
      <c r="AF23" s="1075">
        <v>0</v>
      </c>
      <c r="AG23" s="39">
        <v>0</v>
      </c>
      <c r="AH23" s="1075">
        <v>0</v>
      </c>
      <c r="AI23" s="39">
        <v>0</v>
      </c>
    </row>
    <row r="24" spans="1:16346" s="6" customFormat="1" ht="66" customHeight="1">
      <c r="A24" s="4" t="s">
        <v>24</v>
      </c>
      <c r="B24" s="10">
        <v>63.44</v>
      </c>
      <c r="C24" s="12" t="s">
        <v>28</v>
      </c>
      <c r="D24" s="11"/>
      <c r="E24" s="91">
        <v>158</v>
      </c>
      <c r="F24" s="9" t="s">
        <v>11</v>
      </c>
      <c r="G24" s="16" t="s">
        <v>12</v>
      </c>
      <c r="H24" s="17" t="s">
        <v>13</v>
      </c>
      <c r="I24" s="16" t="s">
        <v>14</v>
      </c>
      <c r="J24" s="39">
        <v>69</v>
      </c>
      <c r="K24" s="18">
        <v>10902</v>
      </c>
      <c r="L24" s="969">
        <v>0</v>
      </c>
      <c r="M24" s="39">
        <v>0</v>
      </c>
      <c r="N24" s="1075">
        <v>0</v>
      </c>
      <c r="O24" s="39">
        <v>0</v>
      </c>
      <c r="P24" s="1075">
        <v>0</v>
      </c>
      <c r="Q24" s="39">
        <v>0</v>
      </c>
      <c r="R24" s="1075">
        <v>124</v>
      </c>
      <c r="S24" s="39">
        <v>8556</v>
      </c>
      <c r="T24" s="1075">
        <v>0</v>
      </c>
      <c r="U24" s="39">
        <v>0</v>
      </c>
      <c r="V24" s="1075">
        <v>0</v>
      </c>
      <c r="W24" s="39">
        <v>0</v>
      </c>
      <c r="X24" s="1075">
        <v>26</v>
      </c>
      <c r="Y24" s="39">
        <v>1794</v>
      </c>
      <c r="Z24" s="1075">
        <v>0</v>
      </c>
      <c r="AA24" s="39">
        <v>0</v>
      </c>
      <c r="AB24" s="1075">
        <v>0</v>
      </c>
      <c r="AC24" s="39">
        <v>0</v>
      </c>
      <c r="AD24" s="1075">
        <v>8</v>
      </c>
      <c r="AE24" s="39">
        <v>552</v>
      </c>
      <c r="AF24" s="1075">
        <v>0</v>
      </c>
      <c r="AG24" s="39">
        <v>0</v>
      </c>
      <c r="AH24" s="1075">
        <v>0</v>
      </c>
      <c r="AI24" s="39">
        <v>0</v>
      </c>
    </row>
    <row r="25" spans="1:16346" s="6" customFormat="1" ht="66" customHeight="1">
      <c r="A25" s="4"/>
      <c r="B25" s="10">
        <v>4.9995999999999992</v>
      </c>
      <c r="C25" s="12" t="s">
        <v>29</v>
      </c>
      <c r="D25" s="11"/>
      <c r="E25" s="91">
        <v>243</v>
      </c>
      <c r="F25" s="9" t="s">
        <v>26</v>
      </c>
      <c r="G25" s="16" t="s">
        <v>12</v>
      </c>
      <c r="H25" s="17" t="s">
        <v>13</v>
      </c>
      <c r="I25" s="16" t="s">
        <v>14</v>
      </c>
      <c r="J25" s="39">
        <v>6</v>
      </c>
      <c r="K25" s="18">
        <v>1458</v>
      </c>
      <c r="L25" s="969">
        <v>0</v>
      </c>
      <c r="M25" s="39">
        <v>0</v>
      </c>
      <c r="N25" s="1075">
        <v>0</v>
      </c>
      <c r="O25" s="39">
        <v>0</v>
      </c>
      <c r="P25" s="1075">
        <v>0</v>
      </c>
      <c r="Q25" s="39">
        <v>0</v>
      </c>
      <c r="R25" s="1075">
        <v>143</v>
      </c>
      <c r="S25" s="39">
        <v>858</v>
      </c>
      <c r="T25" s="1075">
        <v>0</v>
      </c>
      <c r="U25" s="39">
        <v>0</v>
      </c>
      <c r="V25" s="1075">
        <v>0</v>
      </c>
      <c r="W25" s="39">
        <v>0</v>
      </c>
      <c r="X25" s="1075">
        <v>77</v>
      </c>
      <c r="Y25" s="39">
        <v>462</v>
      </c>
      <c r="Z25" s="1075">
        <v>0</v>
      </c>
      <c r="AA25" s="39">
        <v>0</v>
      </c>
      <c r="AB25" s="1075">
        <v>0</v>
      </c>
      <c r="AC25" s="39">
        <v>0</v>
      </c>
      <c r="AD25" s="1075">
        <v>23</v>
      </c>
      <c r="AE25" s="39">
        <v>138</v>
      </c>
      <c r="AF25" s="1075">
        <v>0</v>
      </c>
      <c r="AG25" s="39">
        <v>0</v>
      </c>
      <c r="AH25" s="1075">
        <v>0</v>
      </c>
      <c r="AI25" s="39">
        <v>0</v>
      </c>
    </row>
    <row r="26" spans="1:16346" s="6" customFormat="1" ht="66" customHeight="1">
      <c r="A26" s="4"/>
      <c r="B26" s="10"/>
      <c r="C26" s="13" t="s">
        <v>30</v>
      </c>
      <c r="D26" s="14"/>
      <c r="E26" s="15">
        <v>20</v>
      </c>
      <c r="F26" s="14" t="s">
        <v>22</v>
      </c>
      <c r="G26" s="16" t="s">
        <v>12</v>
      </c>
      <c r="H26" s="17" t="s">
        <v>13</v>
      </c>
      <c r="I26" s="16" t="s">
        <v>14</v>
      </c>
      <c r="J26" s="18">
        <v>40</v>
      </c>
      <c r="K26" s="18">
        <v>800</v>
      </c>
      <c r="L26" s="969">
        <v>0</v>
      </c>
      <c r="M26" s="18">
        <v>0</v>
      </c>
      <c r="N26" s="1075">
        <v>0</v>
      </c>
      <c r="O26" s="18">
        <v>0</v>
      </c>
      <c r="P26" s="1075">
        <v>0</v>
      </c>
      <c r="Q26" s="18">
        <v>0</v>
      </c>
      <c r="R26" s="1075">
        <v>20</v>
      </c>
      <c r="S26" s="18">
        <v>800</v>
      </c>
      <c r="T26" s="1075">
        <v>0</v>
      </c>
      <c r="U26" s="18">
        <v>0</v>
      </c>
      <c r="V26" s="1075">
        <v>0</v>
      </c>
      <c r="W26" s="18">
        <v>0</v>
      </c>
      <c r="X26" s="1075">
        <v>0</v>
      </c>
      <c r="Y26" s="18">
        <v>0</v>
      </c>
      <c r="Z26" s="1075">
        <v>0</v>
      </c>
      <c r="AA26" s="18">
        <v>0</v>
      </c>
      <c r="AB26" s="1075">
        <v>0</v>
      </c>
      <c r="AC26" s="18">
        <v>0</v>
      </c>
      <c r="AD26" s="1075">
        <v>0</v>
      </c>
      <c r="AE26" s="18">
        <v>0</v>
      </c>
      <c r="AF26" s="1075">
        <v>0</v>
      </c>
      <c r="AG26" s="18">
        <v>0</v>
      </c>
      <c r="AH26" s="1075">
        <v>0</v>
      </c>
      <c r="AI26" s="18">
        <v>0</v>
      </c>
    </row>
    <row r="27" spans="1:16346" s="6" customFormat="1" ht="66" customHeight="1">
      <c r="A27" s="4"/>
      <c r="B27" s="10"/>
      <c r="C27" s="13" t="s">
        <v>31</v>
      </c>
      <c r="D27" s="14"/>
      <c r="E27" s="15">
        <v>20</v>
      </c>
      <c r="F27" s="14" t="s">
        <v>11</v>
      </c>
      <c r="G27" s="16" t="s">
        <v>12</v>
      </c>
      <c r="H27" s="17" t="s">
        <v>13</v>
      </c>
      <c r="I27" s="16" t="s">
        <v>14</v>
      </c>
      <c r="J27" s="18">
        <v>180</v>
      </c>
      <c r="K27" s="18">
        <v>3600</v>
      </c>
      <c r="L27" s="969">
        <v>0</v>
      </c>
      <c r="M27" s="18">
        <v>0</v>
      </c>
      <c r="N27" s="1075">
        <v>0</v>
      </c>
      <c r="O27" s="18">
        <v>0</v>
      </c>
      <c r="P27" s="1075">
        <v>0</v>
      </c>
      <c r="Q27" s="18">
        <v>0</v>
      </c>
      <c r="R27" s="1075">
        <v>20</v>
      </c>
      <c r="S27" s="18">
        <v>3600</v>
      </c>
      <c r="T27" s="1075">
        <v>0</v>
      </c>
      <c r="U27" s="18">
        <v>0</v>
      </c>
      <c r="V27" s="1075">
        <v>0</v>
      </c>
      <c r="W27" s="18">
        <v>0</v>
      </c>
      <c r="X27" s="1075">
        <v>0</v>
      </c>
      <c r="Y27" s="18">
        <v>0</v>
      </c>
      <c r="Z27" s="1075">
        <v>0</v>
      </c>
      <c r="AA27" s="18">
        <v>0</v>
      </c>
      <c r="AB27" s="1075">
        <v>0</v>
      </c>
      <c r="AC27" s="18">
        <v>0</v>
      </c>
      <c r="AD27" s="1075">
        <v>0</v>
      </c>
      <c r="AE27" s="18">
        <v>0</v>
      </c>
      <c r="AF27" s="1075">
        <v>0</v>
      </c>
      <c r="AG27" s="18">
        <v>0</v>
      </c>
      <c r="AH27" s="1075">
        <v>0</v>
      </c>
      <c r="AI27" s="18">
        <v>0</v>
      </c>
    </row>
    <row r="28" spans="1:16346" s="6" customFormat="1" ht="66" customHeight="1">
      <c r="A28" s="4"/>
      <c r="B28" s="10">
        <v>10.44</v>
      </c>
      <c r="C28" s="13" t="s">
        <v>32</v>
      </c>
      <c r="D28" s="11"/>
      <c r="E28" s="91">
        <v>43</v>
      </c>
      <c r="F28" s="9" t="s">
        <v>11</v>
      </c>
      <c r="G28" s="16" t="s">
        <v>12</v>
      </c>
      <c r="H28" s="17" t="s">
        <v>13</v>
      </c>
      <c r="I28" s="16" t="s">
        <v>14</v>
      </c>
      <c r="J28" s="39">
        <v>11</v>
      </c>
      <c r="K28" s="18">
        <v>473</v>
      </c>
      <c r="L28" s="969">
        <v>0</v>
      </c>
      <c r="M28" s="39">
        <v>0</v>
      </c>
      <c r="N28" s="1075">
        <v>0</v>
      </c>
      <c r="O28" s="39">
        <v>0</v>
      </c>
      <c r="P28" s="1075">
        <v>0</v>
      </c>
      <c r="Q28" s="39">
        <v>0</v>
      </c>
      <c r="R28" s="1075">
        <v>40</v>
      </c>
      <c r="S28" s="39">
        <v>440</v>
      </c>
      <c r="T28" s="1075">
        <v>0</v>
      </c>
      <c r="U28" s="39">
        <v>0</v>
      </c>
      <c r="V28" s="1075">
        <v>0</v>
      </c>
      <c r="W28" s="39">
        <v>0</v>
      </c>
      <c r="X28" s="1075">
        <v>2</v>
      </c>
      <c r="Y28" s="39">
        <v>22</v>
      </c>
      <c r="Z28" s="1075">
        <v>0</v>
      </c>
      <c r="AA28" s="39">
        <v>0</v>
      </c>
      <c r="AB28" s="1075">
        <v>0</v>
      </c>
      <c r="AC28" s="39">
        <v>0</v>
      </c>
      <c r="AD28" s="1075">
        <v>1</v>
      </c>
      <c r="AE28" s="39">
        <v>11</v>
      </c>
      <c r="AF28" s="1075">
        <v>0</v>
      </c>
      <c r="AG28" s="39">
        <v>0</v>
      </c>
      <c r="AH28" s="1075">
        <v>0</v>
      </c>
      <c r="AI28" s="39">
        <v>0</v>
      </c>
    </row>
    <row r="29" spans="1:16346" s="6" customFormat="1" ht="66" customHeight="1">
      <c r="A29" s="4"/>
      <c r="B29" s="10">
        <v>37.699999999999996</v>
      </c>
      <c r="C29" s="13" t="s">
        <v>33</v>
      </c>
      <c r="D29" s="11"/>
      <c r="E29" s="91">
        <v>154</v>
      </c>
      <c r="F29" s="9" t="s">
        <v>11</v>
      </c>
      <c r="G29" s="16" t="s">
        <v>12</v>
      </c>
      <c r="H29" s="17" t="s">
        <v>13</v>
      </c>
      <c r="I29" s="16" t="s">
        <v>14</v>
      </c>
      <c r="J29" s="39">
        <v>41</v>
      </c>
      <c r="K29" s="18">
        <v>6314</v>
      </c>
      <c r="L29" s="969">
        <v>0</v>
      </c>
      <c r="M29" s="39">
        <v>0</v>
      </c>
      <c r="N29" s="1075">
        <v>0</v>
      </c>
      <c r="O29" s="39">
        <v>0</v>
      </c>
      <c r="P29" s="1075">
        <v>0</v>
      </c>
      <c r="Q29" s="39">
        <v>0</v>
      </c>
      <c r="R29" s="1075">
        <v>58</v>
      </c>
      <c r="S29" s="39">
        <v>2378</v>
      </c>
      <c r="T29" s="1075">
        <v>0</v>
      </c>
      <c r="U29" s="39">
        <v>0</v>
      </c>
      <c r="V29" s="1075">
        <v>0</v>
      </c>
      <c r="W29" s="39">
        <v>0</v>
      </c>
      <c r="X29" s="1075">
        <v>49</v>
      </c>
      <c r="Y29" s="39">
        <v>2009</v>
      </c>
      <c r="Z29" s="1075">
        <v>0</v>
      </c>
      <c r="AA29" s="39">
        <v>0</v>
      </c>
      <c r="AB29" s="1075">
        <v>0</v>
      </c>
      <c r="AC29" s="39">
        <v>0</v>
      </c>
      <c r="AD29" s="1075">
        <v>47</v>
      </c>
      <c r="AE29" s="39">
        <v>1927</v>
      </c>
      <c r="AF29" s="1075">
        <v>0</v>
      </c>
      <c r="AG29" s="39">
        <v>0</v>
      </c>
      <c r="AH29" s="1075">
        <v>0</v>
      </c>
      <c r="AI29" s="39">
        <v>0</v>
      </c>
    </row>
    <row r="30" spans="1:16346" s="6" customFormat="1" ht="66" customHeight="1">
      <c r="A30" s="4"/>
      <c r="B30" s="10"/>
      <c r="C30" s="19" t="s">
        <v>34</v>
      </c>
      <c r="D30" s="11"/>
      <c r="E30" s="91"/>
      <c r="F30" s="9" t="s">
        <v>11</v>
      </c>
      <c r="G30" s="16" t="s">
        <v>12</v>
      </c>
      <c r="H30" s="17" t="s">
        <v>13</v>
      </c>
      <c r="I30" s="16" t="s">
        <v>14</v>
      </c>
      <c r="J30" s="20">
        <v>330</v>
      </c>
      <c r="K30" s="20">
        <v>1320</v>
      </c>
      <c r="L30" s="1080">
        <v>0</v>
      </c>
      <c r="M30" s="20">
        <v>0</v>
      </c>
      <c r="N30" s="1080">
        <v>0</v>
      </c>
      <c r="O30" s="20">
        <v>0</v>
      </c>
      <c r="P30" s="1080">
        <v>0</v>
      </c>
      <c r="Q30" s="20">
        <v>0</v>
      </c>
      <c r="R30" s="1080">
        <v>2</v>
      </c>
      <c r="S30" s="20">
        <v>660</v>
      </c>
      <c r="T30" s="1080">
        <v>0</v>
      </c>
      <c r="U30" s="20">
        <v>0</v>
      </c>
      <c r="V30" s="1080">
        <v>0</v>
      </c>
      <c r="W30" s="20">
        <v>0</v>
      </c>
      <c r="X30" s="1080">
        <v>2</v>
      </c>
      <c r="Y30" s="20">
        <v>660</v>
      </c>
      <c r="Z30" s="1080">
        <v>0</v>
      </c>
      <c r="AA30" s="20">
        <v>0</v>
      </c>
      <c r="AB30" s="1080">
        <v>0</v>
      </c>
      <c r="AC30" s="20">
        <v>0</v>
      </c>
      <c r="AD30" s="1080">
        <v>0</v>
      </c>
      <c r="AE30" s="20">
        <v>0</v>
      </c>
      <c r="AF30" s="1080">
        <v>0</v>
      </c>
      <c r="AG30" s="20">
        <v>0</v>
      </c>
      <c r="AH30" s="1080">
        <v>0</v>
      </c>
      <c r="AI30" s="20">
        <v>0</v>
      </c>
    </row>
    <row r="31" spans="1:16346" s="6" customFormat="1" ht="66" customHeight="1">
      <c r="A31" s="4"/>
      <c r="B31" s="10"/>
      <c r="C31" s="19" t="s">
        <v>35</v>
      </c>
      <c r="D31" s="11"/>
      <c r="E31" s="91"/>
      <c r="F31" s="9" t="s">
        <v>11</v>
      </c>
      <c r="G31" s="16" t="s">
        <v>12</v>
      </c>
      <c r="H31" s="17" t="s">
        <v>13</v>
      </c>
      <c r="I31" s="16" t="s">
        <v>14</v>
      </c>
      <c r="J31" s="20">
        <v>600</v>
      </c>
      <c r="K31" s="20">
        <v>2400</v>
      </c>
      <c r="L31" s="1080">
        <v>0</v>
      </c>
      <c r="M31" s="20">
        <v>0</v>
      </c>
      <c r="N31" s="1080">
        <v>0</v>
      </c>
      <c r="O31" s="20">
        <v>0</v>
      </c>
      <c r="P31" s="1080">
        <v>0</v>
      </c>
      <c r="Q31" s="20">
        <v>0</v>
      </c>
      <c r="R31" s="1080">
        <v>2</v>
      </c>
      <c r="S31" s="20">
        <v>1200</v>
      </c>
      <c r="T31" s="1080">
        <v>0</v>
      </c>
      <c r="U31" s="20">
        <v>0</v>
      </c>
      <c r="V31" s="1080">
        <v>0</v>
      </c>
      <c r="W31" s="20">
        <v>0</v>
      </c>
      <c r="X31" s="1080">
        <v>2</v>
      </c>
      <c r="Y31" s="20">
        <v>1200</v>
      </c>
      <c r="Z31" s="1080">
        <v>0</v>
      </c>
      <c r="AA31" s="20">
        <v>0</v>
      </c>
      <c r="AB31" s="1080">
        <v>0</v>
      </c>
      <c r="AC31" s="20">
        <v>0</v>
      </c>
      <c r="AD31" s="1080">
        <v>0</v>
      </c>
      <c r="AE31" s="20">
        <v>0</v>
      </c>
      <c r="AF31" s="1080">
        <v>0</v>
      </c>
      <c r="AG31" s="20">
        <v>0</v>
      </c>
      <c r="AH31" s="1080">
        <v>0</v>
      </c>
      <c r="AI31" s="20">
        <v>0</v>
      </c>
    </row>
    <row r="32" spans="1:16346" s="6" customFormat="1" ht="66">
      <c r="A32" s="4"/>
      <c r="B32" s="10"/>
      <c r="C32" s="955" t="s">
        <v>36</v>
      </c>
      <c r="D32" s="11"/>
      <c r="E32" s="91"/>
      <c r="F32" s="9" t="s">
        <v>22</v>
      </c>
      <c r="G32" s="16" t="s">
        <v>12</v>
      </c>
      <c r="H32" s="17" t="s">
        <v>13</v>
      </c>
      <c r="I32" s="16" t="s">
        <v>14</v>
      </c>
      <c r="J32" s="301">
        <v>30</v>
      </c>
      <c r="K32" s="301">
        <v>300</v>
      </c>
      <c r="L32" s="1125">
        <v>0</v>
      </c>
      <c r="M32" s="301">
        <v>0</v>
      </c>
      <c r="N32" s="302">
        <v>0</v>
      </c>
      <c r="O32" s="301">
        <v>0</v>
      </c>
      <c r="P32" s="302">
        <v>0</v>
      </c>
      <c r="Q32" s="301">
        <v>0</v>
      </c>
      <c r="R32" s="302">
        <v>10</v>
      </c>
      <c r="S32" s="301">
        <v>300</v>
      </c>
      <c r="T32" s="302">
        <v>0</v>
      </c>
      <c r="U32" s="301">
        <v>0</v>
      </c>
      <c r="V32" s="302">
        <v>0</v>
      </c>
      <c r="W32" s="301">
        <v>0</v>
      </c>
      <c r="X32" s="302">
        <v>0</v>
      </c>
      <c r="Y32" s="301">
        <v>0</v>
      </c>
      <c r="Z32" s="302">
        <v>0</v>
      </c>
      <c r="AA32" s="301">
        <v>0</v>
      </c>
      <c r="AB32" s="302">
        <v>0</v>
      </c>
      <c r="AC32" s="301">
        <v>0</v>
      </c>
      <c r="AD32" s="302">
        <v>0</v>
      </c>
      <c r="AE32" s="301">
        <v>0</v>
      </c>
      <c r="AF32" s="302">
        <v>0</v>
      </c>
      <c r="AG32" s="301">
        <v>0</v>
      </c>
      <c r="AH32" s="302">
        <v>0</v>
      </c>
      <c r="AI32" s="301">
        <v>0</v>
      </c>
      <c r="AK32" s="956"/>
      <c r="AL32" s="956"/>
      <c r="AM32" s="956"/>
      <c r="AN32" s="956"/>
      <c r="AO32" s="956"/>
      <c r="AP32" s="956"/>
      <c r="AQ32" s="956"/>
      <c r="AR32" s="956"/>
      <c r="AS32" s="956"/>
      <c r="AT32" s="956"/>
      <c r="AU32" s="956"/>
      <c r="AV32" s="956"/>
      <c r="AW32" s="956"/>
      <c r="AX32" s="956"/>
      <c r="AY32" s="956"/>
      <c r="AZ32" s="956"/>
      <c r="BA32" s="956"/>
      <c r="BB32" s="956"/>
      <c r="BC32" s="956"/>
      <c r="BD32" s="956"/>
      <c r="BE32" s="956"/>
      <c r="BF32" s="956"/>
      <c r="BG32" s="956"/>
      <c r="BH32" s="956"/>
      <c r="BI32" s="956"/>
      <c r="BJ32" s="956"/>
      <c r="BK32" s="956"/>
      <c r="BL32" s="956"/>
      <c r="BM32" s="956"/>
      <c r="BN32" s="956"/>
      <c r="BO32" s="956"/>
      <c r="BP32" s="956"/>
      <c r="BQ32" s="956"/>
      <c r="BR32" s="956"/>
      <c r="BS32" s="956"/>
      <c r="BT32" s="956"/>
      <c r="BU32" s="956"/>
      <c r="BV32" s="956"/>
      <c r="BW32" s="956"/>
      <c r="BX32" s="956"/>
      <c r="BY32" s="956"/>
      <c r="BZ32" s="956"/>
      <c r="CA32" s="956"/>
      <c r="CB32" s="956"/>
      <c r="CC32" s="956"/>
      <c r="CD32" s="956"/>
      <c r="CE32" s="956"/>
      <c r="CF32" s="956"/>
      <c r="CG32" s="956"/>
      <c r="CH32" s="956"/>
      <c r="CI32" s="956"/>
      <c r="CJ32" s="956"/>
      <c r="CK32" s="956"/>
      <c r="CL32" s="956"/>
      <c r="CM32" s="956"/>
      <c r="CN32" s="956"/>
      <c r="CO32" s="956"/>
      <c r="CP32" s="956"/>
      <c r="CQ32" s="956"/>
      <c r="CR32" s="956"/>
      <c r="CS32" s="956"/>
      <c r="CT32" s="956"/>
      <c r="CU32" s="956"/>
      <c r="CV32" s="956"/>
      <c r="CW32" s="956"/>
      <c r="CX32" s="956"/>
      <c r="CY32" s="956"/>
      <c r="CZ32" s="956"/>
      <c r="DA32" s="956"/>
      <c r="DB32" s="956"/>
      <c r="DC32" s="956"/>
      <c r="DD32" s="956"/>
      <c r="DE32" s="956"/>
      <c r="DF32" s="956"/>
      <c r="DG32" s="956"/>
      <c r="DH32" s="956"/>
      <c r="DI32" s="956"/>
      <c r="DJ32" s="956"/>
      <c r="DK32" s="956"/>
      <c r="DL32" s="956"/>
      <c r="DM32" s="956"/>
      <c r="DN32" s="956"/>
      <c r="DO32" s="956"/>
      <c r="DP32" s="956"/>
      <c r="DQ32" s="956"/>
      <c r="DR32" s="956"/>
      <c r="DS32" s="956"/>
      <c r="DT32" s="956"/>
      <c r="DU32" s="956"/>
      <c r="DV32" s="956"/>
      <c r="DW32" s="956"/>
      <c r="DX32" s="956"/>
      <c r="DY32" s="956"/>
      <c r="DZ32" s="956"/>
      <c r="EA32" s="956"/>
      <c r="EB32" s="956"/>
      <c r="EC32" s="956"/>
      <c r="ED32" s="956"/>
      <c r="EE32" s="956"/>
      <c r="EF32" s="956"/>
      <c r="EG32" s="956"/>
      <c r="EH32" s="956"/>
      <c r="EI32" s="956"/>
      <c r="EJ32" s="956"/>
      <c r="EK32" s="956"/>
      <c r="EL32" s="956"/>
      <c r="EM32" s="956"/>
      <c r="EN32" s="956"/>
      <c r="EO32" s="956"/>
      <c r="EP32" s="956"/>
      <c r="EQ32" s="956"/>
      <c r="ER32" s="956"/>
      <c r="ES32" s="956"/>
      <c r="ET32" s="956"/>
      <c r="EU32" s="956"/>
      <c r="EV32" s="956"/>
      <c r="EW32" s="956"/>
      <c r="EX32" s="956"/>
      <c r="EY32" s="956"/>
      <c r="EZ32" s="956"/>
      <c r="FA32" s="956"/>
      <c r="FB32" s="956"/>
      <c r="FC32" s="956"/>
      <c r="FD32" s="956"/>
      <c r="FE32" s="956"/>
      <c r="FF32" s="956"/>
      <c r="FG32" s="956"/>
      <c r="FH32" s="956"/>
      <c r="FI32" s="956"/>
      <c r="FJ32" s="956"/>
      <c r="FK32" s="956"/>
      <c r="FL32" s="956"/>
      <c r="FM32" s="956"/>
      <c r="FN32" s="956"/>
      <c r="FO32" s="956"/>
      <c r="FP32" s="956"/>
      <c r="FQ32" s="956"/>
      <c r="FR32" s="956"/>
      <c r="FS32" s="956"/>
      <c r="FT32" s="956"/>
      <c r="FU32" s="956"/>
      <c r="FV32" s="956"/>
      <c r="FW32" s="956"/>
      <c r="FX32" s="956"/>
      <c r="FY32" s="956"/>
      <c r="FZ32" s="956"/>
      <c r="GA32" s="956"/>
      <c r="GB32" s="956"/>
      <c r="GC32" s="956"/>
      <c r="GD32" s="956"/>
      <c r="GE32" s="956"/>
      <c r="GF32" s="956"/>
      <c r="GG32" s="956"/>
      <c r="GH32" s="956"/>
      <c r="GI32" s="956"/>
      <c r="GJ32" s="956"/>
      <c r="GK32" s="956"/>
      <c r="GL32" s="956"/>
      <c r="GM32" s="956"/>
      <c r="GN32" s="956"/>
      <c r="GO32" s="956"/>
      <c r="GP32" s="956"/>
      <c r="GQ32" s="956"/>
      <c r="GR32" s="956"/>
      <c r="GS32" s="956"/>
      <c r="GT32" s="956"/>
      <c r="GU32" s="956"/>
      <c r="GV32" s="956"/>
      <c r="GW32" s="956"/>
      <c r="GX32" s="956"/>
      <c r="GY32" s="956"/>
      <c r="GZ32" s="956"/>
      <c r="HA32" s="956"/>
      <c r="HB32" s="956"/>
      <c r="HC32" s="956"/>
      <c r="HD32" s="956"/>
      <c r="HE32" s="956"/>
      <c r="HF32" s="956"/>
      <c r="HG32" s="956"/>
      <c r="HH32" s="956"/>
      <c r="HI32" s="956"/>
      <c r="HJ32" s="956"/>
      <c r="HK32" s="956"/>
      <c r="HL32" s="956"/>
      <c r="HM32" s="956"/>
      <c r="HN32" s="956"/>
      <c r="HO32" s="956"/>
      <c r="HP32" s="956"/>
      <c r="HQ32" s="956"/>
      <c r="HR32" s="956"/>
      <c r="HS32" s="956"/>
      <c r="HT32" s="956"/>
      <c r="HU32" s="956"/>
      <c r="HV32" s="956"/>
      <c r="HW32" s="956"/>
      <c r="HX32" s="956"/>
      <c r="HY32" s="956"/>
      <c r="HZ32" s="956"/>
      <c r="IA32" s="956"/>
      <c r="IB32" s="956"/>
      <c r="IC32" s="956"/>
      <c r="ID32" s="956"/>
      <c r="IE32" s="956"/>
      <c r="IF32" s="956"/>
      <c r="IG32" s="956"/>
      <c r="IH32" s="956"/>
      <c r="II32" s="956"/>
      <c r="IJ32" s="956"/>
      <c r="IK32" s="956"/>
      <c r="IL32" s="956"/>
      <c r="IM32" s="956"/>
      <c r="IN32" s="956"/>
      <c r="IO32" s="956"/>
      <c r="IP32" s="956"/>
      <c r="IQ32" s="956"/>
      <c r="IR32" s="956"/>
      <c r="IS32" s="956"/>
      <c r="IT32" s="956"/>
      <c r="IU32" s="956"/>
      <c r="IV32" s="956"/>
      <c r="IW32" s="956"/>
      <c r="IX32" s="956"/>
      <c r="IY32" s="956"/>
      <c r="IZ32" s="956"/>
      <c r="JA32" s="956"/>
      <c r="JB32" s="956"/>
      <c r="JC32" s="956"/>
      <c r="JD32" s="956"/>
      <c r="JE32" s="956"/>
      <c r="JF32" s="956"/>
      <c r="JG32" s="956"/>
      <c r="JH32" s="956"/>
      <c r="JI32" s="956"/>
      <c r="JJ32" s="956"/>
      <c r="JK32" s="956"/>
      <c r="JL32" s="956"/>
      <c r="JM32" s="956"/>
      <c r="JN32" s="956"/>
      <c r="JO32" s="956"/>
      <c r="JP32" s="956"/>
      <c r="JQ32" s="956"/>
      <c r="JR32" s="956"/>
      <c r="JS32" s="956"/>
      <c r="JT32" s="956"/>
      <c r="JU32" s="956"/>
      <c r="JV32" s="956"/>
      <c r="JW32" s="956"/>
      <c r="JX32" s="956"/>
      <c r="JY32" s="956"/>
      <c r="JZ32" s="956"/>
      <c r="KA32" s="956"/>
      <c r="KB32" s="956"/>
      <c r="KC32" s="956"/>
      <c r="KD32" s="956"/>
      <c r="KE32" s="956"/>
      <c r="KF32" s="956"/>
      <c r="KG32" s="956"/>
      <c r="KH32" s="956"/>
      <c r="KI32" s="956"/>
      <c r="KJ32" s="956"/>
      <c r="KK32" s="956"/>
      <c r="KL32" s="956"/>
      <c r="KM32" s="956"/>
      <c r="KN32" s="956"/>
      <c r="KO32" s="956"/>
      <c r="KP32" s="956"/>
      <c r="KQ32" s="956"/>
      <c r="KR32" s="956"/>
      <c r="KS32" s="956"/>
      <c r="KT32" s="956"/>
      <c r="KU32" s="956"/>
      <c r="KV32" s="956"/>
      <c r="KW32" s="956"/>
      <c r="KX32" s="956"/>
      <c r="KY32" s="956"/>
      <c r="KZ32" s="956"/>
      <c r="LA32" s="956"/>
      <c r="LB32" s="956"/>
      <c r="LC32" s="956"/>
      <c r="LD32" s="956"/>
      <c r="LE32" s="956"/>
      <c r="LF32" s="956"/>
      <c r="LG32" s="956"/>
      <c r="LH32" s="956"/>
      <c r="LI32" s="956"/>
      <c r="LJ32" s="956"/>
      <c r="LK32" s="956"/>
      <c r="LL32" s="956"/>
      <c r="LM32" s="956"/>
      <c r="LN32" s="956"/>
      <c r="LO32" s="956"/>
      <c r="LP32" s="956"/>
      <c r="LQ32" s="956"/>
      <c r="LR32" s="956"/>
      <c r="LS32" s="956"/>
      <c r="LT32" s="956"/>
      <c r="LU32" s="956"/>
      <c r="LV32" s="956"/>
      <c r="LW32" s="956"/>
      <c r="LX32" s="956"/>
      <c r="LY32" s="956"/>
      <c r="LZ32" s="956"/>
      <c r="MA32" s="956"/>
      <c r="MB32" s="956"/>
      <c r="MC32" s="956"/>
      <c r="MD32" s="956"/>
      <c r="ME32" s="956"/>
      <c r="MF32" s="956"/>
      <c r="MG32" s="956"/>
      <c r="MH32" s="956"/>
      <c r="MI32" s="956"/>
      <c r="MJ32" s="956"/>
      <c r="MK32" s="956"/>
      <c r="ML32" s="956"/>
      <c r="MM32" s="956"/>
      <c r="MN32" s="956"/>
      <c r="MO32" s="956"/>
      <c r="MP32" s="956"/>
      <c r="MQ32" s="956"/>
      <c r="MR32" s="956"/>
      <c r="MS32" s="956"/>
      <c r="MT32" s="956"/>
      <c r="MU32" s="956"/>
      <c r="MV32" s="956"/>
      <c r="MW32" s="956"/>
      <c r="MX32" s="956"/>
      <c r="MY32" s="956"/>
      <c r="MZ32" s="956"/>
      <c r="NA32" s="956"/>
      <c r="NB32" s="956"/>
      <c r="NC32" s="956"/>
      <c r="ND32" s="956"/>
      <c r="NE32" s="956"/>
      <c r="NF32" s="956"/>
      <c r="NG32" s="956"/>
      <c r="NH32" s="956"/>
      <c r="NI32" s="956"/>
      <c r="NJ32" s="956"/>
      <c r="NK32" s="956"/>
      <c r="NL32" s="956"/>
      <c r="NM32" s="956"/>
      <c r="NN32" s="956"/>
      <c r="NO32" s="956"/>
      <c r="NP32" s="956"/>
      <c r="NQ32" s="956"/>
      <c r="NR32" s="956"/>
      <c r="NS32" s="956"/>
      <c r="NT32" s="956"/>
      <c r="NU32" s="956"/>
      <c r="NV32" s="956"/>
      <c r="NW32" s="956"/>
      <c r="NX32" s="956"/>
      <c r="NY32" s="956"/>
      <c r="NZ32" s="956"/>
      <c r="OA32" s="956"/>
      <c r="OB32" s="956"/>
      <c r="OC32" s="956"/>
      <c r="OD32" s="956"/>
      <c r="OE32" s="956"/>
      <c r="OF32" s="956"/>
      <c r="OG32" s="956"/>
      <c r="OH32" s="956"/>
      <c r="OI32" s="956"/>
      <c r="OJ32" s="956"/>
      <c r="OK32" s="956"/>
      <c r="OL32" s="956"/>
      <c r="OM32" s="956"/>
      <c r="ON32" s="956"/>
      <c r="OO32" s="956"/>
      <c r="OP32" s="956"/>
      <c r="OQ32" s="956"/>
      <c r="OR32" s="956"/>
      <c r="OS32" s="956"/>
      <c r="OT32" s="956"/>
      <c r="OU32" s="956"/>
      <c r="OV32" s="956"/>
      <c r="OW32" s="956"/>
      <c r="OX32" s="956"/>
      <c r="OY32" s="956"/>
      <c r="OZ32" s="956"/>
      <c r="PA32" s="956"/>
      <c r="PB32" s="956"/>
      <c r="PC32" s="956"/>
      <c r="PD32" s="956"/>
      <c r="PE32" s="956"/>
      <c r="PF32" s="956"/>
      <c r="PG32" s="956"/>
      <c r="PH32" s="956"/>
      <c r="PI32" s="956"/>
      <c r="PJ32" s="956"/>
      <c r="PK32" s="956"/>
      <c r="PL32" s="956"/>
      <c r="PM32" s="956"/>
      <c r="PN32" s="956"/>
      <c r="PO32" s="956"/>
      <c r="PP32" s="956"/>
      <c r="PQ32" s="956"/>
      <c r="PR32" s="956"/>
      <c r="PS32" s="956"/>
      <c r="PT32" s="956"/>
      <c r="PU32" s="956"/>
      <c r="PV32" s="956"/>
      <c r="PW32" s="956"/>
      <c r="PX32" s="956"/>
      <c r="PY32" s="956"/>
      <c r="PZ32" s="956"/>
      <c r="QA32" s="956"/>
      <c r="QB32" s="956"/>
      <c r="QC32" s="956"/>
      <c r="QD32" s="956"/>
      <c r="QE32" s="956"/>
      <c r="QF32" s="956"/>
      <c r="QG32" s="956"/>
      <c r="QH32" s="956"/>
      <c r="QI32" s="956"/>
      <c r="QJ32" s="956"/>
      <c r="QK32" s="956"/>
      <c r="QL32" s="956"/>
      <c r="QM32" s="956"/>
      <c r="QN32" s="956"/>
      <c r="QO32" s="956"/>
      <c r="QP32" s="956"/>
      <c r="QQ32" s="956"/>
      <c r="QR32" s="956"/>
      <c r="QS32" s="956"/>
      <c r="QT32" s="956"/>
      <c r="QU32" s="956"/>
      <c r="QV32" s="956"/>
      <c r="QW32" s="956"/>
      <c r="QX32" s="956"/>
      <c r="QY32" s="956"/>
      <c r="QZ32" s="956"/>
      <c r="RA32" s="956"/>
      <c r="RB32" s="956"/>
      <c r="RC32" s="956"/>
      <c r="RD32" s="956"/>
      <c r="RE32" s="956"/>
      <c r="RF32" s="956"/>
      <c r="RG32" s="956"/>
      <c r="RH32" s="956"/>
      <c r="RI32" s="956"/>
      <c r="RJ32" s="956"/>
      <c r="RK32" s="956"/>
      <c r="RL32" s="956"/>
      <c r="RM32" s="956"/>
      <c r="RN32" s="956"/>
      <c r="RO32" s="956"/>
      <c r="RP32" s="956"/>
      <c r="RQ32" s="956"/>
      <c r="RR32" s="956"/>
      <c r="RS32" s="956"/>
      <c r="RT32" s="956"/>
      <c r="RU32" s="956"/>
      <c r="RV32" s="956"/>
      <c r="RW32" s="956"/>
      <c r="RX32" s="956"/>
      <c r="RY32" s="956"/>
      <c r="RZ32" s="956"/>
      <c r="SA32" s="956"/>
      <c r="SB32" s="956"/>
      <c r="SC32" s="956"/>
      <c r="SD32" s="956"/>
      <c r="SE32" s="956"/>
      <c r="SF32" s="956"/>
      <c r="SG32" s="956"/>
      <c r="SH32" s="956"/>
      <c r="SI32" s="956"/>
      <c r="SJ32" s="956"/>
      <c r="SK32" s="956"/>
      <c r="SL32" s="956"/>
      <c r="SM32" s="956"/>
      <c r="SN32" s="956"/>
      <c r="SO32" s="956"/>
      <c r="SP32" s="956"/>
      <c r="SQ32" s="956"/>
      <c r="SR32" s="956"/>
      <c r="SS32" s="956"/>
      <c r="ST32" s="956"/>
      <c r="SU32" s="956"/>
      <c r="SV32" s="956"/>
      <c r="SW32" s="956"/>
      <c r="SX32" s="956"/>
      <c r="SY32" s="956"/>
      <c r="SZ32" s="956"/>
      <c r="TA32" s="956"/>
      <c r="TB32" s="956"/>
      <c r="TC32" s="956"/>
      <c r="TD32" s="956"/>
      <c r="TE32" s="956"/>
      <c r="TF32" s="956"/>
      <c r="TG32" s="956"/>
      <c r="TH32" s="956"/>
      <c r="TI32" s="956"/>
      <c r="TJ32" s="956"/>
      <c r="TK32" s="956"/>
      <c r="TL32" s="956"/>
      <c r="TM32" s="956"/>
      <c r="TN32" s="956"/>
      <c r="TO32" s="956"/>
      <c r="TP32" s="956"/>
      <c r="TQ32" s="956"/>
      <c r="TR32" s="956"/>
      <c r="TS32" s="956"/>
      <c r="TT32" s="956"/>
      <c r="TU32" s="956"/>
      <c r="TV32" s="956"/>
      <c r="TW32" s="956"/>
      <c r="TX32" s="956"/>
      <c r="TY32" s="956"/>
      <c r="TZ32" s="956"/>
      <c r="UA32" s="956"/>
      <c r="UB32" s="956"/>
      <c r="UC32" s="956"/>
      <c r="UD32" s="956"/>
      <c r="UE32" s="956"/>
      <c r="UF32" s="956"/>
      <c r="UG32" s="956"/>
      <c r="UH32" s="956"/>
      <c r="UI32" s="956"/>
      <c r="UJ32" s="956"/>
      <c r="UK32" s="956"/>
      <c r="UL32" s="956"/>
      <c r="UM32" s="956"/>
      <c r="UN32" s="956"/>
      <c r="UO32" s="956"/>
      <c r="UP32" s="956"/>
      <c r="UQ32" s="956"/>
      <c r="UR32" s="956"/>
      <c r="US32" s="956"/>
      <c r="UT32" s="956"/>
      <c r="UU32" s="956"/>
      <c r="UV32" s="956"/>
      <c r="UW32" s="956"/>
      <c r="UX32" s="956"/>
      <c r="UY32" s="956"/>
      <c r="UZ32" s="956"/>
      <c r="VA32" s="956"/>
      <c r="VB32" s="956"/>
      <c r="VC32" s="956"/>
      <c r="VD32" s="956"/>
      <c r="VE32" s="956"/>
      <c r="VF32" s="956"/>
      <c r="VG32" s="956"/>
      <c r="VH32" s="956"/>
      <c r="VI32" s="956"/>
      <c r="VJ32" s="956"/>
      <c r="VK32" s="956"/>
      <c r="VL32" s="956"/>
      <c r="VM32" s="956"/>
      <c r="VN32" s="956"/>
      <c r="VO32" s="956"/>
      <c r="VP32" s="956"/>
      <c r="VQ32" s="956"/>
      <c r="VR32" s="956"/>
      <c r="VS32" s="956"/>
      <c r="VT32" s="956"/>
      <c r="VU32" s="956"/>
      <c r="VV32" s="956"/>
      <c r="VW32" s="956"/>
      <c r="VX32" s="956"/>
      <c r="VY32" s="956"/>
      <c r="VZ32" s="956"/>
      <c r="WA32" s="956"/>
      <c r="WB32" s="956"/>
      <c r="WC32" s="956"/>
      <c r="WD32" s="956"/>
      <c r="WE32" s="956"/>
      <c r="WF32" s="956"/>
      <c r="WG32" s="956"/>
      <c r="WH32" s="956"/>
      <c r="WI32" s="956"/>
      <c r="WJ32" s="956"/>
      <c r="WK32" s="956"/>
      <c r="WL32" s="956"/>
      <c r="WM32" s="956"/>
      <c r="WN32" s="956"/>
      <c r="WO32" s="956"/>
      <c r="WP32" s="956"/>
      <c r="WQ32" s="956"/>
      <c r="WR32" s="956"/>
      <c r="WS32" s="956"/>
      <c r="WT32" s="956"/>
      <c r="WU32" s="956"/>
      <c r="WV32" s="956"/>
      <c r="WW32" s="956"/>
      <c r="WX32" s="956"/>
      <c r="WY32" s="956"/>
      <c r="WZ32" s="956"/>
      <c r="XA32" s="956"/>
      <c r="XB32" s="956"/>
      <c r="XC32" s="956"/>
      <c r="XD32" s="956"/>
      <c r="XE32" s="956"/>
      <c r="XF32" s="956"/>
      <c r="XG32" s="956"/>
      <c r="XH32" s="956"/>
      <c r="XI32" s="956"/>
      <c r="XJ32" s="956"/>
      <c r="XK32" s="956"/>
      <c r="XL32" s="956"/>
      <c r="XM32" s="956"/>
      <c r="XN32" s="956"/>
      <c r="XO32" s="956"/>
      <c r="XP32" s="956"/>
      <c r="XQ32" s="956"/>
      <c r="XR32" s="956"/>
      <c r="XS32" s="956"/>
      <c r="XT32" s="956"/>
      <c r="XU32" s="956"/>
      <c r="XV32" s="956"/>
      <c r="XW32" s="956"/>
      <c r="XX32" s="956"/>
      <c r="XY32" s="956"/>
      <c r="XZ32" s="956"/>
      <c r="YA32" s="956"/>
      <c r="YB32" s="956"/>
      <c r="YC32" s="956"/>
      <c r="YD32" s="956"/>
      <c r="YE32" s="956"/>
      <c r="YF32" s="956"/>
      <c r="YG32" s="956"/>
      <c r="YH32" s="956"/>
      <c r="YI32" s="956"/>
      <c r="YJ32" s="956"/>
      <c r="YK32" s="956"/>
      <c r="YL32" s="956"/>
      <c r="YM32" s="956"/>
      <c r="YN32" s="956"/>
      <c r="YO32" s="956"/>
      <c r="YP32" s="956"/>
      <c r="YQ32" s="956"/>
      <c r="YR32" s="956"/>
      <c r="YS32" s="956"/>
      <c r="YT32" s="956"/>
      <c r="YU32" s="956"/>
      <c r="YV32" s="956"/>
      <c r="YW32" s="956"/>
      <c r="YX32" s="956"/>
      <c r="YY32" s="956"/>
      <c r="YZ32" s="956"/>
      <c r="ZA32" s="956"/>
      <c r="ZB32" s="956"/>
      <c r="ZC32" s="956"/>
      <c r="ZD32" s="956"/>
      <c r="ZE32" s="956"/>
      <c r="ZF32" s="956"/>
      <c r="ZG32" s="956"/>
      <c r="ZH32" s="956"/>
      <c r="ZI32" s="956"/>
      <c r="ZJ32" s="956"/>
      <c r="ZK32" s="956"/>
      <c r="ZL32" s="956"/>
      <c r="ZM32" s="956"/>
      <c r="ZN32" s="956"/>
      <c r="ZO32" s="956"/>
      <c r="ZP32" s="956"/>
      <c r="ZQ32" s="956"/>
      <c r="ZR32" s="956"/>
      <c r="ZS32" s="956"/>
      <c r="ZT32" s="956"/>
      <c r="ZU32" s="956"/>
      <c r="ZV32" s="956"/>
      <c r="ZW32" s="956"/>
      <c r="ZX32" s="956"/>
      <c r="ZY32" s="956"/>
      <c r="ZZ32" s="956"/>
      <c r="AAA32" s="956"/>
      <c r="AAB32" s="956"/>
      <c r="AAC32" s="956"/>
      <c r="AAD32" s="956"/>
      <c r="AAE32" s="956"/>
      <c r="AAF32" s="956"/>
      <c r="AAG32" s="956"/>
      <c r="AAH32" s="956"/>
      <c r="AAI32" s="956"/>
      <c r="AAJ32" s="956"/>
      <c r="AAK32" s="956"/>
      <c r="AAL32" s="956"/>
      <c r="AAM32" s="956"/>
      <c r="AAN32" s="956"/>
      <c r="AAO32" s="956"/>
      <c r="AAP32" s="956"/>
      <c r="AAQ32" s="956"/>
      <c r="AAR32" s="956"/>
      <c r="AAS32" s="956"/>
      <c r="AAT32" s="956"/>
      <c r="AAU32" s="956"/>
      <c r="AAV32" s="956"/>
      <c r="AAW32" s="956"/>
      <c r="AAX32" s="956"/>
      <c r="AAY32" s="956"/>
      <c r="AAZ32" s="956"/>
      <c r="ABA32" s="956"/>
      <c r="ABB32" s="956"/>
      <c r="ABC32" s="956"/>
      <c r="ABD32" s="956"/>
      <c r="ABE32" s="956"/>
      <c r="ABF32" s="956"/>
      <c r="ABG32" s="956"/>
      <c r="ABH32" s="956"/>
      <c r="ABI32" s="956"/>
      <c r="ABJ32" s="956"/>
      <c r="ABK32" s="956"/>
      <c r="ABL32" s="956"/>
      <c r="ABM32" s="956"/>
      <c r="ABN32" s="956"/>
      <c r="ABO32" s="956"/>
      <c r="ABP32" s="956"/>
      <c r="ABQ32" s="956"/>
      <c r="ABR32" s="956"/>
      <c r="ABS32" s="956"/>
      <c r="ABT32" s="956"/>
      <c r="ABU32" s="956"/>
      <c r="ABV32" s="956"/>
      <c r="ABW32" s="956"/>
      <c r="ABX32" s="956"/>
      <c r="ABY32" s="956"/>
      <c r="ABZ32" s="956"/>
      <c r="ACA32" s="956"/>
      <c r="ACB32" s="956"/>
      <c r="ACC32" s="956"/>
      <c r="ACD32" s="956"/>
      <c r="ACE32" s="956"/>
      <c r="ACF32" s="956"/>
      <c r="ACG32" s="956"/>
      <c r="ACH32" s="956"/>
      <c r="ACI32" s="956"/>
      <c r="ACJ32" s="956"/>
      <c r="ACK32" s="956"/>
      <c r="ACL32" s="956"/>
      <c r="ACM32" s="956"/>
      <c r="ACN32" s="956"/>
      <c r="ACO32" s="956"/>
      <c r="ACP32" s="956"/>
      <c r="ACQ32" s="956"/>
      <c r="ACR32" s="956"/>
      <c r="ACS32" s="956"/>
      <c r="ACT32" s="956"/>
      <c r="ACU32" s="956"/>
      <c r="ACV32" s="956"/>
      <c r="ACW32" s="956"/>
      <c r="ACX32" s="956"/>
      <c r="ACY32" s="956"/>
      <c r="ACZ32" s="956"/>
      <c r="ADA32" s="956"/>
      <c r="ADB32" s="956"/>
      <c r="ADC32" s="956"/>
      <c r="ADD32" s="956"/>
      <c r="ADE32" s="956"/>
      <c r="ADF32" s="956"/>
      <c r="ADG32" s="956"/>
      <c r="ADH32" s="956"/>
      <c r="ADI32" s="956"/>
      <c r="ADJ32" s="956"/>
      <c r="ADK32" s="956"/>
      <c r="ADL32" s="956"/>
      <c r="ADM32" s="956"/>
      <c r="ADN32" s="956"/>
      <c r="ADO32" s="956"/>
      <c r="ADP32" s="956"/>
      <c r="ADQ32" s="956"/>
      <c r="ADR32" s="956"/>
      <c r="ADS32" s="956"/>
      <c r="ADT32" s="956"/>
      <c r="ADU32" s="956"/>
      <c r="ADV32" s="956"/>
      <c r="ADW32" s="956"/>
      <c r="ADX32" s="956"/>
      <c r="ADY32" s="956"/>
      <c r="ADZ32" s="956"/>
      <c r="AEA32" s="956"/>
      <c r="AEB32" s="956"/>
      <c r="AEC32" s="956"/>
      <c r="AED32" s="956"/>
      <c r="AEE32" s="956"/>
      <c r="AEF32" s="956"/>
      <c r="AEG32" s="956"/>
      <c r="AEH32" s="956"/>
      <c r="AEI32" s="956"/>
      <c r="AEJ32" s="956"/>
      <c r="AEK32" s="956"/>
      <c r="AEL32" s="956"/>
      <c r="AEM32" s="956"/>
      <c r="AEN32" s="956"/>
      <c r="AEO32" s="956"/>
      <c r="AEP32" s="956"/>
      <c r="AEQ32" s="956"/>
      <c r="AER32" s="956"/>
      <c r="AES32" s="956"/>
      <c r="AET32" s="956"/>
      <c r="AEU32" s="956"/>
      <c r="AEV32" s="956"/>
      <c r="AEW32" s="956"/>
      <c r="AEX32" s="956"/>
      <c r="AEY32" s="956"/>
      <c r="AEZ32" s="956"/>
      <c r="AFA32" s="956"/>
      <c r="AFB32" s="956"/>
      <c r="AFC32" s="956"/>
      <c r="AFD32" s="956"/>
      <c r="AFE32" s="956"/>
      <c r="AFF32" s="956"/>
      <c r="AFG32" s="956"/>
      <c r="AFH32" s="956"/>
      <c r="AFI32" s="956"/>
      <c r="AFJ32" s="956"/>
      <c r="AFK32" s="956"/>
      <c r="AFL32" s="956"/>
      <c r="AFM32" s="956"/>
      <c r="AFN32" s="956"/>
      <c r="AFO32" s="956"/>
      <c r="AFP32" s="956"/>
      <c r="AFQ32" s="956"/>
      <c r="AFR32" s="956"/>
      <c r="AFS32" s="956"/>
      <c r="AFT32" s="956"/>
      <c r="AFU32" s="956"/>
      <c r="AFV32" s="956"/>
      <c r="AFW32" s="956"/>
      <c r="AFX32" s="956"/>
      <c r="AFY32" s="956"/>
      <c r="AFZ32" s="956"/>
      <c r="AGA32" s="956"/>
      <c r="AGB32" s="956"/>
      <c r="AGC32" s="956"/>
      <c r="AGD32" s="956"/>
      <c r="AGE32" s="956"/>
      <c r="AGF32" s="956"/>
      <c r="AGG32" s="956"/>
      <c r="AGH32" s="956"/>
      <c r="AGI32" s="956"/>
      <c r="AGJ32" s="956"/>
      <c r="AGK32" s="956"/>
      <c r="AGL32" s="956"/>
      <c r="AGM32" s="956"/>
      <c r="AGN32" s="956"/>
      <c r="AGO32" s="956"/>
      <c r="AGP32" s="956"/>
      <c r="AGQ32" s="956"/>
      <c r="AGR32" s="956"/>
      <c r="AGS32" s="956"/>
      <c r="AGT32" s="956"/>
      <c r="AGU32" s="956"/>
      <c r="AGV32" s="956"/>
      <c r="AGW32" s="956"/>
      <c r="AGX32" s="956"/>
      <c r="AGY32" s="956"/>
      <c r="AGZ32" s="956"/>
      <c r="AHA32" s="956"/>
      <c r="AHB32" s="956"/>
      <c r="AHC32" s="956"/>
      <c r="AHD32" s="956"/>
      <c r="AHE32" s="956"/>
      <c r="AHF32" s="956"/>
      <c r="AHG32" s="956"/>
      <c r="AHH32" s="956"/>
      <c r="AHI32" s="956"/>
      <c r="AHJ32" s="956"/>
      <c r="AHK32" s="956"/>
      <c r="AHL32" s="956"/>
      <c r="AHM32" s="956"/>
      <c r="AHN32" s="956"/>
      <c r="AHO32" s="956"/>
      <c r="AHP32" s="956"/>
      <c r="AHQ32" s="956"/>
      <c r="AHR32" s="956"/>
      <c r="AHS32" s="956"/>
      <c r="AHT32" s="956"/>
      <c r="AHU32" s="956"/>
      <c r="AHV32" s="956"/>
      <c r="AHW32" s="956"/>
      <c r="AHX32" s="956"/>
      <c r="AHY32" s="956"/>
      <c r="AHZ32" s="956"/>
      <c r="AIA32" s="956"/>
      <c r="AIB32" s="956"/>
      <c r="AIC32" s="956"/>
      <c r="AID32" s="956"/>
      <c r="AIE32" s="956"/>
      <c r="AIF32" s="956"/>
      <c r="AIG32" s="956"/>
      <c r="AIH32" s="956"/>
      <c r="AII32" s="956"/>
      <c r="AIJ32" s="956"/>
      <c r="AIK32" s="956"/>
      <c r="AIL32" s="956"/>
      <c r="AIM32" s="956"/>
      <c r="AIN32" s="956"/>
      <c r="AIO32" s="956"/>
      <c r="AIP32" s="956"/>
      <c r="AIQ32" s="956"/>
      <c r="AIR32" s="956"/>
      <c r="AIS32" s="956"/>
      <c r="AIT32" s="956"/>
      <c r="AIU32" s="956"/>
      <c r="AIV32" s="956"/>
      <c r="AIW32" s="956"/>
      <c r="AIX32" s="956"/>
      <c r="AIY32" s="956"/>
      <c r="AIZ32" s="956"/>
      <c r="AJA32" s="956"/>
      <c r="AJB32" s="956"/>
      <c r="AJC32" s="956"/>
      <c r="AJD32" s="956"/>
      <c r="AJE32" s="956"/>
      <c r="AJF32" s="956"/>
      <c r="AJG32" s="956"/>
      <c r="AJH32" s="956"/>
      <c r="AJI32" s="956"/>
      <c r="AJJ32" s="956"/>
      <c r="AJK32" s="956"/>
      <c r="AJL32" s="956"/>
      <c r="AJM32" s="956"/>
      <c r="AJN32" s="956"/>
      <c r="AJO32" s="956"/>
      <c r="AJP32" s="956"/>
      <c r="AJQ32" s="956"/>
      <c r="AJR32" s="956"/>
      <c r="AJS32" s="956"/>
      <c r="AJT32" s="956"/>
      <c r="AJU32" s="956"/>
      <c r="AJV32" s="956"/>
      <c r="AJW32" s="956"/>
      <c r="AJX32" s="956"/>
      <c r="AJY32" s="956"/>
      <c r="AJZ32" s="956"/>
      <c r="AKA32" s="956"/>
      <c r="AKB32" s="956"/>
      <c r="AKC32" s="956"/>
      <c r="AKD32" s="956"/>
      <c r="AKE32" s="956"/>
      <c r="AKF32" s="956"/>
      <c r="AKG32" s="956"/>
      <c r="AKH32" s="956"/>
      <c r="AKI32" s="956"/>
      <c r="AKJ32" s="956"/>
      <c r="AKK32" s="956"/>
      <c r="AKL32" s="956"/>
      <c r="AKM32" s="956"/>
      <c r="AKN32" s="956"/>
      <c r="AKO32" s="956"/>
      <c r="AKP32" s="956"/>
      <c r="AKQ32" s="956"/>
      <c r="AKR32" s="956"/>
      <c r="AKS32" s="956"/>
      <c r="AKT32" s="956"/>
      <c r="AKU32" s="956"/>
      <c r="AKV32" s="956"/>
      <c r="AKW32" s="956"/>
      <c r="AKX32" s="956"/>
      <c r="AKY32" s="956"/>
      <c r="AKZ32" s="956"/>
      <c r="ALA32" s="956"/>
      <c r="ALB32" s="956"/>
      <c r="ALC32" s="956"/>
      <c r="ALD32" s="956"/>
      <c r="ALE32" s="956"/>
      <c r="ALF32" s="956"/>
      <c r="ALG32" s="956"/>
      <c r="ALH32" s="956"/>
      <c r="ALI32" s="956"/>
      <c r="ALJ32" s="956"/>
      <c r="ALK32" s="956"/>
      <c r="ALL32" s="956"/>
      <c r="ALM32" s="956"/>
      <c r="ALN32" s="956"/>
      <c r="ALO32" s="956"/>
      <c r="ALP32" s="956"/>
      <c r="ALQ32" s="956"/>
      <c r="ALR32" s="956"/>
      <c r="ALS32" s="956"/>
      <c r="ALT32" s="956"/>
      <c r="ALU32" s="956"/>
      <c r="ALV32" s="956"/>
      <c r="ALW32" s="956"/>
      <c r="ALX32" s="956"/>
      <c r="ALY32" s="956"/>
      <c r="ALZ32" s="956"/>
      <c r="AMA32" s="956"/>
      <c r="AMB32" s="956"/>
      <c r="AMC32" s="956"/>
      <c r="AMD32" s="956"/>
      <c r="AME32" s="956"/>
      <c r="AMF32" s="956"/>
      <c r="AMG32" s="956"/>
      <c r="AMH32" s="956"/>
      <c r="AMI32" s="956"/>
      <c r="AMJ32" s="956"/>
      <c r="AMK32" s="956"/>
      <c r="AML32" s="956"/>
      <c r="AMM32" s="956"/>
      <c r="AMN32" s="956"/>
      <c r="AMO32" s="956"/>
      <c r="AMP32" s="956"/>
      <c r="AMQ32" s="956"/>
      <c r="AMR32" s="956"/>
      <c r="AMS32" s="956"/>
      <c r="AMT32" s="956"/>
      <c r="AMU32" s="956"/>
      <c r="AMV32" s="956"/>
      <c r="AMW32" s="956"/>
      <c r="AMX32" s="956"/>
      <c r="AMY32" s="956"/>
      <c r="AMZ32" s="956"/>
      <c r="ANA32" s="956"/>
      <c r="ANB32" s="956"/>
      <c r="ANC32" s="956"/>
      <c r="AND32" s="956"/>
      <c r="ANE32" s="956"/>
      <c r="ANF32" s="956"/>
      <c r="ANG32" s="956"/>
      <c r="ANH32" s="956"/>
      <c r="ANI32" s="956"/>
      <c r="ANJ32" s="956"/>
      <c r="ANK32" s="956"/>
      <c r="ANL32" s="956"/>
      <c r="ANM32" s="956"/>
      <c r="ANN32" s="956"/>
      <c r="ANO32" s="956"/>
      <c r="ANP32" s="956"/>
      <c r="ANQ32" s="956"/>
      <c r="ANR32" s="956"/>
      <c r="ANS32" s="956"/>
      <c r="ANT32" s="956"/>
      <c r="ANU32" s="956"/>
      <c r="ANV32" s="956"/>
      <c r="ANW32" s="956"/>
      <c r="ANX32" s="956"/>
      <c r="ANY32" s="956"/>
      <c r="ANZ32" s="956"/>
      <c r="AOA32" s="956"/>
      <c r="AOB32" s="956"/>
      <c r="AOC32" s="956"/>
      <c r="AOD32" s="956"/>
      <c r="AOE32" s="956"/>
      <c r="AOF32" s="956"/>
      <c r="AOG32" s="956"/>
      <c r="AOH32" s="956"/>
      <c r="AOI32" s="956"/>
      <c r="AOJ32" s="956"/>
      <c r="AOK32" s="956"/>
      <c r="AOL32" s="956"/>
      <c r="AOM32" s="956"/>
      <c r="AON32" s="956"/>
      <c r="AOO32" s="956"/>
      <c r="AOP32" s="956"/>
      <c r="AOQ32" s="956"/>
      <c r="AOR32" s="956"/>
      <c r="AOS32" s="956"/>
      <c r="AOT32" s="956"/>
      <c r="AOU32" s="956"/>
      <c r="AOV32" s="956"/>
      <c r="AOW32" s="956"/>
      <c r="AOX32" s="956"/>
      <c r="AOY32" s="956"/>
      <c r="AOZ32" s="956"/>
      <c r="APA32" s="956"/>
      <c r="APB32" s="956"/>
      <c r="APC32" s="956"/>
      <c r="APD32" s="956"/>
      <c r="APE32" s="956"/>
      <c r="APF32" s="956"/>
      <c r="APG32" s="956"/>
      <c r="APH32" s="956"/>
      <c r="API32" s="956"/>
      <c r="APJ32" s="956"/>
      <c r="APK32" s="956"/>
      <c r="APL32" s="956"/>
      <c r="APM32" s="956"/>
      <c r="APN32" s="956"/>
      <c r="APO32" s="956"/>
      <c r="APP32" s="956"/>
      <c r="APQ32" s="956"/>
      <c r="APR32" s="956"/>
      <c r="APS32" s="956"/>
      <c r="APT32" s="956"/>
      <c r="APU32" s="956"/>
      <c r="APV32" s="956"/>
      <c r="APW32" s="956"/>
      <c r="APX32" s="956"/>
      <c r="APY32" s="956"/>
      <c r="APZ32" s="956"/>
      <c r="AQA32" s="956"/>
      <c r="AQB32" s="956"/>
      <c r="AQC32" s="956"/>
      <c r="AQD32" s="956"/>
      <c r="AQE32" s="956"/>
      <c r="AQF32" s="956"/>
      <c r="AQG32" s="956"/>
      <c r="AQH32" s="956"/>
      <c r="AQI32" s="956"/>
      <c r="AQJ32" s="956"/>
      <c r="AQK32" s="956"/>
      <c r="AQL32" s="956"/>
      <c r="AQM32" s="956"/>
      <c r="AQN32" s="956"/>
      <c r="AQO32" s="956"/>
      <c r="AQP32" s="956"/>
      <c r="AQQ32" s="956"/>
      <c r="AQR32" s="956"/>
      <c r="AQS32" s="956"/>
      <c r="AQT32" s="956"/>
      <c r="AQU32" s="956"/>
      <c r="AQV32" s="956"/>
      <c r="AQW32" s="956"/>
      <c r="AQX32" s="956"/>
      <c r="AQY32" s="956"/>
      <c r="AQZ32" s="956"/>
      <c r="ARA32" s="956"/>
      <c r="ARB32" s="956"/>
      <c r="ARC32" s="956"/>
      <c r="ARD32" s="956"/>
      <c r="ARE32" s="956"/>
      <c r="ARF32" s="956"/>
      <c r="ARG32" s="956"/>
      <c r="ARH32" s="956"/>
      <c r="ARI32" s="956"/>
      <c r="ARJ32" s="956"/>
      <c r="ARK32" s="956"/>
      <c r="ARL32" s="956"/>
      <c r="ARM32" s="956"/>
      <c r="ARN32" s="956"/>
      <c r="ARO32" s="956"/>
      <c r="ARP32" s="956"/>
      <c r="ARQ32" s="956"/>
      <c r="ARR32" s="956"/>
      <c r="ARS32" s="956"/>
      <c r="ART32" s="956"/>
      <c r="ARU32" s="956"/>
      <c r="ARV32" s="956"/>
      <c r="ARW32" s="956"/>
      <c r="ARX32" s="956"/>
      <c r="ARY32" s="956"/>
      <c r="ARZ32" s="956"/>
      <c r="ASA32" s="956"/>
      <c r="ASB32" s="956"/>
      <c r="ASC32" s="956"/>
      <c r="ASD32" s="956"/>
      <c r="ASE32" s="956"/>
      <c r="ASF32" s="956"/>
      <c r="ASG32" s="956"/>
      <c r="ASH32" s="956"/>
      <c r="ASI32" s="956"/>
      <c r="ASJ32" s="956"/>
      <c r="ASK32" s="956"/>
      <c r="ASL32" s="956"/>
      <c r="ASM32" s="956"/>
      <c r="ASN32" s="956"/>
      <c r="ASO32" s="956"/>
      <c r="ASP32" s="956"/>
      <c r="ASQ32" s="956"/>
      <c r="ASR32" s="956"/>
      <c r="ASS32" s="956"/>
      <c r="AST32" s="956"/>
      <c r="ASU32" s="956"/>
      <c r="ASV32" s="956"/>
      <c r="ASW32" s="956"/>
      <c r="ASX32" s="956"/>
      <c r="ASY32" s="956"/>
      <c r="ASZ32" s="956"/>
      <c r="ATA32" s="956"/>
      <c r="ATB32" s="956"/>
      <c r="ATC32" s="956"/>
      <c r="ATD32" s="956"/>
      <c r="ATE32" s="956"/>
      <c r="ATF32" s="956"/>
      <c r="ATG32" s="956"/>
      <c r="ATH32" s="956"/>
      <c r="ATI32" s="956"/>
      <c r="ATJ32" s="956"/>
      <c r="ATK32" s="956"/>
      <c r="ATL32" s="956"/>
      <c r="ATM32" s="956"/>
      <c r="ATN32" s="956"/>
      <c r="ATO32" s="956"/>
      <c r="ATP32" s="956"/>
      <c r="ATQ32" s="956"/>
      <c r="ATR32" s="956"/>
      <c r="ATS32" s="956"/>
      <c r="ATT32" s="956"/>
      <c r="ATU32" s="956"/>
      <c r="ATV32" s="956"/>
      <c r="ATW32" s="956"/>
      <c r="ATX32" s="956"/>
      <c r="ATY32" s="956"/>
      <c r="ATZ32" s="956"/>
      <c r="AUA32" s="956"/>
      <c r="AUB32" s="956"/>
      <c r="AUC32" s="956"/>
      <c r="AUD32" s="956"/>
      <c r="AUE32" s="956"/>
      <c r="AUF32" s="956"/>
      <c r="AUG32" s="956"/>
      <c r="AUH32" s="956"/>
      <c r="AUI32" s="956"/>
      <c r="AUJ32" s="956"/>
      <c r="AUK32" s="956"/>
      <c r="AUL32" s="956"/>
      <c r="AUM32" s="956"/>
      <c r="AUN32" s="956"/>
      <c r="AUO32" s="956"/>
      <c r="AUP32" s="956"/>
      <c r="AUQ32" s="956"/>
      <c r="AUR32" s="956"/>
      <c r="AUS32" s="956"/>
      <c r="AUT32" s="956"/>
      <c r="AUU32" s="956"/>
      <c r="AUV32" s="956"/>
      <c r="AUW32" s="956"/>
      <c r="AUX32" s="956"/>
      <c r="AUY32" s="956"/>
      <c r="AUZ32" s="956"/>
      <c r="AVA32" s="956"/>
      <c r="AVB32" s="956"/>
      <c r="AVC32" s="956"/>
      <c r="AVD32" s="956"/>
      <c r="AVE32" s="956"/>
      <c r="AVF32" s="956"/>
      <c r="AVG32" s="956"/>
      <c r="AVH32" s="956"/>
      <c r="AVI32" s="956"/>
      <c r="AVJ32" s="956"/>
      <c r="AVK32" s="956"/>
      <c r="AVL32" s="956"/>
      <c r="AVM32" s="956"/>
      <c r="AVN32" s="956"/>
      <c r="AVO32" s="956"/>
      <c r="AVP32" s="956"/>
      <c r="AVQ32" s="956"/>
      <c r="AVR32" s="956"/>
      <c r="AVS32" s="956"/>
      <c r="AVT32" s="956"/>
      <c r="AVU32" s="956"/>
      <c r="AVV32" s="956"/>
      <c r="AVW32" s="956"/>
      <c r="AVX32" s="956"/>
      <c r="AVY32" s="956"/>
      <c r="AVZ32" s="956"/>
      <c r="AWA32" s="956"/>
      <c r="AWB32" s="956"/>
      <c r="AWC32" s="956"/>
      <c r="AWD32" s="956"/>
      <c r="AWE32" s="956"/>
      <c r="AWF32" s="956"/>
      <c r="AWG32" s="956"/>
      <c r="AWH32" s="956"/>
      <c r="AWI32" s="956"/>
      <c r="AWJ32" s="956"/>
      <c r="AWK32" s="956"/>
      <c r="AWL32" s="956"/>
      <c r="AWM32" s="956"/>
      <c r="AWN32" s="956"/>
      <c r="AWO32" s="956"/>
      <c r="AWP32" s="956"/>
      <c r="AWQ32" s="956"/>
      <c r="AWR32" s="956"/>
      <c r="AWS32" s="956"/>
      <c r="AWT32" s="956"/>
      <c r="AWU32" s="956"/>
      <c r="AWV32" s="956"/>
      <c r="AWW32" s="956"/>
      <c r="AWX32" s="956"/>
      <c r="AWY32" s="956"/>
      <c r="AWZ32" s="956"/>
      <c r="AXA32" s="956"/>
      <c r="AXB32" s="956"/>
      <c r="AXC32" s="956"/>
      <c r="AXD32" s="956"/>
      <c r="AXE32" s="956"/>
      <c r="AXF32" s="956"/>
      <c r="AXG32" s="956"/>
      <c r="AXH32" s="956"/>
      <c r="AXI32" s="956"/>
      <c r="AXJ32" s="956"/>
      <c r="AXK32" s="956"/>
      <c r="AXL32" s="956"/>
      <c r="AXM32" s="956"/>
      <c r="AXN32" s="956"/>
      <c r="AXO32" s="956"/>
      <c r="AXP32" s="956"/>
      <c r="AXQ32" s="956"/>
      <c r="AXR32" s="956"/>
      <c r="AXS32" s="956"/>
      <c r="AXT32" s="956"/>
      <c r="AXU32" s="956"/>
      <c r="AXV32" s="956"/>
      <c r="AXW32" s="956"/>
      <c r="AXX32" s="956"/>
      <c r="AXY32" s="956"/>
      <c r="AXZ32" s="956"/>
      <c r="AYA32" s="956"/>
      <c r="AYB32" s="956"/>
      <c r="AYC32" s="956"/>
      <c r="AYD32" s="956"/>
      <c r="AYE32" s="956"/>
      <c r="AYF32" s="956"/>
      <c r="AYG32" s="956"/>
      <c r="AYH32" s="956"/>
      <c r="AYI32" s="956"/>
      <c r="AYJ32" s="956"/>
      <c r="AYK32" s="956"/>
      <c r="AYL32" s="956"/>
      <c r="AYM32" s="956"/>
      <c r="AYN32" s="956"/>
      <c r="AYO32" s="956"/>
      <c r="AYP32" s="956"/>
      <c r="AYQ32" s="956"/>
      <c r="AYR32" s="956"/>
      <c r="AYS32" s="956"/>
      <c r="AYT32" s="956"/>
      <c r="AYU32" s="956"/>
      <c r="AYV32" s="956"/>
      <c r="AYW32" s="956"/>
      <c r="AYX32" s="956"/>
      <c r="AYY32" s="956"/>
      <c r="AYZ32" s="956"/>
      <c r="AZA32" s="956"/>
      <c r="AZB32" s="956"/>
      <c r="AZC32" s="956"/>
      <c r="AZD32" s="956"/>
      <c r="AZE32" s="956"/>
      <c r="AZF32" s="956"/>
      <c r="AZG32" s="956"/>
      <c r="AZH32" s="956"/>
      <c r="AZI32" s="956"/>
      <c r="AZJ32" s="956"/>
      <c r="AZK32" s="956"/>
      <c r="AZL32" s="956"/>
      <c r="AZM32" s="956"/>
      <c r="AZN32" s="956"/>
      <c r="AZO32" s="956"/>
      <c r="AZP32" s="956"/>
      <c r="AZQ32" s="956"/>
      <c r="AZR32" s="956"/>
      <c r="AZS32" s="956"/>
      <c r="AZT32" s="956"/>
      <c r="AZU32" s="956"/>
      <c r="AZV32" s="956"/>
      <c r="AZW32" s="956"/>
      <c r="AZX32" s="956"/>
      <c r="AZY32" s="956"/>
      <c r="AZZ32" s="956"/>
      <c r="BAA32" s="956"/>
      <c r="BAB32" s="956"/>
      <c r="BAC32" s="956"/>
      <c r="BAD32" s="956"/>
      <c r="BAE32" s="956"/>
      <c r="BAF32" s="956"/>
      <c r="BAG32" s="956"/>
      <c r="BAH32" s="956"/>
      <c r="BAI32" s="956"/>
      <c r="BAJ32" s="956"/>
      <c r="BAK32" s="956"/>
      <c r="BAL32" s="956"/>
      <c r="BAM32" s="956"/>
      <c r="BAN32" s="956"/>
      <c r="BAO32" s="956"/>
      <c r="BAP32" s="956"/>
      <c r="BAQ32" s="956"/>
      <c r="BAR32" s="956"/>
      <c r="BAS32" s="956"/>
      <c r="BAT32" s="956"/>
      <c r="BAU32" s="956"/>
      <c r="BAV32" s="956"/>
      <c r="BAW32" s="956"/>
      <c r="BAX32" s="956"/>
      <c r="BAY32" s="956"/>
      <c r="BAZ32" s="956"/>
      <c r="BBA32" s="956"/>
      <c r="BBB32" s="956"/>
      <c r="BBC32" s="956"/>
      <c r="BBD32" s="956"/>
      <c r="BBE32" s="956"/>
      <c r="BBF32" s="956"/>
      <c r="BBG32" s="956"/>
      <c r="BBH32" s="956"/>
      <c r="BBI32" s="956"/>
      <c r="BBJ32" s="956"/>
      <c r="BBK32" s="956"/>
      <c r="BBL32" s="956"/>
      <c r="BBM32" s="956"/>
      <c r="BBN32" s="956"/>
      <c r="BBO32" s="956"/>
      <c r="BBP32" s="956"/>
      <c r="BBQ32" s="956"/>
      <c r="BBR32" s="956"/>
      <c r="BBS32" s="956"/>
      <c r="BBT32" s="956"/>
      <c r="BBU32" s="956"/>
      <c r="BBV32" s="956"/>
      <c r="BBW32" s="956"/>
      <c r="BBX32" s="956"/>
      <c r="BBY32" s="956"/>
      <c r="BBZ32" s="956"/>
      <c r="BCA32" s="956"/>
      <c r="BCB32" s="956"/>
      <c r="BCC32" s="956"/>
      <c r="BCD32" s="956"/>
      <c r="BCE32" s="956"/>
      <c r="BCF32" s="956"/>
      <c r="BCG32" s="956"/>
      <c r="BCH32" s="956"/>
      <c r="BCI32" s="956"/>
      <c r="BCJ32" s="956"/>
      <c r="BCK32" s="956"/>
      <c r="BCL32" s="956"/>
      <c r="BCM32" s="956"/>
      <c r="BCN32" s="956"/>
      <c r="BCO32" s="956"/>
      <c r="BCP32" s="956"/>
      <c r="BCQ32" s="956"/>
      <c r="BCR32" s="956"/>
      <c r="BCS32" s="956"/>
      <c r="BCT32" s="956"/>
      <c r="BCU32" s="956"/>
      <c r="BCV32" s="956"/>
      <c r="BCW32" s="956"/>
      <c r="BCX32" s="956"/>
      <c r="BCY32" s="956"/>
      <c r="BCZ32" s="956"/>
      <c r="BDA32" s="956"/>
      <c r="BDB32" s="956"/>
      <c r="BDC32" s="956"/>
      <c r="BDD32" s="956"/>
      <c r="BDE32" s="956"/>
      <c r="BDF32" s="956"/>
      <c r="BDG32" s="956"/>
      <c r="BDH32" s="956"/>
      <c r="BDI32" s="956"/>
      <c r="BDJ32" s="956"/>
      <c r="BDK32" s="956"/>
      <c r="BDL32" s="956"/>
      <c r="BDM32" s="956"/>
      <c r="BDN32" s="956"/>
      <c r="BDO32" s="956"/>
      <c r="BDP32" s="956"/>
      <c r="BDQ32" s="956"/>
      <c r="BDR32" s="956"/>
      <c r="BDS32" s="956"/>
      <c r="BDT32" s="956"/>
      <c r="BDU32" s="956"/>
      <c r="BDV32" s="956"/>
      <c r="BDW32" s="956"/>
      <c r="BDX32" s="956"/>
      <c r="BDY32" s="956"/>
      <c r="BDZ32" s="956"/>
      <c r="BEA32" s="956"/>
      <c r="BEB32" s="956"/>
      <c r="BEC32" s="956"/>
      <c r="BED32" s="956"/>
      <c r="BEE32" s="956"/>
      <c r="BEF32" s="956"/>
      <c r="BEG32" s="956"/>
      <c r="BEH32" s="956"/>
      <c r="BEI32" s="956"/>
      <c r="BEJ32" s="956"/>
      <c r="BEK32" s="956"/>
      <c r="BEL32" s="956"/>
      <c r="BEM32" s="956"/>
      <c r="BEN32" s="956"/>
      <c r="BEO32" s="956"/>
      <c r="BEP32" s="956"/>
      <c r="BEQ32" s="956"/>
      <c r="BER32" s="956"/>
      <c r="BES32" s="956"/>
      <c r="BET32" s="956"/>
      <c r="BEU32" s="956"/>
      <c r="BEV32" s="956"/>
      <c r="BEW32" s="956"/>
      <c r="BEX32" s="956"/>
      <c r="BEY32" s="956"/>
      <c r="BEZ32" s="956"/>
      <c r="BFA32" s="956"/>
      <c r="BFB32" s="956"/>
      <c r="BFC32" s="956"/>
      <c r="BFD32" s="956"/>
      <c r="BFE32" s="956"/>
      <c r="BFF32" s="956"/>
      <c r="BFG32" s="956"/>
      <c r="BFH32" s="956"/>
      <c r="BFI32" s="956"/>
      <c r="BFJ32" s="956"/>
      <c r="BFK32" s="956"/>
      <c r="BFL32" s="956"/>
      <c r="BFM32" s="956"/>
      <c r="BFN32" s="956"/>
      <c r="BFO32" s="956"/>
      <c r="BFP32" s="956"/>
      <c r="BFQ32" s="956"/>
      <c r="BFR32" s="956"/>
      <c r="BFS32" s="956"/>
      <c r="BFT32" s="956"/>
      <c r="BFU32" s="956"/>
      <c r="BFV32" s="956"/>
      <c r="BFW32" s="956"/>
      <c r="BFX32" s="956"/>
      <c r="BFY32" s="956"/>
      <c r="BFZ32" s="956"/>
      <c r="BGA32" s="956"/>
      <c r="BGB32" s="956"/>
      <c r="BGC32" s="956"/>
      <c r="BGD32" s="956"/>
      <c r="BGE32" s="956"/>
      <c r="BGF32" s="956"/>
      <c r="BGG32" s="956"/>
      <c r="BGH32" s="956"/>
      <c r="BGI32" s="956"/>
      <c r="BGJ32" s="956"/>
      <c r="BGK32" s="956"/>
      <c r="BGL32" s="956"/>
      <c r="BGM32" s="956"/>
      <c r="BGN32" s="956"/>
      <c r="BGO32" s="956"/>
      <c r="BGP32" s="956"/>
      <c r="BGQ32" s="956"/>
      <c r="BGR32" s="956"/>
      <c r="BGS32" s="956"/>
      <c r="BGT32" s="956"/>
      <c r="BGU32" s="956"/>
      <c r="BGV32" s="956"/>
      <c r="BGW32" s="956"/>
      <c r="BGX32" s="956"/>
      <c r="BGY32" s="956"/>
      <c r="BGZ32" s="956"/>
      <c r="BHA32" s="956"/>
      <c r="BHB32" s="956"/>
      <c r="BHC32" s="956"/>
      <c r="BHD32" s="956"/>
      <c r="BHE32" s="956"/>
      <c r="BHF32" s="956"/>
      <c r="BHG32" s="956"/>
      <c r="BHH32" s="956"/>
      <c r="BHI32" s="956"/>
      <c r="BHJ32" s="956"/>
      <c r="BHK32" s="956"/>
      <c r="BHL32" s="956"/>
      <c r="BHM32" s="956"/>
      <c r="BHN32" s="956"/>
      <c r="BHO32" s="956"/>
      <c r="BHP32" s="956"/>
      <c r="BHQ32" s="956"/>
      <c r="BHR32" s="956"/>
      <c r="BHS32" s="956"/>
      <c r="BHT32" s="956"/>
      <c r="BHU32" s="956"/>
      <c r="BHV32" s="956"/>
      <c r="BHW32" s="956"/>
      <c r="BHX32" s="956"/>
      <c r="BHY32" s="956"/>
      <c r="BHZ32" s="956"/>
      <c r="BIA32" s="956"/>
      <c r="BIB32" s="956"/>
      <c r="BIC32" s="956"/>
      <c r="BID32" s="956"/>
      <c r="BIE32" s="956"/>
      <c r="BIF32" s="956"/>
      <c r="BIG32" s="956"/>
      <c r="BIH32" s="956"/>
      <c r="BII32" s="956"/>
      <c r="BIJ32" s="956"/>
      <c r="BIK32" s="956"/>
      <c r="BIL32" s="956"/>
      <c r="BIM32" s="956"/>
      <c r="BIN32" s="956"/>
      <c r="BIO32" s="956"/>
      <c r="BIP32" s="956"/>
      <c r="BIQ32" s="956"/>
      <c r="BIR32" s="956"/>
      <c r="BIS32" s="956"/>
      <c r="BIT32" s="956"/>
      <c r="BIU32" s="956"/>
      <c r="BIV32" s="956"/>
      <c r="BIW32" s="956"/>
      <c r="BIX32" s="956"/>
      <c r="BIY32" s="956"/>
      <c r="BIZ32" s="956"/>
      <c r="BJA32" s="956"/>
      <c r="BJB32" s="956"/>
      <c r="BJC32" s="956"/>
      <c r="BJD32" s="956"/>
      <c r="BJE32" s="956"/>
      <c r="BJF32" s="956"/>
      <c r="BJG32" s="956"/>
      <c r="BJH32" s="956"/>
      <c r="BJI32" s="956"/>
      <c r="BJJ32" s="956"/>
      <c r="BJK32" s="956"/>
      <c r="BJL32" s="956"/>
      <c r="BJM32" s="956"/>
      <c r="BJN32" s="956"/>
      <c r="BJO32" s="956"/>
      <c r="BJP32" s="956"/>
      <c r="BJQ32" s="956"/>
      <c r="BJR32" s="956"/>
      <c r="BJS32" s="956"/>
      <c r="BJT32" s="956"/>
      <c r="BJU32" s="956"/>
      <c r="BJV32" s="956"/>
      <c r="BJW32" s="956"/>
      <c r="BJX32" s="956"/>
      <c r="BJY32" s="956"/>
      <c r="BJZ32" s="956"/>
      <c r="BKA32" s="956"/>
      <c r="BKB32" s="956"/>
      <c r="BKC32" s="956"/>
      <c r="BKD32" s="956"/>
      <c r="BKE32" s="956"/>
      <c r="BKF32" s="956"/>
      <c r="BKG32" s="956"/>
      <c r="BKH32" s="956"/>
      <c r="BKI32" s="956"/>
      <c r="BKJ32" s="956"/>
      <c r="BKK32" s="956"/>
      <c r="BKL32" s="956"/>
      <c r="BKM32" s="956"/>
      <c r="BKN32" s="956"/>
      <c r="BKO32" s="956"/>
      <c r="BKP32" s="956"/>
      <c r="BKQ32" s="956"/>
      <c r="BKR32" s="956"/>
      <c r="BKS32" s="956"/>
      <c r="BKT32" s="956"/>
      <c r="BKU32" s="956"/>
      <c r="BKV32" s="956"/>
      <c r="BKW32" s="956"/>
      <c r="BKX32" s="956"/>
      <c r="BKY32" s="956"/>
      <c r="BKZ32" s="956"/>
      <c r="BLA32" s="956"/>
      <c r="BLB32" s="956"/>
      <c r="BLC32" s="956"/>
      <c r="BLD32" s="956"/>
      <c r="BLE32" s="956"/>
      <c r="BLF32" s="956"/>
      <c r="BLG32" s="956"/>
      <c r="BLH32" s="956"/>
      <c r="BLI32" s="956"/>
      <c r="BLJ32" s="956"/>
      <c r="BLK32" s="956"/>
      <c r="BLL32" s="956"/>
      <c r="BLM32" s="956"/>
      <c r="BLN32" s="956"/>
      <c r="BLO32" s="956"/>
      <c r="BLP32" s="956"/>
      <c r="BLQ32" s="956"/>
      <c r="BLR32" s="956"/>
      <c r="BLS32" s="956"/>
      <c r="BLT32" s="956"/>
      <c r="BLU32" s="956"/>
      <c r="BLV32" s="956"/>
      <c r="BLW32" s="956"/>
      <c r="BLX32" s="956"/>
      <c r="BLY32" s="956"/>
      <c r="BLZ32" s="956"/>
      <c r="BMA32" s="956"/>
      <c r="BMB32" s="956"/>
      <c r="BMC32" s="956"/>
      <c r="BMD32" s="956"/>
      <c r="BME32" s="956"/>
      <c r="BMF32" s="956"/>
      <c r="BMG32" s="956"/>
      <c r="BMH32" s="956"/>
      <c r="BMI32" s="956"/>
      <c r="BMJ32" s="956"/>
      <c r="BMK32" s="956"/>
      <c r="BML32" s="956"/>
      <c r="BMM32" s="956"/>
      <c r="BMN32" s="956"/>
      <c r="BMO32" s="956"/>
      <c r="BMP32" s="956"/>
      <c r="BMQ32" s="956"/>
      <c r="BMR32" s="956"/>
      <c r="BMS32" s="956"/>
      <c r="BMT32" s="956"/>
      <c r="BMU32" s="956"/>
      <c r="BMV32" s="956"/>
      <c r="BMW32" s="956"/>
      <c r="BMX32" s="956"/>
      <c r="BMY32" s="956"/>
      <c r="BMZ32" s="956"/>
      <c r="BNA32" s="956"/>
      <c r="BNB32" s="956"/>
      <c r="BNC32" s="956"/>
      <c r="BND32" s="956"/>
      <c r="BNE32" s="956"/>
      <c r="BNF32" s="956"/>
      <c r="BNG32" s="956"/>
      <c r="BNH32" s="956"/>
      <c r="BNI32" s="956"/>
      <c r="BNJ32" s="956"/>
      <c r="BNK32" s="956"/>
      <c r="BNL32" s="956"/>
      <c r="BNM32" s="956"/>
      <c r="BNN32" s="956"/>
      <c r="BNO32" s="956"/>
      <c r="BNP32" s="956"/>
      <c r="BNQ32" s="956"/>
      <c r="BNR32" s="956"/>
      <c r="BNS32" s="956"/>
      <c r="BNT32" s="956"/>
      <c r="BNU32" s="956"/>
      <c r="BNV32" s="956"/>
      <c r="BNW32" s="956"/>
      <c r="BNX32" s="956"/>
      <c r="BNY32" s="956"/>
      <c r="BNZ32" s="956"/>
      <c r="BOA32" s="956"/>
      <c r="BOB32" s="956"/>
      <c r="BOC32" s="956"/>
      <c r="BOD32" s="956"/>
      <c r="BOE32" s="956"/>
      <c r="BOF32" s="956"/>
      <c r="BOG32" s="956"/>
      <c r="BOH32" s="956"/>
      <c r="BOI32" s="956"/>
      <c r="BOJ32" s="956"/>
      <c r="BOK32" s="956"/>
      <c r="BOL32" s="956"/>
      <c r="BOM32" s="956"/>
      <c r="BON32" s="956"/>
      <c r="BOO32" s="956"/>
      <c r="BOP32" s="956"/>
      <c r="BOQ32" s="956"/>
      <c r="BOR32" s="956"/>
      <c r="BOS32" s="956"/>
      <c r="BOT32" s="956"/>
      <c r="BOU32" s="956"/>
      <c r="BOV32" s="956"/>
      <c r="BOW32" s="956"/>
      <c r="BOX32" s="956"/>
      <c r="BOY32" s="956"/>
      <c r="BOZ32" s="956"/>
      <c r="BPA32" s="956"/>
      <c r="BPB32" s="956"/>
      <c r="BPC32" s="956"/>
      <c r="BPD32" s="956"/>
      <c r="BPE32" s="956"/>
      <c r="BPF32" s="956"/>
      <c r="BPG32" s="956"/>
      <c r="BPH32" s="956"/>
      <c r="BPI32" s="956"/>
      <c r="BPJ32" s="956"/>
      <c r="BPK32" s="956"/>
      <c r="BPL32" s="956"/>
      <c r="BPM32" s="956"/>
      <c r="BPN32" s="956"/>
      <c r="BPO32" s="956"/>
      <c r="BPP32" s="956"/>
      <c r="BPQ32" s="956"/>
      <c r="BPR32" s="956"/>
      <c r="BPS32" s="956"/>
      <c r="BPT32" s="956"/>
      <c r="BPU32" s="956"/>
      <c r="BPV32" s="956"/>
      <c r="BPW32" s="956"/>
      <c r="BPX32" s="956"/>
      <c r="BPY32" s="956"/>
      <c r="BPZ32" s="956"/>
      <c r="BQA32" s="956"/>
      <c r="BQB32" s="956"/>
      <c r="BQC32" s="956"/>
      <c r="BQD32" s="956"/>
      <c r="BQE32" s="956"/>
      <c r="BQF32" s="956"/>
      <c r="BQG32" s="956"/>
      <c r="BQH32" s="956"/>
      <c r="BQI32" s="956"/>
      <c r="BQJ32" s="956"/>
      <c r="BQK32" s="956"/>
      <c r="BQL32" s="956"/>
      <c r="BQM32" s="956"/>
      <c r="BQN32" s="956"/>
      <c r="BQO32" s="956"/>
      <c r="BQP32" s="956"/>
      <c r="BQQ32" s="956"/>
      <c r="BQR32" s="956"/>
      <c r="BQS32" s="956"/>
      <c r="BQT32" s="956"/>
      <c r="BQU32" s="956"/>
      <c r="BQV32" s="956"/>
      <c r="BQW32" s="956"/>
      <c r="BQX32" s="956"/>
      <c r="BQY32" s="956"/>
      <c r="BQZ32" s="956"/>
      <c r="BRA32" s="956"/>
      <c r="BRB32" s="956"/>
      <c r="BRC32" s="956"/>
      <c r="BRD32" s="956"/>
      <c r="BRE32" s="956"/>
      <c r="BRF32" s="956"/>
      <c r="BRG32" s="956"/>
      <c r="BRH32" s="956"/>
      <c r="BRI32" s="956"/>
      <c r="BRJ32" s="956"/>
      <c r="BRK32" s="956"/>
      <c r="BRL32" s="956"/>
      <c r="BRM32" s="956"/>
      <c r="BRN32" s="956"/>
      <c r="BRO32" s="956"/>
      <c r="BRP32" s="956"/>
      <c r="BRQ32" s="956"/>
      <c r="BRR32" s="956"/>
      <c r="BRS32" s="956"/>
      <c r="BRT32" s="956"/>
      <c r="BRU32" s="956"/>
      <c r="BRV32" s="956"/>
      <c r="BRW32" s="956"/>
      <c r="BRX32" s="956"/>
      <c r="BRY32" s="956"/>
      <c r="BRZ32" s="956"/>
      <c r="BSA32" s="956"/>
      <c r="BSB32" s="956"/>
      <c r="BSC32" s="956"/>
      <c r="BSD32" s="956"/>
      <c r="BSE32" s="956"/>
      <c r="BSF32" s="956"/>
      <c r="BSG32" s="956"/>
      <c r="BSH32" s="956"/>
      <c r="BSI32" s="956"/>
      <c r="BSJ32" s="956"/>
      <c r="BSK32" s="956"/>
      <c r="BSL32" s="956"/>
      <c r="BSM32" s="956"/>
      <c r="BSN32" s="956"/>
      <c r="BSO32" s="956"/>
      <c r="BSP32" s="956"/>
      <c r="BSQ32" s="956"/>
      <c r="BSR32" s="956"/>
      <c r="BSS32" s="956"/>
      <c r="BST32" s="956"/>
      <c r="BSU32" s="956"/>
      <c r="BSV32" s="956"/>
      <c r="BSW32" s="956"/>
      <c r="BSX32" s="956"/>
      <c r="BSY32" s="956"/>
      <c r="BSZ32" s="956"/>
      <c r="BTA32" s="956"/>
      <c r="BTB32" s="956"/>
      <c r="BTC32" s="956"/>
      <c r="BTD32" s="956"/>
      <c r="BTE32" s="956"/>
      <c r="BTF32" s="956"/>
      <c r="BTG32" s="956"/>
      <c r="BTH32" s="956"/>
      <c r="BTI32" s="956"/>
      <c r="BTJ32" s="956"/>
      <c r="BTK32" s="956"/>
      <c r="BTL32" s="956"/>
      <c r="BTM32" s="956"/>
      <c r="BTN32" s="956"/>
      <c r="BTO32" s="956"/>
      <c r="BTP32" s="956"/>
      <c r="BTQ32" s="956"/>
      <c r="BTR32" s="956"/>
      <c r="BTS32" s="956"/>
      <c r="BTT32" s="956"/>
      <c r="BTU32" s="956"/>
      <c r="BTV32" s="956"/>
      <c r="BTW32" s="956"/>
      <c r="BTX32" s="956"/>
      <c r="BTY32" s="956"/>
      <c r="BTZ32" s="956"/>
      <c r="BUA32" s="956"/>
      <c r="BUB32" s="956"/>
      <c r="BUC32" s="956"/>
      <c r="BUD32" s="956"/>
      <c r="BUE32" s="956"/>
      <c r="BUF32" s="956"/>
      <c r="BUG32" s="956"/>
      <c r="BUH32" s="956"/>
      <c r="BUI32" s="956"/>
      <c r="BUJ32" s="956"/>
      <c r="BUK32" s="956"/>
      <c r="BUL32" s="956"/>
      <c r="BUM32" s="956"/>
      <c r="BUN32" s="956"/>
      <c r="BUO32" s="956"/>
      <c r="BUP32" s="956"/>
      <c r="BUQ32" s="956"/>
      <c r="BUR32" s="956"/>
      <c r="BUS32" s="956"/>
      <c r="BUT32" s="956"/>
      <c r="BUU32" s="956"/>
      <c r="BUV32" s="956"/>
      <c r="BUW32" s="956"/>
      <c r="BUX32" s="956"/>
      <c r="BUY32" s="956"/>
      <c r="BUZ32" s="956"/>
      <c r="BVA32" s="956"/>
      <c r="BVB32" s="956"/>
      <c r="BVC32" s="956"/>
      <c r="BVD32" s="956"/>
      <c r="BVE32" s="956"/>
      <c r="BVF32" s="956"/>
      <c r="BVG32" s="956"/>
      <c r="BVH32" s="956"/>
      <c r="BVI32" s="956"/>
      <c r="BVJ32" s="956"/>
      <c r="BVK32" s="956"/>
      <c r="BVL32" s="956"/>
      <c r="BVM32" s="956"/>
      <c r="BVN32" s="956"/>
      <c r="BVO32" s="956"/>
      <c r="BVP32" s="956"/>
      <c r="BVQ32" s="956"/>
      <c r="BVR32" s="956"/>
      <c r="BVS32" s="956"/>
      <c r="BVT32" s="956"/>
      <c r="BVU32" s="956"/>
      <c r="BVV32" s="956"/>
      <c r="BVW32" s="956"/>
      <c r="BVX32" s="956"/>
      <c r="BVY32" s="956"/>
      <c r="BVZ32" s="956"/>
      <c r="BWA32" s="956"/>
      <c r="BWB32" s="956"/>
      <c r="BWC32" s="956"/>
      <c r="BWD32" s="956"/>
      <c r="BWE32" s="956"/>
      <c r="BWF32" s="956"/>
      <c r="BWG32" s="956"/>
      <c r="BWH32" s="956"/>
      <c r="BWI32" s="956"/>
      <c r="BWJ32" s="956"/>
      <c r="BWK32" s="956"/>
      <c r="BWL32" s="956"/>
      <c r="BWM32" s="956"/>
      <c r="BWN32" s="956"/>
      <c r="BWO32" s="956"/>
      <c r="BWP32" s="956"/>
      <c r="BWQ32" s="956"/>
      <c r="BWR32" s="956"/>
      <c r="BWS32" s="956"/>
      <c r="BWT32" s="956"/>
      <c r="BWU32" s="956"/>
      <c r="BWV32" s="956"/>
      <c r="BWW32" s="956"/>
      <c r="BWX32" s="956"/>
      <c r="BWY32" s="956"/>
      <c r="BWZ32" s="956"/>
      <c r="BXA32" s="956"/>
      <c r="BXB32" s="956"/>
      <c r="BXC32" s="956"/>
      <c r="BXD32" s="956"/>
      <c r="BXE32" s="956"/>
      <c r="BXF32" s="956"/>
      <c r="BXG32" s="956"/>
      <c r="BXH32" s="956"/>
      <c r="BXI32" s="956"/>
      <c r="BXJ32" s="956"/>
      <c r="BXK32" s="956"/>
      <c r="BXL32" s="956"/>
      <c r="BXM32" s="956"/>
      <c r="BXN32" s="956"/>
      <c r="BXO32" s="956"/>
      <c r="BXP32" s="956"/>
      <c r="BXQ32" s="956"/>
      <c r="BXR32" s="956"/>
      <c r="BXS32" s="956"/>
      <c r="BXT32" s="956"/>
      <c r="BXU32" s="956"/>
      <c r="BXV32" s="956"/>
      <c r="BXW32" s="956"/>
      <c r="BXX32" s="956"/>
      <c r="BXY32" s="956"/>
      <c r="BXZ32" s="956"/>
      <c r="BYA32" s="956"/>
      <c r="BYB32" s="956"/>
      <c r="BYC32" s="956"/>
      <c r="BYD32" s="956"/>
      <c r="BYE32" s="956"/>
      <c r="BYF32" s="956"/>
      <c r="BYG32" s="956"/>
      <c r="BYH32" s="956"/>
      <c r="BYI32" s="956"/>
      <c r="BYJ32" s="956"/>
      <c r="BYK32" s="956"/>
      <c r="BYL32" s="956"/>
      <c r="BYM32" s="956"/>
      <c r="BYN32" s="956"/>
      <c r="BYO32" s="956"/>
      <c r="BYP32" s="956"/>
      <c r="BYQ32" s="956"/>
      <c r="BYR32" s="956"/>
      <c r="BYS32" s="956"/>
      <c r="BYT32" s="956"/>
      <c r="BYU32" s="956"/>
      <c r="BYV32" s="956"/>
      <c r="BYW32" s="956"/>
      <c r="BYX32" s="956"/>
      <c r="BYY32" s="956"/>
      <c r="BYZ32" s="956"/>
      <c r="BZA32" s="956"/>
      <c r="BZB32" s="956"/>
      <c r="BZC32" s="956"/>
      <c r="BZD32" s="956"/>
      <c r="BZE32" s="956"/>
      <c r="BZF32" s="956"/>
      <c r="BZG32" s="956"/>
      <c r="BZH32" s="956"/>
      <c r="BZI32" s="956"/>
      <c r="BZJ32" s="956"/>
      <c r="BZK32" s="956"/>
      <c r="BZL32" s="956"/>
      <c r="BZM32" s="956"/>
      <c r="BZN32" s="956"/>
      <c r="BZO32" s="956"/>
      <c r="BZP32" s="956"/>
      <c r="BZQ32" s="956"/>
      <c r="BZR32" s="956"/>
      <c r="BZS32" s="956"/>
      <c r="BZT32" s="956"/>
      <c r="BZU32" s="956"/>
      <c r="BZV32" s="956"/>
      <c r="BZW32" s="956"/>
      <c r="BZX32" s="956"/>
      <c r="BZY32" s="956"/>
      <c r="BZZ32" s="956"/>
      <c r="CAA32" s="956"/>
      <c r="CAB32" s="956"/>
      <c r="CAC32" s="956"/>
      <c r="CAD32" s="956"/>
      <c r="CAE32" s="956"/>
      <c r="CAF32" s="956"/>
      <c r="CAG32" s="956"/>
      <c r="CAH32" s="956"/>
      <c r="CAI32" s="956"/>
      <c r="CAJ32" s="956"/>
      <c r="CAK32" s="956"/>
      <c r="CAL32" s="956"/>
      <c r="CAM32" s="956"/>
      <c r="CAN32" s="956"/>
      <c r="CAO32" s="956"/>
      <c r="CAP32" s="956"/>
      <c r="CAQ32" s="956"/>
      <c r="CAR32" s="956"/>
      <c r="CAS32" s="956"/>
      <c r="CAT32" s="956"/>
      <c r="CAU32" s="956"/>
      <c r="CAV32" s="956"/>
      <c r="CAW32" s="956"/>
      <c r="CAX32" s="956"/>
      <c r="CAY32" s="956"/>
      <c r="CAZ32" s="956"/>
      <c r="CBA32" s="956"/>
      <c r="CBB32" s="956"/>
      <c r="CBC32" s="956"/>
      <c r="CBD32" s="956"/>
      <c r="CBE32" s="956"/>
      <c r="CBF32" s="956"/>
      <c r="CBG32" s="956"/>
      <c r="CBH32" s="956"/>
      <c r="CBI32" s="956"/>
      <c r="CBJ32" s="956"/>
      <c r="CBK32" s="956"/>
      <c r="CBL32" s="956"/>
      <c r="CBM32" s="956"/>
      <c r="CBN32" s="956"/>
      <c r="CBO32" s="956"/>
      <c r="CBP32" s="956"/>
      <c r="CBQ32" s="956"/>
      <c r="CBR32" s="956"/>
      <c r="CBS32" s="956"/>
      <c r="CBT32" s="956"/>
      <c r="CBU32" s="956"/>
      <c r="CBV32" s="956"/>
      <c r="CBW32" s="956"/>
      <c r="CBX32" s="956"/>
      <c r="CBY32" s="956"/>
      <c r="CBZ32" s="956"/>
      <c r="CCA32" s="956"/>
      <c r="CCB32" s="956"/>
      <c r="CCC32" s="956"/>
      <c r="CCD32" s="956"/>
      <c r="CCE32" s="956"/>
      <c r="CCF32" s="956"/>
      <c r="CCG32" s="956"/>
      <c r="CCH32" s="956"/>
      <c r="CCI32" s="956"/>
      <c r="CCJ32" s="956"/>
      <c r="CCK32" s="956"/>
      <c r="CCL32" s="956"/>
      <c r="CCM32" s="956"/>
      <c r="CCN32" s="956"/>
      <c r="CCO32" s="956"/>
      <c r="CCP32" s="956"/>
      <c r="CCQ32" s="956"/>
      <c r="CCR32" s="956"/>
      <c r="CCS32" s="956"/>
      <c r="CCT32" s="956"/>
      <c r="CCU32" s="956"/>
      <c r="CCV32" s="956"/>
      <c r="CCW32" s="956"/>
      <c r="CCX32" s="956"/>
      <c r="CCY32" s="956"/>
      <c r="CCZ32" s="956"/>
      <c r="CDA32" s="956"/>
      <c r="CDB32" s="956"/>
      <c r="CDC32" s="956"/>
      <c r="CDD32" s="956"/>
      <c r="CDE32" s="956"/>
      <c r="CDF32" s="956"/>
      <c r="CDG32" s="956"/>
      <c r="CDH32" s="956"/>
      <c r="CDI32" s="956"/>
      <c r="CDJ32" s="956"/>
      <c r="CDK32" s="956"/>
      <c r="CDL32" s="956"/>
      <c r="CDM32" s="956"/>
      <c r="CDN32" s="956"/>
      <c r="CDO32" s="956"/>
      <c r="CDP32" s="956"/>
      <c r="CDQ32" s="956"/>
      <c r="CDR32" s="956"/>
      <c r="CDS32" s="956"/>
      <c r="CDT32" s="956"/>
      <c r="CDU32" s="956"/>
      <c r="CDV32" s="956"/>
      <c r="CDW32" s="956"/>
      <c r="CDX32" s="956"/>
      <c r="CDY32" s="956"/>
      <c r="CDZ32" s="956"/>
      <c r="CEA32" s="956"/>
      <c r="CEB32" s="956"/>
      <c r="CEC32" s="956"/>
      <c r="CED32" s="956"/>
      <c r="CEE32" s="956"/>
      <c r="CEF32" s="956"/>
      <c r="CEG32" s="956"/>
      <c r="CEH32" s="956"/>
      <c r="CEI32" s="956"/>
      <c r="CEJ32" s="956"/>
      <c r="CEK32" s="956"/>
      <c r="CEL32" s="956"/>
      <c r="CEM32" s="956"/>
      <c r="CEN32" s="956"/>
      <c r="CEO32" s="956"/>
      <c r="CEP32" s="956"/>
      <c r="CEQ32" s="956"/>
      <c r="CER32" s="956"/>
      <c r="CES32" s="956"/>
      <c r="CET32" s="956"/>
      <c r="CEU32" s="956"/>
      <c r="CEV32" s="956"/>
      <c r="CEW32" s="956"/>
      <c r="CEX32" s="956"/>
      <c r="CEY32" s="956"/>
      <c r="CEZ32" s="956"/>
      <c r="CFA32" s="956"/>
      <c r="CFB32" s="956"/>
      <c r="CFC32" s="956"/>
      <c r="CFD32" s="956"/>
      <c r="CFE32" s="956"/>
      <c r="CFF32" s="956"/>
      <c r="CFG32" s="956"/>
      <c r="CFH32" s="956"/>
      <c r="CFI32" s="956"/>
      <c r="CFJ32" s="956"/>
      <c r="CFK32" s="956"/>
      <c r="CFL32" s="956"/>
      <c r="CFM32" s="956"/>
      <c r="CFN32" s="956"/>
      <c r="CFO32" s="956"/>
      <c r="CFP32" s="956"/>
      <c r="CFQ32" s="956"/>
      <c r="CFR32" s="956"/>
      <c r="CFS32" s="956"/>
      <c r="CFT32" s="956"/>
      <c r="CFU32" s="956"/>
      <c r="CFV32" s="956"/>
      <c r="CFW32" s="956"/>
      <c r="CFX32" s="956"/>
      <c r="CFY32" s="956"/>
      <c r="CFZ32" s="956"/>
      <c r="CGA32" s="956"/>
      <c r="CGB32" s="956"/>
      <c r="CGC32" s="956"/>
      <c r="CGD32" s="956"/>
      <c r="CGE32" s="956"/>
      <c r="CGF32" s="956"/>
      <c r="CGG32" s="956"/>
      <c r="CGH32" s="956"/>
      <c r="CGI32" s="956"/>
      <c r="CGJ32" s="956"/>
      <c r="CGK32" s="956"/>
      <c r="CGL32" s="956"/>
      <c r="CGM32" s="956"/>
      <c r="CGN32" s="956"/>
      <c r="CGO32" s="956"/>
      <c r="CGP32" s="956"/>
      <c r="CGQ32" s="956"/>
      <c r="CGR32" s="956"/>
      <c r="CGS32" s="956"/>
      <c r="CGT32" s="956"/>
      <c r="CGU32" s="956"/>
      <c r="CGV32" s="956"/>
      <c r="CGW32" s="956"/>
      <c r="CGX32" s="956"/>
      <c r="CGY32" s="956"/>
      <c r="CGZ32" s="956"/>
      <c r="CHA32" s="956"/>
      <c r="CHB32" s="956"/>
      <c r="CHC32" s="956"/>
      <c r="CHD32" s="956"/>
      <c r="CHE32" s="956"/>
      <c r="CHF32" s="956"/>
      <c r="CHG32" s="956"/>
      <c r="CHH32" s="956"/>
      <c r="CHI32" s="956"/>
      <c r="CHJ32" s="956"/>
      <c r="CHK32" s="956"/>
      <c r="CHL32" s="956"/>
      <c r="CHM32" s="956"/>
      <c r="CHN32" s="956"/>
      <c r="CHO32" s="956"/>
      <c r="CHP32" s="956"/>
      <c r="CHQ32" s="956"/>
      <c r="CHR32" s="956"/>
      <c r="CHS32" s="956"/>
      <c r="CHT32" s="956"/>
      <c r="CHU32" s="956"/>
      <c r="CHV32" s="956"/>
      <c r="CHW32" s="956"/>
      <c r="CHX32" s="956"/>
      <c r="CHY32" s="956"/>
      <c r="CHZ32" s="956"/>
      <c r="CIA32" s="956"/>
      <c r="CIB32" s="956"/>
      <c r="CIC32" s="956"/>
      <c r="CID32" s="956"/>
      <c r="CIE32" s="956"/>
      <c r="CIF32" s="956"/>
      <c r="CIG32" s="956"/>
      <c r="CIH32" s="956"/>
      <c r="CII32" s="956"/>
      <c r="CIJ32" s="956"/>
      <c r="CIK32" s="956"/>
      <c r="CIL32" s="956"/>
      <c r="CIM32" s="956"/>
      <c r="CIN32" s="956"/>
      <c r="CIO32" s="956"/>
      <c r="CIP32" s="956"/>
      <c r="CIQ32" s="956"/>
      <c r="CIR32" s="956"/>
      <c r="CIS32" s="956"/>
      <c r="CIT32" s="956"/>
      <c r="CIU32" s="956"/>
      <c r="CIV32" s="956"/>
      <c r="CIW32" s="956"/>
      <c r="CIX32" s="956"/>
      <c r="CIY32" s="956"/>
      <c r="CIZ32" s="956"/>
      <c r="CJA32" s="956"/>
      <c r="CJB32" s="956"/>
      <c r="CJC32" s="956"/>
      <c r="CJD32" s="956"/>
      <c r="CJE32" s="956"/>
      <c r="CJF32" s="956"/>
      <c r="CJG32" s="956"/>
      <c r="CJH32" s="956"/>
      <c r="CJI32" s="956"/>
      <c r="CJJ32" s="956"/>
      <c r="CJK32" s="956"/>
      <c r="CJL32" s="956"/>
      <c r="CJM32" s="956"/>
      <c r="CJN32" s="956"/>
      <c r="CJO32" s="956"/>
      <c r="CJP32" s="956"/>
      <c r="CJQ32" s="956"/>
      <c r="CJR32" s="956"/>
      <c r="CJS32" s="956"/>
      <c r="CJT32" s="956"/>
      <c r="CJU32" s="956"/>
      <c r="CJV32" s="956"/>
      <c r="CJW32" s="956"/>
      <c r="CJX32" s="956"/>
      <c r="CJY32" s="956"/>
      <c r="CJZ32" s="956"/>
      <c r="CKA32" s="956"/>
      <c r="CKB32" s="956"/>
      <c r="CKC32" s="956"/>
      <c r="CKD32" s="956"/>
      <c r="CKE32" s="956"/>
      <c r="CKF32" s="956"/>
      <c r="CKG32" s="956"/>
      <c r="CKH32" s="956"/>
      <c r="CKI32" s="956"/>
      <c r="CKJ32" s="956"/>
      <c r="CKK32" s="956"/>
      <c r="CKL32" s="956"/>
      <c r="CKM32" s="956"/>
      <c r="CKN32" s="956"/>
      <c r="CKO32" s="956"/>
      <c r="CKP32" s="956"/>
      <c r="CKQ32" s="956"/>
      <c r="CKR32" s="956"/>
      <c r="CKS32" s="956"/>
      <c r="CKT32" s="956"/>
      <c r="CKU32" s="956"/>
      <c r="CKV32" s="956"/>
      <c r="CKW32" s="956"/>
      <c r="CKX32" s="956"/>
      <c r="CKY32" s="956"/>
      <c r="CKZ32" s="956"/>
      <c r="CLA32" s="956"/>
      <c r="CLB32" s="956"/>
      <c r="CLC32" s="956"/>
      <c r="CLD32" s="956"/>
      <c r="CLE32" s="956"/>
      <c r="CLF32" s="956"/>
      <c r="CLG32" s="956"/>
      <c r="CLH32" s="956"/>
      <c r="CLI32" s="956"/>
      <c r="CLJ32" s="956"/>
      <c r="CLK32" s="956"/>
      <c r="CLL32" s="956"/>
      <c r="CLM32" s="956"/>
      <c r="CLN32" s="956"/>
      <c r="CLO32" s="956"/>
      <c r="CLP32" s="956"/>
      <c r="CLQ32" s="956"/>
      <c r="CLR32" s="956"/>
      <c r="CLS32" s="956"/>
      <c r="CLT32" s="956"/>
      <c r="CLU32" s="956"/>
      <c r="CLV32" s="956"/>
      <c r="CLW32" s="956"/>
      <c r="CLX32" s="956"/>
      <c r="CLY32" s="956"/>
      <c r="CLZ32" s="956"/>
      <c r="CMA32" s="956"/>
      <c r="CMB32" s="956"/>
      <c r="CMC32" s="956"/>
      <c r="CMD32" s="956"/>
      <c r="CME32" s="956"/>
      <c r="CMF32" s="956"/>
      <c r="CMG32" s="956"/>
      <c r="CMH32" s="956"/>
      <c r="CMI32" s="956"/>
      <c r="CMJ32" s="956"/>
      <c r="CMK32" s="956"/>
      <c r="CML32" s="956"/>
      <c r="CMM32" s="956"/>
      <c r="CMN32" s="956"/>
      <c r="CMO32" s="956"/>
      <c r="CMP32" s="956"/>
      <c r="CMQ32" s="956"/>
      <c r="CMR32" s="956"/>
      <c r="CMS32" s="956"/>
      <c r="CMT32" s="956"/>
      <c r="CMU32" s="956"/>
      <c r="CMV32" s="956"/>
      <c r="CMW32" s="956"/>
      <c r="CMX32" s="956"/>
      <c r="CMY32" s="956"/>
      <c r="CMZ32" s="956"/>
      <c r="CNA32" s="956"/>
      <c r="CNB32" s="956"/>
      <c r="CNC32" s="956"/>
      <c r="CND32" s="956"/>
      <c r="CNE32" s="956"/>
      <c r="CNF32" s="956"/>
      <c r="CNG32" s="956"/>
      <c r="CNH32" s="956"/>
      <c r="CNI32" s="956"/>
      <c r="CNJ32" s="956"/>
      <c r="CNK32" s="956"/>
      <c r="CNL32" s="956"/>
      <c r="CNM32" s="956"/>
      <c r="CNN32" s="956"/>
      <c r="CNO32" s="956"/>
      <c r="CNP32" s="956"/>
      <c r="CNQ32" s="956"/>
      <c r="CNR32" s="956"/>
      <c r="CNS32" s="956"/>
      <c r="CNT32" s="956"/>
      <c r="CNU32" s="956"/>
      <c r="CNV32" s="956"/>
      <c r="CNW32" s="956"/>
      <c r="CNX32" s="956"/>
      <c r="CNY32" s="956"/>
      <c r="CNZ32" s="956"/>
      <c r="COA32" s="956"/>
      <c r="COB32" s="956"/>
      <c r="COC32" s="956"/>
      <c r="COD32" s="956"/>
      <c r="COE32" s="956"/>
      <c r="COF32" s="956"/>
      <c r="COG32" s="956"/>
      <c r="COH32" s="956"/>
      <c r="COI32" s="956"/>
      <c r="COJ32" s="956"/>
      <c r="COK32" s="956"/>
      <c r="COL32" s="956"/>
      <c r="COM32" s="956"/>
      <c r="CON32" s="956"/>
      <c r="COO32" s="956"/>
      <c r="COP32" s="956"/>
      <c r="COQ32" s="956"/>
      <c r="COR32" s="956"/>
      <c r="COS32" s="956"/>
      <c r="COT32" s="956"/>
      <c r="COU32" s="956"/>
      <c r="COV32" s="956"/>
      <c r="COW32" s="956"/>
      <c r="COX32" s="956"/>
      <c r="COY32" s="956"/>
      <c r="COZ32" s="956"/>
      <c r="CPA32" s="956"/>
      <c r="CPB32" s="956"/>
      <c r="CPC32" s="956"/>
      <c r="CPD32" s="956"/>
      <c r="CPE32" s="956"/>
      <c r="CPF32" s="956"/>
      <c r="CPG32" s="956"/>
      <c r="CPH32" s="956"/>
      <c r="CPI32" s="956"/>
      <c r="CPJ32" s="956"/>
      <c r="CPK32" s="956"/>
      <c r="CPL32" s="956"/>
      <c r="CPM32" s="956"/>
      <c r="CPN32" s="956"/>
      <c r="CPO32" s="956"/>
      <c r="CPP32" s="956"/>
      <c r="CPQ32" s="956"/>
      <c r="CPR32" s="956"/>
      <c r="CPS32" s="956"/>
      <c r="CPT32" s="956"/>
      <c r="CPU32" s="956"/>
      <c r="CPV32" s="956"/>
      <c r="CPW32" s="956"/>
      <c r="CPX32" s="956"/>
      <c r="CPY32" s="956"/>
      <c r="CPZ32" s="956"/>
      <c r="CQA32" s="956"/>
      <c r="CQB32" s="956"/>
      <c r="CQC32" s="956"/>
      <c r="CQD32" s="956"/>
      <c r="CQE32" s="956"/>
      <c r="CQF32" s="956"/>
      <c r="CQG32" s="956"/>
      <c r="CQH32" s="956"/>
      <c r="CQI32" s="956"/>
      <c r="CQJ32" s="956"/>
      <c r="CQK32" s="956"/>
      <c r="CQL32" s="956"/>
      <c r="CQM32" s="956"/>
      <c r="CQN32" s="956"/>
      <c r="CQO32" s="956"/>
      <c r="CQP32" s="956"/>
      <c r="CQQ32" s="956"/>
      <c r="CQR32" s="956"/>
      <c r="CQS32" s="956"/>
      <c r="CQT32" s="956"/>
      <c r="CQU32" s="956"/>
      <c r="CQV32" s="956"/>
      <c r="CQW32" s="956"/>
      <c r="CQX32" s="956"/>
      <c r="CQY32" s="956"/>
      <c r="CQZ32" s="956"/>
      <c r="CRA32" s="956"/>
      <c r="CRB32" s="956"/>
      <c r="CRC32" s="956"/>
      <c r="CRD32" s="956"/>
      <c r="CRE32" s="956"/>
      <c r="CRF32" s="956"/>
      <c r="CRG32" s="956"/>
      <c r="CRH32" s="956"/>
      <c r="CRI32" s="956"/>
      <c r="CRJ32" s="956"/>
      <c r="CRK32" s="956"/>
      <c r="CRL32" s="956"/>
      <c r="CRM32" s="956"/>
      <c r="CRN32" s="956"/>
      <c r="CRO32" s="956"/>
      <c r="CRP32" s="956"/>
      <c r="CRQ32" s="956"/>
      <c r="CRR32" s="956"/>
      <c r="CRS32" s="956"/>
      <c r="CRT32" s="956"/>
      <c r="CRU32" s="956"/>
      <c r="CRV32" s="956"/>
      <c r="CRW32" s="956"/>
      <c r="CRX32" s="956"/>
      <c r="CRY32" s="956"/>
      <c r="CRZ32" s="956"/>
      <c r="CSA32" s="956"/>
      <c r="CSB32" s="956"/>
      <c r="CSC32" s="956"/>
      <c r="CSD32" s="956"/>
      <c r="CSE32" s="956"/>
      <c r="CSF32" s="956"/>
      <c r="CSG32" s="956"/>
      <c r="CSH32" s="956"/>
      <c r="CSI32" s="956"/>
      <c r="CSJ32" s="956"/>
      <c r="CSK32" s="956"/>
      <c r="CSL32" s="956"/>
      <c r="CSM32" s="956"/>
      <c r="CSN32" s="956"/>
      <c r="CSO32" s="956"/>
      <c r="CSP32" s="956"/>
      <c r="CSQ32" s="956"/>
      <c r="CSR32" s="956"/>
      <c r="CSS32" s="956"/>
      <c r="CST32" s="956"/>
      <c r="CSU32" s="956"/>
      <c r="CSV32" s="956"/>
      <c r="CSW32" s="956"/>
      <c r="CSX32" s="956"/>
      <c r="CSY32" s="956"/>
      <c r="CSZ32" s="956"/>
      <c r="CTA32" s="956"/>
      <c r="CTB32" s="956"/>
      <c r="CTC32" s="956"/>
      <c r="CTD32" s="956"/>
      <c r="CTE32" s="956"/>
      <c r="CTF32" s="956"/>
      <c r="CTG32" s="956"/>
      <c r="CTH32" s="956"/>
      <c r="CTI32" s="956"/>
      <c r="CTJ32" s="956"/>
      <c r="CTK32" s="956"/>
      <c r="CTL32" s="956"/>
      <c r="CTM32" s="956"/>
      <c r="CTN32" s="956"/>
      <c r="CTO32" s="956"/>
      <c r="CTP32" s="956"/>
      <c r="CTQ32" s="956"/>
      <c r="CTR32" s="956"/>
      <c r="CTS32" s="956"/>
      <c r="CTT32" s="956"/>
      <c r="CTU32" s="956"/>
      <c r="CTV32" s="956"/>
      <c r="CTW32" s="956"/>
      <c r="CTX32" s="956"/>
      <c r="CTY32" s="956"/>
      <c r="CTZ32" s="956"/>
      <c r="CUA32" s="956"/>
      <c r="CUB32" s="956"/>
      <c r="CUC32" s="956"/>
      <c r="CUD32" s="956"/>
      <c r="CUE32" s="956"/>
      <c r="CUF32" s="956"/>
      <c r="CUG32" s="956"/>
      <c r="CUH32" s="956"/>
      <c r="CUI32" s="956"/>
      <c r="CUJ32" s="956"/>
      <c r="CUK32" s="956"/>
      <c r="CUL32" s="956"/>
      <c r="CUM32" s="956"/>
      <c r="CUN32" s="956"/>
      <c r="CUO32" s="956"/>
      <c r="CUP32" s="956"/>
      <c r="CUQ32" s="956"/>
      <c r="CUR32" s="956"/>
      <c r="CUS32" s="956"/>
      <c r="CUT32" s="956"/>
      <c r="CUU32" s="956"/>
      <c r="CUV32" s="956"/>
      <c r="CUW32" s="956"/>
      <c r="CUX32" s="956"/>
      <c r="CUY32" s="956"/>
      <c r="CUZ32" s="956"/>
      <c r="CVA32" s="956"/>
      <c r="CVB32" s="956"/>
      <c r="CVC32" s="956"/>
      <c r="CVD32" s="956"/>
      <c r="CVE32" s="956"/>
      <c r="CVF32" s="956"/>
      <c r="CVG32" s="956"/>
      <c r="CVH32" s="956"/>
      <c r="CVI32" s="956"/>
      <c r="CVJ32" s="956"/>
      <c r="CVK32" s="956"/>
      <c r="CVL32" s="956"/>
      <c r="CVM32" s="956"/>
      <c r="CVN32" s="956"/>
      <c r="CVO32" s="956"/>
      <c r="CVP32" s="956"/>
      <c r="CVQ32" s="956"/>
      <c r="CVR32" s="956"/>
      <c r="CVS32" s="956"/>
      <c r="CVT32" s="956"/>
      <c r="CVU32" s="956"/>
      <c r="CVV32" s="956"/>
      <c r="CVW32" s="956"/>
      <c r="CVX32" s="956"/>
      <c r="CVY32" s="956"/>
      <c r="CVZ32" s="956"/>
      <c r="CWA32" s="956"/>
      <c r="CWB32" s="956"/>
      <c r="CWC32" s="956"/>
      <c r="CWD32" s="956"/>
      <c r="CWE32" s="956"/>
      <c r="CWF32" s="956"/>
      <c r="CWG32" s="956"/>
      <c r="CWH32" s="956"/>
      <c r="CWI32" s="956"/>
      <c r="CWJ32" s="956"/>
      <c r="CWK32" s="956"/>
      <c r="CWL32" s="956"/>
      <c r="CWM32" s="956"/>
      <c r="CWN32" s="956"/>
      <c r="CWO32" s="956"/>
      <c r="CWP32" s="956"/>
      <c r="CWQ32" s="956"/>
      <c r="CWR32" s="956"/>
      <c r="CWS32" s="956"/>
      <c r="CWT32" s="956"/>
      <c r="CWU32" s="956"/>
      <c r="CWV32" s="956"/>
      <c r="CWW32" s="956"/>
      <c r="CWX32" s="956"/>
      <c r="CWY32" s="956"/>
      <c r="CWZ32" s="956"/>
      <c r="CXA32" s="956"/>
      <c r="CXB32" s="956"/>
      <c r="CXC32" s="956"/>
      <c r="CXD32" s="956"/>
      <c r="CXE32" s="956"/>
      <c r="CXF32" s="956"/>
      <c r="CXG32" s="956"/>
      <c r="CXH32" s="956"/>
      <c r="CXI32" s="956"/>
      <c r="CXJ32" s="956"/>
      <c r="CXK32" s="956"/>
      <c r="CXL32" s="956"/>
      <c r="CXM32" s="956"/>
      <c r="CXN32" s="956"/>
      <c r="CXO32" s="956"/>
      <c r="CXP32" s="956"/>
      <c r="CXQ32" s="956"/>
      <c r="CXR32" s="956"/>
      <c r="CXS32" s="956"/>
      <c r="CXT32" s="956"/>
      <c r="CXU32" s="956"/>
      <c r="CXV32" s="956"/>
      <c r="CXW32" s="956"/>
      <c r="CXX32" s="956"/>
      <c r="CXY32" s="956"/>
      <c r="CXZ32" s="956"/>
      <c r="CYA32" s="956"/>
      <c r="CYB32" s="956"/>
      <c r="CYC32" s="956"/>
      <c r="CYD32" s="956"/>
      <c r="CYE32" s="956"/>
      <c r="CYF32" s="956"/>
      <c r="CYG32" s="956"/>
      <c r="CYH32" s="956"/>
      <c r="CYI32" s="956"/>
      <c r="CYJ32" s="956"/>
      <c r="CYK32" s="956"/>
      <c r="CYL32" s="956"/>
      <c r="CYM32" s="956"/>
      <c r="CYN32" s="956"/>
      <c r="CYO32" s="956"/>
      <c r="CYP32" s="956"/>
      <c r="CYQ32" s="956"/>
      <c r="CYR32" s="956"/>
      <c r="CYS32" s="956"/>
      <c r="CYT32" s="956"/>
      <c r="CYU32" s="956"/>
      <c r="CYV32" s="956"/>
      <c r="CYW32" s="956"/>
      <c r="CYX32" s="956"/>
      <c r="CYY32" s="956"/>
      <c r="CYZ32" s="956"/>
      <c r="CZA32" s="956"/>
      <c r="CZB32" s="956"/>
      <c r="CZC32" s="956"/>
      <c r="CZD32" s="956"/>
      <c r="CZE32" s="956"/>
      <c r="CZF32" s="956"/>
      <c r="CZG32" s="956"/>
      <c r="CZH32" s="956"/>
      <c r="CZI32" s="956"/>
      <c r="CZJ32" s="956"/>
      <c r="CZK32" s="956"/>
      <c r="CZL32" s="956"/>
      <c r="CZM32" s="956"/>
      <c r="CZN32" s="956"/>
      <c r="CZO32" s="956"/>
      <c r="CZP32" s="956"/>
      <c r="CZQ32" s="956"/>
      <c r="CZR32" s="956"/>
      <c r="CZS32" s="956"/>
      <c r="CZT32" s="956"/>
      <c r="CZU32" s="956"/>
      <c r="CZV32" s="956"/>
      <c r="CZW32" s="956"/>
      <c r="CZX32" s="956"/>
      <c r="CZY32" s="956"/>
      <c r="CZZ32" s="956"/>
      <c r="DAA32" s="956"/>
      <c r="DAB32" s="956"/>
      <c r="DAC32" s="956"/>
      <c r="DAD32" s="956"/>
      <c r="DAE32" s="956"/>
      <c r="DAF32" s="956"/>
      <c r="DAG32" s="956"/>
      <c r="DAH32" s="956"/>
      <c r="DAI32" s="956"/>
      <c r="DAJ32" s="956"/>
      <c r="DAK32" s="956"/>
      <c r="DAL32" s="956"/>
      <c r="DAM32" s="956"/>
      <c r="DAN32" s="956"/>
      <c r="DAO32" s="956"/>
      <c r="DAP32" s="956"/>
      <c r="DAQ32" s="956"/>
      <c r="DAR32" s="956"/>
      <c r="DAS32" s="956"/>
      <c r="DAT32" s="956"/>
      <c r="DAU32" s="956"/>
      <c r="DAV32" s="956"/>
      <c r="DAW32" s="956"/>
      <c r="DAX32" s="956"/>
      <c r="DAY32" s="956"/>
      <c r="DAZ32" s="956"/>
      <c r="DBA32" s="956"/>
      <c r="DBB32" s="956"/>
      <c r="DBC32" s="956"/>
      <c r="DBD32" s="956"/>
      <c r="DBE32" s="956"/>
      <c r="DBF32" s="956"/>
      <c r="DBG32" s="956"/>
      <c r="DBH32" s="956"/>
      <c r="DBI32" s="956"/>
      <c r="DBJ32" s="956"/>
      <c r="DBK32" s="956"/>
      <c r="DBL32" s="956"/>
      <c r="DBM32" s="956"/>
      <c r="DBN32" s="956"/>
      <c r="DBO32" s="956"/>
      <c r="DBP32" s="956"/>
      <c r="DBQ32" s="956"/>
      <c r="DBR32" s="956"/>
      <c r="DBS32" s="956"/>
      <c r="DBT32" s="956"/>
      <c r="DBU32" s="956"/>
      <c r="DBV32" s="956"/>
      <c r="DBW32" s="956"/>
      <c r="DBX32" s="956"/>
      <c r="DBY32" s="956"/>
      <c r="DBZ32" s="956"/>
      <c r="DCA32" s="956"/>
      <c r="DCB32" s="956"/>
      <c r="DCC32" s="956"/>
      <c r="DCD32" s="956"/>
      <c r="DCE32" s="956"/>
      <c r="DCF32" s="956"/>
      <c r="DCG32" s="956"/>
      <c r="DCH32" s="956"/>
      <c r="DCI32" s="956"/>
      <c r="DCJ32" s="956"/>
      <c r="DCK32" s="956"/>
      <c r="DCL32" s="956"/>
      <c r="DCM32" s="956"/>
      <c r="DCN32" s="956"/>
      <c r="DCO32" s="956"/>
      <c r="DCP32" s="956"/>
      <c r="DCQ32" s="956"/>
      <c r="DCR32" s="956"/>
      <c r="DCS32" s="956"/>
      <c r="DCT32" s="956"/>
      <c r="DCU32" s="956"/>
      <c r="DCV32" s="956"/>
      <c r="DCW32" s="956"/>
      <c r="DCX32" s="956"/>
      <c r="DCY32" s="956"/>
      <c r="DCZ32" s="956"/>
      <c r="DDA32" s="956"/>
      <c r="DDB32" s="956"/>
      <c r="DDC32" s="956"/>
      <c r="DDD32" s="956"/>
      <c r="DDE32" s="956"/>
      <c r="DDF32" s="956"/>
      <c r="DDG32" s="956"/>
      <c r="DDH32" s="956"/>
      <c r="DDI32" s="956"/>
      <c r="DDJ32" s="956"/>
      <c r="DDK32" s="956"/>
      <c r="DDL32" s="956"/>
      <c r="DDM32" s="956"/>
      <c r="DDN32" s="956"/>
      <c r="DDO32" s="956"/>
      <c r="DDP32" s="956"/>
      <c r="DDQ32" s="956"/>
      <c r="DDR32" s="956"/>
      <c r="DDS32" s="956"/>
      <c r="DDT32" s="956"/>
      <c r="DDU32" s="956"/>
      <c r="DDV32" s="956"/>
      <c r="DDW32" s="956"/>
      <c r="DDX32" s="956"/>
      <c r="DDY32" s="956"/>
      <c r="DDZ32" s="956"/>
      <c r="DEA32" s="956"/>
      <c r="DEB32" s="956"/>
      <c r="DEC32" s="956"/>
      <c r="DED32" s="956"/>
      <c r="DEE32" s="956"/>
      <c r="DEF32" s="956"/>
      <c r="DEG32" s="956"/>
      <c r="DEH32" s="956"/>
      <c r="DEI32" s="956"/>
      <c r="DEJ32" s="956"/>
      <c r="DEK32" s="956"/>
      <c r="DEL32" s="956"/>
      <c r="DEM32" s="956"/>
      <c r="DEN32" s="956"/>
      <c r="DEO32" s="956"/>
      <c r="DEP32" s="956"/>
      <c r="DEQ32" s="956"/>
      <c r="DER32" s="956"/>
      <c r="DES32" s="956"/>
      <c r="DET32" s="956"/>
      <c r="DEU32" s="956"/>
      <c r="DEV32" s="956"/>
      <c r="DEW32" s="956"/>
      <c r="DEX32" s="956"/>
      <c r="DEY32" s="956"/>
      <c r="DEZ32" s="956"/>
      <c r="DFA32" s="956"/>
      <c r="DFB32" s="956"/>
      <c r="DFC32" s="956"/>
      <c r="DFD32" s="956"/>
      <c r="DFE32" s="956"/>
      <c r="DFF32" s="956"/>
      <c r="DFG32" s="956"/>
      <c r="DFH32" s="956"/>
      <c r="DFI32" s="956"/>
      <c r="DFJ32" s="956"/>
      <c r="DFK32" s="956"/>
      <c r="DFL32" s="956"/>
      <c r="DFM32" s="956"/>
      <c r="DFN32" s="956"/>
      <c r="DFO32" s="956"/>
      <c r="DFP32" s="956"/>
      <c r="DFQ32" s="956"/>
      <c r="DFR32" s="956"/>
      <c r="DFS32" s="956"/>
      <c r="DFT32" s="956"/>
      <c r="DFU32" s="956"/>
      <c r="DFV32" s="956"/>
      <c r="DFW32" s="956"/>
      <c r="DFX32" s="956"/>
      <c r="DFY32" s="956"/>
      <c r="DFZ32" s="956"/>
      <c r="DGA32" s="956"/>
      <c r="DGB32" s="956"/>
      <c r="DGC32" s="956"/>
      <c r="DGD32" s="956"/>
      <c r="DGE32" s="956"/>
      <c r="DGF32" s="956"/>
      <c r="DGG32" s="956"/>
      <c r="DGH32" s="956"/>
      <c r="DGI32" s="956"/>
      <c r="DGJ32" s="956"/>
      <c r="DGK32" s="956"/>
      <c r="DGL32" s="956"/>
      <c r="DGM32" s="956"/>
      <c r="DGN32" s="956"/>
      <c r="DGO32" s="956"/>
      <c r="DGP32" s="956"/>
      <c r="DGQ32" s="956"/>
      <c r="DGR32" s="956"/>
      <c r="DGS32" s="956"/>
      <c r="DGT32" s="956"/>
      <c r="DGU32" s="956"/>
      <c r="DGV32" s="956"/>
      <c r="DGW32" s="956"/>
      <c r="DGX32" s="956"/>
      <c r="DGY32" s="956"/>
      <c r="DGZ32" s="956"/>
      <c r="DHA32" s="956"/>
      <c r="DHB32" s="956"/>
      <c r="DHC32" s="956"/>
      <c r="DHD32" s="956"/>
      <c r="DHE32" s="956"/>
      <c r="DHF32" s="956"/>
      <c r="DHG32" s="956"/>
      <c r="DHH32" s="956"/>
      <c r="DHI32" s="956"/>
      <c r="DHJ32" s="956"/>
      <c r="DHK32" s="956"/>
      <c r="DHL32" s="956"/>
      <c r="DHM32" s="956"/>
      <c r="DHN32" s="956"/>
      <c r="DHO32" s="956"/>
      <c r="DHP32" s="956"/>
      <c r="DHQ32" s="956"/>
      <c r="DHR32" s="956"/>
      <c r="DHS32" s="956"/>
      <c r="DHT32" s="956"/>
      <c r="DHU32" s="956"/>
      <c r="DHV32" s="956"/>
      <c r="DHW32" s="956"/>
      <c r="DHX32" s="956"/>
      <c r="DHY32" s="956"/>
      <c r="DHZ32" s="956"/>
      <c r="DIA32" s="956"/>
      <c r="DIB32" s="956"/>
      <c r="DIC32" s="956"/>
      <c r="DID32" s="956"/>
      <c r="DIE32" s="956"/>
      <c r="DIF32" s="956"/>
      <c r="DIG32" s="956"/>
      <c r="DIH32" s="956"/>
      <c r="DII32" s="956"/>
      <c r="DIJ32" s="956"/>
      <c r="DIK32" s="956"/>
      <c r="DIL32" s="956"/>
      <c r="DIM32" s="956"/>
      <c r="DIN32" s="956"/>
      <c r="DIO32" s="956"/>
      <c r="DIP32" s="956"/>
      <c r="DIQ32" s="956"/>
      <c r="DIR32" s="956"/>
      <c r="DIS32" s="956"/>
      <c r="DIT32" s="956"/>
      <c r="DIU32" s="956"/>
      <c r="DIV32" s="956"/>
      <c r="DIW32" s="956"/>
      <c r="DIX32" s="956"/>
      <c r="DIY32" s="956"/>
      <c r="DIZ32" s="956"/>
      <c r="DJA32" s="956"/>
      <c r="DJB32" s="956"/>
      <c r="DJC32" s="956"/>
      <c r="DJD32" s="956"/>
      <c r="DJE32" s="956"/>
      <c r="DJF32" s="956"/>
      <c r="DJG32" s="956"/>
      <c r="DJH32" s="956"/>
      <c r="DJI32" s="956"/>
      <c r="DJJ32" s="956"/>
      <c r="DJK32" s="956"/>
      <c r="DJL32" s="956"/>
      <c r="DJM32" s="956"/>
      <c r="DJN32" s="956"/>
      <c r="DJO32" s="956"/>
      <c r="DJP32" s="956"/>
      <c r="DJQ32" s="956"/>
      <c r="DJR32" s="956"/>
      <c r="DJS32" s="956"/>
      <c r="DJT32" s="956"/>
      <c r="DJU32" s="956"/>
      <c r="DJV32" s="956"/>
      <c r="DJW32" s="956"/>
      <c r="DJX32" s="956"/>
      <c r="DJY32" s="956"/>
      <c r="DJZ32" s="956"/>
      <c r="DKA32" s="956"/>
      <c r="DKB32" s="956"/>
      <c r="DKC32" s="956"/>
      <c r="DKD32" s="956"/>
      <c r="DKE32" s="956"/>
      <c r="DKF32" s="956"/>
      <c r="DKG32" s="956"/>
      <c r="DKH32" s="956"/>
      <c r="DKI32" s="956"/>
      <c r="DKJ32" s="956"/>
      <c r="DKK32" s="956"/>
      <c r="DKL32" s="956"/>
      <c r="DKM32" s="956"/>
      <c r="DKN32" s="956"/>
      <c r="DKO32" s="956"/>
      <c r="DKP32" s="956"/>
      <c r="DKQ32" s="956"/>
      <c r="DKR32" s="956"/>
      <c r="DKS32" s="956"/>
      <c r="DKT32" s="956"/>
      <c r="DKU32" s="956"/>
      <c r="DKV32" s="956"/>
      <c r="DKW32" s="956"/>
      <c r="DKX32" s="956"/>
      <c r="DKY32" s="956"/>
      <c r="DKZ32" s="956"/>
      <c r="DLA32" s="956"/>
      <c r="DLB32" s="956"/>
      <c r="DLC32" s="956"/>
      <c r="DLD32" s="956"/>
      <c r="DLE32" s="956"/>
      <c r="DLF32" s="956"/>
      <c r="DLG32" s="956"/>
      <c r="DLH32" s="956"/>
      <c r="DLI32" s="956"/>
      <c r="DLJ32" s="956"/>
      <c r="DLK32" s="956"/>
      <c r="DLL32" s="956"/>
      <c r="DLM32" s="956"/>
      <c r="DLN32" s="956"/>
      <c r="DLO32" s="956"/>
      <c r="DLP32" s="956"/>
      <c r="DLQ32" s="956"/>
      <c r="DLR32" s="956"/>
      <c r="DLS32" s="956"/>
      <c r="DLT32" s="956"/>
      <c r="DLU32" s="956"/>
      <c r="DLV32" s="956"/>
      <c r="DLW32" s="956"/>
      <c r="DLX32" s="956"/>
      <c r="DLY32" s="956"/>
      <c r="DLZ32" s="956"/>
      <c r="DMA32" s="956"/>
      <c r="DMB32" s="956"/>
      <c r="DMC32" s="956"/>
      <c r="DMD32" s="956"/>
      <c r="DME32" s="956"/>
      <c r="DMF32" s="956"/>
      <c r="DMG32" s="956"/>
      <c r="DMH32" s="956"/>
      <c r="DMI32" s="956"/>
      <c r="DMJ32" s="956"/>
      <c r="DMK32" s="956"/>
      <c r="DML32" s="956"/>
      <c r="DMM32" s="956"/>
      <c r="DMN32" s="956"/>
      <c r="DMO32" s="956"/>
      <c r="DMP32" s="956"/>
      <c r="DMQ32" s="956"/>
      <c r="DMR32" s="956"/>
      <c r="DMS32" s="956"/>
      <c r="DMT32" s="956"/>
      <c r="DMU32" s="956"/>
      <c r="DMV32" s="956"/>
      <c r="DMW32" s="956"/>
      <c r="DMX32" s="956"/>
      <c r="DMY32" s="956"/>
      <c r="DMZ32" s="956"/>
      <c r="DNA32" s="956"/>
      <c r="DNB32" s="956"/>
      <c r="DNC32" s="956"/>
      <c r="DND32" s="956"/>
      <c r="DNE32" s="956"/>
      <c r="DNF32" s="956"/>
      <c r="DNG32" s="956"/>
      <c r="DNH32" s="956"/>
      <c r="DNI32" s="956"/>
      <c r="DNJ32" s="956"/>
      <c r="DNK32" s="956"/>
      <c r="DNL32" s="956"/>
      <c r="DNM32" s="956"/>
      <c r="DNN32" s="956"/>
      <c r="DNO32" s="956"/>
      <c r="DNP32" s="956"/>
      <c r="DNQ32" s="956"/>
      <c r="DNR32" s="956"/>
      <c r="DNS32" s="956"/>
      <c r="DNT32" s="956"/>
      <c r="DNU32" s="956"/>
      <c r="DNV32" s="956"/>
      <c r="DNW32" s="956"/>
      <c r="DNX32" s="956"/>
      <c r="DNY32" s="956"/>
      <c r="DNZ32" s="956"/>
      <c r="DOA32" s="956"/>
      <c r="DOB32" s="956"/>
      <c r="DOC32" s="956"/>
      <c r="DOD32" s="956"/>
      <c r="DOE32" s="956"/>
      <c r="DOF32" s="956"/>
      <c r="DOG32" s="956"/>
      <c r="DOH32" s="956"/>
      <c r="DOI32" s="956"/>
      <c r="DOJ32" s="956"/>
      <c r="DOK32" s="956"/>
      <c r="DOL32" s="956"/>
      <c r="DOM32" s="956"/>
      <c r="DON32" s="956"/>
      <c r="DOO32" s="956"/>
      <c r="DOP32" s="956"/>
      <c r="DOQ32" s="956"/>
      <c r="DOR32" s="956"/>
      <c r="DOS32" s="956"/>
      <c r="DOT32" s="956"/>
      <c r="DOU32" s="956"/>
      <c r="DOV32" s="956"/>
      <c r="DOW32" s="956"/>
      <c r="DOX32" s="956"/>
      <c r="DOY32" s="956"/>
      <c r="DOZ32" s="956"/>
      <c r="DPA32" s="956"/>
      <c r="DPB32" s="956"/>
      <c r="DPC32" s="956"/>
      <c r="DPD32" s="956"/>
      <c r="DPE32" s="956"/>
      <c r="DPF32" s="956"/>
      <c r="DPG32" s="956"/>
      <c r="DPH32" s="956"/>
      <c r="DPI32" s="956"/>
      <c r="DPJ32" s="956"/>
      <c r="DPK32" s="956"/>
      <c r="DPL32" s="956"/>
      <c r="DPM32" s="956"/>
      <c r="DPN32" s="956"/>
      <c r="DPO32" s="956"/>
      <c r="DPP32" s="956"/>
      <c r="DPQ32" s="956"/>
      <c r="DPR32" s="956"/>
      <c r="DPS32" s="956"/>
      <c r="DPT32" s="956"/>
      <c r="DPU32" s="956"/>
      <c r="DPV32" s="956"/>
      <c r="DPW32" s="956"/>
      <c r="DPX32" s="956"/>
      <c r="DPY32" s="956"/>
      <c r="DPZ32" s="956"/>
      <c r="DQA32" s="956"/>
      <c r="DQB32" s="956"/>
      <c r="DQC32" s="956"/>
      <c r="DQD32" s="956"/>
      <c r="DQE32" s="956"/>
      <c r="DQF32" s="956"/>
      <c r="DQG32" s="956"/>
      <c r="DQH32" s="956"/>
      <c r="DQI32" s="956"/>
      <c r="DQJ32" s="956"/>
      <c r="DQK32" s="956"/>
      <c r="DQL32" s="956"/>
      <c r="DQM32" s="956"/>
      <c r="DQN32" s="956"/>
      <c r="DQO32" s="956"/>
      <c r="DQP32" s="956"/>
      <c r="DQQ32" s="956"/>
      <c r="DQR32" s="956"/>
      <c r="DQS32" s="956"/>
      <c r="DQT32" s="956"/>
      <c r="DQU32" s="956"/>
      <c r="DQV32" s="956"/>
      <c r="DQW32" s="956"/>
      <c r="DQX32" s="956"/>
      <c r="DQY32" s="956"/>
      <c r="DQZ32" s="956"/>
      <c r="DRA32" s="956"/>
      <c r="DRB32" s="956"/>
      <c r="DRC32" s="956"/>
      <c r="DRD32" s="956"/>
      <c r="DRE32" s="956"/>
      <c r="DRF32" s="956"/>
      <c r="DRG32" s="956"/>
      <c r="DRH32" s="956"/>
      <c r="DRI32" s="956"/>
      <c r="DRJ32" s="956"/>
      <c r="DRK32" s="956"/>
      <c r="DRL32" s="956"/>
      <c r="DRM32" s="956"/>
      <c r="DRN32" s="956"/>
      <c r="DRO32" s="956"/>
      <c r="DRP32" s="956"/>
      <c r="DRQ32" s="956"/>
      <c r="DRR32" s="956"/>
      <c r="DRS32" s="956"/>
      <c r="DRT32" s="956"/>
      <c r="DRU32" s="956"/>
      <c r="DRV32" s="956"/>
      <c r="DRW32" s="956"/>
      <c r="DRX32" s="956"/>
      <c r="DRY32" s="956"/>
      <c r="DRZ32" s="956"/>
      <c r="DSA32" s="956"/>
      <c r="DSB32" s="956"/>
      <c r="DSC32" s="956"/>
      <c r="DSD32" s="956"/>
      <c r="DSE32" s="956"/>
      <c r="DSF32" s="956"/>
      <c r="DSG32" s="956"/>
      <c r="DSH32" s="956"/>
      <c r="DSI32" s="956"/>
      <c r="DSJ32" s="956"/>
      <c r="DSK32" s="956"/>
      <c r="DSL32" s="956"/>
      <c r="DSM32" s="956"/>
      <c r="DSN32" s="956"/>
      <c r="DSO32" s="956"/>
      <c r="DSP32" s="956"/>
      <c r="DSQ32" s="956"/>
      <c r="DSR32" s="956"/>
      <c r="DSS32" s="956"/>
      <c r="DST32" s="956"/>
      <c r="DSU32" s="956"/>
      <c r="DSV32" s="956"/>
      <c r="DSW32" s="956"/>
      <c r="DSX32" s="956"/>
      <c r="DSY32" s="956"/>
      <c r="DSZ32" s="956"/>
      <c r="DTA32" s="956"/>
      <c r="DTB32" s="956"/>
      <c r="DTC32" s="956"/>
      <c r="DTD32" s="956"/>
      <c r="DTE32" s="956"/>
      <c r="DTF32" s="956"/>
      <c r="DTG32" s="956"/>
      <c r="DTH32" s="956"/>
      <c r="DTI32" s="956"/>
      <c r="DTJ32" s="956"/>
      <c r="DTK32" s="956"/>
      <c r="DTL32" s="956"/>
      <c r="DTM32" s="956"/>
      <c r="DTN32" s="956"/>
      <c r="DTO32" s="956"/>
      <c r="DTP32" s="956"/>
      <c r="DTQ32" s="956"/>
      <c r="DTR32" s="956"/>
      <c r="DTS32" s="956"/>
      <c r="DTT32" s="956"/>
      <c r="DTU32" s="956"/>
      <c r="DTV32" s="956"/>
      <c r="DTW32" s="956"/>
      <c r="DTX32" s="956"/>
      <c r="DTY32" s="956"/>
      <c r="DTZ32" s="956"/>
      <c r="DUA32" s="956"/>
      <c r="DUB32" s="956"/>
      <c r="DUC32" s="956"/>
      <c r="DUD32" s="956"/>
      <c r="DUE32" s="956"/>
      <c r="DUF32" s="956"/>
      <c r="DUG32" s="956"/>
      <c r="DUH32" s="956"/>
      <c r="DUI32" s="956"/>
      <c r="DUJ32" s="956"/>
      <c r="DUK32" s="956"/>
      <c r="DUL32" s="956"/>
      <c r="DUM32" s="956"/>
      <c r="DUN32" s="956"/>
      <c r="DUO32" s="956"/>
      <c r="DUP32" s="956"/>
      <c r="DUQ32" s="956"/>
      <c r="DUR32" s="956"/>
      <c r="DUS32" s="956"/>
      <c r="DUT32" s="956"/>
      <c r="DUU32" s="956"/>
      <c r="DUV32" s="956"/>
      <c r="DUW32" s="956"/>
      <c r="DUX32" s="956"/>
      <c r="DUY32" s="956"/>
      <c r="DUZ32" s="956"/>
      <c r="DVA32" s="956"/>
      <c r="DVB32" s="956"/>
      <c r="DVC32" s="956"/>
      <c r="DVD32" s="956"/>
      <c r="DVE32" s="956"/>
      <c r="DVF32" s="956"/>
      <c r="DVG32" s="956"/>
      <c r="DVH32" s="956"/>
      <c r="DVI32" s="956"/>
      <c r="DVJ32" s="956"/>
      <c r="DVK32" s="956"/>
      <c r="DVL32" s="956"/>
      <c r="DVM32" s="956"/>
      <c r="DVN32" s="956"/>
      <c r="DVO32" s="956"/>
      <c r="DVP32" s="956"/>
      <c r="DVQ32" s="956"/>
      <c r="DVR32" s="956"/>
      <c r="DVS32" s="956"/>
      <c r="DVT32" s="956"/>
      <c r="DVU32" s="956"/>
      <c r="DVV32" s="956"/>
      <c r="DVW32" s="956"/>
      <c r="DVX32" s="956"/>
      <c r="DVY32" s="956"/>
      <c r="DVZ32" s="956"/>
      <c r="DWA32" s="956"/>
      <c r="DWB32" s="956"/>
      <c r="DWC32" s="956"/>
      <c r="DWD32" s="956"/>
      <c r="DWE32" s="956"/>
      <c r="DWF32" s="956"/>
      <c r="DWG32" s="956"/>
      <c r="DWH32" s="956"/>
      <c r="DWI32" s="956"/>
      <c r="DWJ32" s="956"/>
      <c r="DWK32" s="956"/>
      <c r="DWL32" s="956"/>
      <c r="DWM32" s="956"/>
      <c r="DWN32" s="956"/>
      <c r="DWO32" s="956"/>
      <c r="DWP32" s="956"/>
      <c r="DWQ32" s="956"/>
      <c r="DWR32" s="956"/>
      <c r="DWS32" s="956"/>
      <c r="DWT32" s="956"/>
      <c r="DWU32" s="956"/>
      <c r="DWV32" s="956"/>
      <c r="DWW32" s="956"/>
      <c r="DWX32" s="956"/>
      <c r="DWY32" s="956"/>
      <c r="DWZ32" s="956"/>
      <c r="DXA32" s="956"/>
      <c r="DXB32" s="956"/>
      <c r="DXC32" s="956"/>
      <c r="DXD32" s="956"/>
      <c r="DXE32" s="956"/>
      <c r="DXF32" s="956"/>
      <c r="DXG32" s="956"/>
      <c r="DXH32" s="956"/>
      <c r="DXI32" s="956"/>
      <c r="DXJ32" s="956"/>
      <c r="DXK32" s="956"/>
      <c r="DXL32" s="956"/>
      <c r="DXM32" s="956"/>
      <c r="DXN32" s="956"/>
      <c r="DXO32" s="956"/>
      <c r="DXP32" s="956"/>
      <c r="DXQ32" s="956"/>
      <c r="DXR32" s="956"/>
      <c r="DXS32" s="956"/>
      <c r="DXT32" s="956"/>
      <c r="DXU32" s="956"/>
      <c r="DXV32" s="956"/>
      <c r="DXW32" s="956"/>
      <c r="DXX32" s="956"/>
      <c r="DXY32" s="956"/>
      <c r="DXZ32" s="956"/>
      <c r="DYA32" s="956"/>
      <c r="DYB32" s="956"/>
      <c r="DYC32" s="956"/>
      <c r="DYD32" s="956"/>
      <c r="DYE32" s="956"/>
      <c r="DYF32" s="956"/>
      <c r="DYG32" s="956"/>
      <c r="DYH32" s="956"/>
      <c r="DYI32" s="956"/>
      <c r="DYJ32" s="956"/>
      <c r="DYK32" s="956"/>
      <c r="DYL32" s="956"/>
      <c r="DYM32" s="956"/>
      <c r="DYN32" s="956"/>
      <c r="DYO32" s="956"/>
      <c r="DYP32" s="956"/>
      <c r="DYQ32" s="956"/>
      <c r="DYR32" s="956"/>
      <c r="DYS32" s="956"/>
      <c r="DYT32" s="956"/>
      <c r="DYU32" s="956"/>
      <c r="DYV32" s="956"/>
      <c r="DYW32" s="956"/>
      <c r="DYX32" s="956"/>
      <c r="DYY32" s="956"/>
      <c r="DYZ32" s="956"/>
      <c r="DZA32" s="956"/>
      <c r="DZB32" s="956"/>
      <c r="DZC32" s="956"/>
      <c r="DZD32" s="956"/>
      <c r="DZE32" s="956"/>
      <c r="DZF32" s="956"/>
      <c r="DZG32" s="956"/>
      <c r="DZH32" s="956"/>
      <c r="DZI32" s="956"/>
      <c r="DZJ32" s="956"/>
      <c r="DZK32" s="956"/>
      <c r="DZL32" s="956"/>
      <c r="DZM32" s="956"/>
      <c r="DZN32" s="956"/>
      <c r="DZO32" s="956"/>
      <c r="DZP32" s="956"/>
      <c r="DZQ32" s="956"/>
      <c r="DZR32" s="956"/>
      <c r="DZS32" s="956"/>
      <c r="DZT32" s="956"/>
      <c r="DZU32" s="956"/>
      <c r="DZV32" s="956"/>
      <c r="DZW32" s="956"/>
      <c r="DZX32" s="956"/>
      <c r="DZY32" s="956"/>
      <c r="DZZ32" s="956"/>
      <c r="EAA32" s="956"/>
      <c r="EAB32" s="956"/>
      <c r="EAC32" s="956"/>
      <c r="EAD32" s="956"/>
      <c r="EAE32" s="956"/>
      <c r="EAF32" s="956"/>
      <c r="EAG32" s="956"/>
      <c r="EAH32" s="956"/>
      <c r="EAI32" s="956"/>
      <c r="EAJ32" s="956"/>
      <c r="EAK32" s="956"/>
      <c r="EAL32" s="956"/>
      <c r="EAM32" s="956"/>
      <c r="EAN32" s="956"/>
      <c r="EAO32" s="956"/>
      <c r="EAP32" s="956"/>
      <c r="EAQ32" s="956"/>
      <c r="EAR32" s="956"/>
      <c r="EAS32" s="956"/>
      <c r="EAT32" s="956"/>
      <c r="EAU32" s="956"/>
      <c r="EAV32" s="956"/>
      <c r="EAW32" s="956"/>
      <c r="EAX32" s="956"/>
      <c r="EAY32" s="956"/>
      <c r="EAZ32" s="956"/>
      <c r="EBA32" s="956"/>
      <c r="EBB32" s="956"/>
      <c r="EBC32" s="956"/>
      <c r="EBD32" s="956"/>
      <c r="EBE32" s="956"/>
      <c r="EBF32" s="956"/>
      <c r="EBG32" s="956"/>
      <c r="EBH32" s="956"/>
      <c r="EBI32" s="956"/>
      <c r="EBJ32" s="956"/>
      <c r="EBK32" s="956"/>
      <c r="EBL32" s="956"/>
      <c r="EBM32" s="956"/>
      <c r="EBN32" s="956"/>
      <c r="EBO32" s="956"/>
      <c r="EBP32" s="956"/>
      <c r="EBQ32" s="956"/>
      <c r="EBR32" s="956"/>
      <c r="EBS32" s="956"/>
      <c r="EBT32" s="956"/>
      <c r="EBU32" s="956"/>
      <c r="EBV32" s="956"/>
      <c r="EBW32" s="956"/>
      <c r="EBX32" s="956"/>
      <c r="EBY32" s="956"/>
      <c r="EBZ32" s="956"/>
      <c r="ECA32" s="956"/>
      <c r="ECB32" s="956"/>
      <c r="ECC32" s="956"/>
      <c r="ECD32" s="956"/>
      <c r="ECE32" s="956"/>
      <c r="ECF32" s="956"/>
      <c r="ECG32" s="956"/>
      <c r="ECH32" s="956"/>
      <c r="ECI32" s="956"/>
      <c r="ECJ32" s="956"/>
      <c r="ECK32" s="956"/>
      <c r="ECL32" s="956"/>
      <c r="ECM32" s="956"/>
      <c r="ECN32" s="956"/>
      <c r="ECO32" s="956"/>
      <c r="ECP32" s="956"/>
      <c r="ECQ32" s="956"/>
      <c r="ECR32" s="956"/>
      <c r="ECS32" s="956"/>
      <c r="ECT32" s="956"/>
      <c r="ECU32" s="956"/>
      <c r="ECV32" s="956"/>
      <c r="ECW32" s="956"/>
      <c r="ECX32" s="956"/>
      <c r="ECY32" s="956"/>
      <c r="ECZ32" s="956"/>
      <c r="EDA32" s="956"/>
      <c r="EDB32" s="956"/>
      <c r="EDC32" s="956"/>
      <c r="EDD32" s="956"/>
      <c r="EDE32" s="956"/>
      <c r="EDF32" s="956"/>
      <c r="EDG32" s="956"/>
      <c r="EDH32" s="956"/>
      <c r="EDI32" s="956"/>
      <c r="EDJ32" s="956"/>
      <c r="EDK32" s="956"/>
      <c r="EDL32" s="956"/>
      <c r="EDM32" s="956"/>
      <c r="EDN32" s="956"/>
      <c r="EDO32" s="956"/>
      <c r="EDP32" s="956"/>
      <c r="EDQ32" s="956"/>
      <c r="EDR32" s="956"/>
      <c r="EDS32" s="956"/>
      <c r="EDT32" s="956"/>
      <c r="EDU32" s="956"/>
      <c r="EDV32" s="956"/>
      <c r="EDW32" s="956"/>
      <c r="EDX32" s="956"/>
      <c r="EDY32" s="956"/>
      <c r="EDZ32" s="956"/>
      <c r="EEA32" s="956"/>
      <c r="EEB32" s="956"/>
      <c r="EEC32" s="956"/>
      <c r="EED32" s="956"/>
      <c r="EEE32" s="956"/>
      <c r="EEF32" s="956"/>
      <c r="EEG32" s="956"/>
      <c r="EEH32" s="956"/>
      <c r="EEI32" s="956"/>
      <c r="EEJ32" s="956"/>
      <c r="EEK32" s="956"/>
      <c r="EEL32" s="956"/>
      <c r="EEM32" s="956"/>
      <c r="EEN32" s="956"/>
      <c r="EEO32" s="956"/>
      <c r="EEP32" s="956"/>
      <c r="EEQ32" s="956"/>
      <c r="EER32" s="956"/>
      <c r="EES32" s="956"/>
      <c r="EET32" s="956"/>
      <c r="EEU32" s="956"/>
      <c r="EEV32" s="956"/>
      <c r="EEW32" s="956"/>
      <c r="EEX32" s="956"/>
      <c r="EEY32" s="956"/>
      <c r="EEZ32" s="956"/>
      <c r="EFA32" s="956"/>
      <c r="EFB32" s="956"/>
      <c r="EFC32" s="956"/>
      <c r="EFD32" s="956"/>
      <c r="EFE32" s="956"/>
      <c r="EFF32" s="956"/>
      <c r="EFG32" s="956"/>
      <c r="EFH32" s="956"/>
      <c r="EFI32" s="956"/>
      <c r="EFJ32" s="956"/>
      <c r="EFK32" s="956"/>
      <c r="EFL32" s="956"/>
      <c r="EFM32" s="956"/>
      <c r="EFN32" s="956"/>
      <c r="EFO32" s="956"/>
      <c r="EFP32" s="956"/>
      <c r="EFQ32" s="956"/>
      <c r="EFR32" s="956"/>
      <c r="EFS32" s="956"/>
      <c r="EFT32" s="956"/>
      <c r="EFU32" s="956"/>
      <c r="EFV32" s="956"/>
      <c r="EFW32" s="956"/>
      <c r="EFX32" s="956"/>
      <c r="EFY32" s="956"/>
      <c r="EFZ32" s="956"/>
      <c r="EGA32" s="956"/>
      <c r="EGB32" s="956"/>
      <c r="EGC32" s="956"/>
      <c r="EGD32" s="956"/>
      <c r="EGE32" s="956"/>
      <c r="EGF32" s="956"/>
      <c r="EGG32" s="956"/>
      <c r="EGH32" s="956"/>
      <c r="EGI32" s="956"/>
      <c r="EGJ32" s="956"/>
      <c r="EGK32" s="956"/>
      <c r="EGL32" s="956"/>
      <c r="EGM32" s="956"/>
      <c r="EGN32" s="956"/>
      <c r="EGO32" s="956"/>
      <c r="EGP32" s="956"/>
      <c r="EGQ32" s="956"/>
      <c r="EGR32" s="956"/>
      <c r="EGS32" s="956"/>
      <c r="EGT32" s="956"/>
      <c r="EGU32" s="956"/>
      <c r="EGV32" s="956"/>
      <c r="EGW32" s="956"/>
      <c r="EGX32" s="956"/>
      <c r="EGY32" s="956"/>
      <c r="EGZ32" s="956"/>
      <c r="EHA32" s="956"/>
      <c r="EHB32" s="956"/>
      <c r="EHC32" s="956"/>
      <c r="EHD32" s="956"/>
      <c r="EHE32" s="956"/>
      <c r="EHF32" s="956"/>
      <c r="EHG32" s="956"/>
      <c r="EHH32" s="956"/>
      <c r="EHI32" s="956"/>
      <c r="EHJ32" s="956"/>
      <c r="EHK32" s="956"/>
      <c r="EHL32" s="956"/>
      <c r="EHM32" s="956"/>
      <c r="EHN32" s="956"/>
      <c r="EHO32" s="956"/>
      <c r="EHP32" s="956"/>
      <c r="EHQ32" s="956"/>
      <c r="EHR32" s="956"/>
      <c r="EHS32" s="956"/>
      <c r="EHT32" s="956"/>
      <c r="EHU32" s="956"/>
      <c r="EHV32" s="956"/>
      <c r="EHW32" s="956"/>
      <c r="EHX32" s="956"/>
      <c r="EHY32" s="956"/>
      <c r="EHZ32" s="956"/>
      <c r="EIA32" s="956"/>
      <c r="EIB32" s="956"/>
      <c r="EIC32" s="956"/>
      <c r="EID32" s="956"/>
      <c r="EIE32" s="956"/>
      <c r="EIF32" s="956"/>
      <c r="EIG32" s="956"/>
      <c r="EIH32" s="956"/>
      <c r="EII32" s="956"/>
      <c r="EIJ32" s="956"/>
      <c r="EIK32" s="956"/>
      <c r="EIL32" s="956"/>
      <c r="EIM32" s="956"/>
      <c r="EIN32" s="956"/>
      <c r="EIO32" s="956"/>
      <c r="EIP32" s="956"/>
      <c r="EIQ32" s="956"/>
      <c r="EIR32" s="956"/>
      <c r="EIS32" s="956"/>
      <c r="EIT32" s="956"/>
      <c r="EIU32" s="956"/>
      <c r="EIV32" s="956"/>
      <c r="EIW32" s="956"/>
      <c r="EIX32" s="956"/>
      <c r="EIY32" s="956"/>
      <c r="EIZ32" s="956"/>
      <c r="EJA32" s="956"/>
      <c r="EJB32" s="956"/>
      <c r="EJC32" s="956"/>
      <c r="EJD32" s="956"/>
      <c r="EJE32" s="956"/>
      <c r="EJF32" s="956"/>
      <c r="EJG32" s="956"/>
      <c r="EJH32" s="956"/>
      <c r="EJI32" s="956"/>
      <c r="EJJ32" s="956"/>
      <c r="EJK32" s="956"/>
      <c r="EJL32" s="956"/>
      <c r="EJM32" s="956"/>
      <c r="EJN32" s="956"/>
      <c r="EJO32" s="956"/>
      <c r="EJP32" s="956"/>
      <c r="EJQ32" s="956"/>
      <c r="EJR32" s="956"/>
      <c r="EJS32" s="956"/>
      <c r="EJT32" s="956"/>
      <c r="EJU32" s="956"/>
      <c r="EJV32" s="956"/>
      <c r="EJW32" s="956"/>
      <c r="EJX32" s="956"/>
      <c r="EJY32" s="956"/>
      <c r="EJZ32" s="956"/>
      <c r="EKA32" s="956"/>
      <c r="EKB32" s="956"/>
      <c r="EKC32" s="956"/>
      <c r="EKD32" s="956"/>
      <c r="EKE32" s="956"/>
      <c r="EKF32" s="956"/>
      <c r="EKG32" s="956"/>
      <c r="EKH32" s="956"/>
      <c r="EKI32" s="956"/>
      <c r="EKJ32" s="956"/>
      <c r="EKK32" s="956"/>
      <c r="EKL32" s="956"/>
      <c r="EKM32" s="956"/>
      <c r="EKN32" s="956"/>
      <c r="EKO32" s="956"/>
      <c r="EKP32" s="956"/>
      <c r="EKQ32" s="956"/>
      <c r="EKR32" s="956"/>
      <c r="EKS32" s="956"/>
      <c r="EKT32" s="956"/>
      <c r="EKU32" s="956"/>
      <c r="EKV32" s="956"/>
      <c r="EKW32" s="956"/>
      <c r="EKX32" s="956"/>
      <c r="EKY32" s="956"/>
      <c r="EKZ32" s="956"/>
      <c r="ELA32" s="956"/>
      <c r="ELB32" s="956"/>
      <c r="ELC32" s="956"/>
      <c r="ELD32" s="956"/>
      <c r="ELE32" s="956"/>
      <c r="ELF32" s="956"/>
      <c r="ELG32" s="956"/>
      <c r="ELH32" s="956"/>
      <c r="ELI32" s="956"/>
      <c r="ELJ32" s="956"/>
      <c r="ELK32" s="956"/>
      <c r="ELL32" s="956"/>
      <c r="ELM32" s="956"/>
      <c r="ELN32" s="956"/>
      <c r="ELO32" s="956"/>
      <c r="ELP32" s="956"/>
      <c r="ELQ32" s="956"/>
      <c r="ELR32" s="956"/>
      <c r="ELS32" s="956"/>
      <c r="ELT32" s="956"/>
      <c r="ELU32" s="956"/>
      <c r="ELV32" s="956"/>
      <c r="ELW32" s="956"/>
      <c r="ELX32" s="956"/>
      <c r="ELY32" s="956"/>
      <c r="ELZ32" s="956"/>
      <c r="EMA32" s="956"/>
      <c r="EMB32" s="956"/>
      <c r="EMC32" s="956"/>
      <c r="EMD32" s="956"/>
      <c r="EME32" s="956"/>
      <c r="EMF32" s="956"/>
      <c r="EMG32" s="956"/>
      <c r="EMH32" s="956"/>
      <c r="EMI32" s="956"/>
      <c r="EMJ32" s="956"/>
      <c r="EMK32" s="956"/>
      <c r="EML32" s="956"/>
      <c r="EMM32" s="956"/>
      <c r="EMN32" s="956"/>
      <c r="EMO32" s="956"/>
      <c r="EMP32" s="956"/>
      <c r="EMQ32" s="956"/>
      <c r="EMR32" s="956"/>
      <c r="EMS32" s="956"/>
      <c r="EMT32" s="956"/>
      <c r="EMU32" s="956"/>
      <c r="EMV32" s="956"/>
      <c r="EMW32" s="956"/>
      <c r="EMX32" s="956"/>
      <c r="EMY32" s="956"/>
      <c r="EMZ32" s="956"/>
      <c r="ENA32" s="956"/>
      <c r="ENB32" s="956"/>
      <c r="ENC32" s="956"/>
      <c r="END32" s="956"/>
      <c r="ENE32" s="956"/>
      <c r="ENF32" s="956"/>
      <c r="ENG32" s="956"/>
      <c r="ENH32" s="956"/>
      <c r="ENI32" s="956"/>
      <c r="ENJ32" s="956"/>
      <c r="ENK32" s="956"/>
      <c r="ENL32" s="956"/>
      <c r="ENM32" s="956"/>
      <c r="ENN32" s="956"/>
      <c r="ENO32" s="956"/>
      <c r="ENP32" s="956"/>
      <c r="ENQ32" s="956"/>
      <c r="ENR32" s="956"/>
      <c r="ENS32" s="956"/>
      <c r="ENT32" s="956"/>
      <c r="ENU32" s="956"/>
      <c r="ENV32" s="956"/>
      <c r="ENW32" s="956"/>
      <c r="ENX32" s="956"/>
      <c r="ENY32" s="956"/>
      <c r="ENZ32" s="956"/>
      <c r="EOA32" s="956"/>
      <c r="EOB32" s="956"/>
      <c r="EOC32" s="956"/>
      <c r="EOD32" s="956"/>
      <c r="EOE32" s="956"/>
      <c r="EOF32" s="956"/>
      <c r="EOG32" s="956"/>
      <c r="EOH32" s="956"/>
      <c r="EOI32" s="956"/>
      <c r="EOJ32" s="956"/>
      <c r="EOK32" s="956"/>
      <c r="EOL32" s="956"/>
      <c r="EOM32" s="956"/>
      <c r="EON32" s="956"/>
      <c r="EOO32" s="956"/>
      <c r="EOP32" s="956"/>
      <c r="EOQ32" s="956"/>
      <c r="EOR32" s="956"/>
      <c r="EOS32" s="956"/>
      <c r="EOT32" s="956"/>
      <c r="EOU32" s="956"/>
      <c r="EOV32" s="956"/>
      <c r="EOW32" s="956"/>
      <c r="EOX32" s="956"/>
      <c r="EOY32" s="956"/>
      <c r="EOZ32" s="956"/>
      <c r="EPA32" s="956"/>
      <c r="EPB32" s="956"/>
      <c r="EPC32" s="956"/>
      <c r="EPD32" s="956"/>
      <c r="EPE32" s="956"/>
      <c r="EPF32" s="956"/>
      <c r="EPG32" s="956"/>
      <c r="EPH32" s="956"/>
      <c r="EPI32" s="956"/>
      <c r="EPJ32" s="956"/>
      <c r="EPK32" s="956"/>
      <c r="EPL32" s="956"/>
      <c r="EPM32" s="956"/>
      <c r="EPN32" s="956"/>
      <c r="EPO32" s="956"/>
      <c r="EPP32" s="956"/>
      <c r="EPQ32" s="956"/>
      <c r="EPR32" s="956"/>
      <c r="EPS32" s="956"/>
      <c r="EPT32" s="956"/>
      <c r="EPU32" s="956"/>
      <c r="EPV32" s="956"/>
      <c r="EPW32" s="956"/>
      <c r="EPX32" s="956"/>
      <c r="EPY32" s="956"/>
      <c r="EPZ32" s="956"/>
      <c r="EQA32" s="956"/>
      <c r="EQB32" s="956"/>
      <c r="EQC32" s="956"/>
      <c r="EQD32" s="956"/>
      <c r="EQE32" s="956"/>
      <c r="EQF32" s="956"/>
      <c r="EQG32" s="956"/>
      <c r="EQH32" s="956"/>
      <c r="EQI32" s="956"/>
      <c r="EQJ32" s="956"/>
      <c r="EQK32" s="956"/>
      <c r="EQL32" s="956"/>
      <c r="EQM32" s="956"/>
      <c r="EQN32" s="956"/>
      <c r="EQO32" s="956"/>
      <c r="EQP32" s="956"/>
      <c r="EQQ32" s="956"/>
      <c r="EQR32" s="956"/>
      <c r="EQS32" s="956"/>
      <c r="EQT32" s="956"/>
      <c r="EQU32" s="956"/>
      <c r="EQV32" s="956"/>
      <c r="EQW32" s="956"/>
      <c r="EQX32" s="956"/>
      <c r="EQY32" s="956"/>
      <c r="EQZ32" s="956"/>
      <c r="ERA32" s="956"/>
      <c r="ERB32" s="956"/>
      <c r="ERC32" s="956"/>
      <c r="ERD32" s="956"/>
      <c r="ERE32" s="956"/>
      <c r="ERF32" s="956"/>
      <c r="ERG32" s="956"/>
      <c r="ERH32" s="956"/>
      <c r="ERI32" s="956"/>
      <c r="ERJ32" s="956"/>
      <c r="ERK32" s="956"/>
      <c r="ERL32" s="956"/>
      <c r="ERM32" s="956"/>
      <c r="ERN32" s="956"/>
      <c r="ERO32" s="956"/>
      <c r="ERP32" s="956"/>
      <c r="ERQ32" s="956"/>
      <c r="ERR32" s="956"/>
      <c r="ERS32" s="956"/>
      <c r="ERT32" s="956"/>
      <c r="ERU32" s="956"/>
      <c r="ERV32" s="956"/>
      <c r="ERW32" s="956"/>
      <c r="ERX32" s="956"/>
      <c r="ERY32" s="956"/>
      <c r="ERZ32" s="956"/>
      <c r="ESA32" s="956"/>
      <c r="ESB32" s="956"/>
      <c r="ESC32" s="956"/>
      <c r="ESD32" s="956"/>
      <c r="ESE32" s="956"/>
      <c r="ESF32" s="956"/>
      <c r="ESG32" s="956"/>
      <c r="ESH32" s="956"/>
      <c r="ESI32" s="956"/>
      <c r="ESJ32" s="956"/>
      <c r="ESK32" s="956"/>
      <c r="ESL32" s="956"/>
      <c r="ESM32" s="956"/>
      <c r="ESN32" s="956"/>
      <c r="ESO32" s="956"/>
      <c r="ESP32" s="956"/>
      <c r="ESQ32" s="956"/>
      <c r="ESR32" s="956"/>
      <c r="ESS32" s="956"/>
      <c r="EST32" s="956"/>
      <c r="ESU32" s="956"/>
      <c r="ESV32" s="956"/>
      <c r="ESW32" s="956"/>
      <c r="ESX32" s="956"/>
      <c r="ESY32" s="956"/>
      <c r="ESZ32" s="956"/>
      <c r="ETA32" s="956"/>
      <c r="ETB32" s="956"/>
      <c r="ETC32" s="956"/>
      <c r="ETD32" s="956"/>
      <c r="ETE32" s="956"/>
      <c r="ETF32" s="956"/>
      <c r="ETG32" s="956"/>
      <c r="ETH32" s="956"/>
      <c r="ETI32" s="956"/>
      <c r="ETJ32" s="956"/>
      <c r="ETK32" s="956"/>
      <c r="ETL32" s="956"/>
      <c r="ETM32" s="956"/>
      <c r="ETN32" s="956"/>
      <c r="ETO32" s="956"/>
      <c r="ETP32" s="956"/>
      <c r="ETQ32" s="956"/>
      <c r="ETR32" s="956"/>
      <c r="ETS32" s="956"/>
      <c r="ETT32" s="956"/>
      <c r="ETU32" s="956"/>
      <c r="ETV32" s="956"/>
      <c r="ETW32" s="956"/>
      <c r="ETX32" s="956"/>
      <c r="ETY32" s="956"/>
      <c r="ETZ32" s="956"/>
      <c r="EUA32" s="956"/>
      <c r="EUB32" s="956"/>
      <c r="EUC32" s="956"/>
      <c r="EUD32" s="956"/>
      <c r="EUE32" s="956"/>
      <c r="EUF32" s="956"/>
      <c r="EUG32" s="956"/>
      <c r="EUH32" s="956"/>
      <c r="EUI32" s="956"/>
      <c r="EUJ32" s="956"/>
      <c r="EUK32" s="956"/>
      <c r="EUL32" s="956"/>
      <c r="EUM32" s="956"/>
      <c r="EUN32" s="956"/>
      <c r="EUO32" s="956"/>
      <c r="EUP32" s="956"/>
      <c r="EUQ32" s="956"/>
      <c r="EUR32" s="956"/>
      <c r="EUS32" s="956"/>
      <c r="EUT32" s="956"/>
      <c r="EUU32" s="956"/>
      <c r="EUV32" s="956"/>
      <c r="EUW32" s="956"/>
      <c r="EUX32" s="956"/>
      <c r="EUY32" s="956"/>
      <c r="EUZ32" s="956"/>
      <c r="EVA32" s="956"/>
      <c r="EVB32" s="956"/>
      <c r="EVC32" s="956"/>
      <c r="EVD32" s="956"/>
      <c r="EVE32" s="956"/>
      <c r="EVF32" s="956"/>
      <c r="EVG32" s="956"/>
      <c r="EVH32" s="956"/>
      <c r="EVI32" s="956"/>
      <c r="EVJ32" s="956"/>
      <c r="EVK32" s="956"/>
      <c r="EVL32" s="956"/>
      <c r="EVM32" s="956"/>
      <c r="EVN32" s="956"/>
      <c r="EVO32" s="956"/>
      <c r="EVP32" s="956"/>
      <c r="EVQ32" s="956"/>
      <c r="EVR32" s="956"/>
      <c r="EVS32" s="956"/>
      <c r="EVT32" s="956"/>
      <c r="EVU32" s="956"/>
      <c r="EVV32" s="956"/>
      <c r="EVW32" s="956"/>
      <c r="EVX32" s="956"/>
      <c r="EVY32" s="956"/>
      <c r="EVZ32" s="956"/>
      <c r="EWA32" s="956"/>
      <c r="EWB32" s="956"/>
      <c r="EWC32" s="956"/>
      <c r="EWD32" s="956"/>
      <c r="EWE32" s="956"/>
      <c r="EWF32" s="956"/>
      <c r="EWG32" s="956"/>
      <c r="EWH32" s="956"/>
      <c r="EWI32" s="956"/>
      <c r="EWJ32" s="956"/>
      <c r="EWK32" s="956"/>
      <c r="EWL32" s="956"/>
      <c r="EWM32" s="956"/>
      <c r="EWN32" s="956"/>
      <c r="EWO32" s="956"/>
      <c r="EWP32" s="956"/>
      <c r="EWQ32" s="956"/>
      <c r="EWR32" s="956"/>
      <c r="EWS32" s="956"/>
      <c r="EWT32" s="956"/>
      <c r="EWU32" s="956"/>
      <c r="EWV32" s="956"/>
      <c r="EWW32" s="956"/>
      <c r="EWX32" s="956"/>
      <c r="EWY32" s="956"/>
      <c r="EWZ32" s="956"/>
      <c r="EXA32" s="956"/>
      <c r="EXB32" s="956"/>
      <c r="EXC32" s="956"/>
      <c r="EXD32" s="956"/>
      <c r="EXE32" s="956"/>
      <c r="EXF32" s="956"/>
      <c r="EXG32" s="956"/>
      <c r="EXH32" s="956"/>
      <c r="EXI32" s="956"/>
      <c r="EXJ32" s="956"/>
      <c r="EXK32" s="956"/>
      <c r="EXL32" s="956"/>
      <c r="EXM32" s="956"/>
      <c r="EXN32" s="956"/>
      <c r="EXO32" s="956"/>
      <c r="EXP32" s="956"/>
      <c r="EXQ32" s="956"/>
      <c r="EXR32" s="956"/>
      <c r="EXS32" s="956"/>
      <c r="EXT32" s="956"/>
      <c r="EXU32" s="956"/>
      <c r="EXV32" s="956"/>
      <c r="EXW32" s="956"/>
      <c r="EXX32" s="956"/>
      <c r="EXY32" s="956"/>
      <c r="EXZ32" s="956"/>
      <c r="EYA32" s="956"/>
      <c r="EYB32" s="956"/>
      <c r="EYC32" s="956"/>
      <c r="EYD32" s="956"/>
      <c r="EYE32" s="956"/>
      <c r="EYF32" s="956"/>
      <c r="EYG32" s="956"/>
      <c r="EYH32" s="956"/>
      <c r="EYI32" s="956"/>
      <c r="EYJ32" s="956"/>
      <c r="EYK32" s="956"/>
      <c r="EYL32" s="956"/>
      <c r="EYM32" s="956"/>
      <c r="EYN32" s="956"/>
      <c r="EYO32" s="956"/>
      <c r="EYP32" s="956"/>
      <c r="EYQ32" s="956"/>
      <c r="EYR32" s="956"/>
      <c r="EYS32" s="956"/>
      <c r="EYT32" s="956"/>
      <c r="EYU32" s="956"/>
      <c r="EYV32" s="956"/>
      <c r="EYW32" s="956"/>
      <c r="EYX32" s="956"/>
      <c r="EYY32" s="956"/>
      <c r="EYZ32" s="956"/>
      <c r="EZA32" s="956"/>
      <c r="EZB32" s="956"/>
      <c r="EZC32" s="956"/>
      <c r="EZD32" s="956"/>
      <c r="EZE32" s="956"/>
      <c r="EZF32" s="956"/>
      <c r="EZG32" s="956"/>
      <c r="EZH32" s="956"/>
      <c r="EZI32" s="956"/>
      <c r="EZJ32" s="956"/>
      <c r="EZK32" s="956"/>
      <c r="EZL32" s="956"/>
      <c r="EZM32" s="956"/>
      <c r="EZN32" s="956"/>
      <c r="EZO32" s="956"/>
      <c r="EZP32" s="956"/>
      <c r="EZQ32" s="956"/>
      <c r="EZR32" s="956"/>
      <c r="EZS32" s="956"/>
      <c r="EZT32" s="956"/>
      <c r="EZU32" s="956"/>
      <c r="EZV32" s="956"/>
      <c r="EZW32" s="956"/>
      <c r="EZX32" s="956"/>
      <c r="EZY32" s="956"/>
      <c r="EZZ32" s="956"/>
      <c r="FAA32" s="956"/>
      <c r="FAB32" s="956"/>
      <c r="FAC32" s="956"/>
      <c r="FAD32" s="956"/>
      <c r="FAE32" s="956"/>
      <c r="FAF32" s="956"/>
      <c r="FAG32" s="956"/>
      <c r="FAH32" s="956"/>
      <c r="FAI32" s="956"/>
      <c r="FAJ32" s="956"/>
      <c r="FAK32" s="956"/>
      <c r="FAL32" s="956"/>
      <c r="FAM32" s="956"/>
      <c r="FAN32" s="956"/>
      <c r="FAO32" s="956"/>
      <c r="FAP32" s="956"/>
      <c r="FAQ32" s="956"/>
      <c r="FAR32" s="956"/>
      <c r="FAS32" s="956"/>
      <c r="FAT32" s="956"/>
      <c r="FAU32" s="956"/>
      <c r="FAV32" s="956"/>
      <c r="FAW32" s="956"/>
      <c r="FAX32" s="956"/>
      <c r="FAY32" s="956"/>
      <c r="FAZ32" s="956"/>
      <c r="FBA32" s="956"/>
      <c r="FBB32" s="956"/>
      <c r="FBC32" s="956"/>
      <c r="FBD32" s="956"/>
      <c r="FBE32" s="956"/>
      <c r="FBF32" s="956"/>
      <c r="FBG32" s="956"/>
      <c r="FBH32" s="956"/>
      <c r="FBI32" s="956"/>
      <c r="FBJ32" s="956"/>
      <c r="FBK32" s="956"/>
      <c r="FBL32" s="956"/>
      <c r="FBM32" s="956"/>
      <c r="FBN32" s="956"/>
      <c r="FBO32" s="956"/>
      <c r="FBP32" s="956"/>
      <c r="FBQ32" s="956"/>
      <c r="FBR32" s="956"/>
      <c r="FBS32" s="956"/>
      <c r="FBT32" s="956"/>
      <c r="FBU32" s="956"/>
      <c r="FBV32" s="956"/>
      <c r="FBW32" s="956"/>
      <c r="FBX32" s="956"/>
      <c r="FBY32" s="956"/>
      <c r="FBZ32" s="956"/>
      <c r="FCA32" s="956"/>
      <c r="FCB32" s="956"/>
      <c r="FCC32" s="956"/>
      <c r="FCD32" s="956"/>
      <c r="FCE32" s="956"/>
      <c r="FCF32" s="956"/>
      <c r="FCG32" s="956"/>
      <c r="FCH32" s="956"/>
      <c r="FCI32" s="956"/>
      <c r="FCJ32" s="956"/>
      <c r="FCK32" s="956"/>
      <c r="FCL32" s="956"/>
      <c r="FCM32" s="956"/>
      <c r="FCN32" s="956"/>
      <c r="FCO32" s="956"/>
      <c r="FCP32" s="956"/>
      <c r="FCQ32" s="956"/>
      <c r="FCR32" s="956"/>
      <c r="FCS32" s="956"/>
      <c r="FCT32" s="956"/>
      <c r="FCU32" s="956"/>
      <c r="FCV32" s="956"/>
      <c r="FCW32" s="956"/>
      <c r="FCX32" s="956"/>
      <c r="FCY32" s="956"/>
      <c r="FCZ32" s="956"/>
      <c r="FDA32" s="956"/>
      <c r="FDB32" s="956"/>
      <c r="FDC32" s="956"/>
      <c r="FDD32" s="956"/>
      <c r="FDE32" s="956"/>
      <c r="FDF32" s="956"/>
      <c r="FDG32" s="956"/>
      <c r="FDH32" s="956"/>
      <c r="FDI32" s="956"/>
      <c r="FDJ32" s="956"/>
      <c r="FDK32" s="956"/>
      <c r="FDL32" s="956"/>
      <c r="FDM32" s="956"/>
      <c r="FDN32" s="956"/>
      <c r="FDO32" s="956"/>
      <c r="FDP32" s="956"/>
      <c r="FDQ32" s="956"/>
      <c r="FDR32" s="956"/>
      <c r="FDS32" s="956"/>
      <c r="FDT32" s="956"/>
      <c r="FDU32" s="956"/>
      <c r="FDV32" s="956"/>
      <c r="FDW32" s="956"/>
      <c r="FDX32" s="956"/>
      <c r="FDY32" s="956"/>
      <c r="FDZ32" s="956"/>
      <c r="FEA32" s="956"/>
      <c r="FEB32" s="956"/>
      <c r="FEC32" s="956"/>
      <c r="FED32" s="956"/>
      <c r="FEE32" s="956"/>
      <c r="FEF32" s="956"/>
      <c r="FEG32" s="956"/>
      <c r="FEH32" s="956"/>
      <c r="FEI32" s="956"/>
      <c r="FEJ32" s="956"/>
      <c r="FEK32" s="956"/>
      <c r="FEL32" s="956"/>
      <c r="FEM32" s="956"/>
      <c r="FEN32" s="956"/>
      <c r="FEO32" s="956"/>
      <c r="FEP32" s="956"/>
      <c r="FEQ32" s="956"/>
      <c r="FER32" s="956"/>
      <c r="FES32" s="956"/>
      <c r="FET32" s="956"/>
      <c r="FEU32" s="956"/>
      <c r="FEV32" s="956"/>
      <c r="FEW32" s="956"/>
      <c r="FEX32" s="956"/>
      <c r="FEY32" s="956"/>
      <c r="FEZ32" s="956"/>
      <c r="FFA32" s="956"/>
      <c r="FFB32" s="956"/>
      <c r="FFC32" s="956"/>
      <c r="FFD32" s="956"/>
      <c r="FFE32" s="956"/>
      <c r="FFF32" s="956"/>
      <c r="FFG32" s="956"/>
      <c r="FFH32" s="956"/>
      <c r="FFI32" s="956"/>
      <c r="FFJ32" s="956"/>
      <c r="FFK32" s="956"/>
      <c r="FFL32" s="956"/>
      <c r="FFM32" s="956"/>
      <c r="FFN32" s="956"/>
      <c r="FFO32" s="956"/>
      <c r="FFP32" s="956"/>
      <c r="FFQ32" s="956"/>
      <c r="FFR32" s="956"/>
      <c r="FFS32" s="956"/>
      <c r="FFT32" s="956"/>
      <c r="FFU32" s="956"/>
      <c r="FFV32" s="956"/>
      <c r="FFW32" s="956"/>
      <c r="FFX32" s="956"/>
      <c r="FFY32" s="956"/>
      <c r="FFZ32" s="956"/>
      <c r="FGA32" s="956"/>
      <c r="FGB32" s="956"/>
      <c r="FGC32" s="956"/>
      <c r="FGD32" s="956"/>
      <c r="FGE32" s="956"/>
      <c r="FGF32" s="956"/>
      <c r="FGG32" s="956"/>
      <c r="FGH32" s="956"/>
      <c r="FGI32" s="956"/>
      <c r="FGJ32" s="956"/>
      <c r="FGK32" s="956"/>
      <c r="FGL32" s="956"/>
      <c r="FGM32" s="956"/>
      <c r="FGN32" s="956"/>
      <c r="FGO32" s="956"/>
      <c r="FGP32" s="956"/>
      <c r="FGQ32" s="956"/>
      <c r="FGR32" s="956"/>
      <c r="FGS32" s="956"/>
      <c r="FGT32" s="956"/>
      <c r="FGU32" s="956"/>
      <c r="FGV32" s="956"/>
      <c r="FGW32" s="956"/>
      <c r="FGX32" s="956"/>
      <c r="FGY32" s="956"/>
      <c r="FGZ32" s="956"/>
      <c r="FHA32" s="956"/>
      <c r="FHB32" s="956"/>
      <c r="FHC32" s="956"/>
      <c r="FHD32" s="956"/>
      <c r="FHE32" s="956"/>
      <c r="FHF32" s="956"/>
      <c r="FHG32" s="956"/>
      <c r="FHH32" s="956"/>
      <c r="FHI32" s="956"/>
      <c r="FHJ32" s="956"/>
      <c r="FHK32" s="956"/>
      <c r="FHL32" s="956"/>
      <c r="FHM32" s="956"/>
      <c r="FHN32" s="956"/>
      <c r="FHO32" s="956"/>
      <c r="FHP32" s="956"/>
      <c r="FHQ32" s="956"/>
      <c r="FHR32" s="956"/>
      <c r="FHS32" s="956"/>
      <c r="FHT32" s="956"/>
      <c r="FHU32" s="956"/>
      <c r="FHV32" s="956"/>
      <c r="FHW32" s="956"/>
      <c r="FHX32" s="956"/>
      <c r="FHY32" s="956"/>
      <c r="FHZ32" s="956"/>
      <c r="FIA32" s="956"/>
      <c r="FIB32" s="956"/>
      <c r="FIC32" s="956"/>
      <c r="FID32" s="956"/>
      <c r="FIE32" s="956"/>
      <c r="FIF32" s="956"/>
      <c r="FIG32" s="956"/>
      <c r="FIH32" s="956"/>
      <c r="FII32" s="956"/>
      <c r="FIJ32" s="956"/>
      <c r="FIK32" s="956"/>
      <c r="FIL32" s="956"/>
      <c r="FIM32" s="956"/>
      <c r="FIN32" s="956"/>
      <c r="FIO32" s="956"/>
      <c r="FIP32" s="956"/>
      <c r="FIQ32" s="956"/>
      <c r="FIR32" s="956"/>
      <c r="FIS32" s="956"/>
      <c r="FIT32" s="956"/>
      <c r="FIU32" s="956"/>
      <c r="FIV32" s="956"/>
      <c r="FIW32" s="956"/>
      <c r="FIX32" s="956"/>
      <c r="FIY32" s="956"/>
      <c r="FIZ32" s="956"/>
      <c r="FJA32" s="956"/>
      <c r="FJB32" s="956"/>
      <c r="FJC32" s="956"/>
      <c r="FJD32" s="956"/>
      <c r="FJE32" s="956"/>
      <c r="FJF32" s="956"/>
      <c r="FJG32" s="956"/>
      <c r="FJH32" s="956"/>
      <c r="FJI32" s="956"/>
      <c r="FJJ32" s="956"/>
      <c r="FJK32" s="956"/>
      <c r="FJL32" s="956"/>
      <c r="FJM32" s="956"/>
      <c r="FJN32" s="956"/>
      <c r="FJO32" s="956"/>
      <c r="FJP32" s="956"/>
      <c r="FJQ32" s="956"/>
      <c r="FJR32" s="956"/>
      <c r="FJS32" s="956"/>
      <c r="FJT32" s="956"/>
      <c r="FJU32" s="956"/>
      <c r="FJV32" s="956"/>
      <c r="FJW32" s="956"/>
      <c r="FJX32" s="956"/>
      <c r="FJY32" s="956"/>
      <c r="FJZ32" s="956"/>
      <c r="FKA32" s="956"/>
      <c r="FKB32" s="956"/>
      <c r="FKC32" s="956"/>
      <c r="FKD32" s="956"/>
      <c r="FKE32" s="956"/>
      <c r="FKF32" s="956"/>
      <c r="FKG32" s="956"/>
      <c r="FKH32" s="956"/>
      <c r="FKI32" s="956"/>
      <c r="FKJ32" s="956"/>
      <c r="FKK32" s="956"/>
      <c r="FKL32" s="956"/>
      <c r="FKM32" s="956"/>
      <c r="FKN32" s="956"/>
      <c r="FKO32" s="956"/>
      <c r="FKP32" s="956"/>
      <c r="FKQ32" s="956"/>
      <c r="FKR32" s="956"/>
      <c r="FKS32" s="956"/>
      <c r="FKT32" s="956"/>
      <c r="FKU32" s="956"/>
      <c r="FKV32" s="956"/>
      <c r="FKW32" s="956"/>
      <c r="FKX32" s="956"/>
      <c r="FKY32" s="956"/>
      <c r="FKZ32" s="956"/>
      <c r="FLA32" s="956"/>
      <c r="FLB32" s="956"/>
      <c r="FLC32" s="956"/>
      <c r="FLD32" s="956"/>
      <c r="FLE32" s="956"/>
      <c r="FLF32" s="956"/>
      <c r="FLG32" s="956"/>
      <c r="FLH32" s="956"/>
      <c r="FLI32" s="956"/>
      <c r="FLJ32" s="956"/>
      <c r="FLK32" s="956"/>
      <c r="FLL32" s="956"/>
      <c r="FLM32" s="956"/>
      <c r="FLN32" s="956"/>
      <c r="FLO32" s="956"/>
      <c r="FLP32" s="956"/>
      <c r="FLQ32" s="956"/>
      <c r="FLR32" s="956"/>
      <c r="FLS32" s="956"/>
      <c r="FLT32" s="956"/>
      <c r="FLU32" s="956"/>
      <c r="FLV32" s="956"/>
      <c r="FLW32" s="956"/>
      <c r="FLX32" s="956"/>
      <c r="FLY32" s="956"/>
      <c r="FLZ32" s="956"/>
      <c r="FMA32" s="956"/>
      <c r="FMB32" s="956"/>
      <c r="FMC32" s="956"/>
      <c r="FMD32" s="956"/>
      <c r="FME32" s="956"/>
      <c r="FMF32" s="956"/>
      <c r="FMG32" s="956"/>
      <c r="FMH32" s="956"/>
      <c r="FMI32" s="956"/>
      <c r="FMJ32" s="956"/>
      <c r="FMK32" s="956"/>
      <c r="FML32" s="956"/>
      <c r="FMM32" s="956"/>
      <c r="FMN32" s="956"/>
      <c r="FMO32" s="956"/>
      <c r="FMP32" s="956"/>
      <c r="FMQ32" s="956"/>
      <c r="FMR32" s="956"/>
      <c r="FMS32" s="956"/>
      <c r="FMT32" s="956"/>
      <c r="FMU32" s="956"/>
      <c r="FMV32" s="956"/>
      <c r="FMW32" s="956"/>
      <c r="FMX32" s="956"/>
      <c r="FMY32" s="956"/>
      <c r="FMZ32" s="956"/>
      <c r="FNA32" s="956"/>
      <c r="FNB32" s="956"/>
      <c r="FNC32" s="956"/>
      <c r="FND32" s="956"/>
      <c r="FNE32" s="956"/>
      <c r="FNF32" s="956"/>
      <c r="FNG32" s="956"/>
      <c r="FNH32" s="956"/>
      <c r="FNI32" s="956"/>
      <c r="FNJ32" s="956"/>
      <c r="FNK32" s="956"/>
      <c r="FNL32" s="956"/>
      <c r="FNM32" s="956"/>
      <c r="FNN32" s="956"/>
      <c r="FNO32" s="956"/>
      <c r="FNP32" s="956"/>
      <c r="FNQ32" s="956"/>
      <c r="FNR32" s="956"/>
      <c r="FNS32" s="956"/>
      <c r="FNT32" s="956"/>
      <c r="FNU32" s="956"/>
      <c r="FNV32" s="956"/>
      <c r="FNW32" s="956"/>
      <c r="FNX32" s="956"/>
      <c r="FNY32" s="956"/>
      <c r="FNZ32" s="956"/>
      <c r="FOA32" s="956"/>
      <c r="FOB32" s="956"/>
      <c r="FOC32" s="956"/>
      <c r="FOD32" s="956"/>
      <c r="FOE32" s="956"/>
      <c r="FOF32" s="956"/>
      <c r="FOG32" s="956"/>
      <c r="FOH32" s="956"/>
      <c r="FOI32" s="956"/>
      <c r="FOJ32" s="956"/>
      <c r="FOK32" s="956"/>
      <c r="FOL32" s="956"/>
      <c r="FOM32" s="956"/>
      <c r="FON32" s="956"/>
      <c r="FOO32" s="956"/>
      <c r="FOP32" s="956"/>
      <c r="FOQ32" s="956"/>
      <c r="FOR32" s="956"/>
      <c r="FOS32" s="956"/>
      <c r="FOT32" s="956"/>
      <c r="FOU32" s="956"/>
      <c r="FOV32" s="956"/>
      <c r="FOW32" s="956"/>
      <c r="FOX32" s="956"/>
      <c r="FOY32" s="956"/>
      <c r="FOZ32" s="956"/>
      <c r="FPA32" s="956"/>
      <c r="FPB32" s="956"/>
      <c r="FPC32" s="956"/>
      <c r="FPD32" s="956"/>
      <c r="FPE32" s="956"/>
      <c r="FPF32" s="956"/>
      <c r="FPG32" s="956"/>
      <c r="FPH32" s="956"/>
      <c r="FPI32" s="956"/>
      <c r="FPJ32" s="956"/>
      <c r="FPK32" s="956"/>
      <c r="FPL32" s="956"/>
      <c r="FPM32" s="956"/>
      <c r="FPN32" s="956"/>
      <c r="FPO32" s="956"/>
      <c r="FPP32" s="956"/>
      <c r="FPQ32" s="956"/>
      <c r="FPR32" s="956"/>
      <c r="FPS32" s="956"/>
      <c r="FPT32" s="956"/>
      <c r="FPU32" s="956"/>
      <c r="FPV32" s="956"/>
      <c r="FPW32" s="956"/>
      <c r="FPX32" s="956"/>
      <c r="FPY32" s="956"/>
      <c r="FPZ32" s="956"/>
      <c r="FQA32" s="956"/>
      <c r="FQB32" s="956"/>
      <c r="FQC32" s="956"/>
      <c r="FQD32" s="956"/>
      <c r="FQE32" s="956"/>
      <c r="FQF32" s="956"/>
      <c r="FQG32" s="956"/>
      <c r="FQH32" s="956"/>
      <c r="FQI32" s="956"/>
      <c r="FQJ32" s="956"/>
      <c r="FQK32" s="956"/>
      <c r="FQL32" s="956"/>
      <c r="FQM32" s="956"/>
      <c r="FQN32" s="956"/>
      <c r="FQO32" s="956"/>
      <c r="FQP32" s="956"/>
      <c r="FQQ32" s="956"/>
      <c r="FQR32" s="956"/>
      <c r="FQS32" s="956"/>
      <c r="FQT32" s="956"/>
      <c r="FQU32" s="956"/>
      <c r="FQV32" s="956"/>
      <c r="FQW32" s="956"/>
      <c r="FQX32" s="956"/>
      <c r="FQY32" s="956"/>
      <c r="FQZ32" s="956"/>
      <c r="FRA32" s="956"/>
      <c r="FRB32" s="956"/>
      <c r="FRC32" s="956"/>
      <c r="FRD32" s="956"/>
      <c r="FRE32" s="956"/>
      <c r="FRF32" s="956"/>
      <c r="FRG32" s="956"/>
      <c r="FRH32" s="956"/>
      <c r="FRI32" s="956"/>
      <c r="FRJ32" s="956"/>
      <c r="FRK32" s="956"/>
      <c r="FRL32" s="956"/>
      <c r="FRM32" s="956"/>
      <c r="FRN32" s="956"/>
      <c r="FRO32" s="956"/>
      <c r="FRP32" s="956"/>
      <c r="FRQ32" s="956"/>
      <c r="FRR32" s="956"/>
      <c r="FRS32" s="956"/>
      <c r="FRT32" s="956"/>
      <c r="FRU32" s="956"/>
      <c r="FRV32" s="956"/>
      <c r="FRW32" s="956"/>
      <c r="FRX32" s="956"/>
      <c r="FRY32" s="956"/>
      <c r="FRZ32" s="956"/>
      <c r="FSA32" s="956"/>
      <c r="FSB32" s="956"/>
      <c r="FSC32" s="956"/>
      <c r="FSD32" s="956"/>
      <c r="FSE32" s="956"/>
      <c r="FSF32" s="956"/>
      <c r="FSG32" s="956"/>
      <c r="FSH32" s="956"/>
      <c r="FSI32" s="956"/>
      <c r="FSJ32" s="956"/>
      <c r="FSK32" s="956"/>
      <c r="FSL32" s="956"/>
      <c r="FSM32" s="956"/>
      <c r="FSN32" s="956"/>
      <c r="FSO32" s="956"/>
      <c r="FSP32" s="956"/>
      <c r="FSQ32" s="956"/>
      <c r="FSR32" s="956"/>
      <c r="FSS32" s="956"/>
      <c r="FST32" s="956"/>
      <c r="FSU32" s="956"/>
      <c r="FSV32" s="956"/>
      <c r="FSW32" s="956"/>
      <c r="FSX32" s="956"/>
      <c r="FSY32" s="956"/>
      <c r="FSZ32" s="956"/>
      <c r="FTA32" s="956"/>
      <c r="FTB32" s="956"/>
      <c r="FTC32" s="956"/>
      <c r="FTD32" s="956"/>
      <c r="FTE32" s="956"/>
      <c r="FTF32" s="956"/>
      <c r="FTG32" s="956"/>
      <c r="FTH32" s="956"/>
      <c r="FTI32" s="956"/>
      <c r="FTJ32" s="956"/>
      <c r="FTK32" s="956"/>
      <c r="FTL32" s="956"/>
      <c r="FTM32" s="956"/>
      <c r="FTN32" s="956"/>
      <c r="FTO32" s="956"/>
      <c r="FTP32" s="956"/>
      <c r="FTQ32" s="956"/>
      <c r="FTR32" s="956"/>
      <c r="FTS32" s="956"/>
      <c r="FTT32" s="956"/>
      <c r="FTU32" s="956"/>
      <c r="FTV32" s="956"/>
      <c r="FTW32" s="956"/>
      <c r="FTX32" s="956"/>
      <c r="FTY32" s="956"/>
      <c r="FTZ32" s="956"/>
      <c r="FUA32" s="956"/>
      <c r="FUB32" s="956"/>
      <c r="FUC32" s="956"/>
      <c r="FUD32" s="956"/>
      <c r="FUE32" s="956"/>
      <c r="FUF32" s="956"/>
      <c r="FUG32" s="956"/>
      <c r="FUH32" s="956"/>
      <c r="FUI32" s="956"/>
      <c r="FUJ32" s="956"/>
      <c r="FUK32" s="956"/>
      <c r="FUL32" s="956"/>
      <c r="FUM32" s="956"/>
      <c r="FUN32" s="956"/>
      <c r="FUO32" s="956"/>
      <c r="FUP32" s="956"/>
      <c r="FUQ32" s="956"/>
      <c r="FUR32" s="956"/>
      <c r="FUS32" s="956"/>
      <c r="FUT32" s="956"/>
      <c r="FUU32" s="956"/>
      <c r="FUV32" s="956"/>
      <c r="FUW32" s="956"/>
      <c r="FUX32" s="956"/>
      <c r="FUY32" s="956"/>
      <c r="FUZ32" s="956"/>
      <c r="FVA32" s="956"/>
      <c r="FVB32" s="956"/>
      <c r="FVC32" s="956"/>
      <c r="FVD32" s="956"/>
      <c r="FVE32" s="956"/>
      <c r="FVF32" s="956"/>
      <c r="FVG32" s="956"/>
      <c r="FVH32" s="956"/>
      <c r="FVI32" s="956"/>
      <c r="FVJ32" s="956"/>
      <c r="FVK32" s="956"/>
      <c r="FVL32" s="956"/>
      <c r="FVM32" s="956"/>
      <c r="FVN32" s="956"/>
      <c r="FVO32" s="956"/>
      <c r="FVP32" s="956"/>
      <c r="FVQ32" s="956"/>
      <c r="FVR32" s="956"/>
      <c r="FVS32" s="956"/>
      <c r="FVT32" s="956"/>
      <c r="FVU32" s="956"/>
      <c r="FVV32" s="956"/>
      <c r="FVW32" s="956"/>
      <c r="FVX32" s="956"/>
      <c r="FVY32" s="956"/>
      <c r="FVZ32" s="956"/>
      <c r="FWA32" s="956"/>
      <c r="FWB32" s="956"/>
      <c r="FWC32" s="956"/>
      <c r="FWD32" s="956"/>
      <c r="FWE32" s="956"/>
      <c r="FWF32" s="956"/>
      <c r="FWG32" s="956"/>
      <c r="FWH32" s="956"/>
      <c r="FWI32" s="956"/>
      <c r="FWJ32" s="956"/>
      <c r="FWK32" s="956"/>
      <c r="FWL32" s="956"/>
      <c r="FWM32" s="956"/>
      <c r="FWN32" s="956"/>
      <c r="FWO32" s="956"/>
      <c r="FWP32" s="956"/>
      <c r="FWQ32" s="956"/>
      <c r="FWR32" s="956"/>
      <c r="FWS32" s="956"/>
      <c r="FWT32" s="956"/>
      <c r="FWU32" s="956"/>
      <c r="FWV32" s="956"/>
      <c r="FWW32" s="956"/>
      <c r="FWX32" s="956"/>
      <c r="FWY32" s="956"/>
      <c r="FWZ32" s="956"/>
      <c r="FXA32" s="956"/>
      <c r="FXB32" s="956"/>
      <c r="FXC32" s="956"/>
      <c r="FXD32" s="956"/>
      <c r="FXE32" s="956"/>
      <c r="FXF32" s="956"/>
      <c r="FXG32" s="956"/>
      <c r="FXH32" s="956"/>
      <c r="FXI32" s="956"/>
      <c r="FXJ32" s="956"/>
      <c r="FXK32" s="956"/>
      <c r="FXL32" s="956"/>
      <c r="FXM32" s="956"/>
      <c r="FXN32" s="956"/>
      <c r="FXO32" s="956"/>
      <c r="FXP32" s="956"/>
      <c r="FXQ32" s="956"/>
      <c r="FXR32" s="956"/>
      <c r="FXS32" s="956"/>
      <c r="FXT32" s="956"/>
      <c r="FXU32" s="956"/>
      <c r="FXV32" s="956"/>
      <c r="FXW32" s="956"/>
      <c r="FXX32" s="956"/>
      <c r="FXY32" s="956"/>
      <c r="FXZ32" s="956"/>
      <c r="FYA32" s="956"/>
      <c r="FYB32" s="956"/>
      <c r="FYC32" s="956"/>
      <c r="FYD32" s="956"/>
      <c r="FYE32" s="956"/>
      <c r="FYF32" s="956"/>
      <c r="FYG32" s="956"/>
      <c r="FYH32" s="956"/>
      <c r="FYI32" s="956"/>
      <c r="FYJ32" s="956"/>
      <c r="FYK32" s="956"/>
      <c r="FYL32" s="956"/>
      <c r="FYM32" s="956"/>
      <c r="FYN32" s="956"/>
      <c r="FYO32" s="956"/>
      <c r="FYP32" s="956"/>
      <c r="FYQ32" s="956"/>
      <c r="FYR32" s="956"/>
      <c r="FYS32" s="956"/>
      <c r="FYT32" s="956"/>
      <c r="FYU32" s="956"/>
      <c r="FYV32" s="956"/>
      <c r="FYW32" s="956"/>
      <c r="FYX32" s="956"/>
      <c r="FYY32" s="956"/>
      <c r="FYZ32" s="956"/>
      <c r="FZA32" s="956"/>
      <c r="FZB32" s="956"/>
      <c r="FZC32" s="956"/>
      <c r="FZD32" s="956"/>
      <c r="FZE32" s="956"/>
      <c r="FZF32" s="956"/>
      <c r="FZG32" s="956"/>
      <c r="FZH32" s="956"/>
      <c r="FZI32" s="956"/>
      <c r="FZJ32" s="956"/>
      <c r="FZK32" s="956"/>
      <c r="FZL32" s="956"/>
      <c r="FZM32" s="956"/>
      <c r="FZN32" s="956"/>
      <c r="FZO32" s="956"/>
      <c r="FZP32" s="956"/>
      <c r="FZQ32" s="956"/>
      <c r="FZR32" s="956"/>
      <c r="FZS32" s="956"/>
      <c r="FZT32" s="956"/>
      <c r="FZU32" s="956"/>
      <c r="FZV32" s="956"/>
      <c r="FZW32" s="956"/>
      <c r="FZX32" s="956"/>
      <c r="FZY32" s="956"/>
      <c r="FZZ32" s="956"/>
      <c r="GAA32" s="956"/>
      <c r="GAB32" s="956"/>
      <c r="GAC32" s="956"/>
      <c r="GAD32" s="956"/>
      <c r="GAE32" s="956"/>
      <c r="GAF32" s="956"/>
      <c r="GAG32" s="956"/>
      <c r="GAH32" s="956"/>
      <c r="GAI32" s="956"/>
      <c r="GAJ32" s="956"/>
      <c r="GAK32" s="956"/>
      <c r="GAL32" s="956"/>
      <c r="GAM32" s="956"/>
      <c r="GAN32" s="956"/>
      <c r="GAO32" s="956"/>
      <c r="GAP32" s="956"/>
      <c r="GAQ32" s="956"/>
      <c r="GAR32" s="956"/>
      <c r="GAS32" s="956"/>
      <c r="GAT32" s="956"/>
      <c r="GAU32" s="956"/>
      <c r="GAV32" s="956"/>
      <c r="GAW32" s="956"/>
      <c r="GAX32" s="956"/>
      <c r="GAY32" s="956"/>
      <c r="GAZ32" s="956"/>
      <c r="GBA32" s="956"/>
      <c r="GBB32" s="956"/>
      <c r="GBC32" s="956"/>
      <c r="GBD32" s="956"/>
      <c r="GBE32" s="956"/>
      <c r="GBF32" s="956"/>
      <c r="GBG32" s="956"/>
      <c r="GBH32" s="956"/>
      <c r="GBI32" s="956"/>
      <c r="GBJ32" s="956"/>
      <c r="GBK32" s="956"/>
      <c r="GBL32" s="956"/>
      <c r="GBM32" s="956"/>
      <c r="GBN32" s="956"/>
      <c r="GBO32" s="956"/>
      <c r="GBP32" s="956"/>
      <c r="GBQ32" s="956"/>
      <c r="GBR32" s="956"/>
      <c r="GBS32" s="956"/>
      <c r="GBT32" s="956"/>
      <c r="GBU32" s="956"/>
      <c r="GBV32" s="956"/>
      <c r="GBW32" s="956"/>
      <c r="GBX32" s="956"/>
      <c r="GBY32" s="956"/>
      <c r="GBZ32" s="956"/>
      <c r="GCA32" s="956"/>
      <c r="GCB32" s="956"/>
      <c r="GCC32" s="956"/>
      <c r="GCD32" s="956"/>
      <c r="GCE32" s="956"/>
      <c r="GCF32" s="956"/>
      <c r="GCG32" s="956"/>
      <c r="GCH32" s="956"/>
      <c r="GCI32" s="956"/>
      <c r="GCJ32" s="956"/>
      <c r="GCK32" s="956"/>
      <c r="GCL32" s="956"/>
      <c r="GCM32" s="956"/>
      <c r="GCN32" s="956"/>
      <c r="GCO32" s="956"/>
      <c r="GCP32" s="956"/>
      <c r="GCQ32" s="956"/>
      <c r="GCR32" s="956"/>
      <c r="GCS32" s="956"/>
      <c r="GCT32" s="956"/>
      <c r="GCU32" s="956"/>
      <c r="GCV32" s="956"/>
      <c r="GCW32" s="956"/>
      <c r="GCX32" s="956"/>
      <c r="GCY32" s="956"/>
      <c r="GCZ32" s="956"/>
      <c r="GDA32" s="956"/>
      <c r="GDB32" s="956"/>
      <c r="GDC32" s="956"/>
      <c r="GDD32" s="956"/>
      <c r="GDE32" s="956"/>
      <c r="GDF32" s="956"/>
      <c r="GDG32" s="956"/>
      <c r="GDH32" s="956"/>
      <c r="GDI32" s="956"/>
      <c r="GDJ32" s="956"/>
      <c r="GDK32" s="956"/>
      <c r="GDL32" s="956"/>
      <c r="GDM32" s="956"/>
      <c r="GDN32" s="956"/>
      <c r="GDO32" s="956"/>
      <c r="GDP32" s="956"/>
      <c r="GDQ32" s="956"/>
      <c r="GDR32" s="956"/>
      <c r="GDS32" s="956"/>
      <c r="GDT32" s="956"/>
      <c r="GDU32" s="956"/>
      <c r="GDV32" s="956"/>
      <c r="GDW32" s="956"/>
      <c r="GDX32" s="956"/>
      <c r="GDY32" s="956"/>
      <c r="GDZ32" s="956"/>
      <c r="GEA32" s="956"/>
      <c r="GEB32" s="956"/>
      <c r="GEC32" s="956"/>
      <c r="GED32" s="956"/>
      <c r="GEE32" s="956"/>
      <c r="GEF32" s="956"/>
      <c r="GEG32" s="956"/>
      <c r="GEH32" s="956"/>
      <c r="GEI32" s="956"/>
      <c r="GEJ32" s="956"/>
      <c r="GEK32" s="956"/>
      <c r="GEL32" s="956"/>
      <c r="GEM32" s="956"/>
      <c r="GEN32" s="956"/>
      <c r="GEO32" s="956"/>
      <c r="GEP32" s="956"/>
      <c r="GEQ32" s="956"/>
      <c r="GER32" s="956"/>
      <c r="GES32" s="956"/>
      <c r="GET32" s="956"/>
      <c r="GEU32" s="956"/>
      <c r="GEV32" s="956"/>
      <c r="GEW32" s="956"/>
      <c r="GEX32" s="956"/>
      <c r="GEY32" s="956"/>
      <c r="GEZ32" s="956"/>
      <c r="GFA32" s="956"/>
      <c r="GFB32" s="956"/>
      <c r="GFC32" s="956"/>
      <c r="GFD32" s="956"/>
      <c r="GFE32" s="956"/>
      <c r="GFF32" s="956"/>
      <c r="GFG32" s="956"/>
      <c r="GFH32" s="956"/>
      <c r="GFI32" s="956"/>
      <c r="GFJ32" s="956"/>
      <c r="GFK32" s="956"/>
      <c r="GFL32" s="956"/>
      <c r="GFM32" s="956"/>
      <c r="GFN32" s="956"/>
      <c r="GFO32" s="956"/>
      <c r="GFP32" s="956"/>
      <c r="GFQ32" s="956"/>
      <c r="GFR32" s="956"/>
      <c r="GFS32" s="956"/>
      <c r="GFT32" s="956"/>
      <c r="GFU32" s="956"/>
      <c r="GFV32" s="956"/>
      <c r="GFW32" s="956"/>
      <c r="GFX32" s="956"/>
      <c r="GFY32" s="956"/>
      <c r="GFZ32" s="956"/>
      <c r="GGA32" s="956"/>
      <c r="GGB32" s="956"/>
      <c r="GGC32" s="956"/>
      <c r="GGD32" s="956"/>
      <c r="GGE32" s="956"/>
      <c r="GGF32" s="956"/>
      <c r="GGG32" s="956"/>
      <c r="GGH32" s="956"/>
      <c r="GGI32" s="956"/>
      <c r="GGJ32" s="956"/>
      <c r="GGK32" s="956"/>
      <c r="GGL32" s="956"/>
      <c r="GGM32" s="956"/>
      <c r="GGN32" s="956"/>
      <c r="GGO32" s="956"/>
      <c r="GGP32" s="956"/>
      <c r="GGQ32" s="956"/>
      <c r="GGR32" s="956"/>
      <c r="GGS32" s="956"/>
      <c r="GGT32" s="956"/>
      <c r="GGU32" s="956"/>
      <c r="GGV32" s="956"/>
      <c r="GGW32" s="956"/>
      <c r="GGX32" s="956"/>
      <c r="GGY32" s="956"/>
      <c r="GGZ32" s="956"/>
      <c r="GHA32" s="956"/>
      <c r="GHB32" s="956"/>
      <c r="GHC32" s="956"/>
      <c r="GHD32" s="956"/>
      <c r="GHE32" s="956"/>
      <c r="GHF32" s="956"/>
      <c r="GHG32" s="956"/>
      <c r="GHH32" s="956"/>
      <c r="GHI32" s="956"/>
      <c r="GHJ32" s="956"/>
      <c r="GHK32" s="956"/>
      <c r="GHL32" s="956"/>
      <c r="GHM32" s="956"/>
      <c r="GHN32" s="956"/>
      <c r="GHO32" s="956"/>
      <c r="GHP32" s="956"/>
      <c r="GHQ32" s="956"/>
      <c r="GHR32" s="956"/>
      <c r="GHS32" s="956"/>
      <c r="GHT32" s="956"/>
      <c r="GHU32" s="956"/>
      <c r="GHV32" s="956"/>
      <c r="GHW32" s="956"/>
      <c r="GHX32" s="956"/>
      <c r="GHY32" s="956"/>
      <c r="GHZ32" s="956"/>
      <c r="GIA32" s="956"/>
      <c r="GIB32" s="956"/>
      <c r="GIC32" s="956"/>
      <c r="GID32" s="956"/>
      <c r="GIE32" s="956"/>
      <c r="GIF32" s="956"/>
      <c r="GIG32" s="956"/>
      <c r="GIH32" s="956"/>
      <c r="GII32" s="956"/>
      <c r="GIJ32" s="956"/>
      <c r="GIK32" s="956"/>
      <c r="GIL32" s="956"/>
      <c r="GIM32" s="956"/>
      <c r="GIN32" s="956"/>
      <c r="GIO32" s="956"/>
      <c r="GIP32" s="956"/>
      <c r="GIQ32" s="956"/>
      <c r="GIR32" s="956"/>
      <c r="GIS32" s="956"/>
      <c r="GIT32" s="956"/>
      <c r="GIU32" s="956"/>
      <c r="GIV32" s="956"/>
      <c r="GIW32" s="956"/>
      <c r="GIX32" s="956"/>
      <c r="GIY32" s="956"/>
      <c r="GIZ32" s="956"/>
      <c r="GJA32" s="956"/>
      <c r="GJB32" s="956"/>
      <c r="GJC32" s="956"/>
      <c r="GJD32" s="956"/>
      <c r="GJE32" s="956"/>
      <c r="GJF32" s="956"/>
      <c r="GJG32" s="956"/>
      <c r="GJH32" s="956"/>
      <c r="GJI32" s="956"/>
      <c r="GJJ32" s="956"/>
      <c r="GJK32" s="956"/>
      <c r="GJL32" s="956"/>
      <c r="GJM32" s="956"/>
      <c r="GJN32" s="956"/>
      <c r="GJO32" s="956"/>
      <c r="GJP32" s="956"/>
      <c r="GJQ32" s="956"/>
      <c r="GJR32" s="956"/>
      <c r="GJS32" s="956"/>
      <c r="GJT32" s="956"/>
      <c r="GJU32" s="956"/>
      <c r="GJV32" s="956"/>
      <c r="GJW32" s="956"/>
      <c r="GJX32" s="956"/>
      <c r="GJY32" s="956"/>
      <c r="GJZ32" s="956"/>
      <c r="GKA32" s="956"/>
      <c r="GKB32" s="956"/>
      <c r="GKC32" s="956"/>
      <c r="GKD32" s="956"/>
      <c r="GKE32" s="956"/>
      <c r="GKF32" s="956"/>
      <c r="GKG32" s="956"/>
      <c r="GKH32" s="956"/>
      <c r="GKI32" s="956"/>
      <c r="GKJ32" s="956"/>
      <c r="GKK32" s="956"/>
      <c r="GKL32" s="956"/>
      <c r="GKM32" s="956"/>
      <c r="GKN32" s="956"/>
      <c r="GKO32" s="956"/>
      <c r="GKP32" s="956"/>
      <c r="GKQ32" s="956"/>
      <c r="GKR32" s="956"/>
      <c r="GKS32" s="956"/>
      <c r="GKT32" s="956"/>
      <c r="GKU32" s="956"/>
      <c r="GKV32" s="956"/>
      <c r="GKW32" s="956"/>
      <c r="GKX32" s="956"/>
      <c r="GKY32" s="956"/>
      <c r="GKZ32" s="956"/>
      <c r="GLA32" s="956"/>
      <c r="GLB32" s="956"/>
      <c r="GLC32" s="956"/>
      <c r="GLD32" s="956"/>
      <c r="GLE32" s="956"/>
      <c r="GLF32" s="956"/>
      <c r="GLG32" s="956"/>
      <c r="GLH32" s="956"/>
      <c r="GLI32" s="956"/>
      <c r="GLJ32" s="956"/>
      <c r="GLK32" s="956"/>
      <c r="GLL32" s="956"/>
      <c r="GLM32" s="956"/>
      <c r="GLN32" s="956"/>
      <c r="GLO32" s="956"/>
      <c r="GLP32" s="956"/>
      <c r="GLQ32" s="956"/>
      <c r="GLR32" s="956"/>
      <c r="GLS32" s="956"/>
      <c r="GLT32" s="956"/>
      <c r="GLU32" s="956"/>
      <c r="GLV32" s="956"/>
      <c r="GLW32" s="956"/>
      <c r="GLX32" s="956"/>
      <c r="GLY32" s="956"/>
      <c r="GLZ32" s="956"/>
      <c r="GMA32" s="956"/>
      <c r="GMB32" s="956"/>
      <c r="GMC32" s="956"/>
      <c r="GMD32" s="956"/>
      <c r="GME32" s="956"/>
      <c r="GMF32" s="956"/>
      <c r="GMG32" s="956"/>
      <c r="GMH32" s="956"/>
      <c r="GMI32" s="956"/>
      <c r="GMJ32" s="956"/>
      <c r="GMK32" s="956"/>
      <c r="GML32" s="956"/>
      <c r="GMM32" s="956"/>
      <c r="GMN32" s="956"/>
      <c r="GMO32" s="956"/>
      <c r="GMP32" s="956"/>
      <c r="GMQ32" s="956"/>
      <c r="GMR32" s="956"/>
      <c r="GMS32" s="956"/>
      <c r="GMT32" s="956"/>
      <c r="GMU32" s="956"/>
      <c r="GMV32" s="956"/>
      <c r="GMW32" s="956"/>
      <c r="GMX32" s="956"/>
      <c r="GMY32" s="956"/>
      <c r="GMZ32" s="956"/>
      <c r="GNA32" s="956"/>
      <c r="GNB32" s="956"/>
      <c r="GNC32" s="956"/>
      <c r="GND32" s="956"/>
      <c r="GNE32" s="956"/>
      <c r="GNF32" s="956"/>
      <c r="GNG32" s="956"/>
      <c r="GNH32" s="956"/>
      <c r="GNI32" s="956"/>
      <c r="GNJ32" s="956"/>
      <c r="GNK32" s="956"/>
      <c r="GNL32" s="956"/>
      <c r="GNM32" s="956"/>
      <c r="GNN32" s="956"/>
      <c r="GNO32" s="956"/>
      <c r="GNP32" s="956"/>
      <c r="GNQ32" s="956"/>
      <c r="GNR32" s="956"/>
      <c r="GNS32" s="956"/>
      <c r="GNT32" s="956"/>
      <c r="GNU32" s="956"/>
      <c r="GNV32" s="956"/>
      <c r="GNW32" s="956"/>
      <c r="GNX32" s="956"/>
      <c r="GNY32" s="956"/>
      <c r="GNZ32" s="956"/>
      <c r="GOA32" s="956"/>
      <c r="GOB32" s="956"/>
      <c r="GOC32" s="956"/>
      <c r="GOD32" s="956"/>
      <c r="GOE32" s="956"/>
      <c r="GOF32" s="956"/>
      <c r="GOG32" s="956"/>
      <c r="GOH32" s="956"/>
      <c r="GOI32" s="956"/>
      <c r="GOJ32" s="956"/>
      <c r="GOK32" s="956"/>
      <c r="GOL32" s="956"/>
      <c r="GOM32" s="956"/>
      <c r="GON32" s="956"/>
      <c r="GOO32" s="956"/>
      <c r="GOP32" s="956"/>
      <c r="GOQ32" s="956"/>
      <c r="GOR32" s="956"/>
      <c r="GOS32" s="956"/>
      <c r="GOT32" s="956"/>
      <c r="GOU32" s="956"/>
      <c r="GOV32" s="956"/>
      <c r="GOW32" s="956"/>
      <c r="GOX32" s="956"/>
      <c r="GOY32" s="956"/>
      <c r="GOZ32" s="956"/>
      <c r="GPA32" s="956"/>
      <c r="GPB32" s="956"/>
      <c r="GPC32" s="956"/>
      <c r="GPD32" s="956"/>
      <c r="GPE32" s="956"/>
      <c r="GPF32" s="956"/>
      <c r="GPG32" s="956"/>
      <c r="GPH32" s="956"/>
      <c r="GPI32" s="956"/>
      <c r="GPJ32" s="956"/>
      <c r="GPK32" s="956"/>
      <c r="GPL32" s="956"/>
      <c r="GPM32" s="956"/>
      <c r="GPN32" s="956"/>
      <c r="GPO32" s="956"/>
      <c r="GPP32" s="956"/>
      <c r="GPQ32" s="956"/>
      <c r="GPR32" s="956"/>
      <c r="GPS32" s="956"/>
      <c r="GPT32" s="956"/>
      <c r="GPU32" s="956"/>
      <c r="GPV32" s="956"/>
      <c r="GPW32" s="956"/>
      <c r="GPX32" s="956"/>
      <c r="GPY32" s="956"/>
      <c r="GPZ32" s="956"/>
      <c r="GQA32" s="956"/>
      <c r="GQB32" s="956"/>
      <c r="GQC32" s="956"/>
      <c r="GQD32" s="956"/>
      <c r="GQE32" s="956"/>
      <c r="GQF32" s="956"/>
      <c r="GQG32" s="956"/>
      <c r="GQH32" s="956"/>
      <c r="GQI32" s="956"/>
      <c r="GQJ32" s="956"/>
      <c r="GQK32" s="956"/>
      <c r="GQL32" s="956"/>
      <c r="GQM32" s="956"/>
      <c r="GQN32" s="956"/>
      <c r="GQO32" s="956"/>
      <c r="GQP32" s="956"/>
      <c r="GQQ32" s="956"/>
      <c r="GQR32" s="956"/>
      <c r="GQS32" s="956"/>
      <c r="GQT32" s="956"/>
      <c r="GQU32" s="956"/>
      <c r="GQV32" s="956"/>
      <c r="GQW32" s="956"/>
      <c r="GQX32" s="956"/>
      <c r="GQY32" s="956"/>
      <c r="GQZ32" s="956"/>
      <c r="GRA32" s="956"/>
      <c r="GRB32" s="956"/>
      <c r="GRC32" s="956"/>
      <c r="GRD32" s="956"/>
      <c r="GRE32" s="956"/>
      <c r="GRF32" s="956"/>
      <c r="GRG32" s="956"/>
      <c r="GRH32" s="956"/>
      <c r="GRI32" s="956"/>
      <c r="GRJ32" s="956"/>
      <c r="GRK32" s="956"/>
      <c r="GRL32" s="956"/>
      <c r="GRM32" s="956"/>
      <c r="GRN32" s="956"/>
      <c r="GRO32" s="956"/>
      <c r="GRP32" s="956"/>
      <c r="GRQ32" s="956"/>
      <c r="GRR32" s="956"/>
      <c r="GRS32" s="956"/>
      <c r="GRT32" s="956"/>
      <c r="GRU32" s="956"/>
      <c r="GRV32" s="956"/>
      <c r="GRW32" s="956"/>
      <c r="GRX32" s="956"/>
      <c r="GRY32" s="956"/>
      <c r="GRZ32" s="956"/>
      <c r="GSA32" s="956"/>
      <c r="GSB32" s="956"/>
      <c r="GSC32" s="956"/>
      <c r="GSD32" s="956"/>
      <c r="GSE32" s="956"/>
      <c r="GSF32" s="956"/>
      <c r="GSG32" s="956"/>
      <c r="GSH32" s="956"/>
      <c r="GSI32" s="956"/>
      <c r="GSJ32" s="956"/>
      <c r="GSK32" s="956"/>
      <c r="GSL32" s="956"/>
      <c r="GSM32" s="956"/>
      <c r="GSN32" s="956"/>
      <c r="GSO32" s="956"/>
      <c r="GSP32" s="956"/>
      <c r="GSQ32" s="956"/>
      <c r="GSR32" s="956"/>
      <c r="GSS32" s="956"/>
      <c r="GST32" s="956"/>
      <c r="GSU32" s="956"/>
      <c r="GSV32" s="956"/>
      <c r="GSW32" s="956"/>
      <c r="GSX32" s="956"/>
      <c r="GSY32" s="956"/>
      <c r="GSZ32" s="956"/>
      <c r="GTA32" s="956"/>
      <c r="GTB32" s="956"/>
      <c r="GTC32" s="956"/>
      <c r="GTD32" s="956"/>
      <c r="GTE32" s="956"/>
      <c r="GTF32" s="956"/>
      <c r="GTG32" s="956"/>
      <c r="GTH32" s="956"/>
      <c r="GTI32" s="956"/>
      <c r="GTJ32" s="956"/>
      <c r="GTK32" s="956"/>
      <c r="GTL32" s="956"/>
      <c r="GTM32" s="956"/>
      <c r="GTN32" s="956"/>
      <c r="GTO32" s="956"/>
      <c r="GTP32" s="956"/>
      <c r="GTQ32" s="956"/>
      <c r="GTR32" s="956"/>
      <c r="GTS32" s="956"/>
      <c r="GTT32" s="956"/>
      <c r="GTU32" s="956"/>
      <c r="GTV32" s="956"/>
      <c r="GTW32" s="956"/>
      <c r="GTX32" s="956"/>
      <c r="GTY32" s="956"/>
      <c r="GTZ32" s="956"/>
      <c r="GUA32" s="956"/>
      <c r="GUB32" s="956"/>
      <c r="GUC32" s="956"/>
      <c r="GUD32" s="956"/>
      <c r="GUE32" s="956"/>
      <c r="GUF32" s="956"/>
      <c r="GUG32" s="956"/>
      <c r="GUH32" s="956"/>
      <c r="GUI32" s="956"/>
      <c r="GUJ32" s="956"/>
      <c r="GUK32" s="956"/>
      <c r="GUL32" s="956"/>
      <c r="GUM32" s="956"/>
      <c r="GUN32" s="956"/>
      <c r="GUO32" s="956"/>
      <c r="GUP32" s="956"/>
      <c r="GUQ32" s="956"/>
      <c r="GUR32" s="956"/>
      <c r="GUS32" s="956"/>
      <c r="GUT32" s="956"/>
      <c r="GUU32" s="956"/>
      <c r="GUV32" s="956"/>
      <c r="GUW32" s="956"/>
      <c r="GUX32" s="956"/>
      <c r="GUY32" s="956"/>
      <c r="GUZ32" s="956"/>
      <c r="GVA32" s="956"/>
      <c r="GVB32" s="956"/>
      <c r="GVC32" s="956"/>
      <c r="GVD32" s="956"/>
      <c r="GVE32" s="956"/>
      <c r="GVF32" s="956"/>
      <c r="GVG32" s="956"/>
      <c r="GVH32" s="956"/>
      <c r="GVI32" s="956"/>
      <c r="GVJ32" s="956"/>
      <c r="GVK32" s="956"/>
      <c r="GVL32" s="956"/>
      <c r="GVM32" s="956"/>
      <c r="GVN32" s="956"/>
      <c r="GVO32" s="956"/>
      <c r="GVP32" s="956"/>
      <c r="GVQ32" s="956"/>
      <c r="GVR32" s="956"/>
      <c r="GVS32" s="956"/>
      <c r="GVT32" s="956"/>
      <c r="GVU32" s="956"/>
      <c r="GVV32" s="956"/>
      <c r="GVW32" s="956"/>
      <c r="GVX32" s="956"/>
      <c r="GVY32" s="956"/>
      <c r="GVZ32" s="956"/>
      <c r="GWA32" s="956"/>
      <c r="GWB32" s="956"/>
      <c r="GWC32" s="956"/>
      <c r="GWD32" s="956"/>
      <c r="GWE32" s="956"/>
      <c r="GWF32" s="956"/>
      <c r="GWG32" s="956"/>
      <c r="GWH32" s="956"/>
      <c r="GWI32" s="956"/>
      <c r="GWJ32" s="956"/>
      <c r="GWK32" s="956"/>
      <c r="GWL32" s="956"/>
      <c r="GWM32" s="956"/>
      <c r="GWN32" s="956"/>
      <c r="GWO32" s="956"/>
      <c r="GWP32" s="956"/>
      <c r="GWQ32" s="956"/>
      <c r="GWR32" s="956"/>
      <c r="GWS32" s="956"/>
      <c r="GWT32" s="956"/>
      <c r="GWU32" s="956"/>
      <c r="GWV32" s="956"/>
      <c r="GWW32" s="956"/>
      <c r="GWX32" s="956"/>
      <c r="GWY32" s="956"/>
      <c r="GWZ32" s="956"/>
      <c r="GXA32" s="956"/>
      <c r="GXB32" s="956"/>
      <c r="GXC32" s="956"/>
      <c r="GXD32" s="956"/>
      <c r="GXE32" s="956"/>
      <c r="GXF32" s="956"/>
      <c r="GXG32" s="956"/>
      <c r="GXH32" s="956"/>
      <c r="GXI32" s="956"/>
      <c r="GXJ32" s="956"/>
      <c r="GXK32" s="956"/>
      <c r="GXL32" s="956"/>
      <c r="GXM32" s="956"/>
      <c r="GXN32" s="956"/>
      <c r="GXO32" s="956"/>
      <c r="GXP32" s="956"/>
      <c r="GXQ32" s="956"/>
      <c r="GXR32" s="956"/>
      <c r="GXS32" s="956"/>
      <c r="GXT32" s="956"/>
      <c r="GXU32" s="956"/>
      <c r="GXV32" s="956"/>
      <c r="GXW32" s="956"/>
      <c r="GXX32" s="956"/>
      <c r="GXY32" s="956"/>
      <c r="GXZ32" s="956"/>
      <c r="GYA32" s="956"/>
      <c r="GYB32" s="956"/>
      <c r="GYC32" s="956"/>
      <c r="GYD32" s="956"/>
      <c r="GYE32" s="956"/>
      <c r="GYF32" s="956"/>
      <c r="GYG32" s="956"/>
      <c r="GYH32" s="956"/>
      <c r="GYI32" s="956"/>
      <c r="GYJ32" s="956"/>
      <c r="GYK32" s="956"/>
      <c r="GYL32" s="956"/>
      <c r="GYM32" s="956"/>
      <c r="GYN32" s="956"/>
      <c r="GYO32" s="956"/>
      <c r="GYP32" s="956"/>
      <c r="GYQ32" s="956"/>
      <c r="GYR32" s="956"/>
      <c r="GYS32" s="956"/>
      <c r="GYT32" s="956"/>
      <c r="GYU32" s="956"/>
      <c r="GYV32" s="956"/>
      <c r="GYW32" s="956"/>
      <c r="GYX32" s="956"/>
      <c r="GYY32" s="956"/>
      <c r="GYZ32" s="956"/>
      <c r="GZA32" s="956"/>
      <c r="GZB32" s="956"/>
      <c r="GZC32" s="956"/>
      <c r="GZD32" s="956"/>
      <c r="GZE32" s="956"/>
      <c r="GZF32" s="956"/>
      <c r="GZG32" s="956"/>
      <c r="GZH32" s="956"/>
      <c r="GZI32" s="956"/>
      <c r="GZJ32" s="956"/>
      <c r="GZK32" s="956"/>
      <c r="GZL32" s="956"/>
      <c r="GZM32" s="956"/>
      <c r="GZN32" s="956"/>
      <c r="GZO32" s="956"/>
      <c r="GZP32" s="956"/>
      <c r="GZQ32" s="956"/>
      <c r="GZR32" s="956"/>
      <c r="GZS32" s="956"/>
      <c r="GZT32" s="956"/>
      <c r="GZU32" s="956"/>
      <c r="GZV32" s="956"/>
      <c r="GZW32" s="956"/>
      <c r="GZX32" s="956"/>
      <c r="GZY32" s="956"/>
      <c r="GZZ32" s="956"/>
      <c r="HAA32" s="956"/>
      <c r="HAB32" s="956"/>
      <c r="HAC32" s="956"/>
      <c r="HAD32" s="956"/>
      <c r="HAE32" s="956"/>
      <c r="HAF32" s="956"/>
      <c r="HAG32" s="956"/>
      <c r="HAH32" s="956"/>
      <c r="HAI32" s="956"/>
      <c r="HAJ32" s="956"/>
      <c r="HAK32" s="956"/>
      <c r="HAL32" s="956"/>
      <c r="HAM32" s="956"/>
      <c r="HAN32" s="956"/>
      <c r="HAO32" s="956"/>
      <c r="HAP32" s="956"/>
      <c r="HAQ32" s="956"/>
      <c r="HAR32" s="956"/>
      <c r="HAS32" s="956"/>
      <c r="HAT32" s="956"/>
      <c r="HAU32" s="956"/>
      <c r="HAV32" s="956"/>
      <c r="HAW32" s="956"/>
      <c r="HAX32" s="956"/>
      <c r="HAY32" s="956"/>
      <c r="HAZ32" s="956"/>
      <c r="HBA32" s="956"/>
      <c r="HBB32" s="956"/>
      <c r="HBC32" s="956"/>
      <c r="HBD32" s="956"/>
      <c r="HBE32" s="956"/>
      <c r="HBF32" s="956"/>
      <c r="HBG32" s="956"/>
      <c r="HBH32" s="956"/>
      <c r="HBI32" s="956"/>
      <c r="HBJ32" s="956"/>
      <c r="HBK32" s="956"/>
      <c r="HBL32" s="956"/>
      <c r="HBM32" s="956"/>
      <c r="HBN32" s="956"/>
      <c r="HBO32" s="956"/>
      <c r="HBP32" s="956"/>
      <c r="HBQ32" s="956"/>
      <c r="HBR32" s="956"/>
      <c r="HBS32" s="956"/>
      <c r="HBT32" s="956"/>
      <c r="HBU32" s="956"/>
      <c r="HBV32" s="956"/>
      <c r="HBW32" s="956"/>
      <c r="HBX32" s="956"/>
      <c r="HBY32" s="956"/>
      <c r="HBZ32" s="956"/>
      <c r="HCA32" s="956"/>
      <c r="HCB32" s="956"/>
      <c r="HCC32" s="956"/>
      <c r="HCD32" s="956"/>
      <c r="HCE32" s="956"/>
      <c r="HCF32" s="956"/>
      <c r="HCG32" s="956"/>
      <c r="HCH32" s="956"/>
      <c r="HCI32" s="956"/>
      <c r="HCJ32" s="956"/>
      <c r="HCK32" s="956"/>
      <c r="HCL32" s="956"/>
      <c r="HCM32" s="956"/>
      <c r="HCN32" s="956"/>
      <c r="HCO32" s="956"/>
      <c r="HCP32" s="956"/>
      <c r="HCQ32" s="956"/>
      <c r="HCR32" s="956"/>
      <c r="HCS32" s="956"/>
      <c r="HCT32" s="956"/>
      <c r="HCU32" s="956"/>
      <c r="HCV32" s="956"/>
      <c r="HCW32" s="956"/>
      <c r="HCX32" s="956"/>
      <c r="HCY32" s="956"/>
      <c r="HCZ32" s="956"/>
      <c r="HDA32" s="956"/>
      <c r="HDB32" s="956"/>
      <c r="HDC32" s="956"/>
      <c r="HDD32" s="956"/>
      <c r="HDE32" s="956"/>
      <c r="HDF32" s="956"/>
      <c r="HDG32" s="956"/>
      <c r="HDH32" s="956"/>
      <c r="HDI32" s="956"/>
      <c r="HDJ32" s="956"/>
      <c r="HDK32" s="956"/>
      <c r="HDL32" s="956"/>
      <c r="HDM32" s="956"/>
      <c r="HDN32" s="956"/>
      <c r="HDO32" s="956"/>
      <c r="HDP32" s="956"/>
      <c r="HDQ32" s="956"/>
      <c r="HDR32" s="956"/>
      <c r="HDS32" s="956"/>
      <c r="HDT32" s="956"/>
      <c r="HDU32" s="956"/>
      <c r="HDV32" s="956"/>
      <c r="HDW32" s="956"/>
      <c r="HDX32" s="956"/>
      <c r="HDY32" s="956"/>
      <c r="HDZ32" s="956"/>
      <c r="HEA32" s="956"/>
      <c r="HEB32" s="956"/>
      <c r="HEC32" s="956"/>
      <c r="HED32" s="956"/>
      <c r="HEE32" s="956"/>
      <c r="HEF32" s="956"/>
      <c r="HEG32" s="956"/>
      <c r="HEH32" s="956"/>
      <c r="HEI32" s="956"/>
      <c r="HEJ32" s="956"/>
      <c r="HEK32" s="956"/>
      <c r="HEL32" s="956"/>
      <c r="HEM32" s="956"/>
      <c r="HEN32" s="956"/>
      <c r="HEO32" s="956"/>
      <c r="HEP32" s="956"/>
      <c r="HEQ32" s="956"/>
      <c r="HER32" s="956"/>
      <c r="HES32" s="956"/>
      <c r="HET32" s="956"/>
      <c r="HEU32" s="956"/>
      <c r="HEV32" s="956"/>
      <c r="HEW32" s="956"/>
      <c r="HEX32" s="956"/>
      <c r="HEY32" s="956"/>
      <c r="HEZ32" s="956"/>
      <c r="HFA32" s="956"/>
      <c r="HFB32" s="956"/>
      <c r="HFC32" s="956"/>
      <c r="HFD32" s="956"/>
      <c r="HFE32" s="956"/>
      <c r="HFF32" s="956"/>
      <c r="HFG32" s="956"/>
      <c r="HFH32" s="956"/>
      <c r="HFI32" s="956"/>
      <c r="HFJ32" s="956"/>
      <c r="HFK32" s="956"/>
      <c r="HFL32" s="956"/>
      <c r="HFM32" s="956"/>
      <c r="HFN32" s="956"/>
      <c r="HFO32" s="956"/>
      <c r="HFP32" s="956"/>
      <c r="HFQ32" s="956"/>
      <c r="HFR32" s="956"/>
      <c r="HFS32" s="956"/>
      <c r="HFT32" s="956"/>
      <c r="HFU32" s="956"/>
      <c r="HFV32" s="956"/>
      <c r="HFW32" s="956"/>
      <c r="HFX32" s="956"/>
      <c r="HFY32" s="956"/>
      <c r="HFZ32" s="956"/>
      <c r="HGA32" s="956"/>
      <c r="HGB32" s="956"/>
      <c r="HGC32" s="956"/>
      <c r="HGD32" s="956"/>
      <c r="HGE32" s="956"/>
      <c r="HGF32" s="956"/>
      <c r="HGG32" s="956"/>
      <c r="HGH32" s="956"/>
      <c r="HGI32" s="956"/>
      <c r="HGJ32" s="956"/>
      <c r="HGK32" s="956"/>
      <c r="HGL32" s="956"/>
      <c r="HGM32" s="956"/>
      <c r="HGN32" s="956"/>
      <c r="HGO32" s="956"/>
      <c r="HGP32" s="956"/>
      <c r="HGQ32" s="956"/>
      <c r="HGR32" s="956"/>
      <c r="HGS32" s="956"/>
      <c r="HGT32" s="956"/>
      <c r="HGU32" s="956"/>
      <c r="HGV32" s="956"/>
      <c r="HGW32" s="956"/>
      <c r="HGX32" s="956"/>
      <c r="HGY32" s="956"/>
      <c r="HGZ32" s="956"/>
      <c r="HHA32" s="956"/>
      <c r="HHB32" s="956"/>
      <c r="HHC32" s="956"/>
      <c r="HHD32" s="956"/>
      <c r="HHE32" s="956"/>
      <c r="HHF32" s="956"/>
      <c r="HHG32" s="956"/>
      <c r="HHH32" s="956"/>
      <c r="HHI32" s="956"/>
      <c r="HHJ32" s="956"/>
      <c r="HHK32" s="956"/>
      <c r="HHL32" s="956"/>
      <c r="HHM32" s="956"/>
      <c r="HHN32" s="956"/>
      <c r="HHO32" s="956"/>
      <c r="HHP32" s="956"/>
      <c r="HHQ32" s="956"/>
      <c r="HHR32" s="956"/>
      <c r="HHS32" s="956"/>
      <c r="HHT32" s="956"/>
      <c r="HHU32" s="956"/>
      <c r="HHV32" s="956"/>
      <c r="HHW32" s="956"/>
      <c r="HHX32" s="956"/>
      <c r="HHY32" s="956"/>
      <c r="HHZ32" s="956"/>
      <c r="HIA32" s="956"/>
      <c r="HIB32" s="956"/>
      <c r="HIC32" s="956"/>
      <c r="HID32" s="956"/>
      <c r="HIE32" s="956"/>
      <c r="HIF32" s="956"/>
      <c r="HIG32" s="956"/>
      <c r="HIH32" s="956"/>
      <c r="HII32" s="956"/>
      <c r="HIJ32" s="956"/>
      <c r="HIK32" s="956"/>
      <c r="HIL32" s="956"/>
      <c r="HIM32" s="956"/>
      <c r="HIN32" s="956"/>
      <c r="HIO32" s="956"/>
      <c r="HIP32" s="956"/>
      <c r="HIQ32" s="956"/>
      <c r="HIR32" s="956"/>
      <c r="HIS32" s="956"/>
      <c r="HIT32" s="956"/>
      <c r="HIU32" s="956"/>
      <c r="HIV32" s="956"/>
      <c r="HIW32" s="956"/>
      <c r="HIX32" s="956"/>
      <c r="HIY32" s="956"/>
      <c r="HIZ32" s="956"/>
      <c r="HJA32" s="956"/>
      <c r="HJB32" s="956"/>
      <c r="HJC32" s="956"/>
      <c r="HJD32" s="956"/>
      <c r="HJE32" s="956"/>
      <c r="HJF32" s="956"/>
      <c r="HJG32" s="956"/>
      <c r="HJH32" s="956"/>
      <c r="HJI32" s="956"/>
      <c r="HJJ32" s="956"/>
      <c r="HJK32" s="956"/>
      <c r="HJL32" s="956"/>
      <c r="HJM32" s="956"/>
      <c r="HJN32" s="956"/>
      <c r="HJO32" s="956"/>
      <c r="HJP32" s="956"/>
      <c r="HJQ32" s="956"/>
      <c r="HJR32" s="956"/>
      <c r="HJS32" s="956"/>
      <c r="HJT32" s="956"/>
      <c r="HJU32" s="956"/>
      <c r="HJV32" s="956"/>
      <c r="HJW32" s="956"/>
      <c r="HJX32" s="956"/>
      <c r="HJY32" s="956"/>
      <c r="HJZ32" s="956"/>
      <c r="HKA32" s="956"/>
      <c r="HKB32" s="956"/>
      <c r="HKC32" s="956"/>
      <c r="HKD32" s="956"/>
      <c r="HKE32" s="956"/>
      <c r="HKF32" s="956"/>
      <c r="HKG32" s="956"/>
      <c r="HKH32" s="956"/>
      <c r="HKI32" s="956"/>
      <c r="HKJ32" s="956"/>
      <c r="HKK32" s="956"/>
      <c r="HKL32" s="956"/>
      <c r="HKM32" s="956"/>
      <c r="HKN32" s="956"/>
      <c r="HKO32" s="956"/>
      <c r="HKP32" s="956"/>
      <c r="HKQ32" s="956"/>
      <c r="HKR32" s="956"/>
      <c r="HKS32" s="956"/>
      <c r="HKT32" s="956"/>
      <c r="HKU32" s="956"/>
      <c r="HKV32" s="956"/>
      <c r="HKW32" s="956"/>
      <c r="HKX32" s="956"/>
      <c r="HKY32" s="956"/>
      <c r="HKZ32" s="956"/>
      <c r="HLA32" s="956"/>
      <c r="HLB32" s="956"/>
      <c r="HLC32" s="956"/>
      <c r="HLD32" s="956"/>
      <c r="HLE32" s="956"/>
      <c r="HLF32" s="956"/>
      <c r="HLG32" s="956"/>
      <c r="HLH32" s="956"/>
      <c r="HLI32" s="956"/>
      <c r="HLJ32" s="956"/>
      <c r="HLK32" s="956"/>
      <c r="HLL32" s="956"/>
      <c r="HLM32" s="956"/>
      <c r="HLN32" s="956"/>
      <c r="HLO32" s="956"/>
      <c r="HLP32" s="956"/>
      <c r="HLQ32" s="956"/>
      <c r="HLR32" s="956"/>
      <c r="HLS32" s="956"/>
      <c r="HLT32" s="956"/>
      <c r="HLU32" s="956"/>
      <c r="HLV32" s="956"/>
      <c r="HLW32" s="956"/>
      <c r="HLX32" s="956"/>
      <c r="HLY32" s="956"/>
      <c r="HLZ32" s="956"/>
      <c r="HMA32" s="956"/>
      <c r="HMB32" s="956"/>
      <c r="HMC32" s="956"/>
      <c r="HMD32" s="956"/>
      <c r="HME32" s="956"/>
      <c r="HMF32" s="956"/>
      <c r="HMG32" s="956"/>
      <c r="HMH32" s="956"/>
      <c r="HMI32" s="956"/>
      <c r="HMJ32" s="956"/>
      <c r="HMK32" s="956"/>
      <c r="HML32" s="956"/>
      <c r="HMM32" s="956"/>
      <c r="HMN32" s="956"/>
      <c r="HMO32" s="956"/>
      <c r="HMP32" s="956"/>
      <c r="HMQ32" s="956"/>
      <c r="HMR32" s="956"/>
      <c r="HMS32" s="956"/>
      <c r="HMT32" s="956"/>
      <c r="HMU32" s="956"/>
      <c r="HMV32" s="956"/>
      <c r="HMW32" s="956"/>
      <c r="HMX32" s="956"/>
      <c r="HMY32" s="956"/>
      <c r="HMZ32" s="956"/>
      <c r="HNA32" s="956"/>
      <c r="HNB32" s="956"/>
      <c r="HNC32" s="956"/>
      <c r="HND32" s="956"/>
      <c r="HNE32" s="956"/>
      <c r="HNF32" s="956"/>
      <c r="HNG32" s="956"/>
      <c r="HNH32" s="956"/>
      <c r="HNI32" s="956"/>
      <c r="HNJ32" s="956"/>
      <c r="HNK32" s="956"/>
      <c r="HNL32" s="956"/>
      <c r="HNM32" s="956"/>
      <c r="HNN32" s="956"/>
      <c r="HNO32" s="956"/>
      <c r="HNP32" s="956"/>
      <c r="HNQ32" s="956"/>
      <c r="HNR32" s="956"/>
      <c r="HNS32" s="956"/>
      <c r="HNT32" s="956"/>
      <c r="HNU32" s="956"/>
      <c r="HNV32" s="956"/>
      <c r="HNW32" s="956"/>
      <c r="HNX32" s="956"/>
      <c r="HNY32" s="956"/>
      <c r="HNZ32" s="956"/>
      <c r="HOA32" s="956"/>
      <c r="HOB32" s="956"/>
      <c r="HOC32" s="956"/>
      <c r="HOD32" s="956"/>
      <c r="HOE32" s="956"/>
      <c r="HOF32" s="956"/>
      <c r="HOG32" s="956"/>
      <c r="HOH32" s="956"/>
      <c r="HOI32" s="956"/>
      <c r="HOJ32" s="956"/>
      <c r="HOK32" s="956"/>
      <c r="HOL32" s="956"/>
      <c r="HOM32" s="956"/>
      <c r="HON32" s="956"/>
      <c r="HOO32" s="956"/>
      <c r="HOP32" s="956"/>
      <c r="HOQ32" s="956"/>
      <c r="HOR32" s="956"/>
      <c r="HOS32" s="956"/>
      <c r="HOT32" s="956"/>
      <c r="HOU32" s="956"/>
      <c r="HOV32" s="956"/>
      <c r="HOW32" s="956"/>
      <c r="HOX32" s="956"/>
      <c r="HOY32" s="956"/>
      <c r="HOZ32" s="956"/>
      <c r="HPA32" s="956"/>
      <c r="HPB32" s="956"/>
      <c r="HPC32" s="956"/>
      <c r="HPD32" s="956"/>
      <c r="HPE32" s="956"/>
      <c r="HPF32" s="956"/>
      <c r="HPG32" s="956"/>
      <c r="HPH32" s="956"/>
      <c r="HPI32" s="956"/>
      <c r="HPJ32" s="956"/>
      <c r="HPK32" s="956"/>
      <c r="HPL32" s="956"/>
      <c r="HPM32" s="956"/>
      <c r="HPN32" s="956"/>
      <c r="HPO32" s="956"/>
      <c r="HPP32" s="956"/>
      <c r="HPQ32" s="956"/>
      <c r="HPR32" s="956"/>
      <c r="HPS32" s="956"/>
      <c r="HPT32" s="956"/>
      <c r="HPU32" s="956"/>
      <c r="HPV32" s="956"/>
      <c r="HPW32" s="956"/>
      <c r="HPX32" s="956"/>
      <c r="HPY32" s="956"/>
      <c r="HPZ32" s="956"/>
      <c r="HQA32" s="956"/>
      <c r="HQB32" s="956"/>
      <c r="HQC32" s="956"/>
      <c r="HQD32" s="956"/>
      <c r="HQE32" s="956"/>
      <c r="HQF32" s="956"/>
      <c r="HQG32" s="956"/>
      <c r="HQH32" s="956"/>
      <c r="HQI32" s="956"/>
      <c r="HQJ32" s="956"/>
      <c r="HQK32" s="956"/>
      <c r="HQL32" s="956"/>
      <c r="HQM32" s="956"/>
      <c r="HQN32" s="956"/>
      <c r="HQO32" s="956"/>
      <c r="HQP32" s="956"/>
      <c r="HQQ32" s="956"/>
      <c r="HQR32" s="956"/>
      <c r="HQS32" s="956"/>
      <c r="HQT32" s="956"/>
      <c r="HQU32" s="956"/>
      <c r="HQV32" s="956"/>
      <c r="HQW32" s="956"/>
      <c r="HQX32" s="956"/>
      <c r="HQY32" s="956"/>
      <c r="HQZ32" s="956"/>
      <c r="HRA32" s="956"/>
      <c r="HRB32" s="956"/>
      <c r="HRC32" s="956"/>
      <c r="HRD32" s="956"/>
      <c r="HRE32" s="956"/>
      <c r="HRF32" s="956"/>
      <c r="HRG32" s="956"/>
      <c r="HRH32" s="956"/>
      <c r="HRI32" s="956"/>
      <c r="HRJ32" s="956"/>
      <c r="HRK32" s="956"/>
      <c r="HRL32" s="956"/>
      <c r="HRM32" s="956"/>
      <c r="HRN32" s="956"/>
      <c r="HRO32" s="956"/>
      <c r="HRP32" s="956"/>
      <c r="HRQ32" s="956"/>
      <c r="HRR32" s="956"/>
      <c r="HRS32" s="956"/>
      <c r="HRT32" s="956"/>
      <c r="HRU32" s="956"/>
      <c r="HRV32" s="956"/>
      <c r="HRW32" s="956"/>
      <c r="HRX32" s="956"/>
      <c r="HRY32" s="956"/>
      <c r="HRZ32" s="956"/>
      <c r="HSA32" s="956"/>
      <c r="HSB32" s="956"/>
      <c r="HSC32" s="956"/>
      <c r="HSD32" s="956"/>
      <c r="HSE32" s="956"/>
      <c r="HSF32" s="956"/>
      <c r="HSG32" s="956"/>
      <c r="HSH32" s="956"/>
      <c r="HSI32" s="956"/>
      <c r="HSJ32" s="956"/>
      <c r="HSK32" s="956"/>
      <c r="HSL32" s="956"/>
      <c r="HSM32" s="956"/>
      <c r="HSN32" s="956"/>
      <c r="HSO32" s="956"/>
      <c r="HSP32" s="956"/>
      <c r="HSQ32" s="956"/>
      <c r="HSR32" s="956"/>
      <c r="HSS32" s="956"/>
      <c r="HST32" s="956"/>
      <c r="HSU32" s="956"/>
      <c r="HSV32" s="956"/>
      <c r="HSW32" s="956"/>
      <c r="HSX32" s="956"/>
      <c r="HSY32" s="956"/>
      <c r="HSZ32" s="956"/>
      <c r="HTA32" s="956"/>
      <c r="HTB32" s="956"/>
      <c r="HTC32" s="956"/>
      <c r="HTD32" s="956"/>
      <c r="HTE32" s="956"/>
      <c r="HTF32" s="956"/>
      <c r="HTG32" s="956"/>
      <c r="HTH32" s="956"/>
      <c r="HTI32" s="956"/>
      <c r="HTJ32" s="956"/>
      <c r="HTK32" s="956"/>
      <c r="HTL32" s="956"/>
      <c r="HTM32" s="956"/>
      <c r="HTN32" s="956"/>
      <c r="HTO32" s="956"/>
      <c r="HTP32" s="956"/>
      <c r="HTQ32" s="956"/>
      <c r="HTR32" s="956"/>
      <c r="HTS32" s="956"/>
      <c r="HTT32" s="956"/>
      <c r="HTU32" s="956"/>
      <c r="HTV32" s="956"/>
      <c r="HTW32" s="956"/>
      <c r="HTX32" s="956"/>
      <c r="HTY32" s="956"/>
      <c r="HTZ32" s="956"/>
      <c r="HUA32" s="956"/>
      <c r="HUB32" s="956"/>
      <c r="HUC32" s="956"/>
      <c r="HUD32" s="956"/>
      <c r="HUE32" s="956"/>
      <c r="HUF32" s="956"/>
      <c r="HUG32" s="956"/>
      <c r="HUH32" s="956"/>
      <c r="HUI32" s="956"/>
      <c r="HUJ32" s="956"/>
      <c r="HUK32" s="956"/>
      <c r="HUL32" s="956"/>
      <c r="HUM32" s="956"/>
      <c r="HUN32" s="956"/>
      <c r="HUO32" s="956"/>
      <c r="HUP32" s="956"/>
      <c r="HUQ32" s="956"/>
      <c r="HUR32" s="956"/>
      <c r="HUS32" s="956"/>
      <c r="HUT32" s="956"/>
      <c r="HUU32" s="956"/>
      <c r="HUV32" s="956"/>
      <c r="HUW32" s="956"/>
      <c r="HUX32" s="956"/>
      <c r="HUY32" s="956"/>
      <c r="HUZ32" s="956"/>
      <c r="HVA32" s="956"/>
      <c r="HVB32" s="956"/>
      <c r="HVC32" s="956"/>
      <c r="HVD32" s="956"/>
      <c r="HVE32" s="956"/>
      <c r="HVF32" s="956"/>
      <c r="HVG32" s="956"/>
      <c r="HVH32" s="956"/>
      <c r="HVI32" s="956"/>
      <c r="HVJ32" s="956"/>
      <c r="HVK32" s="956"/>
      <c r="HVL32" s="956"/>
      <c r="HVM32" s="956"/>
      <c r="HVN32" s="956"/>
      <c r="HVO32" s="956"/>
      <c r="HVP32" s="956"/>
      <c r="HVQ32" s="956"/>
      <c r="HVR32" s="956"/>
      <c r="HVS32" s="956"/>
      <c r="HVT32" s="956"/>
      <c r="HVU32" s="956"/>
      <c r="HVV32" s="956"/>
      <c r="HVW32" s="956"/>
      <c r="HVX32" s="956"/>
      <c r="HVY32" s="956"/>
      <c r="HVZ32" s="956"/>
      <c r="HWA32" s="956"/>
      <c r="HWB32" s="956"/>
      <c r="HWC32" s="956"/>
      <c r="HWD32" s="956"/>
      <c r="HWE32" s="956"/>
      <c r="HWF32" s="956"/>
      <c r="HWG32" s="956"/>
      <c r="HWH32" s="956"/>
      <c r="HWI32" s="956"/>
      <c r="HWJ32" s="956"/>
      <c r="HWK32" s="956"/>
      <c r="HWL32" s="956"/>
      <c r="HWM32" s="956"/>
      <c r="HWN32" s="956"/>
      <c r="HWO32" s="956"/>
      <c r="HWP32" s="956"/>
      <c r="HWQ32" s="956"/>
      <c r="HWR32" s="956"/>
      <c r="HWS32" s="956"/>
      <c r="HWT32" s="956"/>
      <c r="HWU32" s="956"/>
      <c r="HWV32" s="956"/>
      <c r="HWW32" s="956"/>
      <c r="HWX32" s="956"/>
      <c r="HWY32" s="956"/>
      <c r="HWZ32" s="956"/>
      <c r="HXA32" s="956"/>
      <c r="HXB32" s="956"/>
      <c r="HXC32" s="956"/>
      <c r="HXD32" s="956"/>
      <c r="HXE32" s="956"/>
      <c r="HXF32" s="956"/>
      <c r="HXG32" s="956"/>
      <c r="HXH32" s="956"/>
      <c r="HXI32" s="956"/>
      <c r="HXJ32" s="956"/>
      <c r="HXK32" s="956"/>
      <c r="HXL32" s="956"/>
      <c r="HXM32" s="956"/>
      <c r="HXN32" s="956"/>
      <c r="HXO32" s="956"/>
      <c r="HXP32" s="956"/>
      <c r="HXQ32" s="956"/>
      <c r="HXR32" s="956"/>
      <c r="HXS32" s="956"/>
      <c r="HXT32" s="956"/>
      <c r="HXU32" s="956"/>
      <c r="HXV32" s="956"/>
      <c r="HXW32" s="956"/>
      <c r="HXX32" s="956"/>
      <c r="HXY32" s="956"/>
      <c r="HXZ32" s="956"/>
      <c r="HYA32" s="956"/>
      <c r="HYB32" s="956"/>
      <c r="HYC32" s="956"/>
      <c r="HYD32" s="956"/>
      <c r="HYE32" s="956"/>
      <c r="HYF32" s="956"/>
      <c r="HYG32" s="956"/>
      <c r="HYH32" s="956"/>
      <c r="HYI32" s="956"/>
      <c r="HYJ32" s="956"/>
      <c r="HYK32" s="956"/>
      <c r="HYL32" s="956"/>
      <c r="HYM32" s="956"/>
      <c r="HYN32" s="956"/>
      <c r="HYO32" s="956"/>
      <c r="HYP32" s="956"/>
      <c r="HYQ32" s="956"/>
      <c r="HYR32" s="956"/>
      <c r="HYS32" s="956"/>
      <c r="HYT32" s="956"/>
      <c r="HYU32" s="956"/>
      <c r="HYV32" s="956"/>
      <c r="HYW32" s="956"/>
      <c r="HYX32" s="956"/>
      <c r="HYY32" s="956"/>
      <c r="HYZ32" s="956"/>
      <c r="HZA32" s="956"/>
      <c r="HZB32" s="956"/>
      <c r="HZC32" s="956"/>
      <c r="HZD32" s="956"/>
      <c r="HZE32" s="956"/>
      <c r="HZF32" s="956"/>
      <c r="HZG32" s="956"/>
      <c r="HZH32" s="956"/>
      <c r="HZI32" s="956"/>
      <c r="HZJ32" s="956"/>
      <c r="HZK32" s="956"/>
      <c r="HZL32" s="956"/>
      <c r="HZM32" s="956"/>
      <c r="HZN32" s="956"/>
      <c r="HZO32" s="956"/>
      <c r="HZP32" s="956"/>
      <c r="HZQ32" s="956"/>
      <c r="HZR32" s="956"/>
      <c r="HZS32" s="956"/>
      <c r="HZT32" s="956"/>
      <c r="HZU32" s="956"/>
      <c r="HZV32" s="956"/>
      <c r="HZW32" s="956"/>
      <c r="HZX32" s="956"/>
      <c r="HZY32" s="956"/>
      <c r="HZZ32" s="956"/>
      <c r="IAA32" s="956"/>
      <c r="IAB32" s="956"/>
      <c r="IAC32" s="956"/>
      <c r="IAD32" s="956"/>
      <c r="IAE32" s="956"/>
      <c r="IAF32" s="956"/>
      <c r="IAG32" s="956"/>
      <c r="IAH32" s="956"/>
      <c r="IAI32" s="956"/>
      <c r="IAJ32" s="956"/>
      <c r="IAK32" s="956"/>
      <c r="IAL32" s="956"/>
      <c r="IAM32" s="956"/>
      <c r="IAN32" s="956"/>
      <c r="IAO32" s="956"/>
      <c r="IAP32" s="956"/>
      <c r="IAQ32" s="956"/>
      <c r="IAR32" s="956"/>
      <c r="IAS32" s="956"/>
      <c r="IAT32" s="956"/>
      <c r="IAU32" s="956"/>
      <c r="IAV32" s="956"/>
      <c r="IAW32" s="956"/>
      <c r="IAX32" s="956"/>
      <c r="IAY32" s="956"/>
      <c r="IAZ32" s="956"/>
      <c r="IBA32" s="956"/>
      <c r="IBB32" s="956"/>
      <c r="IBC32" s="956"/>
      <c r="IBD32" s="956"/>
      <c r="IBE32" s="956"/>
      <c r="IBF32" s="956"/>
      <c r="IBG32" s="956"/>
      <c r="IBH32" s="956"/>
      <c r="IBI32" s="956"/>
      <c r="IBJ32" s="956"/>
      <c r="IBK32" s="956"/>
      <c r="IBL32" s="956"/>
      <c r="IBM32" s="956"/>
      <c r="IBN32" s="956"/>
      <c r="IBO32" s="956"/>
      <c r="IBP32" s="956"/>
      <c r="IBQ32" s="956"/>
      <c r="IBR32" s="956"/>
      <c r="IBS32" s="956"/>
      <c r="IBT32" s="956"/>
      <c r="IBU32" s="956"/>
      <c r="IBV32" s="956"/>
      <c r="IBW32" s="956"/>
      <c r="IBX32" s="956"/>
      <c r="IBY32" s="956"/>
      <c r="IBZ32" s="956"/>
      <c r="ICA32" s="956"/>
      <c r="ICB32" s="956"/>
      <c r="ICC32" s="956"/>
      <c r="ICD32" s="956"/>
      <c r="ICE32" s="956"/>
      <c r="ICF32" s="956"/>
      <c r="ICG32" s="956"/>
      <c r="ICH32" s="956"/>
      <c r="ICI32" s="956"/>
      <c r="ICJ32" s="956"/>
      <c r="ICK32" s="956"/>
      <c r="ICL32" s="956"/>
      <c r="ICM32" s="956"/>
      <c r="ICN32" s="956"/>
      <c r="ICO32" s="956"/>
      <c r="ICP32" s="956"/>
      <c r="ICQ32" s="956"/>
      <c r="ICR32" s="956"/>
      <c r="ICS32" s="956"/>
      <c r="ICT32" s="956"/>
      <c r="ICU32" s="956"/>
      <c r="ICV32" s="956"/>
      <c r="ICW32" s="956"/>
      <c r="ICX32" s="956"/>
      <c r="ICY32" s="956"/>
      <c r="ICZ32" s="956"/>
      <c r="IDA32" s="956"/>
      <c r="IDB32" s="956"/>
      <c r="IDC32" s="956"/>
      <c r="IDD32" s="956"/>
      <c r="IDE32" s="956"/>
      <c r="IDF32" s="956"/>
      <c r="IDG32" s="956"/>
      <c r="IDH32" s="956"/>
      <c r="IDI32" s="956"/>
      <c r="IDJ32" s="956"/>
      <c r="IDK32" s="956"/>
      <c r="IDL32" s="956"/>
      <c r="IDM32" s="956"/>
      <c r="IDN32" s="956"/>
      <c r="IDO32" s="956"/>
      <c r="IDP32" s="956"/>
      <c r="IDQ32" s="956"/>
      <c r="IDR32" s="956"/>
      <c r="IDS32" s="956"/>
      <c r="IDT32" s="956"/>
      <c r="IDU32" s="956"/>
      <c r="IDV32" s="956"/>
      <c r="IDW32" s="956"/>
      <c r="IDX32" s="956"/>
      <c r="IDY32" s="956"/>
      <c r="IDZ32" s="956"/>
      <c r="IEA32" s="956"/>
      <c r="IEB32" s="956"/>
      <c r="IEC32" s="956"/>
      <c r="IED32" s="956"/>
      <c r="IEE32" s="956"/>
      <c r="IEF32" s="956"/>
      <c r="IEG32" s="956"/>
      <c r="IEH32" s="956"/>
      <c r="IEI32" s="956"/>
      <c r="IEJ32" s="956"/>
      <c r="IEK32" s="956"/>
      <c r="IEL32" s="956"/>
      <c r="IEM32" s="956"/>
      <c r="IEN32" s="956"/>
      <c r="IEO32" s="956"/>
      <c r="IEP32" s="956"/>
      <c r="IEQ32" s="956"/>
      <c r="IER32" s="956"/>
      <c r="IES32" s="956"/>
      <c r="IET32" s="956"/>
      <c r="IEU32" s="956"/>
      <c r="IEV32" s="956"/>
      <c r="IEW32" s="956"/>
      <c r="IEX32" s="956"/>
      <c r="IEY32" s="956"/>
      <c r="IEZ32" s="956"/>
      <c r="IFA32" s="956"/>
      <c r="IFB32" s="956"/>
      <c r="IFC32" s="956"/>
      <c r="IFD32" s="956"/>
      <c r="IFE32" s="956"/>
      <c r="IFF32" s="956"/>
      <c r="IFG32" s="956"/>
      <c r="IFH32" s="956"/>
      <c r="IFI32" s="956"/>
      <c r="IFJ32" s="956"/>
      <c r="IFK32" s="956"/>
      <c r="IFL32" s="956"/>
      <c r="IFM32" s="956"/>
      <c r="IFN32" s="956"/>
      <c r="IFO32" s="956"/>
      <c r="IFP32" s="956"/>
      <c r="IFQ32" s="956"/>
      <c r="IFR32" s="956"/>
      <c r="IFS32" s="956"/>
      <c r="IFT32" s="956"/>
      <c r="IFU32" s="956"/>
      <c r="IFV32" s="956"/>
      <c r="IFW32" s="956"/>
      <c r="IFX32" s="956"/>
      <c r="IFY32" s="956"/>
      <c r="IFZ32" s="956"/>
      <c r="IGA32" s="956"/>
      <c r="IGB32" s="956"/>
      <c r="IGC32" s="956"/>
      <c r="IGD32" s="956"/>
      <c r="IGE32" s="956"/>
      <c r="IGF32" s="956"/>
      <c r="IGG32" s="956"/>
      <c r="IGH32" s="956"/>
      <c r="IGI32" s="956"/>
      <c r="IGJ32" s="956"/>
      <c r="IGK32" s="956"/>
      <c r="IGL32" s="956"/>
      <c r="IGM32" s="956"/>
      <c r="IGN32" s="956"/>
      <c r="IGO32" s="956"/>
      <c r="IGP32" s="956"/>
      <c r="IGQ32" s="956"/>
      <c r="IGR32" s="956"/>
      <c r="IGS32" s="956"/>
      <c r="IGT32" s="956"/>
      <c r="IGU32" s="956"/>
      <c r="IGV32" s="956"/>
      <c r="IGW32" s="956"/>
      <c r="IGX32" s="956"/>
      <c r="IGY32" s="956"/>
      <c r="IGZ32" s="956"/>
      <c r="IHA32" s="956"/>
      <c r="IHB32" s="956"/>
      <c r="IHC32" s="956"/>
      <c r="IHD32" s="956"/>
      <c r="IHE32" s="956"/>
      <c r="IHF32" s="956"/>
      <c r="IHG32" s="956"/>
      <c r="IHH32" s="956"/>
      <c r="IHI32" s="956"/>
      <c r="IHJ32" s="956"/>
      <c r="IHK32" s="956"/>
      <c r="IHL32" s="956"/>
      <c r="IHM32" s="956"/>
      <c r="IHN32" s="956"/>
      <c r="IHO32" s="956"/>
      <c r="IHP32" s="956"/>
      <c r="IHQ32" s="956"/>
      <c r="IHR32" s="956"/>
      <c r="IHS32" s="956"/>
      <c r="IHT32" s="956"/>
      <c r="IHU32" s="956"/>
      <c r="IHV32" s="956"/>
      <c r="IHW32" s="956"/>
      <c r="IHX32" s="956"/>
      <c r="IHY32" s="956"/>
      <c r="IHZ32" s="956"/>
      <c r="IIA32" s="956"/>
      <c r="IIB32" s="956"/>
      <c r="IIC32" s="956"/>
      <c r="IID32" s="956"/>
      <c r="IIE32" s="956"/>
      <c r="IIF32" s="956"/>
      <c r="IIG32" s="956"/>
      <c r="IIH32" s="956"/>
      <c r="III32" s="956"/>
      <c r="IIJ32" s="956"/>
      <c r="IIK32" s="956"/>
      <c r="IIL32" s="956"/>
      <c r="IIM32" s="956"/>
      <c r="IIN32" s="956"/>
      <c r="IIO32" s="956"/>
      <c r="IIP32" s="956"/>
      <c r="IIQ32" s="956"/>
      <c r="IIR32" s="956"/>
      <c r="IIS32" s="956"/>
      <c r="IIT32" s="956"/>
      <c r="IIU32" s="956"/>
      <c r="IIV32" s="956"/>
      <c r="IIW32" s="956"/>
      <c r="IIX32" s="956"/>
      <c r="IIY32" s="956"/>
      <c r="IIZ32" s="956"/>
      <c r="IJA32" s="956"/>
      <c r="IJB32" s="956"/>
      <c r="IJC32" s="956"/>
      <c r="IJD32" s="956"/>
      <c r="IJE32" s="956"/>
      <c r="IJF32" s="956"/>
      <c r="IJG32" s="956"/>
      <c r="IJH32" s="956"/>
      <c r="IJI32" s="956"/>
      <c r="IJJ32" s="956"/>
      <c r="IJK32" s="956"/>
      <c r="IJL32" s="956"/>
      <c r="IJM32" s="956"/>
      <c r="IJN32" s="956"/>
      <c r="IJO32" s="956"/>
      <c r="IJP32" s="956"/>
      <c r="IJQ32" s="956"/>
      <c r="IJR32" s="956"/>
      <c r="IJS32" s="956"/>
      <c r="IJT32" s="956"/>
      <c r="IJU32" s="956"/>
      <c r="IJV32" s="956"/>
      <c r="IJW32" s="956"/>
      <c r="IJX32" s="956"/>
      <c r="IJY32" s="956"/>
      <c r="IJZ32" s="956"/>
      <c r="IKA32" s="956"/>
      <c r="IKB32" s="956"/>
      <c r="IKC32" s="956"/>
      <c r="IKD32" s="956"/>
      <c r="IKE32" s="956"/>
      <c r="IKF32" s="956"/>
      <c r="IKG32" s="956"/>
      <c r="IKH32" s="956"/>
      <c r="IKI32" s="956"/>
      <c r="IKJ32" s="956"/>
      <c r="IKK32" s="956"/>
      <c r="IKL32" s="956"/>
      <c r="IKM32" s="956"/>
      <c r="IKN32" s="956"/>
      <c r="IKO32" s="956"/>
      <c r="IKP32" s="956"/>
      <c r="IKQ32" s="956"/>
      <c r="IKR32" s="956"/>
      <c r="IKS32" s="956"/>
      <c r="IKT32" s="956"/>
      <c r="IKU32" s="956"/>
      <c r="IKV32" s="956"/>
      <c r="IKW32" s="956"/>
      <c r="IKX32" s="956"/>
      <c r="IKY32" s="956"/>
      <c r="IKZ32" s="956"/>
      <c r="ILA32" s="956"/>
      <c r="ILB32" s="956"/>
      <c r="ILC32" s="956"/>
      <c r="ILD32" s="956"/>
      <c r="ILE32" s="956"/>
      <c r="ILF32" s="956"/>
      <c r="ILG32" s="956"/>
      <c r="ILH32" s="956"/>
      <c r="ILI32" s="956"/>
      <c r="ILJ32" s="956"/>
      <c r="ILK32" s="956"/>
      <c r="ILL32" s="956"/>
      <c r="ILM32" s="956"/>
      <c r="ILN32" s="956"/>
      <c r="ILO32" s="956"/>
      <c r="ILP32" s="956"/>
      <c r="ILQ32" s="956"/>
      <c r="ILR32" s="956"/>
      <c r="ILS32" s="956"/>
      <c r="ILT32" s="956"/>
      <c r="ILU32" s="956"/>
      <c r="ILV32" s="956"/>
      <c r="ILW32" s="956"/>
      <c r="ILX32" s="956"/>
      <c r="ILY32" s="956"/>
      <c r="ILZ32" s="956"/>
      <c r="IMA32" s="956"/>
      <c r="IMB32" s="956"/>
      <c r="IMC32" s="956"/>
      <c r="IMD32" s="956"/>
      <c r="IME32" s="956"/>
      <c r="IMF32" s="956"/>
      <c r="IMG32" s="956"/>
      <c r="IMH32" s="956"/>
      <c r="IMI32" s="956"/>
      <c r="IMJ32" s="956"/>
      <c r="IMK32" s="956"/>
      <c r="IML32" s="956"/>
      <c r="IMM32" s="956"/>
      <c r="IMN32" s="956"/>
      <c r="IMO32" s="956"/>
      <c r="IMP32" s="956"/>
      <c r="IMQ32" s="956"/>
      <c r="IMR32" s="956"/>
      <c r="IMS32" s="956"/>
      <c r="IMT32" s="956"/>
      <c r="IMU32" s="956"/>
      <c r="IMV32" s="956"/>
      <c r="IMW32" s="956"/>
      <c r="IMX32" s="956"/>
      <c r="IMY32" s="956"/>
      <c r="IMZ32" s="956"/>
      <c r="INA32" s="956"/>
      <c r="INB32" s="956"/>
      <c r="INC32" s="956"/>
      <c r="IND32" s="956"/>
      <c r="INE32" s="956"/>
      <c r="INF32" s="956"/>
      <c r="ING32" s="956"/>
      <c r="INH32" s="956"/>
      <c r="INI32" s="956"/>
      <c r="INJ32" s="956"/>
      <c r="INK32" s="956"/>
      <c r="INL32" s="956"/>
      <c r="INM32" s="956"/>
      <c r="INN32" s="956"/>
      <c r="INO32" s="956"/>
      <c r="INP32" s="956"/>
      <c r="INQ32" s="956"/>
      <c r="INR32" s="956"/>
      <c r="INS32" s="956"/>
      <c r="INT32" s="956"/>
      <c r="INU32" s="956"/>
      <c r="INV32" s="956"/>
      <c r="INW32" s="956"/>
      <c r="INX32" s="956"/>
      <c r="INY32" s="956"/>
      <c r="INZ32" s="956"/>
      <c r="IOA32" s="956"/>
      <c r="IOB32" s="956"/>
      <c r="IOC32" s="956"/>
      <c r="IOD32" s="956"/>
      <c r="IOE32" s="956"/>
      <c r="IOF32" s="956"/>
      <c r="IOG32" s="956"/>
      <c r="IOH32" s="956"/>
      <c r="IOI32" s="956"/>
      <c r="IOJ32" s="956"/>
      <c r="IOK32" s="956"/>
      <c r="IOL32" s="956"/>
      <c r="IOM32" s="956"/>
      <c r="ION32" s="956"/>
      <c r="IOO32" s="956"/>
      <c r="IOP32" s="956"/>
      <c r="IOQ32" s="956"/>
      <c r="IOR32" s="956"/>
      <c r="IOS32" s="956"/>
      <c r="IOT32" s="956"/>
      <c r="IOU32" s="956"/>
      <c r="IOV32" s="956"/>
      <c r="IOW32" s="956"/>
      <c r="IOX32" s="956"/>
      <c r="IOY32" s="956"/>
      <c r="IOZ32" s="956"/>
      <c r="IPA32" s="956"/>
      <c r="IPB32" s="956"/>
      <c r="IPC32" s="956"/>
      <c r="IPD32" s="956"/>
      <c r="IPE32" s="956"/>
      <c r="IPF32" s="956"/>
      <c r="IPG32" s="956"/>
      <c r="IPH32" s="956"/>
      <c r="IPI32" s="956"/>
      <c r="IPJ32" s="956"/>
      <c r="IPK32" s="956"/>
      <c r="IPL32" s="956"/>
      <c r="IPM32" s="956"/>
      <c r="IPN32" s="956"/>
      <c r="IPO32" s="956"/>
      <c r="IPP32" s="956"/>
      <c r="IPQ32" s="956"/>
      <c r="IPR32" s="956"/>
      <c r="IPS32" s="956"/>
      <c r="IPT32" s="956"/>
      <c r="IPU32" s="956"/>
      <c r="IPV32" s="956"/>
      <c r="IPW32" s="956"/>
      <c r="IPX32" s="956"/>
      <c r="IPY32" s="956"/>
      <c r="IPZ32" s="956"/>
      <c r="IQA32" s="956"/>
      <c r="IQB32" s="956"/>
      <c r="IQC32" s="956"/>
      <c r="IQD32" s="956"/>
      <c r="IQE32" s="956"/>
      <c r="IQF32" s="956"/>
      <c r="IQG32" s="956"/>
      <c r="IQH32" s="956"/>
      <c r="IQI32" s="956"/>
      <c r="IQJ32" s="956"/>
      <c r="IQK32" s="956"/>
      <c r="IQL32" s="956"/>
      <c r="IQM32" s="956"/>
      <c r="IQN32" s="956"/>
      <c r="IQO32" s="956"/>
      <c r="IQP32" s="956"/>
      <c r="IQQ32" s="956"/>
      <c r="IQR32" s="956"/>
      <c r="IQS32" s="956"/>
      <c r="IQT32" s="956"/>
      <c r="IQU32" s="956"/>
      <c r="IQV32" s="956"/>
      <c r="IQW32" s="956"/>
      <c r="IQX32" s="956"/>
      <c r="IQY32" s="956"/>
      <c r="IQZ32" s="956"/>
      <c r="IRA32" s="956"/>
      <c r="IRB32" s="956"/>
      <c r="IRC32" s="956"/>
      <c r="IRD32" s="956"/>
      <c r="IRE32" s="956"/>
      <c r="IRF32" s="956"/>
      <c r="IRG32" s="956"/>
      <c r="IRH32" s="956"/>
      <c r="IRI32" s="956"/>
      <c r="IRJ32" s="956"/>
      <c r="IRK32" s="956"/>
      <c r="IRL32" s="956"/>
      <c r="IRM32" s="956"/>
      <c r="IRN32" s="956"/>
      <c r="IRO32" s="956"/>
      <c r="IRP32" s="956"/>
      <c r="IRQ32" s="956"/>
      <c r="IRR32" s="956"/>
      <c r="IRS32" s="956"/>
      <c r="IRT32" s="956"/>
      <c r="IRU32" s="956"/>
      <c r="IRV32" s="956"/>
      <c r="IRW32" s="956"/>
      <c r="IRX32" s="956"/>
      <c r="IRY32" s="956"/>
      <c r="IRZ32" s="956"/>
      <c r="ISA32" s="956"/>
      <c r="ISB32" s="956"/>
      <c r="ISC32" s="956"/>
      <c r="ISD32" s="956"/>
      <c r="ISE32" s="956"/>
      <c r="ISF32" s="956"/>
      <c r="ISG32" s="956"/>
      <c r="ISH32" s="956"/>
      <c r="ISI32" s="956"/>
      <c r="ISJ32" s="956"/>
      <c r="ISK32" s="956"/>
      <c r="ISL32" s="956"/>
      <c r="ISM32" s="956"/>
      <c r="ISN32" s="956"/>
      <c r="ISO32" s="956"/>
      <c r="ISP32" s="956"/>
      <c r="ISQ32" s="956"/>
      <c r="ISR32" s="956"/>
      <c r="ISS32" s="956"/>
      <c r="IST32" s="956"/>
      <c r="ISU32" s="956"/>
      <c r="ISV32" s="956"/>
      <c r="ISW32" s="956"/>
      <c r="ISX32" s="956"/>
      <c r="ISY32" s="956"/>
      <c r="ISZ32" s="956"/>
      <c r="ITA32" s="956"/>
      <c r="ITB32" s="956"/>
      <c r="ITC32" s="956"/>
      <c r="ITD32" s="956"/>
      <c r="ITE32" s="956"/>
      <c r="ITF32" s="956"/>
      <c r="ITG32" s="956"/>
      <c r="ITH32" s="956"/>
      <c r="ITI32" s="956"/>
      <c r="ITJ32" s="956"/>
      <c r="ITK32" s="956"/>
      <c r="ITL32" s="956"/>
      <c r="ITM32" s="956"/>
      <c r="ITN32" s="956"/>
      <c r="ITO32" s="956"/>
      <c r="ITP32" s="956"/>
      <c r="ITQ32" s="956"/>
      <c r="ITR32" s="956"/>
      <c r="ITS32" s="956"/>
      <c r="ITT32" s="956"/>
      <c r="ITU32" s="956"/>
      <c r="ITV32" s="956"/>
      <c r="ITW32" s="956"/>
      <c r="ITX32" s="956"/>
      <c r="ITY32" s="956"/>
      <c r="ITZ32" s="956"/>
      <c r="IUA32" s="956"/>
      <c r="IUB32" s="956"/>
      <c r="IUC32" s="956"/>
      <c r="IUD32" s="956"/>
      <c r="IUE32" s="956"/>
      <c r="IUF32" s="956"/>
      <c r="IUG32" s="956"/>
      <c r="IUH32" s="956"/>
      <c r="IUI32" s="956"/>
      <c r="IUJ32" s="956"/>
      <c r="IUK32" s="956"/>
      <c r="IUL32" s="956"/>
      <c r="IUM32" s="956"/>
      <c r="IUN32" s="956"/>
      <c r="IUO32" s="956"/>
      <c r="IUP32" s="956"/>
      <c r="IUQ32" s="956"/>
      <c r="IUR32" s="956"/>
      <c r="IUS32" s="956"/>
      <c r="IUT32" s="956"/>
      <c r="IUU32" s="956"/>
      <c r="IUV32" s="956"/>
      <c r="IUW32" s="956"/>
      <c r="IUX32" s="956"/>
      <c r="IUY32" s="956"/>
      <c r="IUZ32" s="956"/>
      <c r="IVA32" s="956"/>
      <c r="IVB32" s="956"/>
      <c r="IVC32" s="956"/>
      <c r="IVD32" s="956"/>
      <c r="IVE32" s="956"/>
      <c r="IVF32" s="956"/>
      <c r="IVG32" s="956"/>
      <c r="IVH32" s="956"/>
      <c r="IVI32" s="956"/>
      <c r="IVJ32" s="956"/>
      <c r="IVK32" s="956"/>
      <c r="IVL32" s="956"/>
      <c r="IVM32" s="956"/>
      <c r="IVN32" s="956"/>
      <c r="IVO32" s="956"/>
      <c r="IVP32" s="956"/>
      <c r="IVQ32" s="956"/>
      <c r="IVR32" s="956"/>
      <c r="IVS32" s="956"/>
      <c r="IVT32" s="956"/>
      <c r="IVU32" s="956"/>
      <c r="IVV32" s="956"/>
      <c r="IVW32" s="956"/>
      <c r="IVX32" s="956"/>
      <c r="IVY32" s="956"/>
      <c r="IVZ32" s="956"/>
      <c r="IWA32" s="956"/>
      <c r="IWB32" s="956"/>
      <c r="IWC32" s="956"/>
      <c r="IWD32" s="956"/>
      <c r="IWE32" s="956"/>
      <c r="IWF32" s="956"/>
      <c r="IWG32" s="956"/>
      <c r="IWH32" s="956"/>
      <c r="IWI32" s="956"/>
      <c r="IWJ32" s="956"/>
      <c r="IWK32" s="956"/>
      <c r="IWL32" s="956"/>
      <c r="IWM32" s="956"/>
      <c r="IWN32" s="956"/>
      <c r="IWO32" s="956"/>
      <c r="IWP32" s="956"/>
      <c r="IWQ32" s="956"/>
      <c r="IWR32" s="956"/>
      <c r="IWS32" s="956"/>
      <c r="IWT32" s="956"/>
      <c r="IWU32" s="956"/>
      <c r="IWV32" s="956"/>
      <c r="IWW32" s="956"/>
      <c r="IWX32" s="956"/>
      <c r="IWY32" s="956"/>
      <c r="IWZ32" s="956"/>
      <c r="IXA32" s="956"/>
      <c r="IXB32" s="956"/>
      <c r="IXC32" s="956"/>
      <c r="IXD32" s="956"/>
      <c r="IXE32" s="956"/>
      <c r="IXF32" s="956"/>
      <c r="IXG32" s="956"/>
      <c r="IXH32" s="956"/>
      <c r="IXI32" s="956"/>
      <c r="IXJ32" s="956"/>
      <c r="IXK32" s="956"/>
      <c r="IXL32" s="956"/>
      <c r="IXM32" s="956"/>
      <c r="IXN32" s="956"/>
      <c r="IXO32" s="956"/>
      <c r="IXP32" s="956"/>
      <c r="IXQ32" s="956"/>
      <c r="IXR32" s="956"/>
      <c r="IXS32" s="956"/>
      <c r="IXT32" s="956"/>
      <c r="IXU32" s="956"/>
      <c r="IXV32" s="956"/>
      <c r="IXW32" s="956"/>
      <c r="IXX32" s="956"/>
      <c r="IXY32" s="956"/>
      <c r="IXZ32" s="956"/>
      <c r="IYA32" s="956"/>
      <c r="IYB32" s="956"/>
      <c r="IYC32" s="956"/>
      <c r="IYD32" s="956"/>
      <c r="IYE32" s="956"/>
      <c r="IYF32" s="956"/>
      <c r="IYG32" s="956"/>
      <c r="IYH32" s="956"/>
      <c r="IYI32" s="956"/>
      <c r="IYJ32" s="956"/>
      <c r="IYK32" s="956"/>
      <c r="IYL32" s="956"/>
      <c r="IYM32" s="956"/>
      <c r="IYN32" s="956"/>
      <c r="IYO32" s="956"/>
      <c r="IYP32" s="956"/>
      <c r="IYQ32" s="956"/>
      <c r="IYR32" s="956"/>
      <c r="IYS32" s="956"/>
      <c r="IYT32" s="956"/>
      <c r="IYU32" s="956"/>
      <c r="IYV32" s="956"/>
      <c r="IYW32" s="956"/>
      <c r="IYX32" s="956"/>
      <c r="IYY32" s="956"/>
      <c r="IYZ32" s="956"/>
      <c r="IZA32" s="956"/>
      <c r="IZB32" s="956"/>
      <c r="IZC32" s="956"/>
      <c r="IZD32" s="956"/>
      <c r="IZE32" s="956"/>
      <c r="IZF32" s="956"/>
      <c r="IZG32" s="956"/>
      <c r="IZH32" s="956"/>
      <c r="IZI32" s="956"/>
      <c r="IZJ32" s="956"/>
      <c r="IZK32" s="956"/>
      <c r="IZL32" s="956"/>
      <c r="IZM32" s="956"/>
      <c r="IZN32" s="956"/>
      <c r="IZO32" s="956"/>
      <c r="IZP32" s="956"/>
      <c r="IZQ32" s="956"/>
      <c r="IZR32" s="956"/>
      <c r="IZS32" s="956"/>
      <c r="IZT32" s="956"/>
      <c r="IZU32" s="956"/>
      <c r="IZV32" s="956"/>
      <c r="IZW32" s="956"/>
      <c r="IZX32" s="956"/>
      <c r="IZY32" s="956"/>
      <c r="IZZ32" s="956"/>
      <c r="JAA32" s="956"/>
      <c r="JAB32" s="956"/>
      <c r="JAC32" s="956"/>
      <c r="JAD32" s="956"/>
      <c r="JAE32" s="956"/>
      <c r="JAF32" s="956"/>
      <c r="JAG32" s="956"/>
      <c r="JAH32" s="956"/>
      <c r="JAI32" s="956"/>
      <c r="JAJ32" s="956"/>
      <c r="JAK32" s="956"/>
      <c r="JAL32" s="956"/>
      <c r="JAM32" s="956"/>
      <c r="JAN32" s="956"/>
      <c r="JAO32" s="956"/>
      <c r="JAP32" s="956"/>
      <c r="JAQ32" s="956"/>
      <c r="JAR32" s="956"/>
      <c r="JAS32" s="956"/>
      <c r="JAT32" s="956"/>
      <c r="JAU32" s="956"/>
      <c r="JAV32" s="956"/>
      <c r="JAW32" s="956"/>
      <c r="JAX32" s="956"/>
      <c r="JAY32" s="956"/>
      <c r="JAZ32" s="956"/>
      <c r="JBA32" s="956"/>
      <c r="JBB32" s="956"/>
      <c r="JBC32" s="956"/>
      <c r="JBD32" s="956"/>
      <c r="JBE32" s="956"/>
      <c r="JBF32" s="956"/>
      <c r="JBG32" s="956"/>
      <c r="JBH32" s="956"/>
      <c r="JBI32" s="956"/>
      <c r="JBJ32" s="956"/>
      <c r="JBK32" s="956"/>
      <c r="JBL32" s="956"/>
      <c r="JBM32" s="956"/>
      <c r="JBN32" s="956"/>
      <c r="JBO32" s="956"/>
      <c r="JBP32" s="956"/>
      <c r="JBQ32" s="956"/>
      <c r="JBR32" s="956"/>
      <c r="JBS32" s="956"/>
      <c r="JBT32" s="956"/>
      <c r="JBU32" s="956"/>
      <c r="JBV32" s="956"/>
      <c r="JBW32" s="956"/>
      <c r="JBX32" s="956"/>
      <c r="JBY32" s="956"/>
      <c r="JBZ32" s="956"/>
      <c r="JCA32" s="956"/>
      <c r="JCB32" s="956"/>
      <c r="JCC32" s="956"/>
      <c r="JCD32" s="956"/>
      <c r="JCE32" s="956"/>
      <c r="JCF32" s="956"/>
      <c r="JCG32" s="956"/>
      <c r="JCH32" s="956"/>
      <c r="JCI32" s="956"/>
      <c r="JCJ32" s="956"/>
      <c r="JCK32" s="956"/>
      <c r="JCL32" s="956"/>
      <c r="JCM32" s="956"/>
      <c r="JCN32" s="956"/>
      <c r="JCO32" s="956"/>
      <c r="JCP32" s="956"/>
      <c r="JCQ32" s="956"/>
      <c r="JCR32" s="956"/>
      <c r="JCS32" s="956"/>
      <c r="JCT32" s="956"/>
      <c r="JCU32" s="956"/>
      <c r="JCV32" s="956"/>
      <c r="JCW32" s="956"/>
      <c r="JCX32" s="956"/>
      <c r="JCY32" s="956"/>
      <c r="JCZ32" s="956"/>
      <c r="JDA32" s="956"/>
      <c r="JDB32" s="956"/>
      <c r="JDC32" s="956"/>
      <c r="JDD32" s="956"/>
      <c r="JDE32" s="956"/>
      <c r="JDF32" s="956"/>
      <c r="JDG32" s="956"/>
      <c r="JDH32" s="956"/>
      <c r="JDI32" s="956"/>
      <c r="JDJ32" s="956"/>
      <c r="JDK32" s="956"/>
      <c r="JDL32" s="956"/>
      <c r="JDM32" s="956"/>
      <c r="JDN32" s="956"/>
      <c r="JDO32" s="956"/>
      <c r="JDP32" s="956"/>
      <c r="JDQ32" s="956"/>
      <c r="JDR32" s="956"/>
      <c r="JDS32" s="956"/>
      <c r="JDT32" s="956"/>
      <c r="JDU32" s="956"/>
      <c r="JDV32" s="956"/>
      <c r="JDW32" s="956"/>
      <c r="JDX32" s="956"/>
      <c r="JDY32" s="956"/>
      <c r="JDZ32" s="956"/>
      <c r="JEA32" s="956"/>
      <c r="JEB32" s="956"/>
      <c r="JEC32" s="956"/>
      <c r="JED32" s="956"/>
      <c r="JEE32" s="956"/>
      <c r="JEF32" s="956"/>
      <c r="JEG32" s="956"/>
      <c r="JEH32" s="956"/>
      <c r="JEI32" s="956"/>
      <c r="JEJ32" s="956"/>
      <c r="JEK32" s="956"/>
      <c r="JEL32" s="956"/>
      <c r="JEM32" s="956"/>
      <c r="JEN32" s="956"/>
      <c r="JEO32" s="956"/>
      <c r="JEP32" s="956"/>
      <c r="JEQ32" s="956"/>
      <c r="JER32" s="956"/>
      <c r="JES32" s="956"/>
      <c r="JET32" s="956"/>
      <c r="JEU32" s="956"/>
      <c r="JEV32" s="956"/>
      <c r="JEW32" s="956"/>
      <c r="JEX32" s="956"/>
      <c r="JEY32" s="956"/>
      <c r="JEZ32" s="956"/>
      <c r="JFA32" s="956"/>
      <c r="JFB32" s="956"/>
      <c r="JFC32" s="956"/>
      <c r="JFD32" s="956"/>
      <c r="JFE32" s="956"/>
      <c r="JFF32" s="956"/>
      <c r="JFG32" s="956"/>
      <c r="JFH32" s="956"/>
      <c r="JFI32" s="956"/>
      <c r="JFJ32" s="956"/>
      <c r="JFK32" s="956"/>
      <c r="JFL32" s="956"/>
      <c r="JFM32" s="956"/>
      <c r="JFN32" s="956"/>
      <c r="JFO32" s="956"/>
      <c r="JFP32" s="956"/>
      <c r="JFQ32" s="956"/>
      <c r="JFR32" s="956"/>
      <c r="JFS32" s="956"/>
      <c r="JFT32" s="956"/>
      <c r="JFU32" s="956"/>
      <c r="JFV32" s="956"/>
      <c r="JFW32" s="956"/>
      <c r="JFX32" s="956"/>
      <c r="JFY32" s="956"/>
      <c r="JFZ32" s="956"/>
      <c r="JGA32" s="956"/>
      <c r="JGB32" s="956"/>
      <c r="JGC32" s="956"/>
      <c r="JGD32" s="956"/>
      <c r="JGE32" s="956"/>
      <c r="JGF32" s="956"/>
      <c r="JGG32" s="956"/>
      <c r="JGH32" s="956"/>
      <c r="JGI32" s="956"/>
      <c r="JGJ32" s="956"/>
      <c r="JGK32" s="956"/>
      <c r="JGL32" s="956"/>
      <c r="JGM32" s="956"/>
      <c r="JGN32" s="956"/>
      <c r="JGO32" s="956"/>
      <c r="JGP32" s="956"/>
      <c r="JGQ32" s="956"/>
      <c r="JGR32" s="956"/>
      <c r="JGS32" s="956"/>
      <c r="JGT32" s="956"/>
      <c r="JGU32" s="956"/>
      <c r="JGV32" s="956"/>
      <c r="JGW32" s="956"/>
      <c r="JGX32" s="956"/>
      <c r="JGY32" s="956"/>
      <c r="JGZ32" s="956"/>
      <c r="JHA32" s="956"/>
      <c r="JHB32" s="956"/>
      <c r="JHC32" s="956"/>
      <c r="JHD32" s="956"/>
      <c r="JHE32" s="956"/>
      <c r="JHF32" s="956"/>
      <c r="JHG32" s="956"/>
      <c r="JHH32" s="956"/>
      <c r="JHI32" s="956"/>
      <c r="JHJ32" s="956"/>
      <c r="JHK32" s="956"/>
      <c r="JHL32" s="956"/>
      <c r="JHM32" s="956"/>
      <c r="JHN32" s="956"/>
      <c r="JHO32" s="956"/>
      <c r="JHP32" s="956"/>
      <c r="JHQ32" s="956"/>
      <c r="JHR32" s="956"/>
      <c r="JHS32" s="956"/>
      <c r="JHT32" s="956"/>
      <c r="JHU32" s="956"/>
      <c r="JHV32" s="956"/>
      <c r="JHW32" s="956"/>
      <c r="JHX32" s="956"/>
      <c r="JHY32" s="956"/>
      <c r="JHZ32" s="956"/>
      <c r="JIA32" s="956"/>
      <c r="JIB32" s="956"/>
      <c r="JIC32" s="956"/>
      <c r="JID32" s="956"/>
      <c r="JIE32" s="956"/>
      <c r="JIF32" s="956"/>
      <c r="JIG32" s="956"/>
      <c r="JIH32" s="956"/>
      <c r="JII32" s="956"/>
      <c r="JIJ32" s="956"/>
      <c r="JIK32" s="956"/>
      <c r="JIL32" s="956"/>
      <c r="JIM32" s="956"/>
      <c r="JIN32" s="956"/>
      <c r="JIO32" s="956"/>
      <c r="JIP32" s="956"/>
      <c r="JIQ32" s="956"/>
      <c r="JIR32" s="956"/>
      <c r="JIS32" s="956"/>
      <c r="JIT32" s="956"/>
      <c r="JIU32" s="956"/>
      <c r="JIV32" s="956"/>
      <c r="JIW32" s="956"/>
      <c r="JIX32" s="956"/>
      <c r="JIY32" s="956"/>
      <c r="JIZ32" s="956"/>
      <c r="JJA32" s="956"/>
      <c r="JJB32" s="956"/>
      <c r="JJC32" s="956"/>
      <c r="JJD32" s="956"/>
      <c r="JJE32" s="956"/>
      <c r="JJF32" s="956"/>
      <c r="JJG32" s="956"/>
      <c r="JJH32" s="956"/>
      <c r="JJI32" s="956"/>
      <c r="JJJ32" s="956"/>
      <c r="JJK32" s="956"/>
      <c r="JJL32" s="956"/>
      <c r="JJM32" s="956"/>
      <c r="JJN32" s="956"/>
      <c r="JJO32" s="956"/>
      <c r="JJP32" s="956"/>
      <c r="JJQ32" s="956"/>
      <c r="JJR32" s="956"/>
      <c r="JJS32" s="956"/>
      <c r="JJT32" s="956"/>
      <c r="JJU32" s="956"/>
      <c r="JJV32" s="956"/>
      <c r="JJW32" s="956"/>
      <c r="JJX32" s="956"/>
      <c r="JJY32" s="956"/>
      <c r="JJZ32" s="956"/>
      <c r="JKA32" s="956"/>
      <c r="JKB32" s="956"/>
      <c r="JKC32" s="956"/>
      <c r="JKD32" s="956"/>
      <c r="JKE32" s="956"/>
      <c r="JKF32" s="956"/>
      <c r="JKG32" s="956"/>
      <c r="JKH32" s="956"/>
      <c r="JKI32" s="956"/>
      <c r="JKJ32" s="956"/>
      <c r="JKK32" s="956"/>
      <c r="JKL32" s="956"/>
      <c r="JKM32" s="956"/>
      <c r="JKN32" s="956"/>
      <c r="JKO32" s="956"/>
      <c r="JKP32" s="956"/>
      <c r="JKQ32" s="956"/>
      <c r="JKR32" s="956"/>
      <c r="JKS32" s="956"/>
      <c r="JKT32" s="956"/>
      <c r="JKU32" s="956"/>
      <c r="JKV32" s="956"/>
      <c r="JKW32" s="956"/>
      <c r="JKX32" s="956"/>
      <c r="JKY32" s="956"/>
      <c r="JKZ32" s="956"/>
      <c r="JLA32" s="956"/>
      <c r="JLB32" s="956"/>
      <c r="JLC32" s="956"/>
      <c r="JLD32" s="956"/>
      <c r="JLE32" s="956"/>
      <c r="JLF32" s="956"/>
      <c r="JLG32" s="956"/>
      <c r="JLH32" s="956"/>
      <c r="JLI32" s="956"/>
      <c r="JLJ32" s="956"/>
      <c r="JLK32" s="956"/>
      <c r="JLL32" s="956"/>
      <c r="JLM32" s="956"/>
      <c r="JLN32" s="956"/>
      <c r="JLO32" s="956"/>
      <c r="JLP32" s="956"/>
      <c r="JLQ32" s="956"/>
      <c r="JLR32" s="956"/>
      <c r="JLS32" s="956"/>
      <c r="JLT32" s="956"/>
      <c r="JLU32" s="956"/>
      <c r="JLV32" s="956"/>
      <c r="JLW32" s="956"/>
      <c r="JLX32" s="956"/>
      <c r="JLY32" s="956"/>
      <c r="JLZ32" s="956"/>
      <c r="JMA32" s="956"/>
      <c r="JMB32" s="956"/>
      <c r="JMC32" s="956"/>
      <c r="JMD32" s="956"/>
      <c r="JME32" s="956"/>
      <c r="JMF32" s="956"/>
      <c r="JMG32" s="956"/>
      <c r="JMH32" s="956"/>
      <c r="JMI32" s="956"/>
      <c r="JMJ32" s="956"/>
      <c r="JMK32" s="956"/>
      <c r="JML32" s="956"/>
      <c r="JMM32" s="956"/>
      <c r="JMN32" s="956"/>
      <c r="JMO32" s="956"/>
      <c r="JMP32" s="956"/>
      <c r="JMQ32" s="956"/>
      <c r="JMR32" s="956"/>
      <c r="JMS32" s="956"/>
      <c r="JMT32" s="956"/>
      <c r="JMU32" s="956"/>
      <c r="JMV32" s="956"/>
      <c r="JMW32" s="956"/>
      <c r="JMX32" s="956"/>
      <c r="JMY32" s="956"/>
      <c r="JMZ32" s="956"/>
      <c r="JNA32" s="956"/>
      <c r="JNB32" s="956"/>
      <c r="JNC32" s="956"/>
      <c r="JND32" s="956"/>
      <c r="JNE32" s="956"/>
      <c r="JNF32" s="956"/>
      <c r="JNG32" s="956"/>
      <c r="JNH32" s="956"/>
      <c r="JNI32" s="956"/>
      <c r="JNJ32" s="956"/>
      <c r="JNK32" s="956"/>
      <c r="JNL32" s="956"/>
      <c r="JNM32" s="956"/>
      <c r="JNN32" s="956"/>
      <c r="JNO32" s="956"/>
      <c r="JNP32" s="956"/>
      <c r="JNQ32" s="956"/>
      <c r="JNR32" s="956"/>
      <c r="JNS32" s="956"/>
      <c r="JNT32" s="956"/>
      <c r="JNU32" s="956"/>
      <c r="JNV32" s="956"/>
      <c r="JNW32" s="956"/>
      <c r="JNX32" s="956"/>
      <c r="JNY32" s="956"/>
      <c r="JNZ32" s="956"/>
      <c r="JOA32" s="956"/>
      <c r="JOB32" s="956"/>
      <c r="JOC32" s="956"/>
      <c r="JOD32" s="956"/>
      <c r="JOE32" s="956"/>
      <c r="JOF32" s="956"/>
      <c r="JOG32" s="956"/>
      <c r="JOH32" s="956"/>
      <c r="JOI32" s="956"/>
      <c r="JOJ32" s="956"/>
      <c r="JOK32" s="956"/>
      <c r="JOL32" s="956"/>
      <c r="JOM32" s="956"/>
      <c r="JON32" s="956"/>
      <c r="JOO32" s="956"/>
      <c r="JOP32" s="956"/>
      <c r="JOQ32" s="956"/>
      <c r="JOR32" s="956"/>
      <c r="JOS32" s="956"/>
      <c r="JOT32" s="956"/>
      <c r="JOU32" s="956"/>
      <c r="JOV32" s="956"/>
      <c r="JOW32" s="956"/>
      <c r="JOX32" s="956"/>
      <c r="JOY32" s="956"/>
      <c r="JOZ32" s="956"/>
      <c r="JPA32" s="956"/>
      <c r="JPB32" s="956"/>
      <c r="JPC32" s="956"/>
      <c r="JPD32" s="956"/>
      <c r="JPE32" s="956"/>
      <c r="JPF32" s="956"/>
      <c r="JPG32" s="956"/>
      <c r="JPH32" s="956"/>
      <c r="JPI32" s="956"/>
      <c r="JPJ32" s="956"/>
      <c r="JPK32" s="956"/>
      <c r="JPL32" s="956"/>
      <c r="JPM32" s="956"/>
      <c r="JPN32" s="956"/>
      <c r="JPO32" s="956"/>
      <c r="JPP32" s="956"/>
      <c r="JPQ32" s="956"/>
      <c r="JPR32" s="956"/>
      <c r="JPS32" s="956"/>
      <c r="JPT32" s="956"/>
      <c r="JPU32" s="956"/>
      <c r="JPV32" s="956"/>
      <c r="JPW32" s="956"/>
      <c r="JPX32" s="956"/>
      <c r="JPY32" s="956"/>
      <c r="JPZ32" s="956"/>
      <c r="JQA32" s="956"/>
      <c r="JQB32" s="956"/>
      <c r="JQC32" s="956"/>
      <c r="JQD32" s="956"/>
      <c r="JQE32" s="956"/>
      <c r="JQF32" s="956"/>
      <c r="JQG32" s="956"/>
      <c r="JQH32" s="956"/>
      <c r="JQI32" s="956"/>
      <c r="JQJ32" s="956"/>
      <c r="JQK32" s="956"/>
      <c r="JQL32" s="956"/>
      <c r="JQM32" s="956"/>
      <c r="JQN32" s="956"/>
      <c r="JQO32" s="956"/>
      <c r="JQP32" s="956"/>
      <c r="JQQ32" s="956"/>
      <c r="JQR32" s="956"/>
      <c r="JQS32" s="956"/>
      <c r="JQT32" s="956"/>
      <c r="JQU32" s="956"/>
      <c r="JQV32" s="956"/>
      <c r="JQW32" s="956"/>
      <c r="JQX32" s="956"/>
      <c r="JQY32" s="956"/>
      <c r="JQZ32" s="956"/>
      <c r="JRA32" s="956"/>
      <c r="JRB32" s="956"/>
      <c r="JRC32" s="956"/>
      <c r="JRD32" s="956"/>
      <c r="JRE32" s="956"/>
      <c r="JRF32" s="956"/>
      <c r="JRG32" s="956"/>
      <c r="JRH32" s="956"/>
      <c r="JRI32" s="956"/>
      <c r="JRJ32" s="956"/>
      <c r="JRK32" s="956"/>
      <c r="JRL32" s="956"/>
      <c r="JRM32" s="956"/>
      <c r="JRN32" s="956"/>
      <c r="JRO32" s="956"/>
      <c r="JRP32" s="956"/>
      <c r="JRQ32" s="956"/>
      <c r="JRR32" s="956"/>
      <c r="JRS32" s="956"/>
      <c r="JRT32" s="956"/>
      <c r="JRU32" s="956"/>
      <c r="JRV32" s="956"/>
      <c r="JRW32" s="956"/>
      <c r="JRX32" s="956"/>
      <c r="JRY32" s="956"/>
      <c r="JRZ32" s="956"/>
      <c r="JSA32" s="956"/>
      <c r="JSB32" s="956"/>
      <c r="JSC32" s="956"/>
      <c r="JSD32" s="956"/>
      <c r="JSE32" s="956"/>
      <c r="JSF32" s="956"/>
      <c r="JSG32" s="956"/>
      <c r="JSH32" s="956"/>
      <c r="JSI32" s="956"/>
      <c r="JSJ32" s="956"/>
      <c r="JSK32" s="956"/>
      <c r="JSL32" s="956"/>
      <c r="JSM32" s="956"/>
      <c r="JSN32" s="956"/>
      <c r="JSO32" s="956"/>
      <c r="JSP32" s="956"/>
      <c r="JSQ32" s="956"/>
      <c r="JSR32" s="956"/>
      <c r="JSS32" s="956"/>
      <c r="JST32" s="956"/>
      <c r="JSU32" s="956"/>
      <c r="JSV32" s="956"/>
      <c r="JSW32" s="956"/>
      <c r="JSX32" s="956"/>
      <c r="JSY32" s="956"/>
      <c r="JSZ32" s="956"/>
      <c r="JTA32" s="956"/>
      <c r="JTB32" s="956"/>
      <c r="JTC32" s="956"/>
      <c r="JTD32" s="956"/>
      <c r="JTE32" s="956"/>
      <c r="JTF32" s="956"/>
      <c r="JTG32" s="956"/>
      <c r="JTH32" s="956"/>
      <c r="JTI32" s="956"/>
      <c r="JTJ32" s="956"/>
      <c r="JTK32" s="956"/>
      <c r="JTL32" s="956"/>
      <c r="JTM32" s="956"/>
      <c r="JTN32" s="956"/>
      <c r="JTO32" s="956"/>
      <c r="JTP32" s="956"/>
      <c r="JTQ32" s="956"/>
      <c r="JTR32" s="956"/>
      <c r="JTS32" s="956"/>
      <c r="JTT32" s="956"/>
      <c r="JTU32" s="956"/>
      <c r="JTV32" s="956"/>
      <c r="JTW32" s="956"/>
      <c r="JTX32" s="956"/>
      <c r="JTY32" s="956"/>
      <c r="JTZ32" s="956"/>
      <c r="JUA32" s="956"/>
      <c r="JUB32" s="956"/>
      <c r="JUC32" s="956"/>
      <c r="JUD32" s="956"/>
      <c r="JUE32" s="956"/>
      <c r="JUF32" s="956"/>
      <c r="JUG32" s="956"/>
      <c r="JUH32" s="956"/>
      <c r="JUI32" s="956"/>
      <c r="JUJ32" s="956"/>
      <c r="JUK32" s="956"/>
      <c r="JUL32" s="956"/>
      <c r="JUM32" s="956"/>
      <c r="JUN32" s="956"/>
      <c r="JUO32" s="956"/>
      <c r="JUP32" s="956"/>
      <c r="JUQ32" s="956"/>
      <c r="JUR32" s="956"/>
      <c r="JUS32" s="956"/>
      <c r="JUT32" s="956"/>
      <c r="JUU32" s="956"/>
      <c r="JUV32" s="956"/>
      <c r="JUW32" s="956"/>
      <c r="JUX32" s="956"/>
      <c r="JUY32" s="956"/>
      <c r="JUZ32" s="956"/>
      <c r="JVA32" s="956"/>
      <c r="JVB32" s="956"/>
      <c r="JVC32" s="956"/>
      <c r="JVD32" s="956"/>
      <c r="JVE32" s="956"/>
      <c r="JVF32" s="956"/>
      <c r="JVG32" s="956"/>
      <c r="JVH32" s="956"/>
      <c r="JVI32" s="956"/>
      <c r="JVJ32" s="956"/>
      <c r="JVK32" s="956"/>
      <c r="JVL32" s="956"/>
      <c r="JVM32" s="956"/>
      <c r="JVN32" s="956"/>
      <c r="JVO32" s="956"/>
      <c r="JVP32" s="956"/>
      <c r="JVQ32" s="956"/>
      <c r="JVR32" s="956"/>
      <c r="JVS32" s="956"/>
      <c r="JVT32" s="956"/>
      <c r="JVU32" s="956"/>
      <c r="JVV32" s="956"/>
      <c r="JVW32" s="956"/>
      <c r="JVX32" s="956"/>
      <c r="JVY32" s="956"/>
      <c r="JVZ32" s="956"/>
      <c r="JWA32" s="956"/>
      <c r="JWB32" s="956"/>
      <c r="JWC32" s="956"/>
      <c r="JWD32" s="956"/>
      <c r="JWE32" s="956"/>
      <c r="JWF32" s="956"/>
      <c r="JWG32" s="956"/>
      <c r="JWH32" s="956"/>
      <c r="JWI32" s="956"/>
      <c r="JWJ32" s="956"/>
      <c r="JWK32" s="956"/>
      <c r="JWL32" s="956"/>
      <c r="JWM32" s="956"/>
      <c r="JWN32" s="956"/>
      <c r="JWO32" s="956"/>
      <c r="JWP32" s="956"/>
      <c r="JWQ32" s="956"/>
      <c r="JWR32" s="956"/>
      <c r="JWS32" s="956"/>
      <c r="JWT32" s="956"/>
      <c r="JWU32" s="956"/>
      <c r="JWV32" s="956"/>
      <c r="JWW32" s="956"/>
      <c r="JWX32" s="956"/>
      <c r="JWY32" s="956"/>
      <c r="JWZ32" s="956"/>
      <c r="JXA32" s="956"/>
      <c r="JXB32" s="956"/>
      <c r="JXC32" s="956"/>
      <c r="JXD32" s="956"/>
      <c r="JXE32" s="956"/>
      <c r="JXF32" s="956"/>
      <c r="JXG32" s="956"/>
      <c r="JXH32" s="956"/>
      <c r="JXI32" s="956"/>
      <c r="JXJ32" s="956"/>
      <c r="JXK32" s="956"/>
      <c r="JXL32" s="956"/>
      <c r="JXM32" s="956"/>
      <c r="JXN32" s="956"/>
      <c r="JXO32" s="956"/>
      <c r="JXP32" s="956"/>
      <c r="JXQ32" s="956"/>
      <c r="JXR32" s="956"/>
      <c r="JXS32" s="956"/>
      <c r="JXT32" s="956"/>
      <c r="JXU32" s="956"/>
      <c r="JXV32" s="956"/>
      <c r="JXW32" s="956"/>
      <c r="JXX32" s="956"/>
      <c r="JXY32" s="956"/>
      <c r="JXZ32" s="956"/>
      <c r="JYA32" s="956"/>
      <c r="JYB32" s="956"/>
      <c r="JYC32" s="956"/>
      <c r="JYD32" s="956"/>
      <c r="JYE32" s="956"/>
      <c r="JYF32" s="956"/>
      <c r="JYG32" s="956"/>
      <c r="JYH32" s="956"/>
      <c r="JYI32" s="956"/>
      <c r="JYJ32" s="956"/>
      <c r="JYK32" s="956"/>
      <c r="JYL32" s="956"/>
      <c r="JYM32" s="956"/>
      <c r="JYN32" s="956"/>
      <c r="JYO32" s="956"/>
      <c r="JYP32" s="956"/>
      <c r="JYQ32" s="956"/>
      <c r="JYR32" s="956"/>
      <c r="JYS32" s="956"/>
      <c r="JYT32" s="956"/>
      <c r="JYU32" s="956"/>
      <c r="JYV32" s="956"/>
      <c r="JYW32" s="956"/>
      <c r="JYX32" s="956"/>
      <c r="JYY32" s="956"/>
      <c r="JYZ32" s="956"/>
      <c r="JZA32" s="956"/>
      <c r="JZB32" s="956"/>
      <c r="JZC32" s="956"/>
      <c r="JZD32" s="956"/>
      <c r="JZE32" s="956"/>
      <c r="JZF32" s="956"/>
      <c r="JZG32" s="956"/>
      <c r="JZH32" s="956"/>
      <c r="JZI32" s="956"/>
      <c r="JZJ32" s="956"/>
      <c r="JZK32" s="956"/>
      <c r="JZL32" s="956"/>
      <c r="JZM32" s="956"/>
      <c r="JZN32" s="956"/>
      <c r="JZO32" s="956"/>
      <c r="JZP32" s="956"/>
      <c r="JZQ32" s="956"/>
      <c r="JZR32" s="956"/>
      <c r="JZS32" s="956"/>
      <c r="JZT32" s="956"/>
      <c r="JZU32" s="956"/>
      <c r="JZV32" s="956"/>
      <c r="JZW32" s="956"/>
      <c r="JZX32" s="956"/>
      <c r="JZY32" s="956"/>
      <c r="JZZ32" s="956"/>
      <c r="KAA32" s="956"/>
      <c r="KAB32" s="956"/>
      <c r="KAC32" s="956"/>
      <c r="KAD32" s="956"/>
      <c r="KAE32" s="956"/>
      <c r="KAF32" s="956"/>
      <c r="KAG32" s="956"/>
      <c r="KAH32" s="956"/>
      <c r="KAI32" s="956"/>
      <c r="KAJ32" s="956"/>
      <c r="KAK32" s="956"/>
      <c r="KAL32" s="956"/>
      <c r="KAM32" s="956"/>
      <c r="KAN32" s="956"/>
      <c r="KAO32" s="956"/>
      <c r="KAP32" s="956"/>
      <c r="KAQ32" s="956"/>
      <c r="KAR32" s="956"/>
      <c r="KAS32" s="956"/>
      <c r="KAT32" s="956"/>
      <c r="KAU32" s="956"/>
      <c r="KAV32" s="956"/>
      <c r="KAW32" s="956"/>
      <c r="KAX32" s="956"/>
      <c r="KAY32" s="956"/>
      <c r="KAZ32" s="956"/>
      <c r="KBA32" s="956"/>
      <c r="KBB32" s="956"/>
      <c r="KBC32" s="956"/>
      <c r="KBD32" s="956"/>
      <c r="KBE32" s="956"/>
      <c r="KBF32" s="956"/>
      <c r="KBG32" s="956"/>
      <c r="KBH32" s="956"/>
      <c r="KBI32" s="956"/>
      <c r="KBJ32" s="956"/>
      <c r="KBK32" s="956"/>
      <c r="KBL32" s="956"/>
      <c r="KBM32" s="956"/>
      <c r="KBN32" s="956"/>
      <c r="KBO32" s="956"/>
      <c r="KBP32" s="956"/>
      <c r="KBQ32" s="956"/>
      <c r="KBR32" s="956"/>
      <c r="KBS32" s="956"/>
      <c r="KBT32" s="956"/>
      <c r="KBU32" s="956"/>
      <c r="KBV32" s="956"/>
      <c r="KBW32" s="956"/>
      <c r="KBX32" s="956"/>
      <c r="KBY32" s="956"/>
      <c r="KBZ32" s="956"/>
      <c r="KCA32" s="956"/>
      <c r="KCB32" s="956"/>
      <c r="KCC32" s="956"/>
      <c r="KCD32" s="956"/>
      <c r="KCE32" s="956"/>
      <c r="KCF32" s="956"/>
      <c r="KCG32" s="956"/>
      <c r="KCH32" s="956"/>
      <c r="KCI32" s="956"/>
      <c r="KCJ32" s="956"/>
      <c r="KCK32" s="956"/>
      <c r="KCL32" s="956"/>
      <c r="KCM32" s="956"/>
      <c r="KCN32" s="956"/>
      <c r="KCO32" s="956"/>
      <c r="KCP32" s="956"/>
      <c r="KCQ32" s="956"/>
      <c r="KCR32" s="956"/>
      <c r="KCS32" s="956"/>
      <c r="KCT32" s="956"/>
      <c r="KCU32" s="956"/>
      <c r="KCV32" s="956"/>
      <c r="KCW32" s="956"/>
      <c r="KCX32" s="956"/>
      <c r="KCY32" s="956"/>
      <c r="KCZ32" s="956"/>
      <c r="KDA32" s="956"/>
      <c r="KDB32" s="956"/>
      <c r="KDC32" s="956"/>
      <c r="KDD32" s="956"/>
      <c r="KDE32" s="956"/>
      <c r="KDF32" s="956"/>
      <c r="KDG32" s="956"/>
      <c r="KDH32" s="956"/>
      <c r="KDI32" s="956"/>
      <c r="KDJ32" s="956"/>
      <c r="KDK32" s="956"/>
      <c r="KDL32" s="956"/>
      <c r="KDM32" s="956"/>
      <c r="KDN32" s="956"/>
      <c r="KDO32" s="956"/>
      <c r="KDP32" s="956"/>
      <c r="KDQ32" s="956"/>
      <c r="KDR32" s="956"/>
      <c r="KDS32" s="956"/>
      <c r="KDT32" s="956"/>
      <c r="KDU32" s="956"/>
      <c r="KDV32" s="956"/>
      <c r="KDW32" s="956"/>
      <c r="KDX32" s="956"/>
      <c r="KDY32" s="956"/>
      <c r="KDZ32" s="956"/>
      <c r="KEA32" s="956"/>
      <c r="KEB32" s="956"/>
      <c r="KEC32" s="956"/>
      <c r="KED32" s="956"/>
      <c r="KEE32" s="956"/>
      <c r="KEF32" s="956"/>
      <c r="KEG32" s="956"/>
      <c r="KEH32" s="956"/>
      <c r="KEI32" s="956"/>
      <c r="KEJ32" s="956"/>
      <c r="KEK32" s="956"/>
      <c r="KEL32" s="956"/>
      <c r="KEM32" s="956"/>
      <c r="KEN32" s="956"/>
      <c r="KEO32" s="956"/>
      <c r="KEP32" s="956"/>
      <c r="KEQ32" s="956"/>
      <c r="KER32" s="956"/>
      <c r="KES32" s="956"/>
      <c r="KET32" s="956"/>
      <c r="KEU32" s="956"/>
      <c r="KEV32" s="956"/>
      <c r="KEW32" s="956"/>
      <c r="KEX32" s="956"/>
      <c r="KEY32" s="956"/>
      <c r="KEZ32" s="956"/>
      <c r="KFA32" s="956"/>
      <c r="KFB32" s="956"/>
      <c r="KFC32" s="956"/>
      <c r="KFD32" s="956"/>
      <c r="KFE32" s="956"/>
      <c r="KFF32" s="956"/>
      <c r="KFG32" s="956"/>
      <c r="KFH32" s="956"/>
      <c r="KFI32" s="956"/>
      <c r="KFJ32" s="956"/>
      <c r="KFK32" s="956"/>
      <c r="KFL32" s="956"/>
      <c r="KFM32" s="956"/>
      <c r="KFN32" s="956"/>
      <c r="KFO32" s="956"/>
      <c r="KFP32" s="956"/>
      <c r="KFQ32" s="956"/>
      <c r="KFR32" s="956"/>
      <c r="KFS32" s="956"/>
      <c r="KFT32" s="956"/>
      <c r="KFU32" s="956"/>
      <c r="KFV32" s="956"/>
      <c r="KFW32" s="956"/>
      <c r="KFX32" s="956"/>
      <c r="KFY32" s="956"/>
      <c r="KFZ32" s="956"/>
      <c r="KGA32" s="956"/>
      <c r="KGB32" s="956"/>
      <c r="KGC32" s="956"/>
      <c r="KGD32" s="956"/>
      <c r="KGE32" s="956"/>
      <c r="KGF32" s="956"/>
      <c r="KGG32" s="956"/>
      <c r="KGH32" s="956"/>
      <c r="KGI32" s="956"/>
      <c r="KGJ32" s="956"/>
      <c r="KGK32" s="956"/>
      <c r="KGL32" s="956"/>
      <c r="KGM32" s="956"/>
      <c r="KGN32" s="956"/>
      <c r="KGO32" s="956"/>
      <c r="KGP32" s="956"/>
      <c r="KGQ32" s="956"/>
      <c r="KGR32" s="956"/>
      <c r="KGS32" s="956"/>
      <c r="KGT32" s="956"/>
      <c r="KGU32" s="956"/>
      <c r="KGV32" s="956"/>
      <c r="KGW32" s="956"/>
      <c r="KGX32" s="956"/>
      <c r="KGY32" s="956"/>
      <c r="KGZ32" s="956"/>
      <c r="KHA32" s="956"/>
      <c r="KHB32" s="956"/>
      <c r="KHC32" s="956"/>
      <c r="KHD32" s="956"/>
      <c r="KHE32" s="956"/>
      <c r="KHF32" s="956"/>
      <c r="KHG32" s="956"/>
      <c r="KHH32" s="956"/>
      <c r="KHI32" s="956"/>
      <c r="KHJ32" s="956"/>
      <c r="KHK32" s="956"/>
      <c r="KHL32" s="956"/>
      <c r="KHM32" s="956"/>
      <c r="KHN32" s="956"/>
      <c r="KHO32" s="956"/>
      <c r="KHP32" s="956"/>
      <c r="KHQ32" s="956"/>
      <c r="KHR32" s="956"/>
      <c r="KHS32" s="956"/>
      <c r="KHT32" s="956"/>
      <c r="KHU32" s="956"/>
      <c r="KHV32" s="956"/>
      <c r="KHW32" s="956"/>
      <c r="KHX32" s="956"/>
      <c r="KHY32" s="956"/>
      <c r="KHZ32" s="956"/>
      <c r="KIA32" s="956"/>
      <c r="KIB32" s="956"/>
      <c r="KIC32" s="956"/>
      <c r="KID32" s="956"/>
      <c r="KIE32" s="956"/>
      <c r="KIF32" s="956"/>
      <c r="KIG32" s="956"/>
      <c r="KIH32" s="956"/>
      <c r="KII32" s="956"/>
      <c r="KIJ32" s="956"/>
      <c r="KIK32" s="956"/>
      <c r="KIL32" s="956"/>
      <c r="KIM32" s="956"/>
      <c r="KIN32" s="956"/>
      <c r="KIO32" s="956"/>
      <c r="KIP32" s="956"/>
      <c r="KIQ32" s="956"/>
      <c r="KIR32" s="956"/>
      <c r="KIS32" s="956"/>
      <c r="KIT32" s="956"/>
      <c r="KIU32" s="956"/>
      <c r="KIV32" s="956"/>
      <c r="KIW32" s="956"/>
      <c r="KIX32" s="956"/>
      <c r="KIY32" s="956"/>
      <c r="KIZ32" s="956"/>
      <c r="KJA32" s="956"/>
      <c r="KJB32" s="956"/>
      <c r="KJC32" s="956"/>
      <c r="KJD32" s="956"/>
      <c r="KJE32" s="956"/>
      <c r="KJF32" s="956"/>
      <c r="KJG32" s="956"/>
      <c r="KJH32" s="956"/>
      <c r="KJI32" s="956"/>
      <c r="KJJ32" s="956"/>
      <c r="KJK32" s="956"/>
      <c r="KJL32" s="956"/>
      <c r="KJM32" s="956"/>
      <c r="KJN32" s="956"/>
      <c r="KJO32" s="956"/>
      <c r="KJP32" s="956"/>
      <c r="KJQ32" s="956"/>
      <c r="KJR32" s="956"/>
      <c r="KJS32" s="956"/>
      <c r="KJT32" s="956"/>
      <c r="KJU32" s="956"/>
      <c r="KJV32" s="956"/>
      <c r="KJW32" s="956"/>
      <c r="KJX32" s="956"/>
      <c r="KJY32" s="956"/>
      <c r="KJZ32" s="956"/>
      <c r="KKA32" s="956"/>
      <c r="KKB32" s="956"/>
      <c r="KKC32" s="956"/>
      <c r="KKD32" s="956"/>
      <c r="KKE32" s="956"/>
      <c r="KKF32" s="956"/>
      <c r="KKG32" s="956"/>
      <c r="KKH32" s="956"/>
      <c r="KKI32" s="956"/>
      <c r="KKJ32" s="956"/>
      <c r="KKK32" s="956"/>
      <c r="KKL32" s="956"/>
      <c r="KKM32" s="956"/>
      <c r="KKN32" s="956"/>
      <c r="KKO32" s="956"/>
      <c r="KKP32" s="956"/>
      <c r="KKQ32" s="956"/>
      <c r="KKR32" s="956"/>
      <c r="KKS32" s="956"/>
      <c r="KKT32" s="956"/>
      <c r="KKU32" s="956"/>
      <c r="KKV32" s="956"/>
      <c r="KKW32" s="956"/>
      <c r="KKX32" s="956"/>
      <c r="KKY32" s="956"/>
      <c r="KKZ32" s="956"/>
      <c r="KLA32" s="956"/>
      <c r="KLB32" s="956"/>
      <c r="KLC32" s="956"/>
      <c r="KLD32" s="956"/>
      <c r="KLE32" s="956"/>
      <c r="KLF32" s="956"/>
      <c r="KLG32" s="956"/>
      <c r="KLH32" s="956"/>
      <c r="KLI32" s="956"/>
      <c r="KLJ32" s="956"/>
      <c r="KLK32" s="956"/>
      <c r="KLL32" s="956"/>
      <c r="KLM32" s="956"/>
      <c r="KLN32" s="956"/>
      <c r="KLO32" s="956"/>
      <c r="KLP32" s="956"/>
      <c r="KLQ32" s="956"/>
      <c r="KLR32" s="956"/>
      <c r="KLS32" s="956"/>
      <c r="KLT32" s="956"/>
      <c r="KLU32" s="956"/>
      <c r="KLV32" s="956"/>
      <c r="KLW32" s="956"/>
      <c r="KLX32" s="956"/>
      <c r="KLY32" s="956"/>
      <c r="KLZ32" s="956"/>
      <c r="KMA32" s="956"/>
      <c r="KMB32" s="956"/>
      <c r="KMC32" s="956"/>
      <c r="KMD32" s="956"/>
      <c r="KME32" s="956"/>
      <c r="KMF32" s="956"/>
      <c r="KMG32" s="956"/>
      <c r="KMH32" s="956"/>
      <c r="KMI32" s="956"/>
      <c r="KMJ32" s="956"/>
      <c r="KMK32" s="956"/>
      <c r="KML32" s="956"/>
      <c r="KMM32" s="956"/>
      <c r="KMN32" s="956"/>
      <c r="KMO32" s="956"/>
      <c r="KMP32" s="956"/>
      <c r="KMQ32" s="956"/>
      <c r="KMR32" s="956"/>
      <c r="KMS32" s="956"/>
      <c r="KMT32" s="956"/>
      <c r="KMU32" s="956"/>
      <c r="KMV32" s="956"/>
      <c r="KMW32" s="956"/>
      <c r="KMX32" s="956"/>
      <c r="KMY32" s="956"/>
      <c r="KMZ32" s="956"/>
      <c r="KNA32" s="956"/>
      <c r="KNB32" s="956"/>
      <c r="KNC32" s="956"/>
      <c r="KND32" s="956"/>
      <c r="KNE32" s="956"/>
      <c r="KNF32" s="956"/>
      <c r="KNG32" s="956"/>
      <c r="KNH32" s="956"/>
      <c r="KNI32" s="956"/>
      <c r="KNJ32" s="956"/>
      <c r="KNK32" s="956"/>
      <c r="KNL32" s="956"/>
      <c r="KNM32" s="956"/>
      <c r="KNN32" s="956"/>
      <c r="KNO32" s="956"/>
      <c r="KNP32" s="956"/>
      <c r="KNQ32" s="956"/>
      <c r="KNR32" s="956"/>
      <c r="KNS32" s="956"/>
      <c r="KNT32" s="956"/>
      <c r="KNU32" s="956"/>
      <c r="KNV32" s="956"/>
      <c r="KNW32" s="956"/>
      <c r="KNX32" s="956"/>
      <c r="KNY32" s="956"/>
      <c r="KNZ32" s="956"/>
      <c r="KOA32" s="956"/>
      <c r="KOB32" s="956"/>
      <c r="KOC32" s="956"/>
      <c r="KOD32" s="956"/>
      <c r="KOE32" s="956"/>
      <c r="KOF32" s="956"/>
      <c r="KOG32" s="956"/>
      <c r="KOH32" s="956"/>
      <c r="KOI32" s="956"/>
      <c r="KOJ32" s="956"/>
      <c r="KOK32" s="956"/>
      <c r="KOL32" s="956"/>
      <c r="KOM32" s="956"/>
      <c r="KON32" s="956"/>
      <c r="KOO32" s="956"/>
      <c r="KOP32" s="956"/>
      <c r="KOQ32" s="956"/>
      <c r="KOR32" s="956"/>
      <c r="KOS32" s="956"/>
      <c r="KOT32" s="956"/>
      <c r="KOU32" s="956"/>
      <c r="KOV32" s="956"/>
      <c r="KOW32" s="956"/>
      <c r="KOX32" s="956"/>
      <c r="KOY32" s="956"/>
      <c r="KOZ32" s="956"/>
      <c r="KPA32" s="956"/>
      <c r="KPB32" s="956"/>
      <c r="KPC32" s="956"/>
      <c r="KPD32" s="956"/>
      <c r="KPE32" s="956"/>
      <c r="KPF32" s="956"/>
      <c r="KPG32" s="956"/>
      <c r="KPH32" s="956"/>
      <c r="KPI32" s="956"/>
      <c r="KPJ32" s="956"/>
      <c r="KPK32" s="956"/>
      <c r="KPL32" s="956"/>
      <c r="KPM32" s="956"/>
      <c r="KPN32" s="956"/>
      <c r="KPO32" s="956"/>
      <c r="KPP32" s="956"/>
      <c r="KPQ32" s="956"/>
      <c r="KPR32" s="956"/>
      <c r="KPS32" s="956"/>
      <c r="KPT32" s="956"/>
      <c r="KPU32" s="956"/>
      <c r="KPV32" s="956"/>
      <c r="KPW32" s="956"/>
      <c r="KPX32" s="956"/>
      <c r="KPY32" s="956"/>
      <c r="KPZ32" s="956"/>
      <c r="KQA32" s="956"/>
      <c r="KQB32" s="956"/>
      <c r="KQC32" s="956"/>
      <c r="KQD32" s="956"/>
      <c r="KQE32" s="956"/>
      <c r="KQF32" s="956"/>
      <c r="KQG32" s="956"/>
      <c r="KQH32" s="956"/>
      <c r="KQI32" s="956"/>
      <c r="KQJ32" s="956"/>
      <c r="KQK32" s="956"/>
      <c r="KQL32" s="956"/>
      <c r="KQM32" s="956"/>
      <c r="KQN32" s="956"/>
      <c r="KQO32" s="956"/>
      <c r="KQP32" s="956"/>
      <c r="KQQ32" s="956"/>
      <c r="KQR32" s="956"/>
      <c r="KQS32" s="956"/>
      <c r="KQT32" s="956"/>
      <c r="KQU32" s="956"/>
      <c r="KQV32" s="956"/>
      <c r="KQW32" s="956"/>
      <c r="KQX32" s="956"/>
      <c r="KQY32" s="956"/>
      <c r="KQZ32" s="956"/>
      <c r="KRA32" s="956"/>
      <c r="KRB32" s="956"/>
      <c r="KRC32" s="956"/>
      <c r="KRD32" s="956"/>
      <c r="KRE32" s="956"/>
      <c r="KRF32" s="956"/>
      <c r="KRG32" s="956"/>
      <c r="KRH32" s="956"/>
      <c r="KRI32" s="956"/>
      <c r="KRJ32" s="956"/>
      <c r="KRK32" s="956"/>
      <c r="KRL32" s="956"/>
      <c r="KRM32" s="956"/>
      <c r="KRN32" s="956"/>
      <c r="KRO32" s="956"/>
      <c r="KRP32" s="956"/>
      <c r="KRQ32" s="956"/>
      <c r="KRR32" s="956"/>
      <c r="KRS32" s="956"/>
      <c r="KRT32" s="956"/>
      <c r="KRU32" s="956"/>
      <c r="KRV32" s="956"/>
      <c r="KRW32" s="956"/>
      <c r="KRX32" s="956"/>
      <c r="KRY32" s="956"/>
      <c r="KRZ32" s="956"/>
      <c r="KSA32" s="956"/>
      <c r="KSB32" s="956"/>
      <c r="KSC32" s="956"/>
      <c r="KSD32" s="956"/>
      <c r="KSE32" s="956"/>
      <c r="KSF32" s="956"/>
      <c r="KSG32" s="956"/>
      <c r="KSH32" s="956"/>
      <c r="KSI32" s="956"/>
      <c r="KSJ32" s="956"/>
      <c r="KSK32" s="956"/>
      <c r="KSL32" s="956"/>
      <c r="KSM32" s="956"/>
      <c r="KSN32" s="956"/>
      <c r="KSO32" s="956"/>
      <c r="KSP32" s="956"/>
      <c r="KSQ32" s="956"/>
      <c r="KSR32" s="956"/>
      <c r="KSS32" s="956"/>
      <c r="KST32" s="956"/>
      <c r="KSU32" s="956"/>
      <c r="KSV32" s="956"/>
      <c r="KSW32" s="956"/>
      <c r="KSX32" s="956"/>
      <c r="KSY32" s="956"/>
      <c r="KSZ32" s="956"/>
      <c r="KTA32" s="956"/>
      <c r="KTB32" s="956"/>
      <c r="KTC32" s="956"/>
      <c r="KTD32" s="956"/>
      <c r="KTE32" s="956"/>
      <c r="KTF32" s="956"/>
      <c r="KTG32" s="956"/>
      <c r="KTH32" s="956"/>
      <c r="KTI32" s="956"/>
      <c r="KTJ32" s="956"/>
      <c r="KTK32" s="956"/>
      <c r="KTL32" s="956"/>
      <c r="KTM32" s="956"/>
      <c r="KTN32" s="956"/>
      <c r="KTO32" s="956"/>
      <c r="KTP32" s="956"/>
      <c r="KTQ32" s="956"/>
      <c r="KTR32" s="956"/>
      <c r="KTS32" s="956"/>
      <c r="KTT32" s="956"/>
      <c r="KTU32" s="956"/>
      <c r="KTV32" s="956"/>
      <c r="KTW32" s="956"/>
      <c r="KTX32" s="956"/>
      <c r="KTY32" s="956"/>
      <c r="KTZ32" s="956"/>
      <c r="KUA32" s="956"/>
      <c r="KUB32" s="956"/>
      <c r="KUC32" s="956"/>
      <c r="KUD32" s="956"/>
      <c r="KUE32" s="956"/>
      <c r="KUF32" s="956"/>
      <c r="KUG32" s="956"/>
      <c r="KUH32" s="956"/>
      <c r="KUI32" s="956"/>
      <c r="KUJ32" s="956"/>
      <c r="KUK32" s="956"/>
      <c r="KUL32" s="956"/>
      <c r="KUM32" s="956"/>
      <c r="KUN32" s="956"/>
      <c r="KUO32" s="956"/>
      <c r="KUP32" s="956"/>
      <c r="KUQ32" s="956"/>
      <c r="KUR32" s="956"/>
      <c r="KUS32" s="956"/>
      <c r="KUT32" s="956"/>
      <c r="KUU32" s="956"/>
      <c r="KUV32" s="956"/>
      <c r="KUW32" s="956"/>
      <c r="KUX32" s="956"/>
      <c r="KUY32" s="956"/>
      <c r="KUZ32" s="956"/>
      <c r="KVA32" s="956"/>
      <c r="KVB32" s="956"/>
      <c r="KVC32" s="956"/>
      <c r="KVD32" s="956"/>
      <c r="KVE32" s="956"/>
      <c r="KVF32" s="956"/>
      <c r="KVG32" s="956"/>
      <c r="KVH32" s="956"/>
      <c r="KVI32" s="956"/>
      <c r="KVJ32" s="956"/>
      <c r="KVK32" s="956"/>
      <c r="KVL32" s="956"/>
      <c r="KVM32" s="956"/>
      <c r="KVN32" s="956"/>
      <c r="KVO32" s="956"/>
      <c r="KVP32" s="956"/>
      <c r="KVQ32" s="956"/>
      <c r="KVR32" s="956"/>
      <c r="KVS32" s="956"/>
      <c r="KVT32" s="956"/>
      <c r="KVU32" s="956"/>
      <c r="KVV32" s="956"/>
      <c r="KVW32" s="956"/>
      <c r="KVX32" s="956"/>
      <c r="KVY32" s="956"/>
      <c r="KVZ32" s="956"/>
      <c r="KWA32" s="956"/>
      <c r="KWB32" s="956"/>
      <c r="KWC32" s="956"/>
      <c r="KWD32" s="956"/>
      <c r="KWE32" s="956"/>
      <c r="KWF32" s="956"/>
      <c r="KWG32" s="956"/>
      <c r="KWH32" s="956"/>
      <c r="KWI32" s="956"/>
      <c r="KWJ32" s="956"/>
      <c r="KWK32" s="956"/>
      <c r="KWL32" s="956"/>
      <c r="KWM32" s="956"/>
      <c r="KWN32" s="956"/>
      <c r="KWO32" s="956"/>
      <c r="KWP32" s="956"/>
      <c r="KWQ32" s="956"/>
      <c r="KWR32" s="956"/>
      <c r="KWS32" s="956"/>
      <c r="KWT32" s="956"/>
      <c r="KWU32" s="956"/>
      <c r="KWV32" s="956"/>
      <c r="KWW32" s="956"/>
      <c r="KWX32" s="956"/>
      <c r="KWY32" s="956"/>
      <c r="KWZ32" s="956"/>
      <c r="KXA32" s="956"/>
      <c r="KXB32" s="956"/>
      <c r="KXC32" s="956"/>
      <c r="KXD32" s="956"/>
      <c r="KXE32" s="956"/>
      <c r="KXF32" s="956"/>
      <c r="KXG32" s="956"/>
      <c r="KXH32" s="956"/>
      <c r="KXI32" s="956"/>
      <c r="KXJ32" s="956"/>
      <c r="KXK32" s="956"/>
      <c r="KXL32" s="956"/>
      <c r="KXM32" s="956"/>
      <c r="KXN32" s="956"/>
      <c r="KXO32" s="956"/>
      <c r="KXP32" s="956"/>
      <c r="KXQ32" s="956"/>
      <c r="KXR32" s="956"/>
      <c r="KXS32" s="956"/>
      <c r="KXT32" s="956"/>
      <c r="KXU32" s="956"/>
      <c r="KXV32" s="956"/>
      <c r="KXW32" s="956"/>
      <c r="KXX32" s="956"/>
      <c r="KXY32" s="956"/>
      <c r="KXZ32" s="956"/>
      <c r="KYA32" s="956"/>
      <c r="KYB32" s="956"/>
      <c r="KYC32" s="956"/>
      <c r="KYD32" s="956"/>
      <c r="KYE32" s="956"/>
      <c r="KYF32" s="956"/>
      <c r="KYG32" s="956"/>
      <c r="KYH32" s="956"/>
      <c r="KYI32" s="956"/>
      <c r="KYJ32" s="956"/>
      <c r="KYK32" s="956"/>
      <c r="KYL32" s="956"/>
      <c r="KYM32" s="956"/>
      <c r="KYN32" s="956"/>
      <c r="KYO32" s="956"/>
      <c r="KYP32" s="956"/>
      <c r="KYQ32" s="956"/>
      <c r="KYR32" s="956"/>
      <c r="KYS32" s="956"/>
      <c r="KYT32" s="956"/>
      <c r="KYU32" s="956"/>
      <c r="KYV32" s="956"/>
      <c r="KYW32" s="956"/>
      <c r="KYX32" s="956"/>
      <c r="KYY32" s="956"/>
      <c r="KYZ32" s="956"/>
      <c r="KZA32" s="956"/>
      <c r="KZB32" s="956"/>
      <c r="KZC32" s="956"/>
      <c r="KZD32" s="956"/>
      <c r="KZE32" s="956"/>
      <c r="KZF32" s="956"/>
      <c r="KZG32" s="956"/>
      <c r="KZH32" s="956"/>
      <c r="KZI32" s="956"/>
      <c r="KZJ32" s="956"/>
      <c r="KZK32" s="956"/>
      <c r="KZL32" s="956"/>
      <c r="KZM32" s="956"/>
      <c r="KZN32" s="956"/>
      <c r="KZO32" s="956"/>
      <c r="KZP32" s="956"/>
      <c r="KZQ32" s="956"/>
      <c r="KZR32" s="956"/>
      <c r="KZS32" s="956"/>
      <c r="KZT32" s="956"/>
      <c r="KZU32" s="956"/>
      <c r="KZV32" s="956"/>
      <c r="KZW32" s="956"/>
      <c r="KZX32" s="956"/>
      <c r="KZY32" s="956"/>
      <c r="KZZ32" s="956"/>
      <c r="LAA32" s="956"/>
      <c r="LAB32" s="956"/>
      <c r="LAC32" s="956"/>
      <c r="LAD32" s="956"/>
      <c r="LAE32" s="956"/>
      <c r="LAF32" s="956"/>
      <c r="LAG32" s="956"/>
      <c r="LAH32" s="956"/>
      <c r="LAI32" s="956"/>
      <c r="LAJ32" s="956"/>
      <c r="LAK32" s="956"/>
      <c r="LAL32" s="956"/>
      <c r="LAM32" s="956"/>
      <c r="LAN32" s="956"/>
      <c r="LAO32" s="956"/>
      <c r="LAP32" s="956"/>
      <c r="LAQ32" s="956"/>
      <c r="LAR32" s="956"/>
      <c r="LAS32" s="956"/>
      <c r="LAT32" s="956"/>
      <c r="LAU32" s="956"/>
      <c r="LAV32" s="956"/>
      <c r="LAW32" s="956"/>
      <c r="LAX32" s="956"/>
      <c r="LAY32" s="956"/>
      <c r="LAZ32" s="956"/>
      <c r="LBA32" s="956"/>
      <c r="LBB32" s="956"/>
      <c r="LBC32" s="956"/>
      <c r="LBD32" s="956"/>
      <c r="LBE32" s="956"/>
      <c r="LBF32" s="956"/>
      <c r="LBG32" s="956"/>
      <c r="LBH32" s="956"/>
      <c r="LBI32" s="956"/>
      <c r="LBJ32" s="956"/>
      <c r="LBK32" s="956"/>
      <c r="LBL32" s="956"/>
      <c r="LBM32" s="956"/>
      <c r="LBN32" s="956"/>
      <c r="LBO32" s="956"/>
      <c r="LBP32" s="956"/>
      <c r="LBQ32" s="956"/>
      <c r="LBR32" s="956"/>
      <c r="LBS32" s="956"/>
      <c r="LBT32" s="956"/>
      <c r="LBU32" s="956"/>
      <c r="LBV32" s="956"/>
      <c r="LBW32" s="956"/>
      <c r="LBX32" s="956"/>
      <c r="LBY32" s="956"/>
      <c r="LBZ32" s="956"/>
      <c r="LCA32" s="956"/>
      <c r="LCB32" s="956"/>
      <c r="LCC32" s="956"/>
      <c r="LCD32" s="956"/>
      <c r="LCE32" s="956"/>
      <c r="LCF32" s="956"/>
      <c r="LCG32" s="956"/>
      <c r="LCH32" s="956"/>
      <c r="LCI32" s="956"/>
      <c r="LCJ32" s="956"/>
      <c r="LCK32" s="956"/>
      <c r="LCL32" s="956"/>
      <c r="LCM32" s="956"/>
      <c r="LCN32" s="956"/>
      <c r="LCO32" s="956"/>
      <c r="LCP32" s="956"/>
      <c r="LCQ32" s="956"/>
      <c r="LCR32" s="956"/>
      <c r="LCS32" s="956"/>
      <c r="LCT32" s="956"/>
      <c r="LCU32" s="956"/>
      <c r="LCV32" s="956"/>
      <c r="LCW32" s="956"/>
      <c r="LCX32" s="956"/>
      <c r="LCY32" s="956"/>
      <c r="LCZ32" s="956"/>
      <c r="LDA32" s="956"/>
      <c r="LDB32" s="956"/>
      <c r="LDC32" s="956"/>
      <c r="LDD32" s="956"/>
      <c r="LDE32" s="956"/>
      <c r="LDF32" s="956"/>
      <c r="LDG32" s="956"/>
      <c r="LDH32" s="956"/>
      <c r="LDI32" s="956"/>
      <c r="LDJ32" s="956"/>
      <c r="LDK32" s="956"/>
      <c r="LDL32" s="956"/>
      <c r="LDM32" s="956"/>
      <c r="LDN32" s="956"/>
      <c r="LDO32" s="956"/>
      <c r="LDP32" s="956"/>
      <c r="LDQ32" s="956"/>
      <c r="LDR32" s="956"/>
      <c r="LDS32" s="956"/>
      <c r="LDT32" s="956"/>
      <c r="LDU32" s="956"/>
      <c r="LDV32" s="956"/>
      <c r="LDW32" s="956"/>
      <c r="LDX32" s="956"/>
      <c r="LDY32" s="956"/>
      <c r="LDZ32" s="956"/>
      <c r="LEA32" s="956"/>
      <c r="LEB32" s="956"/>
      <c r="LEC32" s="956"/>
      <c r="LED32" s="956"/>
      <c r="LEE32" s="956"/>
      <c r="LEF32" s="956"/>
      <c r="LEG32" s="956"/>
      <c r="LEH32" s="956"/>
      <c r="LEI32" s="956"/>
      <c r="LEJ32" s="956"/>
      <c r="LEK32" s="956"/>
      <c r="LEL32" s="956"/>
      <c r="LEM32" s="956"/>
      <c r="LEN32" s="956"/>
      <c r="LEO32" s="956"/>
      <c r="LEP32" s="956"/>
      <c r="LEQ32" s="956"/>
      <c r="LER32" s="956"/>
      <c r="LES32" s="956"/>
      <c r="LET32" s="956"/>
      <c r="LEU32" s="956"/>
      <c r="LEV32" s="956"/>
      <c r="LEW32" s="956"/>
      <c r="LEX32" s="956"/>
      <c r="LEY32" s="956"/>
      <c r="LEZ32" s="956"/>
      <c r="LFA32" s="956"/>
      <c r="LFB32" s="956"/>
      <c r="LFC32" s="956"/>
      <c r="LFD32" s="956"/>
      <c r="LFE32" s="956"/>
      <c r="LFF32" s="956"/>
      <c r="LFG32" s="956"/>
      <c r="LFH32" s="956"/>
      <c r="LFI32" s="956"/>
      <c r="LFJ32" s="956"/>
      <c r="LFK32" s="956"/>
      <c r="LFL32" s="956"/>
      <c r="LFM32" s="956"/>
      <c r="LFN32" s="956"/>
      <c r="LFO32" s="956"/>
      <c r="LFP32" s="956"/>
      <c r="LFQ32" s="956"/>
      <c r="LFR32" s="956"/>
      <c r="LFS32" s="956"/>
      <c r="LFT32" s="956"/>
      <c r="LFU32" s="956"/>
      <c r="LFV32" s="956"/>
      <c r="LFW32" s="956"/>
      <c r="LFX32" s="956"/>
      <c r="LFY32" s="956"/>
      <c r="LFZ32" s="956"/>
      <c r="LGA32" s="956"/>
      <c r="LGB32" s="956"/>
      <c r="LGC32" s="956"/>
      <c r="LGD32" s="956"/>
      <c r="LGE32" s="956"/>
      <c r="LGF32" s="956"/>
      <c r="LGG32" s="956"/>
      <c r="LGH32" s="956"/>
      <c r="LGI32" s="956"/>
      <c r="LGJ32" s="956"/>
      <c r="LGK32" s="956"/>
      <c r="LGL32" s="956"/>
      <c r="LGM32" s="956"/>
      <c r="LGN32" s="956"/>
      <c r="LGO32" s="956"/>
      <c r="LGP32" s="956"/>
      <c r="LGQ32" s="956"/>
      <c r="LGR32" s="956"/>
      <c r="LGS32" s="956"/>
      <c r="LGT32" s="956"/>
      <c r="LGU32" s="956"/>
      <c r="LGV32" s="956"/>
      <c r="LGW32" s="956"/>
      <c r="LGX32" s="956"/>
      <c r="LGY32" s="956"/>
      <c r="LGZ32" s="956"/>
      <c r="LHA32" s="956"/>
      <c r="LHB32" s="956"/>
      <c r="LHC32" s="956"/>
      <c r="LHD32" s="956"/>
      <c r="LHE32" s="956"/>
      <c r="LHF32" s="956"/>
      <c r="LHG32" s="956"/>
      <c r="LHH32" s="956"/>
      <c r="LHI32" s="956"/>
      <c r="LHJ32" s="956"/>
      <c r="LHK32" s="956"/>
      <c r="LHL32" s="956"/>
      <c r="LHM32" s="956"/>
      <c r="LHN32" s="956"/>
      <c r="LHO32" s="956"/>
      <c r="LHP32" s="956"/>
      <c r="LHQ32" s="956"/>
      <c r="LHR32" s="956"/>
      <c r="LHS32" s="956"/>
      <c r="LHT32" s="956"/>
      <c r="LHU32" s="956"/>
      <c r="LHV32" s="956"/>
      <c r="LHW32" s="956"/>
      <c r="LHX32" s="956"/>
      <c r="LHY32" s="956"/>
      <c r="LHZ32" s="956"/>
      <c r="LIA32" s="956"/>
      <c r="LIB32" s="956"/>
      <c r="LIC32" s="956"/>
      <c r="LID32" s="956"/>
      <c r="LIE32" s="956"/>
      <c r="LIF32" s="956"/>
      <c r="LIG32" s="956"/>
      <c r="LIH32" s="956"/>
      <c r="LII32" s="956"/>
      <c r="LIJ32" s="956"/>
      <c r="LIK32" s="956"/>
      <c r="LIL32" s="956"/>
      <c r="LIM32" s="956"/>
      <c r="LIN32" s="956"/>
      <c r="LIO32" s="956"/>
      <c r="LIP32" s="956"/>
      <c r="LIQ32" s="956"/>
      <c r="LIR32" s="956"/>
      <c r="LIS32" s="956"/>
      <c r="LIT32" s="956"/>
      <c r="LIU32" s="956"/>
      <c r="LIV32" s="956"/>
      <c r="LIW32" s="956"/>
      <c r="LIX32" s="956"/>
      <c r="LIY32" s="956"/>
      <c r="LIZ32" s="956"/>
      <c r="LJA32" s="956"/>
      <c r="LJB32" s="956"/>
      <c r="LJC32" s="956"/>
      <c r="LJD32" s="956"/>
      <c r="LJE32" s="956"/>
      <c r="LJF32" s="956"/>
      <c r="LJG32" s="956"/>
      <c r="LJH32" s="956"/>
      <c r="LJI32" s="956"/>
      <c r="LJJ32" s="956"/>
      <c r="LJK32" s="956"/>
      <c r="LJL32" s="956"/>
      <c r="LJM32" s="956"/>
      <c r="LJN32" s="956"/>
      <c r="LJO32" s="956"/>
      <c r="LJP32" s="956"/>
      <c r="LJQ32" s="956"/>
      <c r="LJR32" s="956"/>
      <c r="LJS32" s="956"/>
      <c r="LJT32" s="956"/>
      <c r="LJU32" s="956"/>
      <c r="LJV32" s="956"/>
      <c r="LJW32" s="956"/>
      <c r="LJX32" s="956"/>
      <c r="LJY32" s="956"/>
      <c r="LJZ32" s="956"/>
      <c r="LKA32" s="956"/>
      <c r="LKB32" s="956"/>
      <c r="LKC32" s="956"/>
      <c r="LKD32" s="956"/>
      <c r="LKE32" s="956"/>
      <c r="LKF32" s="956"/>
      <c r="LKG32" s="956"/>
      <c r="LKH32" s="956"/>
      <c r="LKI32" s="956"/>
      <c r="LKJ32" s="956"/>
      <c r="LKK32" s="956"/>
      <c r="LKL32" s="956"/>
      <c r="LKM32" s="956"/>
      <c r="LKN32" s="956"/>
      <c r="LKO32" s="956"/>
      <c r="LKP32" s="956"/>
      <c r="LKQ32" s="956"/>
      <c r="LKR32" s="956"/>
      <c r="LKS32" s="956"/>
      <c r="LKT32" s="956"/>
      <c r="LKU32" s="956"/>
      <c r="LKV32" s="956"/>
      <c r="LKW32" s="956"/>
      <c r="LKX32" s="956"/>
      <c r="LKY32" s="956"/>
      <c r="LKZ32" s="956"/>
      <c r="LLA32" s="956"/>
      <c r="LLB32" s="956"/>
      <c r="LLC32" s="956"/>
      <c r="LLD32" s="956"/>
      <c r="LLE32" s="956"/>
      <c r="LLF32" s="956"/>
      <c r="LLG32" s="956"/>
      <c r="LLH32" s="956"/>
      <c r="LLI32" s="956"/>
      <c r="LLJ32" s="956"/>
      <c r="LLK32" s="956"/>
      <c r="LLL32" s="956"/>
      <c r="LLM32" s="956"/>
      <c r="LLN32" s="956"/>
      <c r="LLO32" s="956"/>
      <c r="LLP32" s="956"/>
      <c r="LLQ32" s="956"/>
      <c r="LLR32" s="956"/>
      <c r="LLS32" s="956"/>
      <c r="LLT32" s="956"/>
      <c r="LLU32" s="956"/>
      <c r="LLV32" s="956"/>
      <c r="LLW32" s="956"/>
      <c r="LLX32" s="956"/>
      <c r="LLY32" s="956"/>
      <c r="LLZ32" s="956"/>
      <c r="LMA32" s="956"/>
      <c r="LMB32" s="956"/>
      <c r="LMC32" s="956"/>
      <c r="LMD32" s="956"/>
      <c r="LME32" s="956"/>
      <c r="LMF32" s="956"/>
      <c r="LMG32" s="956"/>
      <c r="LMH32" s="956"/>
      <c r="LMI32" s="956"/>
      <c r="LMJ32" s="956"/>
      <c r="LMK32" s="956"/>
      <c r="LML32" s="956"/>
      <c r="LMM32" s="956"/>
      <c r="LMN32" s="956"/>
      <c r="LMO32" s="956"/>
      <c r="LMP32" s="956"/>
      <c r="LMQ32" s="956"/>
      <c r="LMR32" s="956"/>
      <c r="LMS32" s="956"/>
      <c r="LMT32" s="956"/>
      <c r="LMU32" s="956"/>
      <c r="LMV32" s="956"/>
      <c r="LMW32" s="956"/>
      <c r="LMX32" s="956"/>
      <c r="LMY32" s="956"/>
      <c r="LMZ32" s="956"/>
      <c r="LNA32" s="956"/>
      <c r="LNB32" s="956"/>
      <c r="LNC32" s="956"/>
      <c r="LND32" s="956"/>
      <c r="LNE32" s="956"/>
      <c r="LNF32" s="956"/>
      <c r="LNG32" s="956"/>
      <c r="LNH32" s="956"/>
      <c r="LNI32" s="956"/>
      <c r="LNJ32" s="956"/>
      <c r="LNK32" s="956"/>
      <c r="LNL32" s="956"/>
      <c r="LNM32" s="956"/>
      <c r="LNN32" s="956"/>
      <c r="LNO32" s="956"/>
      <c r="LNP32" s="956"/>
      <c r="LNQ32" s="956"/>
      <c r="LNR32" s="956"/>
      <c r="LNS32" s="956"/>
      <c r="LNT32" s="956"/>
      <c r="LNU32" s="956"/>
      <c r="LNV32" s="956"/>
      <c r="LNW32" s="956"/>
      <c r="LNX32" s="956"/>
      <c r="LNY32" s="956"/>
      <c r="LNZ32" s="956"/>
      <c r="LOA32" s="956"/>
      <c r="LOB32" s="956"/>
      <c r="LOC32" s="956"/>
      <c r="LOD32" s="956"/>
      <c r="LOE32" s="956"/>
      <c r="LOF32" s="956"/>
      <c r="LOG32" s="956"/>
      <c r="LOH32" s="956"/>
      <c r="LOI32" s="956"/>
      <c r="LOJ32" s="956"/>
      <c r="LOK32" s="956"/>
      <c r="LOL32" s="956"/>
      <c r="LOM32" s="956"/>
      <c r="LON32" s="956"/>
      <c r="LOO32" s="956"/>
      <c r="LOP32" s="956"/>
      <c r="LOQ32" s="956"/>
      <c r="LOR32" s="956"/>
      <c r="LOS32" s="956"/>
      <c r="LOT32" s="956"/>
      <c r="LOU32" s="956"/>
      <c r="LOV32" s="956"/>
      <c r="LOW32" s="956"/>
      <c r="LOX32" s="956"/>
      <c r="LOY32" s="956"/>
      <c r="LOZ32" s="956"/>
      <c r="LPA32" s="956"/>
      <c r="LPB32" s="956"/>
      <c r="LPC32" s="956"/>
      <c r="LPD32" s="956"/>
      <c r="LPE32" s="956"/>
      <c r="LPF32" s="956"/>
      <c r="LPG32" s="956"/>
      <c r="LPH32" s="956"/>
      <c r="LPI32" s="956"/>
      <c r="LPJ32" s="956"/>
      <c r="LPK32" s="956"/>
      <c r="LPL32" s="956"/>
      <c r="LPM32" s="956"/>
      <c r="LPN32" s="956"/>
      <c r="LPO32" s="956"/>
      <c r="LPP32" s="956"/>
      <c r="LPQ32" s="956"/>
      <c r="LPR32" s="956"/>
      <c r="LPS32" s="956"/>
      <c r="LPT32" s="956"/>
      <c r="LPU32" s="956"/>
      <c r="LPV32" s="956"/>
      <c r="LPW32" s="956"/>
      <c r="LPX32" s="956"/>
      <c r="LPY32" s="956"/>
      <c r="LPZ32" s="956"/>
      <c r="LQA32" s="956"/>
      <c r="LQB32" s="956"/>
      <c r="LQC32" s="956"/>
      <c r="LQD32" s="956"/>
      <c r="LQE32" s="956"/>
      <c r="LQF32" s="956"/>
      <c r="LQG32" s="956"/>
      <c r="LQH32" s="956"/>
      <c r="LQI32" s="956"/>
      <c r="LQJ32" s="956"/>
      <c r="LQK32" s="956"/>
      <c r="LQL32" s="956"/>
      <c r="LQM32" s="956"/>
      <c r="LQN32" s="956"/>
      <c r="LQO32" s="956"/>
      <c r="LQP32" s="956"/>
      <c r="LQQ32" s="956"/>
      <c r="LQR32" s="956"/>
      <c r="LQS32" s="956"/>
      <c r="LQT32" s="956"/>
      <c r="LQU32" s="956"/>
      <c r="LQV32" s="956"/>
      <c r="LQW32" s="956"/>
      <c r="LQX32" s="956"/>
      <c r="LQY32" s="956"/>
      <c r="LQZ32" s="956"/>
      <c r="LRA32" s="956"/>
      <c r="LRB32" s="956"/>
      <c r="LRC32" s="956"/>
      <c r="LRD32" s="956"/>
      <c r="LRE32" s="956"/>
      <c r="LRF32" s="956"/>
      <c r="LRG32" s="956"/>
      <c r="LRH32" s="956"/>
      <c r="LRI32" s="956"/>
      <c r="LRJ32" s="956"/>
      <c r="LRK32" s="956"/>
      <c r="LRL32" s="956"/>
      <c r="LRM32" s="956"/>
      <c r="LRN32" s="956"/>
      <c r="LRO32" s="956"/>
      <c r="LRP32" s="956"/>
      <c r="LRQ32" s="956"/>
      <c r="LRR32" s="956"/>
      <c r="LRS32" s="956"/>
      <c r="LRT32" s="956"/>
      <c r="LRU32" s="956"/>
      <c r="LRV32" s="956"/>
      <c r="LRW32" s="956"/>
      <c r="LRX32" s="956"/>
      <c r="LRY32" s="956"/>
      <c r="LRZ32" s="956"/>
      <c r="LSA32" s="956"/>
      <c r="LSB32" s="956"/>
      <c r="LSC32" s="956"/>
      <c r="LSD32" s="956"/>
      <c r="LSE32" s="956"/>
      <c r="LSF32" s="956"/>
      <c r="LSG32" s="956"/>
      <c r="LSH32" s="956"/>
      <c r="LSI32" s="956"/>
      <c r="LSJ32" s="956"/>
      <c r="LSK32" s="956"/>
      <c r="LSL32" s="956"/>
      <c r="LSM32" s="956"/>
      <c r="LSN32" s="956"/>
      <c r="LSO32" s="956"/>
      <c r="LSP32" s="956"/>
      <c r="LSQ32" s="956"/>
      <c r="LSR32" s="956"/>
      <c r="LSS32" s="956"/>
      <c r="LST32" s="956"/>
      <c r="LSU32" s="956"/>
      <c r="LSV32" s="956"/>
      <c r="LSW32" s="956"/>
      <c r="LSX32" s="956"/>
      <c r="LSY32" s="956"/>
      <c r="LSZ32" s="956"/>
      <c r="LTA32" s="956"/>
      <c r="LTB32" s="956"/>
      <c r="LTC32" s="956"/>
      <c r="LTD32" s="956"/>
      <c r="LTE32" s="956"/>
      <c r="LTF32" s="956"/>
      <c r="LTG32" s="956"/>
      <c r="LTH32" s="956"/>
      <c r="LTI32" s="956"/>
      <c r="LTJ32" s="956"/>
      <c r="LTK32" s="956"/>
      <c r="LTL32" s="956"/>
      <c r="LTM32" s="956"/>
      <c r="LTN32" s="956"/>
      <c r="LTO32" s="956"/>
      <c r="LTP32" s="956"/>
      <c r="LTQ32" s="956"/>
      <c r="LTR32" s="956"/>
      <c r="LTS32" s="956"/>
      <c r="LTT32" s="956"/>
      <c r="LTU32" s="956"/>
      <c r="LTV32" s="956"/>
      <c r="LTW32" s="956"/>
      <c r="LTX32" s="956"/>
      <c r="LTY32" s="956"/>
      <c r="LTZ32" s="956"/>
      <c r="LUA32" s="956"/>
      <c r="LUB32" s="956"/>
      <c r="LUC32" s="956"/>
      <c r="LUD32" s="956"/>
      <c r="LUE32" s="956"/>
      <c r="LUF32" s="956"/>
      <c r="LUG32" s="956"/>
      <c r="LUH32" s="956"/>
      <c r="LUI32" s="956"/>
      <c r="LUJ32" s="956"/>
      <c r="LUK32" s="956"/>
      <c r="LUL32" s="956"/>
      <c r="LUM32" s="956"/>
      <c r="LUN32" s="956"/>
      <c r="LUO32" s="956"/>
      <c r="LUP32" s="956"/>
      <c r="LUQ32" s="956"/>
      <c r="LUR32" s="956"/>
      <c r="LUS32" s="956"/>
      <c r="LUT32" s="956"/>
      <c r="LUU32" s="956"/>
      <c r="LUV32" s="956"/>
      <c r="LUW32" s="956"/>
      <c r="LUX32" s="956"/>
      <c r="LUY32" s="956"/>
      <c r="LUZ32" s="956"/>
      <c r="LVA32" s="956"/>
      <c r="LVB32" s="956"/>
      <c r="LVC32" s="956"/>
      <c r="LVD32" s="956"/>
      <c r="LVE32" s="956"/>
      <c r="LVF32" s="956"/>
      <c r="LVG32" s="956"/>
      <c r="LVH32" s="956"/>
      <c r="LVI32" s="956"/>
      <c r="LVJ32" s="956"/>
      <c r="LVK32" s="956"/>
      <c r="LVL32" s="956"/>
      <c r="LVM32" s="956"/>
      <c r="LVN32" s="956"/>
      <c r="LVO32" s="956"/>
      <c r="LVP32" s="956"/>
      <c r="LVQ32" s="956"/>
      <c r="LVR32" s="956"/>
      <c r="LVS32" s="956"/>
      <c r="LVT32" s="956"/>
      <c r="LVU32" s="956"/>
      <c r="LVV32" s="956"/>
      <c r="LVW32" s="956"/>
      <c r="LVX32" s="956"/>
      <c r="LVY32" s="956"/>
      <c r="LVZ32" s="956"/>
      <c r="LWA32" s="956"/>
      <c r="LWB32" s="956"/>
      <c r="LWC32" s="956"/>
      <c r="LWD32" s="956"/>
      <c r="LWE32" s="956"/>
      <c r="LWF32" s="956"/>
      <c r="LWG32" s="956"/>
      <c r="LWH32" s="956"/>
      <c r="LWI32" s="956"/>
      <c r="LWJ32" s="956"/>
      <c r="LWK32" s="956"/>
      <c r="LWL32" s="956"/>
      <c r="LWM32" s="956"/>
      <c r="LWN32" s="956"/>
      <c r="LWO32" s="956"/>
      <c r="LWP32" s="956"/>
      <c r="LWQ32" s="956"/>
      <c r="LWR32" s="956"/>
      <c r="LWS32" s="956"/>
      <c r="LWT32" s="956"/>
      <c r="LWU32" s="956"/>
      <c r="LWV32" s="956"/>
      <c r="LWW32" s="956"/>
      <c r="LWX32" s="956"/>
      <c r="LWY32" s="956"/>
      <c r="LWZ32" s="956"/>
      <c r="LXA32" s="956"/>
      <c r="LXB32" s="956"/>
      <c r="LXC32" s="956"/>
      <c r="LXD32" s="956"/>
      <c r="LXE32" s="956"/>
      <c r="LXF32" s="956"/>
      <c r="LXG32" s="956"/>
      <c r="LXH32" s="956"/>
      <c r="LXI32" s="956"/>
      <c r="LXJ32" s="956"/>
      <c r="LXK32" s="956"/>
      <c r="LXL32" s="956"/>
      <c r="LXM32" s="956"/>
      <c r="LXN32" s="956"/>
      <c r="LXO32" s="956"/>
      <c r="LXP32" s="956"/>
      <c r="LXQ32" s="956"/>
      <c r="LXR32" s="956"/>
      <c r="LXS32" s="956"/>
      <c r="LXT32" s="956"/>
      <c r="LXU32" s="956"/>
      <c r="LXV32" s="956"/>
      <c r="LXW32" s="956"/>
      <c r="LXX32" s="956"/>
      <c r="LXY32" s="956"/>
      <c r="LXZ32" s="956"/>
      <c r="LYA32" s="956"/>
      <c r="LYB32" s="956"/>
      <c r="LYC32" s="956"/>
      <c r="LYD32" s="956"/>
      <c r="LYE32" s="956"/>
      <c r="LYF32" s="956"/>
      <c r="LYG32" s="956"/>
      <c r="LYH32" s="956"/>
      <c r="LYI32" s="956"/>
      <c r="LYJ32" s="956"/>
      <c r="LYK32" s="956"/>
      <c r="LYL32" s="956"/>
      <c r="LYM32" s="956"/>
      <c r="LYN32" s="956"/>
      <c r="LYO32" s="956"/>
      <c r="LYP32" s="956"/>
      <c r="LYQ32" s="956"/>
      <c r="LYR32" s="956"/>
      <c r="LYS32" s="956"/>
      <c r="LYT32" s="956"/>
      <c r="LYU32" s="956"/>
      <c r="LYV32" s="956"/>
      <c r="LYW32" s="956"/>
      <c r="LYX32" s="956"/>
      <c r="LYY32" s="956"/>
      <c r="LYZ32" s="956"/>
      <c r="LZA32" s="956"/>
      <c r="LZB32" s="956"/>
      <c r="LZC32" s="956"/>
      <c r="LZD32" s="956"/>
      <c r="LZE32" s="956"/>
      <c r="LZF32" s="956"/>
      <c r="LZG32" s="956"/>
      <c r="LZH32" s="956"/>
      <c r="LZI32" s="956"/>
      <c r="LZJ32" s="956"/>
      <c r="LZK32" s="956"/>
      <c r="LZL32" s="956"/>
      <c r="LZM32" s="956"/>
      <c r="LZN32" s="956"/>
      <c r="LZO32" s="956"/>
      <c r="LZP32" s="956"/>
      <c r="LZQ32" s="956"/>
      <c r="LZR32" s="956"/>
      <c r="LZS32" s="956"/>
      <c r="LZT32" s="956"/>
      <c r="LZU32" s="956"/>
      <c r="LZV32" s="956"/>
      <c r="LZW32" s="956"/>
      <c r="LZX32" s="956"/>
      <c r="LZY32" s="956"/>
      <c r="LZZ32" s="956"/>
      <c r="MAA32" s="956"/>
      <c r="MAB32" s="956"/>
      <c r="MAC32" s="956"/>
      <c r="MAD32" s="956"/>
      <c r="MAE32" s="956"/>
      <c r="MAF32" s="956"/>
      <c r="MAG32" s="956"/>
      <c r="MAH32" s="956"/>
      <c r="MAI32" s="956"/>
      <c r="MAJ32" s="956"/>
      <c r="MAK32" s="956"/>
      <c r="MAL32" s="956"/>
      <c r="MAM32" s="956"/>
      <c r="MAN32" s="956"/>
      <c r="MAO32" s="956"/>
      <c r="MAP32" s="956"/>
      <c r="MAQ32" s="956"/>
      <c r="MAR32" s="956"/>
      <c r="MAS32" s="956"/>
      <c r="MAT32" s="956"/>
      <c r="MAU32" s="956"/>
      <c r="MAV32" s="956"/>
      <c r="MAW32" s="956"/>
      <c r="MAX32" s="956"/>
      <c r="MAY32" s="956"/>
      <c r="MAZ32" s="956"/>
      <c r="MBA32" s="956"/>
      <c r="MBB32" s="956"/>
      <c r="MBC32" s="956"/>
      <c r="MBD32" s="956"/>
      <c r="MBE32" s="956"/>
      <c r="MBF32" s="956"/>
      <c r="MBG32" s="956"/>
      <c r="MBH32" s="956"/>
      <c r="MBI32" s="956"/>
      <c r="MBJ32" s="956"/>
      <c r="MBK32" s="956"/>
      <c r="MBL32" s="956"/>
      <c r="MBM32" s="956"/>
      <c r="MBN32" s="956"/>
      <c r="MBO32" s="956"/>
      <c r="MBP32" s="956"/>
      <c r="MBQ32" s="956"/>
      <c r="MBR32" s="956"/>
      <c r="MBS32" s="956"/>
      <c r="MBT32" s="956"/>
      <c r="MBU32" s="956"/>
      <c r="MBV32" s="956"/>
      <c r="MBW32" s="956"/>
      <c r="MBX32" s="956"/>
      <c r="MBY32" s="956"/>
      <c r="MBZ32" s="956"/>
      <c r="MCA32" s="956"/>
      <c r="MCB32" s="956"/>
      <c r="MCC32" s="956"/>
      <c r="MCD32" s="956"/>
      <c r="MCE32" s="956"/>
      <c r="MCF32" s="956"/>
      <c r="MCG32" s="956"/>
      <c r="MCH32" s="956"/>
      <c r="MCI32" s="956"/>
      <c r="MCJ32" s="956"/>
      <c r="MCK32" s="956"/>
      <c r="MCL32" s="956"/>
      <c r="MCM32" s="956"/>
      <c r="MCN32" s="956"/>
      <c r="MCO32" s="956"/>
      <c r="MCP32" s="956"/>
      <c r="MCQ32" s="956"/>
      <c r="MCR32" s="956"/>
      <c r="MCS32" s="956"/>
      <c r="MCT32" s="956"/>
      <c r="MCU32" s="956"/>
      <c r="MCV32" s="956"/>
      <c r="MCW32" s="956"/>
      <c r="MCX32" s="956"/>
      <c r="MCY32" s="956"/>
      <c r="MCZ32" s="956"/>
      <c r="MDA32" s="956"/>
      <c r="MDB32" s="956"/>
      <c r="MDC32" s="956"/>
      <c r="MDD32" s="956"/>
      <c r="MDE32" s="956"/>
      <c r="MDF32" s="956"/>
      <c r="MDG32" s="956"/>
      <c r="MDH32" s="956"/>
      <c r="MDI32" s="956"/>
      <c r="MDJ32" s="956"/>
      <c r="MDK32" s="956"/>
      <c r="MDL32" s="956"/>
      <c r="MDM32" s="956"/>
      <c r="MDN32" s="956"/>
      <c r="MDO32" s="956"/>
      <c r="MDP32" s="956"/>
      <c r="MDQ32" s="956"/>
      <c r="MDR32" s="956"/>
      <c r="MDS32" s="956"/>
      <c r="MDT32" s="956"/>
      <c r="MDU32" s="956"/>
      <c r="MDV32" s="956"/>
      <c r="MDW32" s="956"/>
      <c r="MDX32" s="956"/>
      <c r="MDY32" s="956"/>
      <c r="MDZ32" s="956"/>
      <c r="MEA32" s="956"/>
      <c r="MEB32" s="956"/>
      <c r="MEC32" s="956"/>
      <c r="MED32" s="956"/>
      <c r="MEE32" s="956"/>
      <c r="MEF32" s="956"/>
      <c r="MEG32" s="956"/>
      <c r="MEH32" s="956"/>
      <c r="MEI32" s="956"/>
      <c r="MEJ32" s="956"/>
      <c r="MEK32" s="956"/>
      <c r="MEL32" s="956"/>
      <c r="MEM32" s="956"/>
      <c r="MEN32" s="956"/>
      <c r="MEO32" s="956"/>
      <c r="MEP32" s="956"/>
      <c r="MEQ32" s="956"/>
      <c r="MER32" s="956"/>
      <c r="MES32" s="956"/>
      <c r="MET32" s="956"/>
      <c r="MEU32" s="956"/>
      <c r="MEV32" s="956"/>
      <c r="MEW32" s="956"/>
      <c r="MEX32" s="956"/>
      <c r="MEY32" s="956"/>
      <c r="MEZ32" s="956"/>
      <c r="MFA32" s="956"/>
      <c r="MFB32" s="956"/>
      <c r="MFC32" s="956"/>
      <c r="MFD32" s="956"/>
      <c r="MFE32" s="956"/>
      <c r="MFF32" s="956"/>
      <c r="MFG32" s="956"/>
      <c r="MFH32" s="956"/>
      <c r="MFI32" s="956"/>
      <c r="MFJ32" s="956"/>
      <c r="MFK32" s="956"/>
      <c r="MFL32" s="956"/>
      <c r="MFM32" s="956"/>
      <c r="MFN32" s="956"/>
      <c r="MFO32" s="956"/>
      <c r="MFP32" s="956"/>
      <c r="MFQ32" s="956"/>
      <c r="MFR32" s="956"/>
      <c r="MFS32" s="956"/>
      <c r="MFT32" s="956"/>
      <c r="MFU32" s="956"/>
      <c r="MFV32" s="956"/>
      <c r="MFW32" s="956"/>
      <c r="MFX32" s="956"/>
      <c r="MFY32" s="956"/>
      <c r="MFZ32" s="956"/>
      <c r="MGA32" s="956"/>
      <c r="MGB32" s="956"/>
      <c r="MGC32" s="956"/>
      <c r="MGD32" s="956"/>
      <c r="MGE32" s="956"/>
      <c r="MGF32" s="956"/>
      <c r="MGG32" s="956"/>
      <c r="MGH32" s="956"/>
      <c r="MGI32" s="956"/>
      <c r="MGJ32" s="956"/>
      <c r="MGK32" s="956"/>
      <c r="MGL32" s="956"/>
      <c r="MGM32" s="956"/>
      <c r="MGN32" s="956"/>
      <c r="MGO32" s="956"/>
      <c r="MGP32" s="956"/>
      <c r="MGQ32" s="956"/>
      <c r="MGR32" s="956"/>
      <c r="MGS32" s="956"/>
      <c r="MGT32" s="956"/>
      <c r="MGU32" s="956"/>
      <c r="MGV32" s="956"/>
      <c r="MGW32" s="956"/>
      <c r="MGX32" s="956"/>
      <c r="MGY32" s="956"/>
      <c r="MGZ32" s="956"/>
      <c r="MHA32" s="956"/>
      <c r="MHB32" s="956"/>
      <c r="MHC32" s="956"/>
      <c r="MHD32" s="956"/>
      <c r="MHE32" s="956"/>
      <c r="MHF32" s="956"/>
      <c r="MHG32" s="956"/>
      <c r="MHH32" s="956"/>
      <c r="MHI32" s="956"/>
      <c r="MHJ32" s="956"/>
      <c r="MHK32" s="956"/>
      <c r="MHL32" s="956"/>
      <c r="MHM32" s="956"/>
      <c r="MHN32" s="956"/>
      <c r="MHO32" s="956"/>
      <c r="MHP32" s="956"/>
      <c r="MHQ32" s="956"/>
      <c r="MHR32" s="956"/>
      <c r="MHS32" s="956"/>
      <c r="MHT32" s="956"/>
      <c r="MHU32" s="956"/>
      <c r="MHV32" s="956"/>
      <c r="MHW32" s="956"/>
      <c r="MHX32" s="956"/>
      <c r="MHY32" s="956"/>
      <c r="MHZ32" s="956"/>
      <c r="MIA32" s="956"/>
      <c r="MIB32" s="956"/>
      <c r="MIC32" s="956"/>
      <c r="MID32" s="956"/>
      <c r="MIE32" s="956"/>
      <c r="MIF32" s="956"/>
      <c r="MIG32" s="956"/>
      <c r="MIH32" s="956"/>
      <c r="MII32" s="956"/>
      <c r="MIJ32" s="956"/>
      <c r="MIK32" s="956"/>
      <c r="MIL32" s="956"/>
      <c r="MIM32" s="956"/>
      <c r="MIN32" s="956"/>
      <c r="MIO32" s="956"/>
      <c r="MIP32" s="956"/>
      <c r="MIQ32" s="956"/>
      <c r="MIR32" s="956"/>
      <c r="MIS32" s="956"/>
      <c r="MIT32" s="956"/>
      <c r="MIU32" s="956"/>
      <c r="MIV32" s="956"/>
      <c r="MIW32" s="956"/>
      <c r="MIX32" s="956"/>
      <c r="MIY32" s="956"/>
      <c r="MIZ32" s="956"/>
      <c r="MJA32" s="956"/>
      <c r="MJB32" s="956"/>
      <c r="MJC32" s="956"/>
      <c r="MJD32" s="956"/>
      <c r="MJE32" s="956"/>
      <c r="MJF32" s="956"/>
      <c r="MJG32" s="956"/>
      <c r="MJH32" s="956"/>
      <c r="MJI32" s="956"/>
      <c r="MJJ32" s="956"/>
      <c r="MJK32" s="956"/>
      <c r="MJL32" s="956"/>
      <c r="MJM32" s="956"/>
      <c r="MJN32" s="956"/>
      <c r="MJO32" s="956"/>
      <c r="MJP32" s="956"/>
      <c r="MJQ32" s="956"/>
      <c r="MJR32" s="956"/>
      <c r="MJS32" s="956"/>
      <c r="MJT32" s="956"/>
      <c r="MJU32" s="956"/>
      <c r="MJV32" s="956"/>
      <c r="MJW32" s="956"/>
      <c r="MJX32" s="956"/>
      <c r="MJY32" s="956"/>
      <c r="MJZ32" s="956"/>
      <c r="MKA32" s="956"/>
      <c r="MKB32" s="956"/>
      <c r="MKC32" s="956"/>
      <c r="MKD32" s="956"/>
      <c r="MKE32" s="956"/>
      <c r="MKF32" s="956"/>
      <c r="MKG32" s="956"/>
      <c r="MKH32" s="956"/>
      <c r="MKI32" s="956"/>
      <c r="MKJ32" s="956"/>
      <c r="MKK32" s="956"/>
      <c r="MKL32" s="956"/>
      <c r="MKM32" s="956"/>
      <c r="MKN32" s="956"/>
      <c r="MKO32" s="956"/>
      <c r="MKP32" s="956"/>
      <c r="MKQ32" s="956"/>
      <c r="MKR32" s="956"/>
      <c r="MKS32" s="956"/>
      <c r="MKT32" s="956"/>
      <c r="MKU32" s="956"/>
      <c r="MKV32" s="956"/>
      <c r="MKW32" s="956"/>
      <c r="MKX32" s="956"/>
      <c r="MKY32" s="956"/>
      <c r="MKZ32" s="956"/>
      <c r="MLA32" s="956"/>
      <c r="MLB32" s="956"/>
      <c r="MLC32" s="956"/>
      <c r="MLD32" s="956"/>
      <c r="MLE32" s="956"/>
      <c r="MLF32" s="956"/>
      <c r="MLG32" s="956"/>
      <c r="MLH32" s="956"/>
      <c r="MLI32" s="956"/>
      <c r="MLJ32" s="956"/>
      <c r="MLK32" s="956"/>
      <c r="MLL32" s="956"/>
      <c r="MLM32" s="956"/>
      <c r="MLN32" s="956"/>
      <c r="MLO32" s="956"/>
      <c r="MLP32" s="956"/>
      <c r="MLQ32" s="956"/>
      <c r="MLR32" s="956"/>
      <c r="MLS32" s="956"/>
      <c r="MLT32" s="956"/>
      <c r="MLU32" s="956"/>
      <c r="MLV32" s="956"/>
      <c r="MLW32" s="956"/>
      <c r="MLX32" s="956"/>
      <c r="MLY32" s="956"/>
      <c r="MLZ32" s="956"/>
      <c r="MMA32" s="956"/>
      <c r="MMB32" s="956"/>
      <c r="MMC32" s="956"/>
      <c r="MMD32" s="956"/>
      <c r="MME32" s="956"/>
      <c r="MMF32" s="956"/>
      <c r="MMG32" s="956"/>
      <c r="MMH32" s="956"/>
      <c r="MMI32" s="956"/>
      <c r="MMJ32" s="956"/>
      <c r="MMK32" s="956"/>
      <c r="MML32" s="956"/>
      <c r="MMM32" s="956"/>
      <c r="MMN32" s="956"/>
      <c r="MMO32" s="956"/>
      <c r="MMP32" s="956"/>
      <c r="MMQ32" s="956"/>
      <c r="MMR32" s="956"/>
      <c r="MMS32" s="956"/>
      <c r="MMT32" s="956"/>
      <c r="MMU32" s="956"/>
      <c r="MMV32" s="956"/>
      <c r="MMW32" s="956"/>
      <c r="MMX32" s="956"/>
      <c r="MMY32" s="956"/>
      <c r="MMZ32" s="956"/>
      <c r="MNA32" s="956"/>
      <c r="MNB32" s="956"/>
      <c r="MNC32" s="956"/>
      <c r="MND32" s="956"/>
      <c r="MNE32" s="956"/>
      <c r="MNF32" s="956"/>
      <c r="MNG32" s="956"/>
      <c r="MNH32" s="956"/>
      <c r="MNI32" s="956"/>
      <c r="MNJ32" s="956"/>
      <c r="MNK32" s="956"/>
      <c r="MNL32" s="956"/>
      <c r="MNM32" s="956"/>
      <c r="MNN32" s="956"/>
      <c r="MNO32" s="956"/>
      <c r="MNP32" s="956"/>
      <c r="MNQ32" s="956"/>
      <c r="MNR32" s="956"/>
      <c r="MNS32" s="956"/>
      <c r="MNT32" s="956"/>
      <c r="MNU32" s="956"/>
      <c r="MNV32" s="956"/>
      <c r="MNW32" s="956"/>
      <c r="MNX32" s="956"/>
      <c r="MNY32" s="956"/>
      <c r="MNZ32" s="956"/>
      <c r="MOA32" s="956"/>
      <c r="MOB32" s="956"/>
      <c r="MOC32" s="956"/>
      <c r="MOD32" s="956"/>
      <c r="MOE32" s="956"/>
      <c r="MOF32" s="956"/>
      <c r="MOG32" s="956"/>
      <c r="MOH32" s="956"/>
      <c r="MOI32" s="956"/>
      <c r="MOJ32" s="956"/>
      <c r="MOK32" s="956"/>
      <c r="MOL32" s="956"/>
      <c r="MOM32" s="956"/>
      <c r="MON32" s="956"/>
      <c r="MOO32" s="956"/>
      <c r="MOP32" s="956"/>
      <c r="MOQ32" s="956"/>
      <c r="MOR32" s="956"/>
      <c r="MOS32" s="956"/>
      <c r="MOT32" s="956"/>
      <c r="MOU32" s="956"/>
      <c r="MOV32" s="956"/>
      <c r="MOW32" s="956"/>
      <c r="MOX32" s="956"/>
      <c r="MOY32" s="956"/>
      <c r="MOZ32" s="956"/>
      <c r="MPA32" s="956"/>
      <c r="MPB32" s="956"/>
      <c r="MPC32" s="956"/>
      <c r="MPD32" s="956"/>
      <c r="MPE32" s="956"/>
      <c r="MPF32" s="956"/>
      <c r="MPG32" s="956"/>
      <c r="MPH32" s="956"/>
      <c r="MPI32" s="956"/>
      <c r="MPJ32" s="956"/>
      <c r="MPK32" s="956"/>
      <c r="MPL32" s="956"/>
      <c r="MPM32" s="956"/>
      <c r="MPN32" s="956"/>
      <c r="MPO32" s="956"/>
      <c r="MPP32" s="956"/>
      <c r="MPQ32" s="956"/>
      <c r="MPR32" s="956"/>
      <c r="MPS32" s="956"/>
      <c r="MPT32" s="956"/>
      <c r="MPU32" s="956"/>
      <c r="MPV32" s="956"/>
      <c r="MPW32" s="956"/>
      <c r="MPX32" s="956"/>
      <c r="MPY32" s="956"/>
      <c r="MPZ32" s="956"/>
      <c r="MQA32" s="956"/>
      <c r="MQB32" s="956"/>
      <c r="MQC32" s="956"/>
      <c r="MQD32" s="956"/>
      <c r="MQE32" s="956"/>
      <c r="MQF32" s="956"/>
      <c r="MQG32" s="956"/>
      <c r="MQH32" s="956"/>
      <c r="MQI32" s="956"/>
      <c r="MQJ32" s="956"/>
      <c r="MQK32" s="956"/>
      <c r="MQL32" s="956"/>
      <c r="MQM32" s="956"/>
      <c r="MQN32" s="956"/>
      <c r="MQO32" s="956"/>
      <c r="MQP32" s="956"/>
      <c r="MQQ32" s="956"/>
      <c r="MQR32" s="956"/>
      <c r="MQS32" s="956"/>
      <c r="MQT32" s="956"/>
      <c r="MQU32" s="956"/>
      <c r="MQV32" s="956"/>
      <c r="MQW32" s="956"/>
      <c r="MQX32" s="956"/>
      <c r="MQY32" s="956"/>
      <c r="MQZ32" s="956"/>
      <c r="MRA32" s="956"/>
      <c r="MRB32" s="956"/>
      <c r="MRC32" s="956"/>
      <c r="MRD32" s="956"/>
      <c r="MRE32" s="956"/>
      <c r="MRF32" s="956"/>
      <c r="MRG32" s="956"/>
      <c r="MRH32" s="956"/>
      <c r="MRI32" s="956"/>
      <c r="MRJ32" s="956"/>
      <c r="MRK32" s="956"/>
      <c r="MRL32" s="956"/>
      <c r="MRM32" s="956"/>
      <c r="MRN32" s="956"/>
      <c r="MRO32" s="956"/>
      <c r="MRP32" s="956"/>
      <c r="MRQ32" s="956"/>
      <c r="MRR32" s="956"/>
      <c r="MRS32" s="956"/>
      <c r="MRT32" s="956"/>
      <c r="MRU32" s="956"/>
      <c r="MRV32" s="956"/>
      <c r="MRW32" s="956"/>
      <c r="MRX32" s="956"/>
      <c r="MRY32" s="956"/>
      <c r="MRZ32" s="956"/>
      <c r="MSA32" s="956"/>
      <c r="MSB32" s="956"/>
      <c r="MSC32" s="956"/>
      <c r="MSD32" s="956"/>
      <c r="MSE32" s="956"/>
      <c r="MSF32" s="956"/>
      <c r="MSG32" s="956"/>
      <c r="MSH32" s="956"/>
      <c r="MSI32" s="956"/>
      <c r="MSJ32" s="956"/>
      <c r="MSK32" s="956"/>
      <c r="MSL32" s="956"/>
      <c r="MSM32" s="956"/>
      <c r="MSN32" s="956"/>
      <c r="MSO32" s="956"/>
      <c r="MSP32" s="956"/>
      <c r="MSQ32" s="956"/>
      <c r="MSR32" s="956"/>
      <c r="MSS32" s="956"/>
      <c r="MST32" s="956"/>
      <c r="MSU32" s="956"/>
      <c r="MSV32" s="956"/>
      <c r="MSW32" s="956"/>
      <c r="MSX32" s="956"/>
      <c r="MSY32" s="956"/>
      <c r="MSZ32" s="956"/>
      <c r="MTA32" s="956"/>
      <c r="MTB32" s="956"/>
      <c r="MTC32" s="956"/>
      <c r="MTD32" s="956"/>
      <c r="MTE32" s="956"/>
      <c r="MTF32" s="956"/>
      <c r="MTG32" s="956"/>
      <c r="MTH32" s="956"/>
      <c r="MTI32" s="956"/>
      <c r="MTJ32" s="956"/>
      <c r="MTK32" s="956"/>
      <c r="MTL32" s="956"/>
      <c r="MTM32" s="956"/>
      <c r="MTN32" s="956"/>
      <c r="MTO32" s="956"/>
      <c r="MTP32" s="956"/>
      <c r="MTQ32" s="956"/>
      <c r="MTR32" s="956"/>
      <c r="MTS32" s="956"/>
      <c r="MTT32" s="956"/>
      <c r="MTU32" s="956"/>
      <c r="MTV32" s="956"/>
      <c r="MTW32" s="956"/>
      <c r="MTX32" s="956"/>
      <c r="MTY32" s="956"/>
      <c r="MTZ32" s="956"/>
      <c r="MUA32" s="956"/>
      <c r="MUB32" s="956"/>
      <c r="MUC32" s="956"/>
      <c r="MUD32" s="956"/>
      <c r="MUE32" s="956"/>
      <c r="MUF32" s="956"/>
      <c r="MUG32" s="956"/>
      <c r="MUH32" s="956"/>
      <c r="MUI32" s="956"/>
      <c r="MUJ32" s="956"/>
      <c r="MUK32" s="956"/>
      <c r="MUL32" s="956"/>
      <c r="MUM32" s="956"/>
      <c r="MUN32" s="956"/>
      <c r="MUO32" s="956"/>
      <c r="MUP32" s="956"/>
      <c r="MUQ32" s="956"/>
      <c r="MUR32" s="956"/>
      <c r="MUS32" s="956"/>
      <c r="MUT32" s="956"/>
      <c r="MUU32" s="956"/>
      <c r="MUV32" s="956"/>
      <c r="MUW32" s="956"/>
      <c r="MUX32" s="956"/>
      <c r="MUY32" s="956"/>
      <c r="MUZ32" s="956"/>
      <c r="MVA32" s="956"/>
      <c r="MVB32" s="956"/>
      <c r="MVC32" s="956"/>
      <c r="MVD32" s="956"/>
      <c r="MVE32" s="956"/>
      <c r="MVF32" s="956"/>
      <c r="MVG32" s="956"/>
      <c r="MVH32" s="956"/>
      <c r="MVI32" s="956"/>
      <c r="MVJ32" s="956"/>
      <c r="MVK32" s="956"/>
      <c r="MVL32" s="956"/>
      <c r="MVM32" s="956"/>
      <c r="MVN32" s="956"/>
      <c r="MVO32" s="956"/>
      <c r="MVP32" s="956"/>
      <c r="MVQ32" s="956"/>
      <c r="MVR32" s="956"/>
      <c r="MVS32" s="956"/>
      <c r="MVT32" s="956"/>
      <c r="MVU32" s="956"/>
      <c r="MVV32" s="956"/>
      <c r="MVW32" s="956"/>
      <c r="MVX32" s="956"/>
      <c r="MVY32" s="956"/>
      <c r="MVZ32" s="956"/>
      <c r="MWA32" s="956"/>
      <c r="MWB32" s="956"/>
      <c r="MWC32" s="956"/>
      <c r="MWD32" s="956"/>
      <c r="MWE32" s="956"/>
      <c r="MWF32" s="956"/>
      <c r="MWG32" s="956"/>
      <c r="MWH32" s="956"/>
      <c r="MWI32" s="956"/>
      <c r="MWJ32" s="956"/>
      <c r="MWK32" s="956"/>
      <c r="MWL32" s="956"/>
      <c r="MWM32" s="956"/>
      <c r="MWN32" s="956"/>
      <c r="MWO32" s="956"/>
      <c r="MWP32" s="956"/>
      <c r="MWQ32" s="956"/>
      <c r="MWR32" s="956"/>
      <c r="MWS32" s="956"/>
      <c r="MWT32" s="956"/>
      <c r="MWU32" s="956"/>
      <c r="MWV32" s="956"/>
      <c r="MWW32" s="956"/>
      <c r="MWX32" s="956"/>
      <c r="MWY32" s="956"/>
      <c r="MWZ32" s="956"/>
      <c r="MXA32" s="956"/>
      <c r="MXB32" s="956"/>
      <c r="MXC32" s="956"/>
      <c r="MXD32" s="956"/>
      <c r="MXE32" s="956"/>
      <c r="MXF32" s="956"/>
      <c r="MXG32" s="956"/>
      <c r="MXH32" s="956"/>
      <c r="MXI32" s="956"/>
      <c r="MXJ32" s="956"/>
      <c r="MXK32" s="956"/>
      <c r="MXL32" s="956"/>
      <c r="MXM32" s="956"/>
      <c r="MXN32" s="956"/>
      <c r="MXO32" s="956"/>
      <c r="MXP32" s="956"/>
      <c r="MXQ32" s="956"/>
      <c r="MXR32" s="956"/>
      <c r="MXS32" s="956"/>
      <c r="MXT32" s="956"/>
      <c r="MXU32" s="956"/>
      <c r="MXV32" s="956"/>
      <c r="MXW32" s="956"/>
      <c r="MXX32" s="956"/>
      <c r="MXY32" s="956"/>
      <c r="MXZ32" s="956"/>
      <c r="MYA32" s="956"/>
      <c r="MYB32" s="956"/>
      <c r="MYC32" s="956"/>
      <c r="MYD32" s="956"/>
      <c r="MYE32" s="956"/>
      <c r="MYF32" s="956"/>
      <c r="MYG32" s="956"/>
      <c r="MYH32" s="956"/>
      <c r="MYI32" s="956"/>
      <c r="MYJ32" s="956"/>
      <c r="MYK32" s="956"/>
      <c r="MYL32" s="956"/>
      <c r="MYM32" s="956"/>
      <c r="MYN32" s="956"/>
      <c r="MYO32" s="956"/>
      <c r="MYP32" s="956"/>
      <c r="MYQ32" s="956"/>
      <c r="MYR32" s="956"/>
      <c r="MYS32" s="956"/>
      <c r="MYT32" s="956"/>
      <c r="MYU32" s="956"/>
      <c r="MYV32" s="956"/>
      <c r="MYW32" s="956"/>
      <c r="MYX32" s="956"/>
      <c r="MYY32" s="956"/>
      <c r="MYZ32" s="956"/>
      <c r="MZA32" s="956"/>
      <c r="MZB32" s="956"/>
      <c r="MZC32" s="956"/>
      <c r="MZD32" s="956"/>
      <c r="MZE32" s="956"/>
      <c r="MZF32" s="956"/>
      <c r="MZG32" s="956"/>
      <c r="MZH32" s="956"/>
      <c r="MZI32" s="956"/>
      <c r="MZJ32" s="956"/>
      <c r="MZK32" s="956"/>
      <c r="MZL32" s="956"/>
      <c r="MZM32" s="956"/>
      <c r="MZN32" s="956"/>
      <c r="MZO32" s="956"/>
      <c r="MZP32" s="956"/>
      <c r="MZQ32" s="956"/>
      <c r="MZR32" s="956"/>
      <c r="MZS32" s="956"/>
      <c r="MZT32" s="956"/>
      <c r="MZU32" s="956"/>
      <c r="MZV32" s="956"/>
      <c r="MZW32" s="956"/>
      <c r="MZX32" s="956"/>
      <c r="MZY32" s="956"/>
      <c r="MZZ32" s="956"/>
      <c r="NAA32" s="956"/>
      <c r="NAB32" s="956"/>
      <c r="NAC32" s="956"/>
      <c r="NAD32" s="956"/>
      <c r="NAE32" s="956"/>
      <c r="NAF32" s="956"/>
      <c r="NAG32" s="956"/>
      <c r="NAH32" s="956"/>
      <c r="NAI32" s="956"/>
      <c r="NAJ32" s="956"/>
      <c r="NAK32" s="956"/>
      <c r="NAL32" s="956"/>
      <c r="NAM32" s="956"/>
      <c r="NAN32" s="956"/>
      <c r="NAO32" s="956"/>
      <c r="NAP32" s="956"/>
      <c r="NAQ32" s="956"/>
      <c r="NAR32" s="956"/>
      <c r="NAS32" s="956"/>
      <c r="NAT32" s="956"/>
      <c r="NAU32" s="956"/>
      <c r="NAV32" s="956"/>
      <c r="NAW32" s="956"/>
      <c r="NAX32" s="956"/>
      <c r="NAY32" s="956"/>
      <c r="NAZ32" s="956"/>
      <c r="NBA32" s="956"/>
      <c r="NBB32" s="956"/>
      <c r="NBC32" s="956"/>
      <c r="NBD32" s="956"/>
      <c r="NBE32" s="956"/>
      <c r="NBF32" s="956"/>
      <c r="NBG32" s="956"/>
      <c r="NBH32" s="956"/>
      <c r="NBI32" s="956"/>
      <c r="NBJ32" s="956"/>
      <c r="NBK32" s="956"/>
      <c r="NBL32" s="956"/>
      <c r="NBM32" s="956"/>
      <c r="NBN32" s="956"/>
      <c r="NBO32" s="956"/>
      <c r="NBP32" s="956"/>
      <c r="NBQ32" s="956"/>
      <c r="NBR32" s="956"/>
      <c r="NBS32" s="956"/>
      <c r="NBT32" s="956"/>
      <c r="NBU32" s="956"/>
      <c r="NBV32" s="956"/>
      <c r="NBW32" s="956"/>
      <c r="NBX32" s="956"/>
      <c r="NBY32" s="956"/>
      <c r="NBZ32" s="956"/>
      <c r="NCA32" s="956"/>
      <c r="NCB32" s="956"/>
      <c r="NCC32" s="956"/>
      <c r="NCD32" s="956"/>
      <c r="NCE32" s="956"/>
      <c r="NCF32" s="956"/>
      <c r="NCG32" s="956"/>
      <c r="NCH32" s="956"/>
      <c r="NCI32" s="956"/>
      <c r="NCJ32" s="956"/>
      <c r="NCK32" s="956"/>
      <c r="NCL32" s="956"/>
      <c r="NCM32" s="956"/>
      <c r="NCN32" s="956"/>
      <c r="NCO32" s="956"/>
      <c r="NCP32" s="956"/>
      <c r="NCQ32" s="956"/>
      <c r="NCR32" s="956"/>
      <c r="NCS32" s="956"/>
      <c r="NCT32" s="956"/>
      <c r="NCU32" s="956"/>
      <c r="NCV32" s="956"/>
      <c r="NCW32" s="956"/>
      <c r="NCX32" s="956"/>
      <c r="NCY32" s="956"/>
      <c r="NCZ32" s="956"/>
      <c r="NDA32" s="956"/>
      <c r="NDB32" s="956"/>
      <c r="NDC32" s="956"/>
      <c r="NDD32" s="956"/>
      <c r="NDE32" s="956"/>
      <c r="NDF32" s="956"/>
      <c r="NDG32" s="956"/>
      <c r="NDH32" s="956"/>
      <c r="NDI32" s="956"/>
      <c r="NDJ32" s="956"/>
      <c r="NDK32" s="956"/>
      <c r="NDL32" s="956"/>
      <c r="NDM32" s="956"/>
      <c r="NDN32" s="956"/>
      <c r="NDO32" s="956"/>
      <c r="NDP32" s="956"/>
      <c r="NDQ32" s="956"/>
      <c r="NDR32" s="956"/>
      <c r="NDS32" s="956"/>
      <c r="NDT32" s="956"/>
      <c r="NDU32" s="956"/>
      <c r="NDV32" s="956"/>
      <c r="NDW32" s="956"/>
      <c r="NDX32" s="956"/>
      <c r="NDY32" s="956"/>
      <c r="NDZ32" s="956"/>
      <c r="NEA32" s="956"/>
      <c r="NEB32" s="956"/>
      <c r="NEC32" s="956"/>
      <c r="NED32" s="956"/>
      <c r="NEE32" s="956"/>
      <c r="NEF32" s="956"/>
      <c r="NEG32" s="956"/>
      <c r="NEH32" s="956"/>
      <c r="NEI32" s="956"/>
      <c r="NEJ32" s="956"/>
      <c r="NEK32" s="956"/>
      <c r="NEL32" s="956"/>
      <c r="NEM32" s="956"/>
      <c r="NEN32" s="956"/>
      <c r="NEO32" s="956"/>
      <c r="NEP32" s="956"/>
      <c r="NEQ32" s="956"/>
      <c r="NER32" s="956"/>
      <c r="NES32" s="956"/>
      <c r="NET32" s="956"/>
      <c r="NEU32" s="956"/>
      <c r="NEV32" s="956"/>
      <c r="NEW32" s="956"/>
      <c r="NEX32" s="956"/>
      <c r="NEY32" s="956"/>
      <c r="NEZ32" s="956"/>
      <c r="NFA32" s="956"/>
      <c r="NFB32" s="956"/>
      <c r="NFC32" s="956"/>
      <c r="NFD32" s="956"/>
      <c r="NFE32" s="956"/>
      <c r="NFF32" s="956"/>
      <c r="NFG32" s="956"/>
      <c r="NFH32" s="956"/>
      <c r="NFI32" s="956"/>
      <c r="NFJ32" s="956"/>
      <c r="NFK32" s="956"/>
      <c r="NFL32" s="956"/>
      <c r="NFM32" s="956"/>
      <c r="NFN32" s="956"/>
      <c r="NFO32" s="956"/>
      <c r="NFP32" s="956"/>
      <c r="NFQ32" s="956"/>
      <c r="NFR32" s="956"/>
      <c r="NFS32" s="956"/>
      <c r="NFT32" s="956"/>
      <c r="NFU32" s="956"/>
      <c r="NFV32" s="956"/>
      <c r="NFW32" s="956"/>
      <c r="NFX32" s="956"/>
      <c r="NFY32" s="956"/>
      <c r="NFZ32" s="956"/>
      <c r="NGA32" s="956"/>
      <c r="NGB32" s="956"/>
      <c r="NGC32" s="956"/>
      <c r="NGD32" s="956"/>
      <c r="NGE32" s="956"/>
      <c r="NGF32" s="956"/>
      <c r="NGG32" s="956"/>
      <c r="NGH32" s="956"/>
      <c r="NGI32" s="956"/>
      <c r="NGJ32" s="956"/>
      <c r="NGK32" s="956"/>
      <c r="NGL32" s="956"/>
      <c r="NGM32" s="956"/>
      <c r="NGN32" s="956"/>
      <c r="NGO32" s="956"/>
      <c r="NGP32" s="956"/>
      <c r="NGQ32" s="956"/>
      <c r="NGR32" s="956"/>
      <c r="NGS32" s="956"/>
      <c r="NGT32" s="956"/>
      <c r="NGU32" s="956"/>
      <c r="NGV32" s="956"/>
      <c r="NGW32" s="956"/>
      <c r="NGX32" s="956"/>
      <c r="NGY32" s="956"/>
      <c r="NGZ32" s="956"/>
      <c r="NHA32" s="956"/>
      <c r="NHB32" s="956"/>
      <c r="NHC32" s="956"/>
      <c r="NHD32" s="956"/>
      <c r="NHE32" s="956"/>
      <c r="NHF32" s="956"/>
      <c r="NHG32" s="956"/>
      <c r="NHH32" s="956"/>
      <c r="NHI32" s="956"/>
      <c r="NHJ32" s="956"/>
      <c r="NHK32" s="956"/>
      <c r="NHL32" s="956"/>
      <c r="NHM32" s="956"/>
      <c r="NHN32" s="956"/>
      <c r="NHO32" s="956"/>
      <c r="NHP32" s="956"/>
      <c r="NHQ32" s="956"/>
      <c r="NHR32" s="956"/>
      <c r="NHS32" s="956"/>
      <c r="NHT32" s="956"/>
      <c r="NHU32" s="956"/>
      <c r="NHV32" s="956"/>
      <c r="NHW32" s="956"/>
      <c r="NHX32" s="956"/>
      <c r="NHY32" s="956"/>
      <c r="NHZ32" s="956"/>
      <c r="NIA32" s="956"/>
      <c r="NIB32" s="956"/>
      <c r="NIC32" s="956"/>
      <c r="NID32" s="956"/>
      <c r="NIE32" s="956"/>
      <c r="NIF32" s="956"/>
      <c r="NIG32" s="956"/>
      <c r="NIH32" s="956"/>
      <c r="NII32" s="956"/>
      <c r="NIJ32" s="956"/>
      <c r="NIK32" s="956"/>
      <c r="NIL32" s="956"/>
      <c r="NIM32" s="956"/>
      <c r="NIN32" s="956"/>
      <c r="NIO32" s="956"/>
      <c r="NIP32" s="956"/>
      <c r="NIQ32" s="956"/>
      <c r="NIR32" s="956"/>
      <c r="NIS32" s="956"/>
      <c r="NIT32" s="956"/>
      <c r="NIU32" s="956"/>
      <c r="NIV32" s="956"/>
      <c r="NIW32" s="956"/>
      <c r="NIX32" s="956"/>
      <c r="NIY32" s="956"/>
      <c r="NIZ32" s="956"/>
      <c r="NJA32" s="956"/>
      <c r="NJB32" s="956"/>
      <c r="NJC32" s="956"/>
      <c r="NJD32" s="956"/>
      <c r="NJE32" s="956"/>
      <c r="NJF32" s="956"/>
      <c r="NJG32" s="956"/>
      <c r="NJH32" s="956"/>
      <c r="NJI32" s="956"/>
      <c r="NJJ32" s="956"/>
      <c r="NJK32" s="956"/>
      <c r="NJL32" s="956"/>
      <c r="NJM32" s="956"/>
      <c r="NJN32" s="956"/>
      <c r="NJO32" s="956"/>
      <c r="NJP32" s="956"/>
      <c r="NJQ32" s="956"/>
      <c r="NJR32" s="956"/>
      <c r="NJS32" s="956"/>
      <c r="NJT32" s="956"/>
      <c r="NJU32" s="956"/>
      <c r="NJV32" s="956"/>
      <c r="NJW32" s="956"/>
      <c r="NJX32" s="956"/>
      <c r="NJY32" s="956"/>
      <c r="NJZ32" s="956"/>
      <c r="NKA32" s="956"/>
      <c r="NKB32" s="956"/>
      <c r="NKC32" s="956"/>
      <c r="NKD32" s="956"/>
      <c r="NKE32" s="956"/>
      <c r="NKF32" s="956"/>
      <c r="NKG32" s="956"/>
      <c r="NKH32" s="956"/>
      <c r="NKI32" s="956"/>
      <c r="NKJ32" s="956"/>
      <c r="NKK32" s="956"/>
      <c r="NKL32" s="956"/>
      <c r="NKM32" s="956"/>
      <c r="NKN32" s="956"/>
      <c r="NKO32" s="956"/>
      <c r="NKP32" s="956"/>
      <c r="NKQ32" s="956"/>
      <c r="NKR32" s="956"/>
      <c r="NKS32" s="956"/>
      <c r="NKT32" s="956"/>
      <c r="NKU32" s="956"/>
      <c r="NKV32" s="956"/>
      <c r="NKW32" s="956"/>
      <c r="NKX32" s="956"/>
      <c r="NKY32" s="956"/>
      <c r="NKZ32" s="956"/>
      <c r="NLA32" s="956"/>
      <c r="NLB32" s="956"/>
      <c r="NLC32" s="956"/>
      <c r="NLD32" s="956"/>
      <c r="NLE32" s="956"/>
      <c r="NLF32" s="956"/>
      <c r="NLG32" s="956"/>
      <c r="NLH32" s="956"/>
      <c r="NLI32" s="956"/>
      <c r="NLJ32" s="956"/>
      <c r="NLK32" s="956"/>
      <c r="NLL32" s="956"/>
      <c r="NLM32" s="956"/>
      <c r="NLN32" s="956"/>
      <c r="NLO32" s="956"/>
      <c r="NLP32" s="956"/>
      <c r="NLQ32" s="956"/>
      <c r="NLR32" s="956"/>
      <c r="NLS32" s="956"/>
      <c r="NLT32" s="956"/>
      <c r="NLU32" s="956"/>
      <c r="NLV32" s="956"/>
      <c r="NLW32" s="956"/>
      <c r="NLX32" s="956"/>
      <c r="NLY32" s="956"/>
      <c r="NLZ32" s="956"/>
      <c r="NMA32" s="956"/>
      <c r="NMB32" s="956"/>
      <c r="NMC32" s="956"/>
      <c r="NMD32" s="956"/>
      <c r="NME32" s="956"/>
      <c r="NMF32" s="956"/>
      <c r="NMG32" s="956"/>
      <c r="NMH32" s="956"/>
      <c r="NMI32" s="956"/>
      <c r="NMJ32" s="956"/>
      <c r="NMK32" s="956"/>
      <c r="NML32" s="956"/>
      <c r="NMM32" s="956"/>
      <c r="NMN32" s="956"/>
      <c r="NMO32" s="956"/>
      <c r="NMP32" s="956"/>
      <c r="NMQ32" s="956"/>
      <c r="NMR32" s="956"/>
      <c r="NMS32" s="956"/>
      <c r="NMT32" s="956"/>
      <c r="NMU32" s="956"/>
      <c r="NMV32" s="956"/>
      <c r="NMW32" s="956"/>
      <c r="NMX32" s="956"/>
      <c r="NMY32" s="956"/>
      <c r="NMZ32" s="956"/>
      <c r="NNA32" s="956"/>
      <c r="NNB32" s="956"/>
      <c r="NNC32" s="956"/>
      <c r="NND32" s="956"/>
      <c r="NNE32" s="956"/>
      <c r="NNF32" s="956"/>
      <c r="NNG32" s="956"/>
      <c r="NNH32" s="956"/>
      <c r="NNI32" s="956"/>
      <c r="NNJ32" s="956"/>
      <c r="NNK32" s="956"/>
      <c r="NNL32" s="956"/>
      <c r="NNM32" s="956"/>
      <c r="NNN32" s="956"/>
      <c r="NNO32" s="956"/>
      <c r="NNP32" s="956"/>
      <c r="NNQ32" s="956"/>
      <c r="NNR32" s="956"/>
      <c r="NNS32" s="956"/>
      <c r="NNT32" s="956"/>
      <c r="NNU32" s="956"/>
      <c r="NNV32" s="956"/>
      <c r="NNW32" s="956"/>
      <c r="NNX32" s="956"/>
      <c r="NNY32" s="956"/>
      <c r="NNZ32" s="956"/>
      <c r="NOA32" s="956"/>
      <c r="NOB32" s="956"/>
      <c r="NOC32" s="956"/>
      <c r="NOD32" s="956"/>
      <c r="NOE32" s="956"/>
      <c r="NOF32" s="956"/>
      <c r="NOG32" s="956"/>
      <c r="NOH32" s="956"/>
      <c r="NOI32" s="956"/>
      <c r="NOJ32" s="956"/>
      <c r="NOK32" s="956"/>
      <c r="NOL32" s="956"/>
      <c r="NOM32" s="956"/>
      <c r="NON32" s="956"/>
      <c r="NOO32" s="956"/>
      <c r="NOP32" s="956"/>
      <c r="NOQ32" s="956"/>
      <c r="NOR32" s="956"/>
      <c r="NOS32" s="956"/>
      <c r="NOT32" s="956"/>
      <c r="NOU32" s="956"/>
      <c r="NOV32" s="956"/>
      <c r="NOW32" s="956"/>
      <c r="NOX32" s="956"/>
      <c r="NOY32" s="956"/>
      <c r="NOZ32" s="956"/>
      <c r="NPA32" s="956"/>
      <c r="NPB32" s="956"/>
      <c r="NPC32" s="956"/>
      <c r="NPD32" s="956"/>
      <c r="NPE32" s="956"/>
      <c r="NPF32" s="956"/>
      <c r="NPG32" s="956"/>
      <c r="NPH32" s="956"/>
      <c r="NPI32" s="956"/>
      <c r="NPJ32" s="956"/>
      <c r="NPK32" s="956"/>
      <c r="NPL32" s="956"/>
      <c r="NPM32" s="956"/>
      <c r="NPN32" s="956"/>
      <c r="NPO32" s="956"/>
      <c r="NPP32" s="956"/>
      <c r="NPQ32" s="956"/>
      <c r="NPR32" s="956"/>
      <c r="NPS32" s="956"/>
      <c r="NPT32" s="956"/>
      <c r="NPU32" s="956"/>
      <c r="NPV32" s="956"/>
      <c r="NPW32" s="956"/>
      <c r="NPX32" s="956"/>
      <c r="NPY32" s="956"/>
      <c r="NPZ32" s="956"/>
      <c r="NQA32" s="956"/>
      <c r="NQB32" s="956"/>
      <c r="NQC32" s="956"/>
      <c r="NQD32" s="956"/>
      <c r="NQE32" s="956"/>
      <c r="NQF32" s="956"/>
      <c r="NQG32" s="956"/>
      <c r="NQH32" s="956"/>
      <c r="NQI32" s="956"/>
      <c r="NQJ32" s="956"/>
      <c r="NQK32" s="956"/>
      <c r="NQL32" s="956"/>
      <c r="NQM32" s="956"/>
      <c r="NQN32" s="956"/>
      <c r="NQO32" s="956"/>
      <c r="NQP32" s="956"/>
      <c r="NQQ32" s="956"/>
      <c r="NQR32" s="956"/>
      <c r="NQS32" s="956"/>
      <c r="NQT32" s="956"/>
      <c r="NQU32" s="956"/>
      <c r="NQV32" s="956"/>
      <c r="NQW32" s="956"/>
      <c r="NQX32" s="956"/>
      <c r="NQY32" s="956"/>
      <c r="NQZ32" s="956"/>
      <c r="NRA32" s="956"/>
      <c r="NRB32" s="956"/>
      <c r="NRC32" s="956"/>
      <c r="NRD32" s="956"/>
      <c r="NRE32" s="956"/>
      <c r="NRF32" s="956"/>
      <c r="NRG32" s="956"/>
      <c r="NRH32" s="956"/>
      <c r="NRI32" s="956"/>
      <c r="NRJ32" s="956"/>
      <c r="NRK32" s="956"/>
      <c r="NRL32" s="956"/>
      <c r="NRM32" s="956"/>
      <c r="NRN32" s="956"/>
      <c r="NRO32" s="956"/>
      <c r="NRP32" s="956"/>
      <c r="NRQ32" s="956"/>
      <c r="NRR32" s="956"/>
      <c r="NRS32" s="956"/>
      <c r="NRT32" s="956"/>
      <c r="NRU32" s="956"/>
      <c r="NRV32" s="956"/>
      <c r="NRW32" s="956"/>
      <c r="NRX32" s="956"/>
      <c r="NRY32" s="956"/>
      <c r="NRZ32" s="956"/>
      <c r="NSA32" s="956"/>
      <c r="NSB32" s="956"/>
      <c r="NSC32" s="956"/>
      <c r="NSD32" s="956"/>
      <c r="NSE32" s="956"/>
      <c r="NSF32" s="956"/>
      <c r="NSG32" s="956"/>
      <c r="NSH32" s="956"/>
      <c r="NSI32" s="956"/>
      <c r="NSJ32" s="956"/>
      <c r="NSK32" s="956"/>
      <c r="NSL32" s="956"/>
      <c r="NSM32" s="956"/>
      <c r="NSN32" s="956"/>
      <c r="NSO32" s="956"/>
      <c r="NSP32" s="956"/>
      <c r="NSQ32" s="956"/>
      <c r="NSR32" s="956"/>
      <c r="NSS32" s="956"/>
      <c r="NST32" s="956"/>
      <c r="NSU32" s="956"/>
      <c r="NSV32" s="956"/>
      <c r="NSW32" s="956"/>
      <c r="NSX32" s="956"/>
      <c r="NSY32" s="956"/>
      <c r="NSZ32" s="956"/>
      <c r="NTA32" s="956"/>
      <c r="NTB32" s="956"/>
      <c r="NTC32" s="956"/>
      <c r="NTD32" s="956"/>
      <c r="NTE32" s="956"/>
      <c r="NTF32" s="956"/>
      <c r="NTG32" s="956"/>
      <c r="NTH32" s="956"/>
      <c r="NTI32" s="956"/>
      <c r="NTJ32" s="956"/>
      <c r="NTK32" s="956"/>
      <c r="NTL32" s="956"/>
      <c r="NTM32" s="956"/>
      <c r="NTN32" s="956"/>
      <c r="NTO32" s="956"/>
      <c r="NTP32" s="956"/>
      <c r="NTQ32" s="956"/>
      <c r="NTR32" s="956"/>
      <c r="NTS32" s="956"/>
      <c r="NTT32" s="956"/>
      <c r="NTU32" s="956"/>
      <c r="NTV32" s="956"/>
      <c r="NTW32" s="956"/>
      <c r="NTX32" s="956"/>
      <c r="NTY32" s="956"/>
      <c r="NTZ32" s="956"/>
      <c r="NUA32" s="956"/>
      <c r="NUB32" s="956"/>
      <c r="NUC32" s="956"/>
      <c r="NUD32" s="956"/>
      <c r="NUE32" s="956"/>
      <c r="NUF32" s="956"/>
      <c r="NUG32" s="956"/>
      <c r="NUH32" s="956"/>
      <c r="NUI32" s="956"/>
      <c r="NUJ32" s="956"/>
      <c r="NUK32" s="956"/>
      <c r="NUL32" s="956"/>
      <c r="NUM32" s="956"/>
      <c r="NUN32" s="956"/>
      <c r="NUO32" s="956"/>
      <c r="NUP32" s="956"/>
      <c r="NUQ32" s="956"/>
      <c r="NUR32" s="956"/>
      <c r="NUS32" s="956"/>
      <c r="NUT32" s="956"/>
      <c r="NUU32" s="956"/>
      <c r="NUV32" s="956"/>
      <c r="NUW32" s="956"/>
      <c r="NUX32" s="956"/>
      <c r="NUY32" s="956"/>
      <c r="NUZ32" s="956"/>
      <c r="NVA32" s="956"/>
      <c r="NVB32" s="956"/>
      <c r="NVC32" s="956"/>
      <c r="NVD32" s="956"/>
      <c r="NVE32" s="956"/>
      <c r="NVF32" s="956"/>
      <c r="NVG32" s="956"/>
      <c r="NVH32" s="956"/>
      <c r="NVI32" s="956"/>
      <c r="NVJ32" s="956"/>
      <c r="NVK32" s="956"/>
      <c r="NVL32" s="956"/>
      <c r="NVM32" s="956"/>
      <c r="NVN32" s="956"/>
      <c r="NVO32" s="956"/>
      <c r="NVP32" s="956"/>
      <c r="NVQ32" s="956"/>
      <c r="NVR32" s="956"/>
      <c r="NVS32" s="956"/>
      <c r="NVT32" s="956"/>
      <c r="NVU32" s="956"/>
      <c r="NVV32" s="956"/>
      <c r="NVW32" s="956"/>
      <c r="NVX32" s="956"/>
      <c r="NVY32" s="956"/>
      <c r="NVZ32" s="956"/>
      <c r="NWA32" s="956"/>
      <c r="NWB32" s="956"/>
      <c r="NWC32" s="956"/>
      <c r="NWD32" s="956"/>
      <c r="NWE32" s="956"/>
      <c r="NWF32" s="956"/>
      <c r="NWG32" s="956"/>
      <c r="NWH32" s="956"/>
      <c r="NWI32" s="956"/>
      <c r="NWJ32" s="956"/>
      <c r="NWK32" s="956"/>
      <c r="NWL32" s="956"/>
      <c r="NWM32" s="956"/>
      <c r="NWN32" s="956"/>
      <c r="NWO32" s="956"/>
      <c r="NWP32" s="956"/>
      <c r="NWQ32" s="956"/>
      <c r="NWR32" s="956"/>
      <c r="NWS32" s="956"/>
      <c r="NWT32" s="956"/>
      <c r="NWU32" s="956"/>
      <c r="NWV32" s="956"/>
      <c r="NWW32" s="956"/>
      <c r="NWX32" s="956"/>
      <c r="NWY32" s="956"/>
      <c r="NWZ32" s="956"/>
      <c r="NXA32" s="956"/>
      <c r="NXB32" s="956"/>
      <c r="NXC32" s="956"/>
      <c r="NXD32" s="956"/>
      <c r="NXE32" s="956"/>
      <c r="NXF32" s="956"/>
      <c r="NXG32" s="956"/>
      <c r="NXH32" s="956"/>
      <c r="NXI32" s="956"/>
      <c r="NXJ32" s="956"/>
      <c r="NXK32" s="956"/>
      <c r="NXL32" s="956"/>
      <c r="NXM32" s="956"/>
      <c r="NXN32" s="956"/>
      <c r="NXO32" s="956"/>
      <c r="NXP32" s="956"/>
      <c r="NXQ32" s="956"/>
      <c r="NXR32" s="956"/>
      <c r="NXS32" s="956"/>
      <c r="NXT32" s="956"/>
      <c r="NXU32" s="956"/>
      <c r="NXV32" s="956"/>
      <c r="NXW32" s="956"/>
      <c r="NXX32" s="956"/>
      <c r="NXY32" s="956"/>
      <c r="NXZ32" s="956"/>
      <c r="NYA32" s="956"/>
      <c r="NYB32" s="956"/>
      <c r="NYC32" s="956"/>
      <c r="NYD32" s="956"/>
      <c r="NYE32" s="956"/>
      <c r="NYF32" s="956"/>
      <c r="NYG32" s="956"/>
      <c r="NYH32" s="956"/>
      <c r="NYI32" s="956"/>
      <c r="NYJ32" s="956"/>
      <c r="NYK32" s="956"/>
      <c r="NYL32" s="956"/>
      <c r="NYM32" s="956"/>
      <c r="NYN32" s="956"/>
      <c r="NYO32" s="956"/>
      <c r="NYP32" s="956"/>
      <c r="NYQ32" s="956"/>
      <c r="NYR32" s="956"/>
      <c r="NYS32" s="956"/>
      <c r="NYT32" s="956"/>
      <c r="NYU32" s="956"/>
      <c r="NYV32" s="956"/>
      <c r="NYW32" s="956"/>
      <c r="NYX32" s="956"/>
      <c r="NYY32" s="956"/>
      <c r="NYZ32" s="956"/>
      <c r="NZA32" s="956"/>
      <c r="NZB32" s="956"/>
      <c r="NZC32" s="956"/>
      <c r="NZD32" s="956"/>
      <c r="NZE32" s="956"/>
      <c r="NZF32" s="956"/>
      <c r="NZG32" s="956"/>
      <c r="NZH32" s="956"/>
      <c r="NZI32" s="956"/>
      <c r="NZJ32" s="956"/>
      <c r="NZK32" s="956"/>
      <c r="NZL32" s="956"/>
      <c r="NZM32" s="956"/>
      <c r="NZN32" s="956"/>
      <c r="NZO32" s="956"/>
      <c r="NZP32" s="956"/>
      <c r="NZQ32" s="956"/>
      <c r="NZR32" s="956"/>
      <c r="NZS32" s="956"/>
      <c r="NZT32" s="956"/>
      <c r="NZU32" s="956"/>
      <c r="NZV32" s="956"/>
      <c r="NZW32" s="956"/>
      <c r="NZX32" s="956"/>
      <c r="NZY32" s="956"/>
      <c r="NZZ32" s="956"/>
      <c r="OAA32" s="956"/>
      <c r="OAB32" s="956"/>
      <c r="OAC32" s="956"/>
      <c r="OAD32" s="956"/>
      <c r="OAE32" s="956"/>
      <c r="OAF32" s="956"/>
      <c r="OAG32" s="956"/>
      <c r="OAH32" s="956"/>
      <c r="OAI32" s="956"/>
      <c r="OAJ32" s="956"/>
      <c r="OAK32" s="956"/>
      <c r="OAL32" s="956"/>
      <c r="OAM32" s="956"/>
      <c r="OAN32" s="956"/>
      <c r="OAO32" s="956"/>
      <c r="OAP32" s="956"/>
      <c r="OAQ32" s="956"/>
      <c r="OAR32" s="956"/>
      <c r="OAS32" s="956"/>
      <c r="OAT32" s="956"/>
      <c r="OAU32" s="956"/>
      <c r="OAV32" s="956"/>
      <c r="OAW32" s="956"/>
      <c r="OAX32" s="956"/>
      <c r="OAY32" s="956"/>
      <c r="OAZ32" s="956"/>
      <c r="OBA32" s="956"/>
      <c r="OBB32" s="956"/>
      <c r="OBC32" s="956"/>
      <c r="OBD32" s="956"/>
      <c r="OBE32" s="956"/>
      <c r="OBF32" s="956"/>
      <c r="OBG32" s="956"/>
      <c r="OBH32" s="956"/>
      <c r="OBI32" s="956"/>
      <c r="OBJ32" s="956"/>
      <c r="OBK32" s="956"/>
      <c r="OBL32" s="956"/>
      <c r="OBM32" s="956"/>
      <c r="OBN32" s="956"/>
      <c r="OBO32" s="956"/>
      <c r="OBP32" s="956"/>
      <c r="OBQ32" s="956"/>
      <c r="OBR32" s="956"/>
      <c r="OBS32" s="956"/>
      <c r="OBT32" s="956"/>
      <c r="OBU32" s="956"/>
      <c r="OBV32" s="956"/>
      <c r="OBW32" s="956"/>
      <c r="OBX32" s="956"/>
      <c r="OBY32" s="956"/>
      <c r="OBZ32" s="956"/>
      <c r="OCA32" s="956"/>
      <c r="OCB32" s="956"/>
      <c r="OCC32" s="956"/>
      <c r="OCD32" s="956"/>
      <c r="OCE32" s="956"/>
      <c r="OCF32" s="956"/>
      <c r="OCG32" s="956"/>
      <c r="OCH32" s="956"/>
      <c r="OCI32" s="956"/>
      <c r="OCJ32" s="956"/>
      <c r="OCK32" s="956"/>
      <c r="OCL32" s="956"/>
      <c r="OCM32" s="956"/>
      <c r="OCN32" s="956"/>
      <c r="OCO32" s="956"/>
      <c r="OCP32" s="956"/>
      <c r="OCQ32" s="956"/>
      <c r="OCR32" s="956"/>
      <c r="OCS32" s="956"/>
      <c r="OCT32" s="956"/>
      <c r="OCU32" s="956"/>
      <c r="OCV32" s="956"/>
      <c r="OCW32" s="956"/>
      <c r="OCX32" s="956"/>
      <c r="OCY32" s="956"/>
      <c r="OCZ32" s="956"/>
      <c r="ODA32" s="956"/>
      <c r="ODB32" s="956"/>
      <c r="ODC32" s="956"/>
      <c r="ODD32" s="956"/>
      <c r="ODE32" s="956"/>
      <c r="ODF32" s="956"/>
      <c r="ODG32" s="956"/>
      <c r="ODH32" s="956"/>
      <c r="ODI32" s="956"/>
      <c r="ODJ32" s="956"/>
      <c r="ODK32" s="956"/>
      <c r="ODL32" s="956"/>
      <c r="ODM32" s="956"/>
      <c r="ODN32" s="956"/>
      <c r="ODO32" s="956"/>
      <c r="ODP32" s="956"/>
      <c r="ODQ32" s="956"/>
      <c r="ODR32" s="956"/>
      <c r="ODS32" s="956"/>
      <c r="ODT32" s="956"/>
      <c r="ODU32" s="956"/>
      <c r="ODV32" s="956"/>
      <c r="ODW32" s="956"/>
      <c r="ODX32" s="956"/>
      <c r="ODY32" s="956"/>
      <c r="ODZ32" s="956"/>
      <c r="OEA32" s="956"/>
      <c r="OEB32" s="956"/>
      <c r="OEC32" s="956"/>
      <c r="OED32" s="956"/>
      <c r="OEE32" s="956"/>
      <c r="OEF32" s="956"/>
      <c r="OEG32" s="956"/>
      <c r="OEH32" s="956"/>
      <c r="OEI32" s="956"/>
      <c r="OEJ32" s="956"/>
      <c r="OEK32" s="956"/>
      <c r="OEL32" s="956"/>
      <c r="OEM32" s="956"/>
      <c r="OEN32" s="956"/>
      <c r="OEO32" s="956"/>
      <c r="OEP32" s="956"/>
      <c r="OEQ32" s="956"/>
      <c r="OER32" s="956"/>
      <c r="OES32" s="956"/>
      <c r="OET32" s="956"/>
      <c r="OEU32" s="956"/>
      <c r="OEV32" s="956"/>
      <c r="OEW32" s="956"/>
      <c r="OEX32" s="956"/>
      <c r="OEY32" s="956"/>
      <c r="OEZ32" s="956"/>
      <c r="OFA32" s="956"/>
      <c r="OFB32" s="956"/>
      <c r="OFC32" s="956"/>
      <c r="OFD32" s="956"/>
      <c r="OFE32" s="956"/>
      <c r="OFF32" s="956"/>
      <c r="OFG32" s="956"/>
      <c r="OFH32" s="956"/>
      <c r="OFI32" s="956"/>
      <c r="OFJ32" s="956"/>
      <c r="OFK32" s="956"/>
      <c r="OFL32" s="956"/>
      <c r="OFM32" s="956"/>
      <c r="OFN32" s="956"/>
      <c r="OFO32" s="956"/>
      <c r="OFP32" s="956"/>
      <c r="OFQ32" s="956"/>
      <c r="OFR32" s="956"/>
      <c r="OFS32" s="956"/>
      <c r="OFT32" s="956"/>
      <c r="OFU32" s="956"/>
      <c r="OFV32" s="956"/>
      <c r="OFW32" s="956"/>
      <c r="OFX32" s="956"/>
      <c r="OFY32" s="956"/>
      <c r="OFZ32" s="956"/>
      <c r="OGA32" s="956"/>
      <c r="OGB32" s="956"/>
      <c r="OGC32" s="956"/>
      <c r="OGD32" s="956"/>
      <c r="OGE32" s="956"/>
      <c r="OGF32" s="956"/>
      <c r="OGG32" s="956"/>
      <c r="OGH32" s="956"/>
      <c r="OGI32" s="956"/>
      <c r="OGJ32" s="956"/>
      <c r="OGK32" s="956"/>
      <c r="OGL32" s="956"/>
      <c r="OGM32" s="956"/>
      <c r="OGN32" s="956"/>
      <c r="OGO32" s="956"/>
      <c r="OGP32" s="956"/>
      <c r="OGQ32" s="956"/>
      <c r="OGR32" s="956"/>
      <c r="OGS32" s="956"/>
      <c r="OGT32" s="956"/>
      <c r="OGU32" s="956"/>
      <c r="OGV32" s="956"/>
      <c r="OGW32" s="956"/>
      <c r="OGX32" s="956"/>
      <c r="OGY32" s="956"/>
      <c r="OGZ32" s="956"/>
      <c r="OHA32" s="956"/>
      <c r="OHB32" s="956"/>
      <c r="OHC32" s="956"/>
      <c r="OHD32" s="956"/>
      <c r="OHE32" s="956"/>
      <c r="OHF32" s="956"/>
      <c r="OHG32" s="956"/>
      <c r="OHH32" s="956"/>
      <c r="OHI32" s="956"/>
      <c r="OHJ32" s="956"/>
      <c r="OHK32" s="956"/>
      <c r="OHL32" s="956"/>
      <c r="OHM32" s="956"/>
      <c r="OHN32" s="956"/>
      <c r="OHO32" s="956"/>
      <c r="OHP32" s="956"/>
      <c r="OHQ32" s="956"/>
      <c r="OHR32" s="956"/>
      <c r="OHS32" s="956"/>
      <c r="OHT32" s="956"/>
      <c r="OHU32" s="956"/>
      <c r="OHV32" s="956"/>
      <c r="OHW32" s="956"/>
      <c r="OHX32" s="956"/>
      <c r="OHY32" s="956"/>
      <c r="OHZ32" s="956"/>
      <c r="OIA32" s="956"/>
      <c r="OIB32" s="956"/>
      <c r="OIC32" s="956"/>
      <c r="OID32" s="956"/>
      <c r="OIE32" s="956"/>
      <c r="OIF32" s="956"/>
      <c r="OIG32" s="956"/>
      <c r="OIH32" s="956"/>
      <c r="OII32" s="956"/>
      <c r="OIJ32" s="956"/>
      <c r="OIK32" s="956"/>
      <c r="OIL32" s="956"/>
      <c r="OIM32" s="956"/>
      <c r="OIN32" s="956"/>
      <c r="OIO32" s="956"/>
      <c r="OIP32" s="956"/>
      <c r="OIQ32" s="956"/>
      <c r="OIR32" s="956"/>
      <c r="OIS32" s="956"/>
      <c r="OIT32" s="956"/>
      <c r="OIU32" s="956"/>
      <c r="OIV32" s="956"/>
      <c r="OIW32" s="956"/>
      <c r="OIX32" s="956"/>
      <c r="OIY32" s="956"/>
      <c r="OIZ32" s="956"/>
      <c r="OJA32" s="956"/>
      <c r="OJB32" s="956"/>
      <c r="OJC32" s="956"/>
      <c r="OJD32" s="956"/>
      <c r="OJE32" s="956"/>
      <c r="OJF32" s="956"/>
      <c r="OJG32" s="956"/>
      <c r="OJH32" s="956"/>
      <c r="OJI32" s="956"/>
      <c r="OJJ32" s="956"/>
      <c r="OJK32" s="956"/>
      <c r="OJL32" s="956"/>
      <c r="OJM32" s="956"/>
      <c r="OJN32" s="956"/>
      <c r="OJO32" s="956"/>
      <c r="OJP32" s="956"/>
      <c r="OJQ32" s="956"/>
      <c r="OJR32" s="956"/>
      <c r="OJS32" s="956"/>
      <c r="OJT32" s="956"/>
      <c r="OJU32" s="956"/>
      <c r="OJV32" s="956"/>
      <c r="OJW32" s="956"/>
      <c r="OJX32" s="956"/>
      <c r="OJY32" s="956"/>
      <c r="OJZ32" s="956"/>
      <c r="OKA32" s="956"/>
      <c r="OKB32" s="956"/>
      <c r="OKC32" s="956"/>
      <c r="OKD32" s="956"/>
      <c r="OKE32" s="956"/>
      <c r="OKF32" s="956"/>
      <c r="OKG32" s="956"/>
      <c r="OKH32" s="956"/>
      <c r="OKI32" s="956"/>
      <c r="OKJ32" s="956"/>
      <c r="OKK32" s="956"/>
      <c r="OKL32" s="956"/>
      <c r="OKM32" s="956"/>
      <c r="OKN32" s="956"/>
      <c r="OKO32" s="956"/>
      <c r="OKP32" s="956"/>
      <c r="OKQ32" s="956"/>
      <c r="OKR32" s="956"/>
      <c r="OKS32" s="956"/>
      <c r="OKT32" s="956"/>
      <c r="OKU32" s="956"/>
      <c r="OKV32" s="956"/>
      <c r="OKW32" s="956"/>
      <c r="OKX32" s="956"/>
      <c r="OKY32" s="956"/>
      <c r="OKZ32" s="956"/>
      <c r="OLA32" s="956"/>
      <c r="OLB32" s="956"/>
      <c r="OLC32" s="956"/>
      <c r="OLD32" s="956"/>
      <c r="OLE32" s="956"/>
      <c r="OLF32" s="956"/>
      <c r="OLG32" s="956"/>
      <c r="OLH32" s="956"/>
      <c r="OLI32" s="956"/>
      <c r="OLJ32" s="956"/>
      <c r="OLK32" s="956"/>
      <c r="OLL32" s="956"/>
      <c r="OLM32" s="956"/>
      <c r="OLN32" s="956"/>
      <c r="OLO32" s="956"/>
      <c r="OLP32" s="956"/>
      <c r="OLQ32" s="956"/>
      <c r="OLR32" s="956"/>
      <c r="OLS32" s="956"/>
      <c r="OLT32" s="956"/>
      <c r="OLU32" s="956"/>
      <c r="OLV32" s="956"/>
      <c r="OLW32" s="956"/>
      <c r="OLX32" s="956"/>
      <c r="OLY32" s="956"/>
      <c r="OLZ32" s="956"/>
      <c r="OMA32" s="956"/>
      <c r="OMB32" s="956"/>
      <c r="OMC32" s="956"/>
      <c r="OMD32" s="956"/>
      <c r="OME32" s="956"/>
      <c r="OMF32" s="956"/>
      <c r="OMG32" s="956"/>
      <c r="OMH32" s="956"/>
      <c r="OMI32" s="956"/>
      <c r="OMJ32" s="956"/>
      <c r="OMK32" s="956"/>
      <c r="OML32" s="956"/>
      <c r="OMM32" s="956"/>
      <c r="OMN32" s="956"/>
      <c r="OMO32" s="956"/>
      <c r="OMP32" s="956"/>
      <c r="OMQ32" s="956"/>
      <c r="OMR32" s="956"/>
      <c r="OMS32" s="956"/>
      <c r="OMT32" s="956"/>
      <c r="OMU32" s="956"/>
      <c r="OMV32" s="956"/>
      <c r="OMW32" s="956"/>
      <c r="OMX32" s="956"/>
      <c r="OMY32" s="956"/>
      <c r="OMZ32" s="956"/>
      <c r="ONA32" s="956"/>
      <c r="ONB32" s="956"/>
      <c r="ONC32" s="956"/>
      <c r="OND32" s="956"/>
      <c r="ONE32" s="956"/>
      <c r="ONF32" s="956"/>
      <c r="ONG32" s="956"/>
      <c r="ONH32" s="956"/>
      <c r="ONI32" s="956"/>
      <c r="ONJ32" s="956"/>
      <c r="ONK32" s="956"/>
      <c r="ONL32" s="956"/>
      <c r="ONM32" s="956"/>
      <c r="ONN32" s="956"/>
      <c r="ONO32" s="956"/>
      <c r="ONP32" s="956"/>
      <c r="ONQ32" s="956"/>
      <c r="ONR32" s="956"/>
      <c r="ONS32" s="956"/>
      <c r="ONT32" s="956"/>
      <c r="ONU32" s="956"/>
      <c r="ONV32" s="956"/>
      <c r="ONW32" s="956"/>
      <c r="ONX32" s="956"/>
      <c r="ONY32" s="956"/>
      <c r="ONZ32" s="956"/>
      <c r="OOA32" s="956"/>
      <c r="OOB32" s="956"/>
      <c r="OOC32" s="956"/>
      <c r="OOD32" s="956"/>
      <c r="OOE32" s="956"/>
      <c r="OOF32" s="956"/>
      <c r="OOG32" s="956"/>
      <c r="OOH32" s="956"/>
      <c r="OOI32" s="956"/>
      <c r="OOJ32" s="956"/>
      <c r="OOK32" s="956"/>
      <c r="OOL32" s="956"/>
      <c r="OOM32" s="956"/>
      <c r="OON32" s="956"/>
      <c r="OOO32" s="956"/>
      <c r="OOP32" s="956"/>
      <c r="OOQ32" s="956"/>
      <c r="OOR32" s="956"/>
      <c r="OOS32" s="956"/>
      <c r="OOT32" s="956"/>
      <c r="OOU32" s="956"/>
      <c r="OOV32" s="956"/>
      <c r="OOW32" s="956"/>
      <c r="OOX32" s="956"/>
      <c r="OOY32" s="956"/>
      <c r="OOZ32" s="956"/>
      <c r="OPA32" s="956"/>
      <c r="OPB32" s="956"/>
      <c r="OPC32" s="956"/>
      <c r="OPD32" s="956"/>
      <c r="OPE32" s="956"/>
      <c r="OPF32" s="956"/>
      <c r="OPG32" s="956"/>
      <c r="OPH32" s="956"/>
      <c r="OPI32" s="956"/>
      <c r="OPJ32" s="956"/>
      <c r="OPK32" s="956"/>
      <c r="OPL32" s="956"/>
      <c r="OPM32" s="956"/>
      <c r="OPN32" s="956"/>
      <c r="OPO32" s="956"/>
      <c r="OPP32" s="956"/>
      <c r="OPQ32" s="956"/>
      <c r="OPR32" s="956"/>
      <c r="OPS32" s="956"/>
      <c r="OPT32" s="956"/>
      <c r="OPU32" s="956"/>
      <c r="OPV32" s="956"/>
      <c r="OPW32" s="956"/>
      <c r="OPX32" s="956"/>
      <c r="OPY32" s="956"/>
      <c r="OPZ32" s="956"/>
      <c r="OQA32" s="956"/>
      <c r="OQB32" s="956"/>
      <c r="OQC32" s="956"/>
      <c r="OQD32" s="956"/>
      <c r="OQE32" s="956"/>
      <c r="OQF32" s="956"/>
      <c r="OQG32" s="956"/>
      <c r="OQH32" s="956"/>
      <c r="OQI32" s="956"/>
      <c r="OQJ32" s="956"/>
      <c r="OQK32" s="956"/>
      <c r="OQL32" s="956"/>
      <c r="OQM32" s="956"/>
      <c r="OQN32" s="956"/>
      <c r="OQO32" s="956"/>
      <c r="OQP32" s="956"/>
      <c r="OQQ32" s="956"/>
      <c r="OQR32" s="956"/>
      <c r="OQS32" s="956"/>
      <c r="OQT32" s="956"/>
      <c r="OQU32" s="956"/>
      <c r="OQV32" s="956"/>
      <c r="OQW32" s="956"/>
      <c r="OQX32" s="956"/>
      <c r="OQY32" s="956"/>
      <c r="OQZ32" s="956"/>
      <c r="ORA32" s="956"/>
      <c r="ORB32" s="956"/>
      <c r="ORC32" s="956"/>
      <c r="ORD32" s="956"/>
      <c r="ORE32" s="956"/>
      <c r="ORF32" s="956"/>
      <c r="ORG32" s="956"/>
      <c r="ORH32" s="956"/>
      <c r="ORI32" s="956"/>
      <c r="ORJ32" s="956"/>
      <c r="ORK32" s="956"/>
      <c r="ORL32" s="956"/>
      <c r="ORM32" s="956"/>
      <c r="ORN32" s="956"/>
      <c r="ORO32" s="956"/>
      <c r="ORP32" s="956"/>
      <c r="ORQ32" s="956"/>
      <c r="ORR32" s="956"/>
      <c r="ORS32" s="956"/>
      <c r="ORT32" s="956"/>
      <c r="ORU32" s="956"/>
      <c r="ORV32" s="956"/>
      <c r="ORW32" s="956"/>
      <c r="ORX32" s="956"/>
      <c r="ORY32" s="956"/>
      <c r="ORZ32" s="956"/>
      <c r="OSA32" s="956"/>
      <c r="OSB32" s="956"/>
      <c r="OSC32" s="956"/>
      <c r="OSD32" s="956"/>
      <c r="OSE32" s="956"/>
      <c r="OSF32" s="956"/>
      <c r="OSG32" s="956"/>
      <c r="OSH32" s="956"/>
      <c r="OSI32" s="956"/>
      <c r="OSJ32" s="956"/>
      <c r="OSK32" s="956"/>
      <c r="OSL32" s="956"/>
      <c r="OSM32" s="956"/>
      <c r="OSN32" s="956"/>
      <c r="OSO32" s="956"/>
      <c r="OSP32" s="956"/>
      <c r="OSQ32" s="956"/>
      <c r="OSR32" s="956"/>
      <c r="OSS32" s="956"/>
      <c r="OST32" s="956"/>
      <c r="OSU32" s="956"/>
      <c r="OSV32" s="956"/>
      <c r="OSW32" s="956"/>
      <c r="OSX32" s="956"/>
      <c r="OSY32" s="956"/>
      <c r="OSZ32" s="956"/>
      <c r="OTA32" s="956"/>
      <c r="OTB32" s="956"/>
      <c r="OTC32" s="956"/>
      <c r="OTD32" s="956"/>
      <c r="OTE32" s="956"/>
      <c r="OTF32" s="956"/>
      <c r="OTG32" s="956"/>
      <c r="OTH32" s="956"/>
      <c r="OTI32" s="956"/>
      <c r="OTJ32" s="956"/>
      <c r="OTK32" s="956"/>
      <c r="OTL32" s="956"/>
      <c r="OTM32" s="956"/>
      <c r="OTN32" s="956"/>
      <c r="OTO32" s="956"/>
      <c r="OTP32" s="956"/>
      <c r="OTQ32" s="956"/>
      <c r="OTR32" s="956"/>
      <c r="OTS32" s="956"/>
      <c r="OTT32" s="956"/>
      <c r="OTU32" s="956"/>
      <c r="OTV32" s="956"/>
      <c r="OTW32" s="956"/>
      <c r="OTX32" s="956"/>
      <c r="OTY32" s="956"/>
      <c r="OTZ32" s="956"/>
      <c r="OUA32" s="956"/>
      <c r="OUB32" s="956"/>
      <c r="OUC32" s="956"/>
      <c r="OUD32" s="956"/>
      <c r="OUE32" s="956"/>
      <c r="OUF32" s="956"/>
      <c r="OUG32" s="956"/>
      <c r="OUH32" s="956"/>
      <c r="OUI32" s="956"/>
      <c r="OUJ32" s="956"/>
      <c r="OUK32" s="956"/>
      <c r="OUL32" s="956"/>
      <c r="OUM32" s="956"/>
      <c r="OUN32" s="956"/>
      <c r="OUO32" s="956"/>
      <c r="OUP32" s="956"/>
      <c r="OUQ32" s="956"/>
      <c r="OUR32" s="956"/>
      <c r="OUS32" s="956"/>
      <c r="OUT32" s="956"/>
      <c r="OUU32" s="956"/>
      <c r="OUV32" s="956"/>
      <c r="OUW32" s="956"/>
      <c r="OUX32" s="956"/>
      <c r="OUY32" s="956"/>
      <c r="OUZ32" s="956"/>
      <c r="OVA32" s="956"/>
      <c r="OVB32" s="956"/>
      <c r="OVC32" s="956"/>
      <c r="OVD32" s="956"/>
      <c r="OVE32" s="956"/>
      <c r="OVF32" s="956"/>
      <c r="OVG32" s="956"/>
      <c r="OVH32" s="956"/>
      <c r="OVI32" s="956"/>
      <c r="OVJ32" s="956"/>
      <c r="OVK32" s="956"/>
      <c r="OVL32" s="956"/>
      <c r="OVM32" s="956"/>
      <c r="OVN32" s="956"/>
      <c r="OVO32" s="956"/>
      <c r="OVP32" s="956"/>
      <c r="OVQ32" s="956"/>
      <c r="OVR32" s="956"/>
      <c r="OVS32" s="956"/>
      <c r="OVT32" s="956"/>
      <c r="OVU32" s="956"/>
      <c r="OVV32" s="956"/>
      <c r="OVW32" s="956"/>
      <c r="OVX32" s="956"/>
      <c r="OVY32" s="956"/>
      <c r="OVZ32" s="956"/>
      <c r="OWA32" s="956"/>
      <c r="OWB32" s="956"/>
      <c r="OWC32" s="956"/>
      <c r="OWD32" s="956"/>
      <c r="OWE32" s="956"/>
      <c r="OWF32" s="956"/>
      <c r="OWG32" s="956"/>
      <c r="OWH32" s="956"/>
      <c r="OWI32" s="956"/>
      <c r="OWJ32" s="956"/>
      <c r="OWK32" s="956"/>
      <c r="OWL32" s="956"/>
      <c r="OWM32" s="956"/>
      <c r="OWN32" s="956"/>
      <c r="OWO32" s="956"/>
      <c r="OWP32" s="956"/>
      <c r="OWQ32" s="956"/>
      <c r="OWR32" s="956"/>
      <c r="OWS32" s="956"/>
      <c r="OWT32" s="956"/>
      <c r="OWU32" s="956"/>
      <c r="OWV32" s="956"/>
      <c r="OWW32" s="956"/>
      <c r="OWX32" s="956"/>
      <c r="OWY32" s="956"/>
      <c r="OWZ32" s="956"/>
      <c r="OXA32" s="956"/>
      <c r="OXB32" s="956"/>
      <c r="OXC32" s="956"/>
      <c r="OXD32" s="956"/>
      <c r="OXE32" s="956"/>
      <c r="OXF32" s="956"/>
      <c r="OXG32" s="956"/>
      <c r="OXH32" s="956"/>
      <c r="OXI32" s="956"/>
      <c r="OXJ32" s="956"/>
      <c r="OXK32" s="956"/>
      <c r="OXL32" s="956"/>
      <c r="OXM32" s="956"/>
      <c r="OXN32" s="956"/>
      <c r="OXO32" s="956"/>
      <c r="OXP32" s="956"/>
      <c r="OXQ32" s="956"/>
      <c r="OXR32" s="956"/>
      <c r="OXS32" s="956"/>
      <c r="OXT32" s="956"/>
      <c r="OXU32" s="956"/>
      <c r="OXV32" s="956"/>
      <c r="OXW32" s="956"/>
      <c r="OXX32" s="956"/>
      <c r="OXY32" s="956"/>
      <c r="OXZ32" s="956"/>
      <c r="OYA32" s="956"/>
      <c r="OYB32" s="956"/>
      <c r="OYC32" s="956"/>
      <c r="OYD32" s="956"/>
      <c r="OYE32" s="956"/>
      <c r="OYF32" s="956"/>
      <c r="OYG32" s="956"/>
      <c r="OYH32" s="956"/>
      <c r="OYI32" s="956"/>
      <c r="OYJ32" s="956"/>
      <c r="OYK32" s="956"/>
      <c r="OYL32" s="956"/>
      <c r="OYM32" s="956"/>
      <c r="OYN32" s="956"/>
      <c r="OYO32" s="956"/>
      <c r="OYP32" s="956"/>
      <c r="OYQ32" s="956"/>
      <c r="OYR32" s="956"/>
      <c r="OYS32" s="956"/>
      <c r="OYT32" s="956"/>
      <c r="OYU32" s="956"/>
      <c r="OYV32" s="956"/>
      <c r="OYW32" s="956"/>
      <c r="OYX32" s="956"/>
      <c r="OYY32" s="956"/>
      <c r="OYZ32" s="956"/>
      <c r="OZA32" s="956"/>
      <c r="OZB32" s="956"/>
      <c r="OZC32" s="956"/>
      <c r="OZD32" s="956"/>
      <c r="OZE32" s="956"/>
      <c r="OZF32" s="956"/>
      <c r="OZG32" s="956"/>
      <c r="OZH32" s="956"/>
      <c r="OZI32" s="956"/>
      <c r="OZJ32" s="956"/>
      <c r="OZK32" s="956"/>
      <c r="OZL32" s="956"/>
      <c r="OZM32" s="956"/>
      <c r="OZN32" s="956"/>
      <c r="OZO32" s="956"/>
      <c r="OZP32" s="956"/>
      <c r="OZQ32" s="956"/>
      <c r="OZR32" s="956"/>
      <c r="OZS32" s="956"/>
      <c r="OZT32" s="956"/>
      <c r="OZU32" s="956"/>
      <c r="OZV32" s="956"/>
      <c r="OZW32" s="956"/>
      <c r="OZX32" s="956"/>
      <c r="OZY32" s="956"/>
      <c r="OZZ32" s="956"/>
      <c r="PAA32" s="956"/>
      <c r="PAB32" s="956"/>
      <c r="PAC32" s="956"/>
      <c r="PAD32" s="956"/>
      <c r="PAE32" s="956"/>
      <c r="PAF32" s="956"/>
      <c r="PAG32" s="956"/>
      <c r="PAH32" s="956"/>
      <c r="PAI32" s="956"/>
      <c r="PAJ32" s="956"/>
      <c r="PAK32" s="956"/>
      <c r="PAL32" s="956"/>
      <c r="PAM32" s="956"/>
      <c r="PAN32" s="956"/>
      <c r="PAO32" s="956"/>
      <c r="PAP32" s="956"/>
      <c r="PAQ32" s="956"/>
      <c r="PAR32" s="956"/>
      <c r="PAS32" s="956"/>
      <c r="PAT32" s="956"/>
      <c r="PAU32" s="956"/>
      <c r="PAV32" s="956"/>
      <c r="PAW32" s="956"/>
      <c r="PAX32" s="956"/>
      <c r="PAY32" s="956"/>
      <c r="PAZ32" s="956"/>
      <c r="PBA32" s="956"/>
      <c r="PBB32" s="956"/>
      <c r="PBC32" s="956"/>
      <c r="PBD32" s="956"/>
      <c r="PBE32" s="956"/>
      <c r="PBF32" s="956"/>
      <c r="PBG32" s="956"/>
      <c r="PBH32" s="956"/>
      <c r="PBI32" s="956"/>
      <c r="PBJ32" s="956"/>
      <c r="PBK32" s="956"/>
      <c r="PBL32" s="956"/>
      <c r="PBM32" s="956"/>
      <c r="PBN32" s="956"/>
      <c r="PBO32" s="956"/>
      <c r="PBP32" s="956"/>
      <c r="PBQ32" s="956"/>
      <c r="PBR32" s="956"/>
      <c r="PBS32" s="956"/>
      <c r="PBT32" s="956"/>
      <c r="PBU32" s="956"/>
      <c r="PBV32" s="956"/>
      <c r="PBW32" s="956"/>
      <c r="PBX32" s="956"/>
      <c r="PBY32" s="956"/>
      <c r="PBZ32" s="956"/>
      <c r="PCA32" s="956"/>
      <c r="PCB32" s="956"/>
      <c r="PCC32" s="956"/>
      <c r="PCD32" s="956"/>
      <c r="PCE32" s="956"/>
      <c r="PCF32" s="956"/>
      <c r="PCG32" s="956"/>
      <c r="PCH32" s="956"/>
      <c r="PCI32" s="956"/>
      <c r="PCJ32" s="956"/>
      <c r="PCK32" s="956"/>
      <c r="PCL32" s="956"/>
      <c r="PCM32" s="956"/>
      <c r="PCN32" s="956"/>
      <c r="PCO32" s="956"/>
      <c r="PCP32" s="956"/>
      <c r="PCQ32" s="956"/>
      <c r="PCR32" s="956"/>
      <c r="PCS32" s="956"/>
      <c r="PCT32" s="956"/>
      <c r="PCU32" s="956"/>
      <c r="PCV32" s="956"/>
      <c r="PCW32" s="956"/>
      <c r="PCX32" s="956"/>
      <c r="PCY32" s="956"/>
      <c r="PCZ32" s="956"/>
      <c r="PDA32" s="956"/>
      <c r="PDB32" s="956"/>
      <c r="PDC32" s="956"/>
      <c r="PDD32" s="956"/>
      <c r="PDE32" s="956"/>
      <c r="PDF32" s="956"/>
      <c r="PDG32" s="956"/>
      <c r="PDH32" s="956"/>
      <c r="PDI32" s="956"/>
      <c r="PDJ32" s="956"/>
      <c r="PDK32" s="956"/>
      <c r="PDL32" s="956"/>
      <c r="PDM32" s="956"/>
      <c r="PDN32" s="956"/>
      <c r="PDO32" s="956"/>
      <c r="PDP32" s="956"/>
      <c r="PDQ32" s="956"/>
      <c r="PDR32" s="956"/>
      <c r="PDS32" s="956"/>
      <c r="PDT32" s="956"/>
      <c r="PDU32" s="956"/>
      <c r="PDV32" s="956"/>
      <c r="PDW32" s="956"/>
      <c r="PDX32" s="956"/>
      <c r="PDY32" s="956"/>
      <c r="PDZ32" s="956"/>
      <c r="PEA32" s="956"/>
      <c r="PEB32" s="956"/>
      <c r="PEC32" s="956"/>
      <c r="PED32" s="956"/>
      <c r="PEE32" s="956"/>
      <c r="PEF32" s="956"/>
      <c r="PEG32" s="956"/>
      <c r="PEH32" s="956"/>
      <c r="PEI32" s="956"/>
      <c r="PEJ32" s="956"/>
      <c r="PEK32" s="956"/>
      <c r="PEL32" s="956"/>
      <c r="PEM32" s="956"/>
      <c r="PEN32" s="956"/>
      <c r="PEO32" s="956"/>
      <c r="PEP32" s="956"/>
      <c r="PEQ32" s="956"/>
      <c r="PER32" s="956"/>
      <c r="PES32" s="956"/>
      <c r="PET32" s="956"/>
      <c r="PEU32" s="956"/>
      <c r="PEV32" s="956"/>
      <c r="PEW32" s="956"/>
      <c r="PEX32" s="956"/>
      <c r="PEY32" s="956"/>
      <c r="PEZ32" s="956"/>
      <c r="PFA32" s="956"/>
      <c r="PFB32" s="956"/>
      <c r="PFC32" s="956"/>
      <c r="PFD32" s="956"/>
      <c r="PFE32" s="956"/>
      <c r="PFF32" s="956"/>
      <c r="PFG32" s="956"/>
      <c r="PFH32" s="956"/>
      <c r="PFI32" s="956"/>
      <c r="PFJ32" s="956"/>
      <c r="PFK32" s="956"/>
      <c r="PFL32" s="956"/>
      <c r="PFM32" s="956"/>
      <c r="PFN32" s="956"/>
      <c r="PFO32" s="956"/>
      <c r="PFP32" s="956"/>
      <c r="PFQ32" s="956"/>
      <c r="PFR32" s="956"/>
      <c r="PFS32" s="956"/>
      <c r="PFT32" s="956"/>
      <c r="PFU32" s="956"/>
      <c r="PFV32" s="956"/>
      <c r="PFW32" s="956"/>
      <c r="PFX32" s="956"/>
      <c r="PFY32" s="956"/>
      <c r="PFZ32" s="956"/>
      <c r="PGA32" s="956"/>
      <c r="PGB32" s="956"/>
      <c r="PGC32" s="956"/>
      <c r="PGD32" s="956"/>
      <c r="PGE32" s="956"/>
      <c r="PGF32" s="956"/>
      <c r="PGG32" s="956"/>
      <c r="PGH32" s="956"/>
      <c r="PGI32" s="956"/>
      <c r="PGJ32" s="956"/>
      <c r="PGK32" s="956"/>
      <c r="PGL32" s="956"/>
      <c r="PGM32" s="956"/>
      <c r="PGN32" s="956"/>
      <c r="PGO32" s="956"/>
      <c r="PGP32" s="956"/>
      <c r="PGQ32" s="956"/>
      <c r="PGR32" s="956"/>
      <c r="PGS32" s="956"/>
      <c r="PGT32" s="956"/>
      <c r="PGU32" s="956"/>
      <c r="PGV32" s="956"/>
      <c r="PGW32" s="956"/>
      <c r="PGX32" s="956"/>
      <c r="PGY32" s="956"/>
      <c r="PGZ32" s="956"/>
      <c r="PHA32" s="956"/>
      <c r="PHB32" s="956"/>
      <c r="PHC32" s="956"/>
      <c r="PHD32" s="956"/>
      <c r="PHE32" s="956"/>
      <c r="PHF32" s="956"/>
      <c r="PHG32" s="956"/>
      <c r="PHH32" s="956"/>
      <c r="PHI32" s="956"/>
      <c r="PHJ32" s="956"/>
      <c r="PHK32" s="956"/>
      <c r="PHL32" s="956"/>
      <c r="PHM32" s="956"/>
      <c r="PHN32" s="956"/>
      <c r="PHO32" s="956"/>
      <c r="PHP32" s="956"/>
      <c r="PHQ32" s="956"/>
      <c r="PHR32" s="956"/>
      <c r="PHS32" s="956"/>
      <c r="PHT32" s="956"/>
      <c r="PHU32" s="956"/>
      <c r="PHV32" s="956"/>
      <c r="PHW32" s="956"/>
      <c r="PHX32" s="956"/>
      <c r="PHY32" s="956"/>
      <c r="PHZ32" s="956"/>
      <c r="PIA32" s="956"/>
      <c r="PIB32" s="956"/>
      <c r="PIC32" s="956"/>
      <c r="PID32" s="956"/>
      <c r="PIE32" s="956"/>
      <c r="PIF32" s="956"/>
      <c r="PIG32" s="956"/>
      <c r="PIH32" s="956"/>
      <c r="PII32" s="956"/>
      <c r="PIJ32" s="956"/>
      <c r="PIK32" s="956"/>
      <c r="PIL32" s="956"/>
      <c r="PIM32" s="956"/>
      <c r="PIN32" s="956"/>
      <c r="PIO32" s="956"/>
      <c r="PIP32" s="956"/>
      <c r="PIQ32" s="956"/>
      <c r="PIR32" s="956"/>
      <c r="PIS32" s="956"/>
      <c r="PIT32" s="956"/>
      <c r="PIU32" s="956"/>
      <c r="PIV32" s="956"/>
      <c r="PIW32" s="956"/>
      <c r="PIX32" s="956"/>
      <c r="PIY32" s="956"/>
      <c r="PIZ32" s="956"/>
      <c r="PJA32" s="956"/>
      <c r="PJB32" s="956"/>
      <c r="PJC32" s="956"/>
      <c r="PJD32" s="956"/>
      <c r="PJE32" s="956"/>
      <c r="PJF32" s="956"/>
      <c r="PJG32" s="956"/>
      <c r="PJH32" s="956"/>
      <c r="PJI32" s="956"/>
      <c r="PJJ32" s="956"/>
      <c r="PJK32" s="956"/>
      <c r="PJL32" s="956"/>
      <c r="PJM32" s="956"/>
      <c r="PJN32" s="956"/>
      <c r="PJO32" s="956"/>
      <c r="PJP32" s="956"/>
      <c r="PJQ32" s="956"/>
      <c r="PJR32" s="956"/>
      <c r="PJS32" s="956"/>
      <c r="PJT32" s="956"/>
      <c r="PJU32" s="956"/>
      <c r="PJV32" s="956"/>
      <c r="PJW32" s="956"/>
      <c r="PJX32" s="956"/>
      <c r="PJY32" s="956"/>
      <c r="PJZ32" s="956"/>
      <c r="PKA32" s="956"/>
      <c r="PKB32" s="956"/>
      <c r="PKC32" s="956"/>
      <c r="PKD32" s="956"/>
      <c r="PKE32" s="956"/>
      <c r="PKF32" s="956"/>
      <c r="PKG32" s="956"/>
      <c r="PKH32" s="956"/>
      <c r="PKI32" s="956"/>
      <c r="PKJ32" s="956"/>
      <c r="PKK32" s="956"/>
      <c r="PKL32" s="956"/>
      <c r="PKM32" s="956"/>
      <c r="PKN32" s="956"/>
      <c r="PKO32" s="956"/>
      <c r="PKP32" s="956"/>
      <c r="PKQ32" s="956"/>
      <c r="PKR32" s="956"/>
      <c r="PKS32" s="956"/>
      <c r="PKT32" s="956"/>
      <c r="PKU32" s="956"/>
      <c r="PKV32" s="956"/>
      <c r="PKW32" s="956"/>
      <c r="PKX32" s="956"/>
      <c r="PKY32" s="956"/>
      <c r="PKZ32" s="956"/>
      <c r="PLA32" s="956"/>
      <c r="PLB32" s="956"/>
      <c r="PLC32" s="956"/>
      <c r="PLD32" s="956"/>
      <c r="PLE32" s="956"/>
      <c r="PLF32" s="956"/>
      <c r="PLG32" s="956"/>
      <c r="PLH32" s="956"/>
      <c r="PLI32" s="956"/>
      <c r="PLJ32" s="956"/>
      <c r="PLK32" s="956"/>
      <c r="PLL32" s="956"/>
      <c r="PLM32" s="956"/>
      <c r="PLN32" s="956"/>
      <c r="PLO32" s="956"/>
      <c r="PLP32" s="956"/>
      <c r="PLQ32" s="956"/>
      <c r="PLR32" s="956"/>
      <c r="PLS32" s="956"/>
      <c r="PLT32" s="956"/>
      <c r="PLU32" s="956"/>
      <c r="PLV32" s="956"/>
      <c r="PLW32" s="956"/>
      <c r="PLX32" s="956"/>
      <c r="PLY32" s="956"/>
      <c r="PLZ32" s="956"/>
      <c r="PMA32" s="956"/>
      <c r="PMB32" s="956"/>
      <c r="PMC32" s="956"/>
      <c r="PMD32" s="956"/>
      <c r="PME32" s="956"/>
      <c r="PMF32" s="956"/>
      <c r="PMG32" s="956"/>
      <c r="PMH32" s="956"/>
      <c r="PMI32" s="956"/>
      <c r="PMJ32" s="956"/>
      <c r="PMK32" s="956"/>
      <c r="PML32" s="956"/>
      <c r="PMM32" s="956"/>
      <c r="PMN32" s="956"/>
      <c r="PMO32" s="956"/>
      <c r="PMP32" s="956"/>
      <c r="PMQ32" s="956"/>
      <c r="PMR32" s="956"/>
      <c r="PMS32" s="956"/>
      <c r="PMT32" s="956"/>
      <c r="PMU32" s="956"/>
      <c r="PMV32" s="956"/>
      <c r="PMW32" s="956"/>
      <c r="PMX32" s="956"/>
      <c r="PMY32" s="956"/>
      <c r="PMZ32" s="956"/>
      <c r="PNA32" s="956"/>
      <c r="PNB32" s="956"/>
      <c r="PNC32" s="956"/>
      <c r="PND32" s="956"/>
      <c r="PNE32" s="956"/>
      <c r="PNF32" s="956"/>
      <c r="PNG32" s="956"/>
      <c r="PNH32" s="956"/>
      <c r="PNI32" s="956"/>
      <c r="PNJ32" s="956"/>
      <c r="PNK32" s="956"/>
      <c r="PNL32" s="956"/>
      <c r="PNM32" s="956"/>
      <c r="PNN32" s="956"/>
      <c r="PNO32" s="956"/>
      <c r="PNP32" s="956"/>
      <c r="PNQ32" s="956"/>
      <c r="PNR32" s="956"/>
      <c r="PNS32" s="956"/>
      <c r="PNT32" s="956"/>
      <c r="PNU32" s="956"/>
      <c r="PNV32" s="956"/>
      <c r="PNW32" s="956"/>
      <c r="PNX32" s="956"/>
      <c r="PNY32" s="956"/>
      <c r="PNZ32" s="956"/>
      <c r="POA32" s="956"/>
      <c r="POB32" s="956"/>
      <c r="POC32" s="956"/>
      <c r="POD32" s="956"/>
      <c r="POE32" s="956"/>
      <c r="POF32" s="956"/>
      <c r="POG32" s="956"/>
      <c r="POH32" s="956"/>
      <c r="POI32" s="956"/>
      <c r="POJ32" s="956"/>
      <c r="POK32" s="956"/>
      <c r="POL32" s="956"/>
      <c r="POM32" s="956"/>
      <c r="PON32" s="956"/>
      <c r="POO32" s="956"/>
      <c r="POP32" s="956"/>
      <c r="POQ32" s="956"/>
      <c r="POR32" s="956"/>
      <c r="POS32" s="956"/>
      <c r="POT32" s="956"/>
      <c r="POU32" s="956"/>
      <c r="POV32" s="956"/>
      <c r="POW32" s="956"/>
      <c r="POX32" s="956"/>
      <c r="POY32" s="956"/>
      <c r="POZ32" s="956"/>
      <c r="PPA32" s="956"/>
      <c r="PPB32" s="956"/>
      <c r="PPC32" s="956"/>
      <c r="PPD32" s="956"/>
      <c r="PPE32" s="956"/>
      <c r="PPF32" s="956"/>
      <c r="PPG32" s="956"/>
      <c r="PPH32" s="956"/>
      <c r="PPI32" s="956"/>
      <c r="PPJ32" s="956"/>
      <c r="PPK32" s="956"/>
      <c r="PPL32" s="956"/>
      <c r="PPM32" s="956"/>
      <c r="PPN32" s="956"/>
      <c r="PPO32" s="956"/>
      <c r="PPP32" s="956"/>
      <c r="PPQ32" s="956"/>
      <c r="PPR32" s="956"/>
      <c r="PPS32" s="956"/>
      <c r="PPT32" s="956"/>
      <c r="PPU32" s="956"/>
      <c r="PPV32" s="956"/>
      <c r="PPW32" s="956"/>
      <c r="PPX32" s="956"/>
      <c r="PPY32" s="956"/>
      <c r="PPZ32" s="956"/>
      <c r="PQA32" s="956"/>
      <c r="PQB32" s="956"/>
      <c r="PQC32" s="956"/>
      <c r="PQD32" s="956"/>
      <c r="PQE32" s="956"/>
      <c r="PQF32" s="956"/>
      <c r="PQG32" s="956"/>
      <c r="PQH32" s="956"/>
      <c r="PQI32" s="956"/>
      <c r="PQJ32" s="956"/>
      <c r="PQK32" s="956"/>
      <c r="PQL32" s="956"/>
      <c r="PQM32" s="956"/>
      <c r="PQN32" s="956"/>
      <c r="PQO32" s="956"/>
      <c r="PQP32" s="956"/>
      <c r="PQQ32" s="956"/>
      <c r="PQR32" s="956"/>
      <c r="PQS32" s="956"/>
      <c r="PQT32" s="956"/>
      <c r="PQU32" s="956"/>
      <c r="PQV32" s="956"/>
      <c r="PQW32" s="956"/>
      <c r="PQX32" s="956"/>
      <c r="PQY32" s="956"/>
      <c r="PQZ32" s="956"/>
      <c r="PRA32" s="956"/>
      <c r="PRB32" s="956"/>
      <c r="PRC32" s="956"/>
      <c r="PRD32" s="956"/>
      <c r="PRE32" s="956"/>
      <c r="PRF32" s="956"/>
      <c r="PRG32" s="956"/>
      <c r="PRH32" s="956"/>
      <c r="PRI32" s="956"/>
      <c r="PRJ32" s="956"/>
      <c r="PRK32" s="956"/>
      <c r="PRL32" s="956"/>
      <c r="PRM32" s="956"/>
      <c r="PRN32" s="956"/>
      <c r="PRO32" s="956"/>
      <c r="PRP32" s="956"/>
      <c r="PRQ32" s="956"/>
      <c r="PRR32" s="956"/>
      <c r="PRS32" s="956"/>
      <c r="PRT32" s="956"/>
      <c r="PRU32" s="956"/>
      <c r="PRV32" s="956"/>
      <c r="PRW32" s="956"/>
      <c r="PRX32" s="956"/>
      <c r="PRY32" s="956"/>
      <c r="PRZ32" s="956"/>
      <c r="PSA32" s="956"/>
      <c r="PSB32" s="956"/>
      <c r="PSC32" s="956"/>
      <c r="PSD32" s="956"/>
      <c r="PSE32" s="956"/>
      <c r="PSF32" s="956"/>
      <c r="PSG32" s="956"/>
      <c r="PSH32" s="956"/>
      <c r="PSI32" s="956"/>
      <c r="PSJ32" s="956"/>
      <c r="PSK32" s="956"/>
      <c r="PSL32" s="956"/>
      <c r="PSM32" s="956"/>
      <c r="PSN32" s="956"/>
      <c r="PSO32" s="956"/>
      <c r="PSP32" s="956"/>
      <c r="PSQ32" s="956"/>
      <c r="PSR32" s="956"/>
      <c r="PSS32" s="956"/>
      <c r="PST32" s="956"/>
      <c r="PSU32" s="956"/>
      <c r="PSV32" s="956"/>
      <c r="PSW32" s="956"/>
      <c r="PSX32" s="956"/>
      <c r="PSY32" s="956"/>
      <c r="PSZ32" s="956"/>
      <c r="PTA32" s="956"/>
      <c r="PTB32" s="956"/>
      <c r="PTC32" s="956"/>
      <c r="PTD32" s="956"/>
      <c r="PTE32" s="956"/>
      <c r="PTF32" s="956"/>
      <c r="PTG32" s="956"/>
      <c r="PTH32" s="956"/>
      <c r="PTI32" s="956"/>
      <c r="PTJ32" s="956"/>
      <c r="PTK32" s="956"/>
      <c r="PTL32" s="956"/>
      <c r="PTM32" s="956"/>
      <c r="PTN32" s="956"/>
      <c r="PTO32" s="956"/>
      <c r="PTP32" s="956"/>
      <c r="PTQ32" s="956"/>
      <c r="PTR32" s="956"/>
      <c r="PTS32" s="956"/>
      <c r="PTT32" s="956"/>
      <c r="PTU32" s="956"/>
      <c r="PTV32" s="956"/>
      <c r="PTW32" s="956"/>
      <c r="PTX32" s="956"/>
      <c r="PTY32" s="956"/>
      <c r="PTZ32" s="956"/>
      <c r="PUA32" s="956"/>
      <c r="PUB32" s="956"/>
      <c r="PUC32" s="956"/>
      <c r="PUD32" s="956"/>
      <c r="PUE32" s="956"/>
      <c r="PUF32" s="956"/>
      <c r="PUG32" s="956"/>
      <c r="PUH32" s="956"/>
      <c r="PUI32" s="956"/>
      <c r="PUJ32" s="956"/>
      <c r="PUK32" s="956"/>
      <c r="PUL32" s="956"/>
      <c r="PUM32" s="956"/>
      <c r="PUN32" s="956"/>
      <c r="PUO32" s="956"/>
      <c r="PUP32" s="956"/>
      <c r="PUQ32" s="956"/>
      <c r="PUR32" s="956"/>
      <c r="PUS32" s="956"/>
      <c r="PUT32" s="956"/>
      <c r="PUU32" s="956"/>
      <c r="PUV32" s="956"/>
      <c r="PUW32" s="956"/>
      <c r="PUX32" s="956"/>
      <c r="PUY32" s="956"/>
      <c r="PUZ32" s="956"/>
      <c r="PVA32" s="956"/>
      <c r="PVB32" s="956"/>
      <c r="PVC32" s="956"/>
      <c r="PVD32" s="956"/>
      <c r="PVE32" s="956"/>
      <c r="PVF32" s="956"/>
      <c r="PVG32" s="956"/>
      <c r="PVH32" s="956"/>
      <c r="PVI32" s="956"/>
      <c r="PVJ32" s="956"/>
      <c r="PVK32" s="956"/>
      <c r="PVL32" s="956"/>
      <c r="PVM32" s="956"/>
      <c r="PVN32" s="956"/>
      <c r="PVO32" s="956"/>
      <c r="PVP32" s="956"/>
      <c r="PVQ32" s="956"/>
      <c r="PVR32" s="956"/>
      <c r="PVS32" s="956"/>
      <c r="PVT32" s="956"/>
      <c r="PVU32" s="956"/>
      <c r="PVV32" s="956"/>
      <c r="PVW32" s="956"/>
      <c r="PVX32" s="956"/>
      <c r="PVY32" s="956"/>
      <c r="PVZ32" s="956"/>
      <c r="PWA32" s="956"/>
      <c r="PWB32" s="956"/>
      <c r="PWC32" s="956"/>
      <c r="PWD32" s="956"/>
      <c r="PWE32" s="956"/>
      <c r="PWF32" s="956"/>
      <c r="PWG32" s="956"/>
      <c r="PWH32" s="956"/>
      <c r="PWI32" s="956"/>
      <c r="PWJ32" s="956"/>
      <c r="PWK32" s="956"/>
      <c r="PWL32" s="956"/>
      <c r="PWM32" s="956"/>
      <c r="PWN32" s="956"/>
      <c r="PWO32" s="956"/>
      <c r="PWP32" s="956"/>
      <c r="PWQ32" s="956"/>
      <c r="PWR32" s="956"/>
      <c r="PWS32" s="956"/>
      <c r="PWT32" s="956"/>
      <c r="PWU32" s="956"/>
      <c r="PWV32" s="956"/>
      <c r="PWW32" s="956"/>
      <c r="PWX32" s="956"/>
      <c r="PWY32" s="956"/>
      <c r="PWZ32" s="956"/>
      <c r="PXA32" s="956"/>
      <c r="PXB32" s="956"/>
      <c r="PXC32" s="956"/>
      <c r="PXD32" s="956"/>
      <c r="PXE32" s="956"/>
      <c r="PXF32" s="956"/>
      <c r="PXG32" s="956"/>
      <c r="PXH32" s="956"/>
      <c r="PXI32" s="956"/>
      <c r="PXJ32" s="956"/>
      <c r="PXK32" s="956"/>
      <c r="PXL32" s="956"/>
      <c r="PXM32" s="956"/>
      <c r="PXN32" s="956"/>
      <c r="PXO32" s="956"/>
      <c r="PXP32" s="956"/>
      <c r="PXQ32" s="956"/>
      <c r="PXR32" s="956"/>
      <c r="PXS32" s="956"/>
      <c r="PXT32" s="956"/>
      <c r="PXU32" s="956"/>
      <c r="PXV32" s="956"/>
      <c r="PXW32" s="956"/>
      <c r="PXX32" s="956"/>
      <c r="PXY32" s="956"/>
      <c r="PXZ32" s="956"/>
      <c r="PYA32" s="956"/>
      <c r="PYB32" s="956"/>
      <c r="PYC32" s="956"/>
      <c r="PYD32" s="956"/>
      <c r="PYE32" s="956"/>
      <c r="PYF32" s="956"/>
      <c r="PYG32" s="956"/>
      <c r="PYH32" s="956"/>
      <c r="PYI32" s="956"/>
      <c r="PYJ32" s="956"/>
      <c r="PYK32" s="956"/>
      <c r="PYL32" s="956"/>
      <c r="PYM32" s="956"/>
      <c r="PYN32" s="956"/>
      <c r="PYO32" s="956"/>
      <c r="PYP32" s="956"/>
      <c r="PYQ32" s="956"/>
      <c r="PYR32" s="956"/>
      <c r="PYS32" s="956"/>
      <c r="PYT32" s="956"/>
      <c r="PYU32" s="956"/>
      <c r="PYV32" s="956"/>
      <c r="PYW32" s="956"/>
      <c r="PYX32" s="956"/>
      <c r="PYY32" s="956"/>
      <c r="PYZ32" s="956"/>
      <c r="PZA32" s="956"/>
      <c r="PZB32" s="956"/>
      <c r="PZC32" s="956"/>
      <c r="PZD32" s="956"/>
      <c r="PZE32" s="956"/>
      <c r="PZF32" s="956"/>
      <c r="PZG32" s="956"/>
      <c r="PZH32" s="956"/>
      <c r="PZI32" s="956"/>
      <c r="PZJ32" s="956"/>
      <c r="PZK32" s="956"/>
      <c r="PZL32" s="956"/>
      <c r="PZM32" s="956"/>
      <c r="PZN32" s="956"/>
      <c r="PZO32" s="956"/>
      <c r="PZP32" s="956"/>
      <c r="PZQ32" s="956"/>
      <c r="PZR32" s="956"/>
      <c r="PZS32" s="956"/>
      <c r="PZT32" s="956"/>
      <c r="PZU32" s="956"/>
      <c r="PZV32" s="956"/>
      <c r="PZW32" s="956"/>
      <c r="PZX32" s="956"/>
      <c r="PZY32" s="956"/>
      <c r="PZZ32" s="956"/>
      <c r="QAA32" s="956"/>
      <c r="QAB32" s="956"/>
      <c r="QAC32" s="956"/>
      <c r="QAD32" s="956"/>
      <c r="QAE32" s="956"/>
      <c r="QAF32" s="956"/>
      <c r="QAG32" s="956"/>
      <c r="QAH32" s="956"/>
      <c r="QAI32" s="956"/>
      <c r="QAJ32" s="956"/>
      <c r="QAK32" s="956"/>
      <c r="QAL32" s="956"/>
      <c r="QAM32" s="956"/>
      <c r="QAN32" s="956"/>
      <c r="QAO32" s="956"/>
      <c r="QAP32" s="956"/>
      <c r="QAQ32" s="956"/>
      <c r="QAR32" s="956"/>
      <c r="QAS32" s="956"/>
      <c r="QAT32" s="956"/>
      <c r="QAU32" s="956"/>
      <c r="QAV32" s="956"/>
      <c r="QAW32" s="956"/>
      <c r="QAX32" s="956"/>
      <c r="QAY32" s="956"/>
      <c r="QAZ32" s="956"/>
      <c r="QBA32" s="956"/>
      <c r="QBB32" s="956"/>
      <c r="QBC32" s="956"/>
      <c r="QBD32" s="956"/>
      <c r="QBE32" s="956"/>
      <c r="QBF32" s="956"/>
      <c r="QBG32" s="956"/>
      <c r="QBH32" s="956"/>
      <c r="QBI32" s="956"/>
      <c r="QBJ32" s="956"/>
      <c r="QBK32" s="956"/>
      <c r="QBL32" s="956"/>
      <c r="QBM32" s="956"/>
      <c r="QBN32" s="956"/>
      <c r="QBO32" s="956"/>
      <c r="QBP32" s="956"/>
      <c r="QBQ32" s="956"/>
      <c r="QBR32" s="956"/>
      <c r="QBS32" s="956"/>
      <c r="QBT32" s="956"/>
      <c r="QBU32" s="956"/>
      <c r="QBV32" s="956"/>
      <c r="QBW32" s="956"/>
      <c r="QBX32" s="956"/>
      <c r="QBY32" s="956"/>
      <c r="QBZ32" s="956"/>
      <c r="QCA32" s="956"/>
      <c r="QCB32" s="956"/>
      <c r="QCC32" s="956"/>
      <c r="QCD32" s="956"/>
      <c r="QCE32" s="956"/>
      <c r="QCF32" s="956"/>
      <c r="QCG32" s="956"/>
      <c r="QCH32" s="956"/>
      <c r="QCI32" s="956"/>
      <c r="QCJ32" s="956"/>
      <c r="QCK32" s="956"/>
      <c r="QCL32" s="956"/>
      <c r="QCM32" s="956"/>
      <c r="QCN32" s="956"/>
      <c r="QCO32" s="956"/>
      <c r="QCP32" s="956"/>
      <c r="QCQ32" s="956"/>
      <c r="QCR32" s="956"/>
      <c r="QCS32" s="956"/>
      <c r="QCT32" s="956"/>
      <c r="QCU32" s="956"/>
      <c r="QCV32" s="956"/>
      <c r="QCW32" s="956"/>
      <c r="QCX32" s="956"/>
      <c r="QCY32" s="956"/>
      <c r="QCZ32" s="956"/>
      <c r="QDA32" s="956"/>
      <c r="QDB32" s="956"/>
      <c r="QDC32" s="956"/>
      <c r="QDD32" s="956"/>
      <c r="QDE32" s="956"/>
      <c r="QDF32" s="956"/>
      <c r="QDG32" s="956"/>
      <c r="QDH32" s="956"/>
      <c r="QDI32" s="956"/>
      <c r="QDJ32" s="956"/>
      <c r="QDK32" s="956"/>
      <c r="QDL32" s="956"/>
      <c r="QDM32" s="956"/>
      <c r="QDN32" s="956"/>
      <c r="QDO32" s="956"/>
      <c r="QDP32" s="956"/>
      <c r="QDQ32" s="956"/>
      <c r="QDR32" s="956"/>
      <c r="QDS32" s="956"/>
      <c r="QDT32" s="956"/>
      <c r="QDU32" s="956"/>
      <c r="QDV32" s="956"/>
      <c r="QDW32" s="956"/>
      <c r="QDX32" s="956"/>
      <c r="QDY32" s="956"/>
      <c r="QDZ32" s="956"/>
      <c r="QEA32" s="956"/>
      <c r="QEB32" s="956"/>
      <c r="QEC32" s="956"/>
      <c r="QED32" s="956"/>
      <c r="QEE32" s="956"/>
      <c r="QEF32" s="956"/>
      <c r="QEG32" s="956"/>
      <c r="QEH32" s="956"/>
      <c r="QEI32" s="956"/>
      <c r="QEJ32" s="956"/>
      <c r="QEK32" s="956"/>
      <c r="QEL32" s="956"/>
      <c r="QEM32" s="956"/>
      <c r="QEN32" s="956"/>
      <c r="QEO32" s="956"/>
      <c r="QEP32" s="956"/>
      <c r="QEQ32" s="956"/>
      <c r="QER32" s="956"/>
      <c r="QES32" s="956"/>
      <c r="QET32" s="956"/>
      <c r="QEU32" s="956"/>
      <c r="QEV32" s="956"/>
      <c r="QEW32" s="956"/>
      <c r="QEX32" s="956"/>
      <c r="QEY32" s="956"/>
      <c r="QEZ32" s="956"/>
      <c r="QFA32" s="956"/>
      <c r="QFB32" s="956"/>
      <c r="QFC32" s="956"/>
      <c r="QFD32" s="956"/>
      <c r="QFE32" s="956"/>
      <c r="QFF32" s="956"/>
      <c r="QFG32" s="956"/>
      <c r="QFH32" s="956"/>
      <c r="QFI32" s="956"/>
      <c r="QFJ32" s="956"/>
      <c r="QFK32" s="956"/>
      <c r="QFL32" s="956"/>
      <c r="QFM32" s="956"/>
      <c r="QFN32" s="956"/>
      <c r="QFO32" s="956"/>
      <c r="QFP32" s="956"/>
      <c r="QFQ32" s="956"/>
      <c r="QFR32" s="956"/>
      <c r="QFS32" s="956"/>
      <c r="QFT32" s="956"/>
      <c r="QFU32" s="956"/>
      <c r="QFV32" s="956"/>
      <c r="QFW32" s="956"/>
      <c r="QFX32" s="956"/>
      <c r="QFY32" s="956"/>
      <c r="QFZ32" s="956"/>
      <c r="QGA32" s="956"/>
      <c r="QGB32" s="956"/>
      <c r="QGC32" s="956"/>
      <c r="QGD32" s="956"/>
      <c r="QGE32" s="956"/>
      <c r="QGF32" s="956"/>
      <c r="QGG32" s="956"/>
      <c r="QGH32" s="956"/>
      <c r="QGI32" s="956"/>
      <c r="QGJ32" s="956"/>
      <c r="QGK32" s="956"/>
      <c r="QGL32" s="956"/>
      <c r="QGM32" s="956"/>
      <c r="QGN32" s="956"/>
      <c r="QGO32" s="956"/>
      <c r="QGP32" s="956"/>
      <c r="QGQ32" s="956"/>
      <c r="QGR32" s="956"/>
      <c r="QGS32" s="956"/>
      <c r="QGT32" s="956"/>
      <c r="QGU32" s="956"/>
      <c r="QGV32" s="956"/>
      <c r="QGW32" s="956"/>
      <c r="QGX32" s="956"/>
      <c r="QGY32" s="956"/>
      <c r="QGZ32" s="956"/>
      <c r="QHA32" s="956"/>
      <c r="QHB32" s="956"/>
      <c r="QHC32" s="956"/>
      <c r="QHD32" s="956"/>
      <c r="QHE32" s="956"/>
      <c r="QHF32" s="956"/>
      <c r="QHG32" s="956"/>
      <c r="QHH32" s="956"/>
      <c r="QHI32" s="956"/>
      <c r="QHJ32" s="956"/>
      <c r="QHK32" s="956"/>
      <c r="QHL32" s="956"/>
      <c r="QHM32" s="956"/>
      <c r="QHN32" s="956"/>
      <c r="QHO32" s="956"/>
      <c r="QHP32" s="956"/>
      <c r="QHQ32" s="956"/>
      <c r="QHR32" s="956"/>
      <c r="QHS32" s="956"/>
      <c r="QHT32" s="956"/>
      <c r="QHU32" s="956"/>
      <c r="QHV32" s="956"/>
      <c r="QHW32" s="956"/>
      <c r="QHX32" s="956"/>
      <c r="QHY32" s="956"/>
      <c r="QHZ32" s="956"/>
      <c r="QIA32" s="956"/>
      <c r="QIB32" s="956"/>
      <c r="QIC32" s="956"/>
      <c r="QID32" s="956"/>
      <c r="QIE32" s="956"/>
      <c r="QIF32" s="956"/>
      <c r="QIG32" s="956"/>
      <c r="QIH32" s="956"/>
      <c r="QII32" s="956"/>
      <c r="QIJ32" s="956"/>
      <c r="QIK32" s="956"/>
      <c r="QIL32" s="956"/>
      <c r="QIM32" s="956"/>
      <c r="QIN32" s="956"/>
      <c r="QIO32" s="956"/>
      <c r="QIP32" s="956"/>
      <c r="QIQ32" s="956"/>
      <c r="QIR32" s="956"/>
      <c r="QIS32" s="956"/>
      <c r="QIT32" s="956"/>
      <c r="QIU32" s="956"/>
      <c r="QIV32" s="956"/>
      <c r="QIW32" s="956"/>
      <c r="QIX32" s="956"/>
      <c r="QIY32" s="956"/>
      <c r="QIZ32" s="956"/>
      <c r="QJA32" s="956"/>
      <c r="QJB32" s="956"/>
      <c r="QJC32" s="956"/>
      <c r="QJD32" s="956"/>
      <c r="QJE32" s="956"/>
      <c r="QJF32" s="956"/>
      <c r="QJG32" s="956"/>
      <c r="QJH32" s="956"/>
      <c r="QJI32" s="956"/>
      <c r="QJJ32" s="956"/>
      <c r="QJK32" s="956"/>
      <c r="QJL32" s="956"/>
      <c r="QJM32" s="956"/>
      <c r="QJN32" s="956"/>
      <c r="QJO32" s="956"/>
      <c r="QJP32" s="956"/>
      <c r="QJQ32" s="956"/>
      <c r="QJR32" s="956"/>
      <c r="QJS32" s="956"/>
      <c r="QJT32" s="956"/>
      <c r="QJU32" s="956"/>
      <c r="QJV32" s="956"/>
      <c r="QJW32" s="956"/>
      <c r="QJX32" s="956"/>
      <c r="QJY32" s="956"/>
      <c r="QJZ32" s="956"/>
      <c r="QKA32" s="956"/>
      <c r="QKB32" s="956"/>
      <c r="QKC32" s="956"/>
      <c r="QKD32" s="956"/>
      <c r="QKE32" s="956"/>
      <c r="QKF32" s="956"/>
      <c r="QKG32" s="956"/>
      <c r="QKH32" s="956"/>
      <c r="QKI32" s="956"/>
      <c r="QKJ32" s="956"/>
      <c r="QKK32" s="956"/>
      <c r="QKL32" s="956"/>
      <c r="QKM32" s="956"/>
      <c r="QKN32" s="956"/>
      <c r="QKO32" s="956"/>
      <c r="QKP32" s="956"/>
      <c r="QKQ32" s="956"/>
      <c r="QKR32" s="956"/>
      <c r="QKS32" s="956"/>
      <c r="QKT32" s="956"/>
      <c r="QKU32" s="956"/>
      <c r="QKV32" s="956"/>
      <c r="QKW32" s="956"/>
      <c r="QKX32" s="956"/>
      <c r="QKY32" s="956"/>
      <c r="QKZ32" s="956"/>
      <c r="QLA32" s="956"/>
      <c r="QLB32" s="956"/>
      <c r="QLC32" s="956"/>
      <c r="QLD32" s="956"/>
      <c r="QLE32" s="956"/>
      <c r="QLF32" s="956"/>
      <c r="QLG32" s="956"/>
      <c r="QLH32" s="956"/>
      <c r="QLI32" s="956"/>
      <c r="QLJ32" s="956"/>
      <c r="QLK32" s="956"/>
      <c r="QLL32" s="956"/>
      <c r="QLM32" s="956"/>
      <c r="QLN32" s="956"/>
      <c r="QLO32" s="956"/>
      <c r="QLP32" s="956"/>
      <c r="QLQ32" s="956"/>
      <c r="QLR32" s="956"/>
      <c r="QLS32" s="956"/>
      <c r="QLT32" s="956"/>
      <c r="QLU32" s="956"/>
      <c r="QLV32" s="956"/>
      <c r="QLW32" s="956"/>
      <c r="QLX32" s="956"/>
      <c r="QLY32" s="956"/>
      <c r="QLZ32" s="956"/>
      <c r="QMA32" s="956"/>
      <c r="QMB32" s="956"/>
      <c r="QMC32" s="956"/>
      <c r="QMD32" s="956"/>
      <c r="QME32" s="956"/>
      <c r="QMF32" s="956"/>
      <c r="QMG32" s="956"/>
      <c r="QMH32" s="956"/>
      <c r="QMI32" s="956"/>
      <c r="QMJ32" s="956"/>
      <c r="QMK32" s="956"/>
      <c r="QML32" s="956"/>
      <c r="QMM32" s="956"/>
      <c r="QMN32" s="956"/>
      <c r="QMO32" s="956"/>
      <c r="QMP32" s="956"/>
      <c r="QMQ32" s="956"/>
      <c r="QMR32" s="956"/>
      <c r="QMS32" s="956"/>
      <c r="QMT32" s="956"/>
      <c r="QMU32" s="956"/>
      <c r="QMV32" s="956"/>
      <c r="QMW32" s="956"/>
      <c r="QMX32" s="956"/>
      <c r="QMY32" s="956"/>
      <c r="QMZ32" s="956"/>
      <c r="QNA32" s="956"/>
      <c r="QNB32" s="956"/>
      <c r="QNC32" s="956"/>
      <c r="QND32" s="956"/>
      <c r="QNE32" s="956"/>
      <c r="QNF32" s="956"/>
      <c r="QNG32" s="956"/>
      <c r="QNH32" s="956"/>
      <c r="QNI32" s="956"/>
      <c r="QNJ32" s="956"/>
      <c r="QNK32" s="956"/>
      <c r="QNL32" s="956"/>
      <c r="QNM32" s="956"/>
      <c r="QNN32" s="956"/>
      <c r="QNO32" s="956"/>
      <c r="QNP32" s="956"/>
      <c r="QNQ32" s="956"/>
      <c r="QNR32" s="956"/>
      <c r="QNS32" s="956"/>
      <c r="QNT32" s="956"/>
      <c r="QNU32" s="956"/>
      <c r="QNV32" s="956"/>
      <c r="QNW32" s="956"/>
      <c r="QNX32" s="956"/>
      <c r="QNY32" s="956"/>
      <c r="QNZ32" s="956"/>
      <c r="QOA32" s="956"/>
      <c r="QOB32" s="956"/>
      <c r="QOC32" s="956"/>
      <c r="QOD32" s="956"/>
      <c r="QOE32" s="956"/>
      <c r="QOF32" s="956"/>
      <c r="QOG32" s="956"/>
      <c r="QOH32" s="956"/>
      <c r="QOI32" s="956"/>
      <c r="QOJ32" s="956"/>
      <c r="QOK32" s="956"/>
      <c r="QOL32" s="956"/>
      <c r="QOM32" s="956"/>
      <c r="QON32" s="956"/>
      <c r="QOO32" s="956"/>
      <c r="QOP32" s="956"/>
      <c r="QOQ32" s="956"/>
      <c r="QOR32" s="956"/>
      <c r="QOS32" s="956"/>
      <c r="QOT32" s="956"/>
      <c r="QOU32" s="956"/>
      <c r="QOV32" s="956"/>
      <c r="QOW32" s="956"/>
      <c r="QOX32" s="956"/>
      <c r="QOY32" s="956"/>
      <c r="QOZ32" s="956"/>
      <c r="QPA32" s="956"/>
      <c r="QPB32" s="956"/>
      <c r="QPC32" s="956"/>
      <c r="QPD32" s="956"/>
      <c r="QPE32" s="956"/>
      <c r="QPF32" s="956"/>
      <c r="QPG32" s="956"/>
      <c r="QPH32" s="956"/>
      <c r="QPI32" s="956"/>
      <c r="QPJ32" s="956"/>
      <c r="QPK32" s="956"/>
      <c r="QPL32" s="956"/>
      <c r="QPM32" s="956"/>
      <c r="QPN32" s="956"/>
      <c r="QPO32" s="956"/>
      <c r="QPP32" s="956"/>
      <c r="QPQ32" s="956"/>
      <c r="QPR32" s="956"/>
      <c r="QPS32" s="956"/>
      <c r="QPT32" s="956"/>
      <c r="QPU32" s="956"/>
      <c r="QPV32" s="956"/>
      <c r="QPW32" s="956"/>
      <c r="QPX32" s="956"/>
      <c r="QPY32" s="956"/>
      <c r="QPZ32" s="956"/>
      <c r="QQA32" s="956"/>
      <c r="QQB32" s="956"/>
      <c r="QQC32" s="956"/>
      <c r="QQD32" s="956"/>
      <c r="QQE32" s="956"/>
      <c r="QQF32" s="956"/>
      <c r="QQG32" s="956"/>
      <c r="QQH32" s="956"/>
      <c r="QQI32" s="956"/>
      <c r="QQJ32" s="956"/>
      <c r="QQK32" s="956"/>
      <c r="QQL32" s="956"/>
      <c r="QQM32" s="956"/>
      <c r="QQN32" s="956"/>
      <c r="QQO32" s="956"/>
      <c r="QQP32" s="956"/>
      <c r="QQQ32" s="956"/>
      <c r="QQR32" s="956"/>
      <c r="QQS32" s="956"/>
      <c r="QQT32" s="956"/>
      <c r="QQU32" s="956"/>
      <c r="QQV32" s="956"/>
      <c r="QQW32" s="956"/>
      <c r="QQX32" s="956"/>
      <c r="QQY32" s="956"/>
      <c r="QQZ32" s="956"/>
      <c r="QRA32" s="956"/>
      <c r="QRB32" s="956"/>
      <c r="QRC32" s="956"/>
      <c r="QRD32" s="956"/>
      <c r="QRE32" s="956"/>
      <c r="QRF32" s="956"/>
      <c r="QRG32" s="956"/>
      <c r="QRH32" s="956"/>
      <c r="QRI32" s="956"/>
      <c r="QRJ32" s="956"/>
      <c r="QRK32" s="956"/>
      <c r="QRL32" s="956"/>
      <c r="QRM32" s="956"/>
      <c r="QRN32" s="956"/>
      <c r="QRO32" s="956"/>
      <c r="QRP32" s="956"/>
      <c r="QRQ32" s="956"/>
      <c r="QRR32" s="956"/>
      <c r="QRS32" s="956"/>
      <c r="QRT32" s="956"/>
      <c r="QRU32" s="956"/>
      <c r="QRV32" s="956"/>
      <c r="QRW32" s="956"/>
      <c r="QRX32" s="956"/>
      <c r="QRY32" s="956"/>
      <c r="QRZ32" s="956"/>
      <c r="QSA32" s="956"/>
      <c r="QSB32" s="956"/>
      <c r="QSC32" s="956"/>
      <c r="QSD32" s="956"/>
      <c r="QSE32" s="956"/>
      <c r="QSF32" s="956"/>
      <c r="QSG32" s="956"/>
      <c r="QSH32" s="956"/>
      <c r="QSI32" s="956"/>
      <c r="QSJ32" s="956"/>
      <c r="QSK32" s="956"/>
      <c r="QSL32" s="956"/>
      <c r="QSM32" s="956"/>
      <c r="QSN32" s="956"/>
      <c r="QSO32" s="956"/>
      <c r="QSP32" s="956"/>
      <c r="QSQ32" s="956"/>
      <c r="QSR32" s="956"/>
      <c r="QSS32" s="956"/>
      <c r="QST32" s="956"/>
      <c r="QSU32" s="956"/>
      <c r="QSV32" s="956"/>
      <c r="QSW32" s="956"/>
      <c r="QSX32" s="956"/>
      <c r="QSY32" s="956"/>
      <c r="QSZ32" s="956"/>
      <c r="QTA32" s="956"/>
      <c r="QTB32" s="956"/>
      <c r="QTC32" s="956"/>
      <c r="QTD32" s="956"/>
      <c r="QTE32" s="956"/>
      <c r="QTF32" s="956"/>
      <c r="QTG32" s="956"/>
      <c r="QTH32" s="956"/>
      <c r="QTI32" s="956"/>
      <c r="QTJ32" s="956"/>
      <c r="QTK32" s="956"/>
      <c r="QTL32" s="956"/>
      <c r="QTM32" s="956"/>
      <c r="QTN32" s="956"/>
      <c r="QTO32" s="956"/>
      <c r="QTP32" s="956"/>
      <c r="QTQ32" s="956"/>
      <c r="QTR32" s="956"/>
      <c r="QTS32" s="956"/>
      <c r="QTT32" s="956"/>
      <c r="QTU32" s="956"/>
      <c r="QTV32" s="956"/>
      <c r="QTW32" s="956"/>
      <c r="QTX32" s="956"/>
      <c r="QTY32" s="956"/>
      <c r="QTZ32" s="956"/>
      <c r="QUA32" s="956"/>
      <c r="QUB32" s="956"/>
      <c r="QUC32" s="956"/>
      <c r="QUD32" s="956"/>
      <c r="QUE32" s="956"/>
      <c r="QUF32" s="956"/>
      <c r="QUG32" s="956"/>
      <c r="QUH32" s="956"/>
      <c r="QUI32" s="956"/>
      <c r="QUJ32" s="956"/>
      <c r="QUK32" s="956"/>
      <c r="QUL32" s="956"/>
      <c r="QUM32" s="956"/>
      <c r="QUN32" s="956"/>
      <c r="QUO32" s="956"/>
      <c r="QUP32" s="956"/>
      <c r="QUQ32" s="956"/>
      <c r="QUR32" s="956"/>
      <c r="QUS32" s="956"/>
      <c r="QUT32" s="956"/>
      <c r="QUU32" s="956"/>
      <c r="QUV32" s="956"/>
      <c r="QUW32" s="956"/>
      <c r="QUX32" s="956"/>
      <c r="QUY32" s="956"/>
      <c r="QUZ32" s="956"/>
      <c r="QVA32" s="956"/>
      <c r="QVB32" s="956"/>
      <c r="QVC32" s="956"/>
      <c r="QVD32" s="956"/>
      <c r="QVE32" s="956"/>
      <c r="QVF32" s="956"/>
      <c r="QVG32" s="956"/>
      <c r="QVH32" s="956"/>
      <c r="QVI32" s="956"/>
      <c r="QVJ32" s="956"/>
      <c r="QVK32" s="956"/>
      <c r="QVL32" s="956"/>
      <c r="QVM32" s="956"/>
      <c r="QVN32" s="956"/>
      <c r="QVO32" s="956"/>
      <c r="QVP32" s="956"/>
      <c r="QVQ32" s="956"/>
      <c r="QVR32" s="956"/>
      <c r="QVS32" s="956"/>
      <c r="QVT32" s="956"/>
      <c r="QVU32" s="956"/>
      <c r="QVV32" s="956"/>
      <c r="QVW32" s="956"/>
      <c r="QVX32" s="956"/>
      <c r="QVY32" s="956"/>
      <c r="QVZ32" s="956"/>
      <c r="QWA32" s="956"/>
      <c r="QWB32" s="956"/>
      <c r="QWC32" s="956"/>
      <c r="QWD32" s="956"/>
      <c r="QWE32" s="956"/>
      <c r="QWF32" s="956"/>
      <c r="QWG32" s="956"/>
      <c r="QWH32" s="956"/>
      <c r="QWI32" s="956"/>
      <c r="QWJ32" s="956"/>
      <c r="QWK32" s="956"/>
      <c r="QWL32" s="956"/>
      <c r="QWM32" s="956"/>
      <c r="QWN32" s="956"/>
      <c r="QWO32" s="956"/>
      <c r="QWP32" s="956"/>
      <c r="QWQ32" s="956"/>
      <c r="QWR32" s="956"/>
      <c r="QWS32" s="956"/>
      <c r="QWT32" s="956"/>
      <c r="QWU32" s="956"/>
      <c r="QWV32" s="956"/>
      <c r="QWW32" s="956"/>
      <c r="QWX32" s="956"/>
      <c r="QWY32" s="956"/>
      <c r="QWZ32" s="956"/>
      <c r="QXA32" s="956"/>
      <c r="QXB32" s="956"/>
      <c r="QXC32" s="956"/>
      <c r="QXD32" s="956"/>
      <c r="QXE32" s="956"/>
      <c r="QXF32" s="956"/>
      <c r="QXG32" s="956"/>
      <c r="QXH32" s="956"/>
      <c r="QXI32" s="956"/>
      <c r="QXJ32" s="956"/>
      <c r="QXK32" s="956"/>
      <c r="QXL32" s="956"/>
      <c r="QXM32" s="956"/>
      <c r="QXN32" s="956"/>
      <c r="QXO32" s="956"/>
      <c r="QXP32" s="956"/>
      <c r="QXQ32" s="956"/>
      <c r="QXR32" s="956"/>
      <c r="QXS32" s="956"/>
      <c r="QXT32" s="956"/>
      <c r="QXU32" s="956"/>
      <c r="QXV32" s="956"/>
      <c r="QXW32" s="956"/>
      <c r="QXX32" s="956"/>
      <c r="QXY32" s="956"/>
      <c r="QXZ32" s="956"/>
      <c r="QYA32" s="956"/>
      <c r="QYB32" s="956"/>
      <c r="QYC32" s="956"/>
      <c r="QYD32" s="956"/>
      <c r="QYE32" s="956"/>
      <c r="QYF32" s="956"/>
      <c r="QYG32" s="956"/>
      <c r="QYH32" s="956"/>
      <c r="QYI32" s="956"/>
      <c r="QYJ32" s="956"/>
      <c r="QYK32" s="956"/>
      <c r="QYL32" s="956"/>
      <c r="QYM32" s="956"/>
      <c r="QYN32" s="956"/>
      <c r="QYO32" s="956"/>
      <c r="QYP32" s="956"/>
      <c r="QYQ32" s="956"/>
      <c r="QYR32" s="956"/>
      <c r="QYS32" s="956"/>
      <c r="QYT32" s="956"/>
      <c r="QYU32" s="956"/>
      <c r="QYV32" s="956"/>
      <c r="QYW32" s="956"/>
      <c r="QYX32" s="956"/>
      <c r="QYY32" s="956"/>
      <c r="QYZ32" s="956"/>
      <c r="QZA32" s="956"/>
      <c r="QZB32" s="956"/>
      <c r="QZC32" s="956"/>
      <c r="QZD32" s="956"/>
      <c r="QZE32" s="956"/>
      <c r="QZF32" s="956"/>
      <c r="QZG32" s="956"/>
      <c r="QZH32" s="956"/>
      <c r="QZI32" s="956"/>
      <c r="QZJ32" s="956"/>
      <c r="QZK32" s="956"/>
      <c r="QZL32" s="956"/>
      <c r="QZM32" s="956"/>
      <c r="QZN32" s="956"/>
      <c r="QZO32" s="956"/>
      <c r="QZP32" s="956"/>
      <c r="QZQ32" s="956"/>
      <c r="QZR32" s="956"/>
      <c r="QZS32" s="956"/>
      <c r="QZT32" s="956"/>
      <c r="QZU32" s="956"/>
      <c r="QZV32" s="956"/>
      <c r="QZW32" s="956"/>
      <c r="QZX32" s="956"/>
      <c r="QZY32" s="956"/>
      <c r="QZZ32" s="956"/>
      <c r="RAA32" s="956"/>
      <c r="RAB32" s="956"/>
      <c r="RAC32" s="956"/>
      <c r="RAD32" s="956"/>
      <c r="RAE32" s="956"/>
      <c r="RAF32" s="956"/>
      <c r="RAG32" s="956"/>
      <c r="RAH32" s="956"/>
      <c r="RAI32" s="956"/>
      <c r="RAJ32" s="956"/>
      <c r="RAK32" s="956"/>
      <c r="RAL32" s="956"/>
      <c r="RAM32" s="956"/>
      <c r="RAN32" s="956"/>
      <c r="RAO32" s="956"/>
      <c r="RAP32" s="956"/>
      <c r="RAQ32" s="956"/>
      <c r="RAR32" s="956"/>
      <c r="RAS32" s="956"/>
      <c r="RAT32" s="956"/>
      <c r="RAU32" s="956"/>
      <c r="RAV32" s="956"/>
      <c r="RAW32" s="956"/>
      <c r="RAX32" s="956"/>
      <c r="RAY32" s="956"/>
      <c r="RAZ32" s="956"/>
      <c r="RBA32" s="956"/>
      <c r="RBB32" s="956"/>
      <c r="RBC32" s="956"/>
      <c r="RBD32" s="956"/>
      <c r="RBE32" s="956"/>
      <c r="RBF32" s="956"/>
      <c r="RBG32" s="956"/>
      <c r="RBH32" s="956"/>
      <c r="RBI32" s="956"/>
      <c r="RBJ32" s="956"/>
      <c r="RBK32" s="956"/>
      <c r="RBL32" s="956"/>
      <c r="RBM32" s="956"/>
      <c r="RBN32" s="956"/>
      <c r="RBO32" s="956"/>
      <c r="RBP32" s="956"/>
      <c r="RBQ32" s="956"/>
      <c r="RBR32" s="956"/>
      <c r="RBS32" s="956"/>
      <c r="RBT32" s="956"/>
      <c r="RBU32" s="956"/>
      <c r="RBV32" s="956"/>
      <c r="RBW32" s="956"/>
      <c r="RBX32" s="956"/>
      <c r="RBY32" s="956"/>
      <c r="RBZ32" s="956"/>
      <c r="RCA32" s="956"/>
      <c r="RCB32" s="956"/>
      <c r="RCC32" s="956"/>
      <c r="RCD32" s="956"/>
      <c r="RCE32" s="956"/>
      <c r="RCF32" s="956"/>
      <c r="RCG32" s="956"/>
      <c r="RCH32" s="956"/>
      <c r="RCI32" s="956"/>
      <c r="RCJ32" s="956"/>
      <c r="RCK32" s="956"/>
      <c r="RCL32" s="956"/>
      <c r="RCM32" s="956"/>
      <c r="RCN32" s="956"/>
      <c r="RCO32" s="956"/>
      <c r="RCP32" s="956"/>
      <c r="RCQ32" s="956"/>
      <c r="RCR32" s="956"/>
      <c r="RCS32" s="956"/>
      <c r="RCT32" s="956"/>
      <c r="RCU32" s="956"/>
      <c r="RCV32" s="956"/>
      <c r="RCW32" s="956"/>
      <c r="RCX32" s="956"/>
      <c r="RCY32" s="956"/>
      <c r="RCZ32" s="956"/>
      <c r="RDA32" s="956"/>
      <c r="RDB32" s="956"/>
      <c r="RDC32" s="956"/>
      <c r="RDD32" s="956"/>
      <c r="RDE32" s="956"/>
      <c r="RDF32" s="956"/>
      <c r="RDG32" s="956"/>
      <c r="RDH32" s="956"/>
      <c r="RDI32" s="956"/>
      <c r="RDJ32" s="956"/>
      <c r="RDK32" s="956"/>
      <c r="RDL32" s="956"/>
      <c r="RDM32" s="956"/>
      <c r="RDN32" s="956"/>
      <c r="RDO32" s="956"/>
      <c r="RDP32" s="956"/>
      <c r="RDQ32" s="956"/>
      <c r="RDR32" s="956"/>
      <c r="RDS32" s="956"/>
      <c r="RDT32" s="956"/>
      <c r="RDU32" s="956"/>
      <c r="RDV32" s="956"/>
      <c r="RDW32" s="956"/>
      <c r="RDX32" s="956"/>
      <c r="RDY32" s="956"/>
      <c r="RDZ32" s="956"/>
      <c r="REA32" s="956"/>
      <c r="REB32" s="956"/>
      <c r="REC32" s="956"/>
      <c r="RED32" s="956"/>
      <c r="REE32" s="956"/>
      <c r="REF32" s="956"/>
      <c r="REG32" s="956"/>
      <c r="REH32" s="956"/>
      <c r="REI32" s="956"/>
      <c r="REJ32" s="956"/>
      <c r="REK32" s="956"/>
      <c r="REL32" s="956"/>
      <c r="REM32" s="956"/>
      <c r="REN32" s="956"/>
      <c r="REO32" s="956"/>
      <c r="REP32" s="956"/>
      <c r="REQ32" s="956"/>
      <c r="RER32" s="956"/>
      <c r="RES32" s="956"/>
      <c r="RET32" s="956"/>
      <c r="REU32" s="956"/>
      <c r="REV32" s="956"/>
      <c r="REW32" s="956"/>
      <c r="REX32" s="956"/>
      <c r="REY32" s="956"/>
      <c r="REZ32" s="956"/>
      <c r="RFA32" s="956"/>
      <c r="RFB32" s="956"/>
      <c r="RFC32" s="956"/>
      <c r="RFD32" s="956"/>
      <c r="RFE32" s="956"/>
      <c r="RFF32" s="956"/>
      <c r="RFG32" s="956"/>
      <c r="RFH32" s="956"/>
      <c r="RFI32" s="956"/>
      <c r="RFJ32" s="956"/>
      <c r="RFK32" s="956"/>
      <c r="RFL32" s="956"/>
      <c r="RFM32" s="956"/>
      <c r="RFN32" s="956"/>
      <c r="RFO32" s="956"/>
      <c r="RFP32" s="956"/>
      <c r="RFQ32" s="956"/>
      <c r="RFR32" s="956"/>
      <c r="RFS32" s="956"/>
      <c r="RFT32" s="956"/>
      <c r="RFU32" s="956"/>
      <c r="RFV32" s="956"/>
      <c r="RFW32" s="956"/>
      <c r="RFX32" s="956"/>
      <c r="RFY32" s="956"/>
      <c r="RFZ32" s="956"/>
      <c r="RGA32" s="956"/>
      <c r="RGB32" s="956"/>
      <c r="RGC32" s="956"/>
      <c r="RGD32" s="956"/>
      <c r="RGE32" s="956"/>
      <c r="RGF32" s="956"/>
      <c r="RGG32" s="956"/>
      <c r="RGH32" s="956"/>
      <c r="RGI32" s="956"/>
      <c r="RGJ32" s="956"/>
      <c r="RGK32" s="956"/>
      <c r="RGL32" s="956"/>
      <c r="RGM32" s="956"/>
      <c r="RGN32" s="956"/>
      <c r="RGO32" s="956"/>
      <c r="RGP32" s="956"/>
      <c r="RGQ32" s="956"/>
      <c r="RGR32" s="956"/>
      <c r="RGS32" s="956"/>
      <c r="RGT32" s="956"/>
      <c r="RGU32" s="956"/>
      <c r="RGV32" s="956"/>
      <c r="RGW32" s="956"/>
      <c r="RGX32" s="956"/>
      <c r="RGY32" s="956"/>
      <c r="RGZ32" s="956"/>
      <c r="RHA32" s="956"/>
      <c r="RHB32" s="956"/>
      <c r="RHC32" s="956"/>
      <c r="RHD32" s="956"/>
      <c r="RHE32" s="956"/>
      <c r="RHF32" s="956"/>
      <c r="RHG32" s="956"/>
      <c r="RHH32" s="956"/>
      <c r="RHI32" s="956"/>
      <c r="RHJ32" s="956"/>
      <c r="RHK32" s="956"/>
      <c r="RHL32" s="956"/>
      <c r="RHM32" s="956"/>
      <c r="RHN32" s="956"/>
      <c r="RHO32" s="956"/>
      <c r="RHP32" s="956"/>
      <c r="RHQ32" s="956"/>
      <c r="RHR32" s="956"/>
      <c r="RHS32" s="956"/>
      <c r="RHT32" s="956"/>
      <c r="RHU32" s="956"/>
      <c r="RHV32" s="956"/>
      <c r="RHW32" s="956"/>
      <c r="RHX32" s="956"/>
      <c r="RHY32" s="956"/>
      <c r="RHZ32" s="956"/>
      <c r="RIA32" s="956"/>
      <c r="RIB32" s="956"/>
      <c r="RIC32" s="956"/>
      <c r="RID32" s="956"/>
      <c r="RIE32" s="956"/>
      <c r="RIF32" s="956"/>
      <c r="RIG32" s="956"/>
      <c r="RIH32" s="956"/>
      <c r="RII32" s="956"/>
      <c r="RIJ32" s="956"/>
      <c r="RIK32" s="956"/>
      <c r="RIL32" s="956"/>
      <c r="RIM32" s="956"/>
      <c r="RIN32" s="956"/>
      <c r="RIO32" s="956"/>
      <c r="RIP32" s="956"/>
      <c r="RIQ32" s="956"/>
      <c r="RIR32" s="956"/>
      <c r="RIS32" s="956"/>
      <c r="RIT32" s="956"/>
      <c r="RIU32" s="956"/>
      <c r="RIV32" s="956"/>
      <c r="RIW32" s="956"/>
      <c r="RIX32" s="956"/>
      <c r="RIY32" s="956"/>
      <c r="RIZ32" s="956"/>
      <c r="RJA32" s="956"/>
      <c r="RJB32" s="956"/>
      <c r="RJC32" s="956"/>
      <c r="RJD32" s="956"/>
      <c r="RJE32" s="956"/>
      <c r="RJF32" s="956"/>
      <c r="RJG32" s="956"/>
      <c r="RJH32" s="956"/>
      <c r="RJI32" s="956"/>
      <c r="RJJ32" s="956"/>
      <c r="RJK32" s="956"/>
      <c r="RJL32" s="956"/>
      <c r="RJM32" s="956"/>
      <c r="RJN32" s="956"/>
      <c r="RJO32" s="956"/>
      <c r="RJP32" s="956"/>
      <c r="RJQ32" s="956"/>
      <c r="RJR32" s="956"/>
      <c r="RJS32" s="956"/>
      <c r="RJT32" s="956"/>
      <c r="RJU32" s="956"/>
      <c r="RJV32" s="956"/>
      <c r="RJW32" s="956"/>
      <c r="RJX32" s="956"/>
      <c r="RJY32" s="956"/>
      <c r="RJZ32" s="956"/>
      <c r="RKA32" s="956"/>
      <c r="RKB32" s="956"/>
      <c r="RKC32" s="956"/>
      <c r="RKD32" s="956"/>
      <c r="RKE32" s="956"/>
      <c r="RKF32" s="956"/>
      <c r="RKG32" s="956"/>
      <c r="RKH32" s="956"/>
      <c r="RKI32" s="956"/>
      <c r="RKJ32" s="956"/>
      <c r="RKK32" s="956"/>
      <c r="RKL32" s="956"/>
      <c r="RKM32" s="956"/>
      <c r="RKN32" s="956"/>
      <c r="RKO32" s="956"/>
      <c r="RKP32" s="956"/>
      <c r="RKQ32" s="956"/>
      <c r="RKR32" s="956"/>
      <c r="RKS32" s="956"/>
      <c r="RKT32" s="956"/>
      <c r="RKU32" s="956"/>
      <c r="RKV32" s="956"/>
      <c r="RKW32" s="956"/>
      <c r="RKX32" s="956"/>
      <c r="RKY32" s="956"/>
      <c r="RKZ32" s="956"/>
      <c r="RLA32" s="956"/>
      <c r="RLB32" s="956"/>
      <c r="RLC32" s="956"/>
      <c r="RLD32" s="956"/>
      <c r="RLE32" s="956"/>
      <c r="RLF32" s="956"/>
      <c r="RLG32" s="956"/>
      <c r="RLH32" s="956"/>
      <c r="RLI32" s="956"/>
      <c r="RLJ32" s="956"/>
      <c r="RLK32" s="956"/>
      <c r="RLL32" s="956"/>
      <c r="RLM32" s="956"/>
      <c r="RLN32" s="956"/>
      <c r="RLO32" s="956"/>
      <c r="RLP32" s="956"/>
      <c r="RLQ32" s="956"/>
      <c r="RLR32" s="956"/>
      <c r="RLS32" s="956"/>
      <c r="RLT32" s="956"/>
      <c r="RLU32" s="956"/>
      <c r="RLV32" s="956"/>
      <c r="RLW32" s="956"/>
      <c r="RLX32" s="956"/>
      <c r="RLY32" s="956"/>
      <c r="RLZ32" s="956"/>
      <c r="RMA32" s="956"/>
      <c r="RMB32" s="956"/>
      <c r="RMC32" s="956"/>
      <c r="RMD32" s="956"/>
      <c r="RME32" s="956"/>
      <c r="RMF32" s="956"/>
      <c r="RMG32" s="956"/>
      <c r="RMH32" s="956"/>
      <c r="RMI32" s="956"/>
      <c r="RMJ32" s="956"/>
      <c r="RMK32" s="956"/>
      <c r="RML32" s="956"/>
      <c r="RMM32" s="956"/>
      <c r="RMN32" s="956"/>
      <c r="RMO32" s="956"/>
      <c r="RMP32" s="956"/>
      <c r="RMQ32" s="956"/>
      <c r="RMR32" s="956"/>
      <c r="RMS32" s="956"/>
      <c r="RMT32" s="956"/>
      <c r="RMU32" s="956"/>
      <c r="RMV32" s="956"/>
      <c r="RMW32" s="956"/>
      <c r="RMX32" s="956"/>
      <c r="RMY32" s="956"/>
      <c r="RMZ32" s="956"/>
      <c r="RNA32" s="956"/>
      <c r="RNB32" s="956"/>
      <c r="RNC32" s="956"/>
      <c r="RND32" s="956"/>
      <c r="RNE32" s="956"/>
      <c r="RNF32" s="956"/>
      <c r="RNG32" s="956"/>
      <c r="RNH32" s="956"/>
      <c r="RNI32" s="956"/>
      <c r="RNJ32" s="956"/>
      <c r="RNK32" s="956"/>
      <c r="RNL32" s="956"/>
      <c r="RNM32" s="956"/>
      <c r="RNN32" s="956"/>
      <c r="RNO32" s="956"/>
      <c r="RNP32" s="956"/>
      <c r="RNQ32" s="956"/>
      <c r="RNR32" s="956"/>
      <c r="RNS32" s="956"/>
      <c r="RNT32" s="956"/>
      <c r="RNU32" s="956"/>
      <c r="RNV32" s="956"/>
      <c r="RNW32" s="956"/>
      <c r="RNX32" s="956"/>
      <c r="RNY32" s="956"/>
      <c r="RNZ32" s="956"/>
      <c r="ROA32" s="956"/>
      <c r="ROB32" s="956"/>
      <c r="ROC32" s="956"/>
      <c r="ROD32" s="956"/>
      <c r="ROE32" s="956"/>
      <c r="ROF32" s="956"/>
      <c r="ROG32" s="956"/>
      <c r="ROH32" s="956"/>
      <c r="ROI32" s="956"/>
      <c r="ROJ32" s="956"/>
      <c r="ROK32" s="956"/>
      <c r="ROL32" s="956"/>
      <c r="ROM32" s="956"/>
      <c r="RON32" s="956"/>
      <c r="ROO32" s="956"/>
      <c r="ROP32" s="956"/>
      <c r="ROQ32" s="956"/>
      <c r="ROR32" s="956"/>
      <c r="ROS32" s="956"/>
      <c r="ROT32" s="956"/>
      <c r="ROU32" s="956"/>
      <c r="ROV32" s="956"/>
      <c r="ROW32" s="956"/>
      <c r="ROX32" s="956"/>
      <c r="ROY32" s="956"/>
      <c r="ROZ32" s="956"/>
      <c r="RPA32" s="956"/>
      <c r="RPB32" s="956"/>
      <c r="RPC32" s="956"/>
      <c r="RPD32" s="956"/>
      <c r="RPE32" s="956"/>
      <c r="RPF32" s="956"/>
      <c r="RPG32" s="956"/>
      <c r="RPH32" s="956"/>
      <c r="RPI32" s="956"/>
      <c r="RPJ32" s="956"/>
      <c r="RPK32" s="956"/>
      <c r="RPL32" s="956"/>
      <c r="RPM32" s="956"/>
      <c r="RPN32" s="956"/>
      <c r="RPO32" s="956"/>
      <c r="RPP32" s="956"/>
      <c r="RPQ32" s="956"/>
      <c r="RPR32" s="956"/>
      <c r="RPS32" s="956"/>
      <c r="RPT32" s="956"/>
      <c r="RPU32" s="956"/>
      <c r="RPV32" s="956"/>
      <c r="RPW32" s="956"/>
      <c r="RPX32" s="956"/>
      <c r="RPY32" s="956"/>
      <c r="RPZ32" s="956"/>
      <c r="RQA32" s="956"/>
      <c r="RQB32" s="956"/>
      <c r="RQC32" s="956"/>
      <c r="RQD32" s="956"/>
      <c r="RQE32" s="956"/>
      <c r="RQF32" s="956"/>
      <c r="RQG32" s="956"/>
      <c r="RQH32" s="956"/>
      <c r="RQI32" s="956"/>
      <c r="RQJ32" s="956"/>
      <c r="RQK32" s="956"/>
      <c r="RQL32" s="956"/>
      <c r="RQM32" s="956"/>
      <c r="RQN32" s="956"/>
      <c r="RQO32" s="956"/>
      <c r="RQP32" s="956"/>
      <c r="RQQ32" s="956"/>
      <c r="RQR32" s="956"/>
      <c r="RQS32" s="956"/>
      <c r="RQT32" s="956"/>
      <c r="RQU32" s="956"/>
      <c r="RQV32" s="956"/>
      <c r="RQW32" s="956"/>
      <c r="RQX32" s="956"/>
      <c r="RQY32" s="956"/>
      <c r="RQZ32" s="956"/>
      <c r="RRA32" s="956"/>
      <c r="RRB32" s="956"/>
      <c r="RRC32" s="956"/>
      <c r="RRD32" s="956"/>
      <c r="RRE32" s="956"/>
      <c r="RRF32" s="956"/>
      <c r="RRG32" s="956"/>
      <c r="RRH32" s="956"/>
      <c r="RRI32" s="956"/>
      <c r="RRJ32" s="956"/>
      <c r="RRK32" s="956"/>
      <c r="RRL32" s="956"/>
      <c r="RRM32" s="956"/>
      <c r="RRN32" s="956"/>
      <c r="RRO32" s="956"/>
      <c r="RRP32" s="956"/>
      <c r="RRQ32" s="956"/>
      <c r="RRR32" s="956"/>
      <c r="RRS32" s="956"/>
      <c r="RRT32" s="956"/>
      <c r="RRU32" s="956"/>
      <c r="RRV32" s="956"/>
      <c r="RRW32" s="956"/>
      <c r="RRX32" s="956"/>
      <c r="RRY32" s="956"/>
      <c r="RRZ32" s="956"/>
      <c r="RSA32" s="956"/>
      <c r="RSB32" s="956"/>
      <c r="RSC32" s="956"/>
      <c r="RSD32" s="956"/>
      <c r="RSE32" s="956"/>
      <c r="RSF32" s="956"/>
      <c r="RSG32" s="956"/>
      <c r="RSH32" s="956"/>
      <c r="RSI32" s="956"/>
      <c r="RSJ32" s="956"/>
      <c r="RSK32" s="956"/>
      <c r="RSL32" s="956"/>
      <c r="RSM32" s="956"/>
      <c r="RSN32" s="956"/>
      <c r="RSO32" s="956"/>
      <c r="RSP32" s="956"/>
      <c r="RSQ32" s="956"/>
      <c r="RSR32" s="956"/>
      <c r="RSS32" s="956"/>
      <c r="RST32" s="956"/>
      <c r="RSU32" s="956"/>
      <c r="RSV32" s="956"/>
      <c r="RSW32" s="956"/>
      <c r="RSX32" s="956"/>
      <c r="RSY32" s="956"/>
      <c r="RSZ32" s="956"/>
      <c r="RTA32" s="956"/>
      <c r="RTB32" s="956"/>
      <c r="RTC32" s="956"/>
      <c r="RTD32" s="956"/>
      <c r="RTE32" s="956"/>
      <c r="RTF32" s="956"/>
      <c r="RTG32" s="956"/>
      <c r="RTH32" s="956"/>
      <c r="RTI32" s="956"/>
      <c r="RTJ32" s="956"/>
      <c r="RTK32" s="956"/>
      <c r="RTL32" s="956"/>
      <c r="RTM32" s="956"/>
      <c r="RTN32" s="956"/>
      <c r="RTO32" s="956"/>
      <c r="RTP32" s="956"/>
      <c r="RTQ32" s="956"/>
      <c r="RTR32" s="956"/>
      <c r="RTS32" s="956"/>
      <c r="RTT32" s="956"/>
      <c r="RTU32" s="956"/>
      <c r="RTV32" s="956"/>
      <c r="RTW32" s="956"/>
      <c r="RTX32" s="956"/>
      <c r="RTY32" s="956"/>
      <c r="RTZ32" s="956"/>
      <c r="RUA32" s="956"/>
      <c r="RUB32" s="956"/>
      <c r="RUC32" s="956"/>
      <c r="RUD32" s="956"/>
      <c r="RUE32" s="956"/>
      <c r="RUF32" s="956"/>
      <c r="RUG32" s="956"/>
      <c r="RUH32" s="956"/>
      <c r="RUI32" s="956"/>
      <c r="RUJ32" s="956"/>
      <c r="RUK32" s="956"/>
      <c r="RUL32" s="956"/>
      <c r="RUM32" s="956"/>
      <c r="RUN32" s="956"/>
      <c r="RUO32" s="956"/>
      <c r="RUP32" s="956"/>
      <c r="RUQ32" s="956"/>
      <c r="RUR32" s="956"/>
      <c r="RUS32" s="956"/>
      <c r="RUT32" s="956"/>
      <c r="RUU32" s="956"/>
      <c r="RUV32" s="956"/>
      <c r="RUW32" s="956"/>
      <c r="RUX32" s="956"/>
      <c r="RUY32" s="956"/>
      <c r="RUZ32" s="956"/>
      <c r="RVA32" s="956"/>
      <c r="RVB32" s="956"/>
      <c r="RVC32" s="956"/>
      <c r="RVD32" s="956"/>
      <c r="RVE32" s="956"/>
      <c r="RVF32" s="956"/>
      <c r="RVG32" s="956"/>
      <c r="RVH32" s="956"/>
      <c r="RVI32" s="956"/>
      <c r="RVJ32" s="956"/>
      <c r="RVK32" s="956"/>
      <c r="RVL32" s="956"/>
      <c r="RVM32" s="956"/>
      <c r="RVN32" s="956"/>
      <c r="RVO32" s="956"/>
      <c r="RVP32" s="956"/>
      <c r="RVQ32" s="956"/>
      <c r="RVR32" s="956"/>
      <c r="RVS32" s="956"/>
      <c r="RVT32" s="956"/>
      <c r="RVU32" s="956"/>
      <c r="RVV32" s="956"/>
      <c r="RVW32" s="956"/>
      <c r="RVX32" s="956"/>
      <c r="RVY32" s="956"/>
      <c r="RVZ32" s="956"/>
      <c r="RWA32" s="956"/>
      <c r="RWB32" s="956"/>
      <c r="RWC32" s="956"/>
      <c r="RWD32" s="956"/>
      <c r="RWE32" s="956"/>
      <c r="RWF32" s="956"/>
      <c r="RWG32" s="956"/>
      <c r="RWH32" s="956"/>
      <c r="RWI32" s="956"/>
      <c r="RWJ32" s="956"/>
      <c r="RWK32" s="956"/>
      <c r="RWL32" s="956"/>
      <c r="RWM32" s="956"/>
      <c r="RWN32" s="956"/>
      <c r="RWO32" s="956"/>
      <c r="RWP32" s="956"/>
      <c r="RWQ32" s="956"/>
      <c r="RWR32" s="956"/>
      <c r="RWS32" s="956"/>
      <c r="RWT32" s="956"/>
      <c r="RWU32" s="956"/>
      <c r="RWV32" s="956"/>
      <c r="RWW32" s="956"/>
      <c r="RWX32" s="956"/>
      <c r="RWY32" s="956"/>
      <c r="RWZ32" s="956"/>
      <c r="RXA32" s="956"/>
      <c r="RXB32" s="956"/>
      <c r="RXC32" s="956"/>
      <c r="RXD32" s="956"/>
      <c r="RXE32" s="956"/>
      <c r="RXF32" s="956"/>
      <c r="RXG32" s="956"/>
      <c r="RXH32" s="956"/>
      <c r="RXI32" s="956"/>
      <c r="RXJ32" s="956"/>
      <c r="RXK32" s="956"/>
      <c r="RXL32" s="956"/>
      <c r="RXM32" s="956"/>
      <c r="RXN32" s="956"/>
      <c r="RXO32" s="956"/>
      <c r="RXP32" s="956"/>
      <c r="RXQ32" s="956"/>
      <c r="RXR32" s="956"/>
      <c r="RXS32" s="956"/>
      <c r="RXT32" s="956"/>
      <c r="RXU32" s="956"/>
      <c r="RXV32" s="956"/>
      <c r="RXW32" s="956"/>
      <c r="RXX32" s="956"/>
      <c r="RXY32" s="956"/>
      <c r="RXZ32" s="956"/>
      <c r="RYA32" s="956"/>
      <c r="RYB32" s="956"/>
      <c r="RYC32" s="956"/>
      <c r="RYD32" s="956"/>
      <c r="RYE32" s="956"/>
      <c r="RYF32" s="956"/>
      <c r="RYG32" s="956"/>
      <c r="RYH32" s="956"/>
      <c r="RYI32" s="956"/>
      <c r="RYJ32" s="956"/>
      <c r="RYK32" s="956"/>
      <c r="RYL32" s="956"/>
      <c r="RYM32" s="956"/>
      <c r="RYN32" s="956"/>
      <c r="RYO32" s="956"/>
      <c r="RYP32" s="956"/>
      <c r="RYQ32" s="956"/>
      <c r="RYR32" s="956"/>
      <c r="RYS32" s="956"/>
      <c r="RYT32" s="956"/>
      <c r="RYU32" s="956"/>
      <c r="RYV32" s="956"/>
      <c r="RYW32" s="956"/>
      <c r="RYX32" s="956"/>
      <c r="RYY32" s="956"/>
      <c r="RYZ32" s="956"/>
      <c r="RZA32" s="956"/>
      <c r="RZB32" s="956"/>
      <c r="RZC32" s="956"/>
      <c r="RZD32" s="956"/>
      <c r="RZE32" s="956"/>
      <c r="RZF32" s="956"/>
      <c r="RZG32" s="956"/>
      <c r="RZH32" s="956"/>
      <c r="RZI32" s="956"/>
      <c r="RZJ32" s="956"/>
      <c r="RZK32" s="956"/>
      <c r="RZL32" s="956"/>
      <c r="RZM32" s="956"/>
      <c r="RZN32" s="956"/>
      <c r="RZO32" s="956"/>
      <c r="RZP32" s="956"/>
      <c r="RZQ32" s="956"/>
      <c r="RZR32" s="956"/>
      <c r="RZS32" s="956"/>
      <c r="RZT32" s="956"/>
      <c r="RZU32" s="956"/>
      <c r="RZV32" s="956"/>
      <c r="RZW32" s="956"/>
      <c r="RZX32" s="956"/>
      <c r="RZY32" s="956"/>
      <c r="RZZ32" s="956"/>
      <c r="SAA32" s="956"/>
      <c r="SAB32" s="956"/>
      <c r="SAC32" s="956"/>
      <c r="SAD32" s="956"/>
      <c r="SAE32" s="956"/>
      <c r="SAF32" s="956"/>
      <c r="SAG32" s="956"/>
      <c r="SAH32" s="956"/>
      <c r="SAI32" s="956"/>
      <c r="SAJ32" s="956"/>
      <c r="SAK32" s="956"/>
      <c r="SAL32" s="956"/>
      <c r="SAM32" s="956"/>
      <c r="SAN32" s="956"/>
      <c r="SAO32" s="956"/>
      <c r="SAP32" s="956"/>
      <c r="SAQ32" s="956"/>
      <c r="SAR32" s="956"/>
      <c r="SAS32" s="956"/>
      <c r="SAT32" s="956"/>
      <c r="SAU32" s="956"/>
      <c r="SAV32" s="956"/>
      <c r="SAW32" s="956"/>
      <c r="SAX32" s="956"/>
      <c r="SAY32" s="956"/>
      <c r="SAZ32" s="956"/>
      <c r="SBA32" s="956"/>
      <c r="SBB32" s="956"/>
      <c r="SBC32" s="956"/>
      <c r="SBD32" s="956"/>
      <c r="SBE32" s="956"/>
      <c r="SBF32" s="956"/>
      <c r="SBG32" s="956"/>
      <c r="SBH32" s="956"/>
      <c r="SBI32" s="956"/>
      <c r="SBJ32" s="956"/>
      <c r="SBK32" s="956"/>
      <c r="SBL32" s="956"/>
      <c r="SBM32" s="956"/>
      <c r="SBN32" s="956"/>
      <c r="SBO32" s="956"/>
      <c r="SBP32" s="956"/>
      <c r="SBQ32" s="956"/>
      <c r="SBR32" s="956"/>
      <c r="SBS32" s="956"/>
      <c r="SBT32" s="956"/>
      <c r="SBU32" s="956"/>
      <c r="SBV32" s="956"/>
      <c r="SBW32" s="956"/>
      <c r="SBX32" s="956"/>
      <c r="SBY32" s="956"/>
      <c r="SBZ32" s="956"/>
      <c r="SCA32" s="956"/>
      <c r="SCB32" s="956"/>
      <c r="SCC32" s="956"/>
      <c r="SCD32" s="956"/>
      <c r="SCE32" s="956"/>
      <c r="SCF32" s="956"/>
      <c r="SCG32" s="956"/>
      <c r="SCH32" s="956"/>
      <c r="SCI32" s="956"/>
      <c r="SCJ32" s="956"/>
      <c r="SCK32" s="956"/>
      <c r="SCL32" s="956"/>
      <c r="SCM32" s="956"/>
      <c r="SCN32" s="956"/>
      <c r="SCO32" s="956"/>
      <c r="SCP32" s="956"/>
      <c r="SCQ32" s="956"/>
      <c r="SCR32" s="956"/>
      <c r="SCS32" s="956"/>
      <c r="SCT32" s="956"/>
      <c r="SCU32" s="956"/>
      <c r="SCV32" s="956"/>
      <c r="SCW32" s="956"/>
      <c r="SCX32" s="956"/>
      <c r="SCY32" s="956"/>
      <c r="SCZ32" s="956"/>
      <c r="SDA32" s="956"/>
      <c r="SDB32" s="956"/>
      <c r="SDC32" s="956"/>
      <c r="SDD32" s="956"/>
      <c r="SDE32" s="956"/>
      <c r="SDF32" s="956"/>
      <c r="SDG32" s="956"/>
      <c r="SDH32" s="956"/>
      <c r="SDI32" s="956"/>
      <c r="SDJ32" s="956"/>
      <c r="SDK32" s="956"/>
      <c r="SDL32" s="956"/>
      <c r="SDM32" s="956"/>
      <c r="SDN32" s="956"/>
      <c r="SDO32" s="956"/>
      <c r="SDP32" s="956"/>
      <c r="SDQ32" s="956"/>
      <c r="SDR32" s="956"/>
      <c r="SDS32" s="956"/>
      <c r="SDT32" s="956"/>
      <c r="SDU32" s="956"/>
      <c r="SDV32" s="956"/>
      <c r="SDW32" s="956"/>
      <c r="SDX32" s="956"/>
      <c r="SDY32" s="956"/>
      <c r="SDZ32" s="956"/>
      <c r="SEA32" s="956"/>
      <c r="SEB32" s="956"/>
      <c r="SEC32" s="956"/>
      <c r="SED32" s="956"/>
      <c r="SEE32" s="956"/>
      <c r="SEF32" s="956"/>
      <c r="SEG32" s="956"/>
      <c r="SEH32" s="956"/>
      <c r="SEI32" s="956"/>
      <c r="SEJ32" s="956"/>
      <c r="SEK32" s="956"/>
      <c r="SEL32" s="956"/>
      <c r="SEM32" s="956"/>
      <c r="SEN32" s="956"/>
      <c r="SEO32" s="956"/>
      <c r="SEP32" s="956"/>
      <c r="SEQ32" s="956"/>
      <c r="SER32" s="956"/>
      <c r="SES32" s="956"/>
      <c r="SET32" s="956"/>
      <c r="SEU32" s="956"/>
      <c r="SEV32" s="956"/>
      <c r="SEW32" s="956"/>
      <c r="SEX32" s="956"/>
      <c r="SEY32" s="956"/>
      <c r="SEZ32" s="956"/>
      <c r="SFA32" s="956"/>
      <c r="SFB32" s="956"/>
      <c r="SFC32" s="956"/>
      <c r="SFD32" s="956"/>
      <c r="SFE32" s="956"/>
      <c r="SFF32" s="956"/>
      <c r="SFG32" s="956"/>
      <c r="SFH32" s="956"/>
      <c r="SFI32" s="956"/>
      <c r="SFJ32" s="956"/>
      <c r="SFK32" s="956"/>
      <c r="SFL32" s="956"/>
      <c r="SFM32" s="956"/>
      <c r="SFN32" s="956"/>
      <c r="SFO32" s="956"/>
      <c r="SFP32" s="956"/>
      <c r="SFQ32" s="956"/>
      <c r="SFR32" s="956"/>
      <c r="SFS32" s="956"/>
      <c r="SFT32" s="956"/>
      <c r="SFU32" s="956"/>
      <c r="SFV32" s="956"/>
      <c r="SFW32" s="956"/>
      <c r="SFX32" s="956"/>
      <c r="SFY32" s="956"/>
      <c r="SFZ32" s="956"/>
      <c r="SGA32" s="956"/>
      <c r="SGB32" s="956"/>
      <c r="SGC32" s="956"/>
      <c r="SGD32" s="956"/>
      <c r="SGE32" s="956"/>
      <c r="SGF32" s="956"/>
      <c r="SGG32" s="956"/>
      <c r="SGH32" s="956"/>
      <c r="SGI32" s="956"/>
      <c r="SGJ32" s="956"/>
      <c r="SGK32" s="956"/>
      <c r="SGL32" s="956"/>
      <c r="SGM32" s="956"/>
      <c r="SGN32" s="956"/>
      <c r="SGO32" s="956"/>
      <c r="SGP32" s="956"/>
      <c r="SGQ32" s="956"/>
      <c r="SGR32" s="956"/>
      <c r="SGS32" s="956"/>
      <c r="SGT32" s="956"/>
      <c r="SGU32" s="956"/>
      <c r="SGV32" s="956"/>
      <c r="SGW32" s="956"/>
      <c r="SGX32" s="956"/>
      <c r="SGY32" s="956"/>
      <c r="SGZ32" s="956"/>
      <c r="SHA32" s="956"/>
      <c r="SHB32" s="956"/>
      <c r="SHC32" s="956"/>
      <c r="SHD32" s="956"/>
      <c r="SHE32" s="956"/>
      <c r="SHF32" s="956"/>
      <c r="SHG32" s="956"/>
      <c r="SHH32" s="956"/>
      <c r="SHI32" s="956"/>
      <c r="SHJ32" s="956"/>
      <c r="SHK32" s="956"/>
      <c r="SHL32" s="956"/>
      <c r="SHM32" s="956"/>
      <c r="SHN32" s="956"/>
      <c r="SHO32" s="956"/>
      <c r="SHP32" s="956"/>
      <c r="SHQ32" s="956"/>
      <c r="SHR32" s="956"/>
      <c r="SHS32" s="956"/>
      <c r="SHT32" s="956"/>
      <c r="SHU32" s="956"/>
      <c r="SHV32" s="956"/>
      <c r="SHW32" s="956"/>
      <c r="SHX32" s="956"/>
      <c r="SHY32" s="956"/>
      <c r="SHZ32" s="956"/>
      <c r="SIA32" s="956"/>
      <c r="SIB32" s="956"/>
      <c r="SIC32" s="956"/>
      <c r="SID32" s="956"/>
      <c r="SIE32" s="956"/>
      <c r="SIF32" s="956"/>
      <c r="SIG32" s="956"/>
      <c r="SIH32" s="956"/>
      <c r="SII32" s="956"/>
      <c r="SIJ32" s="956"/>
      <c r="SIK32" s="956"/>
      <c r="SIL32" s="956"/>
      <c r="SIM32" s="956"/>
      <c r="SIN32" s="956"/>
      <c r="SIO32" s="956"/>
      <c r="SIP32" s="956"/>
      <c r="SIQ32" s="956"/>
      <c r="SIR32" s="956"/>
      <c r="SIS32" s="956"/>
      <c r="SIT32" s="956"/>
      <c r="SIU32" s="956"/>
      <c r="SIV32" s="956"/>
      <c r="SIW32" s="956"/>
      <c r="SIX32" s="956"/>
      <c r="SIY32" s="956"/>
      <c r="SIZ32" s="956"/>
      <c r="SJA32" s="956"/>
      <c r="SJB32" s="956"/>
      <c r="SJC32" s="956"/>
      <c r="SJD32" s="956"/>
      <c r="SJE32" s="956"/>
      <c r="SJF32" s="956"/>
      <c r="SJG32" s="956"/>
      <c r="SJH32" s="956"/>
      <c r="SJI32" s="956"/>
      <c r="SJJ32" s="956"/>
      <c r="SJK32" s="956"/>
      <c r="SJL32" s="956"/>
      <c r="SJM32" s="956"/>
      <c r="SJN32" s="956"/>
      <c r="SJO32" s="956"/>
      <c r="SJP32" s="956"/>
      <c r="SJQ32" s="956"/>
      <c r="SJR32" s="956"/>
      <c r="SJS32" s="956"/>
      <c r="SJT32" s="956"/>
      <c r="SJU32" s="956"/>
      <c r="SJV32" s="956"/>
      <c r="SJW32" s="956"/>
      <c r="SJX32" s="956"/>
      <c r="SJY32" s="956"/>
      <c r="SJZ32" s="956"/>
      <c r="SKA32" s="956"/>
      <c r="SKB32" s="956"/>
      <c r="SKC32" s="956"/>
      <c r="SKD32" s="956"/>
      <c r="SKE32" s="956"/>
      <c r="SKF32" s="956"/>
      <c r="SKG32" s="956"/>
      <c r="SKH32" s="956"/>
      <c r="SKI32" s="956"/>
      <c r="SKJ32" s="956"/>
      <c r="SKK32" s="956"/>
      <c r="SKL32" s="956"/>
      <c r="SKM32" s="956"/>
      <c r="SKN32" s="956"/>
      <c r="SKO32" s="956"/>
      <c r="SKP32" s="956"/>
      <c r="SKQ32" s="956"/>
      <c r="SKR32" s="956"/>
      <c r="SKS32" s="956"/>
      <c r="SKT32" s="956"/>
      <c r="SKU32" s="956"/>
      <c r="SKV32" s="956"/>
      <c r="SKW32" s="956"/>
      <c r="SKX32" s="956"/>
      <c r="SKY32" s="956"/>
      <c r="SKZ32" s="956"/>
      <c r="SLA32" s="956"/>
      <c r="SLB32" s="956"/>
      <c r="SLC32" s="956"/>
      <c r="SLD32" s="956"/>
      <c r="SLE32" s="956"/>
      <c r="SLF32" s="956"/>
      <c r="SLG32" s="956"/>
      <c r="SLH32" s="956"/>
      <c r="SLI32" s="956"/>
      <c r="SLJ32" s="956"/>
      <c r="SLK32" s="956"/>
      <c r="SLL32" s="956"/>
      <c r="SLM32" s="956"/>
      <c r="SLN32" s="956"/>
      <c r="SLO32" s="956"/>
      <c r="SLP32" s="956"/>
      <c r="SLQ32" s="956"/>
      <c r="SLR32" s="956"/>
      <c r="SLS32" s="956"/>
      <c r="SLT32" s="956"/>
      <c r="SLU32" s="956"/>
      <c r="SLV32" s="956"/>
      <c r="SLW32" s="956"/>
      <c r="SLX32" s="956"/>
      <c r="SLY32" s="956"/>
      <c r="SLZ32" s="956"/>
      <c r="SMA32" s="956"/>
      <c r="SMB32" s="956"/>
      <c r="SMC32" s="956"/>
      <c r="SMD32" s="956"/>
      <c r="SME32" s="956"/>
      <c r="SMF32" s="956"/>
      <c r="SMG32" s="956"/>
      <c r="SMH32" s="956"/>
      <c r="SMI32" s="956"/>
      <c r="SMJ32" s="956"/>
      <c r="SMK32" s="956"/>
      <c r="SML32" s="956"/>
      <c r="SMM32" s="956"/>
      <c r="SMN32" s="956"/>
      <c r="SMO32" s="956"/>
      <c r="SMP32" s="956"/>
      <c r="SMQ32" s="956"/>
      <c r="SMR32" s="956"/>
      <c r="SMS32" s="956"/>
      <c r="SMT32" s="956"/>
      <c r="SMU32" s="956"/>
      <c r="SMV32" s="956"/>
      <c r="SMW32" s="956"/>
      <c r="SMX32" s="956"/>
      <c r="SMY32" s="956"/>
      <c r="SMZ32" s="956"/>
      <c r="SNA32" s="956"/>
      <c r="SNB32" s="956"/>
      <c r="SNC32" s="956"/>
      <c r="SND32" s="956"/>
      <c r="SNE32" s="956"/>
      <c r="SNF32" s="956"/>
      <c r="SNG32" s="956"/>
      <c r="SNH32" s="956"/>
      <c r="SNI32" s="956"/>
      <c r="SNJ32" s="956"/>
      <c r="SNK32" s="956"/>
      <c r="SNL32" s="956"/>
      <c r="SNM32" s="956"/>
      <c r="SNN32" s="956"/>
      <c r="SNO32" s="956"/>
      <c r="SNP32" s="956"/>
      <c r="SNQ32" s="956"/>
      <c r="SNR32" s="956"/>
      <c r="SNS32" s="956"/>
      <c r="SNT32" s="956"/>
      <c r="SNU32" s="956"/>
      <c r="SNV32" s="956"/>
      <c r="SNW32" s="956"/>
      <c r="SNX32" s="956"/>
      <c r="SNY32" s="956"/>
      <c r="SNZ32" s="956"/>
      <c r="SOA32" s="956"/>
      <c r="SOB32" s="956"/>
      <c r="SOC32" s="956"/>
      <c r="SOD32" s="956"/>
      <c r="SOE32" s="956"/>
      <c r="SOF32" s="956"/>
      <c r="SOG32" s="956"/>
      <c r="SOH32" s="956"/>
      <c r="SOI32" s="956"/>
      <c r="SOJ32" s="956"/>
      <c r="SOK32" s="956"/>
      <c r="SOL32" s="956"/>
      <c r="SOM32" s="956"/>
      <c r="SON32" s="956"/>
      <c r="SOO32" s="956"/>
      <c r="SOP32" s="956"/>
      <c r="SOQ32" s="956"/>
      <c r="SOR32" s="956"/>
      <c r="SOS32" s="956"/>
      <c r="SOT32" s="956"/>
      <c r="SOU32" s="956"/>
      <c r="SOV32" s="956"/>
      <c r="SOW32" s="956"/>
      <c r="SOX32" s="956"/>
      <c r="SOY32" s="956"/>
      <c r="SOZ32" s="956"/>
      <c r="SPA32" s="956"/>
      <c r="SPB32" s="956"/>
      <c r="SPC32" s="956"/>
      <c r="SPD32" s="956"/>
      <c r="SPE32" s="956"/>
      <c r="SPF32" s="956"/>
      <c r="SPG32" s="956"/>
      <c r="SPH32" s="956"/>
      <c r="SPI32" s="956"/>
      <c r="SPJ32" s="956"/>
      <c r="SPK32" s="956"/>
      <c r="SPL32" s="956"/>
      <c r="SPM32" s="956"/>
      <c r="SPN32" s="956"/>
      <c r="SPO32" s="956"/>
      <c r="SPP32" s="956"/>
      <c r="SPQ32" s="956"/>
      <c r="SPR32" s="956"/>
      <c r="SPS32" s="956"/>
      <c r="SPT32" s="956"/>
      <c r="SPU32" s="956"/>
      <c r="SPV32" s="956"/>
      <c r="SPW32" s="956"/>
      <c r="SPX32" s="956"/>
      <c r="SPY32" s="956"/>
      <c r="SPZ32" s="956"/>
      <c r="SQA32" s="956"/>
      <c r="SQB32" s="956"/>
      <c r="SQC32" s="956"/>
      <c r="SQD32" s="956"/>
      <c r="SQE32" s="956"/>
      <c r="SQF32" s="956"/>
      <c r="SQG32" s="956"/>
      <c r="SQH32" s="956"/>
      <c r="SQI32" s="956"/>
      <c r="SQJ32" s="956"/>
      <c r="SQK32" s="956"/>
      <c r="SQL32" s="956"/>
      <c r="SQM32" s="956"/>
      <c r="SQN32" s="956"/>
      <c r="SQO32" s="956"/>
      <c r="SQP32" s="956"/>
      <c r="SQQ32" s="956"/>
      <c r="SQR32" s="956"/>
      <c r="SQS32" s="956"/>
      <c r="SQT32" s="956"/>
      <c r="SQU32" s="956"/>
      <c r="SQV32" s="956"/>
      <c r="SQW32" s="956"/>
      <c r="SQX32" s="956"/>
      <c r="SQY32" s="956"/>
      <c r="SQZ32" s="956"/>
      <c r="SRA32" s="956"/>
      <c r="SRB32" s="956"/>
      <c r="SRC32" s="956"/>
      <c r="SRD32" s="956"/>
      <c r="SRE32" s="956"/>
      <c r="SRF32" s="956"/>
      <c r="SRG32" s="956"/>
      <c r="SRH32" s="956"/>
      <c r="SRI32" s="956"/>
      <c r="SRJ32" s="956"/>
      <c r="SRK32" s="956"/>
      <c r="SRL32" s="956"/>
      <c r="SRM32" s="956"/>
      <c r="SRN32" s="956"/>
      <c r="SRO32" s="956"/>
      <c r="SRP32" s="956"/>
      <c r="SRQ32" s="956"/>
      <c r="SRR32" s="956"/>
      <c r="SRS32" s="956"/>
      <c r="SRT32" s="956"/>
      <c r="SRU32" s="956"/>
      <c r="SRV32" s="956"/>
      <c r="SRW32" s="956"/>
      <c r="SRX32" s="956"/>
      <c r="SRY32" s="956"/>
      <c r="SRZ32" s="956"/>
      <c r="SSA32" s="956"/>
      <c r="SSB32" s="956"/>
      <c r="SSC32" s="956"/>
      <c r="SSD32" s="956"/>
      <c r="SSE32" s="956"/>
      <c r="SSF32" s="956"/>
      <c r="SSG32" s="956"/>
      <c r="SSH32" s="956"/>
      <c r="SSI32" s="956"/>
      <c r="SSJ32" s="956"/>
      <c r="SSK32" s="956"/>
      <c r="SSL32" s="956"/>
      <c r="SSM32" s="956"/>
      <c r="SSN32" s="956"/>
      <c r="SSO32" s="956"/>
      <c r="SSP32" s="956"/>
      <c r="SSQ32" s="956"/>
      <c r="SSR32" s="956"/>
      <c r="SSS32" s="956"/>
      <c r="SST32" s="956"/>
      <c r="SSU32" s="956"/>
      <c r="SSV32" s="956"/>
      <c r="SSW32" s="956"/>
      <c r="SSX32" s="956"/>
      <c r="SSY32" s="956"/>
      <c r="SSZ32" s="956"/>
      <c r="STA32" s="956"/>
      <c r="STB32" s="956"/>
      <c r="STC32" s="956"/>
      <c r="STD32" s="956"/>
      <c r="STE32" s="956"/>
      <c r="STF32" s="956"/>
      <c r="STG32" s="956"/>
      <c r="STH32" s="956"/>
      <c r="STI32" s="956"/>
      <c r="STJ32" s="956"/>
      <c r="STK32" s="956"/>
      <c r="STL32" s="956"/>
      <c r="STM32" s="956"/>
      <c r="STN32" s="956"/>
      <c r="STO32" s="956"/>
      <c r="STP32" s="956"/>
      <c r="STQ32" s="956"/>
      <c r="STR32" s="956"/>
      <c r="STS32" s="956"/>
      <c r="STT32" s="956"/>
      <c r="STU32" s="956"/>
      <c r="STV32" s="956"/>
      <c r="STW32" s="956"/>
      <c r="STX32" s="956"/>
      <c r="STY32" s="956"/>
      <c r="STZ32" s="956"/>
      <c r="SUA32" s="956"/>
      <c r="SUB32" s="956"/>
      <c r="SUC32" s="956"/>
      <c r="SUD32" s="956"/>
      <c r="SUE32" s="956"/>
      <c r="SUF32" s="956"/>
      <c r="SUG32" s="956"/>
      <c r="SUH32" s="956"/>
      <c r="SUI32" s="956"/>
      <c r="SUJ32" s="956"/>
      <c r="SUK32" s="956"/>
      <c r="SUL32" s="956"/>
      <c r="SUM32" s="956"/>
      <c r="SUN32" s="956"/>
      <c r="SUO32" s="956"/>
      <c r="SUP32" s="956"/>
      <c r="SUQ32" s="956"/>
      <c r="SUR32" s="956"/>
      <c r="SUS32" s="956"/>
      <c r="SUT32" s="956"/>
      <c r="SUU32" s="956"/>
      <c r="SUV32" s="956"/>
      <c r="SUW32" s="956"/>
      <c r="SUX32" s="956"/>
      <c r="SUY32" s="956"/>
      <c r="SUZ32" s="956"/>
      <c r="SVA32" s="956"/>
      <c r="SVB32" s="956"/>
      <c r="SVC32" s="956"/>
      <c r="SVD32" s="956"/>
      <c r="SVE32" s="956"/>
      <c r="SVF32" s="956"/>
      <c r="SVG32" s="956"/>
      <c r="SVH32" s="956"/>
      <c r="SVI32" s="956"/>
      <c r="SVJ32" s="956"/>
      <c r="SVK32" s="956"/>
      <c r="SVL32" s="956"/>
      <c r="SVM32" s="956"/>
      <c r="SVN32" s="956"/>
      <c r="SVO32" s="956"/>
      <c r="SVP32" s="956"/>
      <c r="SVQ32" s="956"/>
      <c r="SVR32" s="956"/>
      <c r="SVS32" s="956"/>
      <c r="SVT32" s="956"/>
      <c r="SVU32" s="956"/>
      <c r="SVV32" s="956"/>
      <c r="SVW32" s="956"/>
      <c r="SVX32" s="956"/>
      <c r="SVY32" s="956"/>
      <c r="SVZ32" s="956"/>
      <c r="SWA32" s="956"/>
      <c r="SWB32" s="956"/>
      <c r="SWC32" s="956"/>
      <c r="SWD32" s="956"/>
      <c r="SWE32" s="956"/>
      <c r="SWF32" s="956"/>
      <c r="SWG32" s="956"/>
      <c r="SWH32" s="956"/>
      <c r="SWI32" s="956"/>
      <c r="SWJ32" s="956"/>
      <c r="SWK32" s="956"/>
      <c r="SWL32" s="956"/>
      <c r="SWM32" s="956"/>
      <c r="SWN32" s="956"/>
      <c r="SWO32" s="956"/>
      <c r="SWP32" s="956"/>
      <c r="SWQ32" s="956"/>
      <c r="SWR32" s="956"/>
      <c r="SWS32" s="956"/>
      <c r="SWT32" s="956"/>
      <c r="SWU32" s="956"/>
      <c r="SWV32" s="956"/>
      <c r="SWW32" s="956"/>
      <c r="SWX32" s="956"/>
      <c r="SWY32" s="956"/>
      <c r="SWZ32" s="956"/>
      <c r="SXA32" s="956"/>
      <c r="SXB32" s="956"/>
      <c r="SXC32" s="956"/>
      <c r="SXD32" s="956"/>
      <c r="SXE32" s="956"/>
      <c r="SXF32" s="956"/>
      <c r="SXG32" s="956"/>
      <c r="SXH32" s="956"/>
      <c r="SXI32" s="956"/>
      <c r="SXJ32" s="956"/>
      <c r="SXK32" s="956"/>
      <c r="SXL32" s="956"/>
      <c r="SXM32" s="956"/>
      <c r="SXN32" s="956"/>
      <c r="SXO32" s="956"/>
      <c r="SXP32" s="956"/>
      <c r="SXQ32" s="956"/>
      <c r="SXR32" s="956"/>
      <c r="SXS32" s="956"/>
      <c r="SXT32" s="956"/>
      <c r="SXU32" s="956"/>
      <c r="SXV32" s="956"/>
      <c r="SXW32" s="956"/>
      <c r="SXX32" s="956"/>
      <c r="SXY32" s="956"/>
      <c r="SXZ32" s="956"/>
      <c r="SYA32" s="956"/>
      <c r="SYB32" s="956"/>
      <c r="SYC32" s="956"/>
      <c r="SYD32" s="956"/>
      <c r="SYE32" s="956"/>
      <c r="SYF32" s="956"/>
      <c r="SYG32" s="956"/>
      <c r="SYH32" s="956"/>
      <c r="SYI32" s="956"/>
      <c r="SYJ32" s="956"/>
      <c r="SYK32" s="956"/>
      <c r="SYL32" s="956"/>
      <c r="SYM32" s="956"/>
      <c r="SYN32" s="956"/>
      <c r="SYO32" s="956"/>
      <c r="SYP32" s="956"/>
      <c r="SYQ32" s="956"/>
      <c r="SYR32" s="956"/>
      <c r="SYS32" s="956"/>
      <c r="SYT32" s="956"/>
      <c r="SYU32" s="956"/>
      <c r="SYV32" s="956"/>
      <c r="SYW32" s="956"/>
      <c r="SYX32" s="956"/>
      <c r="SYY32" s="956"/>
      <c r="SYZ32" s="956"/>
      <c r="SZA32" s="956"/>
      <c r="SZB32" s="956"/>
      <c r="SZC32" s="956"/>
      <c r="SZD32" s="956"/>
      <c r="SZE32" s="956"/>
      <c r="SZF32" s="956"/>
      <c r="SZG32" s="956"/>
      <c r="SZH32" s="956"/>
      <c r="SZI32" s="956"/>
      <c r="SZJ32" s="956"/>
      <c r="SZK32" s="956"/>
      <c r="SZL32" s="956"/>
      <c r="SZM32" s="956"/>
      <c r="SZN32" s="956"/>
      <c r="SZO32" s="956"/>
      <c r="SZP32" s="956"/>
      <c r="SZQ32" s="956"/>
      <c r="SZR32" s="956"/>
      <c r="SZS32" s="956"/>
      <c r="SZT32" s="956"/>
      <c r="SZU32" s="956"/>
      <c r="SZV32" s="956"/>
      <c r="SZW32" s="956"/>
      <c r="SZX32" s="956"/>
      <c r="SZY32" s="956"/>
      <c r="SZZ32" s="956"/>
      <c r="TAA32" s="956"/>
      <c r="TAB32" s="956"/>
      <c r="TAC32" s="956"/>
      <c r="TAD32" s="956"/>
      <c r="TAE32" s="956"/>
      <c r="TAF32" s="956"/>
      <c r="TAG32" s="956"/>
      <c r="TAH32" s="956"/>
      <c r="TAI32" s="956"/>
      <c r="TAJ32" s="956"/>
      <c r="TAK32" s="956"/>
      <c r="TAL32" s="956"/>
      <c r="TAM32" s="956"/>
      <c r="TAN32" s="956"/>
      <c r="TAO32" s="956"/>
      <c r="TAP32" s="956"/>
      <c r="TAQ32" s="956"/>
      <c r="TAR32" s="956"/>
      <c r="TAS32" s="956"/>
      <c r="TAT32" s="956"/>
      <c r="TAU32" s="956"/>
      <c r="TAV32" s="956"/>
      <c r="TAW32" s="956"/>
      <c r="TAX32" s="956"/>
      <c r="TAY32" s="956"/>
      <c r="TAZ32" s="956"/>
      <c r="TBA32" s="956"/>
      <c r="TBB32" s="956"/>
      <c r="TBC32" s="956"/>
      <c r="TBD32" s="956"/>
      <c r="TBE32" s="956"/>
      <c r="TBF32" s="956"/>
      <c r="TBG32" s="956"/>
      <c r="TBH32" s="956"/>
      <c r="TBI32" s="956"/>
      <c r="TBJ32" s="956"/>
      <c r="TBK32" s="956"/>
      <c r="TBL32" s="956"/>
      <c r="TBM32" s="956"/>
      <c r="TBN32" s="956"/>
      <c r="TBO32" s="956"/>
      <c r="TBP32" s="956"/>
      <c r="TBQ32" s="956"/>
      <c r="TBR32" s="956"/>
      <c r="TBS32" s="956"/>
      <c r="TBT32" s="956"/>
      <c r="TBU32" s="956"/>
      <c r="TBV32" s="956"/>
      <c r="TBW32" s="956"/>
      <c r="TBX32" s="956"/>
      <c r="TBY32" s="956"/>
      <c r="TBZ32" s="956"/>
      <c r="TCA32" s="956"/>
      <c r="TCB32" s="956"/>
      <c r="TCC32" s="956"/>
      <c r="TCD32" s="956"/>
      <c r="TCE32" s="956"/>
      <c r="TCF32" s="956"/>
      <c r="TCG32" s="956"/>
      <c r="TCH32" s="956"/>
      <c r="TCI32" s="956"/>
      <c r="TCJ32" s="956"/>
      <c r="TCK32" s="956"/>
      <c r="TCL32" s="956"/>
      <c r="TCM32" s="956"/>
      <c r="TCN32" s="956"/>
      <c r="TCO32" s="956"/>
      <c r="TCP32" s="956"/>
      <c r="TCQ32" s="956"/>
      <c r="TCR32" s="956"/>
      <c r="TCS32" s="956"/>
      <c r="TCT32" s="956"/>
      <c r="TCU32" s="956"/>
      <c r="TCV32" s="956"/>
      <c r="TCW32" s="956"/>
      <c r="TCX32" s="956"/>
      <c r="TCY32" s="956"/>
      <c r="TCZ32" s="956"/>
      <c r="TDA32" s="956"/>
      <c r="TDB32" s="956"/>
      <c r="TDC32" s="956"/>
      <c r="TDD32" s="956"/>
      <c r="TDE32" s="956"/>
      <c r="TDF32" s="956"/>
      <c r="TDG32" s="956"/>
      <c r="TDH32" s="956"/>
      <c r="TDI32" s="956"/>
      <c r="TDJ32" s="956"/>
      <c r="TDK32" s="956"/>
      <c r="TDL32" s="956"/>
      <c r="TDM32" s="956"/>
      <c r="TDN32" s="956"/>
      <c r="TDO32" s="956"/>
      <c r="TDP32" s="956"/>
      <c r="TDQ32" s="956"/>
      <c r="TDR32" s="956"/>
      <c r="TDS32" s="956"/>
      <c r="TDT32" s="956"/>
      <c r="TDU32" s="956"/>
      <c r="TDV32" s="956"/>
      <c r="TDW32" s="956"/>
      <c r="TDX32" s="956"/>
      <c r="TDY32" s="956"/>
      <c r="TDZ32" s="956"/>
      <c r="TEA32" s="956"/>
      <c r="TEB32" s="956"/>
      <c r="TEC32" s="956"/>
      <c r="TED32" s="956"/>
      <c r="TEE32" s="956"/>
      <c r="TEF32" s="956"/>
      <c r="TEG32" s="956"/>
      <c r="TEH32" s="956"/>
      <c r="TEI32" s="956"/>
      <c r="TEJ32" s="956"/>
      <c r="TEK32" s="956"/>
      <c r="TEL32" s="956"/>
      <c r="TEM32" s="956"/>
      <c r="TEN32" s="956"/>
      <c r="TEO32" s="956"/>
      <c r="TEP32" s="956"/>
      <c r="TEQ32" s="956"/>
      <c r="TER32" s="956"/>
      <c r="TES32" s="956"/>
      <c r="TET32" s="956"/>
      <c r="TEU32" s="956"/>
      <c r="TEV32" s="956"/>
      <c r="TEW32" s="956"/>
      <c r="TEX32" s="956"/>
      <c r="TEY32" s="956"/>
      <c r="TEZ32" s="956"/>
      <c r="TFA32" s="956"/>
      <c r="TFB32" s="956"/>
      <c r="TFC32" s="956"/>
      <c r="TFD32" s="956"/>
      <c r="TFE32" s="956"/>
      <c r="TFF32" s="956"/>
      <c r="TFG32" s="956"/>
      <c r="TFH32" s="956"/>
      <c r="TFI32" s="956"/>
      <c r="TFJ32" s="956"/>
      <c r="TFK32" s="956"/>
      <c r="TFL32" s="956"/>
      <c r="TFM32" s="956"/>
      <c r="TFN32" s="956"/>
      <c r="TFO32" s="956"/>
      <c r="TFP32" s="956"/>
      <c r="TFQ32" s="956"/>
      <c r="TFR32" s="956"/>
      <c r="TFS32" s="956"/>
      <c r="TFT32" s="956"/>
      <c r="TFU32" s="956"/>
      <c r="TFV32" s="956"/>
      <c r="TFW32" s="956"/>
      <c r="TFX32" s="956"/>
      <c r="TFY32" s="956"/>
      <c r="TFZ32" s="956"/>
      <c r="TGA32" s="956"/>
      <c r="TGB32" s="956"/>
      <c r="TGC32" s="956"/>
      <c r="TGD32" s="956"/>
      <c r="TGE32" s="956"/>
      <c r="TGF32" s="956"/>
      <c r="TGG32" s="956"/>
      <c r="TGH32" s="956"/>
      <c r="TGI32" s="956"/>
      <c r="TGJ32" s="956"/>
      <c r="TGK32" s="956"/>
      <c r="TGL32" s="956"/>
      <c r="TGM32" s="956"/>
      <c r="TGN32" s="956"/>
      <c r="TGO32" s="956"/>
      <c r="TGP32" s="956"/>
      <c r="TGQ32" s="956"/>
      <c r="TGR32" s="956"/>
      <c r="TGS32" s="956"/>
      <c r="TGT32" s="956"/>
      <c r="TGU32" s="956"/>
      <c r="TGV32" s="956"/>
      <c r="TGW32" s="956"/>
      <c r="TGX32" s="956"/>
      <c r="TGY32" s="956"/>
      <c r="TGZ32" s="956"/>
      <c r="THA32" s="956"/>
      <c r="THB32" s="956"/>
      <c r="THC32" s="956"/>
      <c r="THD32" s="956"/>
      <c r="THE32" s="956"/>
      <c r="THF32" s="956"/>
      <c r="THG32" s="956"/>
      <c r="THH32" s="956"/>
      <c r="THI32" s="956"/>
      <c r="THJ32" s="956"/>
      <c r="THK32" s="956"/>
      <c r="THL32" s="956"/>
      <c r="THM32" s="956"/>
      <c r="THN32" s="956"/>
      <c r="THO32" s="956"/>
      <c r="THP32" s="956"/>
      <c r="THQ32" s="956"/>
      <c r="THR32" s="956"/>
      <c r="THS32" s="956"/>
      <c r="THT32" s="956"/>
      <c r="THU32" s="956"/>
      <c r="THV32" s="956"/>
      <c r="THW32" s="956"/>
      <c r="THX32" s="956"/>
      <c r="THY32" s="956"/>
      <c r="THZ32" s="956"/>
      <c r="TIA32" s="956"/>
      <c r="TIB32" s="956"/>
      <c r="TIC32" s="956"/>
      <c r="TID32" s="956"/>
      <c r="TIE32" s="956"/>
      <c r="TIF32" s="956"/>
      <c r="TIG32" s="956"/>
      <c r="TIH32" s="956"/>
      <c r="TII32" s="956"/>
      <c r="TIJ32" s="956"/>
      <c r="TIK32" s="956"/>
      <c r="TIL32" s="956"/>
      <c r="TIM32" s="956"/>
      <c r="TIN32" s="956"/>
      <c r="TIO32" s="956"/>
      <c r="TIP32" s="956"/>
      <c r="TIQ32" s="956"/>
      <c r="TIR32" s="956"/>
      <c r="TIS32" s="956"/>
      <c r="TIT32" s="956"/>
      <c r="TIU32" s="956"/>
      <c r="TIV32" s="956"/>
      <c r="TIW32" s="956"/>
      <c r="TIX32" s="956"/>
      <c r="TIY32" s="956"/>
      <c r="TIZ32" s="956"/>
      <c r="TJA32" s="956"/>
      <c r="TJB32" s="956"/>
      <c r="TJC32" s="956"/>
      <c r="TJD32" s="956"/>
      <c r="TJE32" s="956"/>
      <c r="TJF32" s="956"/>
      <c r="TJG32" s="956"/>
      <c r="TJH32" s="956"/>
      <c r="TJI32" s="956"/>
      <c r="TJJ32" s="956"/>
      <c r="TJK32" s="956"/>
      <c r="TJL32" s="956"/>
      <c r="TJM32" s="956"/>
      <c r="TJN32" s="956"/>
      <c r="TJO32" s="956"/>
      <c r="TJP32" s="956"/>
      <c r="TJQ32" s="956"/>
      <c r="TJR32" s="956"/>
      <c r="TJS32" s="956"/>
      <c r="TJT32" s="956"/>
      <c r="TJU32" s="956"/>
      <c r="TJV32" s="956"/>
      <c r="TJW32" s="956"/>
      <c r="TJX32" s="956"/>
      <c r="TJY32" s="956"/>
      <c r="TJZ32" s="956"/>
      <c r="TKA32" s="956"/>
      <c r="TKB32" s="956"/>
      <c r="TKC32" s="956"/>
      <c r="TKD32" s="956"/>
      <c r="TKE32" s="956"/>
      <c r="TKF32" s="956"/>
      <c r="TKG32" s="956"/>
      <c r="TKH32" s="956"/>
      <c r="TKI32" s="956"/>
      <c r="TKJ32" s="956"/>
      <c r="TKK32" s="956"/>
      <c r="TKL32" s="956"/>
      <c r="TKM32" s="956"/>
      <c r="TKN32" s="956"/>
      <c r="TKO32" s="956"/>
      <c r="TKP32" s="956"/>
      <c r="TKQ32" s="956"/>
      <c r="TKR32" s="956"/>
      <c r="TKS32" s="956"/>
      <c r="TKT32" s="956"/>
      <c r="TKU32" s="956"/>
      <c r="TKV32" s="956"/>
      <c r="TKW32" s="956"/>
      <c r="TKX32" s="956"/>
      <c r="TKY32" s="956"/>
      <c r="TKZ32" s="956"/>
      <c r="TLA32" s="956"/>
      <c r="TLB32" s="956"/>
      <c r="TLC32" s="956"/>
      <c r="TLD32" s="956"/>
      <c r="TLE32" s="956"/>
      <c r="TLF32" s="956"/>
      <c r="TLG32" s="956"/>
      <c r="TLH32" s="956"/>
      <c r="TLI32" s="956"/>
      <c r="TLJ32" s="956"/>
      <c r="TLK32" s="956"/>
      <c r="TLL32" s="956"/>
      <c r="TLM32" s="956"/>
      <c r="TLN32" s="956"/>
      <c r="TLO32" s="956"/>
      <c r="TLP32" s="956"/>
      <c r="TLQ32" s="956"/>
      <c r="TLR32" s="956"/>
      <c r="TLS32" s="956"/>
      <c r="TLT32" s="956"/>
      <c r="TLU32" s="956"/>
      <c r="TLV32" s="956"/>
      <c r="TLW32" s="956"/>
      <c r="TLX32" s="956"/>
      <c r="TLY32" s="956"/>
      <c r="TLZ32" s="956"/>
      <c r="TMA32" s="956"/>
      <c r="TMB32" s="956"/>
      <c r="TMC32" s="956"/>
      <c r="TMD32" s="956"/>
      <c r="TME32" s="956"/>
      <c r="TMF32" s="956"/>
      <c r="TMG32" s="956"/>
      <c r="TMH32" s="956"/>
      <c r="TMI32" s="956"/>
      <c r="TMJ32" s="956"/>
      <c r="TMK32" s="956"/>
      <c r="TML32" s="956"/>
      <c r="TMM32" s="956"/>
      <c r="TMN32" s="956"/>
      <c r="TMO32" s="956"/>
      <c r="TMP32" s="956"/>
      <c r="TMQ32" s="956"/>
      <c r="TMR32" s="956"/>
      <c r="TMS32" s="956"/>
      <c r="TMT32" s="956"/>
      <c r="TMU32" s="956"/>
      <c r="TMV32" s="956"/>
      <c r="TMW32" s="956"/>
      <c r="TMX32" s="956"/>
      <c r="TMY32" s="956"/>
      <c r="TMZ32" s="956"/>
      <c r="TNA32" s="956"/>
      <c r="TNB32" s="956"/>
      <c r="TNC32" s="956"/>
      <c r="TND32" s="956"/>
      <c r="TNE32" s="956"/>
      <c r="TNF32" s="956"/>
      <c r="TNG32" s="956"/>
      <c r="TNH32" s="956"/>
      <c r="TNI32" s="956"/>
      <c r="TNJ32" s="956"/>
      <c r="TNK32" s="956"/>
      <c r="TNL32" s="956"/>
      <c r="TNM32" s="956"/>
      <c r="TNN32" s="956"/>
      <c r="TNO32" s="956"/>
      <c r="TNP32" s="956"/>
      <c r="TNQ32" s="956"/>
      <c r="TNR32" s="956"/>
      <c r="TNS32" s="956"/>
      <c r="TNT32" s="956"/>
      <c r="TNU32" s="956"/>
      <c r="TNV32" s="956"/>
      <c r="TNW32" s="956"/>
      <c r="TNX32" s="956"/>
      <c r="TNY32" s="956"/>
      <c r="TNZ32" s="956"/>
      <c r="TOA32" s="956"/>
      <c r="TOB32" s="956"/>
      <c r="TOC32" s="956"/>
      <c r="TOD32" s="956"/>
      <c r="TOE32" s="956"/>
      <c r="TOF32" s="956"/>
      <c r="TOG32" s="956"/>
      <c r="TOH32" s="956"/>
      <c r="TOI32" s="956"/>
      <c r="TOJ32" s="956"/>
      <c r="TOK32" s="956"/>
      <c r="TOL32" s="956"/>
      <c r="TOM32" s="956"/>
      <c r="TON32" s="956"/>
      <c r="TOO32" s="956"/>
      <c r="TOP32" s="956"/>
      <c r="TOQ32" s="956"/>
      <c r="TOR32" s="956"/>
      <c r="TOS32" s="956"/>
      <c r="TOT32" s="956"/>
      <c r="TOU32" s="956"/>
      <c r="TOV32" s="956"/>
      <c r="TOW32" s="956"/>
      <c r="TOX32" s="956"/>
      <c r="TOY32" s="956"/>
      <c r="TOZ32" s="956"/>
      <c r="TPA32" s="956"/>
      <c r="TPB32" s="956"/>
      <c r="TPC32" s="956"/>
      <c r="TPD32" s="956"/>
      <c r="TPE32" s="956"/>
      <c r="TPF32" s="956"/>
      <c r="TPG32" s="956"/>
      <c r="TPH32" s="956"/>
      <c r="TPI32" s="956"/>
      <c r="TPJ32" s="956"/>
      <c r="TPK32" s="956"/>
      <c r="TPL32" s="956"/>
      <c r="TPM32" s="956"/>
      <c r="TPN32" s="956"/>
      <c r="TPO32" s="956"/>
      <c r="TPP32" s="956"/>
      <c r="TPQ32" s="956"/>
      <c r="TPR32" s="956"/>
      <c r="TPS32" s="956"/>
      <c r="TPT32" s="956"/>
      <c r="TPU32" s="956"/>
      <c r="TPV32" s="956"/>
      <c r="TPW32" s="956"/>
      <c r="TPX32" s="956"/>
      <c r="TPY32" s="956"/>
      <c r="TPZ32" s="956"/>
      <c r="TQA32" s="956"/>
      <c r="TQB32" s="956"/>
      <c r="TQC32" s="956"/>
      <c r="TQD32" s="956"/>
      <c r="TQE32" s="956"/>
      <c r="TQF32" s="956"/>
      <c r="TQG32" s="956"/>
      <c r="TQH32" s="956"/>
      <c r="TQI32" s="956"/>
      <c r="TQJ32" s="956"/>
      <c r="TQK32" s="956"/>
      <c r="TQL32" s="956"/>
      <c r="TQM32" s="956"/>
      <c r="TQN32" s="956"/>
      <c r="TQO32" s="956"/>
      <c r="TQP32" s="956"/>
      <c r="TQQ32" s="956"/>
      <c r="TQR32" s="956"/>
      <c r="TQS32" s="956"/>
      <c r="TQT32" s="956"/>
      <c r="TQU32" s="956"/>
      <c r="TQV32" s="956"/>
      <c r="TQW32" s="956"/>
      <c r="TQX32" s="956"/>
      <c r="TQY32" s="956"/>
      <c r="TQZ32" s="956"/>
      <c r="TRA32" s="956"/>
      <c r="TRB32" s="956"/>
      <c r="TRC32" s="956"/>
      <c r="TRD32" s="956"/>
      <c r="TRE32" s="956"/>
      <c r="TRF32" s="956"/>
      <c r="TRG32" s="956"/>
      <c r="TRH32" s="956"/>
      <c r="TRI32" s="956"/>
      <c r="TRJ32" s="956"/>
      <c r="TRK32" s="956"/>
      <c r="TRL32" s="956"/>
      <c r="TRM32" s="956"/>
      <c r="TRN32" s="956"/>
      <c r="TRO32" s="956"/>
      <c r="TRP32" s="956"/>
      <c r="TRQ32" s="956"/>
      <c r="TRR32" s="956"/>
      <c r="TRS32" s="956"/>
      <c r="TRT32" s="956"/>
      <c r="TRU32" s="956"/>
      <c r="TRV32" s="956"/>
      <c r="TRW32" s="956"/>
      <c r="TRX32" s="956"/>
      <c r="TRY32" s="956"/>
      <c r="TRZ32" s="956"/>
      <c r="TSA32" s="956"/>
      <c r="TSB32" s="956"/>
      <c r="TSC32" s="956"/>
      <c r="TSD32" s="956"/>
      <c r="TSE32" s="956"/>
      <c r="TSF32" s="956"/>
      <c r="TSG32" s="956"/>
      <c r="TSH32" s="956"/>
      <c r="TSI32" s="956"/>
      <c r="TSJ32" s="956"/>
      <c r="TSK32" s="956"/>
      <c r="TSL32" s="956"/>
      <c r="TSM32" s="956"/>
      <c r="TSN32" s="956"/>
      <c r="TSO32" s="956"/>
      <c r="TSP32" s="956"/>
      <c r="TSQ32" s="956"/>
      <c r="TSR32" s="956"/>
      <c r="TSS32" s="956"/>
      <c r="TST32" s="956"/>
      <c r="TSU32" s="956"/>
      <c r="TSV32" s="956"/>
      <c r="TSW32" s="956"/>
      <c r="TSX32" s="956"/>
      <c r="TSY32" s="956"/>
      <c r="TSZ32" s="956"/>
      <c r="TTA32" s="956"/>
      <c r="TTB32" s="956"/>
      <c r="TTC32" s="956"/>
      <c r="TTD32" s="956"/>
      <c r="TTE32" s="956"/>
      <c r="TTF32" s="956"/>
      <c r="TTG32" s="956"/>
      <c r="TTH32" s="956"/>
      <c r="TTI32" s="956"/>
      <c r="TTJ32" s="956"/>
      <c r="TTK32" s="956"/>
      <c r="TTL32" s="956"/>
      <c r="TTM32" s="956"/>
      <c r="TTN32" s="956"/>
      <c r="TTO32" s="956"/>
      <c r="TTP32" s="956"/>
      <c r="TTQ32" s="956"/>
      <c r="TTR32" s="956"/>
      <c r="TTS32" s="956"/>
      <c r="TTT32" s="956"/>
      <c r="TTU32" s="956"/>
      <c r="TTV32" s="956"/>
      <c r="TTW32" s="956"/>
      <c r="TTX32" s="956"/>
      <c r="TTY32" s="956"/>
      <c r="TTZ32" s="956"/>
      <c r="TUA32" s="956"/>
      <c r="TUB32" s="956"/>
      <c r="TUC32" s="956"/>
      <c r="TUD32" s="956"/>
      <c r="TUE32" s="956"/>
      <c r="TUF32" s="956"/>
      <c r="TUG32" s="956"/>
      <c r="TUH32" s="956"/>
      <c r="TUI32" s="956"/>
      <c r="TUJ32" s="956"/>
      <c r="TUK32" s="956"/>
      <c r="TUL32" s="956"/>
      <c r="TUM32" s="956"/>
      <c r="TUN32" s="956"/>
      <c r="TUO32" s="956"/>
      <c r="TUP32" s="956"/>
      <c r="TUQ32" s="956"/>
      <c r="TUR32" s="956"/>
      <c r="TUS32" s="956"/>
      <c r="TUT32" s="956"/>
      <c r="TUU32" s="956"/>
      <c r="TUV32" s="956"/>
      <c r="TUW32" s="956"/>
      <c r="TUX32" s="956"/>
      <c r="TUY32" s="956"/>
      <c r="TUZ32" s="956"/>
      <c r="TVA32" s="956"/>
      <c r="TVB32" s="956"/>
      <c r="TVC32" s="956"/>
      <c r="TVD32" s="956"/>
      <c r="TVE32" s="956"/>
      <c r="TVF32" s="956"/>
      <c r="TVG32" s="956"/>
      <c r="TVH32" s="956"/>
      <c r="TVI32" s="956"/>
      <c r="TVJ32" s="956"/>
      <c r="TVK32" s="956"/>
      <c r="TVL32" s="956"/>
      <c r="TVM32" s="956"/>
      <c r="TVN32" s="956"/>
      <c r="TVO32" s="956"/>
      <c r="TVP32" s="956"/>
      <c r="TVQ32" s="956"/>
      <c r="TVR32" s="956"/>
      <c r="TVS32" s="956"/>
      <c r="TVT32" s="956"/>
      <c r="TVU32" s="956"/>
      <c r="TVV32" s="956"/>
      <c r="TVW32" s="956"/>
      <c r="TVX32" s="956"/>
      <c r="TVY32" s="956"/>
      <c r="TVZ32" s="956"/>
      <c r="TWA32" s="956"/>
      <c r="TWB32" s="956"/>
      <c r="TWC32" s="956"/>
      <c r="TWD32" s="956"/>
      <c r="TWE32" s="956"/>
      <c r="TWF32" s="956"/>
      <c r="TWG32" s="956"/>
      <c r="TWH32" s="956"/>
      <c r="TWI32" s="956"/>
      <c r="TWJ32" s="956"/>
      <c r="TWK32" s="956"/>
      <c r="TWL32" s="956"/>
      <c r="TWM32" s="956"/>
      <c r="TWN32" s="956"/>
      <c r="TWO32" s="956"/>
      <c r="TWP32" s="956"/>
      <c r="TWQ32" s="956"/>
      <c r="TWR32" s="956"/>
      <c r="TWS32" s="956"/>
      <c r="TWT32" s="956"/>
      <c r="TWU32" s="956"/>
      <c r="TWV32" s="956"/>
      <c r="TWW32" s="956"/>
      <c r="TWX32" s="956"/>
      <c r="TWY32" s="956"/>
      <c r="TWZ32" s="956"/>
      <c r="TXA32" s="956"/>
      <c r="TXB32" s="956"/>
      <c r="TXC32" s="956"/>
      <c r="TXD32" s="956"/>
      <c r="TXE32" s="956"/>
      <c r="TXF32" s="956"/>
      <c r="TXG32" s="956"/>
      <c r="TXH32" s="956"/>
      <c r="TXI32" s="956"/>
      <c r="TXJ32" s="956"/>
      <c r="TXK32" s="956"/>
      <c r="TXL32" s="956"/>
      <c r="TXM32" s="956"/>
      <c r="TXN32" s="956"/>
      <c r="TXO32" s="956"/>
      <c r="TXP32" s="956"/>
      <c r="TXQ32" s="956"/>
      <c r="TXR32" s="956"/>
      <c r="TXS32" s="956"/>
      <c r="TXT32" s="956"/>
      <c r="TXU32" s="956"/>
      <c r="TXV32" s="956"/>
      <c r="TXW32" s="956"/>
      <c r="TXX32" s="956"/>
      <c r="TXY32" s="956"/>
      <c r="TXZ32" s="956"/>
      <c r="TYA32" s="956"/>
      <c r="TYB32" s="956"/>
      <c r="TYC32" s="956"/>
      <c r="TYD32" s="956"/>
      <c r="TYE32" s="956"/>
      <c r="TYF32" s="956"/>
      <c r="TYG32" s="956"/>
      <c r="TYH32" s="956"/>
      <c r="TYI32" s="956"/>
      <c r="TYJ32" s="956"/>
      <c r="TYK32" s="956"/>
      <c r="TYL32" s="956"/>
      <c r="TYM32" s="956"/>
      <c r="TYN32" s="956"/>
      <c r="TYO32" s="956"/>
      <c r="TYP32" s="956"/>
      <c r="TYQ32" s="956"/>
      <c r="TYR32" s="956"/>
      <c r="TYS32" s="956"/>
      <c r="TYT32" s="956"/>
      <c r="TYU32" s="956"/>
      <c r="TYV32" s="956"/>
      <c r="TYW32" s="956"/>
      <c r="TYX32" s="956"/>
      <c r="TYY32" s="956"/>
      <c r="TYZ32" s="956"/>
      <c r="TZA32" s="956"/>
      <c r="TZB32" s="956"/>
      <c r="TZC32" s="956"/>
      <c r="TZD32" s="956"/>
      <c r="TZE32" s="956"/>
      <c r="TZF32" s="956"/>
      <c r="TZG32" s="956"/>
      <c r="TZH32" s="956"/>
      <c r="TZI32" s="956"/>
      <c r="TZJ32" s="956"/>
      <c r="TZK32" s="956"/>
      <c r="TZL32" s="956"/>
      <c r="TZM32" s="956"/>
      <c r="TZN32" s="956"/>
      <c r="TZO32" s="956"/>
      <c r="TZP32" s="956"/>
      <c r="TZQ32" s="956"/>
      <c r="TZR32" s="956"/>
      <c r="TZS32" s="956"/>
      <c r="TZT32" s="956"/>
      <c r="TZU32" s="956"/>
      <c r="TZV32" s="956"/>
      <c r="TZW32" s="956"/>
      <c r="TZX32" s="956"/>
      <c r="TZY32" s="956"/>
      <c r="TZZ32" s="956"/>
      <c r="UAA32" s="956"/>
      <c r="UAB32" s="956"/>
      <c r="UAC32" s="956"/>
      <c r="UAD32" s="956"/>
      <c r="UAE32" s="956"/>
      <c r="UAF32" s="956"/>
      <c r="UAG32" s="956"/>
      <c r="UAH32" s="956"/>
      <c r="UAI32" s="956"/>
      <c r="UAJ32" s="956"/>
      <c r="UAK32" s="956"/>
      <c r="UAL32" s="956"/>
      <c r="UAM32" s="956"/>
      <c r="UAN32" s="956"/>
      <c r="UAO32" s="956"/>
      <c r="UAP32" s="956"/>
      <c r="UAQ32" s="956"/>
      <c r="UAR32" s="956"/>
      <c r="UAS32" s="956"/>
      <c r="UAT32" s="956"/>
      <c r="UAU32" s="956"/>
      <c r="UAV32" s="956"/>
      <c r="UAW32" s="956"/>
      <c r="UAX32" s="956"/>
      <c r="UAY32" s="956"/>
      <c r="UAZ32" s="956"/>
      <c r="UBA32" s="956"/>
      <c r="UBB32" s="956"/>
      <c r="UBC32" s="956"/>
      <c r="UBD32" s="956"/>
      <c r="UBE32" s="956"/>
      <c r="UBF32" s="956"/>
      <c r="UBG32" s="956"/>
      <c r="UBH32" s="956"/>
      <c r="UBI32" s="956"/>
      <c r="UBJ32" s="956"/>
      <c r="UBK32" s="956"/>
      <c r="UBL32" s="956"/>
      <c r="UBM32" s="956"/>
      <c r="UBN32" s="956"/>
      <c r="UBO32" s="956"/>
      <c r="UBP32" s="956"/>
      <c r="UBQ32" s="956"/>
      <c r="UBR32" s="956"/>
      <c r="UBS32" s="956"/>
      <c r="UBT32" s="956"/>
      <c r="UBU32" s="956"/>
      <c r="UBV32" s="956"/>
      <c r="UBW32" s="956"/>
      <c r="UBX32" s="956"/>
      <c r="UBY32" s="956"/>
      <c r="UBZ32" s="956"/>
      <c r="UCA32" s="956"/>
      <c r="UCB32" s="956"/>
      <c r="UCC32" s="956"/>
      <c r="UCD32" s="956"/>
      <c r="UCE32" s="956"/>
      <c r="UCF32" s="956"/>
      <c r="UCG32" s="956"/>
      <c r="UCH32" s="956"/>
      <c r="UCI32" s="956"/>
      <c r="UCJ32" s="956"/>
      <c r="UCK32" s="956"/>
      <c r="UCL32" s="956"/>
      <c r="UCM32" s="956"/>
      <c r="UCN32" s="956"/>
      <c r="UCO32" s="956"/>
      <c r="UCP32" s="956"/>
      <c r="UCQ32" s="956"/>
      <c r="UCR32" s="956"/>
      <c r="UCS32" s="956"/>
      <c r="UCT32" s="956"/>
      <c r="UCU32" s="956"/>
      <c r="UCV32" s="956"/>
      <c r="UCW32" s="956"/>
      <c r="UCX32" s="956"/>
      <c r="UCY32" s="956"/>
      <c r="UCZ32" s="956"/>
      <c r="UDA32" s="956"/>
      <c r="UDB32" s="956"/>
      <c r="UDC32" s="956"/>
      <c r="UDD32" s="956"/>
      <c r="UDE32" s="956"/>
      <c r="UDF32" s="956"/>
      <c r="UDG32" s="956"/>
      <c r="UDH32" s="956"/>
      <c r="UDI32" s="956"/>
      <c r="UDJ32" s="956"/>
      <c r="UDK32" s="956"/>
      <c r="UDL32" s="956"/>
      <c r="UDM32" s="956"/>
      <c r="UDN32" s="956"/>
      <c r="UDO32" s="956"/>
      <c r="UDP32" s="956"/>
      <c r="UDQ32" s="956"/>
      <c r="UDR32" s="956"/>
      <c r="UDS32" s="956"/>
      <c r="UDT32" s="956"/>
      <c r="UDU32" s="956"/>
      <c r="UDV32" s="956"/>
      <c r="UDW32" s="956"/>
      <c r="UDX32" s="956"/>
      <c r="UDY32" s="956"/>
      <c r="UDZ32" s="956"/>
      <c r="UEA32" s="956"/>
      <c r="UEB32" s="956"/>
      <c r="UEC32" s="956"/>
      <c r="UED32" s="956"/>
      <c r="UEE32" s="956"/>
      <c r="UEF32" s="956"/>
      <c r="UEG32" s="956"/>
      <c r="UEH32" s="956"/>
      <c r="UEI32" s="956"/>
      <c r="UEJ32" s="956"/>
      <c r="UEK32" s="956"/>
      <c r="UEL32" s="956"/>
      <c r="UEM32" s="956"/>
      <c r="UEN32" s="956"/>
      <c r="UEO32" s="956"/>
      <c r="UEP32" s="956"/>
      <c r="UEQ32" s="956"/>
      <c r="UER32" s="956"/>
      <c r="UES32" s="956"/>
      <c r="UET32" s="956"/>
      <c r="UEU32" s="956"/>
      <c r="UEV32" s="956"/>
      <c r="UEW32" s="956"/>
      <c r="UEX32" s="956"/>
      <c r="UEY32" s="956"/>
      <c r="UEZ32" s="956"/>
      <c r="UFA32" s="956"/>
      <c r="UFB32" s="956"/>
      <c r="UFC32" s="956"/>
      <c r="UFD32" s="956"/>
      <c r="UFE32" s="956"/>
      <c r="UFF32" s="956"/>
      <c r="UFG32" s="956"/>
      <c r="UFH32" s="956"/>
      <c r="UFI32" s="956"/>
      <c r="UFJ32" s="956"/>
      <c r="UFK32" s="956"/>
      <c r="UFL32" s="956"/>
      <c r="UFM32" s="956"/>
      <c r="UFN32" s="956"/>
      <c r="UFO32" s="956"/>
      <c r="UFP32" s="956"/>
      <c r="UFQ32" s="956"/>
      <c r="UFR32" s="956"/>
      <c r="UFS32" s="956"/>
      <c r="UFT32" s="956"/>
      <c r="UFU32" s="956"/>
      <c r="UFV32" s="956"/>
      <c r="UFW32" s="956"/>
      <c r="UFX32" s="956"/>
      <c r="UFY32" s="956"/>
      <c r="UFZ32" s="956"/>
      <c r="UGA32" s="956"/>
      <c r="UGB32" s="956"/>
      <c r="UGC32" s="956"/>
      <c r="UGD32" s="956"/>
      <c r="UGE32" s="956"/>
      <c r="UGF32" s="956"/>
      <c r="UGG32" s="956"/>
      <c r="UGH32" s="956"/>
      <c r="UGI32" s="956"/>
      <c r="UGJ32" s="956"/>
      <c r="UGK32" s="956"/>
      <c r="UGL32" s="956"/>
      <c r="UGM32" s="956"/>
      <c r="UGN32" s="956"/>
      <c r="UGO32" s="956"/>
      <c r="UGP32" s="956"/>
      <c r="UGQ32" s="956"/>
      <c r="UGR32" s="956"/>
      <c r="UGS32" s="956"/>
      <c r="UGT32" s="956"/>
      <c r="UGU32" s="956"/>
      <c r="UGV32" s="956"/>
      <c r="UGW32" s="956"/>
      <c r="UGX32" s="956"/>
      <c r="UGY32" s="956"/>
      <c r="UGZ32" s="956"/>
      <c r="UHA32" s="956"/>
      <c r="UHB32" s="956"/>
      <c r="UHC32" s="956"/>
      <c r="UHD32" s="956"/>
      <c r="UHE32" s="956"/>
      <c r="UHF32" s="956"/>
      <c r="UHG32" s="956"/>
      <c r="UHH32" s="956"/>
      <c r="UHI32" s="956"/>
      <c r="UHJ32" s="956"/>
      <c r="UHK32" s="956"/>
      <c r="UHL32" s="956"/>
      <c r="UHM32" s="956"/>
      <c r="UHN32" s="956"/>
      <c r="UHO32" s="956"/>
      <c r="UHP32" s="956"/>
      <c r="UHQ32" s="956"/>
      <c r="UHR32" s="956"/>
      <c r="UHS32" s="956"/>
      <c r="UHT32" s="956"/>
      <c r="UHU32" s="956"/>
      <c r="UHV32" s="956"/>
      <c r="UHW32" s="956"/>
      <c r="UHX32" s="956"/>
      <c r="UHY32" s="956"/>
      <c r="UHZ32" s="956"/>
      <c r="UIA32" s="956"/>
      <c r="UIB32" s="956"/>
      <c r="UIC32" s="956"/>
      <c r="UID32" s="956"/>
      <c r="UIE32" s="956"/>
      <c r="UIF32" s="956"/>
      <c r="UIG32" s="956"/>
      <c r="UIH32" s="956"/>
      <c r="UII32" s="956"/>
      <c r="UIJ32" s="956"/>
      <c r="UIK32" s="956"/>
      <c r="UIL32" s="956"/>
      <c r="UIM32" s="956"/>
      <c r="UIN32" s="956"/>
      <c r="UIO32" s="956"/>
      <c r="UIP32" s="956"/>
      <c r="UIQ32" s="956"/>
      <c r="UIR32" s="956"/>
      <c r="UIS32" s="956"/>
      <c r="UIT32" s="956"/>
      <c r="UIU32" s="956"/>
      <c r="UIV32" s="956"/>
      <c r="UIW32" s="956"/>
      <c r="UIX32" s="956"/>
      <c r="UIY32" s="956"/>
      <c r="UIZ32" s="956"/>
      <c r="UJA32" s="956"/>
      <c r="UJB32" s="956"/>
      <c r="UJC32" s="956"/>
      <c r="UJD32" s="956"/>
      <c r="UJE32" s="956"/>
      <c r="UJF32" s="956"/>
      <c r="UJG32" s="956"/>
      <c r="UJH32" s="956"/>
      <c r="UJI32" s="956"/>
      <c r="UJJ32" s="956"/>
      <c r="UJK32" s="956"/>
      <c r="UJL32" s="956"/>
      <c r="UJM32" s="956"/>
      <c r="UJN32" s="956"/>
      <c r="UJO32" s="956"/>
      <c r="UJP32" s="956"/>
      <c r="UJQ32" s="956"/>
      <c r="UJR32" s="956"/>
      <c r="UJS32" s="956"/>
      <c r="UJT32" s="956"/>
      <c r="UJU32" s="956"/>
      <c r="UJV32" s="956"/>
      <c r="UJW32" s="956"/>
      <c r="UJX32" s="956"/>
      <c r="UJY32" s="956"/>
      <c r="UJZ32" s="956"/>
      <c r="UKA32" s="956"/>
      <c r="UKB32" s="956"/>
      <c r="UKC32" s="956"/>
      <c r="UKD32" s="956"/>
      <c r="UKE32" s="956"/>
      <c r="UKF32" s="956"/>
      <c r="UKG32" s="956"/>
      <c r="UKH32" s="956"/>
      <c r="UKI32" s="956"/>
      <c r="UKJ32" s="956"/>
      <c r="UKK32" s="956"/>
      <c r="UKL32" s="956"/>
      <c r="UKM32" s="956"/>
      <c r="UKN32" s="956"/>
      <c r="UKO32" s="956"/>
      <c r="UKP32" s="956"/>
      <c r="UKQ32" s="956"/>
      <c r="UKR32" s="956"/>
      <c r="UKS32" s="956"/>
      <c r="UKT32" s="956"/>
      <c r="UKU32" s="956"/>
      <c r="UKV32" s="956"/>
      <c r="UKW32" s="956"/>
      <c r="UKX32" s="956"/>
      <c r="UKY32" s="956"/>
      <c r="UKZ32" s="956"/>
      <c r="ULA32" s="956"/>
      <c r="ULB32" s="956"/>
      <c r="ULC32" s="956"/>
      <c r="ULD32" s="956"/>
      <c r="ULE32" s="956"/>
      <c r="ULF32" s="956"/>
      <c r="ULG32" s="956"/>
      <c r="ULH32" s="956"/>
      <c r="ULI32" s="956"/>
      <c r="ULJ32" s="956"/>
      <c r="ULK32" s="956"/>
      <c r="ULL32" s="956"/>
      <c r="ULM32" s="956"/>
      <c r="ULN32" s="956"/>
      <c r="ULO32" s="956"/>
      <c r="ULP32" s="956"/>
      <c r="ULQ32" s="956"/>
      <c r="ULR32" s="956"/>
      <c r="ULS32" s="956"/>
      <c r="ULT32" s="956"/>
      <c r="ULU32" s="956"/>
      <c r="ULV32" s="956"/>
      <c r="ULW32" s="956"/>
      <c r="ULX32" s="956"/>
      <c r="ULY32" s="956"/>
      <c r="ULZ32" s="956"/>
      <c r="UMA32" s="956"/>
      <c r="UMB32" s="956"/>
      <c r="UMC32" s="956"/>
      <c r="UMD32" s="956"/>
      <c r="UME32" s="956"/>
      <c r="UMF32" s="956"/>
      <c r="UMG32" s="956"/>
      <c r="UMH32" s="956"/>
      <c r="UMI32" s="956"/>
      <c r="UMJ32" s="956"/>
      <c r="UMK32" s="956"/>
      <c r="UML32" s="956"/>
      <c r="UMM32" s="956"/>
      <c r="UMN32" s="956"/>
      <c r="UMO32" s="956"/>
      <c r="UMP32" s="956"/>
      <c r="UMQ32" s="956"/>
      <c r="UMR32" s="956"/>
      <c r="UMS32" s="956"/>
      <c r="UMT32" s="956"/>
      <c r="UMU32" s="956"/>
      <c r="UMV32" s="956"/>
      <c r="UMW32" s="956"/>
      <c r="UMX32" s="956"/>
      <c r="UMY32" s="956"/>
      <c r="UMZ32" s="956"/>
      <c r="UNA32" s="956"/>
      <c r="UNB32" s="956"/>
      <c r="UNC32" s="956"/>
      <c r="UND32" s="956"/>
      <c r="UNE32" s="956"/>
      <c r="UNF32" s="956"/>
      <c r="UNG32" s="956"/>
      <c r="UNH32" s="956"/>
      <c r="UNI32" s="956"/>
      <c r="UNJ32" s="956"/>
      <c r="UNK32" s="956"/>
      <c r="UNL32" s="956"/>
      <c r="UNM32" s="956"/>
      <c r="UNN32" s="956"/>
      <c r="UNO32" s="956"/>
      <c r="UNP32" s="956"/>
      <c r="UNQ32" s="956"/>
      <c r="UNR32" s="956"/>
      <c r="UNS32" s="956"/>
      <c r="UNT32" s="956"/>
      <c r="UNU32" s="956"/>
      <c r="UNV32" s="956"/>
      <c r="UNW32" s="956"/>
      <c r="UNX32" s="956"/>
      <c r="UNY32" s="956"/>
      <c r="UNZ32" s="956"/>
      <c r="UOA32" s="956"/>
      <c r="UOB32" s="956"/>
      <c r="UOC32" s="956"/>
      <c r="UOD32" s="956"/>
      <c r="UOE32" s="956"/>
      <c r="UOF32" s="956"/>
      <c r="UOG32" s="956"/>
      <c r="UOH32" s="956"/>
      <c r="UOI32" s="956"/>
      <c r="UOJ32" s="956"/>
      <c r="UOK32" s="956"/>
      <c r="UOL32" s="956"/>
      <c r="UOM32" s="956"/>
      <c r="UON32" s="956"/>
      <c r="UOO32" s="956"/>
      <c r="UOP32" s="956"/>
      <c r="UOQ32" s="956"/>
      <c r="UOR32" s="956"/>
      <c r="UOS32" s="956"/>
      <c r="UOT32" s="956"/>
      <c r="UOU32" s="956"/>
      <c r="UOV32" s="956"/>
      <c r="UOW32" s="956"/>
      <c r="UOX32" s="956"/>
      <c r="UOY32" s="956"/>
      <c r="UOZ32" s="956"/>
      <c r="UPA32" s="956"/>
      <c r="UPB32" s="956"/>
      <c r="UPC32" s="956"/>
      <c r="UPD32" s="956"/>
      <c r="UPE32" s="956"/>
      <c r="UPF32" s="956"/>
      <c r="UPG32" s="956"/>
      <c r="UPH32" s="956"/>
      <c r="UPI32" s="956"/>
      <c r="UPJ32" s="956"/>
      <c r="UPK32" s="956"/>
      <c r="UPL32" s="956"/>
      <c r="UPM32" s="956"/>
      <c r="UPN32" s="956"/>
      <c r="UPO32" s="956"/>
      <c r="UPP32" s="956"/>
      <c r="UPQ32" s="956"/>
      <c r="UPR32" s="956"/>
      <c r="UPS32" s="956"/>
      <c r="UPT32" s="956"/>
      <c r="UPU32" s="956"/>
      <c r="UPV32" s="956"/>
      <c r="UPW32" s="956"/>
      <c r="UPX32" s="956"/>
      <c r="UPY32" s="956"/>
      <c r="UPZ32" s="956"/>
      <c r="UQA32" s="956"/>
      <c r="UQB32" s="956"/>
      <c r="UQC32" s="956"/>
      <c r="UQD32" s="956"/>
      <c r="UQE32" s="956"/>
      <c r="UQF32" s="956"/>
      <c r="UQG32" s="956"/>
      <c r="UQH32" s="956"/>
      <c r="UQI32" s="956"/>
      <c r="UQJ32" s="956"/>
      <c r="UQK32" s="956"/>
      <c r="UQL32" s="956"/>
      <c r="UQM32" s="956"/>
      <c r="UQN32" s="956"/>
      <c r="UQO32" s="956"/>
      <c r="UQP32" s="956"/>
      <c r="UQQ32" s="956"/>
      <c r="UQR32" s="956"/>
      <c r="UQS32" s="956"/>
      <c r="UQT32" s="956"/>
      <c r="UQU32" s="956"/>
      <c r="UQV32" s="956"/>
      <c r="UQW32" s="956"/>
      <c r="UQX32" s="956"/>
      <c r="UQY32" s="956"/>
      <c r="UQZ32" s="956"/>
      <c r="URA32" s="956"/>
      <c r="URB32" s="956"/>
      <c r="URC32" s="956"/>
      <c r="URD32" s="956"/>
      <c r="URE32" s="956"/>
      <c r="URF32" s="956"/>
      <c r="URG32" s="956"/>
      <c r="URH32" s="956"/>
      <c r="URI32" s="956"/>
      <c r="URJ32" s="956"/>
      <c r="URK32" s="956"/>
      <c r="URL32" s="956"/>
      <c r="URM32" s="956"/>
      <c r="URN32" s="956"/>
      <c r="URO32" s="956"/>
      <c r="URP32" s="956"/>
      <c r="URQ32" s="956"/>
      <c r="URR32" s="956"/>
      <c r="URS32" s="956"/>
      <c r="URT32" s="956"/>
      <c r="URU32" s="956"/>
      <c r="URV32" s="956"/>
      <c r="URW32" s="956"/>
      <c r="URX32" s="956"/>
      <c r="URY32" s="956"/>
      <c r="URZ32" s="956"/>
      <c r="USA32" s="956"/>
      <c r="USB32" s="956"/>
      <c r="USC32" s="956"/>
      <c r="USD32" s="956"/>
      <c r="USE32" s="956"/>
      <c r="USF32" s="956"/>
      <c r="USG32" s="956"/>
      <c r="USH32" s="956"/>
      <c r="USI32" s="956"/>
      <c r="USJ32" s="956"/>
      <c r="USK32" s="956"/>
      <c r="USL32" s="956"/>
      <c r="USM32" s="956"/>
      <c r="USN32" s="956"/>
      <c r="USO32" s="956"/>
      <c r="USP32" s="956"/>
      <c r="USQ32" s="956"/>
      <c r="USR32" s="956"/>
      <c r="USS32" s="956"/>
      <c r="UST32" s="956"/>
      <c r="USU32" s="956"/>
      <c r="USV32" s="956"/>
      <c r="USW32" s="956"/>
      <c r="USX32" s="956"/>
      <c r="USY32" s="956"/>
      <c r="USZ32" s="956"/>
      <c r="UTA32" s="956"/>
      <c r="UTB32" s="956"/>
      <c r="UTC32" s="956"/>
      <c r="UTD32" s="956"/>
      <c r="UTE32" s="956"/>
      <c r="UTF32" s="956"/>
      <c r="UTG32" s="956"/>
      <c r="UTH32" s="956"/>
      <c r="UTI32" s="956"/>
      <c r="UTJ32" s="956"/>
      <c r="UTK32" s="956"/>
      <c r="UTL32" s="956"/>
      <c r="UTM32" s="956"/>
      <c r="UTN32" s="956"/>
      <c r="UTO32" s="956"/>
      <c r="UTP32" s="956"/>
      <c r="UTQ32" s="956"/>
      <c r="UTR32" s="956"/>
      <c r="UTS32" s="956"/>
      <c r="UTT32" s="956"/>
      <c r="UTU32" s="956"/>
      <c r="UTV32" s="956"/>
      <c r="UTW32" s="956"/>
      <c r="UTX32" s="956"/>
      <c r="UTY32" s="956"/>
      <c r="UTZ32" s="956"/>
      <c r="UUA32" s="956"/>
      <c r="UUB32" s="956"/>
      <c r="UUC32" s="956"/>
      <c r="UUD32" s="956"/>
      <c r="UUE32" s="956"/>
      <c r="UUF32" s="956"/>
      <c r="UUG32" s="956"/>
      <c r="UUH32" s="956"/>
      <c r="UUI32" s="956"/>
      <c r="UUJ32" s="956"/>
      <c r="UUK32" s="956"/>
      <c r="UUL32" s="956"/>
      <c r="UUM32" s="956"/>
      <c r="UUN32" s="956"/>
      <c r="UUO32" s="956"/>
      <c r="UUP32" s="956"/>
      <c r="UUQ32" s="956"/>
      <c r="UUR32" s="956"/>
      <c r="UUS32" s="956"/>
      <c r="UUT32" s="956"/>
      <c r="UUU32" s="956"/>
      <c r="UUV32" s="956"/>
      <c r="UUW32" s="956"/>
      <c r="UUX32" s="956"/>
      <c r="UUY32" s="956"/>
      <c r="UUZ32" s="956"/>
      <c r="UVA32" s="956"/>
      <c r="UVB32" s="956"/>
      <c r="UVC32" s="956"/>
      <c r="UVD32" s="956"/>
      <c r="UVE32" s="956"/>
      <c r="UVF32" s="956"/>
      <c r="UVG32" s="956"/>
      <c r="UVH32" s="956"/>
      <c r="UVI32" s="956"/>
      <c r="UVJ32" s="956"/>
      <c r="UVK32" s="956"/>
      <c r="UVL32" s="956"/>
      <c r="UVM32" s="956"/>
      <c r="UVN32" s="956"/>
      <c r="UVO32" s="956"/>
      <c r="UVP32" s="956"/>
      <c r="UVQ32" s="956"/>
      <c r="UVR32" s="956"/>
      <c r="UVS32" s="956"/>
      <c r="UVT32" s="956"/>
      <c r="UVU32" s="956"/>
      <c r="UVV32" s="956"/>
      <c r="UVW32" s="956"/>
      <c r="UVX32" s="956"/>
      <c r="UVY32" s="956"/>
      <c r="UVZ32" s="956"/>
      <c r="UWA32" s="956"/>
      <c r="UWB32" s="956"/>
      <c r="UWC32" s="956"/>
      <c r="UWD32" s="956"/>
      <c r="UWE32" s="956"/>
      <c r="UWF32" s="956"/>
      <c r="UWG32" s="956"/>
      <c r="UWH32" s="956"/>
      <c r="UWI32" s="956"/>
      <c r="UWJ32" s="956"/>
      <c r="UWK32" s="956"/>
      <c r="UWL32" s="956"/>
      <c r="UWM32" s="956"/>
      <c r="UWN32" s="956"/>
      <c r="UWO32" s="956"/>
      <c r="UWP32" s="956"/>
      <c r="UWQ32" s="956"/>
      <c r="UWR32" s="956"/>
      <c r="UWS32" s="956"/>
      <c r="UWT32" s="956"/>
      <c r="UWU32" s="956"/>
      <c r="UWV32" s="956"/>
      <c r="UWW32" s="956"/>
      <c r="UWX32" s="956"/>
      <c r="UWY32" s="956"/>
      <c r="UWZ32" s="956"/>
      <c r="UXA32" s="956"/>
      <c r="UXB32" s="956"/>
      <c r="UXC32" s="956"/>
      <c r="UXD32" s="956"/>
      <c r="UXE32" s="956"/>
      <c r="UXF32" s="956"/>
      <c r="UXG32" s="956"/>
      <c r="UXH32" s="956"/>
      <c r="UXI32" s="956"/>
      <c r="UXJ32" s="956"/>
      <c r="UXK32" s="956"/>
      <c r="UXL32" s="956"/>
      <c r="UXM32" s="956"/>
      <c r="UXN32" s="956"/>
      <c r="UXO32" s="956"/>
      <c r="UXP32" s="956"/>
      <c r="UXQ32" s="956"/>
      <c r="UXR32" s="956"/>
      <c r="UXS32" s="956"/>
      <c r="UXT32" s="956"/>
      <c r="UXU32" s="956"/>
      <c r="UXV32" s="956"/>
      <c r="UXW32" s="956"/>
      <c r="UXX32" s="956"/>
      <c r="UXY32" s="956"/>
      <c r="UXZ32" s="956"/>
      <c r="UYA32" s="956"/>
      <c r="UYB32" s="956"/>
      <c r="UYC32" s="956"/>
      <c r="UYD32" s="956"/>
      <c r="UYE32" s="956"/>
      <c r="UYF32" s="956"/>
      <c r="UYG32" s="956"/>
      <c r="UYH32" s="956"/>
      <c r="UYI32" s="956"/>
      <c r="UYJ32" s="956"/>
      <c r="UYK32" s="956"/>
      <c r="UYL32" s="956"/>
      <c r="UYM32" s="956"/>
      <c r="UYN32" s="956"/>
      <c r="UYO32" s="956"/>
      <c r="UYP32" s="956"/>
      <c r="UYQ32" s="956"/>
      <c r="UYR32" s="956"/>
      <c r="UYS32" s="956"/>
      <c r="UYT32" s="956"/>
      <c r="UYU32" s="956"/>
      <c r="UYV32" s="956"/>
      <c r="UYW32" s="956"/>
      <c r="UYX32" s="956"/>
      <c r="UYY32" s="956"/>
      <c r="UYZ32" s="956"/>
      <c r="UZA32" s="956"/>
      <c r="UZB32" s="956"/>
      <c r="UZC32" s="956"/>
      <c r="UZD32" s="956"/>
      <c r="UZE32" s="956"/>
      <c r="UZF32" s="956"/>
      <c r="UZG32" s="956"/>
      <c r="UZH32" s="956"/>
      <c r="UZI32" s="956"/>
      <c r="UZJ32" s="956"/>
      <c r="UZK32" s="956"/>
      <c r="UZL32" s="956"/>
      <c r="UZM32" s="956"/>
      <c r="UZN32" s="956"/>
      <c r="UZO32" s="956"/>
      <c r="UZP32" s="956"/>
      <c r="UZQ32" s="956"/>
      <c r="UZR32" s="956"/>
      <c r="UZS32" s="956"/>
      <c r="UZT32" s="956"/>
      <c r="UZU32" s="956"/>
      <c r="UZV32" s="956"/>
      <c r="UZW32" s="956"/>
      <c r="UZX32" s="956"/>
      <c r="UZY32" s="956"/>
      <c r="UZZ32" s="956"/>
      <c r="VAA32" s="956"/>
      <c r="VAB32" s="956"/>
      <c r="VAC32" s="956"/>
      <c r="VAD32" s="956"/>
      <c r="VAE32" s="956"/>
      <c r="VAF32" s="956"/>
      <c r="VAG32" s="956"/>
      <c r="VAH32" s="956"/>
      <c r="VAI32" s="956"/>
      <c r="VAJ32" s="956"/>
      <c r="VAK32" s="956"/>
      <c r="VAL32" s="956"/>
      <c r="VAM32" s="956"/>
      <c r="VAN32" s="956"/>
      <c r="VAO32" s="956"/>
      <c r="VAP32" s="956"/>
      <c r="VAQ32" s="956"/>
      <c r="VAR32" s="956"/>
      <c r="VAS32" s="956"/>
      <c r="VAT32" s="956"/>
      <c r="VAU32" s="956"/>
      <c r="VAV32" s="956"/>
      <c r="VAW32" s="956"/>
      <c r="VAX32" s="956"/>
      <c r="VAY32" s="956"/>
      <c r="VAZ32" s="956"/>
      <c r="VBA32" s="956"/>
      <c r="VBB32" s="956"/>
      <c r="VBC32" s="956"/>
      <c r="VBD32" s="956"/>
      <c r="VBE32" s="956"/>
      <c r="VBF32" s="956"/>
      <c r="VBG32" s="956"/>
      <c r="VBH32" s="956"/>
      <c r="VBI32" s="956"/>
      <c r="VBJ32" s="956"/>
      <c r="VBK32" s="956"/>
      <c r="VBL32" s="956"/>
      <c r="VBM32" s="956"/>
      <c r="VBN32" s="956"/>
      <c r="VBO32" s="956"/>
      <c r="VBP32" s="956"/>
      <c r="VBQ32" s="956"/>
      <c r="VBR32" s="956"/>
      <c r="VBS32" s="956"/>
      <c r="VBT32" s="956"/>
      <c r="VBU32" s="956"/>
      <c r="VBV32" s="956"/>
      <c r="VBW32" s="956"/>
      <c r="VBX32" s="956"/>
      <c r="VBY32" s="956"/>
      <c r="VBZ32" s="956"/>
      <c r="VCA32" s="956"/>
      <c r="VCB32" s="956"/>
      <c r="VCC32" s="956"/>
      <c r="VCD32" s="956"/>
      <c r="VCE32" s="956"/>
      <c r="VCF32" s="956"/>
      <c r="VCG32" s="956"/>
      <c r="VCH32" s="956"/>
      <c r="VCI32" s="956"/>
      <c r="VCJ32" s="956"/>
      <c r="VCK32" s="956"/>
      <c r="VCL32" s="956"/>
      <c r="VCM32" s="956"/>
      <c r="VCN32" s="956"/>
      <c r="VCO32" s="956"/>
      <c r="VCP32" s="956"/>
      <c r="VCQ32" s="956"/>
      <c r="VCR32" s="956"/>
      <c r="VCS32" s="956"/>
      <c r="VCT32" s="956"/>
      <c r="VCU32" s="956"/>
      <c r="VCV32" s="956"/>
      <c r="VCW32" s="956"/>
      <c r="VCX32" s="956"/>
      <c r="VCY32" s="956"/>
      <c r="VCZ32" s="956"/>
      <c r="VDA32" s="956"/>
      <c r="VDB32" s="956"/>
      <c r="VDC32" s="956"/>
      <c r="VDD32" s="956"/>
      <c r="VDE32" s="956"/>
      <c r="VDF32" s="956"/>
      <c r="VDG32" s="956"/>
      <c r="VDH32" s="956"/>
      <c r="VDI32" s="956"/>
      <c r="VDJ32" s="956"/>
      <c r="VDK32" s="956"/>
      <c r="VDL32" s="956"/>
      <c r="VDM32" s="956"/>
      <c r="VDN32" s="956"/>
      <c r="VDO32" s="956"/>
      <c r="VDP32" s="956"/>
      <c r="VDQ32" s="956"/>
      <c r="VDR32" s="956"/>
      <c r="VDS32" s="956"/>
      <c r="VDT32" s="956"/>
      <c r="VDU32" s="956"/>
      <c r="VDV32" s="956"/>
      <c r="VDW32" s="956"/>
      <c r="VDX32" s="956"/>
      <c r="VDY32" s="956"/>
      <c r="VDZ32" s="956"/>
      <c r="VEA32" s="956"/>
      <c r="VEB32" s="956"/>
      <c r="VEC32" s="956"/>
      <c r="VED32" s="956"/>
      <c r="VEE32" s="956"/>
      <c r="VEF32" s="956"/>
      <c r="VEG32" s="956"/>
      <c r="VEH32" s="956"/>
      <c r="VEI32" s="956"/>
      <c r="VEJ32" s="956"/>
      <c r="VEK32" s="956"/>
      <c r="VEL32" s="956"/>
      <c r="VEM32" s="956"/>
      <c r="VEN32" s="956"/>
      <c r="VEO32" s="956"/>
      <c r="VEP32" s="956"/>
      <c r="VEQ32" s="956"/>
      <c r="VER32" s="956"/>
      <c r="VES32" s="956"/>
      <c r="VET32" s="956"/>
      <c r="VEU32" s="956"/>
      <c r="VEV32" s="956"/>
      <c r="VEW32" s="956"/>
      <c r="VEX32" s="956"/>
      <c r="VEY32" s="956"/>
      <c r="VEZ32" s="956"/>
      <c r="VFA32" s="956"/>
      <c r="VFB32" s="956"/>
      <c r="VFC32" s="956"/>
      <c r="VFD32" s="956"/>
      <c r="VFE32" s="956"/>
      <c r="VFF32" s="956"/>
      <c r="VFG32" s="956"/>
      <c r="VFH32" s="956"/>
      <c r="VFI32" s="956"/>
      <c r="VFJ32" s="956"/>
      <c r="VFK32" s="956"/>
      <c r="VFL32" s="956"/>
      <c r="VFM32" s="956"/>
      <c r="VFN32" s="956"/>
      <c r="VFO32" s="956"/>
      <c r="VFP32" s="956"/>
      <c r="VFQ32" s="956"/>
      <c r="VFR32" s="956"/>
      <c r="VFS32" s="956"/>
      <c r="VFT32" s="956"/>
      <c r="VFU32" s="956"/>
      <c r="VFV32" s="956"/>
      <c r="VFW32" s="956"/>
      <c r="VFX32" s="956"/>
      <c r="VFY32" s="956"/>
      <c r="VFZ32" s="956"/>
      <c r="VGA32" s="956"/>
      <c r="VGB32" s="956"/>
      <c r="VGC32" s="956"/>
      <c r="VGD32" s="956"/>
      <c r="VGE32" s="956"/>
      <c r="VGF32" s="956"/>
      <c r="VGG32" s="956"/>
      <c r="VGH32" s="956"/>
      <c r="VGI32" s="956"/>
      <c r="VGJ32" s="956"/>
      <c r="VGK32" s="956"/>
      <c r="VGL32" s="956"/>
      <c r="VGM32" s="956"/>
      <c r="VGN32" s="956"/>
      <c r="VGO32" s="956"/>
      <c r="VGP32" s="956"/>
      <c r="VGQ32" s="956"/>
      <c r="VGR32" s="956"/>
      <c r="VGS32" s="956"/>
      <c r="VGT32" s="956"/>
      <c r="VGU32" s="956"/>
      <c r="VGV32" s="956"/>
      <c r="VGW32" s="956"/>
      <c r="VGX32" s="956"/>
      <c r="VGY32" s="956"/>
      <c r="VGZ32" s="956"/>
      <c r="VHA32" s="956"/>
      <c r="VHB32" s="956"/>
      <c r="VHC32" s="956"/>
      <c r="VHD32" s="956"/>
      <c r="VHE32" s="956"/>
      <c r="VHF32" s="956"/>
      <c r="VHG32" s="956"/>
      <c r="VHH32" s="956"/>
      <c r="VHI32" s="956"/>
      <c r="VHJ32" s="956"/>
      <c r="VHK32" s="956"/>
      <c r="VHL32" s="956"/>
      <c r="VHM32" s="956"/>
      <c r="VHN32" s="956"/>
      <c r="VHO32" s="956"/>
      <c r="VHP32" s="956"/>
      <c r="VHQ32" s="956"/>
      <c r="VHR32" s="956"/>
      <c r="VHS32" s="956"/>
      <c r="VHT32" s="956"/>
      <c r="VHU32" s="956"/>
      <c r="VHV32" s="956"/>
      <c r="VHW32" s="956"/>
      <c r="VHX32" s="956"/>
      <c r="VHY32" s="956"/>
      <c r="VHZ32" s="956"/>
      <c r="VIA32" s="956"/>
      <c r="VIB32" s="956"/>
      <c r="VIC32" s="956"/>
      <c r="VID32" s="956"/>
      <c r="VIE32" s="956"/>
      <c r="VIF32" s="956"/>
      <c r="VIG32" s="956"/>
      <c r="VIH32" s="956"/>
      <c r="VII32" s="956"/>
      <c r="VIJ32" s="956"/>
      <c r="VIK32" s="956"/>
      <c r="VIL32" s="956"/>
      <c r="VIM32" s="956"/>
      <c r="VIN32" s="956"/>
      <c r="VIO32" s="956"/>
      <c r="VIP32" s="956"/>
      <c r="VIQ32" s="956"/>
      <c r="VIR32" s="956"/>
      <c r="VIS32" s="956"/>
      <c r="VIT32" s="956"/>
      <c r="VIU32" s="956"/>
      <c r="VIV32" s="956"/>
      <c r="VIW32" s="956"/>
      <c r="VIX32" s="956"/>
      <c r="VIY32" s="956"/>
      <c r="VIZ32" s="956"/>
      <c r="VJA32" s="956"/>
      <c r="VJB32" s="956"/>
      <c r="VJC32" s="956"/>
      <c r="VJD32" s="956"/>
      <c r="VJE32" s="956"/>
      <c r="VJF32" s="956"/>
      <c r="VJG32" s="956"/>
      <c r="VJH32" s="956"/>
      <c r="VJI32" s="956"/>
      <c r="VJJ32" s="956"/>
      <c r="VJK32" s="956"/>
      <c r="VJL32" s="956"/>
      <c r="VJM32" s="956"/>
      <c r="VJN32" s="956"/>
      <c r="VJO32" s="956"/>
      <c r="VJP32" s="956"/>
      <c r="VJQ32" s="956"/>
      <c r="VJR32" s="956"/>
      <c r="VJS32" s="956"/>
      <c r="VJT32" s="956"/>
      <c r="VJU32" s="956"/>
      <c r="VJV32" s="956"/>
      <c r="VJW32" s="956"/>
      <c r="VJX32" s="956"/>
      <c r="VJY32" s="956"/>
      <c r="VJZ32" s="956"/>
      <c r="VKA32" s="956"/>
      <c r="VKB32" s="956"/>
      <c r="VKC32" s="956"/>
      <c r="VKD32" s="956"/>
      <c r="VKE32" s="956"/>
      <c r="VKF32" s="956"/>
      <c r="VKG32" s="956"/>
      <c r="VKH32" s="956"/>
      <c r="VKI32" s="956"/>
      <c r="VKJ32" s="956"/>
      <c r="VKK32" s="956"/>
      <c r="VKL32" s="956"/>
      <c r="VKM32" s="956"/>
      <c r="VKN32" s="956"/>
      <c r="VKO32" s="956"/>
      <c r="VKP32" s="956"/>
      <c r="VKQ32" s="956"/>
      <c r="VKR32" s="956"/>
      <c r="VKS32" s="956"/>
      <c r="VKT32" s="956"/>
      <c r="VKU32" s="956"/>
      <c r="VKV32" s="956"/>
      <c r="VKW32" s="956"/>
      <c r="VKX32" s="956"/>
      <c r="VKY32" s="956"/>
      <c r="VKZ32" s="956"/>
      <c r="VLA32" s="956"/>
      <c r="VLB32" s="956"/>
      <c r="VLC32" s="956"/>
      <c r="VLD32" s="956"/>
      <c r="VLE32" s="956"/>
      <c r="VLF32" s="956"/>
      <c r="VLG32" s="956"/>
      <c r="VLH32" s="956"/>
      <c r="VLI32" s="956"/>
      <c r="VLJ32" s="956"/>
      <c r="VLK32" s="956"/>
      <c r="VLL32" s="956"/>
      <c r="VLM32" s="956"/>
      <c r="VLN32" s="956"/>
      <c r="VLO32" s="956"/>
      <c r="VLP32" s="956"/>
      <c r="VLQ32" s="956"/>
      <c r="VLR32" s="956"/>
      <c r="VLS32" s="956"/>
      <c r="VLT32" s="956"/>
      <c r="VLU32" s="956"/>
      <c r="VLV32" s="956"/>
      <c r="VLW32" s="956"/>
      <c r="VLX32" s="956"/>
      <c r="VLY32" s="956"/>
      <c r="VLZ32" s="956"/>
      <c r="VMA32" s="956"/>
      <c r="VMB32" s="956"/>
      <c r="VMC32" s="956"/>
      <c r="VMD32" s="956"/>
      <c r="VME32" s="956"/>
      <c r="VMF32" s="956"/>
      <c r="VMG32" s="956"/>
      <c r="VMH32" s="956"/>
      <c r="VMI32" s="956"/>
      <c r="VMJ32" s="956"/>
      <c r="VMK32" s="956"/>
      <c r="VML32" s="956"/>
      <c r="VMM32" s="956"/>
      <c r="VMN32" s="956"/>
      <c r="VMO32" s="956"/>
      <c r="VMP32" s="956"/>
      <c r="VMQ32" s="956"/>
      <c r="VMR32" s="956"/>
      <c r="VMS32" s="956"/>
      <c r="VMT32" s="956"/>
      <c r="VMU32" s="956"/>
      <c r="VMV32" s="956"/>
      <c r="VMW32" s="956"/>
      <c r="VMX32" s="956"/>
      <c r="VMY32" s="956"/>
      <c r="VMZ32" s="956"/>
      <c r="VNA32" s="956"/>
      <c r="VNB32" s="956"/>
      <c r="VNC32" s="956"/>
      <c r="VND32" s="956"/>
      <c r="VNE32" s="956"/>
      <c r="VNF32" s="956"/>
      <c r="VNG32" s="956"/>
      <c r="VNH32" s="956"/>
      <c r="VNI32" s="956"/>
      <c r="VNJ32" s="956"/>
      <c r="VNK32" s="956"/>
      <c r="VNL32" s="956"/>
      <c r="VNM32" s="956"/>
      <c r="VNN32" s="956"/>
      <c r="VNO32" s="956"/>
      <c r="VNP32" s="956"/>
      <c r="VNQ32" s="956"/>
      <c r="VNR32" s="956"/>
      <c r="VNS32" s="956"/>
      <c r="VNT32" s="956"/>
      <c r="VNU32" s="956"/>
      <c r="VNV32" s="956"/>
      <c r="VNW32" s="956"/>
      <c r="VNX32" s="956"/>
      <c r="VNY32" s="956"/>
      <c r="VNZ32" s="956"/>
      <c r="VOA32" s="956"/>
      <c r="VOB32" s="956"/>
      <c r="VOC32" s="956"/>
      <c r="VOD32" s="956"/>
      <c r="VOE32" s="956"/>
      <c r="VOF32" s="956"/>
      <c r="VOG32" s="956"/>
      <c r="VOH32" s="956"/>
      <c r="VOI32" s="956"/>
      <c r="VOJ32" s="956"/>
      <c r="VOK32" s="956"/>
      <c r="VOL32" s="956"/>
      <c r="VOM32" s="956"/>
      <c r="VON32" s="956"/>
      <c r="VOO32" s="956"/>
      <c r="VOP32" s="956"/>
      <c r="VOQ32" s="956"/>
      <c r="VOR32" s="956"/>
      <c r="VOS32" s="956"/>
      <c r="VOT32" s="956"/>
      <c r="VOU32" s="956"/>
      <c r="VOV32" s="956"/>
      <c r="VOW32" s="956"/>
      <c r="VOX32" s="956"/>
      <c r="VOY32" s="956"/>
      <c r="VOZ32" s="956"/>
      <c r="VPA32" s="956"/>
      <c r="VPB32" s="956"/>
      <c r="VPC32" s="956"/>
      <c r="VPD32" s="956"/>
      <c r="VPE32" s="956"/>
      <c r="VPF32" s="956"/>
      <c r="VPG32" s="956"/>
      <c r="VPH32" s="956"/>
      <c r="VPI32" s="956"/>
      <c r="VPJ32" s="956"/>
      <c r="VPK32" s="956"/>
      <c r="VPL32" s="956"/>
      <c r="VPM32" s="956"/>
      <c r="VPN32" s="956"/>
      <c r="VPO32" s="956"/>
      <c r="VPP32" s="956"/>
      <c r="VPQ32" s="956"/>
      <c r="VPR32" s="956"/>
      <c r="VPS32" s="956"/>
      <c r="VPT32" s="956"/>
      <c r="VPU32" s="956"/>
      <c r="VPV32" s="956"/>
      <c r="VPW32" s="956"/>
      <c r="VPX32" s="956"/>
      <c r="VPY32" s="956"/>
      <c r="VPZ32" s="956"/>
      <c r="VQA32" s="956"/>
      <c r="VQB32" s="956"/>
      <c r="VQC32" s="956"/>
      <c r="VQD32" s="956"/>
      <c r="VQE32" s="956"/>
      <c r="VQF32" s="956"/>
      <c r="VQG32" s="956"/>
      <c r="VQH32" s="956"/>
      <c r="VQI32" s="956"/>
      <c r="VQJ32" s="956"/>
      <c r="VQK32" s="956"/>
      <c r="VQL32" s="956"/>
      <c r="VQM32" s="956"/>
      <c r="VQN32" s="956"/>
      <c r="VQO32" s="956"/>
      <c r="VQP32" s="956"/>
      <c r="VQQ32" s="956"/>
      <c r="VQR32" s="956"/>
      <c r="VQS32" s="956"/>
      <c r="VQT32" s="956"/>
      <c r="VQU32" s="956"/>
      <c r="VQV32" s="956"/>
      <c r="VQW32" s="956"/>
      <c r="VQX32" s="956"/>
      <c r="VQY32" s="956"/>
      <c r="VQZ32" s="956"/>
      <c r="VRA32" s="956"/>
      <c r="VRB32" s="956"/>
      <c r="VRC32" s="956"/>
      <c r="VRD32" s="956"/>
      <c r="VRE32" s="956"/>
      <c r="VRF32" s="956"/>
      <c r="VRG32" s="956"/>
      <c r="VRH32" s="956"/>
      <c r="VRI32" s="956"/>
      <c r="VRJ32" s="956"/>
      <c r="VRK32" s="956"/>
      <c r="VRL32" s="956"/>
      <c r="VRM32" s="956"/>
      <c r="VRN32" s="956"/>
      <c r="VRO32" s="956"/>
      <c r="VRP32" s="956"/>
      <c r="VRQ32" s="956"/>
      <c r="VRR32" s="956"/>
      <c r="VRS32" s="956"/>
      <c r="VRT32" s="956"/>
      <c r="VRU32" s="956"/>
      <c r="VRV32" s="956"/>
      <c r="VRW32" s="956"/>
      <c r="VRX32" s="956"/>
      <c r="VRY32" s="956"/>
      <c r="VRZ32" s="956"/>
      <c r="VSA32" s="956"/>
      <c r="VSB32" s="956"/>
      <c r="VSC32" s="956"/>
      <c r="VSD32" s="956"/>
      <c r="VSE32" s="956"/>
      <c r="VSF32" s="956"/>
      <c r="VSG32" s="956"/>
      <c r="VSH32" s="956"/>
      <c r="VSI32" s="956"/>
      <c r="VSJ32" s="956"/>
      <c r="VSK32" s="956"/>
      <c r="VSL32" s="956"/>
      <c r="VSM32" s="956"/>
      <c r="VSN32" s="956"/>
      <c r="VSO32" s="956"/>
      <c r="VSP32" s="956"/>
      <c r="VSQ32" s="956"/>
      <c r="VSR32" s="956"/>
      <c r="VSS32" s="956"/>
      <c r="VST32" s="956"/>
      <c r="VSU32" s="956"/>
      <c r="VSV32" s="956"/>
      <c r="VSW32" s="956"/>
      <c r="VSX32" s="956"/>
      <c r="VSY32" s="956"/>
      <c r="VSZ32" s="956"/>
      <c r="VTA32" s="956"/>
      <c r="VTB32" s="956"/>
      <c r="VTC32" s="956"/>
      <c r="VTD32" s="956"/>
      <c r="VTE32" s="956"/>
      <c r="VTF32" s="956"/>
      <c r="VTG32" s="956"/>
      <c r="VTH32" s="956"/>
      <c r="VTI32" s="956"/>
      <c r="VTJ32" s="956"/>
      <c r="VTK32" s="956"/>
      <c r="VTL32" s="956"/>
      <c r="VTM32" s="956"/>
      <c r="VTN32" s="956"/>
      <c r="VTO32" s="956"/>
      <c r="VTP32" s="956"/>
      <c r="VTQ32" s="956"/>
      <c r="VTR32" s="956"/>
      <c r="VTS32" s="956"/>
      <c r="VTT32" s="956"/>
      <c r="VTU32" s="956"/>
      <c r="VTV32" s="956"/>
      <c r="VTW32" s="956"/>
      <c r="VTX32" s="956"/>
      <c r="VTY32" s="956"/>
      <c r="VTZ32" s="956"/>
      <c r="VUA32" s="956"/>
      <c r="VUB32" s="956"/>
      <c r="VUC32" s="956"/>
      <c r="VUD32" s="956"/>
      <c r="VUE32" s="956"/>
      <c r="VUF32" s="956"/>
      <c r="VUG32" s="956"/>
      <c r="VUH32" s="956"/>
      <c r="VUI32" s="956"/>
      <c r="VUJ32" s="956"/>
      <c r="VUK32" s="956"/>
      <c r="VUL32" s="956"/>
      <c r="VUM32" s="956"/>
      <c r="VUN32" s="956"/>
      <c r="VUO32" s="956"/>
      <c r="VUP32" s="956"/>
      <c r="VUQ32" s="956"/>
      <c r="VUR32" s="956"/>
      <c r="VUS32" s="956"/>
      <c r="VUT32" s="956"/>
      <c r="VUU32" s="956"/>
      <c r="VUV32" s="956"/>
      <c r="VUW32" s="956"/>
      <c r="VUX32" s="956"/>
      <c r="VUY32" s="956"/>
      <c r="VUZ32" s="956"/>
      <c r="VVA32" s="956"/>
      <c r="VVB32" s="956"/>
      <c r="VVC32" s="956"/>
      <c r="VVD32" s="956"/>
      <c r="VVE32" s="956"/>
      <c r="VVF32" s="956"/>
      <c r="VVG32" s="956"/>
      <c r="VVH32" s="956"/>
      <c r="VVI32" s="956"/>
      <c r="VVJ32" s="956"/>
      <c r="VVK32" s="956"/>
      <c r="VVL32" s="956"/>
      <c r="VVM32" s="956"/>
      <c r="VVN32" s="956"/>
      <c r="VVO32" s="956"/>
      <c r="VVP32" s="956"/>
      <c r="VVQ32" s="956"/>
      <c r="VVR32" s="956"/>
      <c r="VVS32" s="956"/>
      <c r="VVT32" s="956"/>
      <c r="VVU32" s="956"/>
      <c r="VVV32" s="956"/>
      <c r="VVW32" s="956"/>
      <c r="VVX32" s="956"/>
      <c r="VVY32" s="956"/>
      <c r="VVZ32" s="956"/>
      <c r="VWA32" s="956"/>
      <c r="VWB32" s="956"/>
      <c r="VWC32" s="956"/>
      <c r="VWD32" s="956"/>
      <c r="VWE32" s="956"/>
      <c r="VWF32" s="956"/>
      <c r="VWG32" s="956"/>
      <c r="VWH32" s="956"/>
      <c r="VWI32" s="956"/>
      <c r="VWJ32" s="956"/>
      <c r="VWK32" s="956"/>
      <c r="VWL32" s="956"/>
      <c r="VWM32" s="956"/>
      <c r="VWN32" s="956"/>
      <c r="VWO32" s="956"/>
      <c r="VWP32" s="956"/>
      <c r="VWQ32" s="956"/>
      <c r="VWR32" s="956"/>
      <c r="VWS32" s="956"/>
      <c r="VWT32" s="956"/>
      <c r="VWU32" s="956"/>
      <c r="VWV32" s="956"/>
      <c r="VWW32" s="956"/>
      <c r="VWX32" s="956"/>
      <c r="VWY32" s="956"/>
      <c r="VWZ32" s="956"/>
      <c r="VXA32" s="956"/>
      <c r="VXB32" s="956"/>
      <c r="VXC32" s="956"/>
      <c r="VXD32" s="956"/>
      <c r="VXE32" s="956"/>
      <c r="VXF32" s="956"/>
      <c r="VXG32" s="956"/>
      <c r="VXH32" s="956"/>
      <c r="VXI32" s="956"/>
      <c r="VXJ32" s="956"/>
      <c r="VXK32" s="956"/>
      <c r="VXL32" s="956"/>
      <c r="VXM32" s="956"/>
      <c r="VXN32" s="956"/>
      <c r="VXO32" s="956"/>
      <c r="VXP32" s="956"/>
      <c r="VXQ32" s="956"/>
      <c r="VXR32" s="956"/>
      <c r="VXS32" s="956"/>
      <c r="VXT32" s="956"/>
      <c r="VXU32" s="956"/>
      <c r="VXV32" s="956"/>
      <c r="VXW32" s="956"/>
      <c r="VXX32" s="956"/>
      <c r="VXY32" s="956"/>
      <c r="VXZ32" s="956"/>
      <c r="VYA32" s="956"/>
      <c r="VYB32" s="956"/>
      <c r="VYC32" s="956"/>
      <c r="VYD32" s="956"/>
      <c r="VYE32" s="956"/>
      <c r="VYF32" s="956"/>
      <c r="VYG32" s="956"/>
      <c r="VYH32" s="956"/>
      <c r="VYI32" s="956"/>
      <c r="VYJ32" s="956"/>
      <c r="VYK32" s="956"/>
      <c r="VYL32" s="956"/>
      <c r="VYM32" s="956"/>
      <c r="VYN32" s="956"/>
      <c r="VYO32" s="956"/>
      <c r="VYP32" s="956"/>
      <c r="VYQ32" s="956"/>
      <c r="VYR32" s="956"/>
      <c r="VYS32" s="956"/>
      <c r="VYT32" s="956"/>
      <c r="VYU32" s="956"/>
      <c r="VYV32" s="956"/>
      <c r="VYW32" s="956"/>
      <c r="VYX32" s="956"/>
      <c r="VYY32" s="956"/>
      <c r="VYZ32" s="956"/>
      <c r="VZA32" s="956"/>
      <c r="VZB32" s="956"/>
      <c r="VZC32" s="956"/>
      <c r="VZD32" s="956"/>
      <c r="VZE32" s="956"/>
      <c r="VZF32" s="956"/>
      <c r="VZG32" s="956"/>
      <c r="VZH32" s="956"/>
      <c r="VZI32" s="956"/>
      <c r="VZJ32" s="956"/>
      <c r="VZK32" s="956"/>
      <c r="VZL32" s="956"/>
      <c r="VZM32" s="956"/>
      <c r="VZN32" s="956"/>
      <c r="VZO32" s="956"/>
      <c r="VZP32" s="956"/>
      <c r="VZQ32" s="956"/>
      <c r="VZR32" s="956"/>
      <c r="VZS32" s="956"/>
      <c r="VZT32" s="956"/>
      <c r="VZU32" s="956"/>
      <c r="VZV32" s="956"/>
      <c r="VZW32" s="956"/>
      <c r="VZX32" s="956"/>
      <c r="VZY32" s="956"/>
      <c r="VZZ32" s="956"/>
      <c r="WAA32" s="956"/>
      <c r="WAB32" s="956"/>
      <c r="WAC32" s="956"/>
      <c r="WAD32" s="956"/>
      <c r="WAE32" s="956"/>
      <c r="WAF32" s="956"/>
      <c r="WAG32" s="956"/>
      <c r="WAH32" s="956"/>
      <c r="WAI32" s="956"/>
      <c r="WAJ32" s="956"/>
      <c r="WAK32" s="956"/>
      <c r="WAL32" s="956"/>
      <c r="WAM32" s="956"/>
      <c r="WAN32" s="956"/>
      <c r="WAO32" s="956"/>
      <c r="WAP32" s="956"/>
      <c r="WAQ32" s="956"/>
      <c r="WAR32" s="956"/>
      <c r="WAS32" s="956"/>
      <c r="WAT32" s="956"/>
      <c r="WAU32" s="956"/>
      <c r="WAV32" s="956"/>
      <c r="WAW32" s="956"/>
      <c r="WAX32" s="956"/>
      <c r="WAY32" s="956"/>
      <c r="WAZ32" s="956"/>
      <c r="WBA32" s="956"/>
      <c r="WBB32" s="956"/>
      <c r="WBC32" s="956"/>
      <c r="WBD32" s="956"/>
      <c r="WBE32" s="956"/>
      <c r="WBF32" s="956"/>
      <c r="WBG32" s="956"/>
      <c r="WBH32" s="956"/>
      <c r="WBI32" s="956"/>
      <c r="WBJ32" s="956"/>
      <c r="WBK32" s="956"/>
      <c r="WBL32" s="956"/>
      <c r="WBM32" s="956"/>
      <c r="WBN32" s="956"/>
      <c r="WBO32" s="956"/>
      <c r="WBP32" s="956"/>
      <c r="WBQ32" s="956"/>
      <c r="WBR32" s="956"/>
      <c r="WBS32" s="956"/>
      <c r="WBT32" s="956"/>
      <c r="WBU32" s="956"/>
      <c r="WBV32" s="956"/>
      <c r="WBW32" s="956"/>
      <c r="WBX32" s="956"/>
      <c r="WBY32" s="956"/>
      <c r="WBZ32" s="956"/>
      <c r="WCA32" s="956"/>
      <c r="WCB32" s="956"/>
      <c r="WCC32" s="956"/>
      <c r="WCD32" s="956"/>
      <c r="WCE32" s="956"/>
      <c r="WCF32" s="956"/>
      <c r="WCG32" s="956"/>
      <c r="WCH32" s="956"/>
      <c r="WCI32" s="956"/>
      <c r="WCJ32" s="956"/>
      <c r="WCK32" s="956"/>
      <c r="WCL32" s="956"/>
      <c r="WCM32" s="956"/>
      <c r="WCN32" s="956"/>
      <c r="WCO32" s="956"/>
      <c r="WCP32" s="956"/>
      <c r="WCQ32" s="956"/>
      <c r="WCR32" s="956"/>
      <c r="WCS32" s="956"/>
      <c r="WCT32" s="956"/>
      <c r="WCU32" s="956"/>
      <c r="WCV32" s="956"/>
      <c r="WCW32" s="956"/>
      <c r="WCX32" s="956"/>
      <c r="WCY32" s="956"/>
      <c r="WCZ32" s="956"/>
      <c r="WDA32" s="956"/>
      <c r="WDB32" s="956"/>
      <c r="WDC32" s="956"/>
      <c r="WDD32" s="956"/>
      <c r="WDE32" s="956"/>
      <c r="WDF32" s="956"/>
      <c r="WDG32" s="956"/>
      <c r="WDH32" s="956"/>
      <c r="WDI32" s="956"/>
      <c r="WDJ32" s="956"/>
      <c r="WDK32" s="956"/>
      <c r="WDL32" s="956"/>
      <c r="WDM32" s="956"/>
      <c r="WDN32" s="956"/>
      <c r="WDO32" s="956"/>
      <c r="WDP32" s="956"/>
      <c r="WDQ32" s="956"/>
      <c r="WDR32" s="956"/>
      <c r="WDS32" s="956"/>
      <c r="WDT32" s="956"/>
      <c r="WDU32" s="956"/>
      <c r="WDV32" s="956"/>
      <c r="WDW32" s="956"/>
      <c r="WDX32" s="956"/>
      <c r="WDY32" s="956"/>
      <c r="WDZ32" s="956"/>
      <c r="WEA32" s="956"/>
      <c r="WEB32" s="956"/>
      <c r="WEC32" s="956"/>
      <c r="WED32" s="956"/>
      <c r="WEE32" s="956"/>
      <c r="WEF32" s="956"/>
      <c r="WEG32" s="956"/>
      <c r="WEH32" s="956"/>
      <c r="WEI32" s="956"/>
      <c r="WEJ32" s="956"/>
      <c r="WEK32" s="956"/>
      <c r="WEL32" s="956"/>
      <c r="WEM32" s="956"/>
      <c r="WEN32" s="956"/>
      <c r="WEO32" s="956"/>
      <c r="WEP32" s="956"/>
      <c r="WEQ32" s="956"/>
      <c r="WER32" s="956"/>
      <c r="WES32" s="956"/>
      <c r="WET32" s="956"/>
      <c r="WEU32" s="956"/>
      <c r="WEV32" s="956"/>
      <c r="WEW32" s="956"/>
      <c r="WEX32" s="956"/>
      <c r="WEY32" s="956"/>
      <c r="WEZ32" s="956"/>
      <c r="WFA32" s="956"/>
      <c r="WFB32" s="956"/>
      <c r="WFC32" s="956"/>
      <c r="WFD32" s="956"/>
      <c r="WFE32" s="956"/>
      <c r="WFF32" s="956"/>
      <c r="WFG32" s="956"/>
      <c r="WFH32" s="956"/>
      <c r="WFI32" s="956"/>
      <c r="WFJ32" s="956"/>
      <c r="WFK32" s="956"/>
      <c r="WFL32" s="956"/>
      <c r="WFM32" s="956"/>
      <c r="WFN32" s="956"/>
      <c r="WFO32" s="956"/>
      <c r="WFP32" s="956"/>
      <c r="WFQ32" s="956"/>
      <c r="WFR32" s="956"/>
      <c r="WFS32" s="956"/>
      <c r="WFT32" s="956"/>
      <c r="WFU32" s="956"/>
      <c r="WFV32" s="956"/>
      <c r="WFW32" s="956"/>
      <c r="WFX32" s="956"/>
      <c r="WFY32" s="956"/>
      <c r="WFZ32" s="956"/>
      <c r="WGA32" s="956"/>
      <c r="WGB32" s="956"/>
      <c r="WGC32" s="956"/>
      <c r="WGD32" s="956"/>
      <c r="WGE32" s="956"/>
      <c r="WGF32" s="956"/>
      <c r="WGG32" s="956"/>
      <c r="WGH32" s="956"/>
      <c r="WGI32" s="956"/>
      <c r="WGJ32" s="956"/>
      <c r="WGK32" s="956"/>
      <c r="WGL32" s="956"/>
      <c r="WGM32" s="956"/>
      <c r="WGN32" s="956"/>
      <c r="WGO32" s="956"/>
      <c r="WGP32" s="956"/>
      <c r="WGQ32" s="956"/>
      <c r="WGR32" s="956"/>
      <c r="WGS32" s="956"/>
      <c r="WGT32" s="956"/>
      <c r="WGU32" s="956"/>
      <c r="WGV32" s="956"/>
      <c r="WGW32" s="956"/>
      <c r="WGX32" s="956"/>
      <c r="WGY32" s="956"/>
      <c r="WGZ32" s="956"/>
      <c r="WHA32" s="956"/>
      <c r="WHB32" s="956"/>
      <c r="WHC32" s="956"/>
      <c r="WHD32" s="956"/>
      <c r="WHE32" s="956"/>
      <c r="WHF32" s="956"/>
      <c r="WHG32" s="956"/>
      <c r="WHH32" s="956"/>
      <c r="WHI32" s="956"/>
      <c r="WHJ32" s="956"/>
      <c r="WHK32" s="956"/>
      <c r="WHL32" s="956"/>
      <c r="WHM32" s="956"/>
      <c r="WHN32" s="956"/>
      <c r="WHO32" s="956"/>
      <c r="WHP32" s="956"/>
      <c r="WHQ32" s="956"/>
      <c r="WHR32" s="956"/>
      <c r="WHS32" s="956"/>
      <c r="WHT32" s="956"/>
      <c r="WHU32" s="956"/>
      <c r="WHV32" s="956"/>
      <c r="WHW32" s="956"/>
      <c r="WHX32" s="956"/>
      <c r="WHY32" s="956"/>
      <c r="WHZ32" s="956"/>
      <c r="WIA32" s="956"/>
      <c r="WIB32" s="956"/>
      <c r="WIC32" s="956"/>
      <c r="WID32" s="956"/>
      <c r="WIE32" s="956"/>
      <c r="WIF32" s="956"/>
      <c r="WIG32" s="956"/>
      <c r="WIH32" s="956"/>
      <c r="WII32" s="956"/>
      <c r="WIJ32" s="956"/>
      <c r="WIK32" s="956"/>
      <c r="WIL32" s="956"/>
      <c r="WIM32" s="956"/>
      <c r="WIN32" s="956"/>
      <c r="WIO32" s="956"/>
      <c r="WIP32" s="956"/>
      <c r="WIQ32" s="956"/>
      <c r="WIR32" s="956"/>
      <c r="WIS32" s="956"/>
      <c r="WIT32" s="956"/>
      <c r="WIU32" s="956"/>
      <c r="WIV32" s="956"/>
      <c r="WIW32" s="956"/>
      <c r="WIX32" s="956"/>
      <c r="WIY32" s="956"/>
      <c r="WIZ32" s="956"/>
      <c r="WJA32" s="956"/>
      <c r="WJB32" s="956"/>
      <c r="WJC32" s="956"/>
      <c r="WJD32" s="956"/>
      <c r="WJE32" s="956"/>
      <c r="WJF32" s="956"/>
      <c r="WJG32" s="956"/>
      <c r="WJH32" s="956"/>
      <c r="WJI32" s="956"/>
      <c r="WJJ32" s="956"/>
      <c r="WJK32" s="956"/>
      <c r="WJL32" s="956"/>
      <c r="WJM32" s="956"/>
      <c r="WJN32" s="956"/>
      <c r="WJO32" s="956"/>
      <c r="WJP32" s="956"/>
      <c r="WJQ32" s="956"/>
      <c r="WJR32" s="956"/>
      <c r="WJS32" s="956"/>
      <c r="WJT32" s="956"/>
      <c r="WJU32" s="956"/>
      <c r="WJV32" s="956"/>
      <c r="WJW32" s="956"/>
      <c r="WJX32" s="956"/>
      <c r="WJY32" s="956"/>
      <c r="WJZ32" s="956"/>
      <c r="WKA32" s="956"/>
      <c r="WKB32" s="956"/>
      <c r="WKC32" s="956"/>
      <c r="WKD32" s="956"/>
      <c r="WKE32" s="956"/>
      <c r="WKF32" s="956"/>
      <c r="WKG32" s="956"/>
      <c r="WKH32" s="956"/>
      <c r="WKI32" s="956"/>
      <c r="WKJ32" s="956"/>
      <c r="WKK32" s="956"/>
      <c r="WKL32" s="956"/>
      <c r="WKM32" s="956"/>
      <c r="WKN32" s="956"/>
      <c r="WKO32" s="956"/>
      <c r="WKP32" s="956"/>
      <c r="WKQ32" s="956"/>
      <c r="WKR32" s="956"/>
      <c r="WKS32" s="956"/>
      <c r="WKT32" s="956"/>
      <c r="WKU32" s="956"/>
      <c r="WKV32" s="956"/>
      <c r="WKW32" s="956"/>
      <c r="WKX32" s="956"/>
      <c r="WKY32" s="956"/>
      <c r="WKZ32" s="956"/>
      <c r="WLA32" s="956"/>
      <c r="WLB32" s="956"/>
      <c r="WLC32" s="956"/>
      <c r="WLD32" s="956"/>
      <c r="WLE32" s="956"/>
      <c r="WLF32" s="956"/>
      <c r="WLG32" s="956"/>
      <c r="WLH32" s="956"/>
      <c r="WLI32" s="956"/>
      <c r="WLJ32" s="956"/>
      <c r="WLK32" s="956"/>
      <c r="WLL32" s="956"/>
      <c r="WLM32" s="956"/>
      <c r="WLN32" s="956"/>
      <c r="WLO32" s="956"/>
      <c r="WLP32" s="956"/>
      <c r="WLQ32" s="956"/>
      <c r="WLR32" s="956"/>
      <c r="WLS32" s="956"/>
      <c r="WLT32" s="956"/>
      <c r="WLU32" s="956"/>
      <c r="WLV32" s="956"/>
      <c r="WLW32" s="956"/>
      <c r="WLX32" s="956"/>
      <c r="WLY32" s="956"/>
      <c r="WLZ32" s="956"/>
      <c r="WMA32" s="956"/>
      <c r="WMB32" s="956"/>
      <c r="WMC32" s="956"/>
      <c r="WMD32" s="956"/>
      <c r="WME32" s="956"/>
      <c r="WMF32" s="956"/>
      <c r="WMG32" s="956"/>
      <c r="WMH32" s="956"/>
      <c r="WMI32" s="956"/>
      <c r="WMJ32" s="956"/>
      <c r="WMK32" s="956"/>
      <c r="WML32" s="956"/>
      <c r="WMM32" s="956"/>
      <c r="WMN32" s="956"/>
      <c r="WMO32" s="956"/>
      <c r="WMP32" s="956"/>
      <c r="WMQ32" s="956"/>
      <c r="WMR32" s="956"/>
      <c r="WMS32" s="956"/>
      <c r="WMT32" s="956"/>
      <c r="WMU32" s="956"/>
      <c r="WMV32" s="956"/>
      <c r="WMW32" s="956"/>
      <c r="WMX32" s="956"/>
      <c r="WMY32" s="956"/>
      <c r="WMZ32" s="956"/>
      <c r="WNA32" s="956"/>
      <c r="WNB32" s="956"/>
      <c r="WNC32" s="956"/>
      <c r="WND32" s="956"/>
      <c r="WNE32" s="956"/>
      <c r="WNF32" s="956"/>
      <c r="WNG32" s="956"/>
      <c r="WNH32" s="956"/>
      <c r="WNI32" s="956"/>
      <c r="WNJ32" s="956"/>
      <c r="WNK32" s="956"/>
      <c r="WNL32" s="956"/>
      <c r="WNM32" s="956"/>
      <c r="WNN32" s="956"/>
      <c r="WNO32" s="956"/>
      <c r="WNP32" s="956"/>
      <c r="WNQ32" s="956"/>
      <c r="WNR32" s="956"/>
      <c r="WNS32" s="956"/>
      <c r="WNT32" s="956"/>
      <c r="WNU32" s="956"/>
      <c r="WNV32" s="956"/>
      <c r="WNW32" s="956"/>
      <c r="WNX32" s="956"/>
      <c r="WNY32" s="956"/>
      <c r="WNZ32" s="956"/>
      <c r="WOA32" s="956"/>
      <c r="WOB32" s="956"/>
      <c r="WOC32" s="956"/>
      <c r="WOD32" s="956"/>
      <c r="WOE32" s="956"/>
      <c r="WOF32" s="956"/>
      <c r="WOG32" s="956"/>
      <c r="WOH32" s="956"/>
      <c r="WOI32" s="956"/>
      <c r="WOJ32" s="956"/>
      <c r="WOK32" s="956"/>
      <c r="WOL32" s="956"/>
      <c r="WOM32" s="956"/>
      <c r="WON32" s="956"/>
      <c r="WOO32" s="956"/>
      <c r="WOP32" s="956"/>
      <c r="WOQ32" s="956"/>
      <c r="WOR32" s="956"/>
      <c r="WOS32" s="956"/>
      <c r="WOT32" s="956"/>
      <c r="WOU32" s="956"/>
      <c r="WOV32" s="956"/>
      <c r="WOW32" s="956"/>
      <c r="WOX32" s="956"/>
      <c r="WOY32" s="956"/>
      <c r="WOZ32" s="956"/>
      <c r="WPA32" s="956"/>
      <c r="WPB32" s="956"/>
      <c r="WPC32" s="956"/>
      <c r="WPD32" s="956"/>
      <c r="WPE32" s="956"/>
      <c r="WPF32" s="956"/>
      <c r="WPG32" s="956"/>
      <c r="WPH32" s="956"/>
      <c r="WPI32" s="956"/>
      <c r="WPJ32" s="956"/>
      <c r="WPK32" s="956"/>
      <c r="WPL32" s="956"/>
      <c r="WPM32" s="956"/>
      <c r="WPN32" s="956"/>
      <c r="WPO32" s="956"/>
      <c r="WPP32" s="956"/>
      <c r="WPQ32" s="956"/>
      <c r="WPR32" s="956"/>
      <c r="WPS32" s="956"/>
      <c r="WPT32" s="956"/>
      <c r="WPU32" s="956"/>
      <c r="WPV32" s="956"/>
      <c r="WPW32" s="956"/>
      <c r="WPX32" s="956"/>
      <c r="WPY32" s="956"/>
      <c r="WPZ32" s="956"/>
      <c r="WQA32" s="956"/>
      <c r="WQB32" s="956"/>
      <c r="WQC32" s="956"/>
      <c r="WQD32" s="956"/>
      <c r="WQE32" s="956"/>
      <c r="WQF32" s="956"/>
      <c r="WQG32" s="956"/>
      <c r="WQH32" s="956"/>
      <c r="WQI32" s="956"/>
      <c r="WQJ32" s="956"/>
      <c r="WQK32" s="956"/>
      <c r="WQL32" s="956"/>
      <c r="WQM32" s="956"/>
      <c r="WQN32" s="956"/>
      <c r="WQO32" s="956"/>
      <c r="WQP32" s="956"/>
      <c r="WQQ32" s="956"/>
      <c r="WQR32" s="956"/>
      <c r="WQS32" s="956"/>
      <c r="WQT32" s="956"/>
      <c r="WQU32" s="956"/>
      <c r="WQV32" s="956"/>
      <c r="WQW32" s="956"/>
      <c r="WQX32" s="956"/>
      <c r="WQY32" s="956"/>
      <c r="WQZ32" s="956"/>
      <c r="WRA32" s="956"/>
      <c r="WRB32" s="956"/>
      <c r="WRC32" s="956"/>
      <c r="WRD32" s="956"/>
      <c r="WRE32" s="956"/>
      <c r="WRF32" s="956"/>
      <c r="WRG32" s="956"/>
      <c r="WRH32" s="956"/>
      <c r="WRI32" s="956"/>
      <c r="WRJ32" s="956"/>
      <c r="WRK32" s="956"/>
      <c r="WRL32" s="956"/>
      <c r="WRM32" s="956"/>
      <c r="WRN32" s="956"/>
      <c r="WRO32" s="956"/>
      <c r="WRP32" s="956"/>
      <c r="WRQ32" s="956"/>
      <c r="WRR32" s="956"/>
      <c r="WRS32" s="956"/>
      <c r="WRT32" s="956"/>
      <c r="WRU32" s="956"/>
      <c r="WRV32" s="956"/>
      <c r="WRW32" s="956"/>
      <c r="WRX32" s="956"/>
      <c r="WRY32" s="956"/>
      <c r="WRZ32" s="956"/>
      <c r="WSA32" s="956"/>
      <c r="WSB32" s="956"/>
      <c r="WSC32" s="956"/>
      <c r="WSD32" s="956"/>
      <c r="WSE32" s="956"/>
      <c r="WSF32" s="956"/>
      <c r="WSG32" s="956"/>
      <c r="WSH32" s="956"/>
      <c r="WSI32" s="956"/>
      <c r="WSJ32" s="956"/>
      <c r="WSK32" s="956"/>
      <c r="WSL32" s="956"/>
      <c r="WSM32" s="956"/>
      <c r="WSN32" s="956"/>
      <c r="WSO32" s="956"/>
      <c r="WSP32" s="956"/>
      <c r="WSQ32" s="956"/>
      <c r="WSR32" s="956"/>
      <c r="WSS32" s="956"/>
      <c r="WST32" s="956"/>
      <c r="WSU32" s="956"/>
      <c r="WSV32" s="956"/>
      <c r="WSW32" s="956"/>
      <c r="WSX32" s="956"/>
      <c r="WSY32" s="956"/>
      <c r="WSZ32" s="956"/>
      <c r="WTA32" s="956"/>
      <c r="WTB32" s="956"/>
      <c r="WTC32" s="956"/>
      <c r="WTD32" s="956"/>
      <c r="WTE32" s="956"/>
      <c r="WTF32" s="956"/>
      <c r="WTG32" s="956"/>
      <c r="WTH32" s="956"/>
      <c r="WTI32" s="956"/>
      <c r="WTJ32" s="956"/>
      <c r="WTK32" s="956"/>
      <c r="WTL32" s="956"/>
      <c r="WTM32" s="956"/>
      <c r="WTN32" s="956"/>
      <c r="WTO32" s="956"/>
      <c r="WTP32" s="956"/>
      <c r="WTQ32" s="956"/>
      <c r="WTR32" s="956"/>
      <c r="WTS32" s="956"/>
      <c r="WTT32" s="956"/>
      <c r="WTU32" s="956"/>
      <c r="WTV32" s="956"/>
      <c r="WTW32" s="956"/>
      <c r="WTX32" s="956"/>
      <c r="WTY32" s="956"/>
      <c r="WTZ32" s="956"/>
      <c r="WUA32" s="956"/>
      <c r="WUB32" s="956"/>
      <c r="WUC32" s="956"/>
      <c r="WUD32" s="956"/>
      <c r="WUE32" s="956"/>
      <c r="WUF32" s="956"/>
      <c r="WUG32" s="956"/>
      <c r="WUH32" s="956"/>
      <c r="WUI32" s="956"/>
      <c r="WUJ32" s="956"/>
      <c r="WUK32" s="956"/>
      <c r="WUL32" s="956"/>
      <c r="WUM32" s="956"/>
      <c r="WUN32" s="956"/>
      <c r="WUO32" s="956"/>
      <c r="WUP32" s="956"/>
      <c r="WUQ32" s="956"/>
      <c r="WUR32" s="956"/>
      <c r="WUS32" s="956"/>
      <c r="WUT32" s="956"/>
      <c r="WUU32" s="956"/>
      <c r="WUV32" s="956"/>
      <c r="WUW32" s="956"/>
      <c r="WUX32" s="956"/>
      <c r="WUY32" s="956"/>
      <c r="WUZ32" s="956"/>
      <c r="WVA32" s="956"/>
      <c r="WVB32" s="956"/>
      <c r="WVC32" s="956"/>
      <c r="WVD32" s="956"/>
      <c r="WVE32" s="956"/>
      <c r="WVF32" s="956"/>
      <c r="WVG32" s="956"/>
      <c r="WVH32" s="956"/>
      <c r="WVI32" s="956"/>
      <c r="WVJ32" s="956"/>
      <c r="WVK32" s="956"/>
      <c r="WVL32" s="956"/>
      <c r="WVM32" s="956"/>
      <c r="WVN32" s="956"/>
      <c r="WVO32" s="956"/>
      <c r="WVP32" s="956"/>
      <c r="WVQ32" s="956"/>
      <c r="WVR32" s="956"/>
      <c r="WVS32" s="956"/>
      <c r="WVT32" s="956"/>
      <c r="WVU32" s="956"/>
      <c r="WVV32" s="956"/>
      <c r="WVW32" s="956"/>
      <c r="WVX32" s="956"/>
      <c r="WVY32" s="956"/>
      <c r="WVZ32" s="956"/>
      <c r="WWA32" s="956"/>
      <c r="WWB32" s="956"/>
      <c r="WWC32" s="956"/>
      <c r="WWD32" s="956"/>
      <c r="WWE32" s="956"/>
      <c r="WWF32" s="956"/>
      <c r="WWG32" s="956"/>
      <c r="WWH32" s="956"/>
      <c r="WWI32" s="956"/>
      <c r="WWJ32" s="956"/>
      <c r="WWK32" s="956"/>
      <c r="WWL32" s="956"/>
      <c r="WWM32" s="956"/>
      <c r="WWN32" s="956"/>
      <c r="WWO32" s="956"/>
      <c r="WWP32" s="956"/>
      <c r="WWQ32" s="956"/>
      <c r="WWR32" s="956"/>
      <c r="WWS32" s="956"/>
      <c r="WWT32" s="956"/>
      <c r="WWU32" s="956"/>
      <c r="WWV32" s="956"/>
      <c r="WWW32" s="956"/>
      <c r="WWX32" s="956"/>
      <c r="WWY32" s="956"/>
      <c r="WWZ32" s="956"/>
      <c r="WXA32" s="956"/>
      <c r="WXB32" s="956"/>
      <c r="WXC32" s="956"/>
      <c r="WXD32" s="956"/>
      <c r="WXE32" s="956"/>
      <c r="WXF32" s="956"/>
      <c r="WXG32" s="956"/>
      <c r="WXH32" s="956"/>
      <c r="WXI32" s="956"/>
      <c r="WXJ32" s="956"/>
      <c r="WXK32" s="956"/>
      <c r="WXL32" s="956"/>
      <c r="WXM32" s="956"/>
      <c r="WXN32" s="956"/>
      <c r="WXO32" s="956"/>
      <c r="WXP32" s="956"/>
      <c r="WXQ32" s="956"/>
      <c r="WXR32" s="956"/>
      <c r="WXS32" s="956"/>
      <c r="WXT32" s="956"/>
      <c r="WXU32" s="956"/>
      <c r="WXV32" s="956"/>
      <c r="WXW32" s="956"/>
      <c r="WXX32" s="956"/>
      <c r="WXY32" s="956"/>
      <c r="WXZ32" s="956"/>
      <c r="WYA32" s="956"/>
      <c r="WYB32" s="956"/>
      <c r="WYC32" s="956"/>
      <c r="WYD32" s="956"/>
      <c r="WYE32" s="956"/>
      <c r="WYF32" s="956"/>
      <c r="WYG32" s="956"/>
      <c r="WYH32" s="956"/>
      <c r="WYI32" s="956"/>
      <c r="WYJ32" s="956"/>
      <c r="WYK32" s="956"/>
      <c r="WYL32" s="956"/>
      <c r="WYM32" s="956"/>
      <c r="WYN32" s="956"/>
      <c r="WYO32" s="956"/>
      <c r="WYP32" s="956"/>
      <c r="WYQ32" s="956"/>
      <c r="WYR32" s="956"/>
      <c r="WYS32" s="956"/>
      <c r="WYT32" s="956"/>
      <c r="WYU32" s="956"/>
      <c r="WYV32" s="956"/>
      <c r="WYW32" s="956"/>
      <c r="WYX32" s="956"/>
      <c r="WYY32" s="956"/>
      <c r="WYZ32" s="956"/>
      <c r="WZA32" s="956"/>
      <c r="WZB32" s="956"/>
      <c r="WZC32" s="956"/>
      <c r="WZD32" s="956"/>
      <c r="WZE32" s="956"/>
      <c r="WZF32" s="956"/>
      <c r="WZG32" s="956"/>
      <c r="WZH32" s="956"/>
      <c r="WZI32" s="956"/>
      <c r="WZJ32" s="956"/>
      <c r="WZK32" s="956"/>
      <c r="WZL32" s="956"/>
      <c r="WZM32" s="956"/>
      <c r="WZN32" s="956"/>
      <c r="WZO32" s="956"/>
      <c r="WZP32" s="956"/>
      <c r="WZQ32" s="956"/>
      <c r="WZR32" s="956"/>
      <c r="WZS32" s="956"/>
      <c r="WZT32" s="956"/>
      <c r="WZU32" s="956"/>
      <c r="WZV32" s="956"/>
      <c r="WZW32" s="956"/>
      <c r="WZX32" s="956"/>
      <c r="WZY32" s="956"/>
      <c r="WZZ32" s="956"/>
      <c r="XAA32" s="956"/>
      <c r="XAB32" s="956"/>
      <c r="XAC32" s="956"/>
      <c r="XAD32" s="956"/>
      <c r="XAE32" s="956"/>
      <c r="XAF32" s="956"/>
      <c r="XAG32" s="956"/>
      <c r="XAH32" s="956"/>
      <c r="XAI32" s="956"/>
      <c r="XAJ32" s="956"/>
      <c r="XAK32" s="956"/>
      <c r="XAL32" s="956"/>
      <c r="XAM32" s="956"/>
      <c r="XAN32" s="956"/>
      <c r="XAO32" s="956"/>
      <c r="XAP32" s="956"/>
      <c r="XAQ32" s="956"/>
      <c r="XAR32" s="956"/>
      <c r="XAS32" s="956"/>
      <c r="XAT32" s="956"/>
      <c r="XAU32" s="956"/>
      <c r="XAV32" s="956"/>
      <c r="XAW32" s="956"/>
      <c r="XAX32" s="956"/>
      <c r="XAY32" s="956"/>
      <c r="XAZ32" s="956"/>
      <c r="XBA32" s="956"/>
      <c r="XBB32" s="956"/>
      <c r="XBC32" s="956"/>
      <c r="XBD32" s="956"/>
      <c r="XBE32" s="956"/>
      <c r="XBF32" s="956"/>
      <c r="XBG32" s="956"/>
      <c r="XBH32" s="956"/>
      <c r="XBI32" s="956"/>
      <c r="XBJ32" s="956"/>
      <c r="XBK32" s="956"/>
      <c r="XBL32" s="956"/>
      <c r="XBM32" s="956"/>
      <c r="XBN32" s="956"/>
      <c r="XBO32" s="956"/>
      <c r="XBP32" s="956"/>
      <c r="XBQ32" s="956"/>
      <c r="XBR32" s="956"/>
      <c r="XBS32" s="956"/>
      <c r="XBT32" s="956"/>
      <c r="XBU32" s="956"/>
      <c r="XBV32" s="956"/>
      <c r="XBW32" s="956"/>
      <c r="XBX32" s="956"/>
      <c r="XBY32" s="956"/>
      <c r="XBZ32" s="956"/>
      <c r="XCA32" s="956"/>
      <c r="XCB32" s="956"/>
      <c r="XCC32" s="956"/>
      <c r="XCD32" s="956"/>
      <c r="XCE32" s="956"/>
      <c r="XCF32" s="956"/>
      <c r="XCG32" s="956"/>
      <c r="XCH32" s="956"/>
      <c r="XCI32" s="956"/>
      <c r="XCJ32" s="956"/>
      <c r="XCK32" s="956"/>
      <c r="XCL32" s="956"/>
      <c r="XCM32" s="956"/>
      <c r="XCN32" s="956"/>
      <c r="XCO32" s="956"/>
      <c r="XCP32" s="956"/>
      <c r="XCQ32" s="956"/>
      <c r="XCR32" s="956"/>
      <c r="XCS32" s="956"/>
      <c r="XCT32" s="956"/>
      <c r="XCU32" s="956"/>
      <c r="XCV32" s="956"/>
      <c r="XCW32" s="956"/>
      <c r="XCX32" s="956"/>
      <c r="XCY32" s="956"/>
      <c r="XCZ32" s="956"/>
      <c r="XDA32" s="956"/>
      <c r="XDB32" s="956"/>
      <c r="XDC32" s="956"/>
      <c r="XDD32" s="956"/>
      <c r="XDE32" s="956"/>
      <c r="XDF32" s="956"/>
      <c r="XDG32" s="956"/>
      <c r="XDH32" s="956"/>
      <c r="XDI32" s="956"/>
      <c r="XDJ32" s="956"/>
      <c r="XDK32" s="956"/>
      <c r="XDL32" s="956"/>
      <c r="XDM32" s="956"/>
      <c r="XDN32" s="956"/>
      <c r="XDO32" s="956"/>
      <c r="XDP32" s="956"/>
      <c r="XDQ32" s="956"/>
      <c r="XDR32" s="956"/>
    </row>
    <row r="33" spans="1:35" s="6" customFormat="1" ht="66" customHeight="1">
      <c r="A33" s="4"/>
      <c r="B33" s="10"/>
      <c r="C33" s="19" t="s">
        <v>37</v>
      </c>
      <c r="D33" s="11"/>
      <c r="E33" s="91"/>
      <c r="F33" s="9" t="s">
        <v>11</v>
      </c>
      <c r="G33" s="16" t="s">
        <v>12</v>
      </c>
      <c r="H33" s="17" t="s">
        <v>13</v>
      </c>
      <c r="I33" s="16" t="s">
        <v>14</v>
      </c>
      <c r="J33" s="20">
        <v>69.599999999999994</v>
      </c>
      <c r="K33" s="20">
        <v>348</v>
      </c>
      <c r="L33" s="1080">
        <v>0</v>
      </c>
      <c r="M33" s="20">
        <v>0</v>
      </c>
      <c r="N33" s="1080">
        <v>0</v>
      </c>
      <c r="O33" s="20">
        <v>0</v>
      </c>
      <c r="P33" s="1080">
        <v>0</v>
      </c>
      <c r="Q33" s="20">
        <v>0</v>
      </c>
      <c r="R33" s="1080">
        <v>0</v>
      </c>
      <c r="S33" s="20">
        <v>0</v>
      </c>
      <c r="T33" s="1080">
        <v>0</v>
      </c>
      <c r="U33" s="20">
        <v>0</v>
      </c>
      <c r="V33" s="1080">
        <v>0</v>
      </c>
      <c r="W33" s="20">
        <v>0</v>
      </c>
      <c r="X33" s="1080">
        <v>5</v>
      </c>
      <c r="Y33" s="20">
        <v>348</v>
      </c>
      <c r="Z33" s="1080">
        <v>0</v>
      </c>
      <c r="AA33" s="20">
        <v>0</v>
      </c>
      <c r="AB33" s="1080">
        <v>0</v>
      </c>
      <c r="AC33" s="20">
        <v>0</v>
      </c>
      <c r="AD33" s="1080">
        <v>0</v>
      </c>
      <c r="AE33" s="20">
        <v>0</v>
      </c>
      <c r="AF33" s="1080">
        <v>0</v>
      </c>
      <c r="AG33" s="20">
        <v>0</v>
      </c>
      <c r="AH33" s="1080">
        <v>0</v>
      </c>
      <c r="AI33" s="20">
        <v>0</v>
      </c>
    </row>
    <row r="34" spans="1:35" s="6" customFormat="1" ht="66" customHeight="1">
      <c r="A34" s="956"/>
      <c r="B34" s="202"/>
      <c r="C34" s="957" t="s">
        <v>38</v>
      </c>
      <c r="D34" s="202">
        <v>0</v>
      </c>
      <c r="E34" s="958"/>
      <c r="F34" s="959" t="s">
        <v>11</v>
      </c>
      <c r="G34" s="16" t="s">
        <v>14</v>
      </c>
      <c r="H34" s="17" t="s">
        <v>13</v>
      </c>
      <c r="I34" s="16" t="s">
        <v>14</v>
      </c>
      <c r="J34" s="202">
        <v>450</v>
      </c>
      <c r="K34" s="960">
        <v>1350</v>
      </c>
      <c r="L34" s="15">
        <v>0</v>
      </c>
      <c r="M34" s="202">
        <v>0</v>
      </c>
      <c r="N34" s="15">
        <v>0</v>
      </c>
      <c r="O34" s="202">
        <v>0</v>
      </c>
      <c r="P34" s="15">
        <v>0</v>
      </c>
      <c r="Q34" s="202">
        <v>0</v>
      </c>
      <c r="R34" s="15">
        <v>3</v>
      </c>
      <c r="S34" s="202">
        <v>1350</v>
      </c>
      <c r="T34" s="15">
        <v>0</v>
      </c>
      <c r="U34" s="202">
        <v>0</v>
      </c>
      <c r="V34" s="15">
        <v>0</v>
      </c>
      <c r="W34" s="202">
        <v>0</v>
      </c>
      <c r="X34" s="15">
        <v>0</v>
      </c>
      <c r="Y34" s="202">
        <v>0</v>
      </c>
      <c r="Z34" s="15">
        <v>0</v>
      </c>
      <c r="AA34" s="202">
        <v>0</v>
      </c>
      <c r="AB34" s="15">
        <v>0</v>
      </c>
      <c r="AC34" s="202">
        <v>0</v>
      </c>
      <c r="AD34" s="15">
        <v>0</v>
      </c>
      <c r="AE34" s="202">
        <v>0</v>
      </c>
      <c r="AF34" s="15">
        <v>0</v>
      </c>
      <c r="AG34" s="202">
        <v>0</v>
      </c>
      <c r="AH34" s="15">
        <v>0</v>
      </c>
      <c r="AI34" s="202">
        <v>0</v>
      </c>
    </row>
    <row r="35" spans="1:35" s="6" customFormat="1" ht="66" customHeight="1">
      <c r="A35" s="4"/>
      <c r="B35" s="10"/>
      <c r="C35" s="961" t="s">
        <v>39</v>
      </c>
      <c r="D35" s="11"/>
      <c r="E35" s="91"/>
      <c r="F35" s="9" t="s">
        <v>40</v>
      </c>
      <c r="G35" s="16" t="s">
        <v>12</v>
      </c>
      <c r="H35" s="17" t="s">
        <v>13</v>
      </c>
      <c r="I35" s="16" t="s">
        <v>14</v>
      </c>
      <c r="J35" s="39">
        <v>450</v>
      </c>
      <c r="K35" s="18">
        <v>450</v>
      </c>
      <c r="L35" s="969">
        <v>0</v>
      </c>
      <c r="M35" s="39">
        <v>0</v>
      </c>
      <c r="N35" s="1075">
        <v>0</v>
      </c>
      <c r="O35" s="39">
        <v>0</v>
      </c>
      <c r="P35" s="1075">
        <v>0</v>
      </c>
      <c r="Q35" s="39">
        <v>0</v>
      </c>
      <c r="R35" s="1075">
        <v>1</v>
      </c>
      <c r="S35" s="39">
        <v>450</v>
      </c>
      <c r="T35" s="1075">
        <v>0</v>
      </c>
      <c r="U35" s="39">
        <v>0</v>
      </c>
      <c r="V35" s="1075">
        <v>0</v>
      </c>
      <c r="W35" s="39">
        <v>0</v>
      </c>
      <c r="X35" s="1075">
        <v>0</v>
      </c>
      <c r="Y35" s="39">
        <v>0</v>
      </c>
      <c r="Z35" s="1075">
        <v>0</v>
      </c>
      <c r="AA35" s="39">
        <v>0</v>
      </c>
      <c r="AB35" s="1075">
        <v>0</v>
      </c>
      <c r="AC35" s="39">
        <v>0</v>
      </c>
      <c r="AD35" s="1075">
        <v>0</v>
      </c>
      <c r="AE35" s="39">
        <v>0</v>
      </c>
      <c r="AF35" s="1075">
        <v>0</v>
      </c>
      <c r="AG35" s="39">
        <v>0</v>
      </c>
      <c r="AH35" s="1075">
        <v>0</v>
      </c>
      <c r="AI35" s="39">
        <v>0</v>
      </c>
    </row>
    <row r="36" spans="1:35" s="6" customFormat="1" ht="66" customHeight="1">
      <c r="A36" s="4"/>
      <c r="B36" s="10"/>
      <c r="C36" s="93" t="s">
        <v>41</v>
      </c>
      <c r="D36" s="11"/>
      <c r="E36" s="91"/>
      <c r="F36" s="9" t="s">
        <v>40</v>
      </c>
      <c r="G36" s="16" t="s">
        <v>12</v>
      </c>
      <c r="H36" s="17" t="s">
        <v>13</v>
      </c>
      <c r="I36" s="16" t="s">
        <v>14</v>
      </c>
      <c r="J36" s="39">
        <v>55</v>
      </c>
      <c r="K36" s="18">
        <v>550</v>
      </c>
      <c r="L36" s="969">
        <v>0</v>
      </c>
      <c r="M36" s="39">
        <v>0</v>
      </c>
      <c r="N36" s="1075">
        <v>0</v>
      </c>
      <c r="O36" s="39">
        <v>0</v>
      </c>
      <c r="P36" s="1075">
        <v>0</v>
      </c>
      <c r="Q36" s="39">
        <v>0</v>
      </c>
      <c r="R36" s="1075">
        <v>0</v>
      </c>
      <c r="S36" s="39">
        <v>0</v>
      </c>
      <c r="T36" s="1075">
        <v>0</v>
      </c>
      <c r="U36" s="39">
        <v>0</v>
      </c>
      <c r="V36" s="1075">
        <v>0</v>
      </c>
      <c r="W36" s="39">
        <v>0</v>
      </c>
      <c r="X36" s="1075">
        <v>10</v>
      </c>
      <c r="Y36" s="39">
        <v>550</v>
      </c>
      <c r="Z36" s="1075">
        <v>0</v>
      </c>
      <c r="AA36" s="39">
        <v>0</v>
      </c>
      <c r="AB36" s="1075">
        <v>0</v>
      </c>
      <c r="AC36" s="39">
        <v>0</v>
      </c>
      <c r="AD36" s="1075">
        <v>0</v>
      </c>
      <c r="AE36" s="39">
        <v>0</v>
      </c>
      <c r="AF36" s="1075">
        <v>0</v>
      </c>
      <c r="AG36" s="39">
        <v>0</v>
      </c>
      <c r="AH36" s="1075">
        <v>0</v>
      </c>
      <c r="AI36" s="39">
        <v>0</v>
      </c>
    </row>
    <row r="37" spans="1:35" s="6" customFormat="1" ht="66" customHeight="1">
      <c r="A37" s="4"/>
      <c r="B37" s="10">
        <v>32.479999999999997</v>
      </c>
      <c r="C37" s="12" t="s">
        <v>42</v>
      </c>
      <c r="D37" s="11"/>
      <c r="E37" s="91">
        <v>191</v>
      </c>
      <c r="F37" s="9" t="s">
        <v>26</v>
      </c>
      <c r="G37" s="16" t="s">
        <v>12</v>
      </c>
      <c r="H37" s="17" t="s">
        <v>13</v>
      </c>
      <c r="I37" s="16" t="s">
        <v>14</v>
      </c>
      <c r="J37" s="39">
        <v>35</v>
      </c>
      <c r="K37" s="18">
        <v>6685</v>
      </c>
      <c r="L37" s="969">
        <v>0</v>
      </c>
      <c r="M37" s="39">
        <v>0</v>
      </c>
      <c r="N37" s="1075">
        <v>0</v>
      </c>
      <c r="O37" s="39">
        <v>0</v>
      </c>
      <c r="P37" s="1075">
        <v>0</v>
      </c>
      <c r="Q37" s="39">
        <v>0</v>
      </c>
      <c r="R37" s="1075">
        <v>129</v>
      </c>
      <c r="S37" s="39">
        <v>4515</v>
      </c>
      <c r="T37" s="1075">
        <v>0</v>
      </c>
      <c r="U37" s="39">
        <v>0</v>
      </c>
      <c r="V37" s="1075">
        <v>0</v>
      </c>
      <c r="W37" s="39">
        <v>0</v>
      </c>
      <c r="X37" s="1075">
        <v>45</v>
      </c>
      <c r="Y37" s="39">
        <v>1575</v>
      </c>
      <c r="Z37" s="1075">
        <v>0</v>
      </c>
      <c r="AA37" s="39">
        <v>0</v>
      </c>
      <c r="AB37" s="1075">
        <v>0</v>
      </c>
      <c r="AC37" s="39">
        <v>0</v>
      </c>
      <c r="AD37" s="1075">
        <v>17</v>
      </c>
      <c r="AE37" s="39">
        <v>595</v>
      </c>
      <c r="AF37" s="1075">
        <v>0</v>
      </c>
      <c r="AG37" s="39">
        <v>0</v>
      </c>
      <c r="AH37" s="1075">
        <v>0</v>
      </c>
      <c r="AI37" s="39">
        <v>0</v>
      </c>
    </row>
    <row r="38" spans="1:35" s="6" customFormat="1" ht="66" customHeight="1">
      <c r="A38" s="4" t="s">
        <v>24</v>
      </c>
      <c r="B38" s="10">
        <v>98.6</v>
      </c>
      <c r="C38" s="12" t="s">
        <v>43</v>
      </c>
      <c r="D38" s="11"/>
      <c r="E38" s="91">
        <v>29</v>
      </c>
      <c r="F38" s="9" t="s">
        <v>11</v>
      </c>
      <c r="G38" s="16" t="s">
        <v>12</v>
      </c>
      <c r="H38" s="17" t="s">
        <v>13</v>
      </c>
      <c r="I38" s="16" t="s">
        <v>14</v>
      </c>
      <c r="J38" s="39">
        <v>107</v>
      </c>
      <c r="K38" s="18">
        <v>3103</v>
      </c>
      <c r="L38" s="969">
        <v>0</v>
      </c>
      <c r="M38" s="39">
        <v>0</v>
      </c>
      <c r="N38" s="1075">
        <v>0</v>
      </c>
      <c r="O38" s="39">
        <v>0</v>
      </c>
      <c r="P38" s="1075">
        <v>0</v>
      </c>
      <c r="Q38" s="39">
        <v>0</v>
      </c>
      <c r="R38" s="1075">
        <v>24</v>
      </c>
      <c r="S38" s="39">
        <v>2568</v>
      </c>
      <c r="T38" s="1075">
        <v>0</v>
      </c>
      <c r="U38" s="39">
        <v>0</v>
      </c>
      <c r="V38" s="1075">
        <v>0</v>
      </c>
      <c r="W38" s="39">
        <v>0</v>
      </c>
      <c r="X38" s="1075">
        <v>5</v>
      </c>
      <c r="Y38" s="39">
        <v>535</v>
      </c>
      <c r="Z38" s="1075">
        <v>0</v>
      </c>
      <c r="AA38" s="39">
        <v>0</v>
      </c>
      <c r="AB38" s="1075">
        <v>0</v>
      </c>
      <c r="AC38" s="39">
        <v>0</v>
      </c>
      <c r="AD38" s="1075">
        <v>0</v>
      </c>
      <c r="AE38" s="39">
        <v>0</v>
      </c>
      <c r="AF38" s="1075">
        <v>0</v>
      </c>
      <c r="AG38" s="39">
        <v>0</v>
      </c>
      <c r="AH38" s="1075">
        <v>0</v>
      </c>
      <c r="AI38" s="39">
        <v>0</v>
      </c>
    </row>
    <row r="39" spans="1:35" s="6" customFormat="1" ht="66" customHeight="1">
      <c r="A39" s="4"/>
      <c r="B39" s="10">
        <v>12.76</v>
      </c>
      <c r="C39" s="25" t="s">
        <v>44</v>
      </c>
      <c r="D39" s="11"/>
      <c r="E39" s="91">
        <v>64</v>
      </c>
      <c r="F39" s="9" t="s">
        <v>26</v>
      </c>
      <c r="G39" s="16" t="s">
        <v>12</v>
      </c>
      <c r="H39" s="17" t="s">
        <v>13</v>
      </c>
      <c r="I39" s="16" t="s">
        <v>14</v>
      </c>
      <c r="J39" s="39">
        <v>14</v>
      </c>
      <c r="K39" s="18">
        <v>896</v>
      </c>
      <c r="L39" s="969">
        <v>0</v>
      </c>
      <c r="M39" s="39">
        <v>0</v>
      </c>
      <c r="N39" s="1075">
        <v>0</v>
      </c>
      <c r="O39" s="39">
        <v>0</v>
      </c>
      <c r="P39" s="1075">
        <v>0</v>
      </c>
      <c r="Q39" s="39">
        <v>0</v>
      </c>
      <c r="R39" s="1075">
        <v>49</v>
      </c>
      <c r="S39" s="39">
        <v>686</v>
      </c>
      <c r="T39" s="1075">
        <v>0</v>
      </c>
      <c r="U39" s="39">
        <v>0</v>
      </c>
      <c r="V39" s="1075">
        <v>0</v>
      </c>
      <c r="W39" s="39">
        <v>0</v>
      </c>
      <c r="X39" s="1075">
        <v>12</v>
      </c>
      <c r="Y39" s="39">
        <v>168</v>
      </c>
      <c r="Z39" s="1075">
        <v>0</v>
      </c>
      <c r="AA39" s="39">
        <v>0</v>
      </c>
      <c r="AB39" s="1075">
        <v>0</v>
      </c>
      <c r="AC39" s="39">
        <v>0</v>
      </c>
      <c r="AD39" s="1075">
        <v>3</v>
      </c>
      <c r="AE39" s="39">
        <v>42</v>
      </c>
      <c r="AF39" s="1075">
        <v>0</v>
      </c>
      <c r="AG39" s="39">
        <v>0</v>
      </c>
      <c r="AH39" s="1075">
        <v>0</v>
      </c>
      <c r="AI39" s="39">
        <v>0</v>
      </c>
    </row>
    <row r="40" spans="1:35" s="6" customFormat="1" ht="66" customHeight="1">
      <c r="A40" s="4" t="s">
        <v>24</v>
      </c>
      <c r="B40" s="10">
        <v>276.08</v>
      </c>
      <c r="C40" s="12" t="s">
        <v>45</v>
      </c>
      <c r="D40" s="11"/>
      <c r="E40" s="91">
        <v>35</v>
      </c>
      <c r="F40" s="9" t="s">
        <v>46</v>
      </c>
      <c r="G40" s="16" t="s">
        <v>12</v>
      </c>
      <c r="H40" s="17" t="s">
        <v>13</v>
      </c>
      <c r="I40" s="16" t="s">
        <v>14</v>
      </c>
      <c r="J40" s="39">
        <v>299</v>
      </c>
      <c r="K40" s="18">
        <v>10465</v>
      </c>
      <c r="L40" s="969">
        <v>0</v>
      </c>
      <c r="M40" s="39">
        <v>0</v>
      </c>
      <c r="N40" s="1075">
        <v>0</v>
      </c>
      <c r="O40" s="39">
        <v>0</v>
      </c>
      <c r="P40" s="1075">
        <v>0</v>
      </c>
      <c r="Q40" s="39">
        <v>0</v>
      </c>
      <c r="R40" s="1075">
        <v>29</v>
      </c>
      <c r="S40" s="39">
        <v>8671</v>
      </c>
      <c r="T40" s="1075">
        <v>0</v>
      </c>
      <c r="U40" s="39">
        <v>0</v>
      </c>
      <c r="V40" s="1075">
        <v>0</v>
      </c>
      <c r="W40" s="39">
        <v>0</v>
      </c>
      <c r="X40" s="1075">
        <v>6</v>
      </c>
      <c r="Y40" s="39">
        <v>1794</v>
      </c>
      <c r="Z40" s="1075">
        <v>0</v>
      </c>
      <c r="AA40" s="39">
        <v>0</v>
      </c>
      <c r="AB40" s="1075">
        <v>0</v>
      </c>
      <c r="AC40" s="39">
        <v>0</v>
      </c>
      <c r="AD40" s="1075">
        <v>0</v>
      </c>
      <c r="AE40" s="39">
        <v>0</v>
      </c>
      <c r="AF40" s="1075">
        <v>0</v>
      </c>
      <c r="AG40" s="39">
        <v>0</v>
      </c>
      <c r="AH40" s="1075">
        <v>0</v>
      </c>
      <c r="AI40" s="39">
        <v>0</v>
      </c>
    </row>
    <row r="41" spans="1:35" s="6" customFormat="1" ht="66" customHeight="1">
      <c r="A41" s="4"/>
      <c r="B41" s="10">
        <v>32.479999999999997</v>
      </c>
      <c r="C41" s="13" t="s">
        <v>47</v>
      </c>
      <c r="D41" s="11"/>
      <c r="E41" s="91">
        <v>38</v>
      </c>
      <c r="F41" s="9" t="s">
        <v>11</v>
      </c>
      <c r="G41" s="16" t="s">
        <v>12</v>
      </c>
      <c r="H41" s="17" t="s">
        <v>13</v>
      </c>
      <c r="I41" s="16" t="s">
        <v>14</v>
      </c>
      <c r="J41" s="39">
        <v>36</v>
      </c>
      <c r="K41" s="18">
        <v>1368</v>
      </c>
      <c r="L41" s="969">
        <v>0</v>
      </c>
      <c r="M41" s="39">
        <v>0</v>
      </c>
      <c r="N41" s="1075">
        <v>0</v>
      </c>
      <c r="O41" s="39">
        <v>0</v>
      </c>
      <c r="P41" s="1075">
        <v>0</v>
      </c>
      <c r="Q41" s="39">
        <v>0</v>
      </c>
      <c r="R41" s="1075">
        <v>27</v>
      </c>
      <c r="S41" s="39">
        <v>972</v>
      </c>
      <c r="T41" s="1075">
        <v>0</v>
      </c>
      <c r="U41" s="39">
        <v>0</v>
      </c>
      <c r="V41" s="1075">
        <v>0</v>
      </c>
      <c r="W41" s="39">
        <v>0</v>
      </c>
      <c r="X41" s="1075">
        <v>6</v>
      </c>
      <c r="Y41" s="39">
        <v>216</v>
      </c>
      <c r="Z41" s="1075">
        <v>0</v>
      </c>
      <c r="AA41" s="39">
        <v>0</v>
      </c>
      <c r="AB41" s="1075">
        <v>0</v>
      </c>
      <c r="AC41" s="39">
        <v>0</v>
      </c>
      <c r="AD41" s="1075">
        <v>5</v>
      </c>
      <c r="AE41" s="39">
        <v>180</v>
      </c>
      <c r="AF41" s="1075">
        <v>0</v>
      </c>
      <c r="AG41" s="39">
        <v>0</v>
      </c>
      <c r="AH41" s="1075">
        <v>0</v>
      </c>
      <c r="AI41" s="39">
        <v>0</v>
      </c>
    </row>
    <row r="42" spans="1:35" s="6" customFormat="1" ht="66" customHeight="1">
      <c r="A42" s="4"/>
      <c r="B42" s="10">
        <v>15.079999999999998</v>
      </c>
      <c r="C42" s="13" t="s">
        <v>48</v>
      </c>
      <c r="D42" s="11"/>
      <c r="E42" s="91">
        <v>199</v>
      </c>
      <c r="F42" s="9" t="s">
        <v>22</v>
      </c>
      <c r="G42" s="16" t="s">
        <v>12</v>
      </c>
      <c r="H42" s="17" t="s">
        <v>13</v>
      </c>
      <c r="I42" s="16" t="s">
        <v>14</v>
      </c>
      <c r="J42" s="39">
        <v>17</v>
      </c>
      <c r="K42" s="18">
        <v>3383</v>
      </c>
      <c r="L42" s="969">
        <v>0</v>
      </c>
      <c r="M42" s="39">
        <v>0</v>
      </c>
      <c r="N42" s="1075">
        <v>0</v>
      </c>
      <c r="O42" s="39">
        <v>0</v>
      </c>
      <c r="P42" s="1075">
        <v>0</v>
      </c>
      <c r="Q42" s="39">
        <v>0</v>
      </c>
      <c r="R42" s="1075">
        <v>130</v>
      </c>
      <c r="S42" s="39">
        <v>2210</v>
      </c>
      <c r="T42" s="1075">
        <v>0</v>
      </c>
      <c r="U42" s="39">
        <v>0</v>
      </c>
      <c r="V42" s="1075">
        <v>0</v>
      </c>
      <c r="W42" s="39">
        <v>0</v>
      </c>
      <c r="X42" s="1075">
        <v>47</v>
      </c>
      <c r="Y42" s="39">
        <v>799</v>
      </c>
      <c r="Z42" s="1075">
        <v>0</v>
      </c>
      <c r="AA42" s="39">
        <v>0</v>
      </c>
      <c r="AB42" s="1075">
        <v>0</v>
      </c>
      <c r="AC42" s="39">
        <v>0</v>
      </c>
      <c r="AD42" s="1075">
        <v>22</v>
      </c>
      <c r="AE42" s="39">
        <v>374</v>
      </c>
      <c r="AF42" s="1075">
        <v>0</v>
      </c>
      <c r="AG42" s="39">
        <v>0</v>
      </c>
      <c r="AH42" s="1075">
        <v>0</v>
      </c>
      <c r="AI42" s="39">
        <v>0</v>
      </c>
    </row>
    <row r="43" spans="1:35" s="6" customFormat="1" ht="66" customHeight="1">
      <c r="A43" s="4" t="s">
        <v>24</v>
      </c>
      <c r="B43" s="10">
        <v>53.243999999999993</v>
      </c>
      <c r="C43" s="12" t="s">
        <v>49</v>
      </c>
      <c r="D43" s="11"/>
      <c r="E43" s="91">
        <v>45</v>
      </c>
      <c r="F43" s="9" t="s">
        <v>40</v>
      </c>
      <c r="G43" s="16" t="s">
        <v>12</v>
      </c>
      <c r="H43" s="17" t="s">
        <v>13</v>
      </c>
      <c r="I43" s="16" t="s">
        <v>14</v>
      </c>
      <c r="J43" s="39">
        <v>58</v>
      </c>
      <c r="K43" s="18">
        <v>2610</v>
      </c>
      <c r="L43" s="969">
        <v>0</v>
      </c>
      <c r="M43" s="39">
        <v>0</v>
      </c>
      <c r="N43" s="1075">
        <v>0</v>
      </c>
      <c r="O43" s="39">
        <v>0</v>
      </c>
      <c r="P43" s="1075">
        <v>0</v>
      </c>
      <c r="Q43" s="39">
        <v>0</v>
      </c>
      <c r="R43" s="1075">
        <v>31</v>
      </c>
      <c r="S43" s="39">
        <v>1798</v>
      </c>
      <c r="T43" s="1075">
        <v>0</v>
      </c>
      <c r="U43" s="39">
        <v>0</v>
      </c>
      <c r="V43" s="1075">
        <v>0</v>
      </c>
      <c r="W43" s="39">
        <v>0</v>
      </c>
      <c r="X43" s="1075">
        <v>7</v>
      </c>
      <c r="Y43" s="39">
        <v>406</v>
      </c>
      <c r="Z43" s="1075">
        <v>0</v>
      </c>
      <c r="AA43" s="39">
        <v>0</v>
      </c>
      <c r="AB43" s="1075">
        <v>0</v>
      </c>
      <c r="AC43" s="39">
        <v>0</v>
      </c>
      <c r="AD43" s="1075">
        <v>7</v>
      </c>
      <c r="AE43" s="39">
        <v>406</v>
      </c>
      <c r="AF43" s="1075">
        <v>0</v>
      </c>
      <c r="AG43" s="39">
        <v>0</v>
      </c>
      <c r="AH43" s="1075">
        <v>0</v>
      </c>
      <c r="AI43" s="39">
        <v>0</v>
      </c>
    </row>
    <row r="44" spans="1:35" s="6" customFormat="1" ht="66" customHeight="1">
      <c r="A44" s="4" t="s">
        <v>24</v>
      </c>
      <c r="B44" s="10">
        <v>12.76</v>
      </c>
      <c r="C44" s="12" t="s">
        <v>50</v>
      </c>
      <c r="D44" s="11"/>
      <c r="E44" s="91">
        <v>194</v>
      </c>
      <c r="F44" s="9" t="s">
        <v>40</v>
      </c>
      <c r="G44" s="16" t="s">
        <v>12</v>
      </c>
      <c r="H44" s="17" t="s">
        <v>13</v>
      </c>
      <c r="I44" s="16" t="s">
        <v>14</v>
      </c>
      <c r="J44" s="39">
        <v>14</v>
      </c>
      <c r="K44" s="18">
        <v>2716</v>
      </c>
      <c r="L44" s="969">
        <v>0</v>
      </c>
      <c r="M44" s="39">
        <v>0</v>
      </c>
      <c r="N44" s="1075">
        <v>0</v>
      </c>
      <c r="O44" s="39">
        <v>0</v>
      </c>
      <c r="P44" s="1075">
        <v>0</v>
      </c>
      <c r="Q44" s="39">
        <v>0</v>
      </c>
      <c r="R44" s="1075">
        <v>83</v>
      </c>
      <c r="S44" s="39">
        <v>1162</v>
      </c>
      <c r="T44" s="1075">
        <v>0</v>
      </c>
      <c r="U44" s="39">
        <v>0</v>
      </c>
      <c r="V44" s="1075">
        <v>0</v>
      </c>
      <c r="W44" s="39">
        <v>0</v>
      </c>
      <c r="X44" s="1075">
        <v>57</v>
      </c>
      <c r="Y44" s="39">
        <v>798</v>
      </c>
      <c r="Z44" s="1075">
        <v>0</v>
      </c>
      <c r="AA44" s="39">
        <v>0</v>
      </c>
      <c r="AB44" s="1075">
        <v>0</v>
      </c>
      <c r="AC44" s="39">
        <v>0</v>
      </c>
      <c r="AD44" s="1075">
        <v>54</v>
      </c>
      <c r="AE44" s="39">
        <v>756</v>
      </c>
      <c r="AF44" s="1075">
        <v>0</v>
      </c>
      <c r="AG44" s="39">
        <v>0</v>
      </c>
      <c r="AH44" s="1075">
        <v>0</v>
      </c>
      <c r="AI44" s="39">
        <v>0</v>
      </c>
    </row>
    <row r="45" spans="1:35" s="6" customFormat="1" ht="66" customHeight="1">
      <c r="A45" s="4"/>
      <c r="B45" s="10">
        <v>25.52</v>
      </c>
      <c r="C45" s="279" t="s">
        <v>51</v>
      </c>
      <c r="D45" s="11"/>
      <c r="E45" s="91">
        <v>239</v>
      </c>
      <c r="F45" s="9" t="s">
        <v>40</v>
      </c>
      <c r="G45" s="16" t="s">
        <v>12</v>
      </c>
      <c r="H45" s="17" t="s">
        <v>13</v>
      </c>
      <c r="I45" s="16" t="s">
        <v>14</v>
      </c>
      <c r="J45" s="39">
        <v>28</v>
      </c>
      <c r="K45" s="18">
        <v>6692</v>
      </c>
      <c r="L45" s="969">
        <v>0</v>
      </c>
      <c r="M45" s="39">
        <v>0</v>
      </c>
      <c r="N45" s="1075">
        <v>0</v>
      </c>
      <c r="O45" s="39">
        <v>0</v>
      </c>
      <c r="P45" s="1075">
        <v>0</v>
      </c>
      <c r="Q45" s="39">
        <v>0</v>
      </c>
      <c r="R45" s="1075">
        <v>129</v>
      </c>
      <c r="S45" s="39">
        <v>3612</v>
      </c>
      <c r="T45" s="1075">
        <v>0</v>
      </c>
      <c r="U45" s="39">
        <v>0</v>
      </c>
      <c r="V45" s="1075">
        <v>0</v>
      </c>
      <c r="W45" s="39">
        <v>0</v>
      </c>
      <c r="X45" s="1075">
        <v>60</v>
      </c>
      <c r="Y45" s="39">
        <v>1680</v>
      </c>
      <c r="Z45" s="1075">
        <v>0</v>
      </c>
      <c r="AA45" s="39">
        <v>0</v>
      </c>
      <c r="AB45" s="1075">
        <v>0</v>
      </c>
      <c r="AC45" s="39">
        <v>0</v>
      </c>
      <c r="AD45" s="1075">
        <v>50</v>
      </c>
      <c r="AE45" s="39">
        <v>1400</v>
      </c>
      <c r="AF45" s="1075">
        <v>0</v>
      </c>
      <c r="AG45" s="39">
        <v>0</v>
      </c>
      <c r="AH45" s="1075">
        <v>0</v>
      </c>
      <c r="AI45" s="39">
        <v>0</v>
      </c>
    </row>
    <row r="46" spans="1:35" s="6" customFormat="1" ht="66" customHeight="1">
      <c r="A46" s="4" t="s">
        <v>24</v>
      </c>
      <c r="B46" s="10">
        <v>15.079999999999998</v>
      </c>
      <c r="C46" s="12" t="s">
        <v>52</v>
      </c>
      <c r="D46" s="11"/>
      <c r="E46" s="91">
        <v>116</v>
      </c>
      <c r="F46" s="9" t="s">
        <v>40</v>
      </c>
      <c r="G46" s="16" t="s">
        <v>12</v>
      </c>
      <c r="H46" s="17" t="s">
        <v>13</v>
      </c>
      <c r="I46" s="16" t="s">
        <v>14</v>
      </c>
      <c r="J46" s="39">
        <v>17</v>
      </c>
      <c r="K46" s="18">
        <v>1972</v>
      </c>
      <c r="L46" s="969">
        <v>0</v>
      </c>
      <c r="M46" s="39">
        <v>0</v>
      </c>
      <c r="N46" s="1075">
        <v>0</v>
      </c>
      <c r="O46" s="39">
        <v>0</v>
      </c>
      <c r="P46" s="1075">
        <v>0</v>
      </c>
      <c r="Q46" s="39">
        <v>0</v>
      </c>
      <c r="R46" s="1075">
        <v>107</v>
      </c>
      <c r="S46" s="39">
        <v>1819</v>
      </c>
      <c r="T46" s="1075">
        <v>0</v>
      </c>
      <c r="U46" s="39">
        <v>0</v>
      </c>
      <c r="V46" s="1075">
        <v>0</v>
      </c>
      <c r="W46" s="39">
        <v>0</v>
      </c>
      <c r="X46" s="1075">
        <v>9</v>
      </c>
      <c r="Y46" s="39">
        <v>153</v>
      </c>
      <c r="Z46" s="1075">
        <v>0</v>
      </c>
      <c r="AA46" s="39">
        <v>0</v>
      </c>
      <c r="AB46" s="1075">
        <v>0</v>
      </c>
      <c r="AC46" s="39">
        <v>0</v>
      </c>
      <c r="AD46" s="1075">
        <v>0</v>
      </c>
      <c r="AE46" s="39">
        <v>0</v>
      </c>
      <c r="AF46" s="1075">
        <v>0</v>
      </c>
      <c r="AG46" s="39">
        <v>0</v>
      </c>
      <c r="AH46" s="1075">
        <v>0</v>
      </c>
      <c r="AI46" s="39">
        <v>0</v>
      </c>
    </row>
    <row r="47" spans="1:35" s="6" customFormat="1" ht="66" customHeight="1">
      <c r="A47" s="4" t="s">
        <v>24</v>
      </c>
      <c r="B47" s="10">
        <v>32.317599999999999</v>
      </c>
      <c r="C47" s="962" t="s">
        <v>53</v>
      </c>
      <c r="D47" s="11"/>
      <c r="E47" s="91">
        <v>73</v>
      </c>
      <c r="F47" s="9" t="s">
        <v>11</v>
      </c>
      <c r="G47" s="16" t="s">
        <v>12</v>
      </c>
      <c r="H47" s="17" t="s">
        <v>13</v>
      </c>
      <c r="I47" s="16" t="s">
        <v>14</v>
      </c>
      <c r="J47" s="39">
        <v>35</v>
      </c>
      <c r="K47" s="18">
        <v>2555</v>
      </c>
      <c r="L47" s="969">
        <v>0</v>
      </c>
      <c r="M47" s="39">
        <v>0</v>
      </c>
      <c r="N47" s="1075">
        <v>0</v>
      </c>
      <c r="O47" s="39">
        <v>0</v>
      </c>
      <c r="P47" s="1075">
        <v>0</v>
      </c>
      <c r="Q47" s="39">
        <v>0</v>
      </c>
      <c r="R47" s="1075">
        <v>40</v>
      </c>
      <c r="S47" s="39">
        <v>1400</v>
      </c>
      <c r="T47" s="1075">
        <v>0</v>
      </c>
      <c r="U47" s="39">
        <v>0</v>
      </c>
      <c r="V47" s="1075">
        <v>0</v>
      </c>
      <c r="W47" s="39">
        <v>0</v>
      </c>
      <c r="X47" s="1075">
        <v>18</v>
      </c>
      <c r="Y47" s="39">
        <v>630</v>
      </c>
      <c r="Z47" s="1075">
        <v>0</v>
      </c>
      <c r="AA47" s="39">
        <v>0</v>
      </c>
      <c r="AB47" s="1075">
        <v>0</v>
      </c>
      <c r="AC47" s="39">
        <v>0</v>
      </c>
      <c r="AD47" s="1075">
        <v>15</v>
      </c>
      <c r="AE47" s="39">
        <v>525</v>
      </c>
      <c r="AF47" s="1075">
        <v>0</v>
      </c>
      <c r="AG47" s="39">
        <v>0</v>
      </c>
      <c r="AH47" s="1075">
        <v>0</v>
      </c>
      <c r="AI47" s="39">
        <v>0</v>
      </c>
    </row>
    <row r="48" spans="1:35" s="6" customFormat="1" ht="66" customHeight="1">
      <c r="A48" s="4"/>
      <c r="B48" s="21">
        <v>600</v>
      </c>
      <c r="C48" s="161" t="s">
        <v>54</v>
      </c>
      <c r="D48" s="9"/>
      <c r="E48" s="91">
        <v>6</v>
      </c>
      <c r="F48" s="9" t="s">
        <v>11</v>
      </c>
      <c r="G48" s="16" t="s">
        <v>12</v>
      </c>
      <c r="H48" s="17" t="s">
        <v>13</v>
      </c>
      <c r="I48" s="16" t="s">
        <v>14</v>
      </c>
      <c r="J48" s="39">
        <v>650</v>
      </c>
      <c r="K48" s="18">
        <v>3900</v>
      </c>
      <c r="L48" s="969">
        <v>0</v>
      </c>
      <c r="M48" s="39">
        <v>0</v>
      </c>
      <c r="N48" s="1075">
        <v>0</v>
      </c>
      <c r="O48" s="39">
        <v>0</v>
      </c>
      <c r="P48" s="1075">
        <v>0</v>
      </c>
      <c r="Q48" s="39">
        <v>0</v>
      </c>
      <c r="R48" s="1075">
        <v>3</v>
      </c>
      <c r="S48" s="39">
        <v>1950</v>
      </c>
      <c r="T48" s="1075">
        <v>0</v>
      </c>
      <c r="U48" s="39">
        <v>0</v>
      </c>
      <c r="V48" s="1075">
        <v>0</v>
      </c>
      <c r="W48" s="39">
        <v>0</v>
      </c>
      <c r="X48" s="1075">
        <v>3</v>
      </c>
      <c r="Y48" s="39">
        <v>1950</v>
      </c>
      <c r="Z48" s="1075">
        <v>0</v>
      </c>
      <c r="AA48" s="39">
        <v>0</v>
      </c>
      <c r="AB48" s="1075">
        <v>0</v>
      </c>
      <c r="AC48" s="39">
        <v>0</v>
      </c>
      <c r="AD48" s="1075">
        <v>0</v>
      </c>
      <c r="AE48" s="39">
        <v>0</v>
      </c>
      <c r="AF48" s="1075">
        <v>0</v>
      </c>
      <c r="AG48" s="39">
        <v>0</v>
      </c>
      <c r="AH48" s="1075">
        <v>0</v>
      </c>
      <c r="AI48" s="39">
        <v>0</v>
      </c>
    </row>
    <row r="49" spans="1:35" s="6" customFormat="1" ht="66" customHeight="1">
      <c r="A49" s="4" t="s">
        <v>24</v>
      </c>
      <c r="B49" s="21">
        <v>75</v>
      </c>
      <c r="C49" s="22" t="s">
        <v>55</v>
      </c>
      <c r="D49" s="9"/>
      <c r="E49" s="91">
        <v>6</v>
      </c>
      <c r="F49" s="9" t="s">
        <v>56</v>
      </c>
      <c r="G49" s="16" t="s">
        <v>12</v>
      </c>
      <c r="H49" s="17" t="s">
        <v>13</v>
      </c>
      <c r="I49" s="16" t="s">
        <v>14</v>
      </c>
      <c r="J49" s="39">
        <v>80</v>
      </c>
      <c r="K49" s="18">
        <v>480</v>
      </c>
      <c r="L49" s="969">
        <v>0</v>
      </c>
      <c r="M49" s="39">
        <v>0</v>
      </c>
      <c r="N49" s="1075">
        <v>0</v>
      </c>
      <c r="O49" s="39">
        <v>0</v>
      </c>
      <c r="P49" s="1075">
        <v>0</v>
      </c>
      <c r="Q49" s="39">
        <v>0</v>
      </c>
      <c r="R49" s="1075">
        <v>6</v>
      </c>
      <c r="S49" s="39">
        <v>480</v>
      </c>
      <c r="T49" s="1075">
        <v>0</v>
      </c>
      <c r="U49" s="39">
        <v>0</v>
      </c>
      <c r="V49" s="1075">
        <v>0</v>
      </c>
      <c r="W49" s="39">
        <v>0</v>
      </c>
      <c r="X49" s="1075">
        <v>0</v>
      </c>
      <c r="Y49" s="39">
        <v>0</v>
      </c>
      <c r="Z49" s="1075">
        <v>0</v>
      </c>
      <c r="AA49" s="39">
        <v>0</v>
      </c>
      <c r="AB49" s="1075">
        <v>0</v>
      </c>
      <c r="AC49" s="39">
        <v>0</v>
      </c>
      <c r="AD49" s="1075">
        <v>0</v>
      </c>
      <c r="AE49" s="39">
        <v>0</v>
      </c>
      <c r="AF49" s="1075">
        <v>0</v>
      </c>
      <c r="AG49" s="39">
        <v>0</v>
      </c>
      <c r="AH49" s="1075">
        <v>0</v>
      </c>
      <c r="AI49" s="39">
        <v>0</v>
      </c>
    </row>
    <row r="50" spans="1:35" s="6" customFormat="1" ht="66" customHeight="1">
      <c r="A50" s="4" t="s">
        <v>24</v>
      </c>
      <c r="B50" s="21">
        <v>278.39999999999998</v>
      </c>
      <c r="C50" s="12" t="s">
        <v>57</v>
      </c>
      <c r="D50" s="9"/>
      <c r="E50" s="91">
        <v>7</v>
      </c>
      <c r="F50" s="23" t="s">
        <v>11</v>
      </c>
      <c r="G50" s="16" t="s">
        <v>12</v>
      </c>
      <c r="H50" s="17" t="s">
        <v>13</v>
      </c>
      <c r="I50" s="16" t="s">
        <v>14</v>
      </c>
      <c r="J50" s="39">
        <v>300</v>
      </c>
      <c r="K50" s="18">
        <v>2100</v>
      </c>
      <c r="L50" s="969">
        <v>0</v>
      </c>
      <c r="M50" s="39">
        <v>0</v>
      </c>
      <c r="N50" s="1075">
        <v>0</v>
      </c>
      <c r="O50" s="39">
        <v>0</v>
      </c>
      <c r="P50" s="1075">
        <v>0</v>
      </c>
      <c r="Q50" s="39">
        <v>0</v>
      </c>
      <c r="R50" s="1075">
        <v>7</v>
      </c>
      <c r="S50" s="39">
        <v>2100</v>
      </c>
      <c r="T50" s="1075">
        <v>0</v>
      </c>
      <c r="U50" s="39">
        <v>0</v>
      </c>
      <c r="V50" s="1075">
        <v>0</v>
      </c>
      <c r="W50" s="39">
        <v>0</v>
      </c>
      <c r="X50" s="1075">
        <v>0</v>
      </c>
      <c r="Y50" s="39">
        <v>0</v>
      </c>
      <c r="Z50" s="1075">
        <v>0</v>
      </c>
      <c r="AA50" s="39">
        <v>0</v>
      </c>
      <c r="AB50" s="1075">
        <v>0</v>
      </c>
      <c r="AC50" s="39">
        <v>0</v>
      </c>
      <c r="AD50" s="1075">
        <v>0</v>
      </c>
      <c r="AE50" s="39">
        <v>0</v>
      </c>
      <c r="AF50" s="1075">
        <v>0</v>
      </c>
      <c r="AG50" s="39">
        <v>0</v>
      </c>
      <c r="AH50" s="1075">
        <v>0</v>
      </c>
      <c r="AI50" s="39">
        <v>0</v>
      </c>
    </row>
    <row r="51" spans="1:35" s="6" customFormat="1" ht="66" customHeight="1">
      <c r="A51" s="4"/>
      <c r="B51" s="21">
        <v>15.659999999999998</v>
      </c>
      <c r="C51" s="12" t="s">
        <v>58</v>
      </c>
      <c r="D51" s="9"/>
      <c r="E51" s="91">
        <v>250</v>
      </c>
      <c r="F51" s="23" t="s">
        <v>26</v>
      </c>
      <c r="G51" s="16" t="s">
        <v>12</v>
      </c>
      <c r="H51" s="17" t="s">
        <v>13</v>
      </c>
      <c r="I51" s="16" t="s">
        <v>14</v>
      </c>
      <c r="J51" s="39">
        <v>17</v>
      </c>
      <c r="K51" s="18">
        <v>4250</v>
      </c>
      <c r="L51" s="969">
        <v>0</v>
      </c>
      <c r="M51" s="39">
        <v>0</v>
      </c>
      <c r="N51" s="1075">
        <v>0</v>
      </c>
      <c r="O51" s="39">
        <v>0</v>
      </c>
      <c r="P51" s="1075">
        <v>0</v>
      </c>
      <c r="Q51" s="39">
        <v>0</v>
      </c>
      <c r="R51" s="1075">
        <v>161</v>
      </c>
      <c r="S51" s="39">
        <v>2737</v>
      </c>
      <c r="T51" s="1075">
        <v>0</v>
      </c>
      <c r="U51" s="39">
        <v>0</v>
      </c>
      <c r="V51" s="1075">
        <v>0</v>
      </c>
      <c r="W51" s="39">
        <v>0</v>
      </c>
      <c r="X51" s="1075">
        <v>49</v>
      </c>
      <c r="Y51" s="39">
        <v>833</v>
      </c>
      <c r="Z51" s="1075">
        <v>0</v>
      </c>
      <c r="AA51" s="39">
        <v>0</v>
      </c>
      <c r="AB51" s="1075">
        <v>0</v>
      </c>
      <c r="AC51" s="39">
        <v>0</v>
      </c>
      <c r="AD51" s="1075">
        <v>40</v>
      </c>
      <c r="AE51" s="39">
        <v>680</v>
      </c>
      <c r="AF51" s="1075">
        <v>0</v>
      </c>
      <c r="AG51" s="39">
        <v>0</v>
      </c>
      <c r="AH51" s="1075">
        <v>0</v>
      </c>
      <c r="AI51" s="39">
        <v>0</v>
      </c>
    </row>
    <row r="52" spans="1:35" s="6" customFormat="1" ht="66" customHeight="1">
      <c r="A52" s="4"/>
      <c r="B52" s="21">
        <v>14.499999999999998</v>
      </c>
      <c r="C52" s="12" t="s">
        <v>59</v>
      </c>
      <c r="D52" s="9"/>
      <c r="E52" s="91">
        <v>165</v>
      </c>
      <c r="F52" s="23" t="s">
        <v>11</v>
      </c>
      <c r="G52" s="16" t="s">
        <v>12</v>
      </c>
      <c r="H52" s="17" t="s">
        <v>13</v>
      </c>
      <c r="I52" s="16" t="s">
        <v>14</v>
      </c>
      <c r="J52" s="39">
        <v>16</v>
      </c>
      <c r="K52" s="18">
        <v>2640</v>
      </c>
      <c r="L52" s="969">
        <v>0</v>
      </c>
      <c r="M52" s="39">
        <v>0</v>
      </c>
      <c r="N52" s="1075">
        <v>0</v>
      </c>
      <c r="O52" s="39">
        <v>0</v>
      </c>
      <c r="P52" s="1075">
        <v>0</v>
      </c>
      <c r="Q52" s="39">
        <v>0</v>
      </c>
      <c r="R52" s="1075">
        <v>113</v>
      </c>
      <c r="S52" s="39">
        <v>1808</v>
      </c>
      <c r="T52" s="1075">
        <v>0</v>
      </c>
      <c r="U52" s="39">
        <v>0</v>
      </c>
      <c r="V52" s="1075">
        <v>0</v>
      </c>
      <c r="W52" s="39">
        <v>0</v>
      </c>
      <c r="X52" s="1075">
        <v>28</v>
      </c>
      <c r="Y52" s="39">
        <v>448</v>
      </c>
      <c r="Z52" s="1075">
        <v>0</v>
      </c>
      <c r="AA52" s="39">
        <v>0</v>
      </c>
      <c r="AB52" s="1075">
        <v>0</v>
      </c>
      <c r="AC52" s="39">
        <v>0</v>
      </c>
      <c r="AD52" s="1075">
        <v>24</v>
      </c>
      <c r="AE52" s="39">
        <v>384</v>
      </c>
      <c r="AF52" s="1075">
        <v>0</v>
      </c>
      <c r="AG52" s="39">
        <v>0</v>
      </c>
      <c r="AH52" s="1075">
        <v>0</v>
      </c>
      <c r="AI52" s="39">
        <v>0</v>
      </c>
    </row>
    <row r="53" spans="1:35" s="6" customFormat="1" ht="66" customHeight="1">
      <c r="A53" s="4"/>
      <c r="B53" s="21">
        <v>38.57</v>
      </c>
      <c r="C53" s="27" t="s">
        <v>60</v>
      </c>
      <c r="D53" s="9"/>
      <c r="E53" s="91">
        <v>119</v>
      </c>
      <c r="F53" s="23" t="s">
        <v>26</v>
      </c>
      <c r="G53" s="16" t="s">
        <v>12</v>
      </c>
      <c r="H53" s="17" t="s">
        <v>13</v>
      </c>
      <c r="I53" s="16" t="s">
        <v>14</v>
      </c>
      <c r="J53" s="39">
        <v>42</v>
      </c>
      <c r="K53" s="18">
        <v>4998</v>
      </c>
      <c r="L53" s="969">
        <v>0</v>
      </c>
      <c r="M53" s="39">
        <v>0</v>
      </c>
      <c r="N53" s="1075">
        <v>0</v>
      </c>
      <c r="O53" s="39">
        <v>0</v>
      </c>
      <c r="P53" s="1075">
        <v>0</v>
      </c>
      <c r="Q53" s="39">
        <v>0</v>
      </c>
      <c r="R53" s="1075">
        <v>68</v>
      </c>
      <c r="S53" s="39">
        <v>2856</v>
      </c>
      <c r="T53" s="1075">
        <v>0</v>
      </c>
      <c r="U53" s="39">
        <v>0</v>
      </c>
      <c r="V53" s="1075">
        <v>0</v>
      </c>
      <c r="W53" s="39">
        <v>0</v>
      </c>
      <c r="X53" s="1075">
        <v>29</v>
      </c>
      <c r="Y53" s="39">
        <v>1218</v>
      </c>
      <c r="Z53" s="1075">
        <v>0</v>
      </c>
      <c r="AA53" s="39">
        <v>0</v>
      </c>
      <c r="AB53" s="1075">
        <v>0</v>
      </c>
      <c r="AC53" s="39">
        <v>0</v>
      </c>
      <c r="AD53" s="1075">
        <v>22</v>
      </c>
      <c r="AE53" s="39">
        <v>924</v>
      </c>
      <c r="AF53" s="1075">
        <v>0</v>
      </c>
      <c r="AG53" s="39">
        <v>0</v>
      </c>
      <c r="AH53" s="1075">
        <v>0</v>
      </c>
      <c r="AI53" s="39">
        <v>0</v>
      </c>
    </row>
    <row r="54" spans="1:35" s="6" customFormat="1" ht="66" customHeight="1">
      <c r="A54" s="4"/>
      <c r="B54" s="21">
        <v>20.299999999999997</v>
      </c>
      <c r="C54" s="13" t="s">
        <v>61</v>
      </c>
      <c r="D54" s="9"/>
      <c r="E54" s="91">
        <v>95</v>
      </c>
      <c r="F54" s="9" t="s">
        <v>26</v>
      </c>
      <c r="G54" s="16" t="s">
        <v>12</v>
      </c>
      <c r="H54" s="17" t="s">
        <v>13</v>
      </c>
      <c r="I54" s="16" t="s">
        <v>14</v>
      </c>
      <c r="J54" s="39">
        <v>22</v>
      </c>
      <c r="K54" s="18">
        <v>2090</v>
      </c>
      <c r="L54" s="969">
        <v>0</v>
      </c>
      <c r="M54" s="39">
        <v>0</v>
      </c>
      <c r="N54" s="1075">
        <v>0</v>
      </c>
      <c r="O54" s="39">
        <v>0</v>
      </c>
      <c r="P54" s="1075">
        <v>0</v>
      </c>
      <c r="Q54" s="39">
        <v>0</v>
      </c>
      <c r="R54" s="1075">
        <v>55</v>
      </c>
      <c r="S54" s="39">
        <v>1210</v>
      </c>
      <c r="T54" s="1075">
        <v>0</v>
      </c>
      <c r="U54" s="39">
        <v>0</v>
      </c>
      <c r="V54" s="1075">
        <v>0</v>
      </c>
      <c r="W54" s="39">
        <v>0</v>
      </c>
      <c r="X54" s="1075">
        <v>25</v>
      </c>
      <c r="Y54" s="39">
        <v>550</v>
      </c>
      <c r="Z54" s="1075">
        <v>0</v>
      </c>
      <c r="AA54" s="39">
        <v>0</v>
      </c>
      <c r="AB54" s="1075">
        <v>0</v>
      </c>
      <c r="AC54" s="39">
        <v>0</v>
      </c>
      <c r="AD54" s="1075">
        <v>15</v>
      </c>
      <c r="AE54" s="39">
        <v>330</v>
      </c>
      <c r="AF54" s="1075">
        <v>0</v>
      </c>
      <c r="AG54" s="39">
        <v>0</v>
      </c>
      <c r="AH54" s="1075">
        <v>0</v>
      </c>
      <c r="AI54" s="39">
        <v>0</v>
      </c>
    </row>
    <row r="55" spans="1:35" s="6" customFormat="1" ht="66" customHeight="1">
      <c r="A55" s="4"/>
      <c r="B55" s="21">
        <v>20.299999999999997</v>
      </c>
      <c r="C55" s="13" t="s">
        <v>62</v>
      </c>
      <c r="D55" s="9"/>
      <c r="E55" s="91">
        <v>100</v>
      </c>
      <c r="F55" s="23" t="s">
        <v>26</v>
      </c>
      <c r="G55" s="16" t="s">
        <v>12</v>
      </c>
      <c r="H55" s="17" t="s">
        <v>13</v>
      </c>
      <c r="I55" s="16" t="s">
        <v>14</v>
      </c>
      <c r="J55" s="39">
        <v>22</v>
      </c>
      <c r="K55" s="18">
        <v>2200</v>
      </c>
      <c r="L55" s="969">
        <v>0</v>
      </c>
      <c r="M55" s="39">
        <v>0</v>
      </c>
      <c r="N55" s="1075">
        <v>0</v>
      </c>
      <c r="O55" s="39">
        <v>0</v>
      </c>
      <c r="P55" s="1075">
        <v>0</v>
      </c>
      <c r="Q55" s="39">
        <v>0</v>
      </c>
      <c r="R55" s="1075">
        <v>64</v>
      </c>
      <c r="S55" s="39">
        <v>1408</v>
      </c>
      <c r="T55" s="1075">
        <v>0</v>
      </c>
      <c r="U55" s="39">
        <v>0</v>
      </c>
      <c r="V55" s="1075">
        <v>0</v>
      </c>
      <c r="W55" s="39">
        <v>0</v>
      </c>
      <c r="X55" s="1075">
        <v>21</v>
      </c>
      <c r="Y55" s="39">
        <v>462</v>
      </c>
      <c r="Z55" s="1075">
        <v>0</v>
      </c>
      <c r="AA55" s="39">
        <v>0</v>
      </c>
      <c r="AB55" s="1075">
        <v>0</v>
      </c>
      <c r="AC55" s="39">
        <v>0</v>
      </c>
      <c r="AD55" s="1075">
        <v>15</v>
      </c>
      <c r="AE55" s="39">
        <v>330</v>
      </c>
      <c r="AF55" s="1075">
        <v>0</v>
      </c>
      <c r="AG55" s="39">
        <v>0</v>
      </c>
      <c r="AH55" s="1075">
        <v>0</v>
      </c>
      <c r="AI55" s="39">
        <v>0</v>
      </c>
    </row>
    <row r="56" spans="1:35" s="6" customFormat="1" ht="66" customHeight="1">
      <c r="A56" s="4"/>
      <c r="B56" s="21">
        <v>32.479999999999997</v>
      </c>
      <c r="C56" s="12" t="s">
        <v>63</v>
      </c>
      <c r="D56" s="9"/>
      <c r="E56" s="91">
        <v>57</v>
      </c>
      <c r="F56" s="9" t="s">
        <v>11</v>
      </c>
      <c r="G56" s="16" t="s">
        <v>12</v>
      </c>
      <c r="H56" s="17" t="s">
        <v>13</v>
      </c>
      <c r="I56" s="16" t="s">
        <v>14</v>
      </c>
      <c r="J56" s="39">
        <v>35</v>
      </c>
      <c r="K56" s="18">
        <v>1995</v>
      </c>
      <c r="L56" s="969">
        <v>0</v>
      </c>
      <c r="M56" s="39">
        <v>0</v>
      </c>
      <c r="N56" s="1075">
        <v>0</v>
      </c>
      <c r="O56" s="39">
        <v>0</v>
      </c>
      <c r="P56" s="1075">
        <v>0</v>
      </c>
      <c r="Q56" s="39">
        <v>0</v>
      </c>
      <c r="R56" s="1075">
        <v>54</v>
      </c>
      <c r="S56" s="39">
        <v>1890</v>
      </c>
      <c r="T56" s="1075">
        <v>0</v>
      </c>
      <c r="U56" s="39">
        <v>0</v>
      </c>
      <c r="V56" s="1075">
        <v>0</v>
      </c>
      <c r="W56" s="39">
        <v>0</v>
      </c>
      <c r="X56" s="1075">
        <v>3</v>
      </c>
      <c r="Y56" s="39">
        <v>105</v>
      </c>
      <c r="Z56" s="1075">
        <v>0</v>
      </c>
      <c r="AA56" s="39">
        <v>0</v>
      </c>
      <c r="AB56" s="1075">
        <v>0</v>
      </c>
      <c r="AC56" s="39">
        <v>0</v>
      </c>
      <c r="AD56" s="1075">
        <v>0</v>
      </c>
      <c r="AE56" s="39">
        <v>0</v>
      </c>
      <c r="AF56" s="1075">
        <v>0</v>
      </c>
      <c r="AG56" s="39">
        <v>0</v>
      </c>
      <c r="AH56" s="1075">
        <v>0</v>
      </c>
      <c r="AI56" s="39">
        <v>0</v>
      </c>
    </row>
    <row r="57" spans="1:35" s="6" customFormat="1" ht="66" customHeight="1">
      <c r="A57" s="4" t="s">
        <v>24</v>
      </c>
      <c r="B57" s="21">
        <v>11.484</v>
      </c>
      <c r="C57" s="12" t="s">
        <v>64</v>
      </c>
      <c r="D57" s="9"/>
      <c r="E57" s="91">
        <v>170</v>
      </c>
      <c r="F57" s="9" t="s">
        <v>11</v>
      </c>
      <c r="G57" s="16" t="s">
        <v>12</v>
      </c>
      <c r="H57" s="17" t="s">
        <v>13</v>
      </c>
      <c r="I57" s="16" t="s">
        <v>14</v>
      </c>
      <c r="J57" s="39">
        <v>13</v>
      </c>
      <c r="K57" s="18">
        <v>2210</v>
      </c>
      <c r="L57" s="969">
        <v>0</v>
      </c>
      <c r="M57" s="39">
        <v>0</v>
      </c>
      <c r="N57" s="1075">
        <v>0</v>
      </c>
      <c r="O57" s="39">
        <v>0</v>
      </c>
      <c r="P57" s="1075">
        <v>0</v>
      </c>
      <c r="Q57" s="39">
        <v>0</v>
      </c>
      <c r="R57" s="1075">
        <v>109</v>
      </c>
      <c r="S57" s="39">
        <v>1417</v>
      </c>
      <c r="T57" s="1075">
        <v>0</v>
      </c>
      <c r="U57" s="39">
        <v>0</v>
      </c>
      <c r="V57" s="1075">
        <v>0</v>
      </c>
      <c r="W57" s="39">
        <v>0</v>
      </c>
      <c r="X57" s="1075">
        <v>54</v>
      </c>
      <c r="Y57" s="39">
        <v>702</v>
      </c>
      <c r="Z57" s="1075">
        <v>0</v>
      </c>
      <c r="AA57" s="39">
        <v>0</v>
      </c>
      <c r="AB57" s="1075">
        <v>0</v>
      </c>
      <c r="AC57" s="39">
        <v>0</v>
      </c>
      <c r="AD57" s="1075">
        <v>7</v>
      </c>
      <c r="AE57" s="39">
        <v>91</v>
      </c>
      <c r="AF57" s="1075">
        <v>0</v>
      </c>
      <c r="AG57" s="39">
        <v>0</v>
      </c>
      <c r="AH57" s="1075">
        <v>0</v>
      </c>
      <c r="AI57" s="39">
        <v>0</v>
      </c>
    </row>
    <row r="58" spans="1:35" s="6" customFormat="1" ht="66" customHeight="1">
      <c r="A58" s="4" t="s">
        <v>24</v>
      </c>
      <c r="B58" s="21">
        <v>15.079999999999998</v>
      </c>
      <c r="C58" s="25" t="s">
        <v>65</v>
      </c>
      <c r="D58" s="9"/>
      <c r="E58" s="91">
        <v>97</v>
      </c>
      <c r="F58" s="9" t="s">
        <v>11</v>
      </c>
      <c r="G58" s="16" t="s">
        <v>12</v>
      </c>
      <c r="H58" s="17" t="s">
        <v>13</v>
      </c>
      <c r="I58" s="16" t="s">
        <v>14</v>
      </c>
      <c r="J58" s="39">
        <v>16</v>
      </c>
      <c r="K58" s="18">
        <v>1552</v>
      </c>
      <c r="L58" s="969">
        <v>0</v>
      </c>
      <c r="M58" s="39">
        <v>0</v>
      </c>
      <c r="N58" s="1075">
        <v>0</v>
      </c>
      <c r="O58" s="39">
        <v>0</v>
      </c>
      <c r="P58" s="1075">
        <v>0</v>
      </c>
      <c r="Q58" s="39">
        <v>0</v>
      </c>
      <c r="R58" s="1075">
        <v>73</v>
      </c>
      <c r="S58" s="39">
        <v>1168</v>
      </c>
      <c r="T58" s="1075">
        <v>0</v>
      </c>
      <c r="U58" s="39">
        <v>0</v>
      </c>
      <c r="V58" s="1075">
        <v>0</v>
      </c>
      <c r="W58" s="39">
        <v>0</v>
      </c>
      <c r="X58" s="1075">
        <v>22</v>
      </c>
      <c r="Y58" s="39">
        <v>352</v>
      </c>
      <c r="Z58" s="1075">
        <v>0</v>
      </c>
      <c r="AA58" s="39">
        <v>0</v>
      </c>
      <c r="AB58" s="1075">
        <v>0</v>
      </c>
      <c r="AC58" s="39">
        <v>0</v>
      </c>
      <c r="AD58" s="1075">
        <v>2</v>
      </c>
      <c r="AE58" s="39">
        <v>32</v>
      </c>
      <c r="AF58" s="1075">
        <v>0</v>
      </c>
      <c r="AG58" s="39">
        <v>0</v>
      </c>
      <c r="AH58" s="1075">
        <v>0</v>
      </c>
      <c r="AI58" s="39">
        <v>0</v>
      </c>
    </row>
    <row r="59" spans="1:35" s="6" customFormat="1" ht="66" customHeight="1">
      <c r="A59" s="4" t="s">
        <v>24</v>
      </c>
      <c r="B59" s="10">
        <v>47.316399999999994</v>
      </c>
      <c r="C59" s="24" t="s">
        <v>66</v>
      </c>
      <c r="D59" s="11"/>
      <c r="E59" s="91">
        <v>57</v>
      </c>
      <c r="F59" s="9" t="s">
        <v>11</v>
      </c>
      <c r="G59" s="16" t="s">
        <v>12</v>
      </c>
      <c r="H59" s="17" t="s">
        <v>13</v>
      </c>
      <c r="I59" s="16" t="s">
        <v>14</v>
      </c>
      <c r="J59" s="39">
        <v>52</v>
      </c>
      <c r="K59" s="18">
        <v>2964</v>
      </c>
      <c r="L59" s="969">
        <v>0</v>
      </c>
      <c r="M59" s="39">
        <v>0</v>
      </c>
      <c r="N59" s="1075">
        <v>0</v>
      </c>
      <c r="O59" s="39">
        <v>0</v>
      </c>
      <c r="P59" s="1075">
        <v>0</v>
      </c>
      <c r="Q59" s="39">
        <v>0</v>
      </c>
      <c r="R59" s="1075">
        <v>47</v>
      </c>
      <c r="S59" s="39">
        <v>2444</v>
      </c>
      <c r="T59" s="1075">
        <v>0</v>
      </c>
      <c r="U59" s="39">
        <v>0</v>
      </c>
      <c r="V59" s="1075">
        <v>0</v>
      </c>
      <c r="W59" s="39">
        <v>0</v>
      </c>
      <c r="X59" s="1075">
        <v>5</v>
      </c>
      <c r="Y59" s="39">
        <v>260</v>
      </c>
      <c r="Z59" s="1075">
        <v>0</v>
      </c>
      <c r="AA59" s="39">
        <v>0</v>
      </c>
      <c r="AB59" s="1075">
        <v>0</v>
      </c>
      <c r="AC59" s="39">
        <v>0</v>
      </c>
      <c r="AD59" s="1075">
        <v>5</v>
      </c>
      <c r="AE59" s="39">
        <v>260</v>
      </c>
      <c r="AF59" s="1075">
        <v>0</v>
      </c>
      <c r="AG59" s="39">
        <v>0</v>
      </c>
      <c r="AH59" s="1075">
        <v>0</v>
      </c>
      <c r="AI59" s="39">
        <v>0</v>
      </c>
    </row>
    <row r="60" spans="1:35" s="6" customFormat="1" ht="66" customHeight="1">
      <c r="A60" s="4"/>
      <c r="B60" s="10">
        <v>28.767999999999997</v>
      </c>
      <c r="C60" s="24" t="s">
        <v>67</v>
      </c>
      <c r="D60" s="11"/>
      <c r="E60" s="91">
        <v>41</v>
      </c>
      <c r="F60" s="9" t="s">
        <v>26</v>
      </c>
      <c r="G60" s="16" t="s">
        <v>12</v>
      </c>
      <c r="H60" s="17" t="s">
        <v>13</v>
      </c>
      <c r="I60" s="16" t="s">
        <v>14</v>
      </c>
      <c r="J60" s="39">
        <v>31</v>
      </c>
      <c r="K60" s="18">
        <v>1271</v>
      </c>
      <c r="L60" s="969">
        <v>0</v>
      </c>
      <c r="M60" s="39">
        <v>0</v>
      </c>
      <c r="N60" s="1075">
        <v>0</v>
      </c>
      <c r="O60" s="39">
        <v>0</v>
      </c>
      <c r="P60" s="1075">
        <v>0</v>
      </c>
      <c r="Q60" s="39">
        <v>0</v>
      </c>
      <c r="R60" s="1075">
        <v>21</v>
      </c>
      <c r="S60" s="39">
        <v>651</v>
      </c>
      <c r="T60" s="1075">
        <v>0</v>
      </c>
      <c r="U60" s="39">
        <v>0</v>
      </c>
      <c r="V60" s="1075">
        <v>0</v>
      </c>
      <c r="W60" s="39">
        <v>0</v>
      </c>
      <c r="X60" s="1075">
        <v>10</v>
      </c>
      <c r="Y60" s="39">
        <v>310</v>
      </c>
      <c r="Z60" s="1075">
        <v>0</v>
      </c>
      <c r="AA60" s="39">
        <v>0</v>
      </c>
      <c r="AB60" s="1075">
        <v>0</v>
      </c>
      <c r="AC60" s="39">
        <v>0</v>
      </c>
      <c r="AD60" s="1075">
        <v>10</v>
      </c>
      <c r="AE60" s="39">
        <v>310</v>
      </c>
      <c r="AF60" s="1075">
        <v>0</v>
      </c>
      <c r="AG60" s="39">
        <v>0</v>
      </c>
      <c r="AH60" s="1075">
        <v>0</v>
      </c>
      <c r="AI60" s="39">
        <v>0</v>
      </c>
    </row>
    <row r="61" spans="1:35" s="6" customFormat="1" ht="66" customHeight="1">
      <c r="A61" s="4" t="s">
        <v>24</v>
      </c>
      <c r="B61" s="10">
        <v>20.88</v>
      </c>
      <c r="C61" s="25" t="s">
        <v>68</v>
      </c>
      <c r="D61" s="11"/>
      <c r="E61" s="91">
        <v>146</v>
      </c>
      <c r="F61" s="9" t="s">
        <v>11</v>
      </c>
      <c r="G61" s="16" t="s">
        <v>12</v>
      </c>
      <c r="H61" s="17" t="s">
        <v>13</v>
      </c>
      <c r="I61" s="16" t="s">
        <v>14</v>
      </c>
      <c r="J61" s="39">
        <v>23</v>
      </c>
      <c r="K61" s="18">
        <v>3358</v>
      </c>
      <c r="L61" s="969">
        <v>0</v>
      </c>
      <c r="M61" s="39">
        <v>0</v>
      </c>
      <c r="N61" s="1075">
        <v>0</v>
      </c>
      <c r="O61" s="39">
        <v>0</v>
      </c>
      <c r="P61" s="1075">
        <v>0</v>
      </c>
      <c r="Q61" s="39">
        <v>0</v>
      </c>
      <c r="R61" s="1075">
        <v>116</v>
      </c>
      <c r="S61" s="39">
        <v>2668</v>
      </c>
      <c r="T61" s="1075">
        <v>0</v>
      </c>
      <c r="U61" s="39">
        <v>0</v>
      </c>
      <c r="V61" s="1075">
        <v>0</v>
      </c>
      <c r="W61" s="39">
        <v>0</v>
      </c>
      <c r="X61" s="1075">
        <v>25</v>
      </c>
      <c r="Y61" s="39">
        <v>575</v>
      </c>
      <c r="Z61" s="1075">
        <v>0</v>
      </c>
      <c r="AA61" s="39">
        <v>0</v>
      </c>
      <c r="AB61" s="1075">
        <v>0</v>
      </c>
      <c r="AC61" s="39">
        <v>0</v>
      </c>
      <c r="AD61" s="1075">
        <v>5</v>
      </c>
      <c r="AE61" s="39">
        <v>115</v>
      </c>
      <c r="AF61" s="1075">
        <v>0</v>
      </c>
      <c r="AG61" s="39">
        <v>0</v>
      </c>
      <c r="AH61" s="1075">
        <v>0</v>
      </c>
      <c r="AI61" s="39">
        <v>0</v>
      </c>
    </row>
    <row r="62" spans="1:35" s="6" customFormat="1" ht="66" customHeight="1">
      <c r="A62" s="4" t="s">
        <v>24</v>
      </c>
      <c r="B62" s="21">
        <v>13.16</v>
      </c>
      <c r="C62" s="13" t="s">
        <v>69</v>
      </c>
      <c r="D62" s="9"/>
      <c r="E62" s="91">
        <v>95</v>
      </c>
      <c r="F62" s="9" t="s">
        <v>11</v>
      </c>
      <c r="G62" s="16" t="s">
        <v>12</v>
      </c>
      <c r="H62" s="17" t="s">
        <v>13</v>
      </c>
      <c r="I62" s="16" t="s">
        <v>14</v>
      </c>
      <c r="J62" s="39">
        <v>15</v>
      </c>
      <c r="K62" s="18">
        <v>1425</v>
      </c>
      <c r="L62" s="969">
        <v>0</v>
      </c>
      <c r="M62" s="39">
        <v>0</v>
      </c>
      <c r="N62" s="1075">
        <v>0</v>
      </c>
      <c r="O62" s="39">
        <v>0</v>
      </c>
      <c r="P62" s="1075">
        <v>0</v>
      </c>
      <c r="Q62" s="39">
        <v>0</v>
      </c>
      <c r="R62" s="1075">
        <v>70</v>
      </c>
      <c r="S62" s="39">
        <v>1050</v>
      </c>
      <c r="T62" s="1075">
        <v>0</v>
      </c>
      <c r="U62" s="39">
        <v>0</v>
      </c>
      <c r="V62" s="1075">
        <v>0</v>
      </c>
      <c r="W62" s="39">
        <v>0</v>
      </c>
      <c r="X62" s="1075">
        <v>25</v>
      </c>
      <c r="Y62" s="39">
        <v>375</v>
      </c>
      <c r="Z62" s="1075">
        <v>0</v>
      </c>
      <c r="AA62" s="39">
        <v>0</v>
      </c>
      <c r="AB62" s="1075">
        <v>0</v>
      </c>
      <c r="AC62" s="39">
        <v>0</v>
      </c>
      <c r="AD62" s="1075">
        <v>0</v>
      </c>
      <c r="AE62" s="39">
        <v>0</v>
      </c>
      <c r="AF62" s="1075">
        <v>0</v>
      </c>
      <c r="AG62" s="39">
        <v>0</v>
      </c>
      <c r="AH62" s="1075">
        <v>0</v>
      </c>
      <c r="AI62" s="39">
        <v>0</v>
      </c>
    </row>
    <row r="63" spans="1:35" s="6" customFormat="1" ht="66" customHeight="1">
      <c r="A63" s="4"/>
      <c r="B63" s="21">
        <v>13.919999999999998</v>
      </c>
      <c r="C63" s="12" t="s">
        <v>70</v>
      </c>
      <c r="D63" s="9"/>
      <c r="E63" s="91">
        <v>142</v>
      </c>
      <c r="F63" s="9" t="s">
        <v>11</v>
      </c>
      <c r="G63" s="16" t="s">
        <v>12</v>
      </c>
      <c r="H63" s="17" t="s">
        <v>13</v>
      </c>
      <c r="I63" s="16" t="s">
        <v>14</v>
      </c>
      <c r="J63" s="39">
        <v>15</v>
      </c>
      <c r="K63" s="18">
        <v>2130</v>
      </c>
      <c r="L63" s="969">
        <v>0</v>
      </c>
      <c r="M63" s="39">
        <v>0</v>
      </c>
      <c r="N63" s="1075">
        <v>0</v>
      </c>
      <c r="O63" s="39">
        <v>0</v>
      </c>
      <c r="P63" s="1075">
        <v>0</v>
      </c>
      <c r="Q63" s="39">
        <v>0</v>
      </c>
      <c r="R63" s="1075">
        <v>112</v>
      </c>
      <c r="S63" s="39">
        <v>1680</v>
      </c>
      <c r="T63" s="1075">
        <v>0</v>
      </c>
      <c r="U63" s="39">
        <v>0</v>
      </c>
      <c r="V63" s="1075">
        <v>0</v>
      </c>
      <c r="W63" s="39">
        <v>0</v>
      </c>
      <c r="X63" s="1075">
        <v>19</v>
      </c>
      <c r="Y63" s="39">
        <v>285</v>
      </c>
      <c r="Z63" s="1075">
        <v>0</v>
      </c>
      <c r="AA63" s="39">
        <v>0</v>
      </c>
      <c r="AB63" s="1075">
        <v>0</v>
      </c>
      <c r="AC63" s="39">
        <v>0</v>
      </c>
      <c r="AD63" s="1075">
        <v>11</v>
      </c>
      <c r="AE63" s="39">
        <v>165</v>
      </c>
      <c r="AF63" s="1075">
        <v>0</v>
      </c>
      <c r="AG63" s="39">
        <v>0</v>
      </c>
      <c r="AH63" s="1075">
        <v>0</v>
      </c>
      <c r="AI63" s="39">
        <v>0</v>
      </c>
    </row>
    <row r="64" spans="1:35" s="6" customFormat="1" ht="66" customHeight="1">
      <c r="A64" s="4" t="s">
        <v>24</v>
      </c>
      <c r="B64" s="10">
        <v>135.72</v>
      </c>
      <c r="C64" s="26" t="s">
        <v>71</v>
      </c>
      <c r="D64" s="11"/>
      <c r="E64" s="91">
        <v>9</v>
      </c>
      <c r="F64" s="9" t="s">
        <v>11</v>
      </c>
      <c r="G64" s="16" t="s">
        <v>12</v>
      </c>
      <c r="H64" s="17" t="s">
        <v>13</v>
      </c>
      <c r="I64" s="16" t="s">
        <v>14</v>
      </c>
      <c r="J64" s="39">
        <v>147</v>
      </c>
      <c r="K64" s="18">
        <v>1323</v>
      </c>
      <c r="L64" s="969">
        <v>0</v>
      </c>
      <c r="M64" s="39">
        <v>0</v>
      </c>
      <c r="N64" s="1075">
        <v>0</v>
      </c>
      <c r="O64" s="39">
        <v>0</v>
      </c>
      <c r="P64" s="1075">
        <v>0</v>
      </c>
      <c r="Q64" s="39">
        <v>0</v>
      </c>
      <c r="R64" s="1075">
        <v>9</v>
      </c>
      <c r="S64" s="39">
        <v>1323</v>
      </c>
      <c r="T64" s="1075">
        <v>0</v>
      </c>
      <c r="U64" s="39">
        <v>0</v>
      </c>
      <c r="V64" s="1075">
        <v>0</v>
      </c>
      <c r="W64" s="39">
        <v>0</v>
      </c>
      <c r="X64" s="1075">
        <v>0</v>
      </c>
      <c r="Y64" s="39">
        <v>0</v>
      </c>
      <c r="Z64" s="1075">
        <v>0</v>
      </c>
      <c r="AA64" s="39">
        <v>0</v>
      </c>
      <c r="AB64" s="1075">
        <v>0</v>
      </c>
      <c r="AC64" s="39">
        <v>0</v>
      </c>
      <c r="AD64" s="1075">
        <v>0</v>
      </c>
      <c r="AE64" s="39">
        <v>0</v>
      </c>
      <c r="AF64" s="1075">
        <v>0</v>
      </c>
      <c r="AG64" s="39">
        <v>0</v>
      </c>
      <c r="AH64" s="1075">
        <v>0</v>
      </c>
      <c r="AI64" s="39">
        <v>0</v>
      </c>
    </row>
    <row r="65" spans="1:35" s="6" customFormat="1" ht="66" customHeight="1">
      <c r="A65" s="4" t="s">
        <v>24</v>
      </c>
      <c r="B65" s="10">
        <v>129.91999999999999</v>
      </c>
      <c r="C65" s="26" t="s">
        <v>72</v>
      </c>
      <c r="D65" s="11"/>
      <c r="E65" s="91">
        <v>4</v>
      </c>
      <c r="F65" s="9" t="s">
        <v>11</v>
      </c>
      <c r="G65" s="16" t="s">
        <v>12</v>
      </c>
      <c r="H65" s="17" t="s">
        <v>13</v>
      </c>
      <c r="I65" s="16" t="s">
        <v>14</v>
      </c>
      <c r="J65" s="39">
        <v>140</v>
      </c>
      <c r="K65" s="18">
        <v>560</v>
      </c>
      <c r="L65" s="969">
        <v>0</v>
      </c>
      <c r="M65" s="39">
        <v>0</v>
      </c>
      <c r="N65" s="1075">
        <v>0</v>
      </c>
      <c r="O65" s="39">
        <v>0</v>
      </c>
      <c r="P65" s="1075">
        <v>0</v>
      </c>
      <c r="Q65" s="39">
        <v>0</v>
      </c>
      <c r="R65" s="1075">
        <v>3</v>
      </c>
      <c r="S65" s="39">
        <v>420</v>
      </c>
      <c r="T65" s="1075">
        <v>0</v>
      </c>
      <c r="U65" s="39">
        <v>0</v>
      </c>
      <c r="V65" s="1075">
        <v>0</v>
      </c>
      <c r="W65" s="39">
        <v>0</v>
      </c>
      <c r="X65" s="1075">
        <v>1</v>
      </c>
      <c r="Y65" s="39">
        <v>140</v>
      </c>
      <c r="Z65" s="1075">
        <v>0</v>
      </c>
      <c r="AA65" s="39">
        <v>0</v>
      </c>
      <c r="AB65" s="1075">
        <v>0</v>
      </c>
      <c r="AC65" s="39">
        <v>0</v>
      </c>
      <c r="AD65" s="1075">
        <v>0</v>
      </c>
      <c r="AE65" s="39">
        <v>0</v>
      </c>
      <c r="AF65" s="1075">
        <v>0</v>
      </c>
      <c r="AG65" s="39">
        <v>0</v>
      </c>
      <c r="AH65" s="1075">
        <v>0</v>
      </c>
      <c r="AI65" s="39">
        <v>0</v>
      </c>
    </row>
    <row r="66" spans="1:35" s="6" customFormat="1" ht="66" customHeight="1">
      <c r="A66" s="4" t="s">
        <v>24</v>
      </c>
      <c r="B66" s="10">
        <v>74.239999999999995</v>
      </c>
      <c r="C66" s="26" t="s">
        <v>73</v>
      </c>
      <c r="D66" s="11"/>
      <c r="E66" s="91">
        <v>132</v>
      </c>
      <c r="F66" s="9" t="s">
        <v>11</v>
      </c>
      <c r="G66" s="16" t="s">
        <v>12</v>
      </c>
      <c r="H66" s="17" t="s">
        <v>13</v>
      </c>
      <c r="I66" s="16" t="s">
        <v>14</v>
      </c>
      <c r="J66" s="39">
        <v>80</v>
      </c>
      <c r="K66" s="18">
        <v>10560</v>
      </c>
      <c r="L66" s="969">
        <v>0</v>
      </c>
      <c r="M66" s="39">
        <v>0</v>
      </c>
      <c r="N66" s="1075">
        <v>0</v>
      </c>
      <c r="O66" s="39">
        <v>0</v>
      </c>
      <c r="P66" s="1075">
        <v>0</v>
      </c>
      <c r="Q66" s="39">
        <v>0</v>
      </c>
      <c r="R66" s="1075">
        <v>102</v>
      </c>
      <c r="S66" s="39">
        <v>8160</v>
      </c>
      <c r="T66" s="1075">
        <v>0</v>
      </c>
      <c r="U66" s="39">
        <v>0</v>
      </c>
      <c r="V66" s="1075">
        <v>0</v>
      </c>
      <c r="W66" s="39">
        <v>0</v>
      </c>
      <c r="X66" s="1075">
        <v>28</v>
      </c>
      <c r="Y66" s="39">
        <v>2240</v>
      </c>
      <c r="Z66" s="1075">
        <v>0</v>
      </c>
      <c r="AA66" s="39">
        <v>0</v>
      </c>
      <c r="AB66" s="1075">
        <v>0</v>
      </c>
      <c r="AC66" s="39">
        <v>0</v>
      </c>
      <c r="AD66" s="1075">
        <v>2</v>
      </c>
      <c r="AE66" s="39">
        <v>160</v>
      </c>
      <c r="AF66" s="1075">
        <v>0</v>
      </c>
      <c r="AG66" s="39">
        <v>0</v>
      </c>
      <c r="AH66" s="1075">
        <v>0</v>
      </c>
      <c r="AI66" s="39">
        <v>0</v>
      </c>
    </row>
    <row r="67" spans="1:35" s="6" customFormat="1" ht="66" customHeight="1">
      <c r="A67" s="4" t="s">
        <v>24</v>
      </c>
      <c r="B67" s="10">
        <v>301.59999999999997</v>
      </c>
      <c r="C67" s="26" t="s">
        <v>74</v>
      </c>
      <c r="D67" s="11"/>
      <c r="E67" s="91">
        <v>17</v>
      </c>
      <c r="F67" s="9" t="s">
        <v>11</v>
      </c>
      <c r="G67" s="16" t="s">
        <v>12</v>
      </c>
      <c r="H67" s="17" t="s">
        <v>13</v>
      </c>
      <c r="I67" s="16" t="s">
        <v>14</v>
      </c>
      <c r="J67" s="39">
        <v>326</v>
      </c>
      <c r="K67" s="18">
        <v>5542</v>
      </c>
      <c r="L67" s="969">
        <v>0</v>
      </c>
      <c r="M67" s="39">
        <v>0</v>
      </c>
      <c r="N67" s="1075">
        <v>0</v>
      </c>
      <c r="O67" s="39">
        <v>0</v>
      </c>
      <c r="P67" s="1075">
        <v>0</v>
      </c>
      <c r="Q67" s="39">
        <v>0</v>
      </c>
      <c r="R67" s="1075">
        <v>16</v>
      </c>
      <c r="S67" s="39">
        <v>5216</v>
      </c>
      <c r="T67" s="1075">
        <v>0</v>
      </c>
      <c r="U67" s="39">
        <v>0</v>
      </c>
      <c r="V67" s="1075">
        <v>0</v>
      </c>
      <c r="W67" s="39">
        <v>0</v>
      </c>
      <c r="X67" s="1075">
        <v>1</v>
      </c>
      <c r="Y67" s="39">
        <v>326</v>
      </c>
      <c r="Z67" s="1075">
        <v>0</v>
      </c>
      <c r="AA67" s="39">
        <v>0</v>
      </c>
      <c r="AB67" s="1075">
        <v>0</v>
      </c>
      <c r="AC67" s="39">
        <v>0</v>
      </c>
      <c r="AD67" s="1075">
        <v>0</v>
      </c>
      <c r="AE67" s="39">
        <v>0</v>
      </c>
      <c r="AF67" s="1075">
        <v>0</v>
      </c>
      <c r="AG67" s="39">
        <v>0</v>
      </c>
      <c r="AH67" s="1075">
        <v>0</v>
      </c>
      <c r="AI67" s="39">
        <v>0</v>
      </c>
    </row>
    <row r="68" spans="1:35" s="6" customFormat="1" ht="66" customHeight="1">
      <c r="A68" s="4" t="s">
        <v>24</v>
      </c>
      <c r="B68" s="10">
        <v>25.52</v>
      </c>
      <c r="C68" s="25" t="s">
        <v>75</v>
      </c>
      <c r="D68" s="11"/>
      <c r="E68" s="91">
        <v>11</v>
      </c>
      <c r="F68" s="9" t="s">
        <v>11</v>
      </c>
      <c r="G68" s="16" t="s">
        <v>12</v>
      </c>
      <c r="H68" s="17" t="s">
        <v>13</v>
      </c>
      <c r="I68" s="16" t="s">
        <v>14</v>
      </c>
      <c r="J68" s="39">
        <v>28</v>
      </c>
      <c r="K68" s="18">
        <v>308</v>
      </c>
      <c r="L68" s="969">
        <v>0</v>
      </c>
      <c r="M68" s="39">
        <v>0</v>
      </c>
      <c r="N68" s="1075">
        <v>0</v>
      </c>
      <c r="O68" s="39">
        <v>0</v>
      </c>
      <c r="P68" s="1075">
        <v>0</v>
      </c>
      <c r="Q68" s="39">
        <v>0</v>
      </c>
      <c r="R68" s="1075">
        <v>8</v>
      </c>
      <c r="S68" s="39">
        <v>224</v>
      </c>
      <c r="T68" s="1075">
        <v>0</v>
      </c>
      <c r="U68" s="39">
        <v>0</v>
      </c>
      <c r="V68" s="1075">
        <v>0</v>
      </c>
      <c r="W68" s="39">
        <v>0</v>
      </c>
      <c r="X68" s="1075">
        <v>3</v>
      </c>
      <c r="Y68" s="39">
        <v>84</v>
      </c>
      <c r="Z68" s="1075">
        <v>0</v>
      </c>
      <c r="AA68" s="39">
        <v>0</v>
      </c>
      <c r="AB68" s="1075">
        <v>0</v>
      </c>
      <c r="AC68" s="39">
        <v>0</v>
      </c>
      <c r="AD68" s="1075">
        <v>0</v>
      </c>
      <c r="AE68" s="39">
        <v>0</v>
      </c>
      <c r="AF68" s="1075">
        <v>0</v>
      </c>
      <c r="AG68" s="39">
        <v>0</v>
      </c>
      <c r="AH68" s="1075">
        <v>0</v>
      </c>
      <c r="AI68" s="39">
        <v>0</v>
      </c>
    </row>
    <row r="69" spans="1:35" s="6" customFormat="1" ht="66" customHeight="1">
      <c r="A69" s="4"/>
      <c r="B69" s="10">
        <v>24.36</v>
      </c>
      <c r="C69" s="12" t="s">
        <v>76</v>
      </c>
      <c r="D69" s="11"/>
      <c r="E69" s="91">
        <v>576</v>
      </c>
      <c r="F69" s="9" t="s">
        <v>11</v>
      </c>
      <c r="G69" s="16" t="s">
        <v>12</v>
      </c>
      <c r="H69" s="17" t="s">
        <v>13</v>
      </c>
      <c r="I69" s="16" t="s">
        <v>14</v>
      </c>
      <c r="J69" s="39">
        <v>27</v>
      </c>
      <c r="K69" s="18">
        <v>15552</v>
      </c>
      <c r="L69" s="969">
        <v>0</v>
      </c>
      <c r="M69" s="39">
        <v>0</v>
      </c>
      <c r="N69" s="1075">
        <v>0</v>
      </c>
      <c r="O69" s="39">
        <v>0</v>
      </c>
      <c r="P69" s="1075">
        <v>0</v>
      </c>
      <c r="Q69" s="39">
        <v>0</v>
      </c>
      <c r="R69" s="1075">
        <v>455</v>
      </c>
      <c r="S69" s="39">
        <v>12285</v>
      </c>
      <c r="T69" s="1075">
        <v>0</v>
      </c>
      <c r="U69" s="39">
        <v>0</v>
      </c>
      <c r="V69" s="1075">
        <v>0</v>
      </c>
      <c r="W69" s="39">
        <v>0</v>
      </c>
      <c r="X69" s="1075">
        <v>99</v>
      </c>
      <c r="Y69" s="39">
        <v>2673</v>
      </c>
      <c r="Z69" s="1075">
        <v>0</v>
      </c>
      <c r="AA69" s="39">
        <v>0</v>
      </c>
      <c r="AB69" s="1075">
        <v>0</v>
      </c>
      <c r="AC69" s="39">
        <v>0</v>
      </c>
      <c r="AD69" s="1075">
        <v>22</v>
      </c>
      <c r="AE69" s="39">
        <v>594</v>
      </c>
      <c r="AF69" s="1075">
        <v>0</v>
      </c>
      <c r="AG69" s="39">
        <v>0</v>
      </c>
      <c r="AH69" s="1075">
        <v>0</v>
      </c>
      <c r="AI69" s="39">
        <v>0</v>
      </c>
    </row>
    <row r="70" spans="1:35" s="6" customFormat="1" ht="66" customHeight="1">
      <c r="A70" s="4" t="s">
        <v>24</v>
      </c>
      <c r="B70" s="10">
        <v>4.0019999999999998</v>
      </c>
      <c r="C70" s="13" t="s">
        <v>77</v>
      </c>
      <c r="D70" s="11"/>
      <c r="E70" s="91">
        <v>80</v>
      </c>
      <c r="F70" s="9" t="s">
        <v>11</v>
      </c>
      <c r="G70" s="16" t="s">
        <v>12</v>
      </c>
      <c r="H70" s="17" t="s">
        <v>13</v>
      </c>
      <c r="I70" s="16" t="s">
        <v>14</v>
      </c>
      <c r="J70" s="39">
        <v>5</v>
      </c>
      <c r="K70" s="18">
        <v>400</v>
      </c>
      <c r="L70" s="969">
        <v>0</v>
      </c>
      <c r="M70" s="39">
        <v>0</v>
      </c>
      <c r="N70" s="1075">
        <v>0</v>
      </c>
      <c r="O70" s="39">
        <v>0</v>
      </c>
      <c r="P70" s="1075">
        <v>0</v>
      </c>
      <c r="Q70" s="39">
        <v>0</v>
      </c>
      <c r="R70" s="1075">
        <v>71</v>
      </c>
      <c r="S70" s="39">
        <v>355</v>
      </c>
      <c r="T70" s="1075">
        <v>0</v>
      </c>
      <c r="U70" s="39">
        <v>0</v>
      </c>
      <c r="V70" s="1075">
        <v>0</v>
      </c>
      <c r="W70" s="39">
        <v>0</v>
      </c>
      <c r="X70" s="1075">
        <v>9</v>
      </c>
      <c r="Y70" s="39">
        <v>45</v>
      </c>
      <c r="Z70" s="1075">
        <v>0</v>
      </c>
      <c r="AA70" s="39">
        <v>0</v>
      </c>
      <c r="AB70" s="1075">
        <v>0</v>
      </c>
      <c r="AC70" s="39">
        <v>0</v>
      </c>
      <c r="AD70" s="1075">
        <v>0</v>
      </c>
      <c r="AE70" s="39">
        <v>0</v>
      </c>
      <c r="AF70" s="1075">
        <v>0</v>
      </c>
      <c r="AG70" s="39">
        <v>0</v>
      </c>
      <c r="AH70" s="1075">
        <v>0</v>
      </c>
      <c r="AI70" s="39">
        <v>0</v>
      </c>
    </row>
    <row r="71" spans="1:35" s="6" customFormat="1" ht="66" customHeight="1">
      <c r="A71" s="4" t="s">
        <v>24</v>
      </c>
      <c r="B71" s="21">
        <v>45.239999999999995</v>
      </c>
      <c r="C71" s="12" t="s">
        <v>78</v>
      </c>
      <c r="D71" s="9"/>
      <c r="E71" s="91">
        <v>139</v>
      </c>
      <c r="F71" s="9" t="s">
        <v>11</v>
      </c>
      <c r="G71" s="16" t="s">
        <v>12</v>
      </c>
      <c r="H71" s="17" t="s">
        <v>13</v>
      </c>
      <c r="I71" s="16" t="s">
        <v>14</v>
      </c>
      <c r="J71" s="39">
        <v>49</v>
      </c>
      <c r="K71" s="18">
        <v>6811</v>
      </c>
      <c r="L71" s="969">
        <v>0</v>
      </c>
      <c r="M71" s="39">
        <v>0</v>
      </c>
      <c r="N71" s="1075">
        <v>0</v>
      </c>
      <c r="O71" s="39">
        <v>0</v>
      </c>
      <c r="P71" s="1075">
        <v>0</v>
      </c>
      <c r="Q71" s="39">
        <v>0</v>
      </c>
      <c r="R71" s="1075">
        <v>101</v>
      </c>
      <c r="S71" s="39">
        <v>4949</v>
      </c>
      <c r="T71" s="1075">
        <v>0</v>
      </c>
      <c r="U71" s="39">
        <v>0</v>
      </c>
      <c r="V71" s="1075">
        <v>0</v>
      </c>
      <c r="W71" s="39">
        <v>0</v>
      </c>
      <c r="X71" s="1075">
        <v>32</v>
      </c>
      <c r="Y71" s="39">
        <v>1568</v>
      </c>
      <c r="Z71" s="1075">
        <v>0</v>
      </c>
      <c r="AA71" s="39">
        <v>0</v>
      </c>
      <c r="AB71" s="1075">
        <v>0</v>
      </c>
      <c r="AC71" s="39">
        <v>0</v>
      </c>
      <c r="AD71" s="1075">
        <v>6</v>
      </c>
      <c r="AE71" s="39">
        <v>294</v>
      </c>
      <c r="AF71" s="1075">
        <v>0</v>
      </c>
      <c r="AG71" s="39">
        <v>0</v>
      </c>
      <c r="AH71" s="1075">
        <v>0</v>
      </c>
      <c r="AI71" s="39">
        <v>0</v>
      </c>
    </row>
    <row r="72" spans="1:35" s="6" customFormat="1" ht="66" customHeight="1">
      <c r="A72" s="4"/>
      <c r="B72" s="21">
        <v>12.261199999999999</v>
      </c>
      <c r="C72" s="12" t="s">
        <v>79</v>
      </c>
      <c r="D72" s="9"/>
      <c r="E72" s="91">
        <v>99</v>
      </c>
      <c r="F72" s="23" t="s">
        <v>80</v>
      </c>
      <c r="G72" s="16" t="s">
        <v>12</v>
      </c>
      <c r="H72" s="17" t="s">
        <v>13</v>
      </c>
      <c r="I72" s="16" t="s">
        <v>14</v>
      </c>
      <c r="J72" s="39">
        <v>13</v>
      </c>
      <c r="K72" s="18">
        <v>1287</v>
      </c>
      <c r="L72" s="969">
        <v>0</v>
      </c>
      <c r="M72" s="39">
        <v>0</v>
      </c>
      <c r="N72" s="1075">
        <v>0</v>
      </c>
      <c r="O72" s="39">
        <v>0</v>
      </c>
      <c r="P72" s="1075">
        <v>0</v>
      </c>
      <c r="Q72" s="39">
        <v>0</v>
      </c>
      <c r="R72" s="1075">
        <v>89</v>
      </c>
      <c r="S72" s="39">
        <v>1157</v>
      </c>
      <c r="T72" s="1075">
        <v>0</v>
      </c>
      <c r="U72" s="39">
        <v>0</v>
      </c>
      <c r="V72" s="1075">
        <v>0</v>
      </c>
      <c r="W72" s="39">
        <v>0</v>
      </c>
      <c r="X72" s="1075">
        <v>10</v>
      </c>
      <c r="Y72" s="39">
        <v>130</v>
      </c>
      <c r="Z72" s="1075">
        <v>0</v>
      </c>
      <c r="AA72" s="39">
        <v>0</v>
      </c>
      <c r="AB72" s="1075">
        <v>0</v>
      </c>
      <c r="AC72" s="39">
        <v>0</v>
      </c>
      <c r="AD72" s="1075">
        <v>0</v>
      </c>
      <c r="AE72" s="39">
        <v>0</v>
      </c>
      <c r="AF72" s="1075">
        <v>0</v>
      </c>
      <c r="AG72" s="39">
        <v>0</v>
      </c>
      <c r="AH72" s="1075">
        <v>0</v>
      </c>
      <c r="AI72" s="39">
        <v>0</v>
      </c>
    </row>
    <row r="73" spans="1:35" s="6" customFormat="1" ht="66" customHeight="1">
      <c r="A73" s="4"/>
      <c r="B73" s="10">
        <v>42.687999999999995</v>
      </c>
      <c r="C73" s="12" t="s">
        <v>81</v>
      </c>
      <c r="D73" s="11"/>
      <c r="E73" s="91">
        <v>175</v>
      </c>
      <c r="F73" s="23" t="s">
        <v>11</v>
      </c>
      <c r="G73" s="16" t="s">
        <v>12</v>
      </c>
      <c r="H73" s="17" t="s">
        <v>13</v>
      </c>
      <c r="I73" s="16" t="s">
        <v>14</v>
      </c>
      <c r="J73" s="39">
        <v>46</v>
      </c>
      <c r="K73" s="18">
        <v>8050</v>
      </c>
      <c r="L73" s="969">
        <v>0</v>
      </c>
      <c r="M73" s="39">
        <v>0</v>
      </c>
      <c r="N73" s="1075">
        <v>0</v>
      </c>
      <c r="O73" s="39">
        <v>0</v>
      </c>
      <c r="P73" s="1075">
        <v>0</v>
      </c>
      <c r="Q73" s="39">
        <v>0</v>
      </c>
      <c r="R73" s="1075">
        <v>115</v>
      </c>
      <c r="S73" s="39">
        <v>5290</v>
      </c>
      <c r="T73" s="1075">
        <v>0</v>
      </c>
      <c r="U73" s="39">
        <v>0</v>
      </c>
      <c r="V73" s="1075">
        <v>0</v>
      </c>
      <c r="W73" s="39">
        <v>0</v>
      </c>
      <c r="X73" s="1075">
        <v>30</v>
      </c>
      <c r="Y73" s="39">
        <v>1380</v>
      </c>
      <c r="Z73" s="1075">
        <v>0</v>
      </c>
      <c r="AA73" s="39">
        <v>0</v>
      </c>
      <c r="AB73" s="1075">
        <v>0</v>
      </c>
      <c r="AC73" s="39">
        <v>0</v>
      </c>
      <c r="AD73" s="1075">
        <v>30</v>
      </c>
      <c r="AE73" s="39">
        <v>1380</v>
      </c>
      <c r="AF73" s="1075">
        <v>0</v>
      </c>
      <c r="AG73" s="39">
        <v>0</v>
      </c>
      <c r="AH73" s="1075">
        <v>0</v>
      </c>
      <c r="AI73" s="39">
        <v>0</v>
      </c>
    </row>
    <row r="74" spans="1:35" s="6" customFormat="1" ht="66" customHeight="1">
      <c r="A74" s="4"/>
      <c r="B74" s="10">
        <v>20.88</v>
      </c>
      <c r="C74" s="12" t="s">
        <v>82</v>
      </c>
      <c r="D74" s="11"/>
      <c r="E74" s="91">
        <v>104</v>
      </c>
      <c r="F74" s="9" t="s">
        <v>26</v>
      </c>
      <c r="G74" s="16" t="s">
        <v>12</v>
      </c>
      <c r="H74" s="17" t="s">
        <v>13</v>
      </c>
      <c r="I74" s="16" t="s">
        <v>14</v>
      </c>
      <c r="J74" s="39">
        <v>23</v>
      </c>
      <c r="K74" s="18">
        <v>2392</v>
      </c>
      <c r="L74" s="969">
        <v>0</v>
      </c>
      <c r="M74" s="39">
        <v>0</v>
      </c>
      <c r="N74" s="1075">
        <v>0</v>
      </c>
      <c r="O74" s="39">
        <v>0</v>
      </c>
      <c r="P74" s="1075">
        <v>0</v>
      </c>
      <c r="Q74" s="39">
        <v>0</v>
      </c>
      <c r="R74" s="1075">
        <v>69</v>
      </c>
      <c r="S74" s="39">
        <v>1587</v>
      </c>
      <c r="T74" s="1075">
        <v>0</v>
      </c>
      <c r="U74" s="39">
        <v>0</v>
      </c>
      <c r="V74" s="1075">
        <v>0</v>
      </c>
      <c r="W74" s="39">
        <v>0</v>
      </c>
      <c r="X74" s="1075">
        <v>30</v>
      </c>
      <c r="Y74" s="39">
        <v>690</v>
      </c>
      <c r="Z74" s="1075">
        <v>0</v>
      </c>
      <c r="AA74" s="39">
        <v>0</v>
      </c>
      <c r="AB74" s="1075">
        <v>0</v>
      </c>
      <c r="AC74" s="39">
        <v>0</v>
      </c>
      <c r="AD74" s="1075">
        <v>5</v>
      </c>
      <c r="AE74" s="39">
        <v>115</v>
      </c>
      <c r="AF74" s="1075">
        <v>0</v>
      </c>
      <c r="AG74" s="39">
        <v>0</v>
      </c>
      <c r="AH74" s="1075">
        <v>0</v>
      </c>
      <c r="AI74" s="39">
        <v>0</v>
      </c>
    </row>
    <row r="75" spans="1:35" s="6" customFormat="1" ht="66" customHeight="1">
      <c r="A75" s="4"/>
      <c r="B75" s="10">
        <v>20.88</v>
      </c>
      <c r="C75" s="12" t="s">
        <v>83</v>
      </c>
      <c r="D75" s="11"/>
      <c r="E75" s="91">
        <v>77</v>
      </c>
      <c r="F75" s="9" t="s">
        <v>11</v>
      </c>
      <c r="G75" s="16" t="s">
        <v>12</v>
      </c>
      <c r="H75" s="17" t="s">
        <v>13</v>
      </c>
      <c r="I75" s="16" t="s">
        <v>14</v>
      </c>
      <c r="J75" s="39">
        <v>23</v>
      </c>
      <c r="K75" s="18">
        <v>1771</v>
      </c>
      <c r="L75" s="969">
        <v>0</v>
      </c>
      <c r="M75" s="39">
        <v>0</v>
      </c>
      <c r="N75" s="1075">
        <v>0</v>
      </c>
      <c r="O75" s="39">
        <v>0</v>
      </c>
      <c r="P75" s="1075">
        <v>0</v>
      </c>
      <c r="Q75" s="39">
        <v>0</v>
      </c>
      <c r="R75" s="1075">
        <v>27</v>
      </c>
      <c r="S75" s="39">
        <v>621</v>
      </c>
      <c r="T75" s="1075">
        <v>0</v>
      </c>
      <c r="U75" s="39">
        <v>0</v>
      </c>
      <c r="V75" s="1075">
        <v>0</v>
      </c>
      <c r="W75" s="39">
        <v>0</v>
      </c>
      <c r="X75" s="1075">
        <v>25</v>
      </c>
      <c r="Y75" s="39">
        <v>575</v>
      </c>
      <c r="Z75" s="1075">
        <v>0</v>
      </c>
      <c r="AA75" s="39">
        <v>0</v>
      </c>
      <c r="AB75" s="1075">
        <v>0</v>
      </c>
      <c r="AC75" s="39">
        <v>0</v>
      </c>
      <c r="AD75" s="1075">
        <v>25</v>
      </c>
      <c r="AE75" s="39">
        <v>575</v>
      </c>
      <c r="AF75" s="1075">
        <v>0</v>
      </c>
      <c r="AG75" s="39">
        <v>0</v>
      </c>
      <c r="AH75" s="1075">
        <v>0</v>
      </c>
      <c r="AI75" s="39">
        <v>0</v>
      </c>
    </row>
    <row r="76" spans="1:35" s="6" customFormat="1" ht="66" customHeight="1">
      <c r="A76" s="4" t="s">
        <v>24</v>
      </c>
      <c r="B76" s="10">
        <v>7.9459999999999988</v>
      </c>
      <c r="C76" s="13" t="s">
        <v>84</v>
      </c>
      <c r="D76" s="11"/>
      <c r="E76" s="91">
        <v>173</v>
      </c>
      <c r="F76" s="9" t="s">
        <v>11</v>
      </c>
      <c r="G76" s="16" t="s">
        <v>12</v>
      </c>
      <c r="H76" s="17" t="s">
        <v>13</v>
      </c>
      <c r="I76" s="16" t="s">
        <v>14</v>
      </c>
      <c r="J76" s="39">
        <v>9</v>
      </c>
      <c r="K76" s="18">
        <v>1557</v>
      </c>
      <c r="L76" s="969">
        <v>0</v>
      </c>
      <c r="M76" s="39">
        <v>0</v>
      </c>
      <c r="N76" s="1075">
        <v>0</v>
      </c>
      <c r="O76" s="39">
        <v>0</v>
      </c>
      <c r="P76" s="1075">
        <v>0</v>
      </c>
      <c r="Q76" s="39">
        <v>0</v>
      </c>
      <c r="R76" s="1075">
        <v>130</v>
      </c>
      <c r="S76" s="39">
        <v>1170</v>
      </c>
      <c r="T76" s="1075">
        <v>0</v>
      </c>
      <c r="U76" s="39">
        <v>0</v>
      </c>
      <c r="V76" s="1075">
        <v>0</v>
      </c>
      <c r="W76" s="39">
        <v>0</v>
      </c>
      <c r="X76" s="1075">
        <v>28</v>
      </c>
      <c r="Y76" s="39">
        <v>252</v>
      </c>
      <c r="Z76" s="1075">
        <v>0</v>
      </c>
      <c r="AA76" s="39">
        <v>0</v>
      </c>
      <c r="AB76" s="1075">
        <v>0</v>
      </c>
      <c r="AC76" s="39">
        <v>0</v>
      </c>
      <c r="AD76" s="1075">
        <v>15</v>
      </c>
      <c r="AE76" s="39">
        <v>135</v>
      </c>
      <c r="AF76" s="1075">
        <v>0</v>
      </c>
      <c r="AG76" s="39">
        <v>0</v>
      </c>
      <c r="AH76" s="1075">
        <v>0</v>
      </c>
      <c r="AI76" s="39">
        <v>0</v>
      </c>
    </row>
    <row r="77" spans="1:35" s="6" customFormat="1" ht="66" customHeight="1">
      <c r="A77" s="4"/>
      <c r="B77" s="10">
        <v>124.47959999999999</v>
      </c>
      <c r="C77" s="12" t="s">
        <v>85</v>
      </c>
      <c r="D77" s="11"/>
      <c r="E77" s="91">
        <v>121</v>
      </c>
      <c r="F77" s="9" t="s">
        <v>26</v>
      </c>
      <c r="G77" s="16" t="s">
        <v>12</v>
      </c>
      <c r="H77" s="17" t="s">
        <v>13</v>
      </c>
      <c r="I77" s="16" t="s">
        <v>14</v>
      </c>
      <c r="J77" s="39">
        <v>135</v>
      </c>
      <c r="K77" s="18">
        <v>16335</v>
      </c>
      <c r="L77" s="969">
        <v>0</v>
      </c>
      <c r="M77" s="39">
        <v>0</v>
      </c>
      <c r="N77" s="1075">
        <v>0</v>
      </c>
      <c r="O77" s="39">
        <v>0</v>
      </c>
      <c r="P77" s="1075">
        <v>0</v>
      </c>
      <c r="Q77" s="39">
        <v>0</v>
      </c>
      <c r="R77" s="1075">
        <v>84</v>
      </c>
      <c r="S77" s="39">
        <v>11340</v>
      </c>
      <c r="T77" s="1075">
        <v>0</v>
      </c>
      <c r="U77" s="39">
        <v>0</v>
      </c>
      <c r="V77" s="1075">
        <v>0</v>
      </c>
      <c r="W77" s="39">
        <v>0</v>
      </c>
      <c r="X77" s="1075">
        <v>35</v>
      </c>
      <c r="Y77" s="39">
        <v>4725</v>
      </c>
      <c r="Z77" s="1075">
        <v>0</v>
      </c>
      <c r="AA77" s="39">
        <v>0</v>
      </c>
      <c r="AB77" s="1075">
        <v>0</v>
      </c>
      <c r="AC77" s="39">
        <v>0</v>
      </c>
      <c r="AD77" s="1075">
        <v>2</v>
      </c>
      <c r="AE77" s="39">
        <v>270</v>
      </c>
      <c r="AF77" s="1075">
        <v>0</v>
      </c>
      <c r="AG77" s="39">
        <v>0</v>
      </c>
      <c r="AH77" s="1075">
        <v>0</v>
      </c>
      <c r="AI77" s="39">
        <v>0</v>
      </c>
    </row>
    <row r="78" spans="1:35" s="6" customFormat="1" ht="66" customHeight="1">
      <c r="A78" s="4"/>
      <c r="B78" s="10">
        <v>15.079999999999998</v>
      </c>
      <c r="C78" s="13" t="s">
        <v>86</v>
      </c>
      <c r="D78" s="11"/>
      <c r="E78" s="91">
        <v>69</v>
      </c>
      <c r="F78" s="9" t="s">
        <v>11</v>
      </c>
      <c r="G78" s="16" t="s">
        <v>12</v>
      </c>
      <c r="H78" s="17" t="s">
        <v>13</v>
      </c>
      <c r="I78" s="16" t="s">
        <v>14</v>
      </c>
      <c r="J78" s="39">
        <v>16</v>
      </c>
      <c r="K78" s="18">
        <v>1104</v>
      </c>
      <c r="L78" s="969">
        <v>0</v>
      </c>
      <c r="M78" s="39">
        <v>0</v>
      </c>
      <c r="N78" s="1075">
        <v>0</v>
      </c>
      <c r="O78" s="39">
        <v>0</v>
      </c>
      <c r="P78" s="1075">
        <v>0</v>
      </c>
      <c r="Q78" s="39">
        <v>0</v>
      </c>
      <c r="R78" s="1075">
        <v>55</v>
      </c>
      <c r="S78" s="39">
        <v>880</v>
      </c>
      <c r="T78" s="1075">
        <v>0</v>
      </c>
      <c r="U78" s="39">
        <v>0</v>
      </c>
      <c r="V78" s="1075">
        <v>0</v>
      </c>
      <c r="W78" s="39">
        <v>0</v>
      </c>
      <c r="X78" s="1075">
        <v>9</v>
      </c>
      <c r="Y78" s="39">
        <v>144</v>
      </c>
      <c r="Z78" s="1075">
        <v>0</v>
      </c>
      <c r="AA78" s="39">
        <v>0</v>
      </c>
      <c r="AB78" s="1075">
        <v>0</v>
      </c>
      <c r="AC78" s="39">
        <v>0</v>
      </c>
      <c r="AD78" s="1075">
        <v>5</v>
      </c>
      <c r="AE78" s="39">
        <v>80</v>
      </c>
      <c r="AF78" s="1075">
        <v>0</v>
      </c>
      <c r="AG78" s="39">
        <v>0</v>
      </c>
      <c r="AH78" s="1075">
        <v>0</v>
      </c>
      <c r="AI78" s="39">
        <v>0</v>
      </c>
    </row>
    <row r="79" spans="1:35" s="6" customFormat="1" ht="66" customHeight="1">
      <c r="A79" s="4" t="s">
        <v>24</v>
      </c>
      <c r="B79" s="10">
        <v>15.079999999999998</v>
      </c>
      <c r="C79" s="12" t="s">
        <v>87</v>
      </c>
      <c r="D79" s="11"/>
      <c r="E79" s="91">
        <v>80</v>
      </c>
      <c r="F79" s="9" t="s">
        <v>26</v>
      </c>
      <c r="G79" s="16" t="s">
        <v>12</v>
      </c>
      <c r="H79" s="17" t="s">
        <v>13</v>
      </c>
      <c r="I79" s="16" t="s">
        <v>14</v>
      </c>
      <c r="J79" s="39">
        <v>16</v>
      </c>
      <c r="K79" s="18">
        <v>1280</v>
      </c>
      <c r="L79" s="969">
        <v>0</v>
      </c>
      <c r="M79" s="39">
        <v>0</v>
      </c>
      <c r="N79" s="1075">
        <v>0</v>
      </c>
      <c r="O79" s="39">
        <v>0</v>
      </c>
      <c r="P79" s="1075">
        <v>0</v>
      </c>
      <c r="Q79" s="39">
        <v>0</v>
      </c>
      <c r="R79" s="1075">
        <v>57</v>
      </c>
      <c r="S79" s="39">
        <v>912</v>
      </c>
      <c r="T79" s="1075">
        <v>0</v>
      </c>
      <c r="U79" s="39">
        <v>0</v>
      </c>
      <c r="V79" s="1075">
        <v>0</v>
      </c>
      <c r="W79" s="39">
        <v>0</v>
      </c>
      <c r="X79" s="1075">
        <v>15</v>
      </c>
      <c r="Y79" s="39">
        <v>240</v>
      </c>
      <c r="Z79" s="1075">
        <v>0</v>
      </c>
      <c r="AA79" s="39">
        <v>0</v>
      </c>
      <c r="AB79" s="1075">
        <v>0</v>
      </c>
      <c r="AC79" s="39">
        <v>0</v>
      </c>
      <c r="AD79" s="1075">
        <v>8</v>
      </c>
      <c r="AE79" s="39">
        <v>128</v>
      </c>
      <c r="AF79" s="1075">
        <v>0</v>
      </c>
      <c r="AG79" s="39">
        <v>0</v>
      </c>
      <c r="AH79" s="1075">
        <v>0</v>
      </c>
      <c r="AI79" s="39">
        <v>0</v>
      </c>
    </row>
    <row r="80" spans="1:35" s="6" customFormat="1" ht="66" customHeight="1">
      <c r="A80" s="4" t="s">
        <v>24</v>
      </c>
      <c r="B80" s="10">
        <v>60.319999999999993</v>
      </c>
      <c r="C80" s="12" t="s">
        <v>88</v>
      </c>
      <c r="D80" s="11"/>
      <c r="E80" s="91">
        <v>47</v>
      </c>
      <c r="F80" s="9" t="s">
        <v>11</v>
      </c>
      <c r="G80" s="16" t="s">
        <v>12</v>
      </c>
      <c r="H80" s="17" t="s">
        <v>13</v>
      </c>
      <c r="I80" s="16" t="s">
        <v>14</v>
      </c>
      <c r="J80" s="39">
        <v>65</v>
      </c>
      <c r="K80" s="18">
        <v>3055</v>
      </c>
      <c r="L80" s="969">
        <v>0</v>
      </c>
      <c r="M80" s="39">
        <v>0</v>
      </c>
      <c r="N80" s="1075">
        <v>0</v>
      </c>
      <c r="O80" s="39">
        <v>0</v>
      </c>
      <c r="P80" s="1075">
        <v>0</v>
      </c>
      <c r="Q80" s="39">
        <v>0</v>
      </c>
      <c r="R80" s="1075">
        <v>40</v>
      </c>
      <c r="S80" s="39">
        <v>2600</v>
      </c>
      <c r="T80" s="1075">
        <v>0</v>
      </c>
      <c r="U80" s="39">
        <v>0</v>
      </c>
      <c r="V80" s="1075">
        <v>0</v>
      </c>
      <c r="W80" s="39">
        <v>0</v>
      </c>
      <c r="X80" s="1075">
        <v>7</v>
      </c>
      <c r="Y80" s="39">
        <v>455</v>
      </c>
      <c r="Z80" s="1075">
        <v>0</v>
      </c>
      <c r="AA80" s="39">
        <v>0</v>
      </c>
      <c r="AB80" s="1075">
        <v>0</v>
      </c>
      <c r="AC80" s="39">
        <v>0</v>
      </c>
      <c r="AD80" s="1075">
        <v>0</v>
      </c>
      <c r="AE80" s="39">
        <v>0</v>
      </c>
      <c r="AF80" s="1075">
        <v>0</v>
      </c>
      <c r="AG80" s="39">
        <v>0</v>
      </c>
      <c r="AH80" s="1075">
        <v>0</v>
      </c>
      <c r="AI80" s="39">
        <v>0</v>
      </c>
    </row>
    <row r="81" spans="1:35" s="6" customFormat="1" ht="66" customHeight="1">
      <c r="A81" s="4" t="s">
        <v>24</v>
      </c>
      <c r="B81" s="10">
        <v>15.079999999999998</v>
      </c>
      <c r="C81" s="12" t="s">
        <v>89</v>
      </c>
      <c r="D81" s="11"/>
      <c r="E81" s="91">
        <v>65</v>
      </c>
      <c r="F81" s="9" t="s">
        <v>11</v>
      </c>
      <c r="G81" s="16" t="s">
        <v>12</v>
      </c>
      <c r="H81" s="17" t="s">
        <v>13</v>
      </c>
      <c r="I81" s="16" t="s">
        <v>14</v>
      </c>
      <c r="J81" s="39">
        <v>17</v>
      </c>
      <c r="K81" s="18">
        <v>1105</v>
      </c>
      <c r="L81" s="969">
        <v>0</v>
      </c>
      <c r="M81" s="39">
        <v>0</v>
      </c>
      <c r="N81" s="1075">
        <v>0</v>
      </c>
      <c r="O81" s="39">
        <v>0</v>
      </c>
      <c r="P81" s="1075">
        <v>0</v>
      </c>
      <c r="Q81" s="39">
        <v>0</v>
      </c>
      <c r="R81" s="1075">
        <v>54</v>
      </c>
      <c r="S81" s="39">
        <v>918</v>
      </c>
      <c r="T81" s="1075">
        <v>0</v>
      </c>
      <c r="U81" s="39">
        <v>0</v>
      </c>
      <c r="V81" s="1075">
        <v>0</v>
      </c>
      <c r="W81" s="39">
        <v>0</v>
      </c>
      <c r="X81" s="1075">
        <v>8</v>
      </c>
      <c r="Y81" s="39">
        <v>136</v>
      </c>
      <c r="Z81" s="1075">
        <v>0</v>
      </c>
      <c r="AA81" s="39">
        <v>0</v>
      </c>
      <c r="AB81" s="1075">
        <v>0</v>
      </c>
      <c r="AC81" s="39">
        <v>0</v>
      </c>
      <c r="AD81" s="1075">
        <v>3</v>
      </c>
      <c r="AE81" s="39">
        <v>51</v>
      </c>
      <c r="AF81" s="1075">
        <v>0</v>
      </c>
      <c r="AG81" s="39">
        <v>0</v>
      </c>
      <c r="AH81" s="1075">
        <v>0</v>
      </c>
      <c r="AI81" s="39">
        <v>0</v>
      </c>
    </row>
    <row r="82" spans="1:35" s="6" customFormat="1" ht="66" customHeight="1">
      <c r="A82" s="4" t="s">
        <v>24</v>
      </c>
      <c r="B82" s="10">
        <v>15.079999999999998</v>
      </c>
      <c r="C82" s="12" t="s">
        <v>90</v>
      </c>
      <c r="D82" s="11"/>
      <c r="E82" s="91">
        <v>52</v>
      </c>
      <c r="F82" s="9" t="s">
        <v>11</v>
      </c>
      <c r="G82" s="16" t="s">
        <v>12</v>
      </c>
      <c r="H82" s="17" t="s">
        <v>13</v>
      </c>
      <c r="I82" s="16" t="s">
        <v>14</v>
      </c>
      <c r="J82" s="39">
        <v>17</v>
      </c>
      <c r="K82" s="18">
        <v>884</v>
      </c>
      <c r="L82" s="969">
        <v>0</v>
      </c>
      <c r="M82" s="39">
        <v>0</v>
      </c>
      <c r="N82" s="1075">
        <v>0</v>
      </c>
      <c r="O82" s="39">
        <v>0</v>
      </c>
      <c r="P82" s="1075">
        <v>0</v>
      </c>
      <c r="Q82" s="39">
        <v>0</v>
      </c>
      <c r="R82" s="1075">
        <v>41</v>
      </c>
      <c r="S82" s="39">
        <v>697</v>
      </c>
      <c r="T82" s="1075">
        <v>0</v>
      </c>
      <c r="U82" s="39">
        <v>0</v>
      </c>
      <c r="V82" s="1075">
        <v>0</v>
      </c>
      <c r="W82" s="39">
        <v>0</v>
      </c>
      <c r="X82" s="1075">
        <v>8</v>
      </c>
      <c r="Y82" s="39">
        <v>136</v>
      </c>
      <c r="Z82" s="1075">
        <v>0</v>
      </c>
      <c r="AA82" s="39">
        <v>0</v>
      </c>
      <c r="AB82" s="1075">
        <v>0</v>
      </c>
      <c r="AC82" s="39">
        <v>0</v>
      </c>
      <c r="AD82" s="1075">
        <v>3</v>
      </c>
      <c r="AE82" s="39">
        <v>51</v>
      </c>
      <c r="AF82" s="1075">
        <v>0</v>
      </c>
      <c r="AG82" s="39">
        <v>0</v>
      </c>
      <c r="AH82" s="1075">
        <v>0</v>
      </c>
      <c r="AI82" s="39">
        <v>0</v>
      </c>
    </row>
    <row r="83" spans="1:35" s="6" customFormat="1" ht="66" customHeight="1">
      <c r="A83" s="4" t="s">
        <v>91</v>
      </c>
      <c r="B83" s="10">
        <v>15.079999999999998</v>
      </c>
      <c r="C83" s="27" t="s">
        <v>92</v>
      </c>
      <c r="D83" s="11"/>
      <c r="E83" s="91">
        <v>188</v>
      </c>
      <c r="F83" s="9" t="s">
        <v>11</v>
      </c>
      <c r="G83" s="16" t="s">
        <v>12</v>
      </c>
      <c r="H83" s="17" t="s">
        <v>13</v>
      </c>
      <c r="I83" s="16" t="s">
        <v>14</v>
      </c>
      <c r="J83" s="39">
        <v>17</v>
      </c>
      <c r="K83" s="18">
        <v>3196</v>
      </c>
      <c r="L83" s="969">
        <v>0</v>
      </c>
      <c r="M83" s="39">
        <v>0</v>
      </c>
      <c r="N83" s="1075">
        <v>0</v>
      </c>
      <c r="O83" s="39">
        <v>0</v>
      </c>
      <c r="P83" s="1075">
        <v>0</v>
      </c>
      <c r="Q83" s="39">
        <v>0</v>
      </c>
      <c r="R83" s="1075">
        <v>131</v>
      </c>
      <c r="S83" s="39">
        <v>2227</v>
      </c>
      <c r="T83" s="1075">
        <v>0</v>
      </c>
      <c r="U83" s="39">
        <v>0</v>
      </c>
      <c r="V83" s="1075">
        <v>0</v>
      </c>
      <c r="W83" s="39">
        <v>0</v>
      </c>
      <c r="X83" s="1075">
        <v>57</v>
      </c>
      <c r="Y83" s="39">
        <v>969</v>
      </c>
      <c r="Z83" s="1075">
        <v>0</v>
      </c>
      <c r="AA83" s="39">
        <v>0</v>
      </c>
      <c r="AB83" s="1075">
        <v>0</v>
      </c>
      <c r="AC83" s="39">
        <v>0</v>
      </c>
      <c r="AD83" s="1075">
        <v>0</v>
      </c>
      <c r="AE83" s="39">
        <v>0</v>
      </c>
      <c r="AF83" s="1075">
        <v>0</v>
      </c>
      <c r="AG83" s="39">
        <v>0</v>
      </c>
      <c r="AH83" s="1075">
        <v>0</v>
      </c>
      <c r="AI83" s="39">
        <v>0</v>
      </c>
    </row>
    <row r="84" spans="1:35" s="6" customFormat="1" ht="66" customHeight="1">
      <c r="A84" s="4"/>
      <c r="B84" s="10">
        <v>8.52</v>
      </c>
      <c r="C84" s="12" t="s">
        <v>93</v>
      </c>
      <c r="D84" s="11"/>
      <c r="E84" s="91">
        <v>1</v>
      </c>
      <c r="F84" s="23" t="s">
        <v>11</v>
      </c>
      <c r="G84" s="16" t="s">
        <v>12</v>
      </c>
      <c r="H84" s="17" t="s">
        <v>13</v>
      </c>
      <c r="I84" s="16" t="s">
        <v>14</v>
      </c>
      <c r="J84" s="39">
        <v>9</v>
      </c>
      <c r="K84" s="18">
        <v>9</v>
      </c>
      <c r="L84" s="969">
        <v>0</v>
      </c>
      <c r="M84" s="39">
        <v>0</v>
      </c>
      <c r="N84" s="1075">
        <v>0</v>
      </c>
      <c r="O84" s="39">
        <v>0</v>
      </c>
      <c r="P84" s="1075">
        <v>0</v>
      </c>
      <c r="Q84" s="39">
        <v>0</v>
      </c>
      <c r="R84" s="1075">
        <v>1</v>
      </c>
      <c r="S84" s="39">
        <v>9</v>
      </c>
      <c r="T84" s="1075">
        <v>0</v>
      </c>
      <c r="U84" s="39">
        <v>0</v>
      </c>
      <c r="V84" s="1075">
        <v>0</v>
      </c>
      <c r="W84" s="39">
        <v>0</v>
      </c>
      <c r="X84" s="1075">
        <v>0</v>
      </c>
      <c r="Y84" s="39">
        <v>0</v>
      </c>
      <c r="Z84" s="1075">
        <v>0</v>
      </c>
      <c r="AA84" s="39">
        <v>0</v>
      </c>
      <c r="AB84" s="1075">
        <v>0</v>
      </c>
      <c r="AC84" s="39">
        <v>0</v>
      </c>
      <c r="AD84" s="1075">
        <v>0</v>
      </c>
      <c r="AE84" s="39">
        <v>0</v>
      </c>
      <c r="AF84" s="1075">
        <v>0</v>
      </c>
      <c r="AG84" s="39">
        <v>0</v>
      </c>
      <c r="AH84" s="1075">
        <v>0</v>
      </c>
      <c r="AI84" s="39">
        <v>0</v>
      </c>
    </row>
    <row r="85" spans="1:35" s="6" customFormat="1" ht="66" customHeight="1">
      <c r="A85" s="4"/>
      <c r="B85" s="10">
        <v>69.5</v>
      </c>
      <c r="C85" s="12" t="s">
        <v>94</v>
      </c>
      <c r="D85" s="11"/>
      <c r="E85" s="91">
        <v>3</v>
      </c>
      <c r="F85" s="23" t="s">
        <v>11</v>
      </c>
      <c r="G85" s="16" t="s">
        <v>12</v>
      </c>
      <c r="H85" s="17" t="s">
        <v>13</v>
      </c>
      <c r="I85" s="16" t="s">
        <v>14</v>
      </c>
      <c r="J85" s="39">
        <v>75</v>
      </c>
      <c r="K85" s="18">
        <v>225</v>
      </c>
      <c r="L85" s="969">
        <v>0</v>
      </c>
      <c r="M85" s="39">
        <v>0</v>
      </c>
      <c r="N85" s="1075">
        <v>0</v>
      </c>
      <c r="O85" s="39">
        <v>0</v>
      </c>
      <c r="P85" s="1075">
        <v>0</v>
      </c>
      <c r="Q85" s="39">
        <v>0</v>
      </c>
      <c r="R85" s="1075">
        <v>3</v>
      </c>
      <c r="S85" s="39">
        <v>225</v>
      </c>
      <c r="T85" s="1075">
        <v>0</v>
      </c>
      <c r="U85" s="39">
        <v>0</v>
      </c>
      <c r="V85" s="1075">
        <v>0</v>
      </c>
      <c r="W85" s="39">
        <v>0</v>
      </c>
      <c r="X85" s="1075">
        <v>0</v>
      </c>
      <c r="Y85" s="39">
        <v>0</v>
      </c>
      <c r="Z85" s="1075">
        <v>0</v>
      </c>
      <c r="AA85" s="39">
        <v>0</v>
      </c>
      <c r="AB85" s="1075">
        <v>0</v>
      </c>
      <c r="AC85" s="39">
        <v>0</v>
      </c>
      <c r="AD85" s="1075">
        <v>0</v>
      </c>
      <c r="AE85" s="39">
        <v>0</v>
      </c>
      <c r="AF85" s="1075">
        <v>0</v>
      </c>
      <c r="AG85" s="39">
        <v>0</v>
      </c>
      <c r="AH85" s="1075">
        <v>0</v>
      </c>
      <c r="AI85" s="39">
        <v>0</v>
      </c>
    </row>
    <row r="86" spans="1:35" s="6" customFormat="1" ht="66" customHeight="1">
      <c r="A86" s="4" t="s">
        <v>24</v>
      </c>
      <c r="B86" s="10">
        <v>100</v>
      </c>
      <c r="C86" s="12" t="s">
        <v>95</v>
      </c>
      <c r="D86" s="11"/>
      <c r="E86" s="91">
        <v>3</v>
      </c>
      <c r="F86" s="23" t="s">
        <v>11</v>
      </c>
      <c r="G86" s="16" t="s">
        <v>12</v>
      </c>
      <c r="H86" s="17" t="s">
        <v>13</v>
      </c>
      <c r="I86" s="16" t="s">
        <v>14</v>
      </c>
      <c r="J86" s="39">
        <v>108</v>
      </c>
      <c r="K86" s="18">
        <v>324</v>
      </c>
      <c r="L86" s="969">
        <v>0</v>
      </c>
      <c r="M86" s="39">
        <v>0</v>
      </c>
      <c r="N86" s="1075">
        <v>0</v>
      </c>
      <c r="O86" s="39">
        <v>0</v>
      </c>
      <c r="P86" s="1075">
        <v>0</v>
      </c>
      <c r="Q86" s="39">
        <v>0</v>
      </c>
      <c r="R86" s="1075">
        <v>3</v>
      </c>
      <c r="S86" s="39">
        <v>324</v>
      </c>
      <c r="T86" s="1075">
        <v>0</v>
      </c>
      <c r="U86" s="39">
        <v>0</v>
      </c>
      <c r="V86" s="1075">
        <v>0</v>
      </c>
      <c r="W86" s="39">
        <v>0</v>
      </c>
      <c r="X86" s="1075">
        <v>0</v>
      </c>
      <c r="Y86" s="39">
        <v>0</v>
      </c>
      <c r="Z86" s="1075">
        <v>0</v>
      </c>
      <c r="AA86" s="39">
        <v>0</v>
      </c>
      <c r="AB86" s="1075">
        <v>0</v>
      </c>
      <c r="AC86" s="39">
        <v>0</v>
      </c>
      <c r="AD86" s="1075">
        <v>0</v>
      </c>
      <c r="AE86" s="39">
        <v>0</v>
      </c>
      <c r="AF86" s="1075">
        <v>0</v>
      </c>
      <c r="AG86" s="39">
        <v>0</v>
      </c>
      <c r="AH86" s="1075">
        <v>0</v>
      </c>
      <c r="AI86" s="39">
        <v>0</v>
      </c>
    </row>
    <row r="87" spans="1:35" s="6" customFormat="1" ht="66" customHeight="1">
      <c r="A87" s="4" t="s">
        <v>24</v>
      </c>
      <c r="B87" s="10">
        <v>16.239999999999998</v>
      </c>
      <c r="C87" s="12" t="s">
        <v>96</v>
      </c>
      <c r="D87" s="11"/>
      <c r="E87" s="91">
        <v>8</v>
      </c>
      <c r="F87" s="23" t="s">
        <v>46</v>
      </c>
      <c r="G87" s="16" t="s">
        <v>12</v>
      </c>
      <c r="H87" s="17" t="s">
        <v>13</v>
      </c>
      <c r="I87" s="16" t="s">
        <v>14</v>
      </c>
      <c r="J87" s="39">
        <v>18</v>
      </c>
      <c r="K87" s="18">
        <v>144</v>
      </c>
      <c r="L87" s="969">
        <v>0</v>
      </c>
      <c r="M87" s="39">
        <v>0</v>
      </c>
      <c r="N87" s="1075">
        <v>0</v>
      </c>
      <c r="O87" s="39">
        <v>0</v>
      </c>
      <c r="P87" s="1075">
        <v>0</v>
      </c>
      <c r="Q87" s="39">
        <v>0</v>
      </c>
      <c r="R87" s="1075">
        <v>8</v>
      </c>
      <c r="S87" s="39">
        <v>144</v>
      </c>
      <c r="T87" s="1075">
        <v>0</v>
      </c>
      <c r="U87" s="39">
        <v>0</v>
      </c>
      <c r="V87" s="1075">
        <v>0</v>
      </c>
      <c r="W87" s="39">
        <v>0</v>
      </c>
      <c r="X87" s="1075">
        <v>0</v>
      </c>
      <c r="Y87" s="39">
        <v>0</v>
      </c>
      <c r="Z87" s="1075">
        <v>0</v>
      </c>
      <c r="AA87" s="39">
        <v>0</v>
      </c>
      <c r="AB87" s="1075">
        <v>0</v>
      </c>
      <c r="AC87" s="39">
        <v>0</v>
      </c>
      <c r="AD87" s="1075">
        <v>0</v>
      </c>
      <c r="AE87" s="39">
        <v>0</v>
      </c>
      <c r="AF87" s="1075">
        <v>0</v>
      </c>
      <c r="AG87" s="39">
        <v>0</v>
      </c>
      <c r="AH87" s="1075">
        <v>0</v>
      </c>
      <c r="AI87" s="39">
        <v>0</v>
      </c>
    </row>
    <row r="88" spans="1:35" s="6" customFormat="1" ht="66" customHeight="1">
      <c r="A88" s="4"/>
      <c r="B88" s="10">
        <v>171.67999999999998</v>
      </c>
      <c r="C88" s="161" t="s">
        <v>97</v>
      </c>
      <c r="D88" s="11"/>
      <c r="E88" s="91">
        <v>41</v>
      </c>
      <c r="F88" s="9" t="s">
        <v>11</v>
      </c>
      <c r="G88" s="16" t="s">
        <v>12</v>
      </c>
      <c r="H88" s="17" t="s">
        <v>13</v>
      </c>
      <c r="I88" s="16" t="s">
        <v>14</v>
      </c>
      <c r="J88" s="39">
        <v>185</v>
      </c>
      <c r="K88" s="18">
        <v>7585</v>
      </c>
      <c r="L88" s="969">
        <v>0</v>
      </c>
      <c r="M88" s="39">
        <v>0</v>
      </c>
      <c r="N88" s="1075">
        <v>0</v>
      </c>
      <c r="O88" s="39">
        <v>0</v>
      </c>
      <c r="P88" s="1075">
        <v>0</v>
      </c>
      <c r="Q88" s="39">
        <v>0</v>
      </c>
      <c r="R88" s="1075">
        <v>30</v>
      </c>
      <c r="S88" s="39">
        <v>5550</v>
      </c>
      <c r="T88" s="1075">
        <v>0</v>
      </c>
      <c r="U88" s="39">
        <v>0</v>
      </c>
      <c r="V88" s="1075">
        <v>0</v>
      </c>
      <c r="W88" s="39">
        <v>0</v>
      </c>
      <c r="X88" s="1075">
        <v>10</v>
      </c>
      <c r="Y88" s="39">
        <v>1850</v>
      </c>
      <c r="Z88" s="1075">
        <v>0</v>
      </c>
      <c r="AA88" s="39">
        <v>0</v>
      </c>
      <c r="AB88" s="1075">
        <v>0</v>
      </c>
      <c r="AC88" s="39">
        <v>0</v>
      </c>
      <c r="AD88" s="1075">
        <v>1</v>
      </c>
      <c r="AE88" s="39">
        <v>185</v>
      </c>
      <c r="AF88" s="1075">
        <v>0</v>
      </c>
      <c r="AG88" s="39">
        <v>0</v>
      </c>
      <c r="AH88" s="1075">
        <v>0</v>
      </c>
      <c r="AI88" s="39">
        <v>0</v>
      </c>
    </row>
    <row r="89" spans="1:35" s="6" customFormat="1" ht="66" customHeight="1">
      <c r="A89" s="4" t="s">
        <v>24</v>
      </c>
      <c r="B89" s="10">
        <v>37.119999999999997</v>
      </c>
      <c r="C89" s="12" t="s">
        <v>98</v>
      </c>
      <c r="D89" s="11"/>
      <c r="E89" s="91">
        <v>59</v>
      </c>
      <c r="F89" s="23" t="s">
        <v>11</v>
      </c>
      <c r="G89" s="16" t="s">
        <v>12</v>
      </c>
      <c r="H89" s="17" t="s">
        <v>13</v>
      </c>
      <c r="I89" s="16" t="s">
        <v>14</v>
      </c>
      <c r="J89" s="39">
        <v>40</v>
      </c>
      <c r="K89" s="18">
        <v>2360</v>
      </c>
      <c r="L89" s="969">
        <v>0</v>
      </c>
      <c r="M89" s="39">
        <v>0</v>
      </c>
      <c r="N89" s="1075">
        <v>0</v>
      </c>
      <c r="O89" s="39">
        <v>0</v>
      </c>
      <c r="P89" s="1075">
        <v>0</v>
      </c>
      <c r="Q89" s="39">
        <v>0</v>
      </c>
      <c r="R89" s="1075">
        <v>49</v>
      </c>
      <c r="S89" s="39">
        <v>1960</v>
      </c>
      <c r="T89" s="1075">
        <v>0</v>
      </c>
      <c r="U89" s="39">
        <v>0</v>
      </c>
      <c r="V89" s="1075">
        <v>0</v>
      </c>
      <c r="W89" s="39">
        <v>0</v>
      </c>
      <c r="X89" s="1075">
        <v>5</v>
      </c>
      <c r="Y89" s="39">
        <v>200</v>
      </c>
      <c r="Z89" s="1075">
        <v>0</v>
      </c>
      <c r="AA89" s="39">
        <v>0</v>
      </c>
      <c r="AB89" s="1075">
        <v>0</v>
      </c>
      <c r="AC89" s="39">
        <v>0</v>
      </c>
      <c r="AD89" s="1075">
        <v>5</v>
      </c>
      <c r="AE89" s="39">
        <v>200</v>
      </c>
      <c r="AF89" s="1075">
        <v>0</v>
      </c>
      <c r="AG89" s="39">
        <v>0</v>
      </c>
      <c r="AH89" s="1075">
        <v>0</v>
      </c>
      <c r="AI89" s="39">
        <v>0</v>
      </c>
    </row>
    <row r="90" spans="1:35" s="6" customFormat="1" ht="66" customHeight="1">
      <c r="A90" s="4"/>
      <c r="B90" s="10">
        <v>1276</v>
      </c>
      <c r="C90" s="13" t="s">
        <v>99</v>
      </c>
      <c r="D90" s="11"/>
      <c r="E90" s="91">
        <v>8</v>
      </c>
      <c r="F90" s="9" t="s">
        <v>100</v>
      </c>
      <c r="G90" s="16" t="s">
        <v>12</v>
      </c>
      <c r="H90" s="17" t="s">
        <v>13</v>
      </c>
      <c r="I90" s="16" t="s">
        <v>14</v>
      </c>
      <c r="J90" s="39">
        <v>1378</v>
      </c>
      <c r="K90" s="18">
        <v>11024</v>
      </c>
      <c r="L90" s="969">
        <v>0</v>
      </c>
      <c r="M90" s="39">
        <v>0</v>
      </c>
      <c r="N90" s="1075">
        <v>0</v>
      </c>
      <c r="O90" s="39">
        <v>0</v>
      </c>
      <c r="P90" s="1075">
        <v>0</v>
      </c>
      <c r="Q90" s="39">
        <v>0</v>
      </c>
      <c r="R90" s="1075">
        <v>7</v>
      </c>
      <c r="S90" s="39">
        <v>9646</v>
      </c>
      <c r="T90" s="1075">
        <v>0</v>
      </c>
      <c r="U90" s="39">
        <v>0</v>
      </c>
      <c r="V90" s="1075">
        <v>0</v>
      </c>
      <c r="W90" s="39">
        <v>0</v>
      </c>
      <c r="X90" s="1075">
        <v>1</v>
      </c>
      <c r="Y90" s="39">
        <v>1378</v>
      </c>
      <c r="Z90" s="1075">
        <v>0</v>
      </c>
      <c r="AA90" s="39">
        <v>0</v>
      </c>
      <c r="AB90" s="1075">
        <v>0</v>
      </c>
      <c r="AC90" s="39">
        <v>0</v>
      </c>
      <c r="AD90" s="1075">
        <v>0</v>
      </c>
      <c r="AE90" s="39">
        <v>0</v>
      </c>
      <c r="AF90" s="1075">
        <v>0</v>
      </c>
      <c r="AG90" s="39">
        <v>0</v>
      </c>
      <c r="AH90" s="1075">
        <v>0</v>
      </c>
      <c r="AI90" s="39">
        <v>0</v>
      </c>
    </row>
    <row r="91" spans="1:35" s="6" customFormat="1" ht="66" customHeight="1">
      <c r="A91" s="4" t="s">
        <v>24</v>
      </c>
      <c r="B91" s="10">
        <v>59.16</v>
      </c>
      <c r="C91" s="12" t="s">
        <v>101</v>
      </c>
      <c r="D91" s="11"/>
      <c r="E91" s="91">
        <v>22</v>
      </c>
      <c r="F91" s="9" t="s">
        <v>11</v>
      </c>
      <c r="G91" s="16" t="s">
        <v>12</v>
      </c>
      <c r="H91" s="17" t="s">
        <v>13</v>
      </c>
      <c r="I91" s="16" t="s">
        <v>14</v>
      </c>
      <c r="J91" s="39">
        <v>64</v>
      </c>
      <c r="K91" s="18">
        <v>1408</v>
      </c>
      <c r="L91" s="969">
        <v>0</v>
      </c>
      <c r="M91" s="39">
        <v>0</v>
      </c>
      <c r="N91" s="1075">
        <v>0</v>
      </c>
      <c r="O91" s="39">
        <v>0</v>
      </c>
      <c r="P91" s="1075">
        <v>0</v>
      </c>
      <c r="Q91" s="39">
        <v>0</v>
      </c>
      <c r="R91" s="1075">
        <v>11</v>
      </c>
      <c r="S91" s="39">
        <v>704</v>
      </c>
      <c r="T91" s="1075">
        <v>0</v>
      </c>
      <c r="U91" s="39">
        <v>0</v>
      </c>
      <c r="V91" s="1075">
        <v>0</v>
      </c>
      <c r="W91" s="39">
        <v>0</v>
      </c>
      <c r="X91" s="1075">
        <v>8</v>
      </c>
      <c r="Y91" s="39">
        <v>512</v>
      </c>
      <c r="Z91" s="1075">
        <v>0</v>
      </c>
      <c r="AA91" s="39">
        <v>0</v>
      </c>
      <c r="AB91" s="1075">
        <v>0</v>
      </c>
      <c r="AC91" s="39">
        <v>0</v>
      </c>
      <c r="AD91" s="1075">
        <v>3</v>
      </c>
      <c r="AE91" s="39">
        <v>192</v>
      </c>
      <c r="AF91" s="1075">
        <v>0</v>
      </c>
      <c r="AG91" s="39">
        <v>0</v>
      </c>
      <c r="AH91" s="1075">
        <v>0</v>
      </c>
      <c r="AI91" s="39">
        <v>0</v>
      </c>
    </row>
    <row r="92" spans="1:35" s="6" customFormat="1" ht="66" customHeight="1">
      <c r="A92" s="4" t="s">
        <v>24</v>
      </c>
      <c r="B92" s="10">
        <v>141.51999999999998</v>
      </c>
      <c r="C92" s="12" t="s">
        <v>102</v>
      </c>
      <c r="D92" s="11"/>
      <c r="E92" s="91">
        <v>16</v>
      </c>
      <c r="F92" s="9" t="s">
        <v>103</v>
      </c>
      <c r="G92" s="16" t="s">
        <v>12</v>
      </c>
      <c r="H92" s="17" t="s">
        <v>13</v>
      </c>
      <c r="I92" s="16" t="s">
        <v>14</v>
      </c>
      <c r="J92" s="39">
        <v>153</v>
      </c>
      <c r="K92" s="18">
        <v>2448</v>
      </c>
      <c r="L92" s="969">
        <v>0</v>
      </c>
      <c r="M92" s="39">
        <v>0</v>
      </c>
      <c r="N92" s="1075">
        <v>0</v>
      </c>
      <c r="O92" s="39">
        <v>0</v>
      </c>
      <c r="P92" s="1075">
        <v>0</v>
      </c>
      <c r="Q92" s="39">
        <v>0</v>
      </c>
      <c r="R92" s="1075">
        <v>11</v>
      </c>
      <c r="S92" s="39">
        <v>1683</v>
      </c>
      <c r="T92" s="1075">
        <v>0</v>
      </c>
      <c r="U92" s="39">
        <v>0</v>
      </c>
      <c r="V92" s="1075">
        <v>0</v>
      </c>
      <c r="W92" s="39">
        <v>0</v>
      </c>
      <c r="X92" s="1075">
        <v>5</v>
      </c>
      <c r="Y92" s="39">
        <v>765</v>
      </c>
      <c r="Z92" s="1075">
        <v>0</v>
      </c>
      <c r="AA92" s="39">
        <v>0</v>
      </c>
      <c r="AB92" s="1075">
        <v>0</v>
      </c>
      <c r="AC92" s="39">
        <v>0</v>
      </c>
      <c r="AD92" s="1075">
        <v>0</v>
      </c>
      <c r="AE92" s="39">
        <v>0</v>
      </c>
      <c r="AF92" s="1075">
        <v>0</v>
      </c>
      <c r="AG92" s="39">
        <v>0</v>
      </c>
      <c r="AH92" s="1075">
        <v>0</v>
      </c>
      <c r="AI92" s="39">
        <v>0</v>
      </c>
    </row>
    <row r="93" spans="1:35" s="6" customFormat="1" ht="66" customHeight="1">
      <c r="A93" s="4" t="s">
        <v>91</v>
      </c>
      <c r="B93" s="10">
        <v>11.6</v>
      </c>
      <c r="C93" s="27" t="s">
        <v>104</v>
      </c>
      <c r="D93" s="11"/>
      <c r="E93" s="91">
        <v>76</v>
      </c>
      <c r="F93" s="9" t="s">
        <v>11</v>
      </c>
      <c r="G93" s="16" t="s">
        <v>12</v>
      </c>
      <c r="H93" s="17" t="s">
        <v>13</v>
      </c>
      <c r="I93" s="16" t="s">
        <v>14</v>
      </c>
      <c r="J93" s="39">
        <v>13</v>
      </c>
      <c r="K93" s="18">
        <v>988</v>
      </c>
      <c r="L93" s="969">
        <v>0</v>
      </c>
      <c r="M93" s="39">
        <v>0</v>
      </c>
      <c r="N93" s="1075">
        <v>0</v>
      </c>
      <c r="O93" s="39">
        <v>0</v>
      </c>
      <c r="P93" s="1075">
        <v>0</v>
      </c>
      <c r="Q93" s="39">
        <v>0</v>
      </c>
      <c r="R93" s="1075">
        <v>50</v>
      </c>
      <c r="S93" s="39">
        <v>650</v>
      </c>
      <c r="T93" s="1075">
        <v>0</v>
      </c>
      <c r="U93" s="39">
        <v>0</v>
      </c>
      <c r="V93" s="1075">
        <v>0</v>
      </c>
      <c r="W93" s="39">
        <v>0</v>
      </c>
      <c r="X93" s="1075">
        <v>21</v>
      </c>
      <c r="Y93" s="39">
        <v>273</v>
      </c>
      <c r="Z93" s="1075">
        <v>0</v>
      </c>
      <c r="AA93" s="39">
        <v>0</v>
      </c>
      <c r="AB93" s="1075">
        <v>0</v>
      </c>
      <c r="AC93" s="39">
        <v>0</v>
      </c>
      <c r="AD93" s="1075">
        <v>5</v>
      </c>
      <c r="AE93" s="39">
        <v>65</v>
      </c>
      <c r="AF93" s="1075">
        <v>0</v>
      </c>
      <c r="AG93" s="39">
        <v>0</v>
      </c>
      <c r="AH93" s="1075">
        <v>0</v>
      </c>
      <c r="AI93" s="39">
        <v>0</v>
      </c>
    </row>
    <row r="94" spans="1:35" s="6" customFormat="1" ht="66" customHeight="1">
      <c r="A94" s="4"/>
      <c r="B94" s="10">
        <v>2.8420000000000001</v>
      </c>
      <c r="C94" s="12" t="s">
        <v>105</v>
      </c>
      <c r="D94" s="11"/>
      <c r="E94" s="91">
        <v>218</v>
      </c>
      <c r="F94" s="29" t="s">
        <v>11</v>
      </c>
      <c r="G94" s="16" t="s">
        <v>12</v>
      </c>
      <c r="H94" s="17" t="s">
        <v>13</v>
      </c>
      <c r="I94" s="16" t="s">
        <v>14</v>
      </c>
      <c r="J94" s="39">
        <v>3</v>
      </c>
      <c r="K94" s="18">
        <v>654</v>
      </c>
      <c r="L94" s="969">
        <v>0</v>
      </c>
      <c r="M94" s="39">
        <v>0</v>
      </c>
      <c r="N94" s="1075">
        <v>0</v>
      </c>
      <c r="O94" s="39">
        <v>0</v>
      </c>
      <c r="P94" s="1075">
        <v>0</v>
      </c>
      <c r="Q94" s="39">
        <v>0</v>
      </c>
      <c r="R94" s="1075">
        <v>140</v>
      </c>
      <c r="S94" s="39">
        <v>420</v>
      </c>
      <c r="T94" s="1075">
        <v>0</v>
      </c>
      <c r="U94" s="39">
        <v>0</v>
      </c>
      <c r="V94" s="1075">
        <v>0</v>
      </c>
      <c r="W94" s="39">
        <v>0</v>
      </c>
      <c r="X94" s="1075">
        <v>53</v>
      </c>
      <c r="Y94" s="39">
        <v>159</v>
      </c>
      <c r="Z94" s="1075">
        <v>0</v>
      </c>
      <c r="AA94" s="39">
        <v>0</v>
      </c>
      <c r="AB94" s="1075">
        <v>0</v>
      </c>
      <c r="AC94" s="39">
        <v>0</v>
      </c>
      <c r="AD94" s="1075">
        <v>25</v>
      </c>
      <c r="AE94" s="39">
        <v>75</v>
      </c>
      <c r="AF94" s="1075">
        <v>0</v>
      </c>
      <c r="AG94" s="39">
        <v>0</v>
      </c>
      <c r="AH94" s="1075">
        <v>0</v>
      </c>
      <c r="AI94" s="39">
        <v>0</v>
      </c>
    </row>
    <row r="95" spans="1:35" s="6" customFormat="1" ht="66" customHeight="1">
      <c r="A95" s="4"/>
      <c r="B95" s="10">
        <v>327.45999999999998</v>
      </c>
      <c r="C95" s="12" t="s">
        <v>106</v>
      </c>
      <c r="D95" s="11"/>
      <c r="E95" s="91">
        <v>31</v>
      </c>
      <c r="F95" s="29" t="s">
        <v>11</v>
      </c>
      <c r="G95" s="16" t="s">
        <v>12</v>
      </c>
      <c r="H95" s="17" t="s">
        <v>13</v>
      </c>
      <c r="I95" s="16" t="s">
        <v>14</v>
      </c>
      <c r="J95" s="39">
        <v>354</v>
      </c>
      <c r="K95" s="18">
        <v>10974</v>
      </c>
      <c r="L95" s="969">
        <v>0</v>
      </c>
      <c r="M95" s="39">
        <v>0</v>
      </c>
      <c r="N95" s="1075">
        <v>0</v>
      </c>
      <c r="O95" s="39">
        <v>0</v>
      </c>
      <c r="P95" s="1075">
        <v>0</v>
      </c>
      <c r="Q95" s="39">
        <v>0</v>
      </c>
      <c r="R95" s="1075">
        <v>24</v>
      </c>
      <c r="S95" s="39">
        <v>8496</v>
      </c>
      <c r="T95" s="1075">
        <v>0</v>
      </c>
      <c r="U95" s="39">
        <v>0</v>
      </c>
      <c r="V95" s="1075">
        <v>0</v>
      </c>
      <c r="W95" s="39">
        <v>0</v>
      </c>
      <c r="X95" s="1075">
        <v>4</v>
      </c>
      <c r="Y95" s="39">
        <v>1416</v>
      </c>
      <c r="Z95" s="1075">
        <v>0</v>
      </c>
      <c r="AA95" s="39">
        <v>0</v>
      </c>
      <c r="AB95" s="1075">
        <v>0</v>
      </c>
      <c r="AC95" s="39">
        <v>0</v>
      </c>
      <c r="AD95" s="1075">
        <v>3</v>
      </c>
      <c r="AE95" s="39">
        <v>1062</v>
      </c>
      <c r="AF95" s="1075">
        <v>0</v>
      </c>
      <c r="AG95" s="39">
        <v>0</v>
      </c>
      <c r="AH95" s="1075">
        <v>0</v>
      </c>
      <c r="AI95" s="39">
        <v>0</v>
      </c>
    </row>
    <row r="96" spans="1:35" s="6" customFormat="1" ht="66" customHeight="1">
      <c r="A96" s="4"/>
      <c r="B96" s="10">
        <v>424.74</v>
      </c>
      <c r="C96" s="13" t="s">
        <v>107</v>
      </c>
      <c r="D96" s="11"/>
      <c r="E96" s="91">
        <v>24</v>
      </c>
      <c r="F96" s="29" t="s">
        <v>108</v>
      </c>
      <c r="G96" s="16" t="s">
        <v>12</v>
      </c>
      <c r="H96" s="17" t="s">
        <v>13</v>
      </c>
      <c r="I96" s="16" t="s">
        <v>14</v>
      </c>
      <c r="J96" s="39">
        <v>459</v>
      </c>
      <c r="K96" s="18">
        <v>11016</v>
      </c>
      <c r="L96" s="969">
        <v>0</v>
      </c>
      <c r="M96" s="39">
        <v>0</v>
      </c>
      <c r="N96" s="1075">
        <v>0</v>
      </c>
      <c r="O96" s="39">
        <v>0</v>
      </c>
      <c r="P96" s="1075">
        <v>0</v>
      </c>
      <c r="Q96" s="39">
        <v>0</v>
      </c>
      <c r="R96" s="1075">
        <v>23</v>
      </c>
      <c r="S96" s="39">
        <v>10557</v>
      </c>
      <c r="T96" s="1075">
        <v>0</v>
      </c>
      <c r="U96" s="39">
        <v>0</v>
      </c>
      <c r="V96" s="1075">
        <v>0</v>
      </c>
      <c r="W96" s="39">
        <v>0</v>
      </c>
      <c r="X96" s="1075">
        <v>1</v>
      </c>
      <c r="Y96" s="39">
        <v>459</v>
      </c>
      <c r="Z96" s="1075">
        <v>0</v>
      </c>
      <c r="AA96" s="39">
        <v>0</v>
      </c>
      <c r="AB96" s="1075">
        <v>0</v>
      </c>
      <c r="AC96" s="39">
        <v>0</v>
      </c>
      <c r="AD96" s="1075">
        <v>0</v>
      </c>
      <c r="AE96" s="39">
        <v>0</v>
      </c>
      <c r="AF96" s="1075">
        <v>0</v>
      </c>
      <c r="AG96" s="39">
        <v>0</v>
      </c>
      <c r="AH96" s="1075">
        <v>0</v>
      </c>
      <c r="AI96" s="39">
        <v>0</v>
      </c>
    </row>
    <row r="97" spans="1:35" s="6" customFormat="1" ht="66" customHeight="1">
      <c r="A97" s="4" t="s">
        <v>24</v>
      </c>
      <c r="B97" s="10">
        <v>148.47999999999999</v>
      </c>
      <c r="C97" s="27" t="s">
        <v>109</v>
      </c>
      <c r="D97" s="11"/>
      <c r="E97" s="91">
        <v>8</v>
      </c>
      <c r="F97" s="29" t="s">
        <v>26</v>
      </c>
      <c r="G97" s="16" t="s">
        <v>12</v>
      </c>
      <c r="H97" s="17" t="s">
        <v>13</v>
      </c>
      <c r="I97" s="16" t="s">
        <v>14</v>
      </c>
      <c r="J97" s="39">
        <v>160</v>
      </c>
      <c r="K97" s="18">
        <v>1280</v>
      </c>
      <c r="L97" s="969">
        <v>0</v>
      </c>
      <c r="M97" s="39">
        <v>0</v>
      </c>
      <c r="N97" s="1075">
        <v>0</v>
      </c>
      <c r="O97" s="39">
        <v>0</v>
      </c>
      <c r="P97" s="1075">
        <v>0</v>
      </c>
      <c r="Q97" s="39">
        <v>0</v>
      </c>
      <c r="R97" s="1075">
        <v>6</v>
      </c>
      <c r="S97" s="39">
        <v>960</v>
      </c>
      <c r="T97" s="1075">
        <v>0</v>
      </c>
      <c r="U97" s="39">
        <v>0</v>
      </c>
      <c r="V97" s="1075">
        <v>0</v>
      </c>
      <c r="W97" s="39">
        <v>0</v>
      </c>
      <c r="X97" s="1075">
        <v>1</v>
      </c>
      <c r="Y97" s="39">
        <v>160</v>
      </c>
      <c r="Z97" s="1075">
        <v>0</v>
      </c>
      <c r="AA97" s="39">
        <v>0</v>
      </c>
      <c r="AB97" s="1075">
        <v>0</v>
      </c>
      <c r="AC97" s="39">
        <v>0</v>
      </c>
      <c r="AD97" s="1075">
        <v>1</v>
      </c>
      <c r="AE97" s="39">
        <v>160</v>
      </c>
      <c r="AF97" s="1075">
        <v>0</v>
      </c>
      <c r="AG97" s="39">
        <v>0</v>
      </c>
      <c r="AH97" s="1075">
        <v>0</v>
      </c>
      <c r="AI97" s="39">
        <v>0</v>
      </c>
    </row>
    <row r="98" spans="1:35" s="6" customFormat="1" ht="66" customHeight="1">
      <c r="A98" s="4" t="s">
        <v>24</v>
      </c>
      <c r="B98" s="10">
        <v>148.47999999999999</v>
      </c>
      <c r="C98" s="28" t="s">
        <v>110</v>
      </c>
      <c r="D98" s="11"/>
      <c r="E98" s="91">
        <v>7</v>
      </c>
      <c r="F98" s="29" t="s">
        <v>111</v>
      </c>
      <c r="G98" s="16" t="s">
        <v>12</v>
      </c>
      <c r="H98" s="17" t="s">
        <v>13</v>
      </c>
      <c r="I98" s="16" t="s">
        <v>14</v>
      </c>
      <c r="J98" s="39">
        <v>160</v>
      </c>
      <c r="K98" s="18">
        <v>1120</v>
      </c>
      <c r="L98" s="969">
        <v>0</v>
      </c>
      <c r="M98" s="39">
        <v>0</v>
      </c>
      <c r="N98" s="1075">
        <v>0</v>
      </c>
      <c r="O98" s="39">
        <v>0</v>
      </c>
      <c r="P98" s="1075">
        <v>0</v>
      </c>
      <c r="Q98" s="39">
        <v>0</v>
      </c>
      <c r="R98" s="1075">
        <v>7</v>
      </c>
      <c r="S98" s="39">
        <v>1120</v>
      </c>
      <c r="T98" s="1075">
        <v>0</v>
      </c>
      <c r="U98" s="39">
        <v>0</v>
      </c>
      <c r="V98" s="1075">
        <v>0</v>
      </c>
      <c r="W98" s="39">
        <v>0</v>
      </c>
      <c r="X98" s="1075">
        <v>0</v>
      </c>
      <c r="Y98" s="39">
        <v>0</v>
      </c>
      <c r="Z98" s="1075">
        <v>0</v>
      </c>
      <c r="AA98" s="39">
        <v>0</v>
      </c>
      <c r="AB98" s="1075">
        <v>0</v>
      </c>
      <c r="AC98" s="39">
        <v>0</v>
      </c>
      <c r="AD98" s="1075">
        <v>0</v>
      </c>
      <c r="AE98" s="39">
        <v>0</v>
      </c>
      <c r="AF98" s="1075">
        <v>0</v>
      </c>
      <c r="AG98" s="39">
        <v>0</v>
      </c>
      <c r="AH98" s="1075">
        <v>0</v>
      </c>
      <c r="AI98" s="39">
        <v>0</v>
      </c>
    </row>
    <row r="99" spans="1:35" s="6" customFormat="1" ht="66" customHeight="1">
      <c r="A99" s="4" t="s">
        <v>24</v>
      </c>
      <c r="B99" s="10">
        <v>52.199999999999996</v>
      </c>
      <c r="C99" s="27" t="s">
        <v>112</v>
      </c>
      <c r="D99" s="11"/>
      <c r="E99" s="91">
        <v>22</v>
      </c>
      <c r="F99" s="29" t="s">
        <v>11</v>
      </c>
      <c r="G99" s="16" t="s">
        <v>12</v>
      </c>
      <c r="H99" s="17" t="s">
        <v>13</v>
      </c>
      <c r="I99" s="16" t="s">
        <v>14</v>
      </c>
      <c r="J99" s="39">
        <v>57</v>
      </c>
      <c r="K99" s="18">
        <v>1254</v>
      </c>
      <c r="L99" s="969">
        <v>0</v>
      </c>
      <c r="M99" s="39">
        <v>0</v>
      </c>
      <c r="N99" s="1075">
        <v>0</v>
      </c>
      <c r="O99" s="39">
        <v>0</v>
      </c>
      <c r="P99" s="1075">
        <v>0</v>
      </c>
      <c r="Q99" s="39">
        <v>0</v>
      </c>
      <c r="R99" s="1075">
        <v>7</v>
      </c>
      <c r="S99" s="39">
        <v>399</v>
      </c>
      <c r="T99" s="1075">
        <v>0</v>
      </c>
      <c r="U99" s="39">
        <v>0</v>
      </c>
      <c r="V99" s="1075">
        <v>0</v>
      </c>
      <c r="W99" s="39">
        <v>0</v>
      </c>
      <c r="X99" s="1075">
        <v>15</v>
      </c>
      <c r="Y99" s="39">
        <v>855</v>
      </c>
      <c r="Z99" s="1075">
        <v>0</v>
      </c>
      <c r="AA99" s="39">
        <v>0</v>
      </c>
      <c r="AB99" s="1075">
        <v>0</v>
      </c>
      <c r="AC99" s="39">
        <v>0</v>
      </c>
      <c r="AD99" s="1075">
        <v>0</v>
      </c>
      <c r="AE99" s="39">
        <v>0</v>
      </c>
      <c r="AF99" s="1075">
        <v>0</v>
      </c>
      <c r="AG99" s="39">
        <v>0</v>
      </c>
      <c r="AH99" s="1075">
        <v>0</v>
      </c>
      <c r="AI99" s="39">
        <v>0</v>
      </c>
    </row>
    <row r="100" spans="1:35" s="6" customFormat="1" ht="66" customHeight="1">
      <c r="A100" s="4" t="s">
        <v>24</v>
      </c>
      <c r="B100" s="10">
        <v>24.36</v>
      </c>
      <c r="C100" s="13" t="s">
        <v>113</v>
      </c>
      <c r="D100" s="11"/>
      <c r="E100" s="91">
        <v>6</v>
      </c>
      <c r="F100" s="29" t="s">
        <v>11</v>
      </c>
      <c r="G100" s="16" t="s">
        <v>12</v>
      </c>
      <c r="H100" s="17" t="s">
        <v>13</v>
      </c>
      <c r="I100" s="16" t="s">
        <v>14</v>
      </c>
      <c r="J100" s="39">
        <v>27</v>
      </c>
      <c r="K100" s="18">
        <v>162</v>
      </c>
      <c r="L100" s="969">
        <v>0</v>
      </c>
      <c r="M100" s="39">
        <v>0</v>
      </c>
      <c r="N100" s="1075">
        <v>0</v>
      </c>
      <c r="O100" s="39">
        <v>0</v>
      </c>
      <c r="P100" s="1075">
        <v>0</v>
      </c>
      <c r="Q100" s="39">
        <v>0</v>
      </c>
      <c r="R100" s="1075">
        <v>6</v>
      </c>
      <c r="S100" s="39">
        <v>162</v>
      </c>
      <c r="T100" s="1075">
        <v>0</v>
      </c>
      <c r="U100" s="39">
        <v>0</v>
      </c>
      <c r="V100" s="1075">
        <v>0</v>
      </c>
      <c r="W100" s="39">
        <v>0</v>
      </c>
      <c r="X100" s="1075">
        <v>0</v>
      </c>
      <c r="Y100" s="39">
        <v>0</v>
      </c>
      <c r="Z100" s="1075">
        <v>0</v>
      </c>
      <c r="AA100" s="39">
        <v>0</v>
      </c>
      <c r="AB100" s="1075">
        <v>0</v>
      </c>
      <c r="AC100" s="39">
        <v>0</v>
      </c>
      <c r="AD100" s="1075">
        <v>0</v>
      </c>
      <c r="AE100" s="39">
        <v>0</v>
      </c>
      <c r="AF100" s="1075">
        <v>0</v>
      </c>
      <c r="AG100" s="39">
        <v>0</v>
      </c>
      <c r="AH100" s="1075">
        <v>0</v>
      </c>
      <c r="AI100" s="39">
        <v>0</v>
      </c>
    </row>
    <row r="101" spans="1:35" s="6" customFormat="1" ht="66" customHeight="1">
      <c r="A101" s="4" t="s">
        <v>24</v>
      </c>
      <c r="B101" s="10">
        <v>16.239999999999998</v>
      </c>
      <c r="C101" s="12" t="s">
        <v>114</v>
      </c>
      <c r="D101" s="11"/>
      <c r="E101" s="91">
        <v>157</v>
      </c>
      <c r="F101" s="29" t="s">
        <v>115</v>
      </c>
      <c r="G101" s="16" t="s">
        <v>12</v>
      </c>
      <c r="H101" s="17" t="s">
        <v>13</v>
      </c>
      <c r="I101" s="16" t="s">
        <v>14</v>
      </c>
      <c r="J101" s="39">
        <v>18</v>
      </c>
      <c r="K101" s="18">
        <v>2826</v>
      </c>
      <c r="L101" s="969">
        <v>0</v>
      </c>
      <c r="M101" s="39">
        <v>0</v>
      </c>
      <c r="N101" s="1075">
        <v>0</v>
      </c>
      <c r="O101" s="39">
        <v>0</v>
      </c>
      <c r="P101" s="1075">
        <v>0</v>
      </c>
      <c r="Q101" s="39">
        <v>0</v>
      </c>
      <c r="R101" s="1075">
        <v>141</v>
      </c>
      <c r="S101" s="39">
        <v>2538</v>
      </c>
      <c r="T101" s="1075">
        <v>0</v>
      </c>
      <c r="U101" s="39">
        <v>0</v>
      </c>
      <c r="V101" s="1075">
        <v>0</v>
      </c>
      <c r="W101" s="39">
        <v>0</v>
      </c>
      <c r="X101" s="1075">
        <v>13</v>
      </c>
      <c r="Y101" s="39">
        <v>234</v>
      </c>
      <c r="Z101" s="1075">
        <v>0</v>
      </c>
      <c r="AA101" s="39">
        <v>0</v>
      </c>
      <c r="AB101" s="1075">
        <v>0</v>
      </c>
      <c r="AC101" s="39">
        <v>0</v>
      </c>
      <c r="AD101" s="1075">
        <v>3</v>
      </c>
      <c r="AE101" s="39">
        <v>54</v>
      </c>
      <c r="AF101" s="1075">
        <v>0</v>
      </c>
      <c r="AG101" s="39">
        <v>0</v>
      </c>
      <c r="AH101" s="1075">
        <v>0</v>
      </c>
      <c r="AI101" s="39">
        <v>0</v>
      </c>
    </row>
    <row r="102" spans="1:35" s="6" customFormat="1" ht="66" customHeight="1">
      <c r="A102" s="4" t="s">
        <v>91</v>
      </c>
      <c r="B102" s="10">
        <v>12.736799999999999</v>
      </c>
      <c r="C102" s="25" t="s">
        <v>116</v>
      </c>
      <c r="D102" s="11"/>
      <c r="E102" s="91">
        <v>83</v>
      </c>
      <c r="F102" s="29" t="s">
        <v>11</v>
      </c>
      <c r="G102" s="16" t="s">
        <v>12</v>
      </c>
      <c r="H102" s="17" t="s">
        <v>13</v>
      </c>
      <c r="I102" s="16" t="s">
        <v>14</v>
      </c>
      <c r="J102" s="39">
        <v>14</v>
      </c>
      <c r="K102" s="18">
        <v>1162</v>
      </c>
      <c r="L102" s="969">
        <v>0</v>
      </c>
      <c r="M102" s="39">
        <v>0</v>
      </c>
      <c r="N102" s="1075">
        <v>0</v>
      </c>
      <c r="O102" s="39">
        <v>0</v>
      </c>
      <c r="P102" s="1075">
        <v>0</v>
      </c>
      <c r="Q102" s="39">
        <v>0</v>
      </c>
      <c r="R102" s="1075">
        <v>68</v>
      </c>
      <c r="S102" s="39">
        <v>952</v>
      </c>
      <c r="T102" s="1075">
        <v>0</v>
      </c>
      <c r="U102" s="39">
        <v>0</v>
      </c>
      <c r="V102" s="1075">
        <v>0</v>
      </c>
      <c r="W102" s="39">
        <v>0</v>
      </c>
      <c r="X102" s="1075">
        <v>10</v>
      </c>
      <c r="Y102" s="39">
        <v>140</v>
      </c>
      <c r="Z102" s="1075">
        <v>0</v>
      </c>
      <c r="AA102" s="39">
        <v>0</v>
      </c>
      <c r="AB102" s="1075">
        <v>0</v>
      </c>
      <c r="AC102" s="39">
        <v>0</v>
      </c>
      <c r="AD102" s="1075">
        <v>5</v>
      </c>
      <c r="AE102" s="39">
        <v>70</v>
      </c>
      <c r="AF102" s="1075">
        <v>0</v>
      </c>
      <c r="AG102" s="39">
        <v>0</v>
      </c>
      <c r="AH102" s="1075">
        <v>0</v>
      </c>
      <c r="AI102" s="39">
        <v>0</v>
      </c>
    </row>
    <row r="103" spans="1:35" s="6" customFormat="1" ht="66">
      <c r="A103" s="4" t="s">
        <v>91</v>
      </c>
      <c r="B103" s="10">
        <v>26.216000000000001</v>
      </c>
      <c r="C103" s="12" t="s">
        <v>117</v>
      </c>
      <c r="D103" s="11"/>
      <c r="E103" s="91">
        <v>93</v>
      </c>
      <c r="F103" s="29" t="s">
        <v>26</v>
      </c>
      <c r="G103" s="16" t="s">
        <v>12</v>
      </c>
      <c r="H103" s="17" t="s">
        <v>13</v>
      </c>
      <c r="I103" s="16" t="s">
        <v>14</v>
      </c>
      <c r="J103" s="39">
        <v>29</v>
      </c>
      <c r="K103" s="18">
        <v>2697</v>
      </c>
      <c r="L103" s="969">
        <v>0</v>
      </c>
      <c r="M103" s="39">
        <v>0</v>
      </c>
      <c r="N103" s="1075">
        <v>0</v>
      </c>
      <c r="O103" s="39">
        <v>0</v>
      </c>
      <c r="P103" s="1075">
        <v>0</v>
      </c>
      <c r="Q103" s="39">
        <v>0</v>
      </c>
      <c r="R103" s="1075">
        <v>67</v>
      </c>
      <c r="S103" s="39">
        <v>1943</v>
      </c>
      <c r="T103" s="1075">
        <v>0</v>
      </c>
      <c r="U103" s="39">
        <v>0</v>
      </c>
      <c r="V103" s="1075">
        <v>0</v>
      </c>
      <c r="W103" s="39">
        <v>0</v>
      </c>
      <c r="X103" s="1075">
        <v>21</v>
      </c>
      <c r="Y103" s="39">
        <v>609</v>
      </c>
      <c r="Z103" s="1075">
        <v>0</v>
      </c>
      <c r="AA103" s="39">
        <v>0</v>
      </c>
      <c r="AB103" s="1075">
        <v>0</v>
      </c>
      <c r="AC103" s="39">
        <v>0</v>
      </c>
      <c r="AD103" s="1075">
        <v>5</v>
      </c>
      <c r="AE103" s="39">
        <v>145</v>
      </c>
      <c r="AF103" s="1075">
        <v>0</v>
      </c>
      <c r="AG103" s="39">
        <v>0</v>
      </c>
      <c r="AH103" s="1075">
        <v>0</v>
      </c>
      <c r="AI103" s="39">
        <v>0</v>
      </c>
    </row>
    <row r="104" spans="1:35" s="6" customFormat="1" ht="66">
      <c r="A104" s="4" t="s">
        <v>91</v>
      </c>
      <c r="B104" s="10">
        <v>67.28</v>
      </c>
      <c r="C104" s="24" t="s">
        <v>118</v>
      </c>
      <c r="D104" s="11"/>
      <c r="E104" s="91">
        <v>64</v>
      </c>
      <c r="F104" s="29" t="s">
        <v>115</v>
      </c>
      <c r="G104" s="16" t="s">
        <v>12</v>
      </c>
      <c r="H104" s="17" t="s">
        <v>13</v>
      </c>
      <c r="I104" s="16" t="s">
        <v>14</v>
      </c>
      <c r="J104" s="39">
        <v>73</v>
      </c>
      <c r="K104" s="18">
        <v>4672</v>
      </c>
      <c r="L104" s="969">
        <v>0</v>
      </c>
      <c r="M104" s="39">
        <v>0</v>
      </c>
      <c r="N104" s="1075">
        <v>0</v>
      </c>
      <c r="O104" s="39">
        <v>0</v>
      </c>
      <c r="P104" s="1075">
        <v>0</v>
      </c>
      <c r="Q104" s="39">
        <v>0</v>
      </c>
      <c r="R104" s="1075">
        <v>45</v>
      </c>
      <c r="S104" s="39">
        <v>3285</v>
      </c>
      <c r="T104" s="1075">
        <v>0</v>
      </c>
      <c r="U104" s="39">
        <v>0</v>
      </c>
      <c r="V104" s="1075">
        <v>0</v>
      </c>
      <c r="W104" s="39">
        <v>0</v>
      </c>
      <c r="X104" s="1075">
        <v>19</v>
      </c>
      <c r="Y104" s="39">
        <v>1387</v>
      </c>
      <c r="Z104" s="1075">
        <v>0</v>
      </c>
      <c r="AA104" s="39">
        <v>0</v>
      </c>
      <c r="AB104" s="1075">
        <v>0</v>
      </c>
      <c r="AC104" s="39">
        <v>0</v>
      </c>
      <c r="AD104" s="1075">
        <v>0</v>
      </c>
      <c r="AE104" s="39">
        <v>0</v>
      </c>
      <c r="AF104" s="1075">
        <v>0</v>
      </c>
      <c r="AG104" s="39">
        <v>0</v>
      </c>
      <c r="AH104" s="1075">
        <v>0</v>
      </c>
      <c r="AI104" s="39">
        <v>0</v>
      </c>
    </row>
    <row r="105" spans="1:35" s="6" customFormat="1" ht="66">
      <c r="A105" s="4" t="s">
        <v>24</v>
      </c>
      <c r="B105" s="21">
        <v>69.599999999999994</v>
      </c>
      <c r="C105" s="13" t="s">
        <v>119</v>
      </c>
      <c r="D105" s="9"/>
      <c r="E105" s="91">
        <v>44</v>
      </c>
      <c r="F105" s="23" t="s">
        <v>11</v>
      </c>
      <c r="G105" s="16" t="s">
        <v>12</v>
      </c>
      <c r="H105" s="17" t="s">
        <v>13</v>
      </c>
      <c r="I105" s="16" t="s">
        <v>14</v>
      </c>
      <c r="J105" s="39">
        <v>75</v>
      </c>
      <c r="K105" s="18">
        <v>3300</v>
      </c>
      <c r="L105" s="969">
        <v>0</v>
      </c>
      <c r="M105" s="39">
        <v>0</v>
      </c>
      <c r="N105" s="1075">
        <v>0</v>
      </c>
      <c r="O105" s="39">
        <v>0</v>
      </c>
      <c r="P105" s="1075">
        <v>0</v>
      </c>
      <c r="Q105" s="39">
        <v>0</v>
      </c>
      <c r="R105" s="1075">
        <v>34</v>
      </c>
      <c r="S105" s="39">
        <v>2550</v>
      </c>
      <c r="T105" s="1075">
        <v>0</v>
      </c>
      <c r="U105" s="39">
        <v>0</v>
      </c>
      <c r="V105" s="1075">
        <v>0</v>
      </c>
      <c r="W105" s="39">
        <v>0</v>
      </c>
      <c r="X105" s="1075">
        <v>7</v>
      </c>
      <c r="Y105" s="39">
        <v>525</v>
      </c>
      <c r="Z105" s="1075">
        <v>0</v>
      </c>
      <c r="AA105" s="39">
        <v>0</v>
      </c>
      <c r="AB105" s="1075">
        <v>0</v>
      </c>
      <c r="AC105" s="39">
        <v>0</v>
      </c>
      <c r="AD105" s="1075">
        <v>3</v>
      </c>
      <c r="AE105" s="39">
        <v>225</v>
      </c>
      <c r="AF105" s="1075">
        <v>0</v>
      </c>
      <c r="AG105" s="39">
        <v>0</v>
      </c>
      <c r="AH105" s="1075">
        <v>0</v>
      </c>
      <c r="AI105" s="39">
        <v>0</v>
      </c>
    </row>
    <row r="106" spans="1:35" s="6" customFormat="1" ht="66">
      <c r="A106" s="4" t="s">
        <v>24</v>
      </c>
      <c r="B106" s="21">
        <v>98.6</v>
      </c>
      <c r="C106" s="12" t="s">
        <v>120</v>
      </c>
      <c r="D106" s="9"/>
      <c r="E106" s="91">
        <v>65</v>
      </c>
      <c r="F106" s="23" t="s">
        <v>11</v>
      </c>
      <c r="G106" s="16" t="s">
        <v>12</v>
      </c>
      <c r="H106" s="17" t="s">
        <v>13</v>
      </c>
      <c r="I106" s="16" t="s">
        <v>14</v>
      </c>
      <c r="J106" s="39">
        <v>107</v>
      </c>
      <c r="K106" s="18">
        <v>6955</v>
      </c>
      <c r="L106" s="969">
        <v>0</v>
      </c>
      <c r="M106" s="39">
        <v>0</v>
      </c>
      <c r="N106" s="1075">
        <v>0</v>
      </c>
      <c r="O106" s="39">
        <v>0</v>
      </c>
      <c r="P106" s="1075">
        <v>0</v>
      </c>
      <c r="Q106" s="39">
        <v>0</v>
      </c>
      <c r="R106" s="1075">
        <v>59</v>
      </c>
      <c r="S106" s="39">
        <v>6313</v>
      </c>
      <c r="T106" s="1075">
        <v>0</v>
      </c>
      <c r="U106" s="39">
        <v>0</v>
      </c>
      <c r="V106" s="1075">
        <v>0</v>
      </c>
      <c r="W106" s="39">
        <v>0</v>
      </c>
      <c r="X106" s="1075">
        <v>3</v>
      </c>
      <c r="Y106" s="39">
        <v>321</v>
      </c>
      <c r="Z106" s="1075">
        <v>0</v>
      </c>
      <c r="AA106" s="39">
        <v>0</v>
      </c>
      <c r="AB106" s="1075">
        <v>0</v>
      </c>
      <c r="AC106" s="39">
        <v>0</v>
      </c>
      <c r="AD106" s="1075">
        <v>3</v>
      </c>
      <c r="AE106" s="39">
        <v>321</v>
      </c>
      <c r="AF106" s="1075">
        <v>0</v>
      </c>
      <c r="AG106" s="39">
        <v>0</v>
      </c>
      <c r="AH106" s="1075">
        <v>0</v>
      </c>
      <c r="AI106" s="39">
        <v>0</v>
      </c>
    </row>
    <row r="107" spans="1:35" s="6" customFormat="1" ht="66">
      <c r="A107" s="4" t="s">
        <v>24</v>
      </c>
      <c r="B107" s="10">
        <v>26.68</v>
      </c>
      <c r="C107" s="30" t="s">
        <v>121</v>
      </c>
      <c r="D107" s="11"/>
      <c r="E107" s="91">
        <v>151</v>
      </c>
      <c r="F107" s="23" t="s">
        <v>11</v>
      </c>
      <c r="G107" s="16" t="s">
        <v>12</v>
      </c>
      <c r="H107" s="17" t="s">
        <v>13</v>
      </c>
      <c r="I107" s="16" t="s">
        <v>14</v>
      </c>
      <c r="J107" s="39">
        <v>28</v>
      </c>
      <c r="K107" s="18">
        <v>4228</v>
      </c>
      <c r="L107" s="969">
        <v>0</v>
      </c>
      <c r="M107" s="39">
        <v>0</v>
      </c>
      <c r="N107" s="1075">
        <v>0</v>
      </c>
      <c r="O107" s="39">
        <v>0</v>
      </c>
      <c r="P107" s="1075">
        <v>0</v>
      </c>
      <c r="Q107" s="39">
        <v>0</v>
      </c>
      <c r="R107" s="1075">
        <v>101</v>
      </c>
      <c r="S107" s="39">
        <v>2828</v>
      </c>
      <c r="T107" s="1075">
        <v>0</v>
      </c>
      <c r="U107" s="39">
        <v>0</v>
      </c>
      <c r="V107" s="1075">
        <v>0</v>
      </c>
      <c r="W107" s="39">
        <v>0</v>
      </c>
      <c r="X107" s="1075">
        <v>45</v>
      </c>
      <c r="Y107" s="39">
        <v>1260</v>
      </c>
      <c r="Z107" s="1075">
        <v>0</v>
      </c>
      <c r="AA107" s="39">
        <v>0</v>
      </c>
      <c r="AB107" s="1075">
        <v>0</v>
      </c>
      <c r="AC107" s="39">
        <v>0</v>
      </c>
      <c r="AD107" s="1075">
        <v>5</v>
      </c>
      <c r="AE107" s="39">
        <v>140</v>
      </c>
      <c r="AF107" s="1075">
        <v>0</v>
      </c>
      <c r="AG107" s="39">
        <v>0</v>
      </c>
      <c r="AH107" s="1075">
        <v>0</v>
      </c>
      <c r="AI107" s="39">
        <v>0</v>
      </c>
    </row>
    <row r="108" spans="1:35" s="6" customFormat="1" ht="66" customHeight="1">
      <c r="A108" s="4" t="s">
        <v>24</v>
      </c>
      <c r="B108" s="10">
        <v>30.159999999999997</v>
      </c>
      <c r="C108" s="12" t="s">
        <v>122</v>
      </c>
      <c r="D108" s="11"/>
      <c r="E108" s="91">
        <v>32</v>
      </c>
      <c r="F108" s="31" t="s">
        <v>11</v>
      </c>
      <c r="G108" s="16" t="s">
        <v>12</v>
      </c>
      <c r="H108" s="17" t="s">
        <v>13</v>
      </c>
      <c r="I108" s="16" t="s">
        <v>14</v>
      </c>
      <c r="J108" s="39">
        <v>33</v>
      </c>
      <c r="K108" s="18">
        <v>1056</v>
      </c>
      <c r="L108" s="969">
        <v>0</v>
      </c>
      <c r="M108" s="39">
        <v>0</v>
      </c>
      <c r="N108" s="1075">
        <v>0</v>
      </c>
      <c r="O108" s="39">
        <v>0</v>
      </c>
      <c r="P108" s="1075">
        <v>0</v>
      </c>
      <c r="Q108" s="39">
        <v>0</v>
      </c>
      <c r="R108" s="1075">
        <v>22</v>
      </c>
      <c r="S108" s="39">
        <v>726</v>
      </c>
      <c r="T108" s="1075">
        <v>0</v>
      </c>
      <c r="U108" s="39">
        <v>0</v>
      </c>
      <c r="V108" s="1075">
        <v>0</v>
      </c>
      <c r="W108" s="39">
        <v>0</v>
      </c>
      <c r="X108" s="1075">
        <v>7</v>
      </c>
      <c r="Y108" s="39">
        <v>231</v>
      </c>
      <c r="Z108" s="1075">
        <v>0</v>
      </c>
      <c r="AA108" s="39">
        <v>0</v>
      </c>
      <c r="AB108" s="1075">
        <v>0</v>
      </c>
      <c r="AC108" s="39">
        <v>0</v>
      </c>
      <c r="AD108" s="1075">
        <v>3</v>
      </c>
      <c r="AE108" s="39">
        <v>99</v>
      </c>
      <c r="AF108" s="1075">
        <v>0</v>
      </c>
      <c r="AG108" s="39">
        <v>0</v>
      </c>
      <c r="AH108" s="1075">
        <v>0</v>
      </c>
      <c r="AI108" s="39">
        <v>0</v>
      </c>
    </row>
    <row r="109" spans="1:35" s="6" customFormat="1" ht="66" customHeight="1">
      <c r="A109" s="4"/>
      <c r="B109" s="10">
        <v>30.159999999999997</v>
      </c>
      <c r="C109" s="13" t="s">
        <v>123</v>
      </c>
      <c r="D109" s="11"/>
      <c r="E109" s="91">
        <v>25</v>
      </c>
      <c r="F109" s="31" t="s">
        <v>40</v>
      </c>
      <c r="G109" s="16" t="s">
        <v>12</v>
      </c>
      <c r="H109" s="17" t="s">
        <v>13</v>
      </c>
      <c r="I109" s="16" t="s">
        <v>14</v>
      </c>
      <c r="J109" s="39">
        <v>33</v>
      </c>
      <c r="K109" s="18">
        <v>825</v>
      </c>
      <c r="L109" s="969">
        <v>0</v>
      </c>
      <c r="M109" s="39">
        <v>0</v>
      </c>
      <c r="N109" s="1075">
        <v>0</v>
      </c>
      <c r="O109" s="39">
        <v>0</v>
      </c>
      <c r="P109" s="1075">
        <v>0</v>
      </c>
      <c r="Q109" s="39">
        <v>0</v>
      </c>
      <c r="R109" s="1075">
        <v>15</v>
      </c>
      <c r="S109" s="39">
        <v>495</v>
      </c>
      <c r="T109" s="1075">
        <v>0</v>
      </c>
      <c r="U109" s="39">
        <v>0</v>
      </c>
      <c r="V109" s="1075">
        <v>0</v>
      </c>
      <c r="W109" s="39">
        <v>0</v>
      </c>
      <c r="X109" s="1075">
        <v>7</v>
      </c>
      <c r="Y109" s="39">
        <v>231</v>
      </c>
      <c r="Z109" s="1075">
        <v>0</v>
      </c>
      <c r="AA109" s="39">
        <v>0</v>
      </c>
      <c r="AB109" s="1075">
        <v>0</v>
      </c>
      <c r="AC109" s="39">
        <v>0</v>
      </c>
      <c r="AD109" s="1075">
        <v>3</v>
      </c>
      <c r="AE109" s="39">
        <v>99</v>
      </c>
      <c r="AF109" s="1075">
        <v>0</v>
      </c>
      <c r="AG109" s="39">
        <v>0</v>
      </c>
      <c r="AH109" s="1075">
        <v>0</v>
      </c>
      <c r="AI109" s="39">
        <v>0</v>
      </c>
    </row>
    <row r="110" spans="1:35" s="6" customFormat="1" ht="66" customHeight="1">
      <c r="A110" s="4" t="s">
        <v>24</v>
      </c>
      <c r="B110" s="10">
        <v>30.159999999999997</v>
      </c>
      <c r="C110" s="12" t="s">
        <v>124</v>
      </c>
      <c r="D110" s="11"/>
      <c r="E110" s="91">
        <v>22</v>
      </c>
      <c r="F110" s="31" t="s">
        <v>40</v>
      </c>
      <c r="G110" s="16" t="s">
        <v>12</v>
      </c>
      <c r="H110" s="17" t="s">
        <v>13</v>
      </c>
      <c r="I110" s="16" t="s">
        <v>14</v>
      </c>
      <c r="J110" s="39">
        <v>33</v>
      </c>
      <c r="K110" s="18">
        <v>726</v>
      </c>
      <c r="L110" s="969">
        <v>0</v>
      </c>
      <c r="M110" s="39">
        <v>0</v>
      </c>
      <c r="N110" s="1075">
        <v>0</v>
      </c>
      <c r="O110" s="39">
        <v>0</v>
      </c>
      <c r="P110" s="1075">
        <v>0</v>
      </c>
      <c r="Q110" s="39">
        <v>0</v>
      </c>
      <c r="R110" s="1075">
        <v>16</v>
      </c>
      <c r="S110" s="39">
        <v>528</v>
      </c>
      <c r="T110" s="1075">
        <v>0</v>
      </c>
      <c r="U110" s="39">
        <v>0</v>
      </c>
      <c r="V110" s="1075">
        <v>0</v>
      </c>
      <c r="W110" s="39">
        <v>0</v>
      </c>
      <c r="X110" s="1075">
        <v>5</v>
      </c>
      <c r="Y110" s="39">
        <v>165</v>
      </c>
      <c r="Z110" s="1075">
        <v>0</v>
      </c>
      <c r="AA110" s="39">
        <v>0</v>
      </c>
      <c r="AB110" s="1075">
        <v>0</v>
      </c>
      <c r="AC110" s="39">
        <v>0</v>
      </c>
      <c r="AD110" s="1075">
        <v>1</v>
      </c>
      <c r="AE110" s="39">
        <v>33</v>
      </c>
      <c r="AF110" s="1075">
        <v>0</v>
      </c>
      <c r="AG110" s="39">
        <v>0</v>
      </c>
      <c r="AH110" s="1075">
        <v>0</v>
      </c>
      <c r="AI110" s="39">
        <v>0</v>
      </c>
    </row>
    <row r="111" spans="1:35" s="6" customFormat="1">
      <c r="A111" s="4"/>
      <c r="B111" s="946">
        <v>21103</v>
      </c>
      <c r="C111" s="948" t="s">
        <v>125</v>
      </c>
      <c r="D111" s="194"/>
      <c r="E111" s="963">
        <v>0</v>
      </c>
      <c r="F111" s="194"/>
      <c r="G111" s="194"/>
      <c r="H111" s="194"/>
      <c r="I111" s="194"/>
      <c r="J111" s="194"/>
      <c r="K111" s="194">
        <v>0</v>
      </c>
      <c r="L111" s="963">
        <v>0</v>
      </c>
      <c r="M111" s="194">
        <v>0</v>
      </c>
      <c r="N111" s="963">
        <v>0</v>
      </c>
      <c r="O111" s="194">
        <v>0</v>
      </c>
      <c r="P111" s="963">
        <v>0</v>
      </c>
      <c r="Q111" s="194">
        <v>0</v>
      </c>
      <c r="R111" s="963">
        <v>0</v>
      </c>
      <c r="S111" s="194">
        <v>0</v>
      </c>
      <c r="T111" s="963">
        <v>0</v>
      </c>
      <c r="U111" s="194">
        <v>0</v>
      </c>
      <c r="V111" s="963">
        <v>0</v>
      </c>
      <c r="W111" s="194">
        <v>0</v>
      </c>
      <c r="X111" s="963">
        <v>0</v>
      </c>
      <c r="Y111" s="194">
        <v>0</v>
      </c>
      <c r="Z111" s="963">
        <v>0</v>
      </c>
      <c r="AA111" s="194">
        <v>0</v>
      </c>
      <c r="AB111" s="963">
        <v>0</v>
      </c>
      <c r="AC111" s="194">
        <v>0</v>
      </c>
      <c r="AD111" s="963">
        <v>0</v>
      </c>
      <c r="AE111" s="194">
        <v>0</v>
      </c>
      <c r="AF111" s="963">
        <v>0</v>
      </c>
      <c r="AG111" s="194">
        <v>0</v>
      </c>
      <c r="AH111" s="963">
        <v>0</v>
      </c>
      <c r="AI111" s="194">
        <v>0</v>
      </c>
    </row>
    <row r="112" spans="1:35" s="6" customFormat="1" ht="66" customHeight="1">
      <c r="A112" s="4"/>
      <c r="B112" s="50">
        <v>21104</v>
      </c>
      <c r="C112" s="948" t="s">
        <v>126</v>
      </c>
      <c r="D112" s="29"/>
      <c r="E112" s="950">
        <v>11</v>
      </c>
      <c r="F112" s="29"/>
      <c r="G112" s="29"/>
      <c r="H112" s="29"/>
      <c r="I112" s="29"/>
      <c r="J112" s="29"/>
      <c r="K112" s="29">
        <v>4950</v>
      </c>
      <c r="L112" s="947">
        <v>0</v>
      </c>
      <c r="M112" s="29">
        <v>0</v>
      </c>
      <c r="N112" s="947">
        <v>0</v>
      </c>
      <c r="O112" s="29">
        <v>0</v>
      </c>
      <c r="P112" s="947">
        <v>0</v>
      </c>
      <c r="Q112" s="29">
        <v>0</v>
      </c>
      <c r="R112" s="947">
        <v>0</v>
      </c>
      <c r="S112" s="29">
        <v>900</v>
      </c>
      <c r="T112" s="947">
        <v>0</v>
      </c>
      <c r="U112" s="29">
        <v>0</v>
      </c>
      <c r="V112" s="947">
        <v>0</v>
      </c>
      <c r="W112" s="29">
        <v>0</v>
      </c>
      <c r="X112" s="947">
        <v>0</v>
      </c>
      <c r="Y112" s="29">
        <v>0</v>
      </c>
      <c r="Z112" s="947">
        <v>0</v>
      </c>
      <c r="AA112" s="29">
        <v>0</v>
      </c>
      <c r="AB112" s="947">
        <v>0</v>
      </c>
      <c r="AC112" s="29">
        <v>0</v>
      </c>
      <c r="AD112" s="947">
        <v>0</v>
      </c>
      <c r="AE112" s="29">
        <v>0</v>
      </c>
      <c r="AF112" s="947">
        <v>0</v>
      </c>
      <c r="AG112" s="29">
        <v>0</v>
      </c>
      <c r="AH112" s="947">
        <v>0</v>
      </c>
      <c r="AI112" s="29">
        <v>0</v>
      </c>
    </row>
    <row r="113" spans="1:35" s="6" customFormat="1" ht="66" customHeight="1">
      <c r="A113" s="4"/>
      <c r="B113" s="32">
        <v>416.75</v>
      </c>
      <c r="C113" s="12" t="s">
        <v>127</v>
      </c>
      <c r="D113" s="11"/>
      <c r="E113" s="91">
        <v>11</v>
      </c>
      <c r="F113" s="9" t="s">
        <v>11</v>
      </c>
      <c r="G113" s="16" t="s">
        <v>12</v>
      </c>
      <c r="H113" s="17" t="s">
        <v>13</v>
      </c>
      <c r="I113" s="16" t="s">
        <v>14</v>
      </c>
      <c r="J113" s="39">
        <v>450</v>
      </c>
      <c r="K113" s="18">
        <v>4950</v>
      </c>
      <c r="L113" s="969">
        <v>0</v>
      </c>
      <c r="M113" s="39">
        <v>0</v>
      </c>
      <c r="N113" s="1075">
        <v>0</v>
      </c>
      <c r="O113" s="39">
        <v>0</v>
      </c>
      <c r="P113" s="1075">
        <v>0</v>
      </c>
      <c r="Q113" s="39">
        <v>0</v>
      </c>
      <c r="R113" s="1075">
        <v>11</v>
      </c>
      <c r="S113" s="39">
        <v>4950</v>
      </c>
      <c r="T113" s="1075">
        <v>0</v>
      </c>
      <c r="U113" s="39">
        <v>0</v>
      </c>
      <c r="V113" s="1075">
        <v>0</v>
      </c>
      <c r="W113" s="39">
        <v>0</v>
      </c>
      <c r="X113" s="1075">
        <v>0</v>
      </c>
      <c r="Y113" s="39">
        <v>0</v>
      </c>
      <c r="Z113" s="1075">
        <v>0</v>
      </c>
      <c r="AA113" s="39">
        <v>0</v>
      </c>
      <c r="AB113" s="1075">
        <v>0</v>
      </c>
      <c r="AC113" s="39">
        <v>0</v>
      </c>
      <c r="AD113" s="1075">
        <v>0</v>
      </c>
      <c r="AE113" s="39">
        <v>0</v>
      </c>
      <c r="AF113" s="1075">
        <v>0</v>
      </c>
      <c r="AG113" s="39">
        <v>0</v>
      </c>
      <c r="AH113" s="1075">
        <v>0</v>
      </c>
      <c r="AI113" s="39">
        <v>0</v>
      </c>
    </row>
    <row r="114" spans="1:35" s="6" customFormat="1" ht="66" customHeight="1">
      <c r="A114" s="4"/>
      <c r="B114" s="50">
        <v>21105</v>
      </c>
      <c r="C114" s="948" t="s">
        <v>128</v>
      </c>
      <c r="D114" s="194"/>
      <c r="E114" s="963">
        <v>0</v>
      </c>
      <c r="F114" s="194"/>
      <c r="G114" s="194"/>
      <c r="H114" s="194"/>
      <c r="I114" s="194"/>
      <c r="J114" s="194"/>
      <c r="K114" s="194">
        <v>0</v>
      </c>
      <c r="L114" s="963">
        <v>0</v>
      </c>
      <c r="M114" s="194">
        <v>0</v>
      </c>
      <c r="N114" s="963">
        <v>0</v>
      </c>
      <c r="O114" s="194">
        <v>0</v>
      </c>
      <c r="P114" s="963">
        <v>0</v>
      </c>
      <c r="Q114" s="194">
        <v>0</v>
      </c>
      <c r="R114" s="963">
        <v>0</v>
      </c>
      <c r="S114" s="194">
        <v>0</v>
      </c>
      <c r="T114" s="963">
        <v>0</v>
      </c>
      <c r="U114" s="194">
        <v>0</v>
      </c>
      <c r="V114" s="963">
        <v>0</v>
      </c>
      <c r="W114" s="194">
        <v>0</v>
      </c>
      <c r="X114" s="963">
        <v>0</v>
      </c>
      <c r="Y114" s="194">
        <v>0</v>
      </c>
      <c r="Z114" s="963">
        <v>0</v>
      </c>
      <c r="AA114" s="194">
        <v>0</v>
      </c>
      <c r="AB114" s="963">
        <v>0</v>
      </c>
      <c r="AC114" s="194">
        <v>0</v>
      </c>
      <c r="AD114" s="963">
        <v>0</v>
      </c>
      <c r="AE114" s="194">
        <v>0</v>
      </c>
      <c r="AF114" s="963">
        <v>0</v>
      </c>
      <c r="AG114" s="194">
        <v>0</v>
      </c>
      <c r="AH114" s="963">
        <v>0</v>
      </c>
      <c r="AI114" s="194">
        <v>0</v>
      </c>
    </row>
    <row r="115" spans="1:35" s="6" customFormat="1" ht="66" customHeight="1">
      <c r="A115" s="4"/>
      <c r="B115" s="50">
        <v>21106</v>
      </c>
      <c r="C115" s="948" t="s">
        <v>129</v>
      </c>
      <c r="D115" s="964"/>
      <c r="E115" s="950">
        <v>15003</v>
      </c>
      <c r="F115" s="964"/>
      <c r="G115" s="964"/>
      <c r="H115" s="964"/>
      <c r="I115" s="964"/>
      <c r="J115" s="964"/>
      <c r="K115" s="964">
        <v>1173823.5</v>
      </c>
      <c r="L115" s="988">
        <v>0</v>
      </c>
      <c r="M115" s="964">
        <v>0</v>
      </c>
      <c r="N115" s="988">
        <v>0</v>
      </c>
      <c r="O115" s="964">
        <v>0</v>
      </c>
      <c r="P115" s="988">
        <v>0</v>
      </c>
      <c r="Q115" s="964">
        <v>0</v>
      </c>
      <c r="R115" s="988">
        <v>8226</v>
      </c>
      <c r="S115" s="964">
        <v>762428.5</v>
      </c>
      <c r="T115" s="988">
        <v>0</v>
      </c>
      <c r="U115" s="964">
        <v>0</v>
      </c>
      <c r="V115" s="988">
        <v>0</v>
      </c>
      <c r="W115" s="964">
        <v>0</v>
      </c>
      <c r="X115" s="988">
        <v>3521</v>
      </c>
      <c r="Y115" s="964">
        <v>263549</v>
      </c>
      <c r="Z115" s="988">
        <v>0</v>
      </c>
      <c r="AA115" s="964">
        <v>0</v>
      </c>
      <c r="AB115" s="988">
        <v>0</v>
      </c>
      <c r="AC115" s="964">
        <v>0</v>
      </c>
      <c r="AD115" s="988">
        <v>3256</v>
      </c>
      <c r="AE115" s="964">
        <v>147846</v>
      </c>
      <c r="AF115" s="988">
        <v>0</v>
      </c>
      <c r="AG115" s="964">
        <v>0</v>
      </c>
      <c r="AH115" s="988">
        <v>0</v>
      </c>
      <c r="AI115" s="964">
        <v>0</v>
      </c>
    </row>
    <row r="116" spans="1:35" s="6" customFormat="1" ht="66" customHeight="1">
      <c r="A116" s="4"/>
      <c r="B116" s="32">
        <v>150.79999999999998</v>
      </c>
      <c r="C116" s="13" t="s">
        <v>130</v>
      </c>
      <c r="D116" s="33"/>
      <c r="E116" s="91">
        <v>2</v>
      </c>
      <c r="F116" s="9" t="s">
        <v>22</v>
      </c>
      <c r="G116" s="16" t="s">
        <v>12</v>
      </c>
      <c r="H116" s="17" t="s">
        <v>13</v>
      </c>
      <c r="I116" s="16" t="s">
        <v>14</v>
      </c>
      <c r="J116" s="39">
        <v>163</v>
      </c>
      <c r="K116" s="18">
        <v>326</v>
      </c>
      <c r="L116" s="969">
        <v>0</v>
      </c>
      <c r="M116" s="39">
        <v>0</v>
      </c>
      <c r="N116" s="1075">
        <v>0</v>
      </c>
      <c r="O116" s="39">
        <v>0</v>
      </c>
      <c r="P116" s="1075">
        <v>0</v>
      </c>
      <c r="Q116" s="39">
        <v>0</v>
      </c>
      <c r="R116" s="1075">
        <v>2</v>
      </c>
      <c r="S116" s="39">
        <v>326</v>
      </c>
      <c r="T116" s="1075">
        <v>0</v>
      </c>
      <c r="U116" s="39">
        <v>0</v>
      </c>
      <c r="V116" s="1075">
        <v>0</v>
      </c>
      <c r="W116" s="39">
        <v>0</v>
      </c>
      <c r="X116" s="1075">
        <v>0</v>
      </c>
      <c r="Y116" s="39">
        <v>0</v>
      </c>
      <c r="Z116" s="1075">
        <v>0</v>
      </c>
      <c r="AA116" s="39">
        <v>0</v>
      </c>
      <c r="AB116" s="1075">
        <v>0</v>
      </c>
      <c r="AC116" s="39">
        <v>0</v>
      </c>
      <c r="AD116" s="1075">
        <v>0</v>
      </c>
      <c r="AE116" s="39">
        <v>0</v>
      </c>
      <c r="AF116" s="1075">
        <v>0</v>
      </c>
      <c r="AG116" s="39">
        <v>0</v>
      </c>
      <c r="AH116" s="1075">
        <v>0</v>
      </c>
      <c r="AI116" s="39">
        <v>0</v>
      </c>
    </row>
    <row r="117" spans="1:35" s="6" customFormat="1" ht="66" customHeight="1">
      <c r="A117" s="4"/>
      <c r="B117" s="32">
        <v>200</v>
      </c>
      <c r="C117" s="13" t="s">
        <v>131</v>
      </c>
      <c r="D117" s="33"/>
      <c r="E117" s="91">
        <v>1</v>
      </c>
      <c r="F117" s="9" t="s">
        <v>11</v>
      </c>
      <c r="G117" s="16" t="s">
        <v>12</v>
      </c>
      <c r="H117" s="17" t="s">
        <v>13</v>
      </c>
      <c r="I117" s="16" t="s">
        <v>14</v>
      </c>
      <c r="J117" s="39">
        <v>216</v>
      </c>
      <c r="K117" s="18">
        <v>216</v>
      </c>
      <c r="L117" s="969">
        <v>0</v>
      </c>
      <c r="M117" s="39">
        <v>0</v>
      </c>
      <c r="N117" s="1075">
        <v>0</v>
      </c>
      <c r="O117" s="39">
        <v>0</v>
      </c>
      <c r="P117" s="1075">
        <v>0</v>
      </c>
      <c r="Q117" s="39">
        <v>0</v>
      </c>
      <c r="R117" s="1075">
        <v>1</v>
      </c>
      <c r="S117" s="39">
        <v>216</v>
      </c>
      <c r="T117" s="1075">
        <v>0</v>
      </c>
      <c r="U117" s="39">
        <v>0</v>
      </c>
      <c r="V117" s="1075">
        <v>0</v>
      </c>
      <c r="W117" s="39">
        <v>0</v>
      </c>
      <c r="X117" s="1075">
        <v>0</v>
      </c>
      <c r="Y117" s="39">
        <v>0</v>
      </c>
      <c r="Z117" s="1075">
        <v>0</v>
      </c>
      <c r="AA117" s="39">
        <v>0</v>
      </c>
      <c r="AB117" s="1075">
        <v>0</v>
      </c>
      <c r="AC117" s="39">
        <v>0</v>
      </c>
      <c r="AD117" s="1075">
        <v>0</v>
      </c>
      <c r="AE117" s="39">
        <v>0</v>
      </c>
      <c r="AF117" s="1075">
        <v>0</v>
      </c>
      <c r="AG117" s="39">
        <v>0</v>
      </c>
      <c r="AH117" s="1075">
        <v>0</v>
      </c>
      <c r="AI117" s="39">
        <v>0</v>
      </c>
    </row>
    <row r="118" spans="1:35" s="6" customFormat="1" ht="66" customHeight="1">
      <c r="A118" s="4"/>
      <c r="B118" s="32">
        <v>0.85839999999999994</v>
      </c>
      <c r="C118" s="24" t="s">
        <v>132</v>
      </c>
      <c r="D118" s="33"/>
      <c r="E118" s="91">
        <v>0</v>
      </c>
      <c r="F118" s="23" t="s">
        <v>11</v>
      </c>
      <c r="G118" s="16" t="s">
        <v>12</v>
      </c>
      <c r="H118" s="17" t="s">
        <v>13</v>
      </c>
      <c r="I118" s="16" t="s">
        <v>14</v>
      </c>
      <c r="J118" s="39">
        <v>1</v>
      </c>
      <c r="K118" s="18">
        <v>0</v>
      </c>
      <c r="L118" s="969">
        <v>0</v>
      </c>
      <c r="M118" s="39">
        <v>0</v>
      </c>
      <c r="N118" s="1075">
        <v>0</v>
      </c>
      <c r="O118" s="39">
        <v>0</v>
      </c>
      <c r="P118" s="1075">
        <v>0</v>
      </c>
      <c r="Q118" s="39">
        <v>0</v>
      </c>
      <c r="R118" s="1075">
        <v>0</v>
      </c>
      <c r="S118" s="39">
        <v>0</v>
      </c>
      <c r="T118" s="1075">
        <v>0</v>
      </c>
      <c r="U118" s="39">
        <v>0</v>
      </c>
      <c r="V118" s="1075">
        <v>0</v>
      </c>
      <c r="W118" s="39">
        <v>0</v>
      </c>
      <c r="X118" s="1075">
        <v>0</v>
      </c>
      <c r="Y118" s="39">
        <v>0</v>
      </c>
      <c r="Z118" s="1075">
        <v>0</v>
      </c>
      <c r="AA118" s="39">
        <v>0</v>
      </c>
      <c r="AB118" s="1075">
        <v>0</v>
      </c>
      <c r="AC118" s="39">
        <v>0</v>
      </c>
      <c r="AD118" s="1075">
        <v>0</v>
      </c>
      <c r="AE118" s="39">
        <v>0</v>
      </c>
      <c r="AF118" s="1075">
        <v>0</v>
      </c>
      <c r="AG118" s="39">
        <v>0</v>
      </c>
      <c r="AH118" s="1075">
        <v>0</v>
      </c>
      <c r="AI118" s="39">
        <v>0</v>
      </c>
    </row>
    <row r="119" spans="1:35" s="6" customFormat="1" ht="66" customHeight="1">
      <c r="A119" s="4"/>
      <c r="B119" s="32">
        <v>8.6999999999999993</v>
      </c>
      <c r="C119" s="13" t="s">
        <v>133</v>
      </c>
      <c r="E119" s="15">
        <v>1</v>
      </c>
      <c r="F119" s="14" t="s">
        <v>22</v>
      </c>
      <c r="G119" s="16" t="s">
        <v>12</v>
      </c>
      <c r="H119" s="17" t="s">
        <v>13</v>
      </c>
      <c r="I119" s="16" t="s">
        <v>14</v>
      </c>
      <c r="J119" s="18">
        <v>400</v>
      </c>
      <c r="K119" s="18">
        <v>400</v>
      </c>
      <c r="L119" s="969">
        <v>0</v>
      </c>
      <c r="M119" s="18">
        <v>0</v>
      </c>
      <c r="N119" s="1075">
        <v>0</v>
      </c>
      <c r="O119" s="18">
        <v>0</v>
      </c>
      <c r="P119" s="1075">
        <v>0</v>
      </c>
      <c r="Q119" s="18">
        <v>0</v>
      </c>
      <c r="R119" s="1075">
        <v>1</v>
      </c>
      <c r="S119" s="18">
        <v>400</v>
      </c>
      <c r="T119" s="1075">
        <v>0</v>
      </c>
      <c r="U119" s="18">
        <v>0</v>
      </c>
      <c r="V119" s="1075">
        <v>0</v>
      </c>
      <c r="W119" s="18">
        <v>0</v>
      </c>
      <c r="X119" s="1075">
        <v>0</v>
      </c>
      <c r="Y119" s="18">
        <v>0</v>
      </c>
      <c r="Z119" s="1075">
        <v>0</v>
      </c>
      <c r="AA119" s="18">
        <v>0</v>
      </c>
      <c r="AB119" s="1075">
        <v>0</v>
      </c>
      <c r="AC119" s="18">
        <v>0</v>
      </c>
      <c r="AD119" s="1075">
        <v>0</v>
      </c>
      <c r="AE119" s="18">
        <v>0</v>
      </c>
      <c r="AF119" s="1075">
        <v>0</v>
      </c>
      <c r="AG119" s="18">
        <v>0</v>
      </c>
      <c r="AH119" s="1075">
        <v>0</v>
      </c>
      <c r="AI119" s="18">
        <v>0</v>
      </c>
    </row>
    <row r="120" spans="1:35" s="6" customFormat="1" ht="66" customHeight="1">
      <c r="A120" s="4"/>
      <c r="B120" s="32">
        <v>8.6999999999999993</v>
      </c>
      <c r="C120" s="13" t="s">
        <v>134</v>
      </c>
      <c r="D120" s="33"/>
      <c r="E120" s="91">
        <v>50</v>
      </c>
      <c r="F120" s="9" t="s">
        <v>11</v>
      </c>
      <c r="G120" s="16" t="s">
        <v>12</v>
      </c>
      <c r="H120" s="17" t="s">
        <v>13</v>
      </c>
      <c r="I120" s="16" t="s">
        <v>14</v>
      </c>
      <c r="J120" s="39">
        <v>10</v>
      </c>
      <c r="K120" s="18">
        <v>500</v>
      </c>
      <c r="L120" s="969">
        <v>0</v>
      </c>
      <c r="M120" s="39">
        <v>0</v>
      </c>
      <c r="N120" s="1075">
        <v>0</v>
      </c>
      <c r="O120" s="39">
        <v>0</v>
      </c>
      <c r="P120" s="1075">
        <v>0</v>
      </c>
      <c r="Q120" s="39">
        <v>0</v>
      </c>
      <c r="R120" s="1075">
        <v>50</v>
      </c>
      <c r="S120" s="39">
        <v>500</v>
      </c>
      <c r="T120" s="1075">
        <v>0</v>
      </c>
      <c r="U120" s="39">
        <v>0</v>
      </c>
      <c r="V120" s="1075">
        <v>0</v>
      </c>
      <c r="W120" s="39">
        <v>0</v>
      </c>
      <c r="X120" s="1075">
        <v>0</v>
      </c>
      <c r="Y120" s="39">
        <v>0</v>
      </c>
      <c r="Z120" s="1075">
        <v>0</v>
      </c>
      <c r="AA120" s="39">
        <v>0</v>
      </c>
      <c r="AB120" s="1075">
        <v>0</v>
      </c>
      <c r="AC120" s="39">
        <v>0</v>
      </c>
      <c r="AD120" s="1075">
        <v>0</v>
      </c>
      <c r="AE120" s="39">
        <v>0</v>
      </c>
      <c r="AF120" s="1075">
        <v>0</v>
      </c>
      <c r="AG120" s="39">
        <v>0</v>
      </c>
      <c r="AH120" s="1075">
        <v>0</v>
      </c>
      <c r="AI120" s="39">
        <v>0</v>
      </c>
    </row>
    <row r="121" spans="1:35" s="6" customFormat="1" ht="66" customHeight="1">
      <c r="B121" s="32">
        <v>70</v>
      </c>
      <c r="C121" s="13" t="s">
        <v>135</v>
      </c>
      <c r="D121" s="33"/>
      <c r="E121" s="91">
        <v>17</v>
      </c>
      <c r="F121" s="9" t="s">
        <v>26</v>
      </c>
      <c r="G121" s="16" t="s">
        <v>12</v>
      </c>
      <c r="H121" s="17" t="s">
        <v>13</v>
      </c>
      <c r="I121" s="16" t="s">
        <v>14</v>
      </c>
      <c r="J121" s="39">
        <v>75</v>
      </c>
      <c r="K121" s="18">
        <v>1275</v>
      </c>
      <c r="L121" s="969">
        <v>0</v>
      </c>
      <c r="M121" s="39">
        <v>0</v>
      </c>
      <c r="N121" s="1075">
        <v>0</v>
      </c>
      <c r="O121" s="39">
        <v>0</v>
      </c>
      <c r="P121" s="1075">
        <v>0</v>
      </c>
      <c r="Q121" s="39">
        <v>0</v>
      </c>
      <c r="R121" s="1075">
        <v>12</v>
      </c>
      <c r="S121" s="39">
        <v>900</v>
      </c>
      <c r="T121" s="1075">
        <v>0</v>
      </c>
      <c r="U121" s="39">
        <v>0</v>
      </c>
      <c r="V121" s="1075">
        <v>0</v>
      </c>
      <c r="W121" s="39">
        <v>0</v>
      </c>
      <c r="X121" s="1075">
        <v>5</v>
      </c>
      <c r="Y121" s="39">
        <v>375</v>
      </c>
      <c r="Z121" s="1075">
        <v>0</v>
      </c>
      <c r="AA121" s="39">
        <v>0</v>
      </c>
      <c r="AB121" s="1075">
        <v>0</v>
      </c>
      <c r="AC121" s="39">
        <v>0</v>
      </c>
      <c r="AD121" s="1075">
        <v>0</v>
      </c>
      <c r="AE121" s="39">
        <v>0</v>
      </c>
      <c r="AF121" s="1075">
        <v>0</v>
      </c>
      <c r="AG121" s="39">
        <v>0</v>
      </c>
      <c r="AH121" s="1075">
        <v>0</v>
      </c>
      <c r="AI121" s="39">
        <v>0</v>
      </c>
    </row>
    <row r="122" spans="1:35" s="6" customFormat="1" ht="66" customHeight="1">
      <c r="B122" s="32">
        <v>81</v>
      </c>
      <c r="C122" s="13" t="s">
        <v>136</v>
      </c>
      <c r="D122" s="33"/>
      <c r="E122" s="91">
        <v>2</v>
      </c>
      <c r="F122" s="9" t="s">
        <v>111</v>
      </c>
      <c r="G122" s="16" t="s">
        <v>12</v>
      </c>
      <c r="H122" s="17" t="s">
        <v>13</v>
      </c>
      <c r="I122" s="16" t="s">
        <v>14</v>
      </c>
      <c r="J122" s="39">
        <v>88</v>
      </c>
      <c r="K122" s="18">
        <v>176</v>
      </c>
      <c r="L122" s="969">
        <v>0</v>
      </c>
      <c r="M122" s="39">
        <v>0</v>
      </c>
      <c r="N122" s="1075">
        <v>0</v>
      </c>
      <c r="O122" s="39">
        <v>0</v>
      </c>
      <c r="P122" s="1075">
        <v>0</v>
      </c>
      <c r="Q122" s="39">
        <v>0</v>
      </c>
      <c r="R122" s="1075">
        <v>2</v>
      </c>
      <c r="S122" s="39">
        <v>176</v>
      </c>
      <c r="T122" s="1075">
        <v>0</v>
      </c>
      <c r="U122" s="39">
        <v>0</v>
      </c>
      <c r="V122" s="1075">
        <v>0</v>
      </c>
      <c r="W122" s="39">
        <v>0</v>
      </c>
      <c r="X122" s="1075">
        <v>0</v>
      </c>
      <c r="Y122" s="39">
        <v>0</v>
      </c>
      <c r="Z122" s="1075">
        <v>0</v>
      </c>
      <c r="AA122" s="39">
        <v>0</v>
      </c>
      <c r="AB122" s="1075">
        <v>0</v>
      </c>
      <c r="AC122" s="39">
        <v>0</v>
      </c>
      <c r="AD122" s="1075">
        <v>0</v>
      </c>
      <c r="AE122" s="39">
        <v>0</v>
      </c>
      <c r="AF122" s="1075">
        <v>0</v>
      </c>
      <c r="AG122" s="39">
        <v>0</v>
      </c>
      <c r="AH122" s="1075">
        <v>0</v>
      </c>
      <c r="AI122" s="39">
        <v>0</v>
      </c>
    </row>
    <row r="123" spans="1:35" s="6" customFormat="1" ht="66" customHeight="1">
      <c r="B123" s="32">
        <v>81</v>
      </c>
      <c r="C123" s="13" t="s">
        <v>137</v>
      </c>
      <c r="D123" s="33"/>
      <c r="E123" s="91">
        <v>50</v>
      </c>
      <c r="F123" s="9" t="s">
        <v>111</v>
      </c>
      <c r="G123" s="16" t="s">
        <v>12</v>
      </c>
      <c r="H123" s="17" t="s">
        <v>13</v>
      </c>
      <c r="I123" s="16" t="s">
        <v>14</v>
      </c>
      <c r="J123" s="39">
        <v>88</v>
      </c>
      <c r="K123" s="18">
        <v>4400</v>
      </c>
      <c r="L123" s="969">
        <v>0</v>
      </c>
      <c r="M123" s="39">
        <v>0</v>
      </c>
      <c r="N123" s="1075">
        <v>0</v>
      </c>
      <c r="O123" s="39">
        <v>0</v>
      </c>
      <c r="P123" s="1075">
        <v>0</v>
      </c>
      <c r="Q123" s="39">
        <v>0</v>
      </c>
      <c r="R123" s="1075">
        <v>50</v>
      </c>
      <c r="S123" s="39">
        <v>4400</v>
      </c>
      <c r="T123" s="1075">
        <v>0</v>
      </c>
      <c r="U123" s="39">
        <v>0</v>
      </c>
      <c r="V123" s="1075">
        <v>0</v>
      </c>
      <c r="W123" s="39">
        <v>0</v>
      </c>
      <c r="X123" s="1075">
        <v>0</v>
      </c>
      <c r="Y123" s="39">
        <v>0</v>
      </c>
      <c r="Z123" s="1075">
        <v>0</v>
      </c>
      <c r="AA123" s="39">
        <v>0</v>
      </c>
      <c r="AB123" s="1075">
        <v>0</v>
      </c>
      <c r="AC123" s="39">
        <v>0</v>
      </c>
      <c r="AD123" s="1075">
        <v>0</v>
      </c>
      <c r="AE123" s="39">
        <v>0</v>
      </c>
      <c r="AF123" s="1075">
        <v>0</v>
      </c>
      <c r="AG123" s="39">
        <v>0</v>
      </c>
      <c r="AH123" s="1075">
        <v>0</v>
      </c>
      <c r="AI123" s="39">
        <v>0</v>
      </c>
    </row>
    <row r="124" spans="1:35" s="6" customFormat="1" ht="66" customHeight="1">
      <c r="B124" s="32">
        <v>56.839999999999996</v>
      </c>
      <c r="C124" s="12" t="s">
        <v>138</v>
      </c>
      <c r="D124" s="33"/>
      <c r="E124" s="91">
        <v>166</v>
      </c>
      <c r="F124" s="9" t="s">
        <v>11</v>
      </c>
      <c r="G124" s="16" t="s">
        <v>12</v>
      </c>
      <c r="H124" s="17" t="s">
        <v>13</v>
      </c>
      <c r="I124" s="16" t="s">
        <v>14</v>
      </c>
      <c r="J124" s="39">
        <v>62</v>
      </c>
      <c r="K124" s="18">
        <v>10292</v>
      </c>
      <c r="L124" s="969">
        <v>0</v>
      </c>
      <c r="M124" s="39">
        <v>0</v>
      </c>
      <c r="N124" s="1075">
        <v>0</v>
      </c>
      <c r="O124" s="39">
        <v>0</v>
      </c>
      <c r="P124" s="1075">
        <v>0</v>
      </c>
      <c r="Q124" s="39">
        <v>0</v>
      </c>
      <c r="R124" s="1075">
        <v>113</v>
      </c>
      <c r="S124" s="39">
        <v>7006</v>
      </c>
      <c r="T124" s="1075">
        <v>0</v>
      </c>
      <c r="U124" s="39">
        <v>0</v>
      </c>
      <c r="V124" s="1075">
        <v>0</v>
      </c>
      <c r="W124" s="39">
        <v>0</v>
      </c>
      <c r="X124" s="1075">
        <v>51</v>
      </c>
      <c r="Y124" s="39">
        <v>3162</v>
      </c>
      <c r="Z124" s="1075">
        <v>0</v>
      </c>
      <c r="AA124" s="39">
        <v>0</v>
      </c>
      <c r="AB124" s="1075">
        <v>0</v>
      </c>
      <c r="AC124" s="39">
        <v>0</v>
      </c>
      <c r="AD124" s="1075">
        <v>2</v>
      </c>
      <c r="AE124" s="39">
        <v>124</v>
      </c>
      <c r="AF124" s="1075">
        <v>0</v>
      </c>
      <c r="AG124" s="39">
        <v>0</v>
      </c>
      <c r="AH124" s="1075">
        <v>0</v>
      </c>
      <c r="AI124" s="39">
        <v>0</v>
      </c>
    </row>
    <row r="125" spans="1:35" s="6" customFormat="1" ht="66" customHeight="1">
      <c r="B125" s="32">
        <v>91.64</v>
      </c>
      <c r="C125" s="12" t="s">
        <v>139</v>
      </c>
      <c r="D125" s="33"/>
      <c r="E125" s="91">
        <v>70</v>
      </c>
      <c r="F125" s="9" t="s">
        <v>11</v>
      </c>
      <c r="G125" s="16" t="s">
        <v>12</v>
      </c>
      <c r="H125" s="17" t="s">
        <v>13</v>
      </c>
      <c r="I125" s="16" t="s">
        <v>14</v>
      </c>
      <c r="J125" s="39">
        <v>99</v>
      </c>
      <c r="K125" s="18">
        <v>6930</v>
      </c>
      <c r="L125" s="969">
        <v>0</v>
      </c>
      <c r="M125" s="39">
        <v>0</v>
      </c>
      <c r="N125" s="1075">
        <v>0</v>
      </c>
      <c r="O125" s="39">
        <v>0</v>
      </c>
      <c r="P125" s="1075">
        <v>0</v>
      </c>
      <c r="Q125" s="39">
        <v>0</v>
      </c>
      <c r="R125" s="1075">
        <v>43</v>
      </c>
      <c r="S125" s="39">
        <v>4257</v>
      </c>
      <c r="T125" s="1075">
        <v>0</v>
      </c>
      <c r="U125" s="39">
        <v>0</v>
      </c>
      <c r="V125" s="1075">
        <v>0</v>
      </c>
      <c r="W125" s="39">
        <v>0</v>
      </c>
      <c r="X125" s="1075">
        <v>26</v>
      </c>
      <c r="Y125" s="39">
        <v>2574</v>
      </c>
      <c r="Z125" s="1075">
        <v>0</v>
      </c>
      <c r="AA125" s="39">
        <v>0</v>
      </c>
      <c r="AB125" s="1075">
        <v>0</v>
      </c>
      <c r="AC125" s="39">
        <v>0</v>
      </c>
      <c r="AD125" s="1075">
        <v>1</v>
      </c>
      <c r="AE125" s="39">
        <v>99</v>
      </c>
      <c r="AF125" s="1075">
        <v>0</v>
      </c>
      <c r="AG125" s="39">
        <v>0</v>
      </c>
      <c r="AH125" s="1075">
        <v>0</v>
      </c>
      <c r="AI125" s="39">
        <v>0</v>
      </c>
    </row>
    <row r="126" spans="1:35" s="6" customFormat="1" ht="66" customHeight="1">
      <c r="B126" s="32"/>
      <c r="C126" s="12" t="s">
        <v>140</v>
      </c>
      <c r="D126" s="33"/>
      <c r="E126" s="91">
        <v>77</v>
      </c>
      <c r="F126" s="9" t="s">
        <v>141</v>
      </c>
      <c r="G126" s="16" t="s">
        <v>12</v>
      </c>
      <c r="H126" s="17" t="s">
        <v>13</v>
      </c>
      <c r="I126" s="16" t="s">
        <v>14</v>
      </c>
      <c r="J126" s="39">
        <v>3595</v>
      </c>
      <c r="K126" s="18">
        <v>276815</v>
      </c>
      <c r="L126" s="969">
        <v>0</v>
      </c>
      <c r="M126" s="39">
        <v>0</v>
      </c>
      <c r="N126" s="1075">
        <v>0</v>
      </c>
      <c r="O126" s="39">
        <v>0</v>
      </c>
      <c r="P126" s="1075">
        <v>0</v>
      </c>
      <c r="Q126" s="39">
        <v>0</v>
      </c>
      <c r="R126" s="1075">
        <v>57</v>
      </c>
      <c r="S126" s="39">
        <v>204915</v>
      </c>
      <c r="T126" s="1075">
        <v>0</v>
      </c>
      <c r="U126" s="39">
        <v>0</v>
      </c>
      <c r="V126" s="1075">
        <v>0</v>
      </c>
      <c r="W126" s="39">
        <v>0</v>
      </c>
      <c r="X126" s="1075">
        <v>12</v>
      </c>
      <c r="Y126" s="39">
        <v>43140</v>
      </c>
      <c r="Z126" s="1075">
        <v>0</v>
      </c>
      <c r="AA126" s="39">
        <v>0</v>
      </c>
      <c r="AB126" s="1075">
        <v>0</v>
      </c>
      <c r="AC126" s="39">
        <v>0</v>
      </c>
      <c r="AD126" s="1075">
        <v>8</v>
      </c>
      <c r="AE126" s="39">
        <v>28760</v>
      </c>
      <c r="AF126" s="1075">
        <v>0</v>
      </c>
      <c r="AG126" s="39">
        <v>0</v>
      </c>
      <c r="AH126" s="1075">
        <v>0</v>
      </c>
      <c r="AI126" s="39">
        <v>0</v>
      </c>
    </row>
    <row r="127" spans="1:35" s="6" customFormat="1" ht="66" customHeight="1">
      <c r="B127" s="32"/>
      <c r="C127" s="12" t="s">
        <v>142</v>
      </c>
      <c r="D127" s="33"/>
      <c r="E127" s="91">
        <v>50</v>
      </c>
      <c r="F127" s="9" t="s">
        <v>141</v>
      </c>
      <c r="G127" s="16" t="s">
        <v>12</v>
      </c>
      <c r="H127" s="17" t="s">
        <v>13</v>
      </c>
      <c r="I127" s="16" t="s">
        <v>14</v>
      </c>
      <c r="J127" s="39">
        <v>4430</v>
      </c>
      <c r="K127" s="18">
        <v>221500</v>
      </c>
      <c r="L127" s="969">
        <v>0</v>
      </c>
      <c r="M127" s="39">
        <v>0</v>
      </c>
      <c r="N127" s="1075">
        <v>0</v>
      </c>
      <c r="O127" s="39">
        <v>0</v>
      </c>
      <c r="P127" s="1075">
        <v>0</v>
      </c>
      <c r="Q127" s="39">
        <v>0</v>
      </c>
      <c r="R127" s="1075">
        <v>36</v>
      </c>
      <c r="S127" s="39">
        <v>159480</v>
      </c>
      <c r="T127" s="1075">
        <v>0</v>
      </c>
      <c r="U127" s="39">
        <v>0</v>
      </c>
      <c r="V127" s="1075">
        <v>0</v>
      </c>
      <c r="W127" s="39">
        <v>0</v>
      </c>
      <c r="X127" s="1075">
        <v>8</v>
      </c>
      <c r="Y127" s="39">
        <v>35440</v>
      </c>
      <c r="Z127" s="1075">
        <v>0</v>
      </c>
      <c r="AA127" s="39">
        <v>0</v>
      </c>
      <c r="AB127" s="1075">
        <v>0</v>
      </c>
      <c r="AC127" s="39">
        <v>0</v>
      </c>
      <c r="AD127" s="1075">
        <v>6</v>
      </c>
      <c r="AE127" s="39">
        <v>26580</v>
      </c>
      <c r="AF127" s="1075">
        <v>0</v>
      </c>
      <c r="AG127" s="39">
        <v>0</v>
      </c>
      <c r="AH127" s="1075">
        <v>0</v>
      </c>
      <c r="AI127" s="39">
        <v>0</v>
      </c>
    </row>
    <row r="128" spans="1:35" s="6" customFormat="1" ht="66" customHeight="1">
      <c r="B128" s="32">
        <v>57.62</v>
      </c>
      <c r="C128" s="24" t="s">
        <v>143</v>
      </c>
      <c r="D128" s="33"/>
      <c r="E128" s="91">
        <v>27</v>
      </c>
      <c r="F128" s="23" t="s">
        <v>11</v>
      </c>
      <c r="G128" s="16" t="s">
        <v>12</v>
      </c>
      <c r="H128" s="17" t="s">
        <v>13</v>
      </c>
      <c r="I128" s="16" t="s">
        <v>14</v>
      </c>
      <c r="J128" s="39">
        <v>63</v>
      </c>
      <c r="K128" s="18">
        <v>1701</v>
      </c>
      <c r="L128" s="969">
        <v>0</v>
      </c>
      <c r="M128" s="39">
        <v>0</v>
      </c>
      <c r="N128" s="1075">
        <v>0</v>
      </c>
      <c r="O128" s="39">
        <v>0</v>
      </c>
      <c r="P128" s="1075">
        <v>0</v>
      </c>
      <c r="Q128" s="39">
        <v>0</v>
      </c>
      <c r="R128" s="1075">
        <v>27</v>
      </c>
      <c r="S128" s="39">
        <v>1701</v>
      </c>
      <c r="T128" s="1075">
        <v>0</v>
      </c>
      <c r="U128" s="39">
        <v>0</v>
      </c>
      <c r="V128" s="1075">
        <v>0</v>
      </c>
      <c r="W128" s="39">
        <v>0</v>
      </c>
      <c r="X128" s="1075">
        <v>0</v>
      </c>
      <c r="Y128" s="39">
        <v>0</v>
      </c>
      <c r="Z128" s="1075">
        <v>0</v>
      </c>
      <c r="AA128" s="39">
        <v>0</v>
      </c>
      <c r="AB128" s="1075">
        <v>0</v>
      </c>
      <c r="AC128" s="39">
        <v>0</v>
      </c>
      <c r="AD128" s="1075">
        <v>0</v>
      </c>
      <c r="AE128" s="39">
        <v>0</v>
      </c>
      <c r="AF128" s="1075">
        <v>0</v>
      </c>
      <c r="AG128" s="39">
        <v>0</v>
      </c>
      <c r="AH128" s="1075">
        <v>0</v>
      </c>
      <c r="AI128" s="39">
        <v>0</v>
      </c>
    </row>
    <row r="129" spans="1:35" s="6" customFormat="1" ht="66" customHeight="1">
      <c r="B129" s="32">
        <v>98.6</v>
      </c>
      <c r="C129" s="24" t="s">
        <v>144</v>
      </c>
      <c r="D129" s="33"/>
      <c r="E129" s="91">
        <v>26</v>
      </c>
      <c r="F129" s="23" t="s">
        <v>11</v>
      </c>
      <c r="G129" s="16" t="s">
        <v>12</v>
      </c>
      <c r="H129" s="17" t="s">
        <v>13</v>
      </c>
      <c r="I129" s="16" t="s">
        <v>14</v>
      </c>
      <c r="J129" s="39">
        <v>107</v>
      </c>
      <c r="K129" s="18">
        <v>2782</v>
      </c>
      <c r="L129" s="969">
        <v>0</v>
      </c>
      <c r="M129" s="39">
        <v>0</v>
      </c>
      <c r="N129" s="1075">
        <v>0</v>
      </c>
      <c r="O129" s="39">
        <v>0</v>
      </c>
      <c r="P129" s="1075">
        <v>0</v>
      </c>
      <c r="Q129" s="39">
        <v>0</v>
      </c>
      <c r="R129" s="1075">
        <v>26</v>
      </c>
      <c r="S129" s="39">
        <v>2782</v>
      </c>
      <c r="T129" s="1075">
        <v>0</v>
      </c>
      <c r="U129" s="39">
        <v>0</v>
      </c>
      <c r="V129" s="1075">
        <v>0</v>
      </c>
      <c r="W129" s="39">
        <v>0</v>
      </c>
      <c r="X129" s="1075">
        <v>0</v>
      </c>
      <c r="Y129" s="39">
        <v>0</v>
      </c>
      <c r="Z129" s="1075">
        <v>0</v>
      </c>
      <c r="AA129" s="39">
        <v>0</v>
      </c>
      <c r="AB129" s="1075">
        <v>0</v>
      </c>
      <c r="AC129" s="39">
        <v>0</v>
      </c>
      <c r="AD129" s="1075">
        <v>0</v>
      </c>
      <c r="AE129" s="39">
        <v>0</v>
      </c>
      <c r="AF129" s="1075">
        <v>0</v>
      </c>
      <c r="AG129" s="39">
        <v>0</v>
      </c>
      <c r="AH129" s="1075">
        <v>0</v>
      </c>
      <c r="AI129" s="39">
        <v>0</v>
      </c>
    </row>
    <row r="130" spans="1:35" s="6" customFormat="1" ht="66" customHeight="1">
      <c r="B130" s="32">
        <v>42.83</v>
      </c>
      <c r="C130" s="24" t="s">
        <v>145</v>
      </c>
      <c r="D130" s="33"/>
      <c r="E130" s="91">
        <v>16</v>
      </c>
      <c r="F130" s="23" t="s">
        <v>11</v>
      </c>
      <c r="G130" s="16" t="s">
        <v>12</v>
      </c>
      <c r="H130" s="17" t="s">
        <v>13</v>
      </c>
      <c r="I130" s="16" t="s">
        <v>14</v>
      </c>
      <c r="J130" s="39">
        <v>47</v>
      </c>
      <c r="K130" s="18">
        <v>752</v>
      </c>
      <c r="L130" s="969">
        <v>0</v>
      </c>
      <c r="M130" s="39">
        <v>0</v>
      </c>
      <c r="N130" s="1075">
        <v>0</v>
      </c>
      <c r="O130" s="39">
        <v>0</v>
      </c>
      <c r="P130" s="1075">
        <v>0</v>
      </c>
      <c r="Q130" s="39">
        <v>0</v>
      </c>
      <c r="R130" s="1075">
        <v>8</v>
      </c>
      <c r="S130" s="39">
        <v>376</v>
      </c>
      <c r="T130" s="1075">
        <v>0</v>
      </c>
      <c r="U130" s="39">
        <v>0</v>
      </c>
      <c r="V130" s="1075">
        <v>0</v>
      </c>
      <c r="W130" s="39">
        <v>0</v>
      </c>
      <c r="X130" s="1075">
        <v>8</v>
      </c>
      <c r="Y130" s="39">
        <v>376</v>
      </c>
      <c r="Z130" s="1075">
        <v>0</v>
      </c>
      <c r="AA130" s="39">
        <v>0</v>
      </c>
      <c r="AB130" s="1075">
        <v>0</v>
      </c>
      <c r="AC130" s="39">
        <v>0</v>
      </c>
      <c r="AD130" s="1075">
        <v>0</v>
      </c>
      <c r="AE130" s="39">
        <v>0</v>
      </c>
      <c r="AF130" s="1075">
        <v>0</v>
      </c>
      <c r="AG130" s="39">
        <v>0</v>
      </c>
      <c r="AH130" s="1075">
        <v>0</v>
      </c>
      <c r="AI130" s="39">
        <v>0</v>
      </c>
    </row>
    <row r="131" spans="1:35" s="6" customFormat="1" ht="66" customHeight="1">
      <c r="B131" s="32">
        <v>14.349199999999998</v>
      </c>
      <c r="C131" s="12" t="s">
        <v>146</v>
      </c>
      <c r="D131" s="33"/>
      <c r="E131" s="91">
        <v>8</v>
      </c>
      <c r="F131" s="23" t="s">
        <v>22</v>
      </c>
      <c r="G131" s="16" t="s">
        <v>12</v>
      </c>
      <c r="H131" s="17" t="s">
        <v>13</v>
      </c>
      <c r="I131" s="16" t="s">
        <v>14</v>
      </c>
      <c r="J131" s="39">
        <v>16</v>
      </c>
      <c r="K131" s="18">
        <v>128</v>
      </c>
      <c r="L131" s="969">
        <v>0</v>
      </c>
      <c r="M131" s="39">
        <v>0</v>
      </c>
      <c r="N131" s="1075">
        <v>0</v>
      </c>
      <c r="O131" s="39">
        <v>0</v>
      </c>
      <c r="P131" s="1075">
        <v>0</v>
      </c>
      <c r="Q131" s="39">
        <v>0</v>
      </c>
      <c r="R131" s="1075">
        <v>4</v>
      </c>
      <c r="S131" s="39">
        <v>64</v>
      </c>
      <c r="T131" s="1075">
        <v>0</v>
      </c>
      <c r="U131" s="39">
        <v>0</v>
      </c>
      <c r="V131" s="1075">
        <v>0</v>
      </c>
      <c r="W131" s="39">
        <v>0</v>
      </c>
      <c r="X131" s="1075">
        <v>4</v>
      </c>
      <c r="Y131" s="39">
        <v>64</v>
      </c>
      <c r="Z131" s="1075">
        <v>0</v>
      </c>
      <c r="AA131" s="39">
        <v>0</v>
      </c>
      <c r="AB131" s="1075">
        <v>0</v>
      </c>
      <c r="AC131" s="39">
        <v>0</v>
      </c>
      <c r="AD131" s="1075">
        <v>0</v>
      </c>
      <c r="AE131" s="39">
        <v>0</v>
      </c>
      <c r="AF131" s="1075">
        <v>0</v>
      </c>
      <c r="AG131" s="39">
        <v>0</v>
      </c>
      <c r="AH131" s="1075">
        <v>0</v>
      </c>
      <c r="AI131" s="39">
        <v>0</v>
      </c>
    </row>
    <row r="132" spans="1:35" s="6" customFormat="1" ht="66" customHeight="1">
      <c r="B132" s="32">
        <v>2.4011999999999998</v>
      </c>
      <c r="C132" s="12" t="s">
        <v>147</v>
      </c>
      <c r="D132" s="33"/>
      <c r="E132" s="91">
        <v>96</v>
      </c>
      <c r="F132" s="23" t="s">
        <v>22</v>
      </c>
      <c r="G132" s="16" t="s">
        <v>12</v>
      </c>
      <c r="H132" s="17" t="s">
        <v>13</v>
      </c>
      <c r="I132" s="16" t="s">
        <v>14</v>
      </c>
      <c r="J132" s="39">
        <v>3</v>
      </c>
      <c r="K132" s="18">
        <v>288</v>
      </c>
      <c r="L132" s="969">
        <v>0</v>
      </c>
      <c r="M132" s="39">
        <v>0</v>
      </c>
      <c r="N132" s="1075">
        <v>0</v>
      </c>
      <c r="O132" s="39">
        <v>0</v>
      </c>
      <c r="P132" s="1075">
        <v>0</v>
      </c>
      <c r="Q132" s="39">
        <v>0</v>
      </c>
      <c r="R132" s="1075">
        <v>62</v>
      </c>
      <c r="S132" s="39">
        <v>186</v>
      </c>
      <c r="T132" s="1075">
        <v>0</v>
      </c>
      <c r="U132" s="39">
        <v>0</v>
      </c>
      <c r="V132" s="1075">
        <v>0</v>
      </c>
      <c r="W132" s="39">
        <v>0</v>
      </c>
      <c r="X132" s="1075">
        <v>34</v>
      </c>
      <c r="Y132" s="39">
        <v>102</v>
      </c>
      <c r="Z132" s="1075">
        <v>0</v>
      </c>
      <c r="AA132" s="39">
        <v>0</v>
      </c>
      <c r="AB132" s="1075">
        <v>0</v>
      </c>
      <c r="AC132" s="39">
        <v>0</v>
      </c>
      <c r="AD132" s="1075">
        <v>0</v>
      </c>
      <c r="AE132" s="39">
        <v>0</v>
      </c>
      <c r="AF132" s="1075">
        <v>0</v>
      </c>
      <c r="AG132" s="39">
        <v>0</v>
      </c>
      <c r="AH132" s="1075">
        <v>0</v>
      </c>
      <c r="AI132" s="39">
        <v>0</v>
      </c>
    </row>
    <row r="133" spans="1:35" s="6" customFormat="1" ht="66" customHeight="1">
      <c r="B133" s="32">
        <v>244.59</v>
      </c>
      <c r="C133" s="13" t="s">
        <v>148</v>
      </c>
      <c r="D133" s="33"/>
      <c r="E133" s="91">
        <v>43</v>
      </c>
      <c r="F133" s="9" t="s">
        <v>149</v>
      </c>
      <c r="G133" s="16" t="s">
        <v>12</v>
      </c>
      <c r="H133" s="17" t="s">
        <v>13</v>
      </c>
      <c r="I133" s="16" t="s">
        <v>14</v>
      </c>
      <c r="J133" s="39">
        <v>265</v>
      </c>
      <c r="K133" s="18">
        <v>11395</v>
      </c>
      <c r="L133" s="969">
        <v>0</v>
      </c>
      <c r="M133" s="39">
        <v>0</v>
      </c>
      <c r="N133" s="1075">
        <v>0</v>
      </c>
      <c r="O133" s="39">
        <v>0</v>
      </c>
      <c r="P133" s="1075">
        <v>0</v>
      </c>
      <c r="Q133" s="39">
        <v>0</v>
      </c>
      <c r="R133" s="1075">
        <v>43</v>
      </c>
      <c r="S133" s="39">
        <v>11395</v>
      </c>
      <c r="T133" s="1075">
        <v>0</v>
      </c>
      <c r="U133" s="39">
        <v>0</v>
      </c>
      <c r="V133" s="1075">
        <v>0</v>
      </c>
      <c r="W133" s="39">
        <v>0</v>
      </c>
      <c r="X133" s="1075">
        <v>0</v>
      </c>
      <c r="Y133" s="39">
        <v>0</v>
      </c>
      <c r="Z133" s="1075">
        <v>0</v>
      </c>
      <c r="AA133" s="39">
        <v>0</v>
      </c>
      <c r="AB133" s="1075">
        <v>0</v>
      </c>
      <c r="AC133" s="39">
        <v>0</v>
      </c>
      <c r="AD133" s="1075">
        <v>0</v>
      </c>
      <c r="AE133" s="39">
        <v>0</v>
      </c>
      <c r="AF133" s="1075">
        <v>0</v>
      </c>
      <c r="AG133" s="39">
        <v>0</v>
      </c>
      <c r="AH133" s="1075">
        <v>0</v>
      </c>
      <c r="AI133" s="39">
        <v>0</v>
      </c>
    </row>
    <row r="134" spans="1:35" s="6" customFormat="1" ht="66" customHeight="1">
      <c r="B134" s="32">
        <v>82.36</v>
      </c>
      <c r="C134" s="13" t="s">
        <v>150</v>
      </c>
      <c r="D134" s="33"/>
      <c r="E134" s="91">
        <v>5</v>
      </c>
      <c r="F134" s="9" t="s">
        <v>22</v>
      </c>
      <c r="G134" s="16" t="s">
        <v>12</v>
      </c>
      <c r="H134" s="17" t="s">
        <v>13</v>
      </c>
      <c r="I134" s="16" t="s">
        <v>14</v>
      </c>
      <c r="J134" s="39">
        <v>89</v>
      </c>
      <c r="K134" s="18">
        <v>445</v>
      </c>
      <c r="L134" s="969">
        <v>0</v>
      </c>
      <c r="M134" s="39">
        <v>0</v>
      </c>
      <c r="N134" s="1075">
        <v>0</v>
      </c>
      <c r="O134" s="39">
        <v>0</v>
      </c>
      <c r="P134" s="1075">
        <v>0</v>
      </c>
      <c r="Q134" s="39">
        <v>0</v>
      </c>
      <c r="R134" s="1075">
        <v>5</v>
      </c>
      <c r="S134" s="39">
        <v>445</v>
      </c>
      <c r="T134" s="1075">
        <v>0</v>
      </c>
      <c r="U134" s="39">
        <v>0</v>
      </c>
      <c r="V134" s="1075">
        <v>0</v>
      </c>
      <c r="W134" s="39">
        <v>0</v>
      </c>
      <c r="X134" s="1075">
        <v>0</v>
      </c>
      <c r="Y134" s="39">
        <v>0</v>
      </c>
      <c r="Z134" s="1075">
        <v>0</v>
      </c>
      <c r="AA134" s="39">
        <v>0</v>
      </c>
      <c r="AB134" s="1075">
        <v>0</v>
      </c>
      <c r="AC134" s="39">
        <v>0</v>
      </c>
      <c r="AD134" s="1075">
        <v>0</v>
      </c>
      <c r="AE134" s="39">
        <v>0</v>
      </c>
      <c r="AF134" s="1075">
        <v>0</v>
      </c>
      <c r="AG134" s="39">
        <v>0</v>
      </c>
      <c r="AH134" s="1075">
        <v>0</v>
      </c>
      <c r="AI134" s="39">
        <v>0</v>
      </c>
    </row>
    <row r="135" spans="1:35" s="6" customFormat="1" ht="66" customHeight="1">
      <c r="B135" s="32">
        <v>32.688800000000001</v>
      </c>
      <c r="C135" s="13" t="s">
        <v>151</v>
      </c>
      <c r="D135" s="33"/>
      <c r="E135" s="91">
        <v>17</v>
      </c>
      <c r="F135" s="9" t="s">
        <v>149</v>
      </c>
      <c r="G135" s="16" t="s">
        <v>12</v>
      </c>
      <c r="H135" s="17" t="s">
        <v>13</v>
      </c>
      <c r="I135" s="16" t="s">
        <v>14</v>
      </c>
      <c r="J135" s="39">
        <v>35</v>
      </c>
      <c r="K135" s="18">
        <v>595</v>
      </c>
      <c r="L135" s="969">
        <v>0</v>
      </c>
      <c r="M135" s="39">
        <v>0</v>
      </c>
      <c r="N135" s="1075">
        <v>0</v>
      </c>
      <c r="O135" s="39">
        <v>0</v>
      </c>
      <c r="P135" s="1075">
        <v>0</v>
      </c>
      <c r="Q135" s="39">
        <v>0</v>
      </c>
      <c r="R135" s="1075">
        <v>17</v>
      </c>
      <c r="S135" s="39">
        <v>595</v>
      </c>
      <c r="T135" s="1075">
        <v>0</v>
      </c>
      <c r="U135" s="39">
        <v>0</v>
      </c>
      <c r="V135" s="1075">
        <v>0</v>
      </c>
      <c r="W135" s="39">
        <v>0</v>
      </c>
      <c r="X135" s="1075">
        <v>0</v>
      </c>
      <c r="Y135" s="39">
        <v>0</v>
      </c>
      <c r="Z135" s="1075">
        <v>0</v>
      </c>
      <c r="AA135" s="39">
        <v>0</v>
      </c>
      <c r="AB135" s="1075">
        <v>0</v>
      </c>
      <c r="AC135" s="39">
        <v>0</v>
      </c>
      <c r="AD135" s="1075">
        <v>0</v>
      </c>
      <c r="AE135" s="39">
        <v>0</v>
      </c>
      <c r="AF135" s="1075">
        <v>0</v>
      </c>
      <c r="AG135" s="39">
        <v>0</v>
      </c>
      <c r="AH135" s="1075">
        <v>0</v>
      </c>
      <c r="AI135" s="39">
        <v>0</v>
      </c>
    </row>
    <row r="136" spans="1:35" s="6" customFormat="1" ht="66" customHeight="1">
      <c r="B136" s="32">
        <v>180.95999999999998</v>
      </c>
      <c r="C136" s="12" t="s">
        <v>152</v>
      </c>
      <c r="D136" s="34"/>
      <c r="E136" s="91">
        <v>223</v>
      </c>
      <c r="F136" s="35" t="s">
        <v>22</v>
      </c>
      <c r="G136" s="16" t="s">
        <v>12</v>
      </c>
      <c r="H136" s="17" t="s">
        <v>13</v>
      </c>
      <c r="I136" s="16" t="s">
        <v>14</v>
      </c>
      <c r="J136" s="39">
        <v>195</v>
      </c>
      <c r="K136" s="18">
        <v>43485</v>
      </c>
      <c r="L136" s="969">
        <v>0</v>
      </c>
      <c r="M136" s="39">
        <v>0</v>
      </c>
      <c r="N136" s="1075">
        <v>0</v>
      </c>
      <c r="O136" s="39">
        <v>0</v>
      </c>
      <c r="P136" s="1075">
        <v>0</v>
      </c>
      <c r="Q136" s="39">
        <v>0</v>
      </c>
      <c r="R136" s="1075">
        <v>183</v>
      </c>
      <c r="S136" s="39">
        <v>35685</v>
      </c>
      <c r="T136" s="1075">
        <v>0</v>
      </c>
      <c r="U136" s="39">
        <v>0</v>
      </c>
      <c r="V136" s="1075">
        <v>0</v>
      </c>
      <c r="W136" s="39">
        <v>0</v>
      </c>
      <c r="X136" s="1075">
        <v>25</v>
      </c>
      <c r="Y136" s="39">
        <v>4875</v>
      </c>
      <c r="Z136" s="1075">
        <v>0</v>
      </c>
      <c r="AA136" s="39">
        <v>0</v>
      </c>
      <c r="AB136" s="1075">
        <v>0</v>
      </c>
      <c r="AC136" s="39">
        <v>0</v>
      </c>
      <c r="AD136" s="1075">
        <v>15</v>
      </c>
      <c r="AE136" s="39">
        <v>2925</v>
      </c>
      <c r="AF136" s="1075">
        <v>0</v>
      </c>
      <c r="AG136" s="39">
        <v>0</v>
      </c>
      <c r="AH136" s="1075">
        <v>0</v>
      </c>
      <c r="AI136" s="39">
        <v>0</v>
      </c>
    </row>
    <row r="137" spans="1:35" s="6" customFormat="1" ht="66" customHeight="1">
      <c r="A137" s="4"/>
      <c r="B137" s="32">
        <v>258.83079999999995</v>
      </c>
      <c r="C137" s="12" t="s">
        <v>153</v>
      </c>
      <c r="D137" s="34"/>
      <c r="E137" s="91">
        <v>91</v>
      </c>
      <c r="F137" s="35" t="s">
        <v>22</v>
      </c>
      <c r="G137" s="16" t="s">
        <v>12</v>
      </c>
      <c r="H137" s="17" t="s">
        <v>13</v>
      </c>
      <c r="I137" s="16" t="s">
        <v>14</v>
      </c>
      <c r="J137" s="39">
        <v>280</v>
      </c>
      <c r="K137" s="18">
        <v>25480</v>
      </c>
      <c r="L137" s="969">
        <v>0</v>
      </c>
      <c r="M137" s="39">
        <v>0</v>
      </c>
      <c r="N137" s="1075">
        <v>0</v>
      </c>
      <c r="O137" s="39">
        <v>0</v>
      </c>
      <c r="P137" s="1075">
        <v>0</v>
      </c>
      <c r="Q137" s="39">
        <v>0</v>
      </c>
      <c r="R137" s="1075">
        <v>51</v>
      </c>
      <c r="S137" s="39">
        <v>14280</v>
      </c>
      <c r="T137" s="1075">
        <v>0</v>
      </c>
      <c r="U137" s="39">
        <v>0</v>
      </c>
      <c r="V137" s="1075">
        <v>0</v>
      </c>
      <c r="W137" s="39">
        <v>0</v>
      </c>
      <c r="X137" s="1075">
        <v>20</v>
      </c>
      <c r="Y137" s="39">
        <v>5600</v>
      </c>
      <c r="Z137" s="1075">
        <v>0</v>
      </c>
      <c r="AA137" s="39">
        <v>0</v>
      </c>
      <c r="AB137" s="1075">
        <v>0</v>
      </c>
      <c r="AC137" s="39">
        <v>0</v>
      </c>
      <c r="AD137" s="1075">
        <v>20</v>
      </c>
      <c r="AE137" s="39">
        <v>5600</v>
      </c>
      <c r="AF137" s="1075">
        <v>0</v>
      </c>
      <c r="AG137" s="39">
        <v>0</v>
      </c>
      <c r="AH137" s="1075">
        <v>0</v>
      </c>
      <c r="AI137" s="39">
        <v>0</v>
      </c>
    </row>
    <row r="138" spans="1:35" s="6" customFormat="1" ht="66" customHeight="1">
      <c r="A138" s="4" t="s">
        <v>91</v>
      </c>
      <c r="B138" s="32">
        <v>35.786000000000001</v>
      </c>
      <c r="C138" s="24" t="s">
        <v>154</v>
      </c>
      <c r="D138" s="34"/>
      <c r="E138" s="91">
        <v>160</v>
      </c>
      <c r="F138" s="23" t="s">
        <v>11</v>
      </c>
      <c r="G138" s="16" t="s">
        <v>12</v>
      </c>
      <c r="H138" s="17" t="s">
        <v>13</v>
      </c>
      <c r="I138" s="16" t="s">
        <v>14</v>
      </c>
      <c r="J138" s="39">
        <v>39</v>
      </c>
      <c r="K138" s="18">
        <v>6240</v>
      </c>
      <c r="L138" s="969">
        <v>0</v>
      </c>
      <c r="M138" s="39">
        <v>0</v>
      </c>
      <c r="N138" s="1075">
        <v>0</v>
      </c>
      <c r="O138" s="39">
        <v>0</v>
      </c>
      <c r="P138" s="1075">
        <v>0</v>
      </c>
      <c r="Q138" s="39">
        <v>0</v>
      </c>
      <c r="R138" s="1075">
        <v>60</v>
      </c>
      <c r="S138" s="39">
        <v>2340</v>
      </c>
      <c r="T138" s="1075">
        <v>0</v>
      </c>
      <c r="U138" s="39">
        <v>0</v>
      </c>
      <c r="V138" s="1075">
        <v>0</v>
      </c>
      <c r="W138" s="39">
        <v>0</v>
      </c>
      <c r="X138" s="1075">
        <v>50</v>
      </c>
      <c r="Y138" s="39">
        <v>1950</v>
      </c>
      <c r="Z138" s="1075">
        <v>0</v>
      </c>
      <c r="AA138" s="39">
        <v>0</v>
      </c>
      <c r="AB138" s="1075">
        <v>0</v>
      </c>
      <c r="AC138" s="39">
        <v>0</v>
      </c>
      <c r="AD138" s="1075">
        <v>50</v>
      </c>
      <c r="AE138" s="39">
        <v>1950</v>
      </c>
      <c r="AF138" s="1075">
        <v>0</v>
      </c>
      <c r="AG138" s="39">
        <v>0</v>
      </c>
      <c r="AH138" s="1075">
        <v>0</v>
      </c>
      <c r="AI138" s="39">
        <v>0</v>
      </c>
    </row>
    <row r="139" spans="1:35" s="6" customFormat="1" ht="66" customHeight="1">
      <c r="A139" s="4"/>
      <c r="B139" s="32">
        <v>13.804</v>
      </c>
      <c r="C139" s="24" t="s">
        <v>155</v>
      </c>
      <c r="D139" s="34"/>
      <c r="E139" s="91">
        <v>150</v>
      </c>
      <c r="F139" s="23" t="s">
        <v>11</v>
      </c>
      <c r="G139" s="16" t="s">
        <v>12</v>
      </c>
      <c r="H139" s="17" t="s">
        <v>13</v>
      </c>
      <c r="I139" s="16" t="s">
        <v>14</v>
      </c>
      <c r="J139" s="39">
        <v>15</v>
      </c>
      <c r="K139" s="18">
        <v>2250</v>
      </c>
      <c r="L139" s="969">
        <v>0</v>
      </c>
      <c r="M139" s="39">
        <v>0</v>
      </c>
      <c r="N139" s="1075">
        <v>0</v>
      </c>
      <c r="O139" s="39">
        <v>0</v>
      </c>
      <c r="P139" s="1075">
        <v>0</v>
      </c>
      <c r="Q139" s="39">
        <v>0</v>
      </c>
      <c r="R139" s="1075">
        <v>50</v>
      </c>
      <c r="S139" s="39">
        <v>750</v>
      </c>
      <c r="T139" s="1075">
        <v>0</v>
      </c>
      <c r="U139" s="39">
        <v>0</v>
      </c>
      <c r="V139" s="1075">
        <v>0</v>
      </c>
      <c r="W139" s="39">
        <v>0</v>
      </c>
      <c r="X139" s="1075">
        <v>50</v>
      </c>
      <c r="Y139" s="39">
        <v>750</v>
      </c>
      <c r="Z139" s="1075">
        <v>0</v>
      </c>
      <c r="AA139" s="39">
        <v>0</v>
      </c>
      <c r="AB139" s="1075">
        <v>0</v>
      </c>
      <c r="AC139" s="39">
        <v>0</v>
      </c>
      <c r="AD139" s="1075">
        <v>50</v>
      </c>
      <c r="AE139" s="39">
        <v>750</v>
      </c>
      <c r="AF139" s="1075">
        <v>0</v>
      </c>
      <c r="AG139" s="39">
        <v>0</v>
      </c>
      <c r="AH139" s="1075">
        <v>0</v>
      </c>
      <c r="AI139" s="39">
        <v>0</v>
      </c>
    </row>
    <row r="140" spans="1:35" s="6" customFormat="1" ht="66" customHeight="1">
      <c r="A140" s="4"/>
      <c r="B140" s="32">
        <v>37.119999999999997</v>
      </c>
      <c r="C140" s="13" t="s">
        <v>156</v>
      </c>
      <c r="D140" s="34"/>
      <c r="E140" s="91">
        <v>106</v>
      </c>
      <c r="F140" s="9" t="s">
        <v>157</v>
      </c>
      <c r="G140" s="16" t="s">
        <v>12</v>
      </c>
      <c r="H140" s="17" t="s">
        <v>13</v>
      </c>
      <c r="I140" s="16" t="s">
        <v>14</v>
      </c>
      <c r="J140" s="39">
        <v>40</v>
      </c>
      <c r="K140" s="18">
        <v>4240</v>
      </c>
      <c r="L140" s="969">
        <v>0</v>
      </c>
      <c r="M140" s="39">
        <v>0</v>
      </c>
      <c r="N140" s="1075">
        <v>0</v>
      </c>
      <c r="O140" s="39">
        <v>0</v>
      </c>
      <c r="P140" s="1075">
        <v>0</v>
      </c>
      <c r="Q140" s="39">
        <v>0</v>
      </c>
      <c r="R140" s="1075">
        <v>6</v>
      </c>
      <c r="S140" s="39">
        <v>240</v>
      </c>
      <c r="T140" s="1075">
        <v>0</v>
      </c>
      <c r="U140" s="39">
        <v>0</v>
      </c>
      <c r="V140" s="1075">
        <v>0</v>
      </c>
      <c r="W140" s="39">
        <v>0</v>
      </c>
      <c r="X140" s="1075">
        <v>50</v>
      </c>
      <c r="Y140" s="39">
        <v>2000</v>
      </c>
      <c r="Z140" s="1075">
        <v>0</v>
      </c>
      <c r="AA140" s="39">
        <v>0</v>
      </c>
      <c r="AB140" s="1075">
        <v>0</v>
      </c>
      <c r="AC140" s="39">
        <v>0</v>
      </c>
      <c r="AD140" s="1075">
        <v>50</v>
      </c>
      <c r="AE140" s="39">
        <v>2000</v>
      </c>
      <c r="AF140" s="1075">
        <v>0</v>
      </c>
      <c r="AG140" s="39">
        <v>0</v>
      </c>
      <c r="AH140" s="1075">
        <v>0</v>
      </c>
      <c r="AI140" s="39">
        <v>0</v>
      </c>
    </row>
    <row r="141" spans="1:35" s="6" customFormat="1" ht="66" customHeight="1">
      <c r="A141" s="4"/>
      <c r="B141" s="32">
        <v>3.7119999999999997</v>
      </c>
      <c r="C141" s="13" t="s">
        <v>158</v>
      </c>
      <c r="D141" s="34"/>
      <c r="E141" s="91">
        <v>0</v>
      </c>
      <c r="F141" s="9" t="s">
        <v>11</v>
      </c>
      <c r="G141" s="16" t="s">
        <v>12</v>
      </c>
      <c r="H141" s="17" t="s">
        <v>13</v>
      </c>
      <c r="I141" s="16" t="s">
        <v>14</v>
      </c>
      <c r="J141" s="39">
        <v>4</v>
      </c>
      <c r="K141" s="18">
        <v>0</v>
      </c>
      <c r="L141" s="969">
        <v>0</v>
      </c>
      <c r="M141" s="39">
        <v>0</v>
      </c>
      <c r="N141" s="1075">
        <v>0</v>
      </c>
      <c r="O141" s="39">
        <v>0</v>
      </c>
      <c r="P141" s="1075">
        <v>0</v>
      </c>
      <c r="Q141" s="39">
        <v>0</v>
      </c>
      <c r="R141" s="1075">
        <v>0</v>
      </c>
      <c r="S141" s="39">
        <v>0</v>
      </c>
      <c r="T141" s="1075">
        <v>0</v>
      </c>
      <c r="U141" s="39">
        <v>0</v>
      </c>
      <c r="V141" s="1075">
        <v>0</v>
      </c>
      <c r="W141" s="39">
        <v>0</v>
      </c>
      <c r="X141" s="1075">
        <v>0</v>
      </c>
      <c r="Y141" s="39">
        <v>0</v>
      </c>
      <c r="Z141" s="1075">
        <v>0</v>
      </c>
      <c r="AA141" s="39">
        <v>0</v>
      </c>
      <c r="AB141" s="1075">
        <v>0</v>
      </c>
      <c r="AC141" s="39">
        <v>0</v>
      </c>
      <c r="AD141" s="1075">
        <v>0</v>
      </c>
      <c r="AE141" s="39">
        <v>0</v>
      </c>
      <c r="AF141" s="1075">
        <v>0</v>
      </c>
      <c r="AG141" s="39">
        <v>0</v>
      </c>
      <c r="AH141" s="1075">
        <v>0</v>
      </c>
      <c r="AI141" s="39">
        <v>0</v>
      </c>
    </row>
    <row r="142" spans="1:35" s="6" customFormat="1" ht="66" customHeight="1">
      <c r="A142" s="4"/>
      <c r="B142" s="32">
        <v>171.72</v>
      </c>
      <c r="C142" s="13" t="s">
        <v>159</v>
      </c>
      <c r="D142" s="34"/>
      <c r="E142" s="91">
        <v>25</v>
      </c>
      <c r="F142" s="9" t="s">
        <v>22</v>
      </c>
      <c r="G142" s="16" t="s">
        <v>12</v>
      </c>
      <c r="H142" s="17" t="s">
        <v>13</v>
      </c>
      <c r="I142" s="16" t="s">
        <v>14</v>
      </c>
      <c r="J142" s="39">
        <v>186</v>
      </c>
      <c r="K142" s="18">
        <v>4650</v>
      </c>
      <c r="L142" s="969">
        <v>0</v>
      </c>
      <c r="M142" s="39">
        <v>0</v>
      </c>
      <c r="N142" s="1075">
        <v>0</v>
      </c>
      <c r="O142" s="39">
        <v>0</v>
      </c>
      <c r="P142" s="1075">
        <v>0</v>
      </c>
      <c r="Q142" s="39">
        <v>0</v>
      </c>
      <c r="R142" s="1075">
        <v>25</v>
      </c>
      <c r="S142" s="39">
        <v>4650</v>
      </c>
      <c r="T142" s="1075">
        <v>0</v>
      </c>
      <c r="U142" s="39">
        <v>0</v>
      </c>
      <c r="V142" s="1075">
        <v>0</v>
      </c>
      <c r="W142" s="39">
        <v>0</v>
      </c>
      <c r="X142" s="1075">
        <v>0</v>
      </c>
      <c r="Y142" s="39">
        <v>0</v>
      </c>
      <c r="Z142" s="1075">
        <v>0</v>
      </c>
      <c r="AA142" s="39">
        <v>0</v>
      </c>
      <c r="AB142" s="1075">
        <v>0</v>
      </c>
      <c r="AC142" s="39">
        <v>0</v>
      </c>
      <c r="AD142" s="1075">
        <v>0</v>
      </c>
      <c r="AE142" s="39">
        <v>0</v>
      </c>
      <c r="AF142" s="1075">
        <v>0</v>
      </c>
      <c r="AG142" s="39">
        <v>0</v>
      </c>
      <c r="AH142" s="1075">
        <v>0</v>
      </c>
      <c r="AI142" s="39">
        <v>0</v>
      </c>
    </row>
    <row r="143" spans="1:35" s="6" customFormat="1" ht="66" customHeight="1">
      <c r="A143" s="4"/>
      <c r="B143" s="42">
        <v>69.599999999999994</v>
      </c>
      <c r="C143" s="12" t="s">
        <v>160</v>
      </c>
      <c r="D143" s="36"/>
      <c r="E143" s="91">
        <v>91</v>
      </c>
      <c r="F143" s="9" t="s">
        <v>22</v>
      </c>
      <c r="G143" s="16" t="s">
        <v>12</v>
      </c>
      <c r="H143" s="17" t="s">
        <v>13</v>
      </c>
      <c r="I143" s="16" t="s">
        <v>14</v>
      </c>
      <c r="J143" s="39">
        <v>76</v>
      </c>
      <c r="K143" s="18">
        <v>6916</v>
      </c>
      <c r="L143" s="969">
        <v>0</v>
      </c>
      <c r="M143" s="39">
        <v>0</v>
      </c>
      <c r="N143" s="1075">
        <v>0</v>
      </c>
      <c r="O143" s="39">
        <v>0</v>
      </c>
      <c r="P143" s="1075">
        <v>0</v>
      </c>
      <c r="Q143" s="39">
        <v>0</v>
      </c>
      <c r="R143" s="1075">
        <v>69</v>
      </c>
      <c r="S143" s="39">
        <v>5244</v>
      </c>
      <c r="T143" s="1075">
        <v>0</v>
      </c>
      <c r="U143" s="39">
        <v>0</v>
      </c>
      <c r="V143" s="1075">
        <v>0</v>
      </c>
      <c r="W143" s="39">
        <v>0</v>
      </c>
      <c r="X143" s="1075">
        <v>13</v>
      </c>
      <c r="Y143" s="39">
        <v>988</v>
      </c>
      <c r="Z143" s="1075">
        <v>0</v>
      </c>
      <c r="AA143" s="39">
        <v>0</v>
      </c>
      <c r="AB143" s="1075">
        <v>0</v>
      </c>
      <c r="AC143" s="39">
        <v>0</v>
      </c>
      <c r="AD143" s="1075">
        <v>9</v>
      </c>
      <c r="AE143" s="39">
        <v>684</v>
      </c>
      <c r="AF143" s="1075">
        <v>0</v>
      </c>
      <c r="AG143" s="39">
        <v>0</v>
      </c>
      <c r="AH143" s="1075">
        <v>0</v>
      </c>
      <c r="AI143" s="39">
        <v>0</v>
      </c>
    </row>
    <row r="144" spans="1:35" s="6" customFormat="1" ht="66" customHeight="1">
      <c r="A144" s="4"/>
      <c r="B144" s="42">
        <v>138.04</v>
      </c>
      <c r="C144" s="12" t="s">
        <v>161</v>
      </c>
      <c r="D144" s="36"/>
      <c r="E144" s="91">
        <v>46</v>
      </c>
      <c r="F144" s="9" t="s">
        <v>22</v>
      </c>
      <c r="G144" s="16" t="s">
        <v>12</v>
      </c>
      <c r="H144" s="17" t="s">
        <v>13</v>
      </c>
      <c r="I144" s="16" t="s">
        <v>14</v>
      </c>
      <c r="J144" s="39">
        <v>150</v>
      </c>
      <c r="K144" s="18">
        <v>6900</v>
      </c>
      <c r="L144" s="969">
        <v>0</v>
      </c>
      <c r="M144" s="39">
        <v>0</v>
      </c>
      <c r="N144" s="1075">
        <v>0</v>
      </c>
      <c r="O144" s="39">
        <v>0</v>
      </c>
      <c r="P144" s="1075">
        <v>0</v>
      </c>
      <c r="Q144" s="39">
        <v>0</v>
      </c>
      <c r="R144" s="1075">
        <v>30</v>
      </c>
      <c r="S144" s="39">
        <v>4500</v>
      </c>
      <c r="T144" s="1075">
        <v>0</v>
      </c>
      <c r="U144" s="39">
        <v>0</v>
      </c>
      <c r="V144" s="1075">
        <v>0</v>
      </c>
      <c r="W144" s="39">
        <v>0</v>
      </c>
      <c r="X144" s="1075">
        <v>7</v>
      </c>
      <c r="Y144" s="39">
        <v>1050</v>
      </c>
      <c r="Z144" s="1075">
        <v>0</v>
      </c>
      <c r="AA144" s="39">
        <v>0</v>
      </c>
      <c r="AB144" s="1075">
        <v>0</v>
      </c>
      <c r="AC144" s="39">
        <v>0</v>
      </c>
      <c r="AD144" s="1075">
        <v>9</v>
      </c>
      <c r="AE144" s="39">
        <v>1350</v>
      </c>
      <c r="AF144" s="1075">
        <v>0</v>
      </c>
      <c r="AG144" s="39">
        <v>0</v>
      </c>
      <c r="AH144" s="1075">
        <v>0</v>
      </c>
      <c r="AI144" s="39">
        <v>0</v>
      </c>
    </row>
    <row r="145" spans="1:35" s="6" customFormat="1" ht="66" customHeight="1">
      <c r="A145" s="4"/>
      <c r="B145" s="42">
        <v>407.36879999999996</v>
      </c>
      <c r="C145" s="12" t="s">
        <v>162</v>
      </c>
      <c r="D145" s="36"/>
      <c r="E145" s="91">
        <v>39</v>
      </c>
      <c r="F145" s="9" t="s">
        <v>22</v>
      </c>
      <c r="G145" s="16" t="s">
        <v>12</v>
      </c>
      <c r="H145" s="17" t="s">
        <v>13</v>
      </c>
      <c r="I145" s="16" t="s">
        <v>14</v>
      </c>
      <c r="J145" s="39">
        <v>440</v>
      </c>
      <c r="K145" s="18">
        <v>17160</v>
      </c>
      <c r="L145" s="969">
        <v>0</v>
      </c>
      <c r="M145" s="39">
        <v>0</v>
      </c>
      <c r="N145" s="1075">
        <v>0</v>
      </c>
      <c r="O145" s="39">
        <v>0</v>
      </c>
      <c r="P145" s="1075">
        <v>0</v>
      </c>
      <c r="Q145" s="39">
        <v>0</v>
      </c>
      <c r="R145" s="1075">
        <v>24</v>
      </c>
      <c r="S145" s="39">
        <v>10560</v>
      </c>
      <c r="T145" s="1075">
        <v>0</v>
      </c>
      <c r="U145" s="39">
        <v>0</v>
      </c>
      <c r="V145" s="1075">
        <v>0</v>
      </c>
      <c r="W145" s="39">
        <v>0</v>
      </c>
      <c r="X145" s="1075">
        <v>10</v>
      </c>
      <c r="Y145" s="39">
        <v>4400</v>
      </c>
      <c r="Z145" s="1075">
        <v>0</v>
      </c>
      <c r="AA145" s="39">
        <v>0</v>
      </c>
      <c r="AB145" s="1075">
        <v>0</v>
      </c>
      <c r="AC145" s="39">
        <v>0</v>
      </c>
      <c r="AD145" s="1075">
        <v>5</v>
      </c>
      <c r="AE145" s="39">
        <v>2200</v>
      </c>
      <c r="AF145" s="1075">
        <v>0</v>
      </c>
      <c r="AG145" s="39">
        <v>0</v>
      </c>
      <c r="AH145" s="1075">
        <v>0</v>
      </c>
      <c r="AI145" s="39">
        <v>0</v>
      </c>
    </row>
    <row r="146" spans="1:35" s="6" customFormat="1" ht="66" customHeight="1">
      <c r="A146" s="4"/>
      <c r="B146" s="32">
        <v>19.41</v>
      </c>
      <c r="C146" s="24" t="s">
        <v>163</v>
      </c>
      <c r="D146" s="34"/>
      <c r="E146" s="91">
        <v>7</v>
      </c>
      <c r="F146" s="23" t="s">
        <v>164</v>
      </c>
      <c r="G146" s="16" t="s">
        <v>12</v>
      </c>
      <c r="H146" s="17" t="s">
        <v>13</v>
      </c>
      <c r="I146" s="16" t="s">
        <v>14</v>
      </c>
      <c r="J146" s="39">
        <v>21</v>
      </c>
      <c r="K146" s="18">
        <v>147</v>
      </c>
      <c r="L146" s="969">
        <v>0</v>
      </c>
      <c r="M146" s="39">
        <v>0</v>
      </c>
      <c r="N146" s="1075">
        <v>0</v>
      </c>
      <c r="O146" s="39">
        <v>0</v>
      </c>
      <c r="P146" s="1075">
        <v>0</v>
      </c>
      <c r="Q146" s="39">
        <v>0</v>
      </c>
      <c r="R146" s="1075">
        <v>7</v>
      </c>
      <c r="S146" s="39">
        <v>147</v>
      </c>
      <c r="T146" s="1075">
        <v>0</v>
      </c>
      <c r="U146" s="39">
        <v>0</v>
      </c>
      <c r="V146" s="1075">
        <v>0</v>
      </c>
      <c r="W146" s="39">
        <v>0</v>
      </c>
      <c r="X146" s="1075">
        <v>0</v>
      </c>
      <c r="Y146" s="39">
        <v>0</v>
      </c>
      <c r="Z146" s="1075">
        <v>0</v>
      </c>
      <c r="AA146" s="39">
        <v>0</v>
      </c>
      <c r="AB146" s="1075">
        <v>0</v>
      </c>
      <c r="AC146" s="39">
        <v>0</v>
      </c>
      <c r="AD146" s="1075">
        <v>0</v>
      </c>
      <c r="AE146" s="39">
        <v>0</v>
      </c>
      <c r="AF146" s="1075">
        <v>0</v>
      </c>
      <c r="AG146" s="39">
        <v>0</v>
      </c>
      <c r="AH146" s="1075">
        <v>0</v>
      </c>
      <c r="AI146" s="39">
        <v>0</v>
      </c>
    </row>
    <row r="147" spans="1:35" s="6" customFormat="1" ht="66" customHeight="1">
      <c r="A147" s="4"/>
      <c r="B147" s="32">
        <v>23.44</v>
      </c>
      <c r="C147" s="12" t="s">
        <v>165</v>
      </c>
      <c r="D147" s="34"/>
      <c r="E147" s="91">
        <v>17</v>
      </c>
      <c r="F147" s="9" t="s">
        <v>22</v>
      </c>
      <c r="G147" s="16" t="s">
        <v>12</v>
      </c>
      <c r="H147" s="17" t="s">
        <v>13</v>
      </c>
      <c r="I147" s="16" t="s">
        <v>14</v>
      </c>
      <c r="J147" s="39">
        <v>25</v>
      </c>
      <c r="K147" s="18">
        <v>425</v>
      </c>
      <c r="L147" s="969">
        <v>0</v>
      </c>
      <c r="M147" s="39">
        <v>0</v>
      </c>
      <c r="N147" s="1075">
        <v>0</v>
      </c>
      <c r="O147" s="39">
        <v>0</v>
      </c>
      <c r="P147" s="1075">
        <v>0</v>
      </c>
      <c r="Q147" s="39">
        <v>0</v>
      </c>
      <c r="R147" s="1075">
        <v>17</v>
      </c>
      <c r="S147" s="39">
        <v>425</v>
      </c>
      <c r="T147" s="1075">
        <v>0</v>
      </c>
      <c r="U147" s="39">
        <v>0</v>
      </c>
      <c r="V147" s="1075">
        <v>0</v>
      </c>
      <c r="W147" s="39">
        <v>0</v>
      </c>
      <c r="X147" s="1075">
        <v>0</v>
      </c>
      <c r="Y147" s="39">
        <v>0</v>
      </c>
      <c r="Z147" s="1075">
        <v>0</v>
      </c>
      <c r="AA147" s="39">
        <v>0</v>
      </c>
      <c r="AB147" s="1075">
        <v>0</v>
      </c>
      <c r="AC147" s="39">
        <v>0</v>
      </c>
      <c r="AD147" s="1075">
        <v>0</v>
      </c>
      <c r="AE147" s="39">
        <v>0</v>
      </c>
      <c r="AF147" s="1075">
        <v>0</v>
      </c>
      <c r="AG147" s="39">
        <v>0</v>
      </c>
      <c r="AH147" s="1075">
        <v>0</v>
      </c>
      <c r="AI147" s="39">
        <v>0</v>
      </c>
    </row>
    <row r="148" spans="1:35" s="6" customFormat="1" ht="66" customHeight="1">
      <c r="A148" s="4"/>
      <c r="B148" s="32">
        <v>20.88</v>
      </c>
      <c r="C148" s="37" t="s">
        <v>166</v>
      </c>
      <c r="D148" s="34"/>
      <c r="E148" s="91">
        <v>102</v>
      </c>
      <c r="F148" s="9" t="s">
        <v>164</v>
      </c>
      <c r="G148" s="16" t="s">
        <v>12</v>
      </c>
      <c r="H148" s="17" t="s">
        <v>13</v>
      </c>
      <c r="I148" s="16" t="s">
        <v>14</v>
      </c>
      <c r="J148" s="39">
        <v>23</v>
      </c>
      <c r="K148" s="18">
        <v>2346</v>
      </c>
      <c r="L148" s="969">
        <v>0</v>
      </c>
      <c r="M148" s="39">
        <v>0</v>
      </c>
      <c r="N148" s="1075">
        <v>0</v>
      </c>
      <c r="O148" s="39">
        <v>0</v>
      </c>
      <c r="P148" s="1075">
        <v>0</v>
      </c>
      <c r="Q148" s="39">
        <v>0</v>
      </c>
      <c r="R148" s="1075">
        <v>52</v>
      </c>
      <c r="S148" s="39">
        <v>1196</v>
      </c>
      <c r="T148" s="1075">
        <v>0</v>
      </c>
      <c r="U148" s="39">
        <v>0</v>
      </c>
      <c r="V148" s="1075">
        <v>0</v>
      </c>
      <c r="W148" s="39">
        <v>0</v>
      </c>
      <c r="X148" s="1075">
        <v>25</v>
      </c>
      <c r="Y148" s="39">
        <v>575</v>
      </c>
      <c r="Z148" s="1075">
        <v>0</v>
      </c>
      <c r="AA148" s="39">
        <v>0</v>
      </c>
      <c r="AB148" s="1075">
        <v>0</v>
      </c>
      <c r="AC148" s="39">
        <v>0</v>
      </c>
      <c r="AD148" s="1075">
        <v>25</v>
      </c>
      <c r="AE148" s="39">
        <v>575</v>
      </c>
      <c r="AF148" s="1075">
        <v>0</v>
      </c>
      <c r="AG148" s="39">
        <v>0</v>
      </c>
      <c r="AH148" s="1075">
        <v>0</v>
      </c>
      <c r="AI148" s="39">
        <v>0</v>
      </c>
    </row>
    <row r="149" spans="1:35" s="6" customFormat="1" ht="66" customHeight="1">
      <c r="A149" s="4"/>
      <c r="B149" s="32">
        <v>15.84</v>
      </c>
      <c r="C149" s="12" t="s">
        <v>167</v>
      </c>
      <c r="D149" s="34"/>
      <c r="E149" s="91">
        <v>3</v>
      </c>
      <c r="F149" s="9" t="s">
        <v>164</v>
      </c>
      <c r="G149" s="16" t="s">
        <v>12</v>
      </c>
      <c r="H149" s="17" t="s">
        <v>13</v>
      </c>
      <c r="I149" s="16" t="s">
        <v>14</v>
      </c>
      <c r="J149" s="39">
        <v>17</v>
      </c>
      <c r="K149" s="18">
        <v>51</v>
      </c>
      <c r="L149" s="969">
        <v>0</v>
      </c>
      <c r="M149" s="39">
        <v>0</v>
      </c>
      <c r="N149" s="1075">
        <v>0</v>
      </c>
      <c r="O149" s="39">
        <v>0</v>
      </c>
      <c r="P149" s="1075">
        <v>0</v>
      </c>
      <c r="Q149" s="39">
        <v>0</v>
      </c>
      <c r="R149" s="1075">
        <v>3</v>
      </c>
      <c r="S149" s="39">
        <v>51</v>
      </c>
      <c r="T149" s="1075">
        <v>0</v>
      </c>
      <c r="U149" s="39">
        <v>0</v>
      </c>
      <c r="V149" s="1075">
        <v>0</v>
      </c>
      <c r="W149" s="39">
        <v>0</v>
      </c>
      <c r="X149" s="1075">
        <v>0</v>
      </c>
      <c r="Y149" s="39">
        <v>0</v>
      </c>
      <c r="Z149" s="1075">
        <v>0</v>
      </c>
      <c r="AA149" s="39">
        <v>0</v>
      </c>
      <c r="AB149" s="1075">
        <v>0</v>
      </c>
      <c r="AC149" s="39">
        <v>0</v>
      </c>
      <c r="AD149" s="1075">
        <v>0</v>
      </c>
      <c r="AE149" s="39">
        <v>0</v>
      </c>
      <c r="AF149" s="1075">
        <v>0</v>
      </c>
      <c r="AG149" s="39">
        <v>0</v>
      </c>
      <c r="AH149" s="1075">
        <v>0</v>
      </c>
      <c r="AI149" s="39">
        <v>0</v>
      </c>
    </row>
    <row r="150" spans="1:35" s="6" customFormat="1" ht="66" customHeight="1">
      <c r="A150" s="4" t="s">
        <v>24</v>
      </c>
      <c r="B150" s="32">
        <v>37.119999999999997</v>
      </c>
      <c r="C150" s="37" t="s">
        <v>168</v>
      </c>
      <c r="D150" s="34"/>
      <c r="E150" s="91">
        <v>106</v>
      </c>
      <c r="F150" s="9" t="s">
        <v>22</v>
      </c>
      <c r="G150" s="16" t="s">
        <v>12</v>
      </c>
      <c r="H150" s="17" t="s">
        <v>13</v>
      </c>
      <c r="I150" s="16" t="s">
        <v>14</v>
      </c>
      <c r="J150" s="39">
        <v>40</v>
      </c>
      <c r="K150" s="18">
        <v>4240</v>
      </c>
      <c r="L150" s="969">
        <v>0</v>
      </c>
      <c r="M150" s="39">
        <v>0</v>
      </c>
      <c r="N150" s="1075">
        <v>0</v>
      </c>
      <c r="O150" s="39">
        <v>0</v>
      </c>
      <c r="P150" s="1075">
        <v>0</v>
      </c>
      <c r="Q150" s="39">
        <v>0</v>
      </c>
      <c r="R150" s="1075">
        <v>73</v>
      </c>
      <c r="S150" s="39">
        <v>2920</v>
      </c>
      <c r="T150" s="1075">
        <v>0</v>
      </c>
      <c r="U150" s="39">
        <v>0</v>
      </c>
      <c r="V150" s="1075">
        <v>0</v>
      </c>
      <c r="W150" s="39">
        <v>0</v>
      </c>
      <c r="X150" s="1075">
        <v>26</v>
      </c>
      <c r="Y150" s="39">
        <v>1040</v>
      </c>
      <c r="Z150" s="1075">
        <v>0</v>
      </c>
      <c r="AA150" s="39">
        <v>0</v>
      </c>
      <c r="AB150" s="1075">
        <v>0</v>
      </c>
      <c r="AC150" s="39">
        <v>0</v>
      </c>
      <c r="AD150" s="1075">
        <v>7</v>
      </c>
      <c r="AE150" s="39">
        <v>280</v>
      </c>
      <c r="AF150" s="1075">
        <v>0</v>
      </c>
      <c r="AG150" s="39">
        <v>0</v>
      </c>
      <c r="AH150" s="1075">
        <v>0</v>
      </c>
      <c r="AI150" s="39">
        <v>0</v>
      </c>
    </row>
    <row r="151" spans="1:35" s="6" customFormat="1" ht="66" customHeight="1">
      <c r="A151" s="4"/>
      <c r="B151" s="32">
        <v>27.586206896551726</v>
      </c>
      <c r="C151" s="38" t="s">
        <v>169</v>
      </c>
      <c r="D151" s="34"/>
      <c r="E151" s="91">
        <v>262</v>
      </c>
      <c r="F151" s="9" t="s">
        <v>22</v>
      </c>
      <c r="G151" s="16" t="s">
        <v>12</v>
      </c>
      <c r="H151" s="17" t="s">
        <v>13</v>
      </c>
      <c r="I151" s="16" t="s">
        <v>14</v>
      </c>
      <c r="J151" s="39">
        <v>30</v>
      </c>
      <c r="K151" s="18">
        <v>7860</v>
      </c>
      <c r="L151" s="969">
        <v>0</v>
      </c>
      <c r="M151" s="39">
        <v>0</v>
      </c>
      <c r="N151" s="1075">
        <v>0</v>
      </c>
      <c r="O151" s="39">
        <v>0</v>
      </c>
      <c r="P151" s="1075">
        <v>0</v>
      </c>
      <c r="Q151" s="39">
        <v>0</v>
      </c>
      <c r="R151" s="1075">
        <v>135</v>
      </c>
      <c r="S151" s="39">
        <v>4050</v>
      </c>
      <c r="T151" s="1075">
        <v>0</v>
      </c>
      <c r="U151" s="39">
        <v>0</v>
      </c>
      <c r="V151" s="1075">
        <v>0</v>
      </c>
      <c r="W151" s="39">
        <v>0</v>
      </c>
      <c r="X151" s="1075">
        <v>69</v>
      </c>
      <c r="Y151" s="39">
        <v>2070</v>
      </c>
      <c r="Z151" s="1075">
        <v>0</v>
      </c>
      <c r="AA151" s="39">
        <v>0</v>
      </c>
      <c r="AB151" s="1075">
        <v>0</v>
      </c>
      <c r="AC151" s="39">
        <v>0</v>
      </c>
      <c r="AD151" s="1075">
        <v>58</v>
      </c>
      <c r="AE151" s="39">
        <v>1740</v>
      </c>
      <c r="AF151" s="1075">
        <v>0</v>
      </c>
      <c r="AG151" s="39">
        <v>0</v>
      </c>
      <c r="AH151" s="1075">
        <v>0</v>
      </c>
      <c r="AI151" s="39">
        <v>0</v>
      </c>
    </row>
    <row r="152" spans="1:35" s="6" customFormat="1" ht="66" customHeight="1">
      <c r="A152" s="4" t="s">
        <v>24</v>
      </c>
      <c r="B152" s="32">
        <v>96.81</v>
      </c>
      <c r="C152" s="13" t="s">
        <v>170</v>
      </c>
      <c r="D152" s="34"/>
      <c r="E152" s="91">
        <v>46</v>
      </c>
      <c r="F152" s="9" t="s">
        <v>22</v>
      </c>
      <c r="G152" s="16" t="s">
        <v>12</v>
      </c>
      <c r="H152" s="17" t="s">
        <v>13</v>
      </c>
      <c r="I152" s="16" t="s">
        <v>14</v>
      </c>
      <c r="J152" s="39">
        <v>105</v>
      </c>
      <c r="K152" s="18">
        <v>4830</v>
      </c>
      <c r="L152" s="969">
        <v>0</v>
      </c>
      <c r="M152" s="39">
        <v>0</v>
      </c>
      <c r="N152" s="1075">
        <v>0</v>
      </c>
      <c r="O152" s="39">
        <v>0</v>
      </c>
      <c r="P152" s="1075">
        <v>0</v>
      </c>
      <c r="Q152" s="39">
        <v>0</v>
      </c>
      <c r="R152" s="1075">
        <v>38</v>
      </c>
      <c r="S152" s="39">
        <v>3990</v>
      </c>
      <c r="T152" s="1075">
        <v>0</v>
      </c>
      <c r="U152" s="39">
        <v>0</v>
      </c>
      <c r="V152" s="1075">
        <v>0</v>
      </c>
      <c r="W152" s="39">
        <v>0</v>
      </c>
      <c r="X152" s="1075">
        <v>8</v>
      </c>
      <c r="Y152" s="39">
        <v>840</v>
      </c>
      <c r="Z152" s="1075">
        <v>0</v>
      </c>
      <c r="AA152" s="39">
        <v>0</v>
      </c>
      <c r="AB152" s="1075">
        <v>0</v>
      </c>
      <c r="AC152" s="39">
        <v>0</v>
      </c>
      <c r="AD152" s="1075">
        <v>0</v>
      </c>
      <c r="AE152" s="39">
        <v>0</v>
      </c>
      <c r="AF152" s="1075">
        <v>0</v>
      </c>
      <c r="AG152" s="39">
        <v>0</v>
      </c>
      <c r="AH152" s="1075">
        <v>0</v>
      </c>
      <c r="AI152" s="39">
        <v>0</v>
      </c>
    </row>
    <row r="153" spans="1:35" s="6" customFormat="1" ht="66" customHeight="1">
      <c r="A153" s="4" t="s">
        <v>24</v>
      </c>
      <c r="B153" s="32">
        <v>37.119999999999997</v>
      </c>
      <c r="C153" s="12" t="s">
        <v>171</v>
      </c>
      <c r="D153" s="11"/>
      <c r="E153" s="91">
        <v>21</v>
      </c>
      <c r="F153" s="23" t="s">
        <v>46</v>
      </c>
      <c r="G153" s="16" t="s">
        <v>12</v>
      </c>
      <c r="H153" s="17" t="s">
        <v>13</v>
      </c>
      <c r="I153" s="16" t="s">
        <v>14</v>
      </c>
      <c r="J153" s="39">
        <v>40</v>
      </c>
      <c r="K153" s="18">
        <v>840</v>
      </c>
      <c r="L153" s="969">
        <v>0</v>
      </c>
      <c r="M153" s="39">
        <v>0</v>
      </c>
      <c r="N153" s="1075">
        <v>0</v>
      </c>
      <c r="O153" s="39">
        <v>0</v>
      </c>
      <c r="P153" s="1075">
        <v>0</v>
      </c>
      <c r="Q153" s="39">
        <v>0</v>
      </c>
      <c r="R153" s="1075">
        <v>21</v>
      </c>
      <c r="S153" s="39">
        <v>840</v>
      </c>
      <c r="T153" s="1075">
        <v>0</v>
      </c>
      <c r="U153" s="39">
        <v>0</v>
      </c>
      <c r="V153" s="1075">
        <v>0</v>
      </c>
      <c r="W153" s="39">
        <v>0</v>
      </c>
      <c r="X153" s="1075">
        <v>0</v>
      </c>
      <c r="Y153" s="39">
        <v>0</v>
      </c>
      <c r="Z153" s="1075">
        <v>0</v>
      </c>
      <c r="AA153" s="39">
        <v>0</v>
      </c>
      <c r="AB153" s="1075">
        <v>0</v>
      </c>
      <c r="AC153" s="39">
        <v>0</v>
      </c>
      <c r="AD153" s="1075">
        <v>0</v>
      </c>
      <c r="AE153" s="39">
        <v>0</v>
      </c>
      <c r="AF153" s="1075">
        <v>0</v>
      </c>
      <c r="AG153" s="39">
        <v>0</v>
      </c>
      <c r="AH153" s="1075">
        <v>0</v>
      </c>
      <c r="AI153" s="39">
        <v>0</v>
      </c>
    </row>
    <row r="154" spans="1:35" s="6" customFormat="1" ht="66" customHeight="1">
      <c r="A154" s="4"/>
      <c r="B154" s="42">
        <v>3.8279999999999994</v>
      </c>
      <c r="C154" s="26" t="s">
        <v>172</v>
      </c>
      <c r="D154" s="36"/>
      <c r="E154" s="91">
        <v>1920</v>
      </c>
      <c r="F154" s="40" t="s">
        <v>40</v>
      </c>
      <c r="G154" s="16" t="s">
        <v>12</v>
      </c>
      <c r="H154" s="17" t="s">
        <v>13</v>
      </c>
      <c r="I154" s="16" t="s">
        <v>14</v>
      </c>
      <c r="J154" s="39">
        <v>4</v>
      </c>
      <c r="K154" s="18">
        <v>7680</v>
      </c>
      <c r="L154" s="969">
        <v>0</v>
      </c>
      <c r="M154" s="39">
        <v>0</v>
      </c>
      <c r="N154" s="1075">
        <v>0</v>
      </c>
      <c r="O154" s="39">
        <v>0</v>
      </c>
      <c r="P154" s="1075">
        <v>0</v>
      </c>
      <c r="Q154" s="39">
        <v>0</v>
      </c>
      <c r="R154" s="1075">
        <v>820</v>
      </c>
      <c r="S154" s="39">
        <v>3280</v>
      </c>
      <c r="T154" s="1075">
        <v>0</v>
      </c>
      <c r="U154" s="39">
        <v>0</v>
      </c>
      <c r="V154" s="1075">
        <v>0</v>
      </c>
      <c r="W154" s="39">
        <v>0</v>
      </c>
      <c r="X154" s="1075">
        <v>550</v>
      </c>
      <c r="Y154" s="39">
        <v>2200</v>
      </c>
      <c r="Z154" s="1075">
        <v>0</v>
      </c>
      <c r="AA154" s="39">
        <v>0</v>
      </c>
      <c r="AB154" s="1075">
        <v>0</v>
      </c>
      <c r="AC154" s="39">
        <v>0</v>
      </c>
      <c r="AD154" s="1075">
        <v>550</v>
      </c>
      <c r="AE154" s="39">
        <v>2200</v>
      </c>
      <c r="AF154" s="1075">
        <v>0</v>
      </c>
      <c r="AG154" s="39">
        <v>0</v>
      </c>
      <c r="AH154" s="1075">
        <v>0</v>
      </c>
      <c r="AI154" s="39">
        <v>0</v>
      </c>
    </row>
    <row r="155" spans="1:35" s="6" customFormat="1" ht="66" customHeight="1">
      <c r="A155" s="4"/>
      <c r="B155" s="42">
        <v>3.8279999999999994</v>
      </c>
      <c r="C155" s="41" t="s">
        <v>173</v>
      </c>
      <c r="D155" s="36"/>
      <c r="E155" s="91">
        <v>75</v>
      </c>
      <c r="F155" s="40" t="s">
        <v>174</v>
      </c>
      <c r="G155" s="16" t="s">
        <v>12</v>
      </c>
      <c r="H155" s="17" t="s">
        <v>13</v>
      </c>
      <c r="I155" s="16" t="s">
        <v>14</v>
      </c>
      <c r="J155" s="39">
        <v>4</v>
      </c>
      <c r="K155" s="18">
        <v>300</v>
      </c>
      <c r="L155" s="969">
        <v>0</v>
      </c>
      <c r="M155" s="39">
        <v>0</v>
      </c>
      <c r="N155" s="1075">
        <v>0</v>
      </c>
      <c r="O155" s="39">
        <v>0</v>
      </c>
      <c r="P155" s="1075">
        <v>0</v>
      </c>
      <c r="Q155" s="39">
        <v>0</v>
      </c>
      <c r="R155" s="1075">
        <v>75</v>
      </c>
      <c r="S155" s="39">
        <v>300</v>
      </c>
      <c r="T155" s="1075">
        <v>0</v>
      </c>
      <c r="U155" s="39">
        <v>0</v>
      </c>
      <c r="V155" s="1075">
        <v>0</v>
      </c>
      <c r="W155" s="39">
        <v>0</v>
      </c>
      <c r="X155" s="1075">
        <v>0</v>
      </c>
      <c r="Y155" s="39">
        <v>0</v>
      </c>
      <c r="Z155" s="1075">
        <v>0</v>
      </c>
      <c r="AA155" s="39">
        <v>0</v>
      </c>
      <c r="AB155" s="1075">
        <v>0</v>
      </c>
      <c r="AC155" s="39">
        <v>0</v>
      </c>
      <c r="AD155" s="1075">
        <v>0</v>
      </c>
      <c r="AE155" s="39">
        <v>0</v>
      </c>
      <c r="AF155" s="1075">
        <v>0</v>
      </c>
      <c r="AG155" s="39">
        <v>0</v>
      </c>
      <c r="AH155" s="1075">
        <v>0</v>
      </c>
      <c r="AI155" s="39">
        <v>0</v>
      </c>
    </row>
    <row r="156" spans="1:35" s="6" customFormat="1" ht="66" customHeight="1">
      <c r="A156" s="4"/>
      <c r="B156" s="42">
        <v>3.8279999999999994</v>
      </c>
      <c r="C156" s="26" t="s">
        <v>175</v>
      </c>
      <c r="D156" s="36"/>
      <c r="E156" s="91">
        <v>85</v>
      </c>
      <c r="F156" s="40" t="s">
        <v>174</v>
      </c>
      <c r="G156" s="16" t="s">
        <v>12</v>
      </c>
      <c r="H156" s="17" t="s">
        <v>13</v>
      </c>
      <c r="I156" s="16" t="s">
        <v>14</v>
      </c>
      <c r="J156" s="39">
        <v>4</v>
      </c>
      <c r="K156" s="18">
        <v>340</v>
      </c>
      <c r="L156" s="969">
        <v>0</v>
      </c>
      <c r="M156" s="39">
        <v>0</v>
      </c>
      <c r="N156" s="1075">
        <v>0</v>
      </c>
      <c r="O156" s="39">
        <v>0</v>
      </c>
      <c r="P156" s="1075">
        <v>0</v>
      </c>
      <c r="Q156" s="39">
        <v>0</v>
      </c>
      <c r="R156" s="1075">
        <v>85</v>
      </c>
      <c r="S156" s="39">
        <v>340</v>
      </c>
      <c r="T156" s="1075">
        <v>0</v>
      </c>
      <c r="U156" s="39">
        <v>0</v>
      </c>
      <c r="V156" s="1075">
        <v>0</v>
      </c>
      <c r="W156" s="39">
        <v>0</v>
      </c>
      <c r="X156" s="1075">
        <v>0</v>
      </c>
      <c r="Y156" s="39">
        <v>0</v>
      </c>
      <c r="Z156" s="1075">
        <v>0</v>
      </c>
      <c r="AA156" s="39">
        <v>0</v>
      </c>
      <c r="AB156" s="1075">
        <v>0</v>
      </c>
      <c r="AC156" s="39">
        <v>0</v>
      </c>
      <c r="AD156" s="1075">
        <v>0</v>
      </c>
      <c r="AE156" s="39">
        <v>0</v>
      </c>
      <c r="AF156" s="1075">
        <v>0</v>
      </c>
      <c r="AG156" s="39">
        <v>0</v>
      </c>
      <c r="AH156" s="1075">
        <v>0</v>
      </c>
      <c r="AI156" s="39">
        <v>0</v>
      </c>
    </row>
    <row r="157" spans="1:35" s="6" customFormat="1" ht="66" customHeight="1">
      <c r="A157" s="4"/>
      <c r="B157" s="42">
        <v>3.4799999999999995</v>
      </c>
      <c r="C157" s="41" t="s">
        <v>176</v>
      </c>
      <c r="D157" s="36"/>
      <c r="E157" s="91">
        <v>10</v>
      </c>
      <c r="F157" s="40" t="s">
        <v>174</v>
      </c>
      <c r="G157" s="16" t="s">
        <v>12</v>
      </c>
      <c r="H157" s="17" t="s">
        <v>13</v>
      </c>
      <c r="I157" s="16" t="s">
        <v>14</v>
      </c>
      <c r="J157" s="39">
        <v>4</v>
      </c>
      <c r="K157" s="18">
        <v>40</v>
      </c>
      <c r="L157" s="969">
        <v>0</v>
      </c>
      <c r="M157" s="39">
        <v>0</v>
      </c>
      <c r="N157" s="1075">
        <v>0</v>
      </c>
      <c r="O157" s="39">
        <v>0</v>
      </c>
      <c r="P157" s="1075">
        <v>0</v>
      </c>
      <c r="Q157" s="39">
        <v>0</v>
      </c>
      <c r="R157" s="1075">
        <v>10</v>
      </c>
      <c r="S157" s="39">
        <v>40</v>
      </c>
      <c r="T157" s="1075">
        <v>0</v>
      </c>
      <c r="U157" s="39">
        <v>0</v>
      </c>
      <c r="V157" s="1075">
        <v>0</v>
      </c>
      <c r="W157" s="39">
        <v>0</v>
      </c>
      <c r="X157" s="1075">
        <v>0</v>
      </c>
      <c r="Y157" s="39">
        <v>0</v>
      </c>
      <c r="Z157" s="1075">
        <v>0</v>
      </c>
      <c r="AA157" s="39">
        <v>0</v>
      </c>
      <c r="AB157" s="1075">
        <v>0</v>
      </c>
      <c r="AC157" s="39">
        <v>0</v>
      </c>
      <c r="AD157" s="1075">
        <v>0</v>
      </c>
      <c r="AE157" s="39">
        <v>0</v>
      </c>
      <c r="AF157" s="1075">
        <v>0</v>
      </c>
      <c r="AG157" s="39">
        <v>0</v>
      </c>
      <c r="AH157" s="1075">
        <v>0</v>
      </c>
      <c r="AI157" s="39">
        <v>0</v>
      </c>
    </row>
    <row r="158" spans="1:35" s="6" customFormat="1" ht="66" customHeight="1">
      <c r="A158" s="4" t="s">
        <v>24</v>
      </c>
      <c r="B158" s="42"/>
      <c r="C158" s="43" t="s">
        <v>177</v>
      </c>
      <c r="D158" s="36"/>
      <c r="E158" s="91">
        <v>9</v>
      </c>
      <c r="F158" s="44" t="s">
        <v>22</v>
      </c>
      <c r="G158" s="16" t="s">
        <v>12</v>
      </c>
      <c r="H158" s="17" t="s">
        <v>13</v>
      </c>
      <c r="I158" s="16" t="s">
        <v>14</v>
      </c>
      <c r="J158" s="39">
        <v>125</v>
      </c>
      <c r="K158" s="18">
        <v>1125</v>
      </c>
      <c r="L158" s="969">
        <v>0</v>
      </c>
      <c r="M158" s="39">
        <v>0</v>
      </c>
      <c r="N158" s="1075">
        <v>0</v>
      </c>
      <c r="O158" s="39">
        <v>0</v>
      </c>
      <c r="P158" s="1075">
        <v>0</v>
      </c>
      <c r="Q158" s="39">
        <v>0</v>
      </c>
      <c r="R158" s="1075">
        <v>9</v>
      </c>
      <c r="S158" s="39">
        <v>1125</v>
      </c>
      <c r="T158" s="1075">
        <v>0</v>
      </c>
      <c r="U158" s="39">
        <v>0</v>
      </c>
      <c r="V158" s="1075">
        <v>0</v>
      </c>
      <c r="W158" s="39">
        <v>0</v>
      </c>
      <c r="X158" s="1075">
        <v>0</v>
      </c>
      <c r="Y158" s="39">
        <v>0</v>
      </c>
      <c r="Z158" s="1075">
        <v>0</v>
      </c>
      <c r="AA158" s="39">
        <v>0</v>
      </c>
      <c r="AB158" s="1075">
        <v>0</v>
      </c>
      <c r="AC158" s="39">
        <v>0</v>
      </c>
      <c r="AD158" s="1075">
        <v>0</v>
      </c>
      <c r="AE158" s="39">
        <v>0</v>
      </c>
      <c r="AF158" s="1075">
        <v>0</v>
      </c>
      <c r="AG158" s="39">
        <v>0</v>
      </c>
      <c r="AH158" s="1075">
        <v>0</v>
      </c>
      <c r="AI158" s="39">
        <v>0</v>
      </c>
    </row>
    <row r="159" spans="1:35" s="6" customFormat="1" ht="66" customHeight="1">
      <c r="A159" s="4"/>
      <c r="B159" s="42">
        <v>1.508</v>
      </c>
      <c r="C159" s="965" t="s">
        <v>178</v>
      </c>
      <c r="D159" s="36"/>
      <c r="E159" s="91">
        <v>200</v>
      </c>
      <c r="F159" s="40" t="s">
        <v>11</v>
      </c>
      <c r="G159" s="16" t="s">
        <v>12</v>
      </c>
      <c r="H159" s="17" t="s">
        <v>13</v>
      </c>
      <c r="I159" s="16" t="s">
        <v>14</v>
      </c>
      <c r="J159" s="39">
        <v>2</v>
      </c>
      <c r="K159" s="18">
        <v>400</v>
      </c>
      <c r="L159" s="969">
        <v>0</v>
      </c>
      <c r="M159" s="39">
        <v>0</v>
      </c>
      <c r="N159" s="1075">
        <v>0</v>
      </c>
      <c r="O159" s="39">
        <v>0</v>
      </c>
      <c r="P159" s="1075">
        <v>0</v>
      </c>
      <c r="Q159" s="39">
        <v>0</v>
      </c>
      <c r="R159" s="1075">
        <v>80</v>
      </c>
      <c r="S159" s="39">
        <v>160</v>
      </c>
      <c r="T159" s="1075">
        <v>0</v>
      </c>
      <c r="U159" s="39">
        <v>0</v>
      </c>
      <c r="V159" s="1075">
        <v>0</v>
      </c>
      <c r="W159" s="39">
        <v>0</v>
      </c>
      <c r="X159" s="1075">
        <v>120</v>
      </c>
      <c r="Y159" s="39">
        <v>240</v>
      </c>
      <c r="Z159" s="1075">
        <v>0</v>
      </c>
      <c r="AA159" s="39">
        <v>0</v>
      </c>
      <c r="AB159" s="1075">
        <v>0</v>
      </c>
      <c r="AC159" s="39">
        <v>0</v>
      </c>
      <c r="AD159" s="1075">
        <v>0</v>
      </c>
      <c r="AE159" s="39">
        <v>0</v>
      </c>
      <c r="AF159" s="1075">
        <v>0</v>
      </c>
      <c r="AG159" s="39">
        <v>0</v>
      </c>
      <c r="AH159" s="1075">
        <v>0</v>
      </c>
      <c r="AI159" s="39">
        <v>0</v>
      </c>
    </row>
    <row r="160" spans="1:35" s="6" customFormat="1" ht="66" customHeight="1">
      <c r="A160" s="4"/>
      <c r="B160" s="42">
        <v>162.39999999999998</v>
      </c>
      <c r="C160" s="45" t="s">
        <v>179</v>
      </c>
      <c r="D160" s="36"/>
      <c r="E160" s="91">
        <v>10</v>
      </c>
      <c r="F160" s="46" t="s">
        <v>149</v>
      </c>
      <c r="G160" s="16" t="s">
        <v>12</v>
      </c>
      <c r="H160" s="17" t="s">
        <v>13</v>
      </c>
      <c r="I160" s="16" t="s">
        <v>14</v>
      </c>
      <c r="J160" s="39">
        <v>175</v>
      </c>
      <c r="K160" s="18">
        <v>1750</v>
      </c>
      <c r="L160" s="969">
        <v>0</v>
      </c>
      <c r="M160" s="39">
        <v>0</v>
      </c>
      <c r="N160" s="1075">
        <v>0</v>
      </c>
      <c r="O160" s="39">
        <v>0</v>
      </c>
      <c r="P160" s="1075">
        <v>0</v>
      </c>
      <c r="Q160" s="39">
        <v>0</v>
      </c>
      <c r="R160" s="1075">
        <v>8</v>
      </c>
      <c r="S160" s="39">
        <v>1400</v>
      </c>
      <c r="T160" s="1075">
        <v>0</v>
      </c>
      <c r="U160" s="39">
        <v>0</v>
      </c>
      <c r="V160" s="1075">
        <v>0</v>
      </c>
      <c r="W160" s="39">
        <v>0</v>
      </c>
      <c r="X160" s="1075">
        <v>2</v>
      </c>
      <c r="Y160" s="39">
        <v>350</v>
      </c>
      <c r="Z160" s="1075">
        <v>0</v>
      </c>
      <c r="AA160" s="39">
        <v>0</v>
      </c>
      <c r="AB160" s="1075">
        <v>0</v>
      </c>
      <c r="AC160" s="39">
        <v>0</v>
      </c>
      <c r="AD160" s="1075">
        <v>0</v>
      </c>
      <c r="AE160" s="39">
        <v>0</v>
      </c>
      <c r="AF160" s="1075">
        <v>0</v>
      </c>
      <c r="AG160" s="39">
        <v>0</v>
      </c>
      <c r="AH160" s="1075">
        <v>0</v>
      </c>
      <c r="AI160" s="39">
        <v>0</v>
      </c>
    </row>
    <row r="161" spans="1:35" s="6" customFormat="1" ht="66" customHeight="1">
      <c r="A161" s="4"/>
      <c r="B161" s="42">
        <v>6.2640000000000002</v>
      </c>
      <c r="C161" s="965" t="s">
        <v>180</v>
      </c>
      <c r="D161" s="36"/>
      <c r="E161" s="91">
        <v>500</v>
      </c>
      <c r="F161" s="40" t="s">
        <v>11</v>
      </c>
      <c r="G161" s="16" t="s">
        <v>12</v>
      </c>
      <c r="H161" s="17" t="s">
        <v>13</v>
      </c>
      <c r="I161" s="16" t="s">
        <v>14</v>
      </c>
      <c r="J161" s="39">
        <v>7</v>
      </c>
      <c r="K161" s="18">
        <v>3500</v>
      </c>
      <c r="L161" s="969">
        <v>0</v>
      </c>
      <c r="M161" s="39">
        <v>0</v>
      </c>
      <c r="N161" s="1075">
        <v>0</v>
      </c>
      <c r="O161" s="39">
        <v>0</v>
      </c>
      <c r="P161" s="1075">
        <v>0</v>
      </c>
      <c r="Q161" s="39">
        <v>0</v>
      </c>
      <c r="R161" s="1075">
        <v>210</v>
      </c>
      <c r="S161" s="39">
        <v>1470</v>
      </c>
      <c r="T161" s="1075">
        <v>0</v>
      </c>
      <c r="U161" s="39">
        <v>0</v>
      </c>
      <c r="V161" s="1075">
        <v>0</v>
      </c>
      <c r="W161" s="39">
        <v>0</v>
      </c>
      <c r="X161" s="1075">
        <v>240</v>
      </c>
      <c r="Y161" s="39">
        <v>1680</v>
      </c>
      <c r="Z161" s="1075">
        <v>0</v>
      </c>
      <c r="AA161" s="39">
        <v>0</v>
      </c>
      <c r="AB161" s="1075">
        <v>0</v>
      </c>
      <c r="AC161" s="39">
        <v>0</v>
      </c>
      <c r="AD161" s="1075">
        <v>50</v>
      </c>
      <c r="AE161" s="39">
        <v>350</v>
      </c>
      <c r="AF161" s="1075">
        <v>0</v>
      </c>
      <c r="AG161" s="39">
        <v>0</v>
      </c>
      <c r="AH161" s="1075">
        <v>0</v>
      </c>
      <c r="AI161" s="39">
        <v>0</v>
      </c>
    </row>
    <row r="162" spans="1:35" s="6" customFormat="1" ht="66" customHeight="1">
      <c r="A162" s="4"/>
      <c r="B162" s="42">
        <v>278</v>
      </c>
      <c r="C162" s="966" t="s">
        <v>181</v>
      </c>
      <c r="D162" s="36"/>
      <c r="E162" s="91">
        <v>7</v>
      </c>
      <c r="F162" s="40" t="s">
        <v>149</v>
      </c>
      <c r="G162" s="16" t="s">
        <v>12</v>
      </c>
      <c r="H162" s="17" t="s">
        <v>13</v>
      </c>
      <c r="I162" s="16" t="s">
        <v>14</v>
      </c>
      <c r="J162" s="39">
        <v>300</v>
      </c>
      <c r="K162" s="18">
        <v>2100</v>
      </c>
      <c r="L162" s="969">
        <v>0</v>
      </c>
      <c r="M162" s="39">
        <v>0</v>
      </c>
      <c r="N162" s="1075">
        <v>0</v>
      </c>
      <c r="O162" s="39">
        <v>0</v>
      </c>
      <c r="P162" s="1075">
        <v>0</v>
      </c>
      <c r="Q162" s="39">
        <v>0</v>
      </c>
      <c r="R162" s="1075">
        <v>7</v>
      </c>
      <c r="S162" s="39">
        <v>2100</v>
      </c>
      <c r="T162" s="1075">
        <v>0</v>
      </c>
      <c r="U162" s="39">
        <v>0</v>
      </c>
      <c r="V162" s="1075">
        <v>0</v>
      </c>
      <c r="W162" s="39">
        <v>0</v>
      </c>
      <c r="X162" s="1075">
        <v>0</v>
      </c>
      <c r="Y162" s="39">
        <v>0</v>
      </c>
      <c r="Z162" s="1075">
        <v>0</v>
      </c>
      <c r="AA162" s="39">
        <v>0</v>
      </c>
      <c r="AB162" s="1075">
        <v>0</v>
      </c>
      <c r="AC162" s="39">
        <v>0</v>
      </c>
      <c r="AD162" s="1075">
        <v>0</v>
      </c>
      <c r="AE162" s="39">
        <v>0</v>
      </c>
      <c r="AF162" s="1075">
        <v>0</v>
      </c>
      <c r="AG162" s="39">
        <v>0</v>
      </c>
      <c r="AH162" s="1075">
        <v>0</v>
      </c>
      <c r="AI162" s="39">
        <v>0</v>
      </c>
    </row>
    <row r="163" spans="1:35" s="6" customFormat="1" ht="66" customHeight="1">
      <c r="A163" s="4"/>
      <c r="B163" s="42"/>
      <c r="C163" s="239" t="s">
        <v>182</v>
      </c>
      <c r="D163" s="36"/>
      <c r="E163" s="91">
        <v>23</v>
      </c>
      <c r="F163" s="40" t="s">
        <v>22</v>
      </c>
      <c r="G163" s="16" t="s">
        <v>12</v>
      </c>
      <c r="H163" s="17" t="s">
        <v>13</v>
      </c>
      <c r="I163" s="16" t="s">
        <v>14</v>
      </c>
      <c r="J163" s="39">
        <v>22.5</v>
      </c>
      <c r="K163" s="18">
        <v>517.5</v>
      </c>
      <c r="L163" s="969">
        <v>0</v>
      </c>
      <c r="M163" s="39">
        <v>0</v>
      </c>
      <c r="N163" s="1075">
        <v>0</v>
      </c>
      <c r="O163" s="39">
        <v>0</v>
      </c>
      <c r="P163" s="1075">
        <v>0</v>
      </c>
      <c r="Q163" s="39">
        <v>0</v>
      </c>
      <c r="R163" s="1075">
        <v>23</v>
      </c>
      <c r="S163" s="39">
        <v>517.5</v>
      </c>
      <c r="T163" s="1075">
        <v>0</v>
      </c>
      <c r="U163" s="39">
        <v>0</v>
      </c>
      <c r="V163" s="1075">
        <v>0</v>
      </c>
      <c r="W163" s="39">
        <v>0</v>
      </c>
      <c r="X163" s="1075">
        <v>0</v>
      </c>
      <c r="Y163" s="39">
        <v>0</v>
      </c>
      <c r="Z163" s="1075">
        <v>0</v>
      </c>
      <c r="AA163" s="39">
        <v>0</v>
      </c>
      <c r="AB163" s="1075">
        <v>0</v>
      </c>
      <c r="AC163" s="39">
        <v>0</v>
      </c>
      <c r="AD163" s="1075">
        <v>0</v>
      </c>
      <c r="AE163" s="39">
        <v>0</v>
      </c>
      <c r="AF163" s="1075">
        <v>0</v>
      </c>
      <c r="AG163" s="39">
        <v>0</v>
      </c>
      <c r="AH163" s="1075">
        <v>0</v>
      </c>
      <c r="AI163" s="39">
        <v>0</v>
      </c>
    </row>
    <row r="164" spans="1:35" s="6" customFormat="1" ht="66" customHeight="1">
      <c r="A164" s="4"/>
      <c r="B164" s="42">
        <v>3.4799999999999995</v>
      </c>
      <c r="C164" s="24" t="s">
        <v>183</v>
      </c>
      <c r="D164" s="36"/>
      <c r="E164" s="91">
        <v>201</v>
      </c>
      <c r="F164" s="44" t="s">
        <v>11</v>
      </c>
      <c r="G164" s="16" t="s">
        <v>12</v>
      </c>
      <c r="H164" s="17" t="s">
        <v>13</v>
      </c>
      <c r="I164" s="16" t="s">
        <v>14</v>
      </c>
      <c r="J164" s="39">
        <v>4</v>
      </c>
      <c r="K164" s="18">
        <v>804</v>
      </c>
      <c r="L164" s="969">
        <v>0</v>
      </c>
      <c r="M164" s="39">
        <v>0</v>
      </c>
      <c r="N164" s="1075">
        <v>0</v>
      </c>
      <c r="O164" s="39">
        <v>0</v>
      </c>
      <c r="P164" s="1075">
        <v>0</v>
      </c>
      <c r="Q164" s="39">
        <v>0</v>
      </c>
      <c r="R164" s="1075">
        <v>101</v>
      </c>
      <c r="S164" s="39">
        <v>404</v>
      </c>
      <c r="T164" s="1075">
        <v>0</v>
      </c>
      <c r="U164" s="39">
        <v>0</v>
      </c>
      <c r="V164" s="1075">
        <v>0</v>
      </c>
      <c r="W164" s="39">
        <v>0</v>
      </c>
      <c r="X164" s="1075">
        <v>50</v>
      </c>
      <c r="Y164" s="39">
        <v>200</v>
      </c>
      <c r="Z164" s="1075">
        <v>0</v>
      </c>
      <c r="AA164" s="39">
        <v>0</v>
      </c>
      <c r="AB164" s="1075">
        <v>0</v>
      </c>
      <c r="AC164" s="39">
        <v>0</v>
      </c>
      <c r="AD164" s="1075">
        <v>50</v>
      </c>
      <c r="AE164" s="39">
        <v>200</v>
      </c>
      <c r="AF164" s="1075">
        <v>0</v>
      </c>
      <c r="AG164" s="39">
        <v>0</v>
      </c>
      <c r="AH164" s="1075">
        <v>0</v>
      </c>
      <c r="AI164" s="39">
        <v>0</v>
      </c>
    </row>
    <row r="165" spans="1:35" s="6" customFormat="1" ht="66" customHeight="1">
      <c r="A165" s="4"/>
      <c r="B165" s="42">
        <v>5.77</v>
      </c>
      <c r="C165" s="12" t="s">
        <v>184</v>
      </c>
      <c r="D165" s="36"/>
      <c r="E165" s="91">
        <v>30</v>
      </c>
      <c r="F165" s="40" t="s">
        <v>11</v>
      </c>
      <c r="G165" s="16" t="s">
        <v>12</v>
      </c>
      <c r="H165" s="17" t="s">
        <v>13</v>
      </c>
      <c r="I165" s="16" t="s">
        <v>14</v>
      </c>
      <c r="J165" s="39">
        <v>7</v>
      </c>
      <c r="K165" s="18">
        <v>210</v>
      </c>
      <c r="L165" s="969">
        <v>0</v>
      </c>
      <c r="M165" s="39">
        <v>0</v>
      </c>
      <c r="N165" s="1075">
        <v>0</v>
      </c>
      <c r="O165" s="39">
        <v>0</v>
      </c>
      <c r="P165" s="1075">
        <v>0</v>
      </c>
      <c r="Q165" s="39">
        <v>0</v>
      </c>
      <c r="R165" s="1075">
        <v>15</v>
      </c>
      <c r="S165" s="39">
        <v>105</v>
      </c>
      <c r="T165" s="1075">
        <v>0</v>
      </c>
      <c r="U165" s="39">
        <v>0</v>
      </c>
      <c r="V165" s="1075">
        <v>0</v>
      </c>
      <c r="W165" s="39">
        <v>0</v>
      </c>
      <c r="X165" s="1075">
        <v>10</v>
      </c>
      <c r="Y165" s="39">
        <v>70</v>
      </c>
      <c r="Z165" s="1075">
        <v>0</v>
      </c>
      <c r="AA165" s="39">
        <v>0</v>
      </c>
      <c r="AB165" s="1075">
        <v>0</v>
      </c>
      <c r="AC165" s="39">
        <v>0</v>
      </c>
      <c r="AD165" s="1075">
        <v>5</v>
      </c>
      <c r="AE165" s="39">
        <v>35</v>
      </c>
      <c r="AF165" s="1075">
        <v>0</v>
      </c>
      <c r="AG165" s="39">
        <v>0</v>
      </c>
      <c r="AH165" s="1075">
        <v>0</v>
      </c>
      <c r="AI165" s="39">
        <v>0</v>
      </c>
    </row>
    <row r="166" spans="1:35" s="6" customFormat="1" ht="66" customHeight="1">
      <c r="A166" s="4"/>
      <c r="B166" s="42">
        <v>291</v>
      </c>
      <c r="C166" s="13" t="s">
        <v>185</v>
      </c>
      <c r="D166" s="36"/>
      <c r="E166" s="91">
        <v>6</v>
      </c>
      <c r="F166" s="40" t="s">
        <v>22</v>
      </c>
      <c r="G166" s="16" t="s">
        <v>12</v>
      </c>
      <c r="H166" s="17" t="s">
        <v>13</v>
      </c>
      <c r="I166" s="16" t="s">
        <v>14</v>
      </c>
      <c r="J166" s="39">
        <v>315</v>
      </c>
      <c r="K166" s="18">
        <v>1890</v>
      </c>
      <c r="L166" s="969">
        <v>0</v>
      </c>
      <c r="M166" s="39">
        <v>0</v>
      </c>
      <c r="N166" s="1075">
        <v>0</v>
      </c>
      <c r="O166" s="39">
        <v>0</v>
      </c>
      <c r="P166" s="1075">
        <v>0</v>
      </c>
      <c r="Q166" s="39">
        <v>0</v>
      </c>
      <c r="R166" s="1075">
        <v>0</v>
      </c>
      <c r="S166" s="39">
        <v>0</v>
      </c>
      <c r="T166" s="1075">
        <v>0</v>
      </c>
      <c r="U166" s="39">
        <v>0</v>
      </c>
      <c r="V166" s="1075">
        <v>0</v>
      </c>
      <c r="W166" s="39">
        <v>0</v>
      </c>
      <c r="X166" s="1075">
        <v>6</v>
      </c>
      <c r="Y166" s="39">
        <v>1890</v>
      </c>
      <c r="Z166" s="1075">
        <v>0</v>
      </c>
      <c r="AA166" s="39">
        <v>0</v>
      </c>
      <c r="AB166" s="1075">
        <v>0</v>
      </c>
      <c r="AC166" s="39">
        <v>0</v>
      </c>
      <c r="AD166" s="1075">
        <v>0</v>
      </c>
      <c r="AE166" s="39">
        <v>0</v>
      </c>
      <c r="AF166" s="1075">
        <v>0</v>
      </c>
      <c r="AG166" s="39">
        <v>0</v>
      </c>
      <c r="AH166" s="1075">
        <v>0</v>
      </c>
      <c r="AI166" s="39">
        <v>0</v>
      </c>
    </row>
    <row r="167" spans="1:35" s="6" customFormat="1" ht="66" customHeight="1">
      <c r="A167" s="4"/>
      <c r="B167" s="42">
        <v>107.88</v>
      </c>
      <c r="C167" s="12" t="s">
        <v>186</v>
      </c>
      <c r="D167" s="36"/>
      <c r="E167" s="91">
        <v>2819</v>
      </c>
      <c r="F167" s="40" t="s">
        <v>22</v>
      </c>
      <c r="G167" s="16" t="s">
        <v>12</v>
      </c>
      <c r="H167" s="17" t="s">
        <v>13</v>
      </c>
      <c r="I167" s="16" t="s">
        <v>14</v>
      </c>
      <c r="J167" s="39">
        <v>117</v>
      </c>
      <c r="K167" s="18">
        <v>329823</v>
      </c>
      <c r="L167" s="969">
        <v>0</v>
      </c>
      <c r="M167" s="39">
        <v>0</v>
      </c>
      <c r="N167" s="1075">
        <v>0</v>
      </c>
      <c r="O167" s="39">
        <v>0</v>
      </c>
      <c r="P167" s="1075">
        <v>0</v>
      </c>
      <c r="Q167" s="39">
        <v>0</v>
      </c>
      <c r="R167" s="1075">
        <v>1472</v>
      </c>
      <c r="S167" s="39">
        <v>172224</v>
      </c>
      <c r="T167" s="1075">
        <v>0</v>
      </c>
      <c r="U167" s="39">
        <v>0</v>
      </c>
      <c r="V167" s="1075">
        <v>0</v>
      </c>
      <c r="W167" s="39">
        <v>0</v>
      </c>
      <c r="X167" s="1075">
        <v>926</v>
      </c>
      <c r="Y167" s="39">
        <v>108342</v>
      </c>
      <c r="Z167" s="1075">
        <v>0</v>
      </c>
      <c r="AA167" s="39">
        <v>0</v>
      </c>
      <c r="AB167" s="1075">
        <v>0</v>
      </c>
      <c r="AC167" s="39">
        <v>0</v>
      </c>
      <c r="AD167" s="1075">
        <v>421</v>
      </c>
      <c r="AE167" s="39">
        <v>49257</v>
      </c>
      <c r="AF167" s="1075">
        <v>0</v>
      </c>
      <c r="AG167" s="39">
        <v>0</v>
      </c>
      <c r="AH167" s="1075">
        <v>0</v>
      </c>
      <c r="AI167" s="39">
        <v>0</v>
      </c>
    </row>
    <row r="168" spans="1:35" s="6" customFormat="1" ht="66" customHeight="1">
      <c r="A168" s="4"/>
      <c r="B168" s="42">
        <v>69.483999999999995</v>
      </c>
      <c r="C168" s="12" t="s">
        <v>187</v>
      </c>
      <c r="D168" s="36"/>
      <c r="E168" s="91">
        <v>687</v>
      </c>
      <c r="F168" s="40" t="s">
        <v>22</v>
      </c>
      <c r="G168" s="16" t="s">
        <v>12</v>
      </c>
      <c r="H168" s="17" t="s">
        <v>13</v>
      </c>
      <c r="I168" s="16" t="s">
        <v>14</v>
      </c>
      <c r="J168" s="39">
        <v>75</v>
      </c>
      <c r="K168" s="18">
        <v>51525</v>
      </c>
      <c r="L168" s="969">
        <v>0</v>
      </c>
      <c r="M168" s="39">
        <v>0</v>
      </c>
      <c r="N168" s="1075">
        <v>0</v>
      </c>
      <c r="O168" s="39">
        <v>0</v>
      </c>
      <c r="P168" s="1075">
        <v>0</v>
      </c>
      <c r="Q168" s="39">
        <v>0</v>
      </c>
      <c r="R168" s="1075">
        <v>404</v>
      </c>
      <c r="S168" s="39">
        <v>30300</v>
      </c>
      <c r="T168" s="1075">
        <v>0</v>
      </c>
      <c r="U168" s="39">
        <v>0</v>
      </c>
      <c r="V168" s="1075">
        <v>0</v>
      </c>
      <c r="W168" s="39">
        <v>0</v>
      </c>
      <c r="X168" s="1075">
        <v>166</v>
      </c>
      <c r="Y168" s="39">
        <v>12450</v>
      </c>
      <c r="Z168" s="1075">
        <v>0</v>
      </c>
      <c r="AA168" s="39">
        <v>0</v>
      </c>
      <c r="AB168" s="1075">
        <v>0</v>
      </c>
      <c r="AC168" s="39">
        <v>0</v>
      </c>
      <c r="AD168" s="1075">
        <v>117</v>
      </c>
      <c r="AE168" s="39">
        <v>8775</v>
      </c>
      <c r="AF168" s="1075">
        <v>0</v>
      </c>
      <c r="AG168" s="39">
        <v>0</v>
      </c>
      <c r="AH168" s="1075">
        <v>0</v>
      </c>
      <c r="AI168" s="39">
        <v>0</v>
      </c>
    </row>
    <row r="169" spans="1:35" s="6" customFormat="1" ht="66" customHeight="1">
      <c r="A169" s="4" t="s">
        <v>24</v>
      </c>
      <c r="B169" s="32">
        <v>129.91999999999999</v>
      </c>
      <c r="C169" s="12" t="s">
        <v>188</v>
      </c>
      <c r="D169" s="11"/>
      <c r="E169" s="91">
        <v>5</v>
      </c>
      <c r="F169" s="23" t="s">
        <v>46</v>
      </c>
      <c r="G169" s="16" t="s">
        <v>12</v>
      </c>
      <c r="H169" s="17" t="s">
        <v>13</v>
      </c>
      <c r="I169" s="16" t="s">
        <v>14</v>
      </c>
      <c r="J169" s="39">
        <v>140</v>
      </c>
      <c r="K169" s="18">
        <v>700</v>
      </c>
      <c r="L169" s="969">
        <v>0</v>
      </c>
      <c r="M169" s="39">
        <v>0</v>
      </c>
      <c r="N169" s="1075">
        <v>0</v>
      </c>
      <c r="O169" s="39">
        <v>0</v>
      </c>
      <c r="P169" s="1075">
        <v>0</v>
      </c>
      <c r="Q169" s="39">
        <v>0</v>
      </c>
      <c r="R169" s="1075">
        <v>5</v>
      </c>
      <c r="S169" s="39">
        <v>700</v>
      </c>
      <c r="T169" s="1075">
        <v>0</v>
      </c>
      <c r="U169" s="39">
        <v>0</v>
      </c>
      <c r="V169" s="1075">
        <v>0</v>
      </c>
      <c r="W169" s="39">
        <v>0</v>
      </c>
      <c r="X169" s="1075">
        <v>0</v>
      </c>
      <c r="Y169" s="39">
        <v>0</v>
      </c>
      <c r="Z169" s="1075">
        <v>0</v>
      </c>
      <c r="AA169" s="39">
        <v>0</v>
      </c>
      <c r="AB169" s="1075">
        <v>0</v>
      </c>
      <c r="AC169" s="39">
        <v>0</v>
      </c>
      <c r="AD169" s="1075">
        <v>0</v>
      </c>
      <c r="AE169" s="39">
        <v>0</v>
      </c>
      <c r="AF169" s="1075">
        <v>0</v>
      </c>
      <c r="AG169" s="39">
        <v>0</v>
      </c>
      <c r="AH169" s="1075">
        <v>0</v>
      </c>
      <c r="AI169" s="39">
        <v>0</v>
      </c>
    </row>
    <row r="170" spans="1:35" s="6" customFormat="1" ht="66" customHeight="1">
      <c r="A170" s="4"/>
      <c r="B170" s="42">
        <v>8.0039999999999996</v>
      </c>
      <c r="C170" s="12" t="s">
        <v>189</v>
      </c>
      <c r="D170" s="36"/>
      <c r="E170" s="91">
        <v>350</v>
      </c>
      <c r="F170" s="9" t="s">
        <v>174</v>
      </c>
      <c r="G170" s="16" t="s">
        <v>12</v>
      </c>
      <c r="H170" s="17" t="s">
        <v>13</v>
      </c>
      <c r="I170" s="16" t="s">
        <v>14</v>
      </c>
      <c r="J170" s="39">
        <v>9</v>
      </c>
      <c r="K170" s="18">
        <v>3150</v>
      </c>
      <c r="L170" s="969">
        <v>0</v>
      </c>
      <c r="M170" s="39">
        <v>0</v>
      </c>
      <c r="N170" s="1075">
        <v>0</v>
      </c>
      <c r="O170" s="39">
        <v>0</v>
      </c>
      <c r="P170" s="1075">
        <v>0</v>
      </c>
      <c r="Q170" s="39">
        <v>0</v>
      </c>
      <c r="R170" s="1075">
        <v>140</v>
      </c>
      <c r="S170" s="39">
        <v>1260</v>
      </c>
      <c r="T170" s="1075">
        <v>0</v>
      </c>
      <c r="U170" s="39">
        <v>0</v>
      </c>
      <c r="V170" s="1075">
        <v>0</v>
      </c>
      <c r="W170" s="39">
        <v>0</v>
      </c>
      <c r="X170" s="1075">
        <v>140</v>
      </c>
      <c r="Y170" s="39">
        <v>1260</v>
      </c>
      <c r="Z170" s="1075">
        <v>0</v>
      </c>
      <c r="AA170" s="39">
        <v>0</v>
      </c>
      <c r="AB170" s="1075">
        <v>0</v>
      </c>
      <c r="AC170" s="39">
        <v>0</v>
      </c>
      <c r="AD170" s="1075">
        <v>70</v>
      </c>
      <c r="AE170" s="39">
        <v>630</v>
      </c>
      <c r="AF170" s="1075">
        <v>0</v>
      </c>
      <c r="AG170" s="39">
        <v>0</v>
      </c>
      <c r="AH170" s="1075">
        <v>0</v>
      </c>
      <c r="AI170" s="39">
        <v>0</v>
      </c>
    </row>
    <row r="171" spans="1:35" s="6" customFormat="1" ht="66" customHeight="1">
      <c r="A171" s="4"/>
      <c r="B171" s="42">
        <v>3.1667999999999998</v>
      </c>
      <c r="C171" s="13" t="s">
        <v>190</v>
      </c>
      <c r="D171" s="36"/>
      <c r="E171" s="91">
        <v>1325</v>
      </c>
      <c r="F171" s="9" t="s">
        <v>174</v>
      </c>
      <c r="G171" s="16" t="s">
        <v>12</v>
      </c>
      <c r="H171" s="17" t="s">
        <v>13</v>
      </c>
      <c r="I171" s="16" t="s">
        <v>14</v>
      </c>
      <c r="J171" s="39">
        <v>4</v>
      </c>
      <c r="K171" s="18">
        <v>5300</v>
      </c>
      <c r="L171" s="969">
        <v>0</v>
      </c>
      <c r="M171" s="39">
        <v>0</v>
      </c>
      <c r="N171" s="1075">
        <v>0</v>
      </c>
      <c r="O171" s="39">
        <v>0</v>
      </c>
      <c r="P171" s="1075">
        <v>0</v>
      </c>
      <c r="Q171" s="39">
        <v>0</v>
      </c>
      <c r="R171" s="1075">
        <v>750</v>
      </c>
      <c r="S171" s="39">
        <v>3000</v>
      </c>
      <c r="T171" s="1075">
        <v>0</v>
      </c>
      <c r="U171" s="39">
        <v>0</v>
      </c>
      <c r="V171" s="1075">
        <v>0</v>
      </c>
      <c r="W171" s="39">
        <v>0</v>
      </c>
      <c r="X171" s="1075">
        <v>50</v>
      </c>
      <c r="Y171" s="39">
        <v>200</v>
      </c>
      <c r="Z171" s="1075">
        <v>0</v>
      </c>
      <c r="AA171" s="39">
        <v>0</v>
      </c>
      <c r="AB171" s="1075">
        <v>0</v>
      </c>
      <c r="AC171" s="39">
        <v>0</v>
      </c>
      <c r="AD171" s="1075">
        <v>525</v>
      </c>
      <c r="AE171" s="39">
        <v>2100</v>
      </c>
      <c r="AF171" s="1075">
        <v>0</v>
      </c>
      <c r="AG171" s="39">
        <v>0</v>
      </c>
      <c r="AH171" s="1075">
        <v>0</v>
      </c>
      <c r="AI171" s="39">
        <v>0</v>
      </c>
    </row>
    <row r="172" spans="1:35" s="6" customFormat="1" ht="66" customHeight="1">
      <c r="A172" s="4"/>
      <c r="B172" s="42">
        <v>3.5031999999999996</v>
      </c>
      <c r="C172" s="13" t="s">
        <v>191</v>
      </c>
      <c r="D172" s="36"/>
      <c r="E172" s="91">
        <v>1325</v>
      </c>
      <c r="F172" s="9" t="s">
        <v>174</v>
      </c>
      <c r="G172" s="16" t="s">
        <v>12</v>
      </c>
      <c r="H172" s="17" t="s">
        <v>13</v>
      </c>
      <c r="I172" s="16" t="s">
        <v>14</v>
      </c>
      <c r="J172" s="39">
        <v>4</v>
      </c>
      <c r="K172" s="18">
        <v>5300</v>
      </c>
      <c r="L172" s="969">
        <v>0</v>
      </c>
      <c r="M172" s="39">
        <v>0</v>
      </c>
      <c r="N172" s="1075">
        <v>0</v>
      </c>
      <c r="O172" s="39">
        <v>0</v>
      </c>
      <c r="P172" s="1075">
        <v>0</v>
      </c>
      <c r="Q172" s="39">
        <v>0</v>
      </c>
      <c r="R172" s="1075">
        <v>750</v>
      </c>
      <c r="S172" s="39">
        <v>3000</v>
      </c>
      <c r="T172" s="1075">
        <v>0</v>
      </c>
      <c r="U172" s="39">
        <v>0</v>
      </c>
      <c r="V172" s="1075">
        <v>0</v>
      </c>
      <c r="W172" s="39">
        <v>0</v>
      </c>
      <c r="X172" s="1075">
        <v>50</v>
      </c>
      <c r="Y172" s="39">
        <v>200</v>
      </c>
      <c r="Z172" s="1075">
        <v>0</v>
      </c>
      <c r="AA172" s="39">
        <v>0</v>
      </c>
      <c r="AB172" s="1075">
        <v>0</v>
      </c>
      <c r="AC172" s="39">
        <v>0</v>
      </c>
      <c r="AD172" s="1075">
        <v>525</v>
      </c>
      <c r="AE172" s="39">
        <v>2100</v>
      </c>
      <c r="AF172" s="1075">
        <v>0</v>
      </c>
      <c r="AG172" s="39">
        <v>0</v>
      </c>
      <c r="AH172" s="1075">
        <v>0</v>
      </c>
      <c r="AI172" s="39">
        <v>0</v>
      </c>
    </row>
    <row r="173" spans="1:35" s="6" customFormat="1" ht="66" customHeight="1">
      <c r="A173" s="4"/>
      <c r="B173" s="42">
        <v>4.1760000000000002</v>
      </c>
      <c r="C173" s="13" t="s">
        <v>192</v>
      </c>
      <c r="D173" s="36"/>
      <c r="E173" s="91">
        <v>1325</v>
      </c>
      <c r="F173" s="9" t="s">
        <v>174</v>
      </c>
      <c r="G173" s="16" t="s">
        <v>12</v>
      </c>
      <c r="H173" s="17" t="s">
        <v>13</v>
      </c>
      <c r="I173" s="16" t="s">
        <v>14</v>
      </c>
      <c r="J173" s="39">
        <v>5</v>
      </c>
      <c r="K173" s="18">
        <v>6625</v>
      </c>
      <c r="L173" s="969">
        <v>0</v>
      </c>
      <c r="M173" s="39">
        <v>0</v>
      </c>
      <c r="N173" s="1075">
        <v>0</v>
      </c>
      <c r="O173" s="39">
        <v>0</v>
      </c>
      <c r="P173" s="1075">
        <v>0</v>
      </c>
      <c r="Q173" s="39">
        <v>0</v>
      </c>
      <c r="R173" s="1075">
        <v>750</v>
      </c>
      <c r="S173" s="39">
        <v>3750</v>
      </c>
      <c r="T173" s="1075">
        <v>0</v>
      </c>
      <c r="U173" s="39">
        <v>0</v>
      </c>
      <c r="V173" s="1075">
        <v>0</v>
      </c>
      <c r="W173" s="39">
        <v>0</v>
      </c>
      <c r="X173" s="1075">
        <v>50</v>
      </c>
      <c r="Y173" s="39">
        <v>250</v>
      </c>
      <c r="Z173" s="1075">
        <v>0</v>
      </c>
      <c r="AA173" s="39">
        <v>0</v>
      </c>
      <c r="AB173" s="1075">
        <v>0</v>
      </c>
      <c r="AC173" s="39">
        <v>0</v>
      </c>
      <c r="AD173" s="1075">
        <v>525</v>
      </c>
      <c r="AE173" s="39">
        <v>2625</v>
      </c>
      <c r="AF173" s="1075">
        <v>0</v>
      </c>
      <c r="AG173" s="39">
        <v>0</v>
      </c>
      <c r="AH173" s="1075">
        <v>0</v>
      </c>
      <c r="AI173" s="39">
        <v>0</v>
      </c>
    </row>
    <row r="174" spans="1:35" s="6" customFormat="1" ht="66" customHeight="1">
      <c r="A174" s="4"/>
      <c r="B174" s="42">
        <v>94</v>
      </c>
      <c r="C174" s="12" t="s">
        <v>193</v>
      </c>
      <c r="D174" s="36"/>
      <c r="E174" s="91">
        <v>39</v>
      </c>
      <c r="F174" s="9" t="s">
        <v>22</v>
      </c>
      <c r="G174" s="16" t="s">
        <v>12</v>
      </c>
      <c r="H174" s="17" t="s">
        <v>13</v>
      </c>
      <c r="I174" s="16" t="s">
        <v>14</v>
      </c>
      <c r="J174" s="39">
        <v>102</v>
      </c>
      <c r="K174" s="18">
        <v>3978</v>
      </c>
      <c r="L174" s="969">
        <v>0</v>
      </c>
      <c r="M174" s="39">
        <v>0</v>
      </c>
      <c r="N174" s="1075">
        <v>0</v>
      </c>
      <c r="O174" s="39">
        <v>0</v>
      </c>
      <c r="P174" s="1075">
        <v>0</v>
      </c>
      <c r="Q174" s="39">
        <v>0</v>
      </c>
      <c r="R174" s="1075">
        <v>30</v>
      </c>
      <c r="S174" s="39">
        <v>3060</v>
      </c>
      <c r="T174" s="1075">
        <v>0</v>
      </c>
      <c r="U174" s="39">
        <v>0</v>
      </c>
      <c r="V174" s="1075">
        <v>0</v>
      </c>
      <c r="W174" s="39">
        <v>0</v>
      </c>
      <c r="X174" s="1075">
        <v>8</v>
      </c>
      <c r="Y174" s="39">
        <v>816</v>
      </c>
      <c r="Z174" s="1075">
        <v>0</v>
      </c>
      <c r="AA174" s="39">
        <v>0</v>
      </c>
      <c r="AB174" s="1075">
        <v>0</v>
      </c>
      <c r="AC174" s="39">
        <v>0</v>
      </c>
      <c r="AD174" s="1075">
        <v>1</v>
      </c>
      <c r="AE174" s="39">
        <v>102</v>
      </c>
      <c r="AF174" s="1075">
        <v>0</v>
      </c>
      <c r="AG174" s="39">
        <v>0</v>
      </c>
      <c r="AH174" s="1075">
        <v>0</v>
      </c>
      <c r="AI174" s="39">
        <v>0</v>
      </c>
    </row>
    <row r="175" spans="1:35" s="6" customFormat="1" ht="66" customHeight="1">
      <c r="A175" s="4"/>
      <c r="B175" s="32">
        <v>34.799999999999997</v>
      </c>
      <c r="C175" s="12" t="s">
        <v>194</v>
      </c>
      <c r="D175" s="11"/>
      <c r="E175" s="91">
        <v>921</v>
      </c>
      <c r="F175" s="9" t="s">
        <v>11</v>
      </c>
      <c r="G175" s="16" t="s">
        <v>12</v>
      </c>
      <c r="H175" s="17" t="s">
        <v>13</v>
      </c>
      <c r="I175" s="16" t="s">
        <v>14</v>
      </c>
      <c r="J175" s="39">
        <v>38</v>
      </c>
      <c r="K175" s="18">
        <v>34998</v>
      </c>
      <c r="L175" s="969">
        <v>0</v>
      </c>
      <c r="M175" s="39">
        <v>0</v>
      </c>
      <c r="N175" s="1075">
        <v>0</v>
      </c>
      <c r="O175" s="39">
        <v>0</v>
      </c>
      <c r="P175" s="1075">
        <v>0</v>
      </c>
      <c r="Q175" s="39">
        <v>0</v>
      </c>
      <c r="R175" s="1075">
        <v>503</v>
      </c>
      <c r="S175" s="39">
        <v>19114</v>
      </c>
      <c r="T175" s="1075">
        <v>0</v>
      </c>
      <c r="U175" s="39">
        <v>0</v>
      </c>
      <c r="V175" s="1075">
        <v>0</v>
      </c>
      <c r="W175" s="39">
        <v>0</v>
      </c>
      <c r="X175" s="1075">
        <v>390</v>
      </c>
      <c r="Y175" s="39">
        <v>14820</v>
      </c>
      <c r="Z175" s="1075">
        <v>0</v>
      </c>
      <c r="AA175" s="39">
        <v>0</v>
      </c>
      <c r="AB175" s="1075">
        <v>0</v>
      </c>
      <c r="AC175" s="39">
        <v>0</v>
      </c>
      <c r="AD175" s="1075">
        <v>28</v>
      </c>
      <c r="AE175" s="39">
        <v>1064</v>
      </c>
      <c r="AF175" s="1075">
        <v>0</v>
      </c>
      <c r="AG175" s="39">
        <v>0</v>
      </c>
      <c r="AH175" s="1075">
        <v>0</v>
      </c>
      <c r="AI175" s="39">
        <v>0</v>
      </c>
    </row>
    <row r="176" spans="1:35" s="6" customFormat="1" ht="66" customHeight="1">
      <c r="A176" s="4"/>
      <c r="B176" s="32">
        <v>38.279999999999994</v>
      </c>
      <c r="C176" s="12" t="s">
        <v>195</v>
      </c>
      <c r="D176" s="11"/>
      <c r="E176" s="91">
        <v>270</v>
      </c>
      <c r="F176" s="9" t="s">
        <v>11</v>
      </c>
      <c r="G176" s="16" t="s">
        <v>12</v>
      </c>
      <c r="H176" s="17" t="s">
        <v>13</v>
      </c>
      <c r="I176" s="16" t="s">
        <v>14</v>
      </c>
      <c r="J176" s="39">
        <v>42</v>
      </c>
      <c r="K176" s="18">
        <v>11340</v>
      </c>
      <c r="L176" s="969">
        <v>0</v>
      </c>
      <c r="M176" s="39">
        <v>0</v>
      </c>
      <c r="N176" s="1075">
        <v>0</v>
      </c>
      <c r="O176" s="39">
        <v>0</v>
      </c>
      <c r="P176" s="1075">
        <v>0</v>
      </c>
      <c r="Q176" s="39">
        <v>0</v>
      </c>
      <c r="R176" s="1075">
        <v>166</v>
      </c>
      <c r="S176" s="39">
        <v>6972</v>
      </c>
      <c r="T176" s="1075">
        <v>0</v>
      </c>
      <c r="U176" s="39">
        <v>0</v>
      </c>
      <c r="V176" s="1075">
        <v>0</v>
      </c>
      <c r="W176" s="39">
        <v>0</v>
      </c>
      <c r="X176" s="1075">
        <v>59</v>
      </c>
      <c r="Y176" s="39">
        <v>2478</v>
      </c>
      <c r="Z176" s="1075">
        <v>0</v>
      </c>
      <c r="AA176" s="39">
        <v>0</v>
      </c>
      <c r="AB176" s="1075">
        <v>0</v>
      </c>
      <c r="AC176" s="39">
        <v>0</v>
      </c>
      <c r="AD176" s="1075">
        <v>45</v>
      </c>
      <c r="AE176" s="39">
        <v>1890</v>
      </c>
      <c r="AF176" s="1075">
        <v>0</v>
      </c>
      <c r="AG176" s="39">
        <v>0</v>
      </c>
      <c r="AH176" s="1075">
        <v>0</v>
      </c>
      <c r="AI176" s="39">
        <v>0</v>
      </c>
    </row>
    <row r="177" spans="1:35" s="6" customFormat="1" ht="66" customHeight="1">
      <c r="A177" s="4"/>
      <c r="B177" s="42">
        <v>59.39</v>
      </c>
      <c r="C177" s="12" t="s">
        <v>196</v>
      </c>
      <c r="D177" s="36"/>
      <c r="E177" s="91">
        <v>4</v>
      </c>
      <c r="F177" s="9" t="s">
        <v>22</v>
      </c>
      <c r="G177" s="16" t="s">
        <v>12</v>
      </c>
      <c r="H177" s="17" t="s">
        <v>13</v>
      </c>
      <c r="I177" s="16" t="s">
        <v>14</v>
      </c>
      <c r="J177" s="39">
        <v>65</v>
      </c>
      <c r="K177" s="18">
        <v>260</v>
      </c>
      <c r="L177" s="969">
        <v>0</v>
      </c>
      <c r="M177" s="39">
        <v>0</v>
      </c>
      <c r="N177" s="1075">
        <v>0</v>
      </c>
      <c r="O177" s="39">
        <v>0</v>
      </c>
      <c r="P177" s="1075">
        <v>0</v>
      </c>
      <c r="Q177" s="39">
        <v>0</v>
      </c>
      <c r="R177" s="1075">
        <v>4</v>
      </c>
      <c r="S177" s="39">
        <v>260</v>
      </c>
      <c r="T177" s="1075">
        <v>0</v>
      </c>
      <c r="U177" s="39">
        <v>0</v>
      </c>
      <c r="V177" s="1075">
        <v>0</v>
      </c>
      <c r="W177" s="39">
        <v>0</v>
      </c>
      <c r="X177" s="1075">
        <v>0</v>
      </c>
      <c r="Y177" s="39">
        <v>0</v>
      </c>
      <c r="Z177" s="1075">
        <v>0</v>
      </c>
      <c r="AA177" s="39">
        <v>0</v>
      </c>
      <c r="AB177" s="1075">
        <v>0</v>
      </c>
      <c r="AC177" s="39">
        <v>0</v>
      </c>
      <c r="AD177" s="1075">
        <v>0</v>
      </c>
      <c r="AE177" s="39">
        <v>0</v>
      </c>
      <c r="AF177" s="1075">
        <v>0</v>
      </c>
      <c r="AG177" s="39">
        <v>0</v>
      </c>
      <c r="AH177" s="1075">
        <v>0</v>
      </c>
      <c r="AI177" s="39">
        <v>0</v>
      </c>
    </row>
    <row r="178" spans="1:35" s="6" customFormat="1" ht="66" customHeight="1">
      <c r="A178" s="4"/>
      <c r="B178" s="42">
        <v>481.89</v>
      </c>
      <c r="C178" s="12" t="s">
        <v>197</v>
      </c>
      <c r="D178" s="36"/>
      <c r="E178" s="91">
        <v>10</v>
      </c>
      <c r="F178" s="9" t="s">
        <v>11</v>
      </c>
      <c r="G178" s="16" t="s">
        <v>12</v>
      </c>
      <c r="H178" s="17" t="s">
        <v>13</v>
      </c>
      <c r="I178" s="16" t="s">
        <v>14</v>
      </c>
      <c r="J178" s="39">
        <v>520</v>
      </c>
      <c r="K178" s="18">
        <v>5200</v>
      </c>
      <c r="L178" s="969">
        <v>0</v>
      </c>
      <c r="M178" s="39">
        <v>0</v>
      </c>
      <c r="N178" s="1075">
        <v>0</v>
      </c>
      <c r="O178" s="39">
        <v>0</v>
      </c>
      <c r="P178" s="1075">
        <v>0</v>
      </c>
      <c r="Q178" s="39">
        <v>0</v>
      </c>
      <c r="R178" s="1075">
        <v>10</v>
      </c>
      <c r="S178" s="39">
        <v>5200</v>
      </c>
      <c r="T178" s="1075">
        <v>0</v>
      </c>
      <c r="U178" s="39">
        <v>0</v>
      </c>
      <c r="V178" s="1075">
        <v>0</v>
      </c>
      <c r="W178" s="39">
        <v>0</v>
      </c>
      <c r="X178" s="1075">
        <v>0</v>
      </c>
      <c r="Y178" s="39">
        <v>0</v>
      </c>
      <c r="Z178" s="1075">
        <v>0</v>
      </c>
      <c r="AA178" s="39">
        <v>0</v>
      </c>
      <c r="AB178" s="1075">
        <v>0</v>
      </c>
      <c r="AC178" s="39">
        <v>0</v>
      </c>
      <c r="AD178" s="1075">
        <v>0</v>
      </c>
      <c r="AE178" s="39">
        <v>0</v>
      </c>
      <c r="AF178" s="1075">
        <v>0</v>
      </c>
      <c r="AG178" s="39">
        <v>0</v>
      </c>
      <c r="AH178" s="1075">
        <v>0</v>
      </c>
      <c r="AI178" s="39">
        <v>0</v>
      </c>
    </row>
    <row r="179" spans="1:35" s="6" customFormat="1" ht="66" customHeight="1">
      <c r="A179" s="4"/>
      <c r="B179" s="42">
        <v>58.44</v>
      </c>
      <c r="C179" s="12" t="s">
        <v>198</v>
      </c>
      <c r="D179" s="36"/>
      <c r="E179" s="91">
        <v>47</v>
      </c>
      <c r="F179" s="23" t="s">
        <v>22</v>
      </c>
      <c r="G179" s="16" t="s">
        <v>12</v>
      </c>
      <c r="H179" s="17" t="s">
        <v>13</v>
      </c>
      <c r="I179" s="16" t="s">
        <v>14</v>
      </c>
      <c r="J179" s="39">
        <v>64</v>
      </c>
      <c r="K179" s="18">
        <v>3008</v>
      </c>
      <c r="L179" s="969">
        <v>0</v>
      </c>
      <c r="M179" s="39">
        <v>0</v>
      </c>
      <c r="N179" s="1075">
        <v>0</v>
      </c>
      <c r="O179" s="39">
        <v>0</v>
      </c>
      <c r="P179" s="1075">
        <v>0</v>
      </c>
      <c r="Q179" s="39">
        <v>0</v>
      </c>
      <c r="R179" s="1075">
        <v>27</v>
      </c>
      <c r="S179" s="39">
        <v>1728</v>
      </c>
      <c r="T179" s="1075">
        <v>0</v>
      </c>
      <c r="U179" s="39">
        <v>0</v>
      </c>
      <c r="V179" s="1075">
        <v>0</v>
      </c>
      <c r="W179" s="39">
        <v>0</v>
      </c>
      <c r="X179" s="1075">
        <v>20</v>
      </c>
      <c r="Y179" s="39">
        <v>1280</v>
      </c>
      <c r="Z179" s="1075">
        <v>0</v>
      </c>
      <c r="AA179" s="39">
        <v>0</v>
      </c>
      <c r="AB179" s="1075">
        <v>0</v>
      </c>
      <c r="AC179" s="39">
        <v>0</v>
      </c>
      <c r="AD179" s="1075">
        <v>0</v>
      </c>
      <c r="AE179" s="39">
        <v>0</v>
      </c>
      <c r="AF179" s="1075">
        <v>0</v>
      </c>
      <c r="AG179" s="39">
        <v>0</v>
      </c>
      <c r="AH179" s="1075">
        <v>0</v>
      </c>
      <c r="AI179" s="39">
        <v>0</v>
      </c>
    </row>
    <row r="180" spans="1:35" s="6" customFormat="1" ht="66" customHeight="1">
      <c r="A180" s="4" t="s">
        <v>24</v>
      </c>
      <c r="B180" s="42">
        <v>88</v>
      </c>
      <c r="C180" s="13" t="s">
        <v>199</v>
      </c>
      <c r="D180" s="33"/>
      <c r="E180" s="91">
        <v>10</v>
      </c>
      <c r="F180" s="9" t="s">
        <v>22</v>
      </c>
      <c r="G180" s="16" t="s">
        <v>12</v>
      </c>
      <c r="H180" s="17" t="s">
        <v>13</v>
      </c>
      <c r="I180" s="16" t="s">
        <v>14</v>
      </c>
      <c r="J180" s="39">
        <v>95</v>
      </c>
      <c r="K180" s="18">
        <v>950</v>
      </c>
      <c r="L180" s="969">
        <v>0</v>
      </c>
      <c r="M180" s="39">
        <v>0</v>
      </c>
      <c r="N180" s="1075">
        <v>0</v>
      </c>
      <c r="O180" s="39">
        <v>0</v>
      </c>
      <c r="P180" s="1075">
        <v>0</v>
      </c>
      <c r="Q180" s="39">
        <v>0</v>
      </c>
      <c r="R180" s="1075">
        <v>7</v>
      </c>
      <c r="S180" s="39">
        <v>665</v>
      </c>
      <c r="T180" s="1075">
        <v>0</v>
      </c>
      <c r="U180" s="39">
        <v>0</v>
      </c>
      <c r="V180" s="1075">
        <v>0</v>
      </c>
      <c r="W180" s="39">
        <v>0</v>
      </c>
      <c r="X180" s="1075">
        <v>3</v>
      </c>
      <c r="Y180" s="39">
        <v>285</v>
      </c>
      <c r="Z180" s="1075">
        <v>0</v>
      </c>
      <c r="AA180" s="39">
        <v>0</v>
      </c>
      <c r="AB180" s="1075">
        <v>0</v>
      </c>
      <c r="AC180" s="39">
        <v>0</v>
      </c>
      <c r="AD180" s="1075">
        <v>0</v>
      </c>
      <c r="AE180" s="39">
        <v>0</v>
      </c>
      <c r="AF180" s="1075">
        <v>0</v>
      </c>
      <c r="AG180" s="39">
        <v>0</v>
      </c>
      <c r="AH180" s="1075">
        <v>0</v>
      </c>
      <c r="AI180" s="39">
        <v>0</v>
      </c>
    </row>
    <row r="181" spans="1:35" s="6" customFormat="1" ht="66" customHeight="1">
      <c r="A181" s="4"/>
      <c r="B181" s="42">
        <v>100.1</v>
      </c>
      <c r="C181" s="27" t="s">
        <v>200</v>
      </c>
      <c r="D181" s="36"/>
      <c r="E181" s="91">
        <v>21</v>
      </c>
      <c r="F181" s="9" t="s">
        <v>22</v>
      </c>
      <c r="G181" s="16" t="s">
        <v>12</v>
      </c>
      <c r="H181" s="17" t="s">
        <v>13</v>
      </c>
      <c r="I181" s="16" t="s">
        <v>14</v>
      </c>
      <c r="J181" s="39">
        <v>108</v>
      </c>
      <c r="K181" s="18">
        <v>2268</v>
      </c>
      <c r="L181" s="969">
        <v>0</v>
      </c>
      <c r="M181" s="39">
        <v>0</v>
      </c>
      <c r="N181" s="1075">
        <v>0</v>
      </c>
      <c r="O181" s="39">
        <v>0</v>
      </c>
      <c r="P181" s="1075">
        <v>0</v>
      </c>
      <c r="Q181" s="39">
        <v>0</v>
      </c>
      <c r="R181" s="1075">
        <v>11</v>
      </c>
      <c r="S181" s="39">
        <v>1188</v>
      </c>
      <c r="T181" s="1075">
        <v>0</v>
      </c>
      <c r="U181" s="39">
        <v>0</v>
      </c>
      <c r="V181" s="1075">
        <v>0</v>
      </c>
      <c r="W181" s="39">
        <v>0</v>
      </c>
      <c r="X181" s="1075">
        <v>10</v>
      </c>
      <c r="Y181" s="39">
        <v>1080</v>
      </c>
      <c r="Z181" s="1075">
        <v>0</v>
      </c>
      <c r="AA181" s="39">
        <v>0</v>
      </c>
      <c r="AB181" s="1075">
        <v>0</v>
      </c>
      <c r="AC181" s="39">
        <v>0</v>
      </c>
      <c r="AD181" s="1075">
        <v>0</v>
      </c>
      <c r="AE181" s="39">
        <v>0</v>
      </c>
      <c r="AF181" s="1075">
        <v>0</v>
      </c>
      <c r="AG181" s="39">
        <v>0</v>
      </c>
      <c r="AH181" s="1075">
        <v>0</v>
      </c>
      <c r="AI181" s="39">
        <v>0</v>
      </c>
    </row>
    <row r="182" spans="1:35" s="6" customFormat="1" ht="66" customHeight="1">
      <c r="A182" s="4"/>
      <c r="B182" s="42">
        <v>174</v>
      </c>
      <c r="C182" s="13" t="s">
        <v>201</v>
      </c>
      <c r="D182" s="36"/>
      <c r="E182" s="91">
        <v>1</v>
      </c>
      <c r="F182" s="9" t="s">
        <v>22</v>
      </c>
      <c r="G182" s="16" t="s">
        <v>12</v>
      </c>
      <c r="H182" s="17" t="s">
        <v>13</v>
      </c>
      <c r="I182" s="16" t="s">
        <v>14</v>
      </c>
      <c r="J182" s="39">
        <v>187</v>
      </c>
      <c r="K182" s="18">
        <v>187</v>
      </c>
      <c r="L182" s="969">
        <v>0</v>
      </c>
      <c r="M182" s="39">
        <v>0</v>
      </c>
      <c r="N182" s="1075">
        <v>0</v>
      </c>
      <c r="O182" s="39">
        <v>0</v>
      </c>
      <c r="P182" s="1075">
        <v>0</v>
      </c>
      <c r="Q182" s="39">
        <v>0</v>
      </c>
      <c r="R182" s="1075">
        <v>1</v>
      </c>
      <c r="S182" s="39">
        <v>187</v>
      </c>
      <c r="T182" s="1075">
        <v>0</v>
      </c>
      <c r="U182" s="39">
        <v>0</v>
      </c>
      <c r="V182" s="1075">
        <v>0</v>
      </c>
      <c r="W182" s="39">
        <v>0</v>
      </c>
      <c r="X182" s="1075">
        <v>0</v>
      </c>
      <c r="Y182" s="39">
        <v>0</v>
      </c>
      <c r="Z182" s="1075">
        <v>0</v>
      </c>
      <c r="AA182" s="39">
        <v>0</v>
      </c>
      <c r="AB182" s="1075">
        <v>0</v>
      </c>
      <c r="AC182" s="39">
        <v>0</v>
      </c>
      <c r="AD182" s="1075">
        <v>0</v>
      </c>
      <c r="AE182" s="39">
        <v>0</v>
      </c>
      <c r="AF182" s="1075">
        <v>0</v>
      </c>
      <c r="AG182" s="39">
        <v>0</v>
      </c>
      <c r="AH182" s="1075">
        <v>0</v>
      </c>
      <c r="AI182" s="39">
        <v>0</v>
      </c>
    </row>
    <row r="183" spans="1:35" s="6" customFormat="1" ht="66" customHeight="1">
      <c r="A183" s="4" t="s">
        <v>24</v>
      </c>
      <c r="B183" s="42">
        <v>7.597999999999999</v>
      </c>
      <c r="C183" s="13" t="s">
        <v>202</v>
      </c>
      <c r="D183" s="36"/>
      <c r="E183" s="91">
        <v>12</v>
      </c>
      <c r="F183" s="9" t="s">
        <v>11</v>
      </c>
      <c r="G183" s="16" t="s">
        <v>12</v>
      </c>
      <c r="H183" s="17" t="s">
        <v>13</v>
      </c>
      <c r="I183" s="16" t="s">
        <v>14</v>
      </c>
      <c r="J183" s="39">
        <v>8</v>
      </c>
      <c r="K183" s="18">
        <v>96</v>
      </c>
      <c r="L183" s="969">
        <v>0</v>
      </c>
      <c r="M183" s="39">
        <v>0</v>
      </c>
      <c r="N183" s="1075">
        <v>0</v>
      </c>
      <c r="O183" s="39">
        <v>0</v>
      </c>
      <c r="P183" s="1075">
        <v>0</v>
      </c>
      <c r="Q183" s="39">
        <v>0</v>
      </c>
      <c r="R183" s="1075">
        <v>12</v>
      </c>
      <c r="S183" s="39">
        <v>96</v>
      </c>
      <c r="T183" s="1075">
        <v>0</v>
      </c>
      <c r="U183" s="39">
        <v>0</v>
      </c>
      <c r="V183" s="1075">
        <v>0</v>
      </c>
      <c r="W183" s="39">
        <v>0</v>
      </c>
      <c r="X183" s="1075">
        <v>0</v>
      </c>
      <c r="Y183" s="39">
        <v>0</v>
      </c>
      <c r="Z183" s="1075">
        <v>0</v>
      </c>
      <c r="AA183" s="39">
        <v>0</v>
      </c>
      <c r="AB183" s="1075">
        <v>0</v>
      </c>
      <c r="AC183" s="39">
        <v>0</v>
      </c>
      <c r="AD183" s="1075">
        <v>0</v>
      </c>
      <c r="AE183" s="39">
        <v>0</v>
      </c>
      <c r="AF183" s="1075">
        <v>0</v>
      </c>
      <c r="AG183" s="39">
        <v>0</v>
      </c>
      <c r="AH183" s="1075">
        <v>0</v>
      </c>
      <c r="AI183" s="39">
        <v>0</v>
      </c>
    </row>
    <row r="184" spans="1:35" s="6" customFormat="1" ht="66" customHeight="1">
      <c r="A184" s="4" t="s">
        <v>24</v>
      </c>
      <c r="B184" s="42">
        <v>16.239999999999998</v>
      </c>
      <c r="C184" s="13" t="s">
        <v>203</v>
      </c>
      <c r="D184" s="36"/>
      <c r="E184" s="91">
        <v>4</v>
      </c>
      <c r="F184" s="9" t="s">
        <v>11</v>
      </c>
      <c r="G184" s="16" t="s">
        <v>12</v>
      </c>
      <c r="H184" s="17" t="s">
        <v>13</v>
      </c>
      <c r="I184" s="16" t="s">
        <v>14</v>
      </c>
      <c r="J184" s="39">
        <v>18</v>
      </c>
      <c r="K184" s="18">
        <v>72</v>
      </c>
      <c r="L184" s="969">
        <v>0</v>
      </c>
      <c r="M184" s="39">
        <v>0</v>
      </c>
      <c r="N184" s="1075">
        <v>0</v>
      </c>
      <c r="O184" s="39">
        <v>0</v>
      </c>
      <c r="P184" s="1075">
        <v>0</v>
      </c>
      <c r="Q184" s="39">
        <v>0</v>
      </c>
      <c r="R184" s="1075">
        <v>4</v>
      </c>
      <c r="S184" s="39">
        <v>72</v>
      </c>
      <c r="T184" s="1075">
        <v>0</v>
      </c>
      <c r="U184" s="39">
        <v>0</v>
      </c>
      <c r="V184" s="1075">
        <v>0</v>
      </c>
      <c r="W184" s="39">
        <v>0</v>
      </c>
      <c r="X184" s="1075">
        <v>0</v>
      </c>
      <c r="Y184" s="39">
        <v>0</v>
      </c>
      <c r="Z184" s="1075">
        <v>0</v>
      </c>
      <c r="AA184" s="39">
        <v>0</v>
      </c>
      <c r="AB184" s="1075">
        <v>0</v>
      </c>
      <c r="AC184" s="39">
        <v>0</v>
      </c>
      <c r="AD184" s="1075">
        <v>0</v>
      </c>
      <c r="AE184" s="39">
        <v>0</v>
      </c>
      <c r="AF184" s="1075">
        <v>0</v>
      </c>
      <c r="AG184" s="39">
        <v>0</v>
      </c>
      <c r="AH184" s="1075">
        <v>0</v>
      </c>
      <c r="AI184" s="39">
        <v>0</v>
      </c>
    </row>
    <row r="185" spans="1:35" s="6" customFormat="1" ht="66" customHeight="1">
      <c r="A185" s="4"/>
      <c r="B185" s="42">
        <v>40.599999999999994</v>
      </c>
      <c r="C185" s="12" t="s">
        <v>204</v>
      </c>
      <c r="D185" s="36"/>
      <c r="E185" s="91">
        <v>67</v>
      </c>
      <c r="F185" s="9" t="s">
        <v>26</v>
      </c>
      <c r="G185" s="16" t="s">
        <v>12</v>
      </c>
      <c r="H185" s="17" t="s">
        <v>13</v>
      </c>
      <c r="I185" s="16" t="s">
        <v>14</v>
      </c>
      <c r="J185" s="39">
        <v>44</v>
      </c>
      <c r="K185" s="18">
        <v>2948</v>
      </c>
      <c r="L185" s="969">
        <v>0</v>
      </c>
      <c r="M185" s="39">
        <v>0</v>
      </c>
      <c r="N185" s="1075">
        <v>0</v>
      </c>
      <c r="O185" s="39">
        <v>0</v>
      </c>
      <c r="P185" s="1075">
        <v>0</v>
      </c>
      <c r="Q185" s="39">
        <v>0</v>
      </c>
      <c r="R185" s="1075">
        <v>57</v>
      </c>
      <c r="S185" s="39">
        <v>2508</v>
      </c>
      <c r="T185" s="1075">
        <v>0</v>
      </c>
      <c r="U185" s="39">
        <v>0</v>
      </c>
      <c r="V185" s="1075">
        <v>0</v>
      </c>
      <c r="W185" s="39">
        <v>0</v>
      </c>
      <c r="X185" s="1075">
        <v>5</v>
      </c>
      <c r="Y185" s="39">
        <v>220</v>
      </c>
      <c r="Z185" s="1075">
        <v>0</v>
      </c>
      <c r="AA185" s="39">
        <v>0</v>
      </c>
      <c r="AB185" s="1075">
        <v>0</v>
      </c>
      <c r="AC185" s="39">
        <v>0</v>
      </c>
      <c r="AD185" s="1075">
        <v>5</v>
      </c>
      <c r="AE185" s="39">
        <v>220</v>
      </c>
      <c r="AF185" s="1075">
        <v>0</v>
      </c>
      <c r="AG185" s="39">
        <v>0</v>
      </c>
      <c r="AH185" s="1075">
        <v>0</v>
      </c>
      <c r="AI185" s="39">
        <v>0</v>
      </c>
    </row>
    <row r="186" spans="1:35" s="6" customFormat="1" ht="66">
      <c r="A186" s="4"/>
      <c r="B186" s="42">
        <v>3.4567999999999999</v>
      </c>
      <c r="C186" s="12" t="s">
        <v>205</v>
      </c>
      <c r="D186" s="36"/>
      <c r="E186" s="91">
        <v>225</v>
      </c>
      <c r="F186" s="9" t="s">
        <v>206</v>
      </c>
      <c r="G186" s="16" t="s">
        <v>12</v>
      </c>
      <c r="H186" s="17" t="s">
        <v>13</v>
      </c>
      <c r="I186" s="16" t="s">
        <v>14</v>
      </c>
      <c r="J186" s="39">
        <v>4</v>
      </c>
      <c r="K186" s="18">
        <v>900</v>
      </c>
      <c r="L186" s="969">
        <v>0</v>
      </c>
      <c r="M186" s="39">
        <v>0</v>
      </c>
      <c r="N186" s="1075">
        <v>0</v>
      </c>
      <c r="O186" s="39">
        <v>0</v>
      </c>
      <c r="P186" s="1075">
        <v>0</v>
      </c>
      <c r="Q186" s="39">
        <v>0</v>
      </c>
      <c r="R186" s="1075">
        <v>150</v>
      </c>
      <c r="S186" s="39">
        <v>600</v>
      </c>
      <c r="T186" s="1075">
        <v>0</v>
      </c>
      <c r="U186" s="39">
        <v>0</v>
      </c>
      <c r="V186" s="1075">
        <v>0</v>
      </c>
      <c r="W186" s="39">
        <v>0</v>
      </c>
      <c r="X186" s="1075">
        <v>75</v>
      </c>
      <c r="Y186" s="39">
        <v>300</v>
      </c>
      <c r="Z186" s="1075">
        <v>0</v>
      </c>
      <c r="AA186" s="39">
        <v>0</v>
      </c>
      <c r="AB186" s="1075">
        <v>0</v>
      </c>
      <c r="AC186" s="39">
        <v>0</v>
      </c>
      <c r="AD186" s="1075">
        <v>0</v>
      </c>
      <c r="AE186" s="39">
        <v>0</v>
      </c>
      <c r="AF186" s="1075">
        <v>0</v>
      </c>
      <c r="AG186" s="39">
        <v>0</v>
      </c>
      <c r="AH186" s="1075">
        <v>0</v>
      </c>
      <c r="AI186" s="39">
        <v>0</v>
      </c>
    </row>
    <row r="187" spans="1:35" s="6" customFormat="1" ht="66">
      <c r="A187" s="4"/>
      <c r="B187" s="42">
        <v>3.7119999999999997</v>
      </c>
      <c r="C187" s="12" t="s">
        <v>207</v>
      </c>
      <c r="D187" s="36"/>
      <c r="E187" s="91">
        <v>155</v>
      </c>
      <c r="F187" s="9" t="s">
        <v>11</v>
      </c>
      <c r="G187" s="16" t="s">
        <v>12</v>
      </c>
      <c r="H187" s="17" t="s">
        <v>13</v>
      </c>
      <c r="I187" s="16" t="s">
        <v>14</v>
      </c>
      <c r="J187" s="39">
        <v>4</v>
      </c>
      <c r="K187" s="18">
        <v>620</v>
      </c>
      <c r="L187" s="969">
        <v>0</v>
      </c>
      <c r="M187" s="39">
        <v>0</v>
      </c>
      <c r="N187" s="1075">
        <v>0</v>
      </c>
      <c r="O187" s="39">
        <v>0</v>
      </c>
      <c r="P187" s="1075">
        <v>0</v>
      </c>
      <c r="Q187" s="39">
        <v>0</v>
      </c>
      <c r="R187" s="1075">
        <v>70</v>
      </c>
      <c r="S187" s="39">
        <v>280</v>
      </c>
      <c r="T187" s="1075">
        <v>0</v>
      </c>
      <c r="U187" s="39">
        <v>0</v>
      </c>
      <c r="V187" s="1075">
        <v>0</v>
      </c>
      <c r="W187" s="39">
        <v>0</v>
      </c>
      <c r="X187" s="1075">
        <v>70</v>
      </c>
      <c r="Y187" s="39">
        <v>280</v>
      </c>
      <c r="Z187" s="1075">
        <v>0</v>
      </c>
      <c r="AA187" s="39">
        <v>0</v>
      </c>
      <c r="AB187" s="1075">
        <v>0</v>
      </c>
      <c r="AC187" s="39">
        <v>0</v>
      </c>
      <c r="AD187" s="1075">
        <v>15</v>
      </c>
      <c r="AE187" s="39">
        <v>60</v>
      </c>
      <c r="AF187" s="1075">
        <v>0</v>
      </c>
      <c r="AG187" s="39">
        <v>0</v>
      </c>
      <c r="AH187" s="1075">
        <v>0</v>
      </c>
      <c r="AI187" s="39">
        <v>0</v>
      </c>
    </row>
    <row r="188" spans="1:35" s="6" customFormat="1" ht="66">
      <c r="A188" s="4"/>
      <c r="B188" s="42">
        <v>75.399999999999991</v>
      </c>
      <c r="C188" s="12" t="s">
        <v>208</v>
      </c>
      <c r="D188" s="36"/>
      <c r="E188" s="91">
        <v>9</v>
      </c>
      <c r="F188" s="9" t="s">
        <v>22</v>
      </c>
      <c r="G188" s="16" t="s">
        <v>12</v>
      </c>
      <c r="H188" s="17" t="s">
        <v>13</v>
      </c>
      <c r="I188" s="16" t="s">
        <v>14</v>
      </c>
      <c r="J188" s="39">
        <v>82</v>
      </c>
      <c r="K188" s="18">
        <v>738</v>
      </c>
      <c r="L188" s="969">
        <v>0</v>
      </c>
      <c r="M188" s="39">
        <v>0</v>
      </c>
      <c r="N188" s="1075">
        <v>0</v>
      </c>
      <c r="O188" s="39">
        <v>0</v>
      </c>
      <c r="P188" s="1075">
        <v>0</v>
      </c>
      <c r="Q188" s="39">
        <v>0</v>
      </c>
      <c r="R188" s="1075">
        <v>8</v>
      </c>
      <c r="S188" s="39">
        <v>656</v>
      </c>
      <c r="T188" s="1075">
        <v>0</v>
      </c>
      <c r="U188" s="39">
        <v>0</v>
      </c>
      <c r="V188" s="1075">
        <v>0</v>
      </c>
      <c r="W188" s="39">
        <v>0</v>
      </c>
      <c r="X188" s="1075">
        <v>1</v>
      </c>
      <c r="Y188" s="39">
        <v>82</v>
      </c>
      <c r="Z188" s="1075">
        <v>0</v>
      </c>
      <c r="AA188" s="39">
        <v>0</v>
      </c>
      <c r="AB188" s="1075">
        <v>0</v>
      </c>
      <c r="AC188" s="39">
        <v>0</v>
      </c>
      <c r="AD188" s="1075">
        <v>0</v>
      </c>
      <c r="AE188" s="39">
        <v>0</v>
      </c>
      <c r="AF188" s="1075">
        <v>0</v>
      </c>
      <c r="AG188" s="39">
        <v>0</v>
      </c>
      <c r="AH188" s="1075">
        <v>0</v>
      </c>
      <c r="AI188" s="39">
        <v>0</v>
      </c>
    </row>
    <row r="189" spans="1:35" s="6" customFormat="1" ht="66">
      <c r="A189" s="4"/>
      <c r="B189" s="42">
        <v>92.8</v>
      </c>
      <c r="C189" s="12" t="s">
        <v>210</v>
      </c>
      <c r="D189" s="36"/>
      <c r="E189" s="91">
        <v>4</v>
      </c>
      <c r="F189" s="31" t="s">
        <v>206</v>
      </c>
      <c r="G189" s="16" t="s">
        <v>12</v>
      </c>
      <c r="H189" s="17" t="s">
        <v>13</v>
      </c>
      <c r="I189" s="16" t="s">
        <v>14</v>
      </c>
      <c r="J189" s="39">
        <v>100</v>
      </c>
      <c r="K189" s="18">
        <v>400</v>
      </c>
      <c r="L189" s="969">
        <v>0</v>
      </c>
      <c r="M189" s="39">
        <v>0</v>
      </c>
      <c r="N189" s="1075">
        <v>0</v>
      </c>
      <c r="O189" s="39">
        <v>0</v>
      </c>
      <c r="P189" s="1075">
        <v>0</v>
      </c>
      <c r="Q189" s="39">
        <v>0</v>
      </c>
      <c r="R189" s="1075">
        <v>2</v>
      </c>
      <c r="S189" s="39">
        <v>200</v>
      </c>
      <c r="T189" s="1075">
        <v>0</v>
      </c>
      <c r="U189" s="39">
        <v>0</v>
      </c>
      <c r="V189" s="1075">
        <v>0</v>
      </c>
      <c r="W189" s="39">
        <v>0</v>
      </c>
      <c r="X189" s="1075">
        <v>2</v>
      </c>
      <c r="Y189" s="39">
        <v>200</v>
      </c>
      <c r="Z189" s="1075">
        <v>0</v>
      </c>
      <c r="AA189" s="39">
        <v>0</v>
      </c>
      <c r="AB189" s="1075">
        <v>0</v>
      </c>
      <c r="AC189" s="39">
        <v>0</v>
      </c>
      <c r="AD189" s="1075">
        <v>0</v>
      </c>
      <c r="AE189" s="39">
        <v>0</v>
      </c>
      <c r="AF189" s="1075">
        <v>0</v>
      </c>
      <c r="AG189" s="39">
        <v>0</v>
      </c>
      <c r="AH189" s="1075">
        <v>0</v>
      </c>
      <c r="AI189" s="39">
        <v>0</v>
      </c>
    </row>
    <row r="190" spans="1:35" s="6" customFormat="1" ht="66">
      <c r="A190" s="4"/>
      <c r="B190" s="42">
        <v>11.9</v>
      </c>
      <c r="C190" s="13" t="s">
        <v>211</v>
      </c>
      <c r="D190" s="36"/>
      <c r="E190" s="91">
        <v>22</v>
      </c>
      <c r="F190" s="9" t="s">
        <v>22</v>
      </c>
      <c r="G190" s="16" t="s">
        <v>12</v>
      </c>
      <c r="H190" s="17" t="s">
        <v>13</v>
      </c>
      <c r="I190" s="16" t="s">
        <v>14</v>
      </c>
      <c r="J190" s="39">
        <v>13</v>
      </c>
      <c r="K190" s="18">
        <v>286</v>
      </c>
      <c r="L190" s="969">
        <v>0</v>
      </c>
      <c r="M190" s="39">
        <v>0</v>
      </c>
      <c r="N190" s="1075">
        <v>0</v>
      </c>
      <c r="O190" s="39">
        <v>0</v>
      </c>
      <c r="P190" s="1075">
        <v>0</v>
      </c>
      <c r="Q190" s="39">
        <v>0</v>
      </c>
      <c r="R190" s="1075">
        <v>19</v>
      </c>
      <c r="S190" s="39">
        <v>247</v>
      </c>
      <c r="T190" s="1075">
        <v>0</v>
      </c>
      <c r="U190" s="39">
        <v>0</v>
      </c>
      <c r="V190" s="1075">
        <v>0</v>
      </c>
      <c r="W190" s="39">
        <v>0</v>
      </c>
      <c r="X190" s="1075">
        <v>3</v>
      </c>
      <c r="Y190" s="39">
        <v>39</v>
      </c>
      <c r="Z190" s="1075">
        <v>0</v>
      </c>
      <c r="AA190" s="39">
        <v>0</v>
      </c>
      <c r="AB190" s="1075">
        <v>0</v>
      </c>
      <c r="AC190" s="39">
        <v>0</v>
      </c>
      <c r="AD190" s="1075">
        <v>0</v>
      </c>
      <c r="AE190" s="39">
        <v>0</v>
      </c>
      <c r="AF190" s="1075">
        <v>0</v>
      </c>
      <c r="AG190" s="39">
        <v>0</v>
      </c>
      <c r="AH190" s="1075">
        <v>0</v>
      </c>
      <c r="AI190" s="39">
        <v>0</v>
      </c>
    </row>
    <row r="191" spans="1:35" s="6" customFormat="1" ht="66">
      <c r="A191" s="4"/>
      <c r="B191" s="42">
        <v>63.71</v>
      </c>
      <c r="C191" s="12" t="s">
        <v>212</v>
      </c>
      <c r="D191" s="36"/>
      <c r="E191" s="91">
        <v>51</v>
      </c>
      <c r="F191" s="23" t="s">
        <v>22</v>
      </c>
      <c r="G191" s="16" t="s">
        <v>12</v>
      </c>
      <c r="H191" s="17" t="s">
        <v>13</v>
      </c>
      <c r="I191" s="16" t="s">
        <v>14</v>
      </c>
      <c r="J191" s="39">
        <v>69</v>
      </c>
      <c r="K191" s="18">
        <v>3519</v>
      </c>
      <c r="L191" s="969">
        <v>0</v>
      </c>
      <c r="M191" s="39">
        <v>0</v>
      </c>
      <c r="N191" s="1075">
        <v>0</v>
      </c>
      <c r="O191" s="39">
        <v>0</v>
      </c>
      <c r="P191" s="1075">
        <v>0</v>
      </c>
      <c r="Q191" s="39">
        <v>0</v>
      </c>
      <c r="R191" s="1075">
        <v>28</v>
      </c>
      <c r="S191" s="39">
        <v>1932</v>
      </c>
      <c r="T191" s="1075">
        <v>0</v>
      </c>
      <c r="U191" s="39">
        <v>0</v>
      </c>
      <c r="V191" s="1075">
        <v>0</v>
      </c>
      <c r="W191" s="39">
        <v>0</v>
      </c>
      <c r="X191" s="1075">
        <v>14</v>
      </c>
      <c r="Y191" s="39">
        <v>966</v>
      </c>
      <c r="Z191" s="1075">
        <v>0</v>
      </c>
      <c r="AA191" s="39">
        <v>0</v>
      </c>
      <c r="AB191" s="1075">
        <v>0</v>
      </c>
      <c r="AC191" s="39">
        <v>0</v>
      </c>
      <c r="AD191" s="1075">
        <v>9</v>
      </c>
      <c r="AE191" s="39">
        <v>621</v>
      </c>
      <c r="AF191" s="1075">
        <v>0</v>
      </c>
      <c r="AG191" s="39">
        <v>0</v>
      </c>
      <c r="AH191" s="1075">
        <v>0</v>
      </c>
      <c r="AI191" s="39">
        <v>0</v>
      </c>
    </row>
    <row r="192" spans="1:35" s="6" customFormat="1" ht="22.5">
      <c r="B192" s="50">
        <v>214</v>
      </c>
      <c r="C192" s="50" t="s">
        <v>214</v>
      </c>
      <c r="D192" s="50"/>
      <c r="E192" s="967"/>
      <c r="F192" s="50"/>
      <c r="G192" s="50"/>
      <c r="H192" s="50"/>
      <c r="I192" s="50"/>
      <c r="J192" s="50"/>
      <c r="K192" s="968">
        <v>114735</v>
      </c>
      <c r="L192" s="967">
        <v>0</v>
      </c>
      <c r="M192" s="50">
        <v>0</v>
      </c>
      <c r="N192" s="967">
        <v>0</v>
      </c>
      <c r="O192" s="50">
        <v>0</v>
      </c>
      <c r="P192" s="967">
        <v>0</v>
      </c>
      <c r="Q192" s="50">
        <v>0</v>
      </c>
      <c r="R192" s="967">
        <v>0</v>
      </c>
      <c r="S192" s="50">
        <v>84944</v>
      </c>
      <c r="T192" s="967">
        <v>0</v>
      </c>
      <c r="U192" s="50">
        <v>0</v>
      </c>
      <c r="V192" s="967">
        <v>0</v>
      </c>
      <c r="W192" s="50">
        <v>0</v>
      </c>
      <c r="X192" s="967">
        <v>0</v>
      </c>
      <c r="Y192" s="50">
        <v>28091</v>
      </c>
      <c r="Z192" s="967">
        <v>0</v>
      </c>
      <c r="AA192" s="50">
        <v>0</v>
      </c>
      <c r="AB192" s="967">
        <v>0</v>
      </c>
      <c r="AC192" s="50">
        <v>0</v>
      </c>
      <c r="AD192" s="967">
        <v>0</v>
      </c>
      <c r="AE192" s="50">
        <v>1700</v>
      </c>
      <c r="AF192" s="967">
        <v>0</v>
      </c>
      <c r="AG192" s="50">
        <v>0</v>
      </c>
      <c r="AH192" s="967">
        <v>0</v>
      </c>
      <c r="AI192" s="50">
        <v>0</v>
      </c>
    </row>
    <row r="193" spans="1:35" s="6" customFormat="1">
      <c r="B193" s="970">
        <v>21401</v>
      </c>
      <c r="C193" s="971" t="s">
        <v>215</v>
      </c>
      <c r="D193" s="972"/>
      <c r="E193" s="973"/>
      <c r="F193" s="85"/>
      <c r="G193" s="86"/>
      <c r="H193" s="86"/>
      <c r="I193" s="86"/>
      <c r="J193" s="39"/>
      <c r="K193" s="18">
        <v>114735</v>
      </c>
      <c r="L193" s="969">
        <v>0</v>
      </c>
      <c r="M193" s="39">
        <v>0</v>
      </c>
      <c r="N193" s="1075">
        <v>0</v>
      </c>
      <c r="O193" s="39">
        <v>0</v>
      </c>
      <c r="P193" s="1075">
        <v>0</v>
      </c>
      <c r="Q193" s="39">
        <v>0</v>
      </c>
      <c r="R193" s="1075">
        <v>0</v>
      </c>
      <c r="S193" s="39">
        <v>84944</v>
      </c>
      <c r="T193" s="1075">
        <v>0</v>
      </c>
      <c r="U193" s="39">
        <v>0</v>
      </c>
      <c r="V193" s="1075">
        <v>0</v>
      </c>
      <c r="W193" s="39">
        <v>0</v>
      </c>
      <c r="X193" s="1075">
        <v>0</v>
      </c>
      <c r="Y193" s="39">
        <v>28091</v>
      </c>
      <c r="Z193" s="1075">
        <v>0</v>
      </c>
      <c r="AA193" s="39">
        <v>0</v>
      </c>
      <c r="AB193" s="1075">
        <v>0</v>
      </c>
      <c r="AC193" s="39">
        <v>0</v>
      </c>
      <c r="AD193" s="1075">
        <v>0</v>
      </c>
      <c r="AE193" s="39">
        <v>1700</v>
      </c>
      <c r="AF193" s="1075">
        <v>0</v>
      </c>
      <c r="AG193" s="39">
        <v>0</v>
      </c>
      <c r="AH193" s="1075">
        <v>0</v>
      </c>
      <c r="AI193" s="39">
        <v>0</v>
      </c>
    </row>
    <row r="194" spans="1:35" s="6" customFormat="1" ht="66">
      <c r="B194" s="51">
        <v>486</v>
      </c>
      <c r="C194" s="955" t="s">
        <v>216</v>
      </c>
      <c r="D194" s="11"/>
      <c r="E194" s="91">
        <v>8</v>
      </c>
      <c r="F194" s="52" t="s">
        <v>11</v>
      </c>
      <c r="G194" s="974" t="s">
        <v>12</v>
      </c>
      <c r="H194" s="975" t="s">
        <v>13</v>
      </c>
      <c r="I194" s="974" t="s">
        <v>14</v>
      </c>
      <c r="J194" s="296">
        <v>425</v>
      </c>
      <c r="K194" s="296">
        <v>3400</v>
      </c>
      <c r="L194" s="1126">
        <v>0</v>
      </c>
      <c r="M194" s="296">
        <v>0</v>
      </c>
      <c r="N194" s="297">
        <v>0</v>
      </c>
      <c r="O194" s="296">
        <v>0</v>
      </c>
      <c r="P194" s="297">
        <v>0</v>
      </c>
      <c r="Q194" s="296">
        <v>0</v>
      </c>
      <c r="R194" s="297">
        <v>2</v>
      </c>
      <c r="S194" s="296">
        <v>850</v>
      </c>
      <c r="T194" s="297">
        <v>0</v>
      </c>
      <c r="U194" s="296">
        <v>0</v>
      </c>
      <c r="V194" s="297">
        <v>0</v>
      </c>
      <c r="W194" s="296">
        <v>0</v>
      </c>
      <c r="X194" s="297">
        <v>2</v>
      </c>
      <c r="Y194" s="296">
        <v>850</v>
      </c>
      <c r="Z194" s="297">
        <v>0</v>
      </c>
      <c r="AA194" s="296">
        <v>0</v>
      </c>
      <c r="AB194" s="297">
        <v>0</v>
      </c>
      <c r="AC194" s="296">
        <v>0</v>
      </c>
      <c r="AD194" s="297">
        <v>4</v>
      </c>
      <c r="AE194" s="296">
        <v>1700</v>
      </c>
      <c r="AF194" s="297">
        <v>0</v>
      </c>
      <c r="AG194" s="296">
        <v>0</v>
      </c>
      <c r="AH194" s="297">
        <v>0</v>
      </c>
      <c r="AI194" s="296">
        <v>0</v>
      </c>
    </row>
    <row r="195" spans="1:35" s="6" customFormat="1" ht="66">
      <c r="B195" s="51">
        <v>486</v>
      </c>
      <c r="C195" s="955" t="s">
        <v>217</v>
      </c>
      <c r="D195" s="11"/>
      <c r="E195" s="91">
        <v>2</v>
      </c>
      <c r="F195" s="52" t="s">
        <v>11</v>
      </c>
      <c r="G195" s="974" t="s">
        <v>12</v>
      </c>
      <c r="H195" s="975" t="s">
        <v>13</v>
      </c>
      <c r="I195" s="974" t="s">
        <v>14</v>
      </c>
      <c r="J195" s="296">
        <v>340</v>
      </c>
      <c r="K195" s="296">
        <v>680</v>
      </c>
      <c r="L195" s="1126">
        <v>0</v>
      </c>
      <c r="M195" s="296">
        <v>0</v>
      </c>
      <c r="N195" s="297">
        <v>0</v>
      </c>
      <c r="O195" s="296">
        <v>0</v>
      </c>
      <c r="P195" s="297">
        <v>0</v>
      </c>
      <c r="Q195" s="296">
        <v>0</v>
      </c>
      <c r="R195" s="297">
        <v>1</v>
      </c>
      <c r="S195" s="296">
        <v>340</v>
      </c>
      <c r="T195" s="297">
        <v>0</v>
      </c>
      <c r="U195" s="296">
        <v>0</v>
      </c>
      <c r="V195" s="297">
        <v>0</v>
      </c>
      <c r="W195" s="296">
        <v>0</v>
      </c>
      <c r="X195" s="297">
        <v>1</v>
      </c>
      <c r="Y195" s="296">
        <v>340</v>
      </c>
      <c r="Z195" s="297">
        <v>0</v>
      </c>
      <c r="AA195" s="296">
        <v>0</v>
      </c>
      <c r="AB195" s="297">
        <v>0</v>
      </c>
      <c r="AC195" s="296">
        <v>0</v>
      </c>
      <c r="AD195" s="297">
        <v>0</v>
      </c>
      <c r="AE195" s="296">
        <v>0</v>
      </c>
      <c r="AF195" s="297">
        <v>0</v>
      </c>
      <c r="AG195" s="296">
        <v>0</v>
      </c>
      <c r="AH195" s="297">
        <v>0</v>
      </c>
      <c r="AI195" s="296">
        <v>0</v>
      </c>
    </row>
    <row r="196" spans="1:35" s="6" customFormat="1" ht="66">
      <c r="B196" s="51">
        <v>486</v>
      </c>
      <c r="C196" s="955" t="s">
        <v>218</v>
      </c>
      <c r="D196" s="11"/>
      <c r="E196" s="91">
        <v>2</v>
      </c>
      <c r="F196" s="52" t="s">
        <v>11</v>
      </c>
      <c r="G196" s="974" t="s">
        <v>12</v>
      </c>
      <c r="H196" s="975" t="s">
        <v>13</v>
      </c>
      <c r="I196" s="974" t="s">
        <v>14</v>
      </c>
      <c r="J196" s="296">
        <v>340</v>
      </c>
      <c r="K196" s="296">
        <v>680</v>
      </c>
      <c r="L196" s="1126">
        <v>0</v>
      </c>
      <c r="M196" s="296">
        <v>0</v>
      </c>
      <c r="N196" s="297">
        <v>0</v>
      </c>
      <c r="O196" s="296">
        <v>0</v>
      </c>
      <c r="P196" s="297">
        <v>0</v>
      </c>
      <c r="Q196" s="296">
        <v>0</v>
      </c>
      <c r="R196" s="297">
        <v>1</v>
      </c>
      <c r="S196" s="296">
        <v>340</v>
      </c>
      <c r="T196" s="297">
        <v>0</v>
      </c>
      <c r="U196" s="296">
        <v>0</v>
      </c>
      <c r="V196" s="297">
        <v>0</v>
      </c>
      <c r="W196" s="296">
        <v>0</v>
      </c>
      <c r="X196" s="297">
        <v>1</v>
      </c>
      <c r="Y196" s="296">
        <v>340</v>
      </c>
      <c r="Z196" s="297">
        <v>0</v>
      </c>
      <c r="AA196" s="296">
        <v>0</v>
      </c>
      <c r="AB196" s="297">
        <v>0</v>
      </c>
      <c r="AC196" s="296">
        <v>0</v>
      </c>
      <c r="AD196" s="297">
        <v>0</v>
      </c>
      <c r="AE196" s="296">
        <v>0</v>
      </c>
      <c r="AF196" s="297">
        <v>0</v>
      </c>
      <c r="AG196" s="296">
        <v>0</v>
      </c>
      <c r="AH196" s="297">
        <v>0</v>
      </c>
      <c r="AI196" s="296">
        <v>0</v>
      </c>
    </row>
    <row r="197" spans="1:35" s="6" customFormat="1" ht="66">
      <c r="B197" s="51">
        <v>486</v>
      </c>
      <c r="C197" s="955" t="s">
        <v>219</v>
      </c>
      <c r="D197" s="11"/>
      <c r="E197" s="91">
        <v>2</v>
      </c>
      <c r="F197" s="52" t="s">
        <v>11</v>
      </c>
      <c r="G197" s="974" t="s">
        <v>12</v>
      </c>
      <c r="H197" s="975" t="s">
        <v>13</v>
      </c>
      <c r="I197" s="974" t="s">
        <v>14</v>
      </c>
      <c r="J197" s="296">
        <v>340</v>
      </c>
      <c r="K197" s="296">
        <v>680</v>
      </c>
      <c r="L197" s="1126">
        <v>0</v>
      </c>
      <c r="M197" s="296">
        <v>0</v>
      </c>
      <c r="N197" s="297">
        <v>0</v>
      </c>
      <c r="O197" s="296">
        <v>0</v>
      </c>
      <c r="P197" s="297">
        <v>0</v>
      </c>
      <c r="Q197" s="296">
        <v>0</v>
      </c>
      <c r="R197" s="297">
        <v>1</v>
      </c>
      <c r="S197" s="296">
        <v>340</v>
      </c>
      <c r="T197" s="297">
        <v>0</v>
      </c>
      <c r="U197" s="296">
        <v>0</v>
      </c>
      <c r="V197" s="297">
        <v>0</v>
      </c>
      <c r="W197" s="296">
        <v>0</v>
      </c>
      <c r="X197" s="297">
        <v>1</v>
      </c>
      <c r="Y197" s="296">
        <v>340</v>
      </c>
      <c r="Z197" s="297">
        <v>0</v>
      </c>
      <c r="AA197" s="296">
        <v>0</v>
      </c>
      <c r="AB197" s="297">
        <v>0</v>
      </c>
      <c r="AC197" s="296">
        <v>0</v>
      </c>
      <c r="AD197" s="297">
        <v>0</v>
      </c>
      <c r="AE197" s="296">
        <v>0</v>
      </c>
      <c r="AF197" s="297">
        <v>0</v>
      </c>
      <c r="AG197" s="296">
        <v>0</v>
      </c>
      <c r="AH197" s="297">
        <v>0</v>
      </c>
      <c r="AI197" s="296">
        <v>0</v>
      </c>
    </row>
    <row r="198" spans="1:35" s="6" customFormat="1" ht="66">
      <c r="B198" s="51">
        <v>486</v>
      </c>
      <c r="C198" s="12" t="s">
        <v>220</v>
      </c>
      <c r="D198" s="11"/>
      <c r="E198" s="91">
        <v>21</v>
      </c>
      <c r="F198" s="52" t="s">
        <v>11</v>
      </c>
      <c r="G198" s="974" t="s">
        <v>12</v>
      </c>
      <c r="H198" s="975" t="s">
        <v>13</v>
      </c>
      <c r="I198" s="974" t="s">
        <v>14</v>
      </c>
      <c r="J198" s="53">
        <v>525</v>
      </c>
      <c r="K198" s="54">
        <v>11025</v>
      </c>
      <c r="L198" s="1127">
        <v>0</v>
      </c>
      <c r="M198" s="53">
        <v>0</v>
      </c>
      <c r="N198" s="1081">
        <v>0</v>
      </c>
      <c r="O198" s="53">
        <v>0</v>
      </c>
      <c r="P198" s="1081">
        <v>0</v>
      </c>
      <c r="Q198" s="53">
        <v>0</v>
      </c>
      <c r="R198" s="1081">
        <v>15</v>
      </c>
      <c r="S198" s="53">
        <v>7875</v>
      </c>
      <c r="T198" s="1081">
        <v>0</v>
      </c>
      <c r="U198" s="53">
        <v>0</v>
      </c>
      <c r="V198" s="1081">
        <v>0</v>
      </c>
      <c r="W198" s="53">
        <v>0</v>
      </c>
      <c r="X198" s="1081">
        <v>6</v>
      </c>
      <c r="Y198" s="53">
        <v>3150</v>
      </c>
      <c r="Z198" s="1081">
        <v>0</v>
      </c>
      <c r="AA198" s="53">
        <v>0</v>
      </c>
      <c r="AB198" s="1081">
        <v>0</v>
      </c>
      <c r="AC198" s="53">
        <v>0</v>
      </c>
      <c r="AD198" s="1081">
        <v>0</v>
      </c>
      <c r="AE198" s="53">
        <v>0</v>
      </c>
      <c r="AF198" s="1081">
        <v>0</v>
      </c>
      <c r="AG198" s="53">
        <v>0</v>
      </c>
      <c r="AH198" s="1081">
        <v>0</v>
      </c>
      <c r="AI198" s="53">
        <v>0</v>
      </c>
    </row>
    <row r="199" spans="1:35" s="6" customFormat="1" ht="66">
      <c r="B199" s="55">
        <v>149</v>
      </c>
      <c r="C199" s="13" t="s">
        <v>221</v>
      </c>
      <c r="D199" s="11"/>
      <c r="E199" s="91">
        <v>6</v>
      </c>
      <c r="F199" s="31" t="s">
        <v>11</v>
      </c>
      <c r="G199" s="16" t="s">
        <v>12</v>
      </c>
      <c r="H199" s="17" t="s">
        <v>13</v>
      </c>
      <c r="I199" s="16" t="s">
        <v>14</v>
      </c>
      <c r="J199" s="53">
        <v>161</v>
      </c>
      <c r="K199" s="54">
        <v>966</v>
      </c>
      <c r="L199" s="1127">
        <v>0</v>
      </c>
      <c r="M199" s="53">
        <v>0</v>
      </c>
      <c r="N199" s="1081">
        <v>0</v>
      </c>
      <c r="O199" s="53">
        <v>0</v>
      </c>
      <c r="P199" s="1081">
        <v>0</v>
      </c>
      <c r="Q199" s="53">
        <v>0</v>
      </c>
      <c r="R199" s="1081">
        <v>6</v>
      </c>
      <c r="S199" s="53">
        <v>966</v>
      </c>
      <c r="T199" s="1081">
        <v>0</v>
      </c>
      <c r="U199" s="53">
        <v>0</v>
      </c>
      <c r="V199" s="1081">
        <v>0</v>
      </c>
      <c r="W199" s="53">
        <v>0</v>
      </c>
      <c r="X199" s="1081">
        <v>0</v>
      </c>
      <c r="Y199" s="53">
        <v>0</v>
      </c>
      <c r="Z199" s="1081">
        <v>0</v>
      </c>
      <c r="AA199" s="53">
        <v>0</v>
      </c>
      <c r="AB199" s="1081">
        <v>0</v>
      </c>
      <c r="AC199" s="53">
        <v>0</v>
      </c>
      <c r="AD199" s="1081">
        <v>0</v>
      </c>
      <c r="AE199" s="53">
        <v>0</v>
      </c>
      <c r="AF199" s="1081">
        <v>0</v>
      </c>
      <c r="AG199" s="53">
        <v>0</v>
      </c>
      <c r="AH199" s="1081">
        <v>0</v>
      </c>
      <c r="AI199" s="53">
        <v>0</v>
      </c>
    </row>
    <row r="200" spans="1:35" s="6" customFormat="1" ht="66">
      <c r="B200" s="55"/>
      <c r="C200" s="12" t="s">
        <v>222</v>
      </c>
      <c r="D200" s="11"/>
      <c r="E200" s="91">
        <v>1</v>
      </c>
      <c r="F200" s="31" t="s">
        <v>11</v>
      </c>
      <c r="G200" s="16" t="s">
        <v>12</v>
      </c>
      <c r="H200" s="17" t="s">
        <v>13</v>
      </c>
      <c r="I200" s="16" t="s">
        <v>14</v>
      </c>
      <c r="J200" s="53">
        <v>400</v>
      </c>
      <c r="K200" s="54">
        <v>400</v>
      </c>
      <c r="L200" s="1127">
        <v>0</v>
      </c>
      <c r="M200" s="53">
        <v>0</v>
      </c>
      <c r="N200" s="1081">
        <v>0</v>
      </c>
      <c r="O200" s="53">
        <v>0</v>
      </c>
      <c r="P200" s="1081">
        <v>0</v>
      </c>
      <c r="Q200" s="53">
        <v>0</v>
      </c>
      <c r="R200" s="1081">
        <v>1</v>
      </c>
      <c r="S200" s="53">
        <v>400</v>
      </c>
      <c r="T200" s="1081">
        <v>0</v>
      </c>
      <c r="U200" s="53">
        <v>0</v>
      </c>
      <c r="V200" s="1081">
        <v>0</v>
      </c>
      <c r="W200" s="53">
        <v>0</v>
      </c>
      <c r="X200" s="1081">
        <v>0</v>
      </c>
      <c r="Y200" s="53">
        <v>0</v>
      </c>
      <c r="Z200" s="1081">
        <v>0</v>
      </c>
      <c r="AA200" s="53">
        <v>0</v>
      </c>
      <c r="AB200" s="1081">
        <v>0</v>
      </c>
      <c r="AC200" s="53">
        <v>0</v>
      </c>
      <c r="AD200" s="1081">
        <v>0</v>
      </c>
      <c r="AE200" s="53">
        <v>0</v>
      </c>
      <c r="AF200" s="1081">
        <v>0</v>
      </c>
      <c r="AG200" s="53">
        <v>0</v>
      </c>
      <c r="AH200" s="1081">
        <v>0</v>
      </c>
      <c r="AI200" s="53">
        <v>0</v>
      </c>
    </row>
    <row r="201" spans="1:35" s="6" customFormat="1" ht="66">
      <c r="B201" s="55">
        <v>151.20249999999999</v>
      </c>
      <c r="C201" s="12" t="s">
        <v>223</v>
      </c>
      <c r="D201" s="11"/>
      <c r="E201" s="91">
        <v>12</v>
      </c>
      <c r="F201" s="31" t="s">
        <v>11</v>
      </c>
      <c r="G201" s="16" t="s">
        <v>12</v>
      </c>
      <c r="H201" s="17" t="s">
        <v>13</v>
      </c>
      <c r="I201" s="16" t="s">
        <v>14</v>
      </c>
      <c r="J201" s="53">
        <v>163</v>
      </c>
      <c r="K201" s="54">
        <v>1956</v>
      </c>
      <c r="L201" s="1127">
        <v>0</v>
      </c>
      <c r="M201" s="53">
        <v>0</v>
      </c>
      <c r="N201" s="1081">
        <v>0</v>
      </c>
      <c r="O201" s="53">
        <v>0</v>
      </c>
      <c r="P201" s="1081">
        <v>0</v>
      </c>
      <c r="Q201" s="53">
        <v>0</v>
      </c>
      <c r="R201" s="1081">
        <v>12</v>
      </c>
      <c r="S201" s="53">
        <v>1956</v>
      </c>
      <c r="T201" s="1081">
        <v>0</v>
      </c>
      <c r="U201" s="53">
        <v>0</v>
      </c>
      <c r="V201" s="1081">
        <v>0</v>
      </c>
      <c r="W201" s="53">
        <v>0</v>
      </c>
      <c r="X201" s="1081">
        <v>0</v>
      </c>
      <c r="Y201" s="53">
        <v>0</v>
      </c>
      <c r="Z201" s="1081">
        <v>0</v>
      </c>
      <c r="AA201" s="53">
        <v>0</v>
      </c>
      <c r="AB201" s="1081">
        <v>0</v>
      </c>
      <c r="AC201" s="53">
        <v>0</v>
      </c>
      <c r="AD201" s="1081">
        <v>0</v>
      </c>
      <c r="AE201" s="53">
        <v>0</v>
      </c>
      <c r="AF201" s="1081">
        <v>0</v>
      </c>
      <c r="AG201" s="53">
        <v>0</v>
      </c>
      <c r="AH201" s="1081">
        <v>0</v>
      </c>
      <c r="AI201" s="53">
        <v>0</v>
      </c>
    </row>
    <row r="202" spans="1:35" s="6" customFormat="1" ht="66">
      <c r="B202" s="55">
        <v>139.65</v>
      </c>
      <c r="C202" s="12" t="s">
        <v>224</v>
      </c>
      <c r="D202" s="11"/>
      <c r="E202" s="91">
        <v>13</v>
      </c>
      <c r="F202" s="31" t="s">
        <v>11</v>
      </c>
      <c r="G202" s="16" t="s">
        <v>12</v>
      </c>
      <c r="H202" s="17" t="s">
        <v>13</v>
      </c>
      <c r="I202" s="16" t="s">
        <v>14</v>
      </c>
      <c r="J202" s="53">
        <v>151</v>
      </c>
      <c r="K202" s="54">
        <v>1963</v>
      </c>
      <c r="L202" s="1127">
        <v>0</v>
      </c>
      <c r="M202" s="53">
        <v>0</v>
      </c>
      <c r="N202" s="1081">
        <v>0</v>
      </c>
      <c r="O202" s="53">
        <v>0</v>
      </c>
      <c r="P202" s="1081">
        <v>0</v>
      </c>
      <c r="Q202" s="53">
        <v>0</v>
      </c>
      <c r="R202" s="1081">
        <v>13</v>
      </c>
      <c r="S202" s="53">
        <v>1963</v>
      </c>
      <c r="T202" s="1081">
        <v>0</v>
      </c>
      <c r="U202" s="53">
        <v>0</v>
      </c>
      <c r="V202" s="1081">
        <v>0</v>
      </c>
      <c r="W202" s="53">
        <v>0</v>
      </c>
      <c r="X202" s="1081">
        <v>0</v>
      </c>
      <c r="Y202" s="53">
        <v>0</v>
      </c>
      <c r="Z202" s="1081">
        <v>0</v>
      </c>
      <c r="AA202" s="53">
        <v>0</v>
      </c>
      <c r="AB202" s="1081">
        <v>0</v>
      </c>
      <c r="AC202" s="53">
        <v>0</v>
      </c>
      <c r="AD202" s="1081">
        <v>0</v>
      </c>
      <c r="AE202" s="53">
        <v>0</v>
      </c>
      <c r="AF202" s="1081">
        <v>0</v>
      </c>
      <c r="AG202" s="53">
        <v>0</v>
      </c>
      <c r="AH202" s="1081">
        <v>0</v>
      </c>
      <c r="AI202" s="53">
        <v>0</v>
      </c>
    </row>
    <row r="203" spans="1:35" s="6" customFormat="1" ht="66">
      <c r="B203" s="55">
        <v>1620</v>
      </c>
      <c r="C203" s="12" t="s">
        <v>225</v>
      </c>
      <c r="D203" s="11"/>
      <c r="E203" s="91">
        <v>13</v>
      </c>
      <c r="F203" s="31" t="s">
        <v>11</v>
      </c>
      <c r="G203" s="16" t="s">
        <v>12</v>
      </c>
      <c r="H203" s="17" t="s">
        <v>13</v>
      </c>
      <c r="I203" s="16" t="s">
        <v>14</v>
      </c>
      <c r="J203" s="53">
        <v>1750</v>
      </c>
      <c r="K203" s="54">
        <v>22750</v>
      </c>
      <c r="L203" s="1127">
        <v>0</v>
      </c>
      <c r="M203" s="53">
        <v>0</v>
      </c>
      <c r="N203" s="1081">
        <v>0</v>
      </c>
      <c r="O203" s="53">
        <v>0</v>
      </c>
      <c r="P203" s="1081">
        <v>0</v>
      </c>
      <c r="Q203" s="53">
        <v>0</v>
      </c>
      <c r="R203" s="1081">
        <v>11</v>
      </c>
      <c r="S203" s="53">
        <v>19250</v>
      </c>
      <c r="T203" s="1081">
        <v>0</v>
      </c>
      <c r="U203" s="53">
        <v>0</v>
      </c>
      <c r="V203" s="1081">
        <v>0</v>
      </c>
      <c r="W203" s="53">
        <v>0</v>
      </c>
      <c r="X203" s="1081">
        <v>2</v>
      </c>
      <c r="Y203" s="53">
        <v>3500</v>
      </c>
      <c r="Z203" s="1081">
        <v>0</v>
      </c>
      <c r="AA203" s="53">
        <v>0</v>
      </c>
      <c r="AB203" s="1081">
        <v>0</v>
      </c>
      <c r="AC203" s="53">
        <v>0</v>
      </c>
      <c r="AD203" s="1081">
        <v>0</v>
      </c>
      <c r="AE203" s="53">
        <v>0</v>
      </c>
      <c r="AF203" s="1081">
        <v>0</v>
      </c>
      <c r="AG203" s="53">
        <v>0</v>
      </c>
      <c r="AH203" s="1081">
        <v>0</v>
      </c>
      <c r="AI203" s="53">
        <v>0</v>
      </c>
    </row>
    <row r="204" spans="1:35" s="6" customFormat="1" ht="66">
      <c r="B204" s="55">
        <v>250</v>
      </c>
      <c r="C204" s="12" t="s">
        <v>232</v>
      </c>
      <c r="D204" s="11"/>
      <c r="E204" s="91">
        <v>2</v>
      </c>
      <c r="F204" s="31" t="s">
        <v>22</v>
      </c>
      <c r="G204" s="16" t="s">
        <v>12</v>
      </c>
      <c r="H204" s="17" t="s">
        <v>13</v>
      </c>
      <c r="I204" s="16" t="s">
        <v>14</v>
      </c>
      <c r="J204" s="53">
        <v>270</v>
      </c>
      <c r="K204" s="54">
        <v>540</v>
      </c>
      <c r="L204" s="1127">
        <v>0</v>
      </c>
      <c r="M204" s="53">
        <v>0</v>
      </c>
      <c r="N204" s="1081">
        <v>0</v>
      </c>
      <c r="O204" s="53">
        <v>0</v>
      </c>
      <c r="P204" s="1081">
        <v>0</v>
      </c>
      <c r="Q204" s="53">
        <v>0</v>
      </c>
      <c r="R204" s="1081">
        <v>0</v>
      </c>
      <c r="S204" s="53">
        <v>0</v>
      </c>
      <c r="T204" s="1081">
        <v>0</v>
      </c>
      <c r="U204" s="53">
        <v>0</v>
      </c>
      <c r="V204" s="1081">
        <v>0</v>
      </c>
      <c r="W204" s="53">
        <v>0</v>
      </c>
      <c r="X204" s="1081">
        <v>2</v>
      </c>
      <c r="Y204" s="53">
        <v>540</v>
      </c>
      <c r="Z204" s="1081">
        <v>0</v>
      </c>
      <c r="AA204" s="53">
        <v>0</v>
      </c>
      <c r="AB204" s="1081">
        <v>0</v>
      </c>
      <c r="AC204" s="53">
        <v>0</v>
      </c>
      <c r="AD204" s="1081">
        <v>0</v>
      </c>
      <c r="AE204" s="53">
        <v>0</v>
      </c>
      <c r="AF204" s="1081">
        <v>0</v>
      </c>
      <c r="AG204" s="53">
        <v>0</v>
      </c>
      <c r="AH204" s="1081">
        <v>0</v>
      </c>
      <c r="AI204" s="53">
        <v>0</v>
      </c>
    </row>
    <row r="205" spans="1:35" s="6" customFormat="1" ht="66">
      <c r="B205" s="55">
        <v>800</v>
      </c>
      <c r="C205" s="12" t="s">
        <v>233</v>
      </c>
      <c r="D205" s="11"/>
      <c r="E205" s="91">
        <v>28</v>
      </c>
      <c r="F205" s="31" t="s">
        <v>22</v>
      </c>
      <c r="G205" s="16" t="s">
        <v>12</v>
      </c>
      <c r="H205" s="17" t="s">
        <v>13</v>
      </c>
      <c r="I205" s="16" t="s">
        <v>14</v>
      </c>
      <c r="J205" s="53">
        <v>864</v>
      </c>
      <c r="K205" s="54">
        <v>24192</v>
      </c>
      <c r="L205" s="1127">
        <v>0</v>
      </c>
      <c r="M205" s="53">
        <v>0</v>
      </c>
      <c r="N205" s="1081">
        <v>0</v>
      </c>
      <c r="O205" s="53">
        <v>0</v>
      </c>
      <c r="P205" s="1081">
        <v>0</v>
      </c>
      <c r="Q205" s="53">
        <v>0</v>
      </c>
      <c r="R205" s="1081">
        <v>26</v>
      </c>
      <c r="S205" s="53">
        <v>22464</v>
      </c>
      <c r="T205" s="1081">
        <v>0</v>
      </c>
      <c r="U205" s="53">
        <v>0</v>
      </c>
      <c r="V205" s="1081">
        <v>0</v>
      </c>
      <c r="W205" s="53">
        <v>0</v>
      </c>
      <c r="X205" s="1081">
        <v>2</v>
      </c>
      <c r="Y205" s="53">
        <v>1728</v>
      </c>
      <c r="Z205" s="1081">
        <v>0</v>
      </c>
      <c r="AA205" s="53">
        <v>0</v>
      </c>
      <c r="AB205" s="1081">
        <v>0</v>
      </c>
      <c r="AC205" s="53">
        <v>0</v>
      </c>
      <c r="AD205" s="1081">
        <v>0</v>
      </c>
      <c r="AE205" s="53">
        <v>0</v>
      </c>
      <c r="AF205" s="1081">
        <v>0</v>
      </c>
      <c r="AG205" s="53">
        <v>0</v>
      </c>
      <c r="AH205" s="1081">
        <v>0</v>
      </c>
      <c r="AI205" s="53">
        <v>0</v>
      </c>
    </row>
    <row r="206" spans="1:35" s="6" customFormat="1" ht="66">
      <c r="B206" s="55">
        <v>3201.6</v>
      </c>
      <c r="C206" s="12" t="s">
        <v>236</v>
      </c>
      <c r="D206" s="11"/>
      <c r="E206" s="91">
        <v>6</v>
      </c>
      <c r="F206" s="31" t="s">
        <v>11</v>
      </c>
      <c r="G206" s="16" t="s">
        <v>12</v>
      </c>
      <c r="H206" s="17" t="s">
        <v>13</v>
      </c>
      <c r="I206" s="16" t="s">
        <v>14</v>
      </c>
      <c r="J206" s="53">
        <v>3458</v>
      </c>
      <c r="K206" s="54">
        <v>20748</v>
      </c>
      <c r="L206" s="1127">
        <v>0</v>
      </c>
      <c r="M206" s="53">
        <v>0</v>
      </c>
      <c r="N206" s="1081">
        <v>0</v>
      </c>
      <c r="O206" s="53">
        <v>0</v>
      </c>
      <c r="P206" s="1081">
        <v>0</v>
      </c>
      <c r="Q206" s="53">
        <v>0</v>
      </c>
      <c r="R206" s="1081">
        <v>3</v>
      </c>
      <c r="S206" s="53">
        <v>10374</v>
      </c>
      <c r="T206" s="1081">
        <v>0</v>
      </c>
      <c r="U206" s="53">
        <v>0</v>
      </c>
      <c r="V206" s="1081">
        <v>0</v>
      </c>
      <c r="W206" s="53">
        <v>0</v>
      </c>
      <c r="X206" s="1081">
        <v>3</v>
      </c>
      <c r="Y206" s="53">
        <v>10374</v>
      </c>
      <c r="Z206" s="1081">
        <v>0</v>
      </c>
      <c r="AA206" s="53">
        <v>0</v>
      </c>
      <c r="AB206" s="1081">
        <v>0</v>
      </c>
      <c r="AC206" s="53">
        <v>0</v>
      </c>
      <c r="AD206" s="1081">
        <v>0</v>
      </c>
      <c r="AE206" s="53">
        <v>0</v>
      </c>
      <c r="AF206" s="1081">
        <v>0</v>
      </c>
      <c r="AG206" s="53">
        <v>0</v>
      </c>
      <c r="AH206" s="1081">
        <v>0</v>
      </c>
      <c r="AI206" s="53">
        <v>0</v>
      </c>
    </row>
    <row r="207" spans="1:35" s="6" customFormat="1" ht="66">
      <c r="A207" s="4"/>
      <c r="B207" s="55">
        <v>1869.5</v>
      </c>
      <c r="C207" s="24" t="s">
        <v>237</v>
      </c>
      <c r="D207" s="11"/>
      <c r="E207" s="91">
        <v>7</v>
      </c>
      <c r="F207" s="31" t="s">
        <v>11</v>
      </c>
      <c r="G207" s="16" t="s">
        <v>12</v>
      </c>
      <c r="H207" s="17" t="s">
        <v>13</v>
      </c>
      <c r="I207" s="16" t="s">
        <v>14</v>
      </c>
      <c r="J207" s="53">
        <v>2020</v>
      </c>
      <c r="K207" s="54">
        <v>14140</v>
      </c>
      <c r="L207" s="1127">
        <v>0</v>
      </c>
      <c r="M207" s="53">
        <v>0</v>
      </c>
      <c r="N207" s="1081">
        <v>0</v>
      </c>
      <c r="O207" s="53">
        <v>0</v>
      </c>
      <c r="P207" s="1081">
        <v>0</v>
      </c>
      <c r="Q207" s="53">
        <v>0</v>
      </c>
      <c r="R207" s="1081">
        <v>6</v>
      </c>
      <c r="S207" s="53">
        <v>12120</v>
      </c>
      <c r="T207" s="1081">
        <v>0</v>
      </c>
      <c r="U207" s="53">
        <v>0</v>
      </c>
      <c r="V207" s="1081">
        <v>0</v>
      </c>
      <c r="W207" s="53">
        <v>0</v>
      </c>
      <c r="X207" s="1081">
        <v>1</v>
      </c>
      <c r="Y207" s="53">
        <v>2020</v>
      </c>
      <c r="Z207" s="1081">
        <v>0</v>
      </c>
      <c r="AA207" s="53">
        <v>0</v>
      </c>
      <c r="AB207" s="1081">
        <v>0</v>
      </c>
      <c r="AC207" s="53">
        <v>0</v>
      </c>
      <c r="AD207" s="1081">
        <v>0</v>
      </c>
      <c r="AE207" s="53">
        <v>0</v>
      </c>
      <c r="AF207" s="1081">
        <v>0</v>
      </c>
      <c r="AG207" s="53">
        <v>0</v>
      </c>
      <c r="AH207" s="1081">
        <v>0</v>
      </c>
      <c r="AI207" s="53">
        <v>0</v>
      </c>
    </row>
    <row r="208" spans="1:35" s="6" customFormat="1" ht="66">
      <c r="A208" s="4"/>
      <c r="B208" s="55">
        <v>1002.24</v>
      </c>
      <c r="C208" s="12" t="s">
        <v>238</v>
      </c>
      <c r="D208" s="11"/>
      <c r="E208" s="91">
        <v>4</v>
      </c>
      <c r="F208" s="31" t="s">
        <v>11</v>
      </c>
      <c r="G208" s="16" t="s">
        <v>12</v>
      </c>
      <c r="H208" s="17" t="s">
        <v>13</v>
      </c>
      <c r="I208" s="16" t="s">
        <v>14</v>
      </c>
      <c r="J208" s="53">
        <v>1083</v>
      </c>
      <c r="K208" s="54">
        <v>4332</v>
      </c>
      <c r="L208" s="1127">
        <v>0</v>
      </c>
      <c r="M208" s="53">
        <v>0</v>
      </c>
      <c r="N208" s="1081">
        <v>0</v>
      </c>
      <c r="O208" s="53">
        <v>0</v>
      </c>
      <c r="P208" s="1081">
        <v>0</v>
      </c>
      <c r="Q208" s="53">
        <v>0</v>
      </c>
      <c r="R208" s="1081">
        <v>2</v>
      </c>
      <c r="S208" s="53">
        <v>2166</v>
      </c>
      <c r="T208" s="1081">
        <v>0</v>
      </c>
      <c r="U208" s="53">
        <v>0</v>
      </c>
      <c r="V208" s="1081">
        <v>0</v>
      </c>
      <c r="W208" s="53">
        <v>0</v>
      </c>
      <c r="X208" s="1081">
        <v>2</v>
      </c>
      <c r="Y208" s="53">
        <v>2166</v>
      </c>
      <c r="Z208" s="1081">
        <v>0</v>
      </c>
      <c r="AA208" s="53">
        <v>0</v>
      </c>
      <c r="AB208" s="1081">
        <v>0</v>
      </c>
      <c r="AC208" s="53">
        <v>0</v>
      </c>
      <c r="AD208" s="1081">
        <v>0</v>
      </c>
      <c r="AE208" s="53">
        <v>0</v>
      </c>
      <c r="AF208" s="1081">
        <v>0</v>
      </c>
      <c r="AG208" s="53">
        <v>0</v>
      </c>
      <c r="AH208" s="1081">
        <v>0</v>
      </c>
      <c r="AI208" s="53">
        <v>0</v>
      </c>
    </row>
    <row r="209" spans="1:35" s="6" customFormat="1" ht="66">
      <c r="A209" s="4"/>
      <c r="B209" s="55">
        <v>781.87400000000002</v>
      </c>
      <c r="C209" s="12" t="s">
        <v>239</v>
      </c>
      <c r="D209" s="11"/>
      <c r="E209" s="91">
        <v>2</v>
      </c>
      <c r="F209" s="31" t="s">
        <v>11</v>
      </c>
      <c r="G209" s="16" t="s">
        <v>12</v>
      </c>
      <c r="H209" s="17" t="s">
        <v>13</v>
      </c>
      <c r="I209" s="16" t="s">
        <v>14</v>
      </c>
      <c r="J209" s="53">
        <v>845</v>
      </c>
      <c r="K209" s="54">
        <v>1690</v>
      </c>
      <c r="L209" s="1127">
        <v>0</v>
      </c>
      <c r="M209" s="53">
        <v>0</v>
      </c>
      <c r="N209" s="1081">
        <v>0</v>
      </c>
      <c r="O209" s="53">
        <v>0</v>
      </c>
      <c r="P209" s="1081">
        <v>0</v>
      </c>
      <c r="Q209" s="53">
        <v>0</v>
      </c>
      <c r="R209" s="1081">
        <v>2</v>
      </c>
      <c r="S209" s="53">
        <v>1690</v>
      </c>
      <c r="T209" s="1081">
        <v>0</v>
      </c>
      <c r="U209" s="53">
        <v>0</v>
      </c>
      <c r="V209" s="1081">
        <v>0</v>
      </c>
      <c r="W209" s="53">
        <v>0</v>
      </c>
      <c r="X209" s="1081">
        <v>0</v>
      </c>
      <c r="Y209" s="53">
        <v>0</v>
      </c>
      <c r="Z209" s="1081">
        <v>0</v>
      </c>
      <c r="AA209" s="53">
        <v>0</v>
      </c>
      <c r="AB209" s="1081">
        <v>0</v>
      </c>
      <c r="AC209" s="53">
        <v>0</v>
      </c>
      <c r="AD209" s="1081">
        <v>0</v>
      </c>
      <c r="AE209" s="53">
        <v>0</v>
      </c>
      <c r="AF209" s="1081">
        <v>0</v>
      </c>
      <c r="AG209" s="53">
        <v>0</v>
      </c>
      <c r="AH209" s="1081">
        <v>0</v>
      </c>
      <c r="AI209" s="53">
        <v>0</v>
      </c>
    </row>
    <row r="210" spans="1:35" s="6" customFormat="1" ht="66">
      <c r="A210" s="4"/>
      <c r="B210" s="55">
        <v>1027.3599999999999</v>
      </c>
      <c r="C210" s="12" t="s">
        <v>240</v>
      </c>
      <c r="D210" s="11"/>
      <c r="E210" s="91">
        <v>2</v>
      </c>
      <c r="F210" s="31" t="s">
        <v>11</v>
      </c>
      <c r="G210" s="16" t="s">
        <v>12</v>
      </c>
      <c r="H210" s="17" t="s">
        <v>13</v>
      </c>
      <c r="I210" s="16" t="s">
        <v>14</v>
      </c>
      <c r="J210" s="53">
        <v>1109</v>
      </c>
      <c r="K210" s="54">
        <v>2218</v>
      </c>
      <c r="L210" s="1127">
        <v>0</v>
      </c>
      <c r="M210" s="53">
        <v>0</v>
      </c>
      <c r="N210" s="1081">
        <v>0</v>
      </c>
      <c r="O210" s="53">
        <v>0</v>
      </c>
      <c r="P210" s="1081">
        <v>0</v>
      </c>
      <c r="Q210" s="53">
        <v>0</v>
      </c>
      <c r="R210" s="1081">
        <v>0</v>
      </c>
      <c r="S210" s="53">
        <v>0</v>
      </c>
      <c r="T210" s="1081">
        <v>0</v>
      </c>
      <c r="U210" s="53">
        <v>0</v>
      </c>
      <c r="V210" s="1081">
        <v>0</v>
      </c>
      <c r="W210" s="53">
        <v>0</v>
      </c>
      <c r="X210" s="1081">
        <v>2</v>
      </c>
      <c r="Y210" s="53">
        <v>2218</v>
      </c>
      <c r="Z210" s="1081">
        <v>0</v>
      </c>
      <c r="AA210" s="53">
        <v>0</v>
      </c>
      <c r="AB210" s="1081">
        <v>0</v>
      </c>
      <c r="AC210" s="53">
        <v>0</v>
      </c>
      <c r="AD210" s="1081">
        <v>0</v>
      </c>
      <c r="AE210" s="53">
        <v>0</v>
      </c>
      <c r="AF210" s="1081">
        <v>0</v>
      </c>
      <c r="AG210" s="53">
        <v>0</v>
      </c>
      <c r="AH210" s="1081">
        <v>0</v>
      </c>
      <c r="AI210" s="53">
        <v>0</v>
      </c>
    </row>
    <row r="211" spans="1:35" s="6" customFormat="1" ht="66">
      <c r="A211" s="4"/>
      <c r="B211" s="56">
        <v>485.75333333333333</v>
      </c>
      <c r="C211" s="57" t="s">
        <v>241</v>
      </c>
      <c r="D211" s="48"/>
      <c r="E211" s="91">
        <v>3</v>
      </c>
      <c r="F211" s="58" t="s">
        <v>11</v>
      </c>
      <c r="G211" s="976" t="s">
        <v>12</v>
      </c>
      <c r="H211" s="977" t="s">
        <v>13</v>
      </c>
      <c r="I211" s="976" t="s">
        <v>14</v>
      </c>
      <c r="J211" s="53">
        <v>525</v>
      </c>
      <c r="K211" s="54">
        <v>1575</v>
      </c>
      <c r="L211" s="1127">
        <v>0</v>
      </c>
      <c r="M211" s="53">
        <v>0</v>
      </c>
      <c r="N211" s="1081">
        <v>0</v>
      </c>
      <c r="O211" s="53">
        <v>0</v>
      </c>
      <c r="P211" s="1081">
        <v>0</v>
      </c>
      <c r="Q211" s="53">
        <v>0</v>
      </c>
      <c r="R211" s="1081">
        <v>2</v>
      </c>
      <c r="S211" s="53">
        <v>1050</v>
      </c>
      <c r="T211" s="1081">
        <v>0</v>
      </c>
      <c r="U211" s="53">
        <v>0</v>
      </c>
      <c r="V211" s="1081">
        <v>0</v>
      </c>
      <c r="W211" s="53">
        <v>0</v>
      </c>
      <c r="X211" s="1081">
        <v>1</v>
      </c>
      <c r="Y211" s="53">
        <v>525</v>
      </c>
      <c r="Z211" s="1081">
        <v>0</v>
      </c>
      <c r="AA211" s="53">
        <v>0</v>
      </c>
      <c r="AB211" s="1081">
        <v>0</v>
      </c>
      <c r="AC211" s="53">
        <v>0</v>
      </c>
      <c r="AD211" s="1081">
        <v>0</v>
      </c>
      <c r="AE211" s="53">
        <v>0</v>
      </c>
      <c r="AF211" s="1081">
        <v>0</v>
      </c>
      <c r="AG211" s="53">
        <v>0</v>
      </c>
      <c r="AH211" s="1081">
        <v>0</v>
      </c>
      <c r="AI211" s="53">
        <v>0</v>
      </c>
    </row>
    <row r="212" spans="1:35" s="6" customFormat="1" ht="66">
      <c r="A212" s="220"/>
      <c r="B212" s="978"/>
      <c r="C212" s="106" t="s">
        <v>242</v>
      </c>
      <c r="D212" s="979"/>
      <c r="E212" s="980">
        <v>0</v>
      </c>
      <c r="F212" s="981" t="s">
        <v>11</v>
      </c>
      <c r="G212" s="982" t="s">
        <v>12</v>
      </c>
      <c r="H212" s="983" t="s">
        <v>13</v>
      </c>
      <c r="I212" s="982" t="s">
        <v>14</v>
      </c>
      <c r="J212" s="984">
        <v>800</v>
      </c>
      <c r="K212" s="985">
        <v>800</v>
      </c>
      <c r="L212" s="1128">
        <v>0</v>
      </c>
      <c r="M212" s="984">
        <v>0</v>
      </c>
      <c r="N212" s="1082">
        <v>0</v>
      </c>
      <c r="O212" s="984">
        <v>0</v>
      </c>
      <c r="P212" s="1082">
        <v>0</v>
      </c>
      <c r="Q212" s="984">
        <v>0</v>
      </c>
      <c r="R212" s="1082">
        <v>1</v>
      </c>
      <c r="S212" s="984">
        <v>800</v>
      </c>
      <c r="T212" s="1082">
        <v>0</v>
      </c>
      <c r="U212" s="984">
        <v>0</v>
      </c>
      <c r="V212" s="1082">
        <v>0</v>
      </c>
      <c r="W212" s="984">
        <v>0</v>
      </c>
      <c r="X212" s="1082">
        <v>0</v>
      </c>
      <c r="Y212" s="984">
        <v>0</v>
      </c>
      <c r="Z212" s="1082">
        <v>0</v>
      </c>
      <c r="AA212" s="984">
        <v>0</v>
      </c>
      <c r="AB212" s="1082">
        <v>0</v>
      </c>
      <c r="AC212" s="984">
        <v>0</v>
      </c>
      <c r="AD212" s="1082">
        <v>0</v>
      </c>
      <c r="AE212" s="984">
        <v>0</v>
      </c>
      <c r="AF212" s="1082">
        <v>0</v>
      </c>
      <c r="AG212" s="984">
        <v>0</v>
      </c>
      <c r="AH212" s="1082">
        <v>0</v>
      </c>
      <c r="AI212" s="984">
        <v>0</v>
      </c>
    </row>
    <row r="213" spans="1:35" s="6" customFormat="1">
      <c r="A213" s="4"/>
      <c r="B213" s="50">
        <v>215</v>
      </c>
      <c r="C213" s="50" t="s">
        <v>243</v>
      </c>
      <c r="D213" s="50"/>
      <c r="E213" s="967">
        <v>3</v>
      </c>
      <c r="F213" s="50"/>
      <c r="G213" s="50"/>
      <c r="H213" s="50"/>
      <c r="I213" s="50"/>
      <c r="J213" s="50"/>
      <c r="K213" s="968">
        <v>109125</v>
      </c>
      <c r="L213" s="967">
        <v>0</v>
      </c>
      <c r="M213" s="50">
        <v>0</v>
      </c>
      <c r="N213" s="967">
        <v>15</v>
      </c>
      <c r="O213" s="50">
        <v>35965</v>
      </c>
      <c r="P213" s="967">
        <v>0</v>
      </c>
      <c r="Q213" s="50">
        <v>0</v>
      </c>
      <c r="R213" s="967">
        <v>16</v>
      </c>
      <c r="S213" s="50">
        <v>13335</v>
      </c>
      <c r="T213" s="967">
        <v>15</v>
      </c>
      <c r="U213" s="50">
        <v>35965</v>
      </c>
      <c r="V213" s="967">
        <v>0</v>
      </c>
      <c r="W213" s="50">
        <v>0</v>
      </c>
      <c r="X213" s="967">
        <v>10</v>
      </c>
      <c r="Y213" s="50">
        <v>23860</v>
      </c>
      <c r="Z213" s="967">
        <v>0</v>
      </c>
      <c r="AA213" s="50">
        <v>0</v>
      </c>
      <c r="AB213" s="967">
        <v>0</v>
      </c>
      <c r="AC213" s="50">
        <v>0</v>
      </c>
      <c r="AD213" s="967">
        <v>0</v>
      </c>
      <c r="AE213" s="50">
        <v>0</v>
      </c>
      <c r="AF213" s="967">
        <v>0</v>
      </c>
      <c r="AG213" s="50">
        <v>0</v>
      </c>
      <c r="AH213" s="967">
        <v>0</v>
      </c>
      <c r="AI213" s="50">
        <v>0</v>
      </c>
    </row>
    <row r="214" spans="1:35" s="6" customFormat="1">
      <c r="A214" s="4"/>
      <c r="B214" s="50">
        <v>21501</v>
      </c>
      <c r="C214" s="59" t="s">
        <v>244</v>
      </c>
      <c r="D214" s="11"/>
      <c r="E214" s="969">
        <v>0</v>
      </c>
      <c r="F214" s="39"/>
      <c r="G214" s="39">
        <v>0</v>
      </c>
      <c r="H214" s="39">
        <v>0</v>
      </c>
      <c r="I214" s="39">
        <v>0</v>
      </c>
      <c r="J214" s="39"/>
      <c r="K214" s="18">
        <v>0</v>
      </c>
      <c r="L214" s="969">
        <v>0</v>
      </c>
      <c r="M214" s="39">
        <v>0</v>
      </c>
      <c r="N214" s="1075">
        <v>0</v>
      </c>
      <c r="O214" s="39">
        <v>0</v>
      </c>
      <c r="P214" s="1075">
        <v>0</v>
      </c>
      <c r="Q214" s="39">
        <v>0</v>
      </c>
      <c r="R214" s="1075">
        <v>0</v>
      </c>
      <c r="S214" s="39">
        <v>0</v>
      </c>
      <c r="T214" s="1075">
        <v>0</v>
      </c>
      <c r="U214" s="39">
        <v>0</v>
      </c>
      <c r="V214" s="1075">
        <v>0</v>
      </c>
      <c r="W214" s="39">
        <v>0</v>
      </c>
      <c r="X214" s="1075">
        <v>0</v>
      </c>
      <c r="Y214" s="39">
        <v>0</v>
      </c>
      <c r="Z214" s="1075">
        <v>0</v>
      </c>
      <c r="AA214" s="39">
        <v>0</v>
      </c>
      <c r="AB214" s="1075">
        <v>0</v>
      </c>
      <c r="AC214" s="39">
        <v>0</v>
      </c>
      <c r="AD214" s="1075">
        <v>0</v>
      </c>
      <c r="AE214" s="39">
        <v>0</v>
      </c>
      <c r="AF214" s="1075">
        <v>0</v>
      </c>
      <c r="AG214" s="39">
        <v>0</v>
      </c>
      <c r="AH214" s="1075">
        <v>0</v>
      </c>
      <c r="AI214" s="39">
        <v>0</v>
      </c>
    </row>
    <row r="215" spans="1:35" s="6" customFormat="1">
      <c r="A215" s="4"/>
      <c r="B215" s="50"/>
      <c r="C215" s="59"/>
      <c r="D215" s="11"/>
      <c r="E215" s="91">
        <v>0</v>
      </c>
      <c r="F215" s="60"/>
      <c r="G215" s="61"/>
      <c r="H215" s="61"/>
      <c r="I215" s="61"/>
      <c r="J215" s="39"/>
      <c r="K215" s="18">
        <v>0</v>
      </c>
      <c r="L215" s="969">
        <v>0</v>
      </c>
      <c r="M215" s="39">
        <v>0</v>
      </c>
      <c r="N215" s="1075">
        <v>0</v>
      </c>
      <c r="O215" s="39">
        <v>0</v>
      </c>
      <c r="P215" s="1075">
        <v>0</v>
      </c>
      <c r="Q215" s="39">
        <v>0</v>
      </c>
      <c r="R215" s="1075">
        <v>0</v>
      </c>
      <c r="S215" s="39">
        <v>0</v>
      </c>
      <c r="T215" s="1075">
        <v>0</v>
      </c>
      <c r="U215" s="39">
        <v>0</v>
      </c>
      <c r="V215" s="1075">
        <v>0</v>
      </c>
      <c r="W215" s="39">
        <v>0</v>
      </c>
      <c r="X215" s="1075">
        <v>0</v>
      </c>
      <c r="Y215" s="39">
        <v>0</v>
      </c>
      <c r="Z215" s="1075">
        <v>0</v>
      </c>
      <c r="AA215" s="39">
        <v>0</v>
      </c>
      <c r="AB215" s="1075">
        <v>0</v>
      </c>
      <c r="AC215" s="39">
        <v>0</v>
      </c>
      <c r="AD215" s="1075">
        <v>0</v>
      </c>
      <c r="AE215" s="39">
        <v>0</v>
      </c>
      <c r="AF215" s="1075">
        <v>0</v>
      </c>
      <c r="AG215" s="39">
        <v>0</v>
      </c>
      <c r="AH215" s="1075">
        <v>0</v>
      </c>
      <c r="AI215" s="39">
        <v>0</v>
      </c>
    </row>
    <row r="216" spans="1:35" s="6" customFormat="1">
      <c r="A216" s="4"/>
      <c r="B216" s="50">
        <v>21502</v>
      </c>
      <c r="C216" s="948" t="s">
        <v>245</v>
      </c>
      <c r="D216" s="11"/>
      <c r="E216" s="969">
        <v>0</v>
      </c>
      <c r="F216" s="39"/>
      <c r="G216" s="39">
        <v>0</v>
      </c>
      <c r="H216" s="39">
        <v>0</v>
      </c>
      <c r="I216" s="39">
        <v>0</v>
      </c>
      <c r="J216" s="39"/>
      <c r="K216" s="18">
        <v>0</v>
      </c>
      <c r="L216" s="969">
        <v>0</v>
      </c>
      <c r="M216" s="39">
        <v>0</v>
      </c>
      <c r="N216" s="1075">
        <v>0</v>
      </c>
      <c r="O216" s="39">
        <v>0</v>
      </c>
      <c r="P216" s="1075">
        <v>0</v>
      </c>
      <c r="Q216" s="39">
        <v>0</v>
      </c>
      <c r="R216" s="1075">
        <v>0</v>
      </c>
      <c r="S216" s="39">
        <v>0</v>
      </c>
      <c r="T216" s="1075">
        <v>0</v>
      </c>
      <c r="U216" s="39">
        <v>0</v>
      </c>
      <c r="V216" s="1075">
        <v>0</v>
      </c>
      <c r="W216" s="39">
        <v>0</v>
      </c>
      <c r="X216" s="1075">
        <v>0</v>
      </c>
      <c r="Y216" s="39">
        <v>0</v>
      </c>
      <c r="Z216" s="1075">
        <v>0</v>
      </c>
      <c r="AA216" s="39">
        <v>0</v>
      </c>
      <c r="AB216" s="1075">
        <v>0</v>
      </c>
      <c r="AC216" s="39">
        <v>0</v>
      </c>
      <c r="AD216" s="1075">
        <v>0</v>
      </c>
      <c r="AE216" s="39">
        <v>0</v>
      </c>
      <c r="AF216" s="1075">
        <v>0</v>
      </c>
      <c r="AG216" s="39">
        <v>0</v>
      </c>
      <c r="AH216" s="1075">
        <v>0</v>
      </c>
      <c r="AI216" s="39">
        <v>0</v>
      </c>
    </row>
    <row r="217" spans="1:35" s="6" customFormat="1">
      <c r="A217" s="4"/>
      <c r="B217" s="50"/>
      <c r="C217" s="62" t="s">
        <v>246</v>
      </c>
      <c r="D217" s="63"/>
      <c r="E217" s="91">
        <v>0</v>
      </c>
      <c r="F217" s="64" t="s">
        <v>46</v>
      </c>
      <c r="G217" s="65"/>
      <c r="H217" s="65"/>
      <c r="I217" s="65"/>
      <c r="J217" s="53">
        <v>1080</v>
      </c>
      <c r="K217" s="54">
        <v>0</v>
      </c>
      <c r="L217" s="1127">
        <v>0</v>
      </c>
      <c r="M217" s="53">
        <v>0</v>
      </c>
      <c r="N217" s="1081">
        <v>0</v>
      </c>
      <c r="O217" s="53">
        <v>0</v>
      </c>
      <c r="P217" s="1081">
        <v>0</v>
      </c>
      <c r="Q217" s="53">
        <v>0</v>
      </c>
      <c r="R217" s="1081">
        <v>0</v>
      </c>
      <c r="S217" s="53">
        <v>0</v>
      </c>
      <c r="T217" s="1081">
        <v>0</v>
      </c>
      <c r="U217" s="53">
        <v>0</v>
      </c>
      <c r="V217" s="1081">
        <v>0</v>
      </c>
      <c r="W217" s="53">
        <v>0</v>
      </c>
      <c r="X217" s="1081">
        <v>0</v>
      </c>
      <c r="Y217" s="53">
        <v>0</v>
      </c>
      <c r="Z217" s="1081">
        <v>0</v>
      </c>
      <c r="AA217" s="53">
        <v>0</v>
      </c>
      <c r="AB217" s="1081">
        <v>0</v>
      </c>
      <c r="AC217" s="53">
        <v>0</v>
      </c>
      <c r="AD217" s="1081">
        <v>0</v>
      </c>
      <c r="AE217" s="53">
        <v>0</v>
      </c>
      <c r="AF217" s="1081">
        <v>0</v>
      </c>
      <c r="AG217" s="53">
        <v>0</v>
      </c>
      <c r="AH217" s="1081">
        <v>0</v>
      </c>
      <c r="AI217" s="53">
        <v>0</v>
      </c>
    </row>
    <row r="218" spans="1:35" s="6" customFormat="1">
      <c r="A218" s="4"/>
      <c r="B218" s="50">
        <v>21503</v>
      </c>
      <c r="C218" s="948" t="s">
        <v>247</v>
      </c>
      <c r="D218" s="11"/>
      <c r="E218" s="969">
        <v>1</v>
      </c>
      <c r="F218" s="39"/>
      <c r="G218" s="39"/>
      <c r="H218" s="39"/>
      <c r="I218" s="39"/>
      <c r="J218" s="39"/>
      <c r="K218" s="18">
        <v>3024</v>
      </c>
      <c r="L218" s="969">
        <v>0</v>
      </c>
      <c r="M218" s="39">
        <v>0</v>
      </c>
      <c r="N218" s="1075">
        <v>0</v>
      </c>
      <c r="O218" s="39">
        <v>0</v>
      </c>
      <c r="P218" s="1075">
        <v>0</v>
      </c>
      <c r="Q218" s="39">
        <v>0</v>
      </c>
      <c r="R218" s="1075">
        <v>1</v>
      </c>
      <c r="S218" s="39">
        <v>3024</v>
      </c>
      <c r="T218" s="1075">
        <v>0</v>
      </c>
      <c r="U218" s="39">
        <v>0</v>
      </c>
      <c r="V218" s="1075">
        <v>0</v>
      </c>
      <c r="W218" s="39">
        <v>0</v>
      </c>
      <c r="X218" s="1075">
        <v>0</v>
      </c>
      <c r="Y218" s="39">
        <v>0</v>
      </c>
      <c r="Z218" s="1075">
        <v>0</v>
      </c>
      <c r="AA218" s="39">
        <v>0</v>
      </c>
      <c r="AB218" s="1075">
        <v>0</v>
      </c>
      <c r="AC218" s="39">
        <v>0</v>
      </c>
      <c r="AD218" s="1075">
        <v>0</v>
      </c>
      <c r="AE218" s="39">
        <v>0</v>
      </c>
      <c r="AF218" s="1075">
        <v>0</v>
      </c>
      <c r="AG218" s="39">
        <v>0</v>
      </c>
      <c r="AH218" s="1075">
        <v>0</v>
      </c>
      <c r="AI218" s="39">
        <v>0</v>
      </c>
    </row>
    <row r="219" spans="1:35" s="6" customFormat="1" ht="66">
      <c r="A219" s="4" t="s">
        <v>24</v>
      </c>
      <c r="B219" s="51">
        <v>2800</v>
      </c>
      <c r="C219" s="163" t="s">
        <v>248</v>
      </c>
      <c r="D219" s="986"/>
      <c r="E219" s="91">
        <v>1</v>
      </c>
      <c r="F219" s="64" t="s">
        <v>11</v>
      </c>
      <c r="G219" s="16" t="s">
        <v>12</v>
      </c>
      <c r="H219" s="17" t="s">
        <v>13</v>
      </c>
      <c r="I219" s="16" t="s">
        <v>14</v>
      </c>
      <c r="J219" s="53">
        <v>3024</v>
      </c>
      <c r="K219" s="54">
        <v>3024</v>
      </c>
      <c r="L219" s="1127">
        <v>0</v>
      </c>
      <c r="M219" s="53">
        <v>0</v>
      </c>
      <c r="N219" s="1081">
        <v>0</v>
      </c>
      <c r="O219" s="53">
        <v>0</v>
      </c>
      <c r="P219" s="1081">
        <v>0</v>
      </c>
      <c r="Q219" s="53">
        <v>0</v>
      </c>
      <c r="R219" s="1081">
        <v>1</v>
      </c>
      <c r="S219" s="53">
        <v>3024</v>
      </c>
      <c r="T219" s="1081">
        <v>0</v>
      </c>
      <c r="U219" s="53">
        <v>0</v>
      </c>
      <c r="V219" s="1081">
        <v>0</v>
      </c>
      <c r="W219" s="53">
        <v>0</v>
      </c>
      <c r="X219" s="1081">
        <v>0</v>
      </c>
      <c r="Y219" s="53">
        <v>0</v>
      </c>
      <c r="Z219" s="1081">
        <v>0</v>
      </c>
      <c r="AA219" s="53">
        <v>0</v>
      </c>
      <c r="AB219" s="1081">
        <v>0</v>
      </c>
      <c r="AC219" s="53">
        <v>0</v>
      </c>
      <c r="AD219" s="1081">
        <v>0</v>
      </c>
      <c r="AE219" s="53">
        <v>0</v>
      </c>
      <c r="AF219" s="1081">
        <v>0</v>
      </c>
      <c r="AG219" s="53">
        <v>0</v>
      </c>
      <c r="AH219" s="1081">
        <v>0</v>
      </c>
      <c r="AI219" s="53">
        <v>0</v>
      </c>
    </row>
    <row r="220" spans="1:35" s="6" customFormat="1">
      <c r="A220" s="4"/>
      <c r="B220" s="50">
        <v>21504</v>
      </c>
      <c r="C220" s="948" t="s">
        <v>249</v>
      </c>
      <c r="D220" s="11"/>
      <c r="E220" s="969">
        <v>2</v>
      </c>
      <c r="F220" s="39"/>
      <c r="G220" s="39"/>
      <c r="H220" s="39"/>
      <c r="I220" s="39"/>
      <c r="J220" s="39"/>
      <c r="K220" s="18">
        <v>106101</v>
      </c>
      <c r="L220" s="969">
        <v>0</v>
      </c>
      <c r="M220" s="39">
        <v>0</v>
      </c>
      <c r="N220" s="1075">
        <v>15</v>
      </c>
      <c r="O220" s="39">
        <v>35965</v>
      </c>
      <c r="P220" s="1075">
        <v>0</v>
      </c>
      <c r="Q220" s="39">
        <v>0</v>
      </c>
      <c r="R220" s="1075">
        <v>15</v>
      </c>
      <c r="S220" s="39">
        <v>10311</v>
      </c>
      <c r="T220" s="1075">
        <v>15</v>
      </c>
      <c r="U220" s="39">
        <v>35965</v>
      </c>
      <c r="V220" s="1075">
        <v>0</v>
      </c>
      <c r="W220" s="39">
        <v>0</v>
      </c>
      <c r="X220" s="1075">
        <v>10</v>
      </c>
      <c r="Y220" s="39">
        <v>23860</v>
      </c>
      <c r="Z220" s="1075">
        <v>0</v>
      </c>
      <c r="AA220" s="39">
        <v>0</v>
      </c>
      <c r="AB220" s="1075">
        <v>0</v>
      </c>
      <c r="AC220" s="39">
        <v>0</v>
      </c>
      <c r="AD220" s="1075">
        <v>0</v>
      </c>
      <c r="AE220" s="39">
        <v>0</v>
      </c>
      <c r="AF220" s="1075">
        <v>0</v>
      </c>
      <c r="AG220" s="39">
        <v>0</v>
      </c>
      <c r="AH220" s="1075">
        <v>0</v>
      </c>
      <c r="AI220" s="39">
        <v>0</v>
      </c>
    </row>
    <row r="221" spans="1:35" s="6" customFormat="1" ht="66">
      <c r="A221" s="4"/>
      <c r="B221" s="51">
        <v>1000</v>
      </c>
      <c r="C221" s="1069" t="s">
        <v>250</v>
      </c>
      <c r="D221" s="63"/>
      <c r="E221" s="91">
        <v>2</v>
      </c>
      <c r="F221" s="64" t="s">
        <v>22</v>
      </c>
      <c r="G221" s="16" t="s">
        <v>12</v>
      </c>
      <c r="H221" s="17" t="s">
        <v>13</v>
      </c>
      <c r="I221" s="16" t="s">
        <v>14</v>
      </c>
      <c r="J221" s="53">
        <v>1080</v>
      </c>
      <c r="K221" s="54">
        <v>2160</v>
      </c>
      <c r="L221" s="1127">
        <v>0</v>
      </c>
      <c r="M221" s="53">
        <v>0</v>
      </c>
      <c r="N221" s="1081">
        <v>0</v>
      </c>
      <c r="O221" s="53">
        <v>0</v>
      </c>
      <c r="P221" s="1081">
        <v>0</v>
      </c>
      <c r="Q221" s="53">
        <v>0</v>
      </c>
      <c r="R221" s="1081">
        <v>2</v>
      </c>
      <c r="S221" s="53">
        <v>2160</v>
      </c>
      <c r="T221" s="1081">
        <v>0</v>
      </c>
      <c r="U221" s="53">
        <v>0</v>
      </c>
      <c r="V221" s="1081">
        <v>0</v>
      </c>
      <c r="W221" s="53">
        <v>0</v>
      </c>
      <c r="X221" s="1081">
        <v>0</v>
      </c>
      <c r="Y221" s="53">
        <v>0</v>
      </c>
      <c r="Z221" s="1081">
        <v>0</v>
      </c>
      <c r="AA221" s="53">
        <v>0</v>
      </c>
      <c r="AB221" s="1081">
        <v>0</v>
      </c>
      <c r="AC221" s="53">
        <v>0</v>
      </c>
      <c r="AD221" s="1081">
        <v>0</v>
      </c>
      <c r="AE221" s="53">
        <v>0</v>
      </c>
      <c r="AF221" s="1081">
        <v>0</v>
      </c>
      <c r="AG221" s="53">
        <v>0</v>
      </c>
      <c r="AH221" s="1081">
        <v>0</v>
      </c>
      <c r="AI221" s="53">
        <v>0</v>
      </c>
    </row>
    <row r="222" spans="1:35" s="6" customFormat="1" ht="66">
      <c r="A222" s="4"/>
      <c r="B222" s="51">
        <v>2241.6999999999998</v>
      </c>
      <c r="C222" s="448" t="s">
        <v>251</v>
      </c>
      <c r="D222" s="11"/>
      <c r="E222" s="91">
        <v>10</v>
      </c>
      <c r="F222" s="9" t="s">
        <v>22</v>
      </c>
      <c r="G222" s="16" t="s">
        <v>12</v>
      </c>
      <c r="H222" s="17" t="s">
        <v>13</v>
      </c>
      <c r="I222" s="16" t="s">
        <v>14</v>
      </c>
      <c r="J222" s="53">
        <v>2421</v>
      </c>
      <c r="K222" s="54">
        <v>24210</v>
      </c>
      <c r="L222" s="1127">
        <v>0</v>
      </c>
      <c r="M222" s="53">
        <v>0</v>
      </c>
      <c r="N222" s="1081">
        <v>5</v>
      </c>
      <c r="O222" s="53">
        <v>12105</v>
      </c>
      <c r="P222" s="1081">
        <v>0</v>
      </c>
      <c r="Q222" s="53">
        <v>0</v>
      </c>
      <c r="R222" s="1081">
        <v>0</v>
      </c>
      <c r="S222" s="53">
        <v>0</v>
      </c>
      <c r="T222" s="1081">
        <v>5</v>
      </c>
      <c r="U222" s="53">
        <v>12105</v>
      </c>
      <c r="V222" s="1081">
        <v>0</v>
      </c>
      <c r="W222" s="53">
        <v>0</v>
      </c>
      <c r="X222" s="1081">
        <v>0</v>
      </c>
      <c r="Y222" s="53">
        <v>0</v>
      </c>
      <c r="Z222" s="1081">
        <v>0</v>
      </c>
      <c r="AA222" s="53">
        <v>0</v>
      </c>
      <c r="AB222" s="1081">
        <v>0</v>
      </c>
      <c r="AC222" s="53">
        <v>0</v>
      </c>
      <c r="AD222" s="1081">
        <v>0</v>
      </c>
      <c r="AE222" s="53">
        <v>0</v>
      </c>
      <c r="AF222" s="1081">
        <v>0</v>
      </c>
      <c r="AG222" s="53">
        <v>0</v>
      </c>
      <c r="AH222" s="1081">
        <v>0</v>
      </c>
      <c r="AI222" s="53">
        <v>0</v>
      </c>
    </row>
    <row r="223" spans="1:35" s="987" customFormat="1" ht="66">
      <c r="A223" s="4"/>
      <c r="B223" s="51">
        <v>2286.36</v>
      </c>
      <c r="C223" s="448" t="s">
        <v>252</v>
      </c>
      <c r="D223" s="11"/>
      <c r="E223" s="91">
        <v>6</v>
      </c>
      <c r="F223" s="9" t="s">
        <v>22</v>
      </c>
      <c r="G223" s="16" t="s">
        <v>12</v>
      </c>
      <c r="H223" s="17" t="s">
        <v>13</v>
      </c>
      <c r="I223" s="16" t="s">
        <v>14</v>
      </c>
      <c r="J223" s="53">
        <v>2470</v>
      </c>
      <c r="K223" s="54">
        <v>14820</v>
      </c>
      <c r="L223" s="1127">
        <v>0</v>
      </c>
      <c r="M223" s="53">
        <v>0</v>
      </c>
      <c r="N223" s="1081">
        <v>2</v>
      </c>
      <c r="O223" s="53">
        <v>4940</v>
      </c>
      <c r="P223" s="1081">
        <v>0</v>
      </c>
      <c r="Q223" s="53">
        <v>0</v>
      </c>
      <c r="R223" s="1081">
        <v>0</v>
      </c>
      <c r="S223" s="53">
        <v>0</v>
      </c>
      <c r="T223" s="1081">
        <v>2</v>
      </c>
      <c r="U223" s="53">
        <v>4940</v>
      </c>
      <c r="V223" s="1081">
        <v>0</v>
      </c>
      <c r="W223" s="53">
        <v>0</v>
      </c>
      <c r="X223" s="1081">
        <v>2</v>
      </c>
      <c r="Y223" s="53">
        <v>4940</v>
      </c>
      <c r="Z223" s="1081">
        <v>0</v>
      </c>
      <c r="AA223" s="53">
        <v>0</v>
      </c>
      <c r="AB223" s="1081">
        <v>0</v>
      </c>
      <c r="AC223" s="53">
        <v>0</v>
      </c>
      <c r="AD223" s="1081">
        <v>0</v>
      </c>
      <c r="AE223" s="53">
        <v>0</v>
      </c>
      <c r="AF223" s="1081">
        <v>0</v>
      </c>
      <c r="AG223" s="53">
        <v>0</v>
      </c>
      <c r="AH223" s="1081">
        <v>0</v>
      </c>
      <c r="AI223" s="53">
        <v>0</v>
      </c>
    </row>
    <row r="224" spans="1:35" s="987" customFormat="1" ht="66">
      <c r="A224" s="4"/>
      <c r="B224" s="51">
        <v>3453.03</v>
      </c>
      <c r="C224" s="448" t="s">
        <v>253</v>
      </c>
      <c r="D224" s="11"/>
      <c r="E224" s="91">
        <v>6</v>
      </c>
      <c r="F224" s="9" t="s">
        <v>22</v>
      </c>
      <c r="G224" s="16" t="s">
        <v>12</v>
      </c>
      <c r="H224" s="17" t="s">
        <v>13</v>
      </c>
      <c r="I224" s="16" t="s">
        <v>14</v>
      </c>
      <c r="J224" s="53">
        <v>3730</v>
      </c>
      <c r="K224" s="54">
        <v>22380</v>
      </c>
      <c r="L224" s="1127">
        <v>0</v>
      </c>
      <c r="M224" s="53">
        <v>0</v>
      </c>
      <c r="N224" s="1081">
        <v>2</v>
      </c>
      <c r="O224" s="53">
        <v>7460</v>
      </c>
      <c r="P224" s="1081">
        <v>0</v>
      </c>
      <c r="Q224" s="53">
        <v>0</v>
      </c>
      <c r="R224" s="1081">
        <v>0</v>
      </c>
      <c r="S224" s="53">
        <v>0</v>
      </c>
      <c r="T224" s="1081">
        <v>2</v>
      </c>
      <c r="U224" s="53">
        <v>7460</v>
      </c>
      <c r="V224" s="1081">
        <v>0</v>
      </c>
      <c r="W224" s="53">
        <v>0</v>
      </c>
      <c r="X224" s="1081">
        <v>2</v>
      </c>
      <c r="Y224" s="53">
        <v>7460</v>
      </c>
      <c r="Z224" s="1081">
        <v>0</v>
      </c>
      <c r="AA224" s="53">
        <v>0</v>
      </c>
      <c r="AB224" s="1081">
        <v>0</v>
      </c>
      <c r="AC224" s="53">
        <v>0</v>
      </c>
      <c r="AD224" s="1081">
        <v>0</v>
      </c>
      <c r="AE224" s="53">
        <v>0</v>
      </c>
      <c r="AF224" s="1081">
        <v>0</v>
      </c>
      <c r="AG224" s="53">
        <v>0</v>
      </c>
      <c r="AH224" s="1081">
        <v>0</v>
      </c>
      <c r="AI224" s="53">
        <v>0</v>
      </c>
    </row>
    <row r="225" spans="1:35" s="987" customFormat="1" ht="66">
      <c r="A225" s="4"/>
      <c r="B225" s="51">
        <v>400.89619047619044</v>
      </c>
      <c r="C225" s="448" t="s">
        <v>254</v>
      </c>
      <c r="D225" s="11"/>
      <c r="E225" s="91">
        <v>6</v>
      </c>
      <c r="F225" s="9" t="s">
        <v>22</v>
      </c>
      <c r="G225" s="16" t="s">
        <v>12</v>
      </c>
      <c r="H225" s="17" t="s">
        <v>13</v>
      </c>
      <c r="I225" s="16" t="s">
        <v>14</v>
      </c>
      <c r="J225" s="53">
        <v>433</v>
      </c>
      <c r="K225" s="54">
        <v>2598</v>
      </c>
      <c r="L225" s="1127">
        <v>0</v>
      </c>
      <c r="M225" s="53">
        <v>0</v>
      </c>
      <c r="N225" s="1081">
        <v>2</v>
      </c>
      <c r="O225" s="53">
        <v>866</v>
      </c>
      <c r="P225" s="1081">
        <v>0</v>
      </c>
      <c r="Q225" s="53">
        <v>0</v>
      </c>
      <c r="R225" s="1081">
        <v>0</v>
      </c>
      <c r="S225" s="53">
        <v>0</v>
      </c>
      <c r="T225" s="1081">
        <v>2</v>
      </c>
      <c r="U225" s="53">
        <v>866</v>
      </c>
      <c r="V225" s="1081">
        <v>0</v>
      </c>
      <c r="W225" s="53">
        <v>0</v>
      </c>
      <c r="X225" s="1081">
        <v>2</v>
      </c>
      <c r="Y225" s="53">
        <v>866</v>
      </c>
      <c r="Z225" s="1081">
        <v>0</v>
      </c>
      <c r="AA225" s="53">
        <v>0</v>
      </c>
      <c r="AB225" s="1081">
        <v>0</v>
      </c>
      <c r="AC225" s="53">
        <v>0</v>
      </c>
      <c r="AD225" s="1081">
        <v>0</v>
      </c>
      <c r="AE225" s="53">
        <v>0</v>
      </c>
      <c r="AF225" s="1081">
        <v>0</v>
      </c>
      <c r="AG225" s="53">
        <v>0</v>
      </c>
      <c r="AH225" s="1081">
        <v>0</v>
      </c>
      <c r="AI225" s="53">
        <v>0</v>
      </c>
    </row>
    <row r="226" spans="1:35" s="987" customFormat="1" ht="66">
      <c r="A226" s="4"/>
      <c r="B226" s="51">
        <v>2574.9450000000002</v>
      </c>
      <c r="C226" s="448" t="s">
        <v>255</v>
      </c>
      <c r="D226" s="11"/>
      <c r="E226" s="91">
        <v>6</v>
      </c>
      <c r="F226" s="9" t="s">
        <v>22</v>
      </c>
      <c r="G226" s="16" t="s">
        <v>12</v>
      </c>
      <c r="H226" s="17" t="s">
        <v>13</v>
      </c>
      <c r="I226" s="16" t="s">
        <v>14</v>
      </c>
      <c r="J226" s="53">
        <v>2780</v>
      </c>
      <c r="K226" s="54">
        <v>16680</v>
      </c>
      <c r="L226" s="1127">
        <v>0</v>
      </c>
      <c r="M226" s="53">
        <v>0</v>
      </c>
      <c r="N226" s="1081">
        <v>2</v>
      </c>
      <c r="O226" s="53">
        <v>5560</v>
      </c>
      <c r="P226" s="1081">
        <v>0</v>
      </c>
      <c r="Q226" s="53">
        <v>0</v>
      </c>
      <c r="R226" s="1081">
        <v>0</v>
      </c>
      <c r="S226" s="53">
        <v>0</v>
      </c>
      <c r="T226" s="1081">
        <v>2</v>
      </c>
      <c r="U226" s="53">
        <v>5560</v>
      </c>
      <c r="V226" s="1081">
        <v>0</v>
      </c>
      <c r="W226" s="53">
        <v>0</v>
      </c>
      <c r="X226" s="1081">
        <v>2</v>
      </c>
      <c r="Y226" s="53">
        <v>5560</v>
      </c>
      <c r="Z226" s="1081">
        <v>0</v>
      </c>
      <c r="AA226" s="53">
        <v>0</v>
      </c>
      <c r="AB226" s="1081">
        <v>0</v>
      </c>
      <c r="AC226" s="53">
        <v>0</v>
      </c>
      <c r="AD226" s="1081">
        <v>0</v>
      </c>
      <c r="AE226" s="53">
        <v>0</v>
      </c>
      <c r="AF226" s="1081">
        <v>0</v>
      </c>
      <c r="AG226" s="53">
        <v>0</v>
      </c>
      <c r="AH226" s="1081">
        <v>0</v>
      </c>
      <c r="AI226" s="53">
        <v>0</v>
      </c>
    </row>
    <row r="227" spans="1:35" s="987" customFormat="1" ht="66">
      <c r="A227" s="4"/>
      <c r="B227" s="51">
        <v>2330.2075</v>
      </c>
      <c r="C227" s="1061" t="s">
        <v>256</v>
      </c>
      <c r="D227" s="11"/>
      <c r="E227" s="91">
        <v>6</v>
      </c>
      <c r="F227" s="9" t="s">
        <v>22</v>
      </c>
      <c r="G227" s="16" t="s">
        <v>12</v>
      </c>
      <c r="H227" s="17" t="s">
        <v>13</v>
      </c>
      <c r="I227" s="16" t="s">
        <v>14</v>
      </c>
      <c r="J227" s="53">
        <v>2517</v>
      </c>
      <c r="K227" s="54">
        <v>15102</v>
      </c>
      <c r="L227" s="1127">
        <v>0</v>
      </c>
      <c r="M227" s="53">
        <v>0</v>
      </c>
      <c r="N227" s="1081">
        <v>2</v>
      </c>
      <c r="O227" s="53">
        <v>5034</v>
      </c>
      <c r="P227" s="1081">
        <v>0</v>
      </c>
      <c r="Q227" s="53">
        <v>0</v>
      </c>
      <c r="R227" s="1081">
        <v>0</v>
      </c>
      <c r="S227" s="53">
        <v>0</v>
      </c>
      <c r="T227" s="1081">
        <v>2</v>
      </c>
      <c r="U227" s="53">
        <v>5034</v>
      </c>
      <c r="V227" s="1081">
        <v>0</v>
      </c>
      <c r="W227" s="53">
        <v>0</v>
      </c>
      <c r="X227" s="1081">
        <v>2</v>
      </c>
      <c r="Y227" s="53">
        <v>5034</v>
      </c>
      <c r="Z227" s="1081">
        <v>0</v>
      </c>
      <c r="AA227" s="53">
        <v>0</v>
      </c>
      <c r="AB227" s="1081">
        <v>0</v>
      </c>
      <c r="AC227" s="53">
        <v>0</v>
      </c>
      <c r="AD227" s="1081">
        <v>0</v>
      </c>
      <c r="AE227" s="53">
        <v>0</v>
      </c>
      <c r="AF227" s="1081">
        <v>0</v>
      </c>
      <c r="AG227" s="53">
        <v>0</v>
      </c>
      <c r="AH227" s="1081">
        <v>0</v>
      </c>
      <c r="AI227" s="53">
        <v>0</v>
      </c>
    </row>
    <row r="228" spans="1:35" s="987" customFormat="1" ht="66">
      <c r="A228" s="4"/>
      <c r="B228" s="51">
        <v>580</v>
      </c>
      <c r="C228" s="175" t="s">
        <v>249</v>
      </c>
      <c r="D228" s="11"/>
      <c r="E228" s="91">
        <v>13</v>
      </c>
      <c r="F228" s="9" t="s">
        <v>22</v>
      </c>
      <c r="G228" s="16" t="s">
        <v>12</v>
      </c>
      <c r="H228" s="17" t="s">
        <v>13</v>
      </c>
      <c r="I228" s="16" t="s">
        <v>14</v>
      </c>
      <c r="J228" s="53">
        <v>627</v>
      </c>
      <c r="K228" s="54">
        <v>8151</v>
      </c>
      <c r="L228" s="1127">
        <v>0</v>
      </c>
      <c r="M228" s="53">
        <v>0</v>
      </c>
      <c r="N228" s="1081">
        <v>0</v>
      </c>
      <c r="O228" s="53">
        <v>0</v>
      </c>
      <c r="P228" s="1081">
        <v>0</v>
      </c>
      <c r="Q228" s="53">
        <v>0</v>
      </c>
      <c r="R228" s="1081">
        <v>13</v>
      </c>
      <c r="S228" s="53">
        <v>8151</v>
      </c>
      <c r="T228" s="1081">
        <v>0</v>
      </c>
      <c r="U228" s="53">
        <v>0</v>
      </c>
      <c r="V228" s="1081">
        <v>0</v>
      </c>
      <c r="W228" s="53">
        <v>0</v>
      </c>
      <c r="X228" s="1081">
        <v>0</v>
      </c>
      <c r="Y228" s="53">
        <v>0</v>
      </c>
      <c r="Z228" s="1081">
        <v>0</v>
      </c>
      <c r="AA228" s="53">
        <v>0</v>
      </c>
      <c r="AB228" s="1081">
        <v>0</v>
      </c>
      <c r="AC228" s="53">
        <v>0</v>
      </c>
      <c r="AD228" s="1081">
        <v>0</v>
      </c>
      <c r="AE228" s="53">
        <v>0</v>
      </c>
      <c r="AF228" s="1081">
        <v>0</v>
      </c>
      <c r="AG228" s="53">
        <v>0</v>
      </c>
      <c r="AH228" s="1081">
        <v>0</v>
      </c>
      <c r="AI228" s="53">
        <v>0</v>
      </c>
    </row>
    <row r="229" spans="1:35" s="987" customFormat="1">
      <c r="A229" s="4"/>
      <c r="B229" s="50">
        <v>216</v>
      </c>
      <c r="C229" s="50" t="s">
        <v>257</v>
      </c>
      <c r="D229" s="50"/>
      <c r="E229" s="967">
        <v>10198</v>
      </c>
      <c r="F229" s="967"/>
      <c r="G229" s="967"/>
      <c r="H229" s="967"/>
      <c r="I229" s="967"/>
      <c r="J229" s="967"/>
      <c r="K229" s="968">
        <v>818057.66972799995</v>
      </c>
      <c r="L229" s="967">
        <v>50</v>
      </c>
      <c r="M229" s="967">
        <v>2900</v>
      </c>
      <c r="N229" s="967">
        <v>0</v>
      </c>
      <c r="O229" s="967">
        <v>0</v>
      </c>
      <c r="P229" s="967">
        <v>21</v>
      </c>
      <c r="Q229" s="967">
        <v>435</v>
      </c>
      <c r="R229" s="967">
        <v>5399</v>
      </c>
      <c r="S229" s="967">
        <v>444810.747424</v>
      </c>
      <c r="T229" s="967">
        <v>0</v>
      </c>
      <c r="U229" s="967">
        <v>0</v>
      </c>
      <c r="V229" s="967">
        <v>0</v>
      </c>
      <c r="W229" s="967">
        <v>0</v>
      </c>
      <c r="X229" s="967">
        <v>2947</v>
      </c>
      <c r="Y229" s="967">
        <v>229868.961152</v>
      </c>
      <c r="Z229" s="967">
        <v>0</v>
      </c>
      <c r="AA229" s="967">
        <v>0</v>
      </c>
      <c r="AB229" s="967">
        <v>0</v>
      </c>
      <c r="AC229" s="967">
        <v>0</v>
      </c>
      <c r="AD229" s="967">
        <v>1781</v>
      </c>
      <c r="AE229" s="967">
        <v>140042.961152</v>
      </c>
      <c r="AF229" s="967">
        <v>0</v>
      </c>
      <c r="AG229" s="967">
        <v>0</v>
      </c>
      <c r="AH229" s="967">
        <v>0</v>
      </c>
      <c r="AI229" s="967">
        <v>0</v>
      </c>
    </row>
    <row r="230" spans="1:35" s="987" customFormat="1">
      <c r="A230" s="4"/>
      <c r="B230" s="50">
        <v>21601</v>
      </c>
      <c r="C230" s="948" t="s">
        <v>258</v>
      </c>
      <c r="D230" s="11"/>
      <c r="E230" s="988">
        <v>5839</v>
      </c>
      <c r="F230" s="11"/>
      <c r="G230" s="11"/>
      <c r="H230" s="11"/>
      <c r="I230" s="11"/>
      <c r="J230" s="11"/>
      <c r="K230" s="964">
        <v>435428.66972800001</v>
      </c>
      <c r="L230" s="988">
        <v>50</v>
      </c>
      <c r="M230" s="11">
        <v>2900</v>
      </c>
      <c r="N230" s="988">
        <v>0</v>
      </c>
      <c r="O230" s="11">
        <v>0</v>
      </c>
      <c r="P230" s="988">
        <v>11</v>
      </c>
      <c r="Q230" s="11">
        <v>245</v>
      </c>
      <c r="R230" s="988">
        <v>3457</v>
      </c>
      <c r="S230" s="11">
        <v>247615.747424</v>
      </c>
      <c r="T230" s="988">
        <v>0</v>
      </c>
      <c r="U230" s="11">
        <v>0</v>
      </c>
      <c r="V230" s="988">
        <v>0</v>
      </c>
      <c r="W230" s="11">
        <v>0</v>
      </c>
      <c r="X230" s="988">
        <v>1366</v>
      </c>
      <c r="Y230" s="11">
        <v>103306.961152</v>
      </c>
      <c r="Z230" s="988">
        <v>0</v>
      </c>
      <c r="AA230" s="11">
        <v>0</v>
      </c>
      <c r="AB230" s="988">
        <v>0</v>
      </c>
      <c r="AC230" s="11">
        <v>0</v>
      </c>
      <c r="AD230" s="988">
        <v>955</v>
      </c>
      <c r="AE230" s="11">
        <v>81360.961152000003</v>
      </c>
      <c r="AF230" s="988">
        <v>0</v>
      </c>
      <c r="AG230" s="11">
        <v>0</v>
      </c>
      <c r="AH230" s="988">
        <v>0</v>
      </c>
      <c r="AI230" s="11">
        <v>0</v>
      </c>
    </row>
    <row r="231" spans="1:35" s="987" customFormat="1" ht="66">
      <c r="A231" s="989"/>
      <c r="B231" s="67">
        <v>52.002799999999993</v>
      </c>
      <c r="C231" s="1063" t="s">
        <v>261</v>
      </c>
      <c r="D231" s="64"/>
      <c r="E231" s="990">
        <v>84</v>
      </c>
      <c r="F231" s="9" t="s">
        <v>11</v>
      </c>
      <c r="G231" s="16" t="s">
        <v>12</v>
      </c>
      <c r="H231" s="17" t="s">
        <v>13</v>
      </c>
      <c r="I231" s="16" t="s">
        <v>14</v>
      </c>
      <c r="J231" s="991">
        <v>56</v>
      </c>
      <c r="K231" s="992">
        <v>4704</v>
      </c>
      <c r="L231" s="1129">
        <v>0</v>
      </c>
      <c r="M231" s="991">
        <v>0</v>
      </c>
      <c r="N231" s="1083">
        <v>0</v>
      </c>
      <c r="O231" s="991">
        <v>0</v>
      </c>
      <c r="P231" s="1083">
        <v>0</v>
      </c>
      <c r="Q231" s="991">
        <v>0</v>
      </c>
      <c r="R231" s="1083">
        <v>59</v>
      </c>
      <c r="S231" s="991">
        <v>3304</v>
      </c>
      <c r="T231" s="1083">
        <v>0</v>
      </c>
      <c r="U231" s="991">
        <v>0</v>
      </c>
      <c r="V231" s="1083">
        <v>0</v>
      </c>
      <c r="W231" s="991">
        <v>0</v>
      </c>
      <c r="X231" s="1083">
        <v>15</v>
      </c>
      <c r="Y231" s="991">
        <v>840</v>
      </c>
      <c r="Z231" s="1083">
        <v>0</v>
      </c>
      <c r="AA231" s="991">
        <v>0</v>
      </c>
      <c r="AB231" s="1083">
        <v>0</v>
      </c>
      <c r="AC231" s="991">
        <v>0</v>
      </c>
      <c r="AD231" s="1083">
        <v>10</v>
      </c>
      <c r="AE231" s="991">
        <v>560</v>
      </c>
      <c r="AF231" s="1083">
        <v>0</v>
      </c>
      <c r="AG231" s="991">
        <v>0</v>
      </c>
      <c r="AH231" s="1083">
        <v>0</v>
      </c>
      <c r="AI231" s="991">
        <v>0</v>
      </c>
    </row>
    <row r="232" spans="1:35" s="987" customFormat="1" ht="66">
      <c r="A232" s="989" t="s">
        <v>24</v>
      </c>
      <c r="B232" s="67">
        <v>32.479999999999997</v>
      </c>
      <c r="C232" s="1055" t="s">
        <v>262</v>
      </c>
      <c r="D232" s="9"/>
      <c r="E232" s="990">
        <v>109</v>
      </c>
      <c r="F232" s="9" t="s">
        <v>11</v>
      </c>
      <c r="G232" s="16" t="s">
        <v>12</v>
      </c>
      <c r="H232" s="17" t="s">
        <v>13</v>
      </c>
      <c r="I232" s="16" t="s">
        <v>14</v>
      </c>
      <c r="J232" s="991">
        <v>35</v>
      </c>
      <c r="K232" s="992">
        <v>3815</v>
      </c>
      <c r="L232" s="1129">
        <v>0</v>
      </c>
      <c r="M232" s="991">
        <v>0</v>
      </c>
      <c r="N232" s="1083">
        <v>0</v>
      </c>
      <c r="O232" s="991">
        <v>0</v>
      </c>
      <c r="P232" s="1083">
        <v>0</v>
      </c>
      <c r="Q232" s="991">
        <v>0</v>
      </c>
      <c r="R232" s="1083">
        <v>59</v>
      </c>
      <c r="S232" s="991">
        <v>2065</v>
      </c>
      <c r="T232" s="1083">
        <v>0</v>
      </c>
      <c r="U232" s="991">
        <v>0</v>
      </c>
      <c r="V232" s="1083">
        <v>0</v>
      </c>
      <c r="W232" s="991">
        <v>0</v>
      </c>
      <c r="X232" s="1083">
        <v>25</v>
      </c>
      <c r="Y232" s="991">
        <v>875</v>
      </c>
      <c r="Z232" s="1083">
        <v>0</v>
      </c>
      <c r="AA232" s="991">
        <v>0</v>
      </c>
      <c r="AB232" s="1083">
        <v>0</v>
      </c>
      <c r="AC232" s="991">
        <v>0</v>
      </c>
      <c r="AD232" s="1083">
        <v>25</v>
      </c>
      <c r="AE232" s="991">
        <v>875</v>
      </c>
      <c r="AF232" s="1083">
        <v>0</v>
      </c>
      <c r="AG232" s="991">
        <v>0</v>
      </c>
      <c r="AH232" s="1083">
        <v>0</v>
      </c>
      <c r="AI232" s="991">
        <v>0</v>
      </c>
    </row>
    <row r="233" spans="1:35" s="987" customFormat="1" ht="66">
      <c r="A233" s="989" t="s">
        <v>91</v>
      </c>
      <c r="B233" s="67">
        <v>40.019999999999996</v>
      </c>
      <c r="C233" s="1055" t="s">
        <v>263</v>
      </c>
      <c r="D233" s="9"/>
      <c r="E233" s="990">
        <v>44</v>
      </c>
      <c r="F233" s="9" t="s">
        <v>11</v>
      </c>
      <c r="G233" s="16" t="s">
        <v>12</v>
      </c>
      <c r="H233" s="17" t="s">
        <v>13</v>
      </c>
      <c r="I233" s="16" t="s">
        <v>14</v>
      </c>
      <c r="J233" s="991">
        <v>44</v>
      </c>
      <c r="K233" s="992">
        <v>1936</v>
      </c>
      <c r="L233" s="1129">
        <v>0</v>
      </c>
      <c r="M233" s="991">
        <v>0</v>
      </c>
      <c r="N233" s="1083">
        <v>0</v>
      </c>
      <c r="O233" s="991">
        <v>0</v>
      </c>
      <c r="P233" s="1083">
        <v>0</v>
      </c>
      <c r="Q233" s="991">
        <v>0</v>
      </c>
      <c r="R233" s="1083">
        <v>24</v>
      </c>
      <c r="S233" s="991">
        <v>1056</v>
      </c>
      <c r="T233" s="1083">
        <v>0</v>
      </c>
      <c r="U233" s="991">
        <v>0</v>
      </c>
      <c r="V233" s="1083">
        <v>0</v>
      </c>
      <c r="W233" s="991">
        <v>0</v>
      </c>
      <c r="X233" s="1083">
        <v>20</v>
      </c>
      <c r="Y233" s="991">
        <v>880</v>
      </c>
      <c r="Z233" s="1083">
        <v>0</v>
      </c>
      <c r="AA233" s="991">
        <v>0</v>
      </c>
      <c r="AB233" s="1083">
        <v>0</v>
      </c>
      <c r="AC233" s="991">
        <v>0</v>
      </c>
      <c r="AD233" s="1083">
        <v>0</v>
      </c>
      <c r="AE233" s="991">
        <v>0</v>
      </c>
      <c r="AF233" s="1083">
        <v>0</v>
      </c>
      <c r="AG233" s="991">
        <v>0</v>
      </c>
      <c r="AH233" s="1083">
        <v>0</v>
      </c>
      <c r="AI233" s="991">
        <v>0</v>
      </c>
    </row>
    <row r="234" spans="1:35" s="987" customFormat="1" ht="66">
      <c r="A234" s="989"/>
      <c r="B234" s="67">
        <v>279.50199999999995</v>
      </c>
      <c r="C234" s="1055" t="s">
        <v>264</v>
      </c>
      <c r="D234" s="9"/>
      <c r="E234" s="990">
        <v>24</v>
      </c>
      <c r="F234" s="256" t="s">
        <v>11</v>
      </c>
      <c r="G234" s="16" t="s">
        <v>12</v>
      </c>
      <c r="H234" s="17" t="s">
        <v>13</v>
      </c>
      <c r="I234" s="16" t="s">
        <v>14</v>
      </c>
      <c r="J234" s="991">
        <v>302</v>
      </c>
      <c r="K234" s="992">
        <v>7248</v>
      </c>
      <c r="L234" s="1129">
        <v>0</v>
      </c>
      <c r="M234" s="991">
        <v>0</v>
      </c>
      <c r="N234" s="1083">
        <v>0</v>
      </c>
      <c r="O234" s="991">
        <v>0</v>
      </c>
      <c r="P234" s="1083">
        <v>0</v>
      </c>
      <c r="Q234" s="991">
        <v>0</v>
      </c>
      <c r="R234" s="1083">
        <v>24</v>
      </c>
      <c r="S234" s="991">
        <v>7248</v>
      </c>
      <c r="T234" s="1083">
        <v>0</v>
      </c>
      <c r="U234" s="991">
        <v>0</v>
      </c>
      <c r="V234" s="1083">
        <v>0</v>
      </c>
      <c r="W234" s="991">
        <v>0</v>
      </c>
      <c r="X234" s="1083">
        <v>0</v>
      </c>
      <c r="Y234" s="991">
        <v>0</v>
      </c>
      <c r="Z234" s="1083">
        <v>0</v>
      </c>
      <c r="AA234" s="991">
        <v>0</v>
      </c>
      <c r="AB234" s="1083">
        <v>0</v>
      </c>
      <c r="AC234" s="991">
        <v>0</v>
      </c>
      <c r="AD234" s="1083">
        <v>0</v>
      </c>
      <c r="AE234" s="991">
        <v>0</v>
      </c>
      <c r="AF234" s="1083">
        <v>0</v>
      </c>
      <c r="AG234" s="991">
        <v>0</v>
      </c>
      <c r="AH234" s="1083">
        <v>0</v>
      </c>
      <c r="AI234" s="991">
        <v>0</v>
      </c>
    </row>
    <row r="235" spans="1:35" s="987" customFormat="1" ht="66">
      <c r="A235" s="989"/>
      <c r="B235" s="67">
        <v>31.830400000000001</v>
      </c>
      <c r="C235" s="1055" t="s">
        <v>265</v>
      </c>
      <c r="D235" s="9"/>
      <c r="E235" s="990">
        <v>25</v>
      </c>
      <c r="F235" s="9" t="s">
        <v>11</v>
      </c>
      <c r="G235" s="16" t="s">
        <v>12</v>
      </c>
      <c r="H235" s="17" t="s">
        <v>13</v>
      </c>
      <c r="I235" s="16" t="s">
        <v>14</v>
      </c>
      <c r="J235" s="991">
        <v>35</v>
      </c>
      <c r="K235" s="992">
        <v>875</v>
      </c>
      <c r="L235" s="1129">
        <v>0</v>
      </c>
      <c r="M235" s="991">
        <v>0</v>
      </c>
      <c r="N235" s="1083">
        <v>0</v>
      </c>
      <c r="O235" s="991">
        <v>0</v>
      </c>
      <c r="P235" s="1083">
        <v>0</v>
      </c>
      <c r="Q235" s="991">
        <v>0</v>
      </c>
      <c r="R235" s="1083">
        <v>15</v>
      </c>
      <c r="S235" s="991">
        <v>525</v>
      </c>
      <c r="T235" s="1083">
        <v>0</v>
      </c>
      <c r="U235" s="991">
        <v>0</v>
      </c>
      <c r="V235" s="1083">
        <v>0</v>
      </c>
      <c r="W235" s="991">
        <v>0</v>
      </c>
      <c r="X235" s="1083">
        <v>10</v>
      </c>
      <c r="Y235" s="991">
        <v>350</v>
      </c>
      <c r="Z235" s="1083">
        <v>0</v>
      </c>
      <c r="AA235" s="991">
        <v>0</v>
      </c>
      <c r="AB235" s="1083">
        <v>0</v>
      </c>
      <c r="AC235" s="991">
        <v>0</v>
      </c>
      <c r="AD235" s="1083">
        <v>0</v>
      </c>
      <c r="AE235" s="991">
        <v>0</v>
      </c>
      <c r="AF235" s="1083">
        <v>0</v>
      </c>
      <c r="AG235" s="991">
        <v>0</v>
      </c>
      <c r="AH235" s="1083">
        <v>0</v>
      </c>
      <c r="AI235" s="991">
        <v>0</v>
      </c>
    </row>
    <row r="236" spans="1:35" s="987" customFormat="1" ht="66">
      <c r="A236" s="989"/>
      <c r="B236" s="67"/>
      <c r="C236" s="1064" t="s">
        <v>267</v>
      </c>
      <c r="D236" s="69"/>
      <c r="E236" s="990">
        <v>6</v>
      </c>
      <c r="F236" s="70" t="s">
        <v>11</v>
      </c>
      <c r="G236" s="16" t="s">
        <v>12</v>
      </c>
      <c r="H236" s="17" t="s">
        <v>13</v>
      </c>
      <c r="I236" s="16" t="s">
        <v>14</v>
      </c>
      <c r="J236" s="71">
        <v>300</v>
      </c>
      <c r="K236" s="71">
        <v>1800</v>
      </c>
      <c r="L236" s="1084">
        <v>0</v>
      </c>
      <c r="M236" s="71">
        <v>0</v>
      </c>
      <c r="N236" s="1084">
        <v>0</v>
      </c>
      <c r="O236" s="71">
        <v>0</v>
      </c>
      <c r="P236" s="1084">
        <v>0</v>
      </c>
      <c r="Q236" s="71">
        <v>0</v>
      </c>
      <c r="R236" s="1084">
        <v>3</v>
      </c>
      <c r="S236" s="71">
        <v>900</v>
      </c>
      <c r="T236" s="1084">
        <v>0</v>
      </c>
      <c r="U236" s="71">
        <v>0</v>
      </c>
      <c r="V236" s="1084">
        <v>0</v>
      </c>
      <c r="W236" s="71">
        <v>0</v>
      </c>
      <c r="X236" s="1084">
        <v>3</v>
      </c>
      <c r="Y236" s="71">
        <v>900</v>
      </c>
      <c r="Z236" s="1084">
        <v>0</v>
      </c>
      <c r="AA236" s="71">
        <v>0</v>
      </c>
      <c r="AB236" s="1084">
        <v>0</v>
      </c>
      <c r="AC236" s="71">
        <v>0</v>
      </c>
      <c r="AD236" s="1084">
        <v>0</v>
      </c>
      <c r="AE236" s="71">
        <v>0</v>
      </c>
      <c r="AF236" s="1084">
        <v>0</v>
      </c>
      <c r="AG236" s="71">
        <v>0</v>
      </c>
      <c r="AH236" s="1084">
        <v>0</v>
      </c>
      <c r="AI236" s="71">
        <v>0</v>
      </c>
    </row>
    <row r="237" spans="1:35" s="987" customFormat="1" ht="66">
      <c r="A237" s="989"/>
      <c r="B237" s="67"/>
      <c r="C237" s="1065" t="s">
        <v>268</v>
      </c>
      <c r="D237" s="994"/>
      <c r="E237" s="990">
        <v>6</v>
      </c>
      <c r="F237" s="70" t="s">
        <v>11</v>
      </c>
      <c r="G237" s="16" t="s">
        <v>12</v>
      </c>
      <c r="H237" s="17" t="s">
        <v>13</v>
      </c>
      <c r="I237" s="16" t="s">
        <v>14</v>
      </c>
      <c r="J237" s="301">
        <v>50</v>
      </c>
      <c r="K237" s="301">
        <v>300</v>
      </c>
      <c r="L237" s="1125">
        <v>0</v>
      </c>
      <c r="M237" s="301">
        <v>0</v>
      </c>
      <c r="N237" s="302">
        <v>0</v>
      </c>
      <c r="O237" s="301">
        <v>0</v>
      </c>
      <c r="P237" s="302">
        <v>0</v>
      </c>
      <c r="Q237" s="301">
        <v>0</v>
      </c>
      <c r="R237" s="302">
        <v>3</v>
      </c>
      <c r="S237" s="301">
        <v>150</v>
      </c>
      <c r="T237" s="302">
        <v>0</v>
      </c>
      <c r="U237" s="301">
        <v>0</v>
      </c>
      <c r="V237" s="302">
        <v>0</v>
      </c>
      <c r="W237" s="301">
        <v>0</v>
      </c>
      <c r="X237" s="302">
        <v>3</v>
      </c>
      <c r="Y237" s="301">
        <v>150</v>
      </c>
      <c r="Z237" s="302">
        <v>0</v>
      </c>
      <c r="AA237" s="301">
        <v>0</v>
      </c>
      <c r="AB237" s="302">
        <v>0</v>
      </c>
      <c r="AC237" s="301">
        <v>0</v>
      </c>
      <c r="AD237" s="302">
        <v>0</v>
      </c>
      <c r="AE237" s="301">
        <v>0</v>
      </c>
      <c r="AF237" s="302">
        <v>0</v>
      </c>
      <c r="AG237" s="301">
        <v>0</v>
      </c>
      <c r="AH237" s="302">
        <v>0</v>
      </c>
      <c r="AI237" s="301">
        <v>0</v>
      </c>
    </row>
    <row r="238" spans="1:35" s="987" customFormat="1" ht="66">
      <c r="A238" s="989"/>
      <c r="B238" s="67"/>
      <c r="C238" s="1065" t="s">
        <v>269</v>
      </c>
      <c r="D238" s="994"/>
      <c r="E238" s="990">
        <v>80</v>
      </c>
      <c r="F238" s="70" t="s">
        <v>11</v>
      </c>
      <c r="G238" s="16" t="s">
        <v>12</v>
      </c>
      <c r="H238" s="17" t="s">
        <v>13</v>
      </c>
      <c r="I238" s="16" t="s">
        <v>14</v>
      </c>
      <c r="J238" s="301">
        <v>20</v>
      </c>
      <c r="K238" s="301">
        <v>1600</v>
      </c>
      <c r="L238" s="1125">
        <v>0</v>
      </c>
      <c r="M238" s="301">
        <v>0</v>
      </c>
      <c r="N238" s="302">
        <v>0</v>
      </c>
      <c r="O238" s="301">
        <v>0</v>
      </c>
      <c r="P238" s="302">
        <v>0</v>
      </c>
      <c r="Q238" s="301">
        <v>0</v>
      </c>
      <c r="R238" s="302">
        <v>40</v>
      </c>
      <c r="S238" s="301">
        <v>800</v>
      </c>
      <c r="T238" s="302">
        <v>0</v>
      </c>
      <c r="U238" s="301">
        <v>0</v>
      </c>
      <c r="V238" s="302">
        <v>0</v>
      </c>
      <c r="W238" s="301">
        <v>0</v>
      </c>
      <c r="X238" s="302">
        <v>40</v>
      </c>
      <c r="Y238" s="301">
        <v>800</v>
      </c>
      <c r="Z238" s="302">
        <v>0</v>
      </c>
      <c r="AA238" s="301">
        <v>0</v>
      </c>
      <c r="AB238" s="302">
        <v>0</v>
      </c>
      <c r="AC238" s="301">
        <v>0</v>
      </c>
      <c r="AD238" s="302">
        <v>0</v>
      </c>
      <c r="AE238" s="301">
        <v>0</v>
      </c>
      <c r="AF238" s="302">
        <v>0</v>
      </c>
      <c r="AG238" s="301">
        <v>0</v>
      </c>
      <c r="AH238" s="302">
        <v>0</v>
      </c>
      <c r="AI238" s="301">
        <v>0</v>
      </c>
    </row>
    <row r="239" spans="1:35" s="987" customFormat="1" ht="66">
      <c r="A239" s="989"/>
      <c r="B239" s="67"/>
      <c r="C239" s="1065" t="s">
        <v>270</v>
      </c>
      <c r="D239" s="994"/>
      <c r="E239" s="990">
        <v>100</v>
      </c>
      <c r="F239" s="70" t="s">
        <v>11</v>
      </c>
      <c r="G239" s="16" t="s">
        <v>12</v>
      </c>
      <c r="H239" s="17" t="s">
        <v>13</v>
      </c>
      <c r="I239" s="16" t="s">
        <v>14</v>
      </c>
      <c r="J239" s="301">
        <v>36</v>
      </c>
      <c r="K239" s="301">
        <v>3600</v>
      </c>
      <c r="L239" s="1125">
        <v>0</v>
      </c>
      <c r="M239" s="301">
        <v>0</v>
      </c>
      <c r="N239" s="302">
        <v>0</v>
      </c>
      <c r="O239" s="301">
        <v>0</v>
      </c>
      <c r="P239" s="302">
        <v>0</v>
      </c>
      <c r="Q239" s="301">
        <v>0</v>
      </c>
      <c r="R239" s="302">
        <v>50</v>
      </c>
      <c r="S239" s="301">
        <v>1800</v>
      </c>
      <c r="T239" s="302">
        <v>0</v>
      </c>
      <c r="U239" s="301">
        <v>0</v>
      </c>
      <c r="V239" s="302">
        <v>0</v>
      </c>
      <c r="W239" s="301">
        <v>0</v>
      </c>
      <c r="X239" s="302">
        <v>50</v>
      </c>
      <c r="Y239" s="301">
        <v>1800</v>
      </c>
      <c r="Z239" s="302">
        <v>0</v>
      </c>
      <c r="AA239" s="301">
        <v>0</v>
      </c>
      <c r="AB239" s="302">
        <v>0</v>
      </c>
      <c r="AC239" s="301">
        <v>0</v>
      </c>
      <c r="AD239" s="302">
        <v>0</v>
      </c>
      <c r="AE239" s="301">
        <v>0</v>
      </c>
      <c r="AF239" s="302">
        <v>0</v>
      </c>
      <c r="AG239" s="301">
        <v>0</v>
      </c>
      <c r="AH239" s="302">
        <v>0</v>
      </c>
      <c r="AI239" s="301">
        <v>0</v>
      </c>
    </row>
    <row r="240" spans="1:35" s="987" customFormat="1" ht="66">
      <c r="A240" s="989"/>
      <c r="B240" s="67"/>
      <c r="C240" s="1065" t="s">
        <v>271</v>
      </c>
      <c r="D240" s="994"/>
      <c r="E240" s="990">
        <v>50</v>
      </c>
      <c r="F240" s="70" t="s">
        <v>11</v>
      </c>
      <c r="G240" s="16" t="s">
        <v>12</v>
      </c>
      <c r="H240" s="17" t="s">
        <v>13</v>
      </c>
      <c r="I240" s="16" t="s">
        <v>14</v>
      </c>
      <c r="J240" s="301">
        <v>35</v>
      </c>
      <c r="K240" s="301">
        <v>1750</v>
      </c>
      <c r="L240" s="1125">
        <v>0</v>
      </c>
      <c r="M240" s="301">
        <v>0</v>
      </c>
      <c r="N240" s="302">
        <v>0</v>
      </c>
      <c r="O240" s="301">
        <v>0</v>
      </c>
      <c r="P240" s="302">
        <v>0</v>
      </c>
      <c r="Q240" s="301">
        <v>0</v>
      </c>
      <c r="R240" s="302">
        <v>25</v>
      </c>
      <c r="S240" s="301">
        <v>875</v>
      </c>
      <c r="T240" s="302">
        <v>0</v>
      </c>
      <c r="U240" s="301">
        <v>0</v>
      </c>
      <c r="V240" s="302">
        <v>0</v>
      </c>
      <c r="W240" s="301">
        <v>0</v>
      </c>
      <c r="X240" s="302">
        <v>25</v>
      </c>
      <c r="Y240" s="301">
        <v>875</v>
      </c>
      <c r="Z240" s="302">
        <v>0</v>
      </c>
      <c r="AA240" s="301">
        <v>0</v>
      </c>
      <c r="AB240" s="302">
        <v>0</v>
      </c>
      <c r="AC240" s="301">
        <v>0</v>
      </c>
      <c r="AD240" s="302">
        <v>0</v>
      </c>
      <c r="AE240" s="301">
        <v>0</v>
      </c>
      <c r="AF240" s="302">
        <v>0</v>
      </c>
      <c r="AG240" s="301">
        <v>0</v>
      </c>
      <c r="AH240" s="302">
        <v>0</v>
      </c>
      <c r="AI240" s="301">
        <v>0</v>
      </c>
    </row>
    <row r="241" spans="1:35" s="987" customFormat="1" ht="66">
      <c r="A241" s="989"/>
      <c r="B241" s="67"/>
      <c r="C241" s="1064" t="s">
        <v>272</v>
      </c>
      <c r="D241" s="69"/>
      <c r="E241" s="990">
        <v>3</v>
      </c>
      <c r="F241" s="70" t="s">
        <v>11</v>
      </c>
      <c r="G241" s="16" t="s">
        <v>12</v>
      </c>
      <c r="H241" s="17" t="s">
        <v>13</v>
      </c>
      <c r="I241" s="16" t="s">
        <v>14</v>
      </c>
      <c r="J241" s="71">
        <v>140.36000000000001</v>
      </c>
      <c r="K241" s="71">
        <v>421.08000000000004</v>
      </c>
      <c r="L241" s="1084">
        <v>0</v>
      </c>
      <c r="M241" s="71">
        <v>0</v>
      </c>
      <c r="N241" s="1084">
        <v>0</v>
      </c>
      <c r="O241" s="71">
        <v>0</v>
      </c>
      <c r="P241" s="1084">
        <v>0</v>
      </c>
      <c r="Q241" s="71">
        <v>0</v>
      </c>
      <c r="R241" s="1084">
        <v>3</v>
      </c>
      <c r="S241" s="71">
        <v>421.08000000000004</v>
      </c>
      <c r="T241" s="1084">
        <v>0</v>
      </c>
      <c r="U241" s="71">
        <v>0</v>
      </c>
      <c r="V241" s="1084">
        <v>0</v>
      </c>
      <c r="W241" s="71">
        <v>0</v>
      </c>
      <c r="X241" s="1084">
        <v>0</v>
      </c>
      <c r="Y241" s="71">
        <v>0</v>
      </c>
      <c r="Z241" s="1084">
        <v>0</v>
      </c>
      <c r="AA241" s="71">
        <v>0</v>
      </c>
      <c r="AB241" s="1084">
        <v>0</v>
      </c>
      <c r="AC241" s="71">
        <v>0</v>
      </c>
      <c r="AD241" s="1084">
        <v>0</v>
      </c>
      <c r="AE241" s="71">
        <v>0</v>
      </c>
      <c r="AF241" s="1084">
        <v>0</v>
      </c>
      <c r="AG241" s="71">
        <v>0</v>
      </c>
      <c r="AH241" s="1084">
        <v>0</v>
      </c>
      <c r="AI241" s="71">
        <v>0</v>
      </c>
    </row>
    <row r="242" spans="1:35" s="987" customFormat="1" ht="66">
      <c r="A242" s="989"/>
      <c r="B242" s="67">
        <v>51.005199999999995</v>
      </c>
      <c r="C242" s="1055" t="s">
        <v>273</v>
      </c>
      <c r="D242" s="9"/>
      <c r="E242" s="990">
        <v>30</v>
      </c>
      <c r="F242" s="9" t="s">
        <v>46</v>
      </c>
      <c r="G242" s="16" t="s">
        <v>12</v>
      </c>
      <c r="H242" s="17" t="s">
        <v>13</v>
      </c>
      <c r="I242" s="16" t="s">
        <v>14</v>
      </c>
      <c r="J242" s="991">
        <v>55</v>
      </c>
      <c r="K242" s="992">
        <v>1650</v>
      </c>
      <c r="L242" s="1129">
        <v>0</v>
      </c>
      <c r="M242" s="991">
        <v>0</v>
      </c>
      <c r="N242" s="1083">
        <v>0</v>
      </c>
      <c r="O242" s="991">
        <v>0</v>
      </c>
      <c r="P242" s="1083">
        <v>0</v>
      </c>
      <c r="Q242" s="991">
        <v>0</v>
      </c>
      <c r="R242" s="1083">
        <v>30</v>
      </c>
      <c r="S242" s="991">
        <v>1650</v>
      </c>
      <c r="T242" s="1083">
        <v>0</v>
      </c>
      <c r="U242" s="991">
        <v>0</v>
      </c>
      <c r="V242" s="1083">
        <v>0</v>
      </c>
      <c r="W242" s="991">
        <v>0</v>
      </c>
      <c r="X242" s="1083">
        <v>0</v>
      </c>
      <c r="Y242" s="991">
        <v>0</v>
      </c>
      <c r="Z242" s="1083">
        <v>0</v>
      </c>
      <c r="AA242" s="991">
        <v>0</v>
      </c>
      <c r="AB242" s="1083">
        <v>0</v>
      </c>
      <c r="AC242" s="991">
        <v>0</v>
      </c>
      <c r="AD242" s="1083">
        <v>0</v>
      </c>
      <c r="AE242" s="991">
        <v>0</v>
      </c>
      <c r="AF242" s="1083">
        <v>0</v>
      </c>
      <c r="AG242" s="991">
        <v>0</v>
      </c>
      <c r="AH242" s="1083">
        <v>0</v>
      </c>
      <c r="AI242" s="991">
        <v>0</v>
      </c>
    </row>
    <row r="243" spans="1:35" s="987" customFormat="1" ht="66">
      <c r="A243" s="989"/>
      <c r="B243" s="67">
        <v>30.705199999999998</v>
      </c>
      <c r="C243" s="1055" t="s">
        <v>274</v>
      </c>
      <c r="D243" s="9"/>
      <c r="E243" s="990">
        <v>478</v>
      </c>
      <c r="F243" s="9" t="s">
        <v>275</v>
      </c>
      <c r="G243" s="16" t="s">
        <v>12</v>
      </c>
      <c r="H243" s="17" t="s">
        <v>13</v>
      </c>
      <c r="I243" s="16" t="s">
        <v>14</v>
      </c>
      <c r="J243" s="991">
        <v>33</v>
      </c>
      <c r="K243" s="992">
        <v>15774</v>
      </c>
      <c r="L243" s="1129">
        <v>0</v>
      </c>
      <c r="M243" s="991">
        <v>0</v>
      </c>
      <c r="N243" s="1083">
        <v>0</v>
      </c>
      <c r="O243" s="991">
        <v>0</v>
      </c>
      <c r="P243" s="1083">
        <v>0</v>
      </c>
      <c r="Q243" s="991">
        <v>0</v>
      </c>
      <c r="R243" s="1083">
        <v>223</v>
      </c>
      <c r="S243" s="991">
        <v>7359</v>
      </c>
      <c r="T243" s="1083">
        <v>0</v>
      </c>
      <c r="U243" s="991">
        <v>0</v>
      </c>
      <c r="V243" s="1083">
        <v>0</v>
      </c>
      <c r="W243" s="991">
        <v>0</v>
      </c>
      <c r="X243" s="1083">
        <v>130</v>
      </c>
      <c r="Y243" s="991">
        <v>4290</v>
      </c>
      <c r="Z243" s="1083">
        <v>0</v>
      </c>
      <c r="AA243" s="991">
        <v>0</v>
      </c>
      <c r="AB243" s="1083">
        <v>0</v>
      </c>
      <c r="AC243" s="991">
        <v>0</v>
      </c>
      <c r="AD243" s="1083">
        <v>125</v>
      </c>
      <c r="AE243" s="991">
        <v>4125</v>
      </c>
      <c r="AF243" s="1083">
        <v>0</v>
      </c>
      <c r="AG243" s="991">
        <v>0</v>
      </c>
      <c r="AH243" s="1083">
        <v>0</v>
      </c>
      <c r="AI243" s="991">
        <v>0</v>
      </c>
    </row>
    <row r="244" spans="1:35" s="987" customFormat="1" ht="66">
      <c r="A244" s="989"/>
      <c r="B244" s="67">
        <v>44.996399999999994</v>
      </c>
      <c r="C244" s="1055" t="s">
        <v>276</v>
      </c>
      <c r="D244" s="9"/>
      <c r="E244" s="990">
        <v>244</v>
      </c>
      <c r="F244" s="9" t="s">
        <v>275</v>
      </c>
      <c r="G244" s="16" t="s">
        <v>12</v>
      </c>
      <c r="H244" s="17" t="s">
        <v>13</v>
      </c>
      <c r="I244" s="16" t="s">
        <v>14</v>
      </c>
      <c r="J244" s="991">
        <v>49</v>
      </c>
      <c r="K244" s="992">
        <v>11956</v>
      </c>
      <c r="L244" s="1129">
        <v>0</v>
      </c>
      <c r="M244" s="991">
        <v>0</v>
      </c>
      <c r="N244" s="1083">
        <v>0</v>
      </c>
      <c r="O244" s="991">
        <v>0</v>
      </c>
      <c r="P244" s="1083">
        <v>0</v>
      </c>
      <c r="Q244" s="991">
        <v>0</v>
      </c>
      <c r="R244" s="1083">
        <v>124</v>
      </c>
      <c r="S244" s="991">
        <v>6076</v>
      </c>
      <c r="T244" s="1083">
        <v>0</v>
      </c>
      <c r="U244" s="991">
        <v>0</v>
      </c>
      <c r="V244" s="1083">
        <v>0</v>
      </c>
      <c r="W244" s="991">
        <v>0</v>
      </c>
      <c r="X244" s="1083">
        <v>60</v>
      </c>
      <c r="Y244" s="991">
        <v>2940</v>
      </c>
      <c r="Z244" s="1083">
        <v>0</v>
      </c>
      <c r="AA244" s="991">
        <v>0</v>
      </c>
      <c r="AB244" s="1083">
        <v>0</v>
      </c>
      <c r="AC244" s="991">
        <v>0</v>
      </c>
      <c r="AD244" s="1083">
        <v>60</v>
      </c>
      <c r="AE244" s="991">
        <v>2940</v>
      </c>
      <c r="AF244" s="1083">
        <v>0</v>
      </c>
      <c r="AG244" s="991">
        <v>0</v>
      </c>
      <c r="AH244" s="1083">
        <v>0</v>
      </c>
      <c r="AI244" s="991">
        <v>0</v>
      </c>
    </row>
    <row r="245" spans="1:35" s="987" customFormat="1" ht="66">
      <c r="A245" s="989"/>
      <c r="B245" s="67">
        <v>13.305199999999999</v>
      </c>
      <c r="C245" s="1055" t="s">
        <v>278</v>
      </c>
      <c r="D245" s="9"/>
      <c r="E245" s="990">
        <v>15</v>
      </c>
      <c r="F245" s="9" t="s">
        <v>11</v>
      </c>
      <c r="G245" s="16" t="s">
        <v>12</v>
      </c>
      <c r="H245" s="17" t="s">
        <v>13</v>
      </c>
      <c r="I245" s="16" t="s">
        <v>14</v>
      </c>
      <c r="J245" s="991">
        <v>15</v>
      </c>
      <c r="K245" s="992">
        <v>225</v>
      </c>
      <c r="L245" s="1129">
        <v>0</v>
      </c>
      <c r="M245" s="991">
        <v>0</v>
      </c>
      <c r="N245" s="1083">
        <v>0</v>
      </c>
      <c r="O245" s="991">
        <v>0</v>
      </c>
      <c r="P245" s="1083">
        <v>0</v>
      </c>
      <c r="Q245" s="991">
        <v>0</v>
      </c>
      <c r="R245" s="1083">
        <v>10</v>
      </c>
      <c r="S245" s="991">
        <v>150</v>
      </c>
      <c r="T245" s="1083">
        <v>0</v>
      </c>
      <c r="U245" s="991">
        <v>0</v>
      </c>
      <c r="V245" s="1083">
        <v>0</v>
      </c>
      <c r="W245" s="991">
        <v>0</v>
      </c>
      <c r="X245" s="1083">
        <v>5</v>
      </c>
      <c r="Y245" s="991">
        <v>75</v>
      </c>
      <c r="Z245" s="1083">
        <v>0</v>
      </c>
      <c r="AA245" s="991">
        <v>0</v>
      </c>
      <c r="AB245" s="1083">
        <v>0</v>
      </c>
      <c r="AC245" s="991">
        <v>0</v>
      </c>
      <c r="AD245" s="1083">
        <v>0</v>
      </c>
      <c r="AE245" s="991">
        <v>0</v>
      </c>
      <c r="AF245" s="1083">
        <v>0</v>
      </c>
      <c r="AG245" s="991">
        <v>0</v>
      </c>
      <c r="AH245" s="1083">
        <v>0</v>
      </c>
      <c r="AI245" s="991">
        <v>0</v>
      </c>
    </row>
    <row r="246" spans="1:35" s="987" customFormat="1" ht="66">
      <c r="A246" s="989"/>
      <c r="B246" s="67">
        <v>32.5032</v>
      </c>
      <c r="C246" s="1055" t="s">
        <v>279</v>
      </c>
      <c r="D246" s="9"/>
      <c r="E246" s="990">
        <v>52</v>
      </c>
      <c r="F246" s="9" t="s">
        <v>11</v>
      </c>
      <c r="G246" s="16" t="s">
        <v>12</v>
      </c>
      <c r="H246" s="17" t="s">
        <v>13</v>
      </c>
      <c r="I246" s="16" t="s">
        <v>14</v>
      </c>
      <c r="J246" s="991">
        <v>35</v>
      </c>
      <c r="K246" s="992">
        <v>1820</v>
      </c>
      <c r="L246" s="1129">
        <v>0</v>
      </c>
      <c r="M246" s="991">
        <v>0</v>
      </c>
      <c r="N246" s="1083">
        <v>0</v>
      </c>
      <c r="O246" s="991">
        <v>0</v>
      </c>
      <c r="P246" s="1083">
        <v>0</v>
      </c>
      <c r="Q246" s="991">
        <v>0</v>
      </c>
      <c r="R246" s="1083">
        <v>29</v>
      </c>
      <c r="S246" s="991">
        <v>1015</v>
      </c>
      <c r="T246" s="1083">
        <v>0</v>
      </c>
      <c r="U246" s="991">
        <v>0</v>
      </c>
      <c r="V246" s="1083">
        <v>0</v>
      </c>
      <c r="W246" s="991">
        <v>0</v>
      </c>
      <c r="X246" s="1083">
        <v>13</v>
      </c>
      <c r="Y246" s="991">
        <v>455</v>
      </c>
      <c r="Z246" s="1083">
        <v>0</v>
      </c>
      <c r="AA246" s="991">
        <v>0</v>
      </c>
      <c r="AB246" s="1083">
        <v>0</v>
      </c>
      <c r="AC246" s="991">
        <v>0</v>
      </c>
      <c r="AD246" s="1083">
        <v>10</v>
      </c>
      <c r="AE246" s="991">
        <v>350</v>
      </c>
      <c r="AF246" s="1083">
        <v>0</v>
      </c>
      <c r="AG246" s="991">
        <v>0</v>
      </c>
      <c r="AH246" s="1083">
        <v>0</v>
      </c>
      <c r="AI246" s="991">
        <v>0</v>
      </c>
    </row>
    <row r="247" spans="1:35" s="987" customFormat="1" ht="66">
      <c r="A247" s="989"/>
      <c r="B247" s="67">
        <v>220.39999999999998</v>
      </c>
      <c r="C247" s="1066" t="s">
        <v>280</v>
      </c>
      <c r="D247" s="9"/>
      <c r="E247" s="990">
        <v>94</v>
      </c>
      <c r="F247" s="9" t="s">
        <v>281</v>
      </c>
      <c r="G247" s="16" t="s">
        <v>12</v>
      </c>
      <c r="H247" s="17" t="s">
        <v>13</v>
      </c>
      <c r="I247" s="16" t="s">
        <v>14</v>
      </c>
      <c r="J247" s="991">
        <v>239</v>
      </c>
      <c r="K247" s="992">
        <v>22466</v>
      </c>
      <c r="L247" s="1129">
        <v>0</v>
      </c>
      <c r="M247" s="991">
        <v>0</v>
      </c>
      <c r="N247" s="1083">
        <v>0</v>
      </c>
      <c r="O247" s="991">
        <v>0</v>
      </c>
      <c r="P247" s="1083">
        <v>0</v>
      </c>
      <c r="Q247" s="991">
        <v>0</v>
      </c>
      <c r="R247" s="1083">
        <v>47</v>
      </c>
      <c r="S247" s="991">
        <v>11233</v>
      </c>
      <c r="T247" s="1083">
        <v>0</v>
      </c>
      <c r="U247" s="991">
        <v>0</v>
      </c>
      <c r="V247" s="1083">
        <v>0</v>
      </c>
      <c r="W247" s="991">
        <v>0</v>
      </c>
      <c r="X247" s="1083">
        <v>36</v>
      </c>
      <c r="Y247" s="991">
        <v>8604</v>
      </c>
      <c r="Z247" s="1083">
        <v>0</v>
      </c>
      <c r="AA247" s="991">
        <v>0</v>
      </c>
      <c r="AB247" s="1083">
        <v>0</v>
      </c>
      <c r="AC247" s="991">
        <v>0</v>
      </c>
      <c r="AD247" s="1083">
        <v>11</v>
      </c>
      <c r="AE247" s="991">
        <v>2629</v>
      </c>
      <c r="AF247" s="1083">
        <v>0</v>
      </c>
      <c r="AG247" s="991">
        <v>0</v>
      </c>
      <c r="AH247" s="1083">
        <v>0</v>
      </c>
      <c r="AI247" s="991">
        <v>0</v>
      </c>
    </row>
    <row r="248" spans="1:35" s="987" customFormat="1" ht="66">
      <c r="A248" s="989" t="s">
        <v>24</v>
      </c>
      <c r="B248" s="67">
        <v>11.02</v>
      </c>
      <c r="C248" s="1066" t="s">
        <v>282</v>
      </c>
      <c r="D248" s="9"/>
      <c r="E248" s="990">
        <v>30</v>
      </c>
      <c r="F248" s="9" t="s">
        <v>11</v>
      </c>
      <c r="G248" s="16" t="s">
        <v>12</v>
      </c>
      <c r="H248" s="17" t="s">
        <v>13</v>
      </c>
      <c r="I248" s="16" t="s">
        <v>14</v>
      </c>
      <c r="J248" s="991">
        <v>12</v>
      </c>
      <c r="K248" s="992">
        <v>360</v>
      </c>
      <c r="L248" s="1129">
        <v>0</v>
      </c>
      <c r="M248" s="991">
        <v>0</v>
      </c>
      <c r="N248" s="1083">
        <v>0</v>
      </c>
      <c r="O248" s="991">
        <v>0</v>
      </c>
      <c r="P248" s="1083">
        <v>0</v>
      </c>
      <c r="Q248" s="991">
        <v>0</v>
      </c>
      <c r="R248" s="1083">
        <v>10</v>
      </c>
      <c r="S248" s="991">
        <v>120</v>
      </c>
      <c r="T248" s="1083">
        <v>0</v>
      </c>
      <c r="U248" s="991">
        <v>0</v>
      </c>
      <c r="V248" s="1083">
        <v>0</v>
      </c>
      <c r="W248" s="991">
        <v>0</v>
      </c>
      <c r="X248" s="1083">
        <v>10</v>
      </c>
      <c r="Y248" s="991">
        <v>120</v>
      </c>
      <c r="Z248" s="1083">
        <v>0</v>
      </c>
      <c r="AA248" s="991">
        <v>0</v>
      </c>
      <c r="AB248" s="1083">
        <v>0</v>
      </c>
      <c r="AC248" s="991">
        <v>0</v>
      </c>
      <c r="AD248" s="1083">
        <v>10</v>
      </c>
      <c r="AE248" s="991">
        <v>120</v>
      </c>
      <c r="AF248" s="1083">
        <v>0</v>
      </c>
      <c r="AG248" s="991">
        <v>0</v>
      </c>
      <c r="AH248" s="1083">
        <v>0</v>
      </c>
      <c r="AI248" s="991">
        <v>0</v>
      </c>
    </row>
    <row r="249" spans="1:35" s="987" customFormat="1" ht="66">
      <c r="A249" s="989" t="s">
        <v>283</v>
      </c>
      <c r="B249" s="67">
        <v>23.002799999999997</v>
      </c>
      <c r="C249" s="1055" t="s">
        <v>284</v>
      </c>
      <c r="D249" s="9"/>
      <c r="E249" s="990">
        <v>26</v>
      </c>
      <c r="F249" s="9" t="s">
        <v>11</v>
      </c>
      <c r="G249" s="16" t="s">
        <v>12</v>
      </c>
      <c r="H249" s="17" t="s">
        <v>13</v>
      </c>
      <c r="I249" s="16" t="s">
        <v>14</v>
      </c>
      <c r="J249" s="991">
        <v>25</v>
      </c>
      <c r="K249" s="992">
        <v>650</v>
      </c>
      <c r="L249" s="1129">
        <v>0</v>
      </c>
      <c r="M249" s="991">
        <v>0</v>
      </c>
      <c r="N249" s="1083">
        <v>0</v>
      </c>
      <c r="O249" s="991">
        <v>0</v>
      </c>
      <c r="P249" s="1083">
        <v>0</v>
      </c>
      <c r="Q249" s="991">
        <v>0</v>
      </c>
      <c r="R249" s="1083">
        <v>15</v>
      </c>
      <c r="S249" s="991">
        <v>375</v>
      </c>
      <c r="T249" s="1083">
        <v>0</v>
      </c>
      <c r="U249" s="991">
        <v>0</v>
      </c>
      <c r="V249" s="1083">
        <v>0</v>
      </c>
      <c r="W249" s="991">
        <v>0</v>
      </c>
      <c r="X249" s="1083">
        <v>8</v>
      </c>
      <c r="Y249" s="991">
        <v>200</v>
      </c>
      <c r="Z249" s="1083">
        <v>0</v>
      </c>
      <c r="AA249" s="991">
        <v>0</v>
      </c>
      <c r="AB249" s="1083">
        <v>0</v>
      </c>
      <c r="AC249" s="991">
        <v>0</v>
      </c>
      <c r="AD249" s="1083">
        <v>3</v>
      </c>
      <c r="AE249" s="991">
        <v>75</v>
      </c>
      <c r="AF249" s="1083">
        <v>0</v>
      </c>
      <c r="AG249" s="991">
        <v>0</v>
      </c>
      <c r="AH249" s="1083">
        <v>0</v>
      </c>
      <c r="AI249" s="991">
        <v>0</v>
      </c>
    </row>
    <row r="250" spans="1:35" s="987" customFormat="1" ht="66">
      <c r="A250" s="989" t="s">
        <v>24</v>
      </c>
      <c r="B250" s="67">
        <v>39.996799999999993</v>
      </c>
      <c r="C250" s="1055" t="s">
        <v>285</v>
      </c>
      <c r="D250" s="9"/>
      <c r="E250" s="990">
        <v>27</v>
      </c>
      <c r="F250" s="9" t="s">
        <v>11</v>
      </c>
      <c r="G250" s="16" t="s">
        <v>12</v>
      </c>
      <c r="H250" s="17" t="s">
        <v>13</v>
      </c>
      <c r="I250" s="16" t="s">
        <v>14</v>
      </c>
      <c r="J250" s="991">
        <v>43.196543999999996</v>
      </c>
      <c r="K250" s="992">
        <v>1166.3066879999999</v>
      </c>
      <c r="L250" s="1129">
        <v>0</v>
      </c>
      <c r="M250" s="991">
        <v>0</v>
      </c>
      <c r="N250" s="1083">
        <v>0</v>
      </c>
      <c r="O250" s="991">
        <v>0</v>
      </c>
      <c r="P250" s="1083">
        <v>0</v>
      </c>
      <c r="Q250" s="991">
        <v>0</v>
      </c>
      <c r="R250" s="1083">
        <v>11</v>
      </c>
      <c r="S250" s="991">
        <v>475.16198399999996</v>
      </c>
      <c r="T250" s="1083">
        <v>0</v>
      </c>
      <c r="U250" s="991">
        <v>0</v>
      </c>
      <c r="V250" s="1083">
        <v>0</v>
      </c>
      <c r="W250" s="991">
        <v>0</v>
      </c>
      <c r="X250" s="1083">
        <v>8</v>
      </c>
      <c r="Y250" s="991">
        <v>345.57235199999997</v>
      </c>
      <c r="Z250" s="1083">
        <v>0</v>
      </c>
      <c r="AA250" s="991">
        <v>0</v>
      </c>
      <c r="AB250" s="1083">
        <v>0</v>
      </c>
      <c r="AC250" s="991">
        <v>0</v>
      </c>
      <c r="AD250" s="1083">
        <v>8</v>
      </c>
      <c r="AE250" s="991">
        <v>345.57235199999997</v>
      </c>
      <c r="AF250" s="1083">
        <v>0</v>
      </c>
      <c r="AG250" s="991">
        <v>0</v>
      </c>
      <c r="AH250" s="1083">
        <v>0</v>
      </c>
      <c r="AI250" s="991">
        <v>0</v>
      </c>
    </row>
    <row r="251" spans="1:35" s="987" customFormat="1" ht="66">
      <c r="A251" s="989"/>
      <c r="B251" s="67">
        <v>57.767999999999994</v>
      </c>
      <c r="C251" s="1055" t="s">
        <v>286</v>
      </c>
      <c r="D251" s="9"/>
      <c r="E251" s="990">
        <v>69</v>
      </c>
      <c r="F251" s="9" t="s">
        <v>11</v>
      </c>
      <c r="G251" s="16" t="s">
        <v>12</v>
      </c>
      <c r="H251" s="17" t="s">
        <v>13</v>
      </c>
      <c r="I251" s="16" t="s">
        <v>14</v>
      </c>
      <c r="J251" s="991">
        <v>62</v>
      </c>
      <c r="K251" s="992">
        <v>4278</v>
      </c>
      <c r="L251" s="1129">
        <v>0</v>
      </c>
      <c r="M251" s="991">
        <v>0</v>
      </c>
      <c r="N251" s="1083">
        <v>0</v>
      </c>
      <c r="O251" s="991">
        <v>0</v>
      </c>
      <c r="P251" s="1083">
        <v>0</v>
      </c>
      <c r="Q251" s="991">
        <v>0</v>
      </c>
      <c r="R251" s="1083">
        <v>50</v>
      </c>
      <c r="S251" s="991">
        <v>3100</v>
      </c>
      <c r="T251" s="1083">
        <v>0</v>
      </c>
      <c r="U251" s="991">
        <v>0</v>
      </c>
      <c r="V251" s="1083">
        <v>0</v>
      </c>
      <c r="W251" s="991">
        <v>0</v>
      </c>
      <c r="X251" s="1083">
        <v>15</v>
      </c>
      <c r="Y251" s="991">
        <v>930</v>
      </c>
      <c r="Z251" s="1083">
        <v>0</v>
      </c>
      <c r="AA251" s="991">
        <v>0</v>
      </c>
      <c r="AB251" s="1083">
        <v>0</v>
      </c>
      <c r="AC251" s="991">
        <v>0</v>
      </c>
      <c r="AD251" s="1083">
        <v>4</v>
      </c>
      <c r="AE251" s="991">
        <v>248</v>
      </c>
      <c r="AF251" s="1083">
        <v>0</v>
      </c>
      <c r="AG251" s="991">
        <v>0</v>
      </c>
      <c r="AH251" s="1083">
        <v>0</v>
      </c>
      <c r="AI251" s="991">
        <v>0</v>
      </c>
    </row>
    <row r="252" spans="1:35" s="987" customFormat="1" ht="66">
      <c r="A252" s="989"/>
      <c r="B252" s="67">
        <v>50.703599999999994</v>
      </c>
      <c r="C252" s="1055" t="s">
        <v>287</v>
      </c>
      <c r="D252" s="9"/>
      <c r="E252" s="990">
        <v>35</v>
      </c>
      <c r="F252" s="9" t="s">
        <v>11</v>
      </c>
      <c r="G252" s="16" t="s">
        <v>12</v>
      </c>
      <c r="H252" s="17" t="s">
        <v>13</v>
      </c>
      <c r="I252" s="16" t="s">
        <v>14</v>
      </c>
      <c r="J252" s="991">
        <v>55</v>
      </c>
      <c r="K252" s="992">
        <v>1925</v>
      </c>
      <c r="L252" s="1129">
        <v>0</v>
      </c>
      <c r="M252" s="991">
        <v>0</v>
      </c>
      <c r="N252" s="1083">
        <v>0</v>
      </c>
      <c r="O252" s="991">
        <v>0</v>
      </c>
      <c r="P252" s="1083">
        <v>0</v>
      </c>
      <c r="Q252" s="991">
        <v>0</v>
      </c>
      <c r="R252" s="1083">
        <v>24</v>
      </c>
      <c r="S252" s="991">
        <v>1320</v>
      </c>
      <c r="T252" s="1083">
        <v>0</v>
      </c>
      <c r="U252" s="991">
        <v>0</v>
      </c>
      <c r="V252" s="1083">
        <v>0</v>
      </c>
      <c r="W252" s="991">
        <v>0</v>
      </c>
      <c r="X252" s="1083">
        <v>7</v>
      </c>
      <c r="Y252" s="991">
        <v>385</v>
      </c>
      <c r="Z252" s="1083">
        <v>0</v>
      </c>
      <c r="AA252" s="991">
        <v>0</v>
      </c>
      <c r="AB252" s="1083">
        <v>0</v>
      </c>
      <c r="AC252" s="991">
        <v>0</v>
      </c>
      <c r="AD252" s="1083">
        <v>4</v>
      </c>
      <c r="AE252" s="991">
        <v>220</v>
      </c>
      <c r="AF252" s="1083">
        <v>0</v>
      </c>
      <c r="AG252" s="991">
        <v>0</v>
      </c>
      <c r="AH252" s="1083">
        <v>0</v>
      </c>
      <c r="AI252" s="991">
        <v>0</v>
      </c>
    </row>
    <row r="253" spans="1:35" s="987" customFormat="1" ht="66">
      <c r="A253" s="989"/>
      <c r="B253" s="67">
        <v>31.505599999999998</v>
      </c>
      <c r="C253" s="1055" t="s">
        <v>288</v>
      </c>
      <c r="D253" s="9"/>
      <c r="E253" s="990">
        <v>37</v>
      </c>
      <c r="F253" s="9" t="s">
        <v>11</v>
      </c>
      <c r="G253" s="16" t="s">
        <v>12</v>
      </c>
      <c r="H253" s="17" t="s">
        <v>13</v>
      </c>
      <c r="I253" s="16" t="s">
        <v>14</v>
      </c>
      <c r="J253" s="991">
        <v>35</v>
      </c>
      <c r="K253" s="992">
        <v>1295</v>
      </c>
      <c r="L253" s="1129">
        <v>0</v>
      </c>
      <c r="M253" s="991">
        <v>0</v>
      </c>
      <c r="N253" s="1083">
        <v>0</v>
      </c>
      <c r="O253" s="991">
        <v>0</v>
      </c>
      <c r="P253" s="1083">
        <v>0</v>
      </c>
      <c r="Q253" s="991">
        <v>0</v>
      </c>
      <c r="R253" s="1083">
        <v>26</v>
      </c>
      <c r="S253" s="991">
        <v>910</v>
      </c>
      <c r="T253" s="1083">
        <v>0</v>
      </c>
      <c r="U253" s="991">
        <v>0</v>
      </c>
      <c r="V253" s="1083">
        <v>0</v>
      </c>
      <c r="W253" s="991">
        <v>0</v>
      </c>
      <c r="X253" s="1083">
        <v>8</v>
      </c>
      <c r="Y253" s="991">
        <v>280</v>
      </c>
      <c r="Z253" s="1083">
        <v>0</v>
      </c>
      <c r="AA253" s="991">
        <v>0</v>
      </c>
      <c r="AB253" s="1083">
        <v>0</v>
      </c>
      <c r="AC253" s="991">
        <v>0</v>
      </c>
      <c r="AD253" s="1083">
        <v>3</v>
      </c>
      <c r="AE253" s="991">
        <v>105</v>
      </c>
      <c r="AF253" s="1083">
        <v>0</v>
      </c>
      <c r="AG253" s="991">
        <v>0</v>
      </c>
      <c r="AH253" s="1083">
        <v>0</v>
      </c>
      <c r="AI253" s="991">
        <v>0</v>
      </c>
    </row>
    <row r="254" spans="1:35" s="987" customFormat="1" ht="66">
      <c r="A254" s="989"/>
      <c r="B254" s="67">
        <v>33.840000000000003</v>
      </c>
      <c r="C254" s="1055" t="s">
        <v>289</v>
      </c>
      <c r="D254" s="11"/>
      <c r="E254" s="990">
        <v>75</v>
      </c>
      <c r="F254" s="9" t="s">
        <v>111</v>
      </c>
      <c r="G254" s="16" t="s">
        <v>12</v>
      </c>
      <c r="H254" s="17" t="s">
        <v>13</v>
      </c>
      <c r="I254" s="16" t="s">
        <v>14</v>
      </c>
      <c r="J254" s="991">
        <v>37</v>
      </c>
      <c r="K254" s="992">
        <v>2775</v>
      </c>
      <c r="L254" s="1129">
        <v>0</v>
      </c>
      <c r="M254" s="991">
        <v>0</v>
      </c>
      <c r="N254" s="1083">
        <v>0</v>
      </c>
      <c r="O254" s="991">
        <v>0</v>
      </c>
      <c r="P254" s="1083">
        <v>0</v>
      </c>
      <c r="Q254" s="991">
        <v>0</v>
      </c>
      <c r="R254" s="1083">
        <v>65</v>
      </c>
      <c r="S254" s="991">
        <v>2405</v>
      </c>
      <c r="T254" s="1083">
        <v>0</v>
      </c>
      <c r="U254" s="991">
        <v>0</v>
      </c>
      <c r="V254" s="1083">
        <v>0</v>
      </c>
      <c r="W254" s="991">
        <v>0</v>
      </c>
      <c r="X254" s="1083">
        <v>5</v>
      </c>
      <c r="Y254" s="991">
        <v>185</v>
      </c>
      <c r="Z254" s="1083">
        <v>0</v>
      </c>
      <c r="AA254" s="991">
        <v>0</v>
      </c>
      <c r="AB254" s="1083">
        <v>0</v>
      </c>
      <c r="AC254" s="991">
        <v>0</v>
      </c>
      <c r="AD254" s="1083">
        <v>5</v>
      </c>
      <c r="AE254" s="991">
        <v>185</v>
      </c>
      <c r="AF254" s="1083">
        <v>0</v>
      </c>
      <c r="AG254" s="991">
        <v>0</v>
      </c>
      <c r="AH254" s="1083">
        <v>0</v>
      </c>
      <c r="AI254" s="991">
        <v>0</v>
      </c>
    </row>
    <row r="255" spans="1:35" s="987" customFormat="1" ht="66">
      <c r="A255" s="989"/>
      <c r="B255" s="67">
        <v>382</v>
      </c>
      <c r="C255" s="1055" t="s">
        <v>290</v>
      </c>
      <c r="D255" s="9"/>
      <c r="E255" s="990">
        <v>47</v>
      </c>
      <c r="F255" s="9" t="s">
        <v>281</v>
      </c>
      <c r="G255" s="16" t="s">
        <v>12</v>
      </c>
      <c r="H255" s="17" t="s">
        <v>13</v>
      </c>
      <c r="I255" s="16" t="s">
        <v>14</v>
      </c>
      <c r="J255" s="991">
        <v>413</v>
      </c>
      <c r="K255" s="992">
        <v>19411</v>
      </c>
      <c r="L255" s="1129">
        <v>0</v>
      </c>
      <c r="M255" s="991">
        <v>0</v>
      </c>
      <c r="N255" s="1083">
        <v>0</v>
      </c>
      <c r="O255" s="991">
        <v>0</v>
      </c>
      <c r="P255" s="1083">
        <v>0</v>
      </c>
      <c r="Q255" s="991">
        <v>0</v>
      </c>
      <c r="R255" s="1083">
        <v>25</v>
      </c>
      <c r="S255" s="991">
        <v>10325</v>
      </c>
      <c r="T255" s="1083">
        <v>0</v>
      </c>
      <c r="U255" s="991">
        <v>0</v>
      </c>
      <c r="V255" s="1083">
        <v>0</v>
      </c>
      <c r="W255" s="991">
        <v>0</v>
      </c>
      <c r="X255" s="1083">
        <v>12</v>
      </c>
      <c r="Y255" s="991">
        <v>4956</v>
      </c>
      <c r="Z255" s="1083">
        <v>0</v>
      </c>
      <c r="AA255" s="991">
        <v>0</v>
      </c>
      <c r="AB255" s="1083">
        <v>0</v>
      </c>
      <c r="AC255" s="991">
        <v>0</v>
      </c>
      <c r="AD255" s="1083">
        <v>10</v>
      </c>
      <c r="AE255" s="991">
        <v>4130</v>
      </c>
      <c r="AF255" s="1083">
        <v>0</v>
      </c>
      <c r="AG255" s="991">
        <v>0</v>
      </c>
      <c r="AH255" s="1083">
        <v>0</v>
      </c>
      <c r="AI255" s="991">
        <v>0</v>
      </c>
    </row>
    <row r="256" spans="1:35" s="987" customFormat="1" ht="66">
      <c r="A256" s="989"/>
      <c r="B256" s="67">
        <v>42.003599999999999</v>
      </c>
      <c r="C256" s="1055" t="s">
        <v>291</v>
      </c>
      <c r="D256" s="9"/>
      <c r="E256" s="990">
        <v>7</v>
      </c>
      <c r="F256" s="9" t="s">
        <v>11</v>
      </c>
      <c r="G256" s="16" t="s">
        <v>12</v>
      </c>
      <c r="H256" s="17" t="s">
        <v>13</v>
      </c>
      <c r="I256" s="16" t="s">
        <v>14</v>
      </c>
      <c r="J256" s="991">
        <v>46</v>
      </c>
      <c r="K256" s="992">
        <v>322</v>
      </c>
      <c r="L256" s="1129">
        <v>0</v>
      </c>
      <c r="M256" s="991">
        <v>0</v>
      </c>
      <c r="N256" s="1083">
        <v>0</v>
      </c>
      <c r="O256" s="991">
        <v>0</v>
      </c>
      <c r="P256" s="1083">
        <v>0</v>
      </c>
      <c r="Q256" s="991">
        <v>0</v>
      </c>
      <c r="R256" s="1083">
        <v>7</v>
      </c>
      <c r="S256" s="991">
        <v>322</v>
      </c>
      <c r="T256" s="1083">
        <v>0</v>
      </c>
      <c r="U256" s="991">
        <v>0</v>
      </c>
      <c r="V256" s="1083">
        <v>0</v>
      </c>
      <c r="W256" s="991">
        <v>0</v>
      </c>
      <c r="X256" s="1083">
        <v>0</v>
      </c>
      <c r="Y256" s="991">
        <v>0</v>
      </c>
      <c r="Z256" s="1083">
        <v>0</v>
      </c>
      <c r="AA256" s="991">
        <v>0</v>
      </c>
      <c r="AB256" s="1083">
        <v>0</v>
      </c>
      <c r="AC256" s="991">
        <v>0</v>
      </c>
      <c r="AD256" s="1083">
        <v>0</v>
      </c>
      <c r="AE256" s="991">
        <v>0</v>
      </c>
      <c r="AF256" s="1083">
        <v>0</v>
      </c>
      <c r="AG256" s="991">
        <v>0</v>
      </c>
      <c r="AH256" s="1083">
        <v>0</v>
      </c>
      <c r="AI256" s="991">
        <v>0</v>
      </c>
    </row>
    <row r="257" spans="1:35" s="987" customFormat="1" ht="66">
      <c r="A257" s="989"/>
      <c r="B257" s="67">
        <v>86.234399999999994</v>
      </c>
      <c r="C257" s="1055" t="s">
        <v>292</v>
      </c>
      <c r="D257" s="9"/>
      <c r="E257" s="990">
        <v>55</v>
      </c>
      <c r="F257" s="9" t="s">
        <v>11</v>
      </c>
      <c r="G257" s="16" t="s">
        <v>12</v>
      </c>
      <c r="H257" s="17" t="s">
        <v>13</v>
      </c>
      <c r="I257" s="16" t="s">
        <v>14</v>
      </c>
      <c r="J257" s="991">
        <v>94</v>
      </c>
      <c r="K257" s="992">
        <v>5170</v>
      </c>
      <c r="L257" s="1129">
        <v>0</v>
      </c>
      <c r="M257" s="991">
        <v>0</v>
      </c>
      <c r="N257" s="1083">
        <v>0</v>
      </c>
      <c r="O257" s="991">
        <v>0</v>
      </c>
      <c r="P257" s="1083">
        <v>0</v>
      </c>
      <c r="Q257" s="991">
        <v>0</v>
      </c>
      <c r="R257" s="1083">
        <v>28</v>
      </c>
      <c r="S257" s="991">
        <v>2632</v>
      </c>
      <c r="T257" s="1083">
        <v>0</v>
      </c>
      <c r="U257" s="991">
        <v>0</v>
      </c>
      <c r="V257" s="1083">
        <v>0</v>
      </c>
      <c r="W257" s="991">
        <v>0</v>
      </c>
      <c r="X257" s="1083">
        <v>27</v>
      </c>
      <c r="Y257" s="991">
        <v>2538</v>
      </c>
      <c r="Z257" s="1083">
        <v>0</v>
      </c>
      <c r="AA257" s="991">
        <v>0</v>
      </c>
      <c r="AB257" s="1083">
        <v>0</v>
      </c>
      <c r="AC257" s="991">
        <v>0</v>
      </c>
      <c r="AD257" s="1083">
        <v>0</v>
      </c>
      <c r="AE257" s="991">
        <v>0</v>
      </c>
      <c r="AF257" s="1083">
        <v>0</v>
      </c>
      <c r="AG257" s="991">
        <v>0</v>
      </c>
      <c r="AH257" s="1083">
        <v>0</v>
      </c>
      <c r="AI257" s="991">
        <v>0</v>
      </c>
    </row>
    <row r="258" spans="1:35" s="987" customFormat="1" ht="66">
      <c r="A258" s="989"/>
      <c r="B258" s="67">
        <v>47.084400000000002</v>
      </c>
      <c r="C258" s="1055" t="s">
        <v>293</v>
      </c>
      <c r="D258" s="9"/>
      <c r="E258" s="990">
        <v>42</v>
      </c>
      <c r="F258" s="9" t="s">
        <v>11</v>
      </c>
      <c r="G258" s="16" t="s">
        <v>12</v>
      </c>
      <c r="H258" s="17" t="s">
        <v>13</v>
      </c>
      <c r="I258" s="16" t="s">
        <v>14</v>
      </c>
      <c r="J258" s="991">
        <v>51</v>
      </c>
      <c r="K258" s="992">
        <v>2142</v>
      </c>
      <c r="L258" s="1129">
        <v>0</v>
      </c>
      <c r="M258" s="991">
        <v>0</v>
      </c>
      <c r="N258" s="1083">
        <v>0</v>
      </c>
      <c r="O258" s="991">
        <v>0</v>
      </c>
      <c r="P258" s="1083">
        <v>0</v>
      </c>
      <c r="Q258" s="991">
        <v>0</v>
      </c>
      <c r="R258" s="1083">
        <v>23</v>
      </c>
      <c r="S258" s="991">
        <v>1173</v>
      </c>
      <c r="T258" s="1083">
        <v>0</v>
      </c>
      <c r="U258" s="991">
        <v>0</v>
      </c>
      <c r="V258" s="1083">
        <v>0</v>
      </c>
      <c r="W258" s="991">
        <v>0</v>
      </c>
      <c r="X258" s="1083">
        <v>13</v>
      </c>
      <c r="Y258" s="991">
        <v>663</v>
      </c>
      <c r="Z258" s="1083">
        <v>0</v>
      </c>
      <c r="AA258" s="991">
        <v>0</v>
      </c>
      <c r="AB258" s="1083">
        <v>0</v>
      </c>
      <c r="AC258" s="991">
        <v>0</v>
      </c>
      <c r="AD258" s="1083">
        <v>6</v>
      </c>
      <c r="AE258" s="991">
        <v>306</v>
      </c>
      <c r="AF258" s="1083">
        <v>0</v>
      </c>
      <c r="AG258" s="991">
        <v>0</v>
      </c>
      <c r="AH258" s="1083">
        <v>0</v>
      </c>
      <c r="AI258" s="991">
        <v>0</v>
      </c>
    </row>
    <row r="259" spans="1:35" s="987" customFormat="1" ht="66">
      <c r="A259" s="989"/>
      <c r="B259" s="67">
        <v>110.19999999999999</v>
      </c>
      <c r="C259" s="1055" t="s">
        <v>294</v>
      </c>
      <c r="D259" s="9"/>
      <c r="E259" s="990">
        <v>9</v>
      </c>
      <c r="F259" s="9" t="s">
        <v>11</v>
      </c>
      <c r="G259" s="16" t="s">
        <v>12</v>
      </c>
      <c r="H259" s="17" t="s">
        <v>13</v>
      </c>
      <c r="I259" s="16" t="s">
        <v>14</v>
      </c>
      <c r="J259" s="991">
        <v>120</v>
      </c>
      <c r="K259" s="992">
        <v>1080</v>
      </c>
      <c r="L259" s="1129">
        <v>0</v>
      </c>
      <c r="M259" s="991">
        <v>0</v>
      </c>
      <c r="N259" s="1083">
        <v>0</v>
      </c>
      <c r="O259" s="991">
        <v>0</v>
      </c>
      <c r="P259" s="1083">
        <v>0</v>
      </c>
      <c r="Q259" s="991">
        <v>0</v>
      </c>
      <c r="R259" s="1083">
        <v>6</v>
      </c>
      <c r="S259" s="991">
        <v>720</v>
      </c>
      <c r="T259" s="1083">
        <v>0</v>
      </c>
      <c r="U259" s="991">
        <v>0</v>
      </c>
      <c r="V259" s="1083">
        <v>0</v>
      </c>
      <c r="W259" s="991">
        <v>0</v>
      </c>
      <c r="X259" s="1083">
        <v>3</v>
      </c>
      <c r="Y259" s="991">
        <v>360</v>
      </c>
      <c r="Z259" s="1083">
        <v>0</v>
      </c>
      <c r="AA259" s="991">
        <v>0</v>
      </c>
      <c r="AB259" s="1083">
        <v>0</v>
      </c>
      <c r="AC259" s="991">
        <v>0</v>
      </c>
      <c r="AD259" s="1083">
        <v>0</v>
      </c>
      <c r="AE259" s="991">
        <v>0</v>
      </c>
      <c r="AF259" s="1083">
        <v>0</v>
      </c>
      <c r="AG259" s="991">
        <v>0</v>
      </c>
      <c r="AH259" s="1083">
        <v>0</v>
      </c>
      <c r="AI259" s="991">
        <v>0</v>
      </c>
    </row>
    <row r="260" spans="1:35" s="987" customFormat="1" ht="66">
      <c r="A260" s="989"/>
      <c r="B260" s="67">
        <v>28.6</v>
      </c>
      <c r="C260" s="1055" t="s">
        <v>295</v>
      </c>
      <c r="D260" s="9"/>
      <c r="E260" s="990">
        <v>5</v>
      </c>
      <c r="F260" s="9" t="s">
        <v>103</v>
      </c>
      <c r="G260" s="16" t="s">
        <v>12</v>
      </c>
      <c r="H260" s="17" t="s">
        <v>13</v>
      </c>
      <c r="I260" s="16" t="s">
        <v>14</v>
      </c>
      <c r="J260" s="991">
        <v>31</v>
      </c>
      <c r="K260" s="992">
        <v>155</v>
      </c>
      <c r="L260" s="1129">
        <v>0</v>
      </c>
      <c r="M260" s="991">
        <v>0</v>
      </c>
      <c r="N260" s="1083">
        <v>0</v>
      </c>
      <c r="O260" s="991">
        <v>0</v>
      </c>
      <c r="P260" s="1083">
        <v>0</v>
      </c>
      <c r="Q260" s="991">
        <v>0</v>
      </c>
      <c r="R260" s="1083">
        <v>3</v>
      </c>
      <c r="S260" s="991">
        <v>93</v>
      </c>
      <c r="T260" s="1083">
        <v>0</v>
      </c>
      <c r="U260" s="991">
        <v>0</v>
      </c>
      <c r="V260" s="1083">
        <v>0</v>
      </c>
      <c r="W260" s="991">
        <v>0</v>
      </c>
      <c r="X260" s="1083">
        <v>2</v>
      </c>
      <c r="Y260" s="991">
        <v>62</v>
      </c>
      <c r="Z260" s="1083">
        <v>0</v>
      </c>
      <c r="AA260" s="991">
        <v>0</v>
      </c>
      <c r="AB260" s="1083">
        <v>0</v>
      </c>
      <c r="AC260" s="991">
        <v>0</v>
      </c>
      <c r="AD260" s="1083">
        <v>0</v>
      </c>
      <c r="AE260" s="991">
        <v>0</v>
      </c>
      <c r="AF260" s="1083">
        <v>0</v>
      </c>
      <c r="AG260" s="991">
        <v>0</v>
      </c>
      <c r="AH260" s="1083">
        <v>0</v>
      </c>
      <c r="AI260" s="991">
        <v>0</v>
      </c>
    </row>
    <row r="261" spans="1:35" s="987" customFormat="1" ht="66">
      <c r="A261" s="989"/>
      <c r="B261" s="72">
        <v>32.5032</v>
      </c>
      <c r="C261" s="1055" t="s">
        <v>296</v>
      </c>
      <c r="D261" s="11"/>
      <c r="E261" s="990">
        <v>22</v>
      </c>
      <c r="F261" s="9" t="s">
        <v>11</v>
      </c>
      <c r="G261" s="16" t="s">
        <v>12</v>
      </c>
      <c r="H261" s="17" t="s">
        <v>13</v>
      </c>
      <c r="I261" s="16" t="s">
        <v>14</v>
      </c>
      <c r="J261" s="991">
        <v>35</v>
      </c>
      <c r="K261" s="992">
        <v>770</v>
      </c>
      <c r="L261" s="1129">
        <v>0</v>
      </c>
      <c r="M261" s="991">
        <v>0</v>
      </c>
      <c r="N261" s="1083">
        <v>0</v>
      </c>
      <c r="O261" s="991">
        <v>0</v>
      </c>
      <c r="P261" s="1083">
        <v>0</v>
      </c>
      <c r="Q261" s="991">
        <v>0</v>
      </c>
      <c r="R261" s="1083">
        <v>22</v>
      </c>
      <c r="S261" s="991">
        <v>770</v>
      </c>
      <c r="T261" s="1083">
        <v>0</v>
      </c>
      <c r="U261" s="991">
        <v>0</v>
      </c>
      <c r="V261" s="1083">
        <v>0</v>
      </c>
      <c r="W261" s="991">
        <v>0</v>
      </c>
      <c r="X261" s="1083">
        <v>0</v>
      </c>
      <c r="Y261" s="991">
        <v>0</v>
      </c>
      <c r="Z261" s="1083">
        <v>0</v>
      </c>
      <c r="AA261" s="991">
        <v>0</v>
      </c>
      <c r="AB261" s="1083">
        <v>0</v>
      </c>
      <c r="AC261" s="991">
        <v>0</v>
      </c>
      <c r="AD261" s="1083">
        <v>0</v>
      </c>
      <c r="AE261" s="991">
        <v>0</v>
      </c>
      <c r="AF261" s="1083">
        <v>0</v>
      </c>
      <c r="AG261" s="991">
        <v>0</v>
      </c>
      <c r="AH261" s="1083">
        <v>0</v>
      </c>
      <c r="AI261" s="991">
        <v>0</v>
      </c>
    </row>
    <row r="262" spans="1:35" s="987" customFormat="1" ht="66">
      <c r="A262" s="989"/>
      <c r="B262" s="72">
        <v>22.712799999999998</v>
      </c>
      <c r="C262" s="1055" t="s">
        <v>298</v>
      </c>
      <c r="D262" s="11"/>
      <c r="E262" s="990">
        <v>126</v>
      </c>
      <c r="F262" s="9" t="s">
        <v>11</v>
      </c>
      <c r="G262" s="16" t="s">
        <v>12</v>
      </c>
      <c r="H262" s="17" t="s">
        <v>13</v>
      </c>
      <c r="I262" s="16" t="s">
        <v>14</v>
      </c>
      <c r="J262" s="991">
        <v>25</v>
      </c>
      <c r="K262" s="992">
        <v>3150</v>
      </c>
      <c r="L262" s="1129">
        <v>0</v>
      </c>
      <c r="M262" s="991">
        <v>0</v>
      </c>
      <c r="N262" s="1083">
        <v>0</v>
      </c>
      <c r="O262" s="991">
        <v>0</v>
      </c>
      <c r="P262" s="1083">
        <v>0</v>
      </c>
      <c r="Q262" s="991">
        <v>0</v>
      </c>
      <c r="R262" s="1083">
        <v>105</v>
      </c>
      <c r="S262" s="991">
        <v>2625</v>
      </c>
      <c r="T262" s="1083">
        <v>0</v>
      </c>
      <c r="U262" s="991">
        <v>0</v>
      </c>
      <c r="V262" s="1083">
        <v>0</v>
      </c>
      <c r="W262" s="991">
        <v>0</v>
      </c>
      <c r="X262" s="1083">
        <v>21</v>
      </c>
      <c r="Y262" s="991">
        <v>525</v>
      </c>
      <c r="Z262" s="1083">
        <v>0</v>
      </c>
      <c r="AA262" s="991">
        <v>0</v>
      </c>
      <c r="AB262" s="1083">
        <v>0</v>
      </c>
      <c r="AC262" s="991">
        <v>0</v>
      </c>
      <c r="AD262" s="1083">
        <v>0</v>
      </c>
      <c r="AE262" s="991">
        <v>0</v>
      </c>
      <c r="AF262" s="1083">
        <v>0</v>
      </c>
      <c r="AG262" s="991">
        <v>0</v>
      </c>
      <c r="AH262" s="1083">
        <v>0</v>
      </c>
      <c r="AI262" s="991">
        <v>0</v>
      </c>
    </row>
    <row r="263" spans="1:35" s="987" customFormat="1" ht="66">
      <c r="A263" s="989"/>
      <c r="B263" s="72">
        <v>18.53</v>
      </c>
      <c r="C263" s="1055" t="s">
        <v>299</v>
      </c>
      <c r="D263" s="11"/>
      <c r="E263" s="990">
        <v>9</v>
      </c>
      <c r="F263" s="9" t="s">
        <v>11</v>
      </c>
      <c r="G263" s="16" t="s">
        <v>12</v>
      </c>
      <c r="H263" s="17" t="s">
        <v>13</v>
      </c>
      <c r="I263" s="16" t="s">
        <v>14</v>
      </c>
      <c r="J263" s="991">
        <v>20</v>
      </c>
      <c r="K263" s="992">
        <v>180</v>
      </c>
      <c r="L263" s="1129">
        <v>0</v>
      </c>
      <c r="M263" s="991">
        <v>0</v>
      </c>
      <c r="N263" s="1083">
        <v>0</v>
      </c>
      <c r="O263" s="991">
        <v>0</v>
      </c>
      <c r="P263" s="1083">
        <v>0</v>
      </c>
      <c r="Q263" s="991">
        <v>0</v>
      </c>
      <c r="R263" s="1083">
        <v>9</v>
      </c>
      <c r="S263" s="991">
        <v>180</v>
      </c>
      <c r="T263" s="1083">
        <v>0</v>
      </c>
      <c r="U263" s="991">
        <v>0</v>
      </c>
      <c r="V263" s="1083">
        <v>0</v>
      </c>
      <c r="W263" s="991">
        <v>0</v>
      </c>
      <c r="X263" s="1083">
        <v>0</v>
      </c>
      <c r="Y263" s="991">
        <v>0</v>
      </c>
      <c r="Z263" s="1083">
        <v>0</v>
      </c>
      <c r="AA263" s="991">
        <v>0</v>
      </c>
      <c r="AB263" s="1083">
        <v>0</v>
      </c>
      <c r="AC263" s="991">
        <v>0</v>
      </c>
      <c r="AD263" s="1083">
        <v>0</v>
      </c>
      <c r="AE263" s="991">
        <v>0</v>
      </c>
      <c r="AF263" s="1083">
        <v>0</v>
      </c>
      <c r="AG263" s="991">
        <v>0</v>
      </c>
      <c r="AH263" s="1083">
        <v>0</v>
      </c>
      <c r="AI263" s="991">
        <v>0</v>
      </c>
    </row>
    <row r="264" spans="1:35" s="987" customFormat="1" ht="66">
      <c r="A264" s="989"/>
      <c r="B264" s="72">
        <v>290</v>
      </c>
      <c r="C264" s="1067" t="s">
        <v>300</v>
      </c>
      <c r="D264" s="11"/>
      <c r="E264" s="990">
        <v>145</v>
      </c>
      <c r="F264" s="9" t="s">
        <v>281</v>
      </c>
      <c r="G264" s="16" t="s">
        <v>12</v>
      </c>
      <c r="H264" s="17" t="s">
        <v>13</v>
      </c>
      <c r="I264" s="16" t="s">
        <v>14</v>
      </c>
      <c r="J264" s="991">
        <v>314</v>
      </c>
      <c r="K264" s="992">
        <v>45530</v>
      </c>
      <c r="L264" s="1129">
        <v>0</v>
      </c>
      <c r="M264" s="991">
        <v>0</v>
      </c>
      <c r="N264" s="1083">
        <v>0</v>
      </c>
      <c r="O264" s="991">
        <v>0</v>
      </c>
      <c r="P264" s="1083">
        <v>0</v>
      </c>
      <c r="Q264" s="991">
        <v>0</v>
      </c>
      <c r="R264" s="1083">
        <v>80</v>
      </c>
      <c r="S264" s="991">
        <v>25120</v>
      </c>
      <c r="T264" s="1083">
        <v>0</v>
      </c>
      <c r="U264" s="991">
        <v>0</v>
      </c>
      <c r="V264" s="1083">
        <v>0</v>
      </c>
      <c r="W264" s="991">
        <v>0</v>
      </c>
      <c r="X264" s="1083">
        <v>33</v>
      </c>
      <c r="Y264" s="991">
        <v>10362</v>
      </c>
      <c r="Z264" s="1083">
        <v>0</v>
      </c>
      <c r="AA264" s="991">
        <v>0</v>
      </c>
      <c r="AB264" s="1083">
        <v>0</v>
      </c>
      <c r="AC264" s="991">
        <v>0</v>
      </c>
      <c r="AD264" s="1083">
        <v>32</v>
      </c>
      <c r="AE264" s="991">
        <v>10048</v>
      </c>
      <c r="AF264" s="1083">
        <v>0</v>
      </c>
      <c r="AG264" s="991">
        <v>0</v>
      </c>
      <c r="AH264" s="1083">
        <v>0</v>
      </c>
      <c r="AI264" s="991">
        <v>0</v>
      </c>
    </row>
    <row r="265" spans="1:35" s="987" customFormat="1" ht="66">
      <c r="A265" s="989"/>
      <c r="B265" s="72">
        <v>8.0039999999999996</v>
      </c>
      <c r="C265" s="1055" t="s">
        <v>302</v>
      </c>
      <c r="D265" s="11"/>
      <c r="E265" s="990">
        <v>116</v>
      </c>
      <c r="F265" s="9" t="s">
        <v>11</v>
      </c>
      <c r="G265" s="16" t="s">
        <v>12</v>
      </c>
      <c r="H265" s="17" t="s">
        <v>13</v>
      </c>
      <c r="I265" s="16" t="s">
        <v>14</v>
      </c>
      <c r="J265" s="991">
        <v>9</v>
      </c>
      <c r="K265" s="992">
        <v>1044</v>
      </c>
      <c r="L265" s="1129">
        <v>0</v>
      </c>
      <c r="M265" s="991">
        <v>0</v>
      </c>
      <c r="N265" s="1083">
        <v>0</v>
      </c>
      <c r="O265" s="991">
        <v>0</v>
      </c>
      <c r="P265" s="1083">
        <v>0</v>
      </c>
      <c r="Q265" s="991">
        <v>0</v>
      </c>
      <c r="R265" s="1083">
        <v>86</v>
      </c>
      <c r="S265" s="991">
        <v>774</v>
      </c>
      <c r="T265" s="1083">
        <v>0</v>
      </c>
      <c r="U265" s="991">
        <v>0</v>
      </c>
      <c r="V265" s="1083">
        <v>0</v>
      </c>
      <c r="W265" s="991">
        <v>0</v>
      </c>
      <c r="X265" s="1083">
        <v>13</v>
      </c>
      <c r="Y265" s="991">
        <v>117</v>
      </c>
      <c r="Z265" s="1083">
        <v>0</v>
      </c>
      <c r="AA265" s="991">
        <v>0</v>
      </c>
      <c r="AB265" s="1083">
        <v>0</v>
      </c>
      <c r="AC265" s="991">
        <v>0</v>
      </c>
      <c r="AD265" s="1083">
        <v>17</v>
      </c>
      <c r="AE265" s="991">
        <v>153</v>
      </c>
      <c r="AF265" s="1083">
        <v>0</v>
      </c>
      <c r="AG265" s="991">
        <v>0</v>
      </c>
      <c r="AH265" s="1083">
        <v>0</v>
      </c>
      <c r="AI265" s="991">
        <v>0</v>
      </c>
    </row>
    <row r="266" spans="1:35" s="987" customFormat="1" ht="66">
      <c r="A266" s="989"/>
      <c r="B266" s="72">
        <v>225.48079999999999</v>
      </c>
      <c r="C266" s="1055" t="s">
        <v>303</v>
      </c>
      <c r="D266" s="11"/>
      <c r="E266" s="990">
        <v>21</v>
      </c>
      <c r="F266" s="9" t="s">
        <v>11</v>
      </c>
      <c r="G266" s="16" t="s">
        <v>12</v>
      </c>
      <c r="H266" s="17" t="s">
        <v>13</v>
      </c>
      <c r="I266" s="16" t="s">
        <v>14</v>
      </c>
      <c r="J266" s="991">
        <v>244</v>
      </c>
      <c r="K266" s="992">
        <v>5124</v>
      </c>
      <c r="L266" s="1129">
        <v>0</v>
      </c>
      <c r="M266" s="991">
        <v>0</v>
      </c>
      <c r="N266" s="1083">
        <v>0</v>
      </c>
      <c r="O266" s="991">
        <v>0</v>
      </c>
      <c r="P266" s="1083">
        <v>0</v>
      </c>
      <c r="Q266" s="991">
        <v>0</v>
      </c>
      <c r="R266" s="1083">
        <v>17</v>
      </c>
      <c r="S266" s="991">
        <v>4148</v>
      </c>
      <c r="T266" s="1083">
        <v>0</v>
      </c>
      <c r="U266" s="991">
        <v>0</v>
      </c>
      <c r="V266" s="1083">
        <v>0</v>
      </c>
      <c r="W266" s="991">
        <v>0</v>
      </c>
      <c r="X266" s="1083">
        <v>2</v>
      </c>
      <c r="Y266" s="991">
        <v>488</v>
      </c>
      <c r="Z266" s="1083">
        <v>0</v>
      </c>
      <c r="AA266" s="991">
        <v>0</v>
      </c>
      <c r="AB266" s="1083">
        <v>0</v>
      </c>
      <c r="AC266" s="991">
        <v>0</v>
      </c>
      <c r="AD266" s="1083">
        <v>2</v>
      </c>
      <c r="AE266" s="991">
        <v>488</v>
      </c>
      <c r="AF266" s="1083">
        <v>0</v>
      </c>
      <c r="AG266" s="991">
        <v>0</v>
      </c>
      <c r="AH266" s="1083">
        <v>0</v>
      </c>
      <c r="AI266" s="991">
        <v>0</v>
      </c>
    </row>
    <row r="267" spans="1:35" s="987" customFormat="1" ht="66">
      <c r="A267" s="989"/>
      <c r="B267" s="72">
        <v>50.877599999999994</v>
      </c>
      <c r="C267" s="1055" t="s">
        <v>304</v>
      </c>
      <c r="D267" s="11"/>
      <c r="E267" s="990">
        <v>8</v>
      </c>
      <c r="F267" s="9" t="s">
        <v>11</v>
      </c>
      <c r="G267" s="16" t="s">
        <v>12</v>
      </c>
      <c r="H267" s="17" t="s">
        <v>13</v>
      </c>
      <c r="I267" s="16" t="s">
        <v>14</v>
      </c>
      <c r="J267" s="991">
        <v>55</v>
      </c>
      <c r="K267" s="992">
        <v>440</v>
      </c>
      <c r="L267" s="1129">
        <v>0</v>
      </c>
      <c r="M267" s="991">
        <v>0</v>
      </c>
      <c r="N267" s="1083">
        <v>0</v>
      </c>
      <c r="O267" s="991">
        <v>0</v>
      </c>
      <c r="P267" s="1083">
        <v>0</v>
      </c>
      <c r="Q267" s="991">
        <v>0</v>
      </c>
      <c r="R267" s="1083">
        <v>8</v>
      </c>
      <c r="S267" s="991">
        <v>440</v>
      </c>
      <c r="T267" s="1083">
        <v>0</v>
      </c>
      <c r="U267" s="991">
        <v>0</v>
      </c>
      <c r="V267" s="1083">
        <v>0</v>
      </c>
      <c r="W267" s="991">
        <v>0</v>
      </c>
      <c r="X267" s="1083">
        <v>0</v>
      </c>
      <c r="Y267" s="991">
        <v>0</v>
      </c>
      <c r="Z267" s="1083">
        <v>0</v>
      </c>
      <c r="AA267" s="991">
        <v>0</v>
      </c>
      <c r="AB267" s="1083">
        <v>0</v>
      </c>
      <c r="AC267" s="991">
        <v>0</v>
      </c>
      <c r="AD267" s="1083">
        <v>0</v>
      </c>
      <c r="AE267" s="991">
        <v>0</v>
      </c>
      <c r="AF267" s="1083">
        <v>0</v>
      </c>
      <c r="AG267" s="991">
        <v>0</v>
      </c>
      <c r="AH267" s="1083">
        <v>0</v>
      </c>
      <c r="AI267" s="991">
        <v>0</v>
      </c>
    </row>
    <row r="268" spans="1:35" s="987" customFormat="1" ht="66">
      <c r="A268" s="989"/>
      <c r="B268" s="72">
        <v>934.95999999999992</v>
      </c>
      <c r="C268" s="1068" t="s">
        <v>305</v>
      </c>
      <c r="D268" s="11"/>
      <c r="E268" s="990">
        <v>76</v>
      </c>
      <c r="F268" s="9" t="s">
        <v>306</v>
      </c>
      <c r="G268" s="16" t="s">
        <v>12</v>
      </c>
      <c r="H268" s="17" t="s">
        <v>13</v>
      </c>
      <c r="I268" s="16" t="s">
        <v>14</v>
      </c>
      <c r="J268" s="991">
        <v>1010</v>
      </c>
      <c r="K268" s="992">
        <v>76760</v>
      </c>
      <c r="L268" s="1129">
        <v>0</v>
      </c>
      <c r="M268" s="991">
        <v>0</v>
      </c>
      <c r="N268" s="1083">
        <v>0</v>
      </c>
      <c r="O268" s="991">
        <v>0</v>
      </c>
      <c r="P268" s="1083">
        <v>0</v>
      </c>
      <c r="Q268" s="991">
        <v>0</v>
      </c>
      <c r="R268" s="1083">
        <v>41</v>
      </c>
      <c r="S268" s="991">
        <v>41410</v>
      </c>
      <c r="T268" s="1083">
        <v>0</v>
      </c>
      <c r="U268" s="991">
        <v>0</v>
      </c>
      <c r="V268" s="1083">
        <v>0</v>
      </c>
      <c r="W268" s="991">
        <v>0</v>
      </c>
      <c r="X268" s="1083">
        <v>15</v>
      </c>
      <c r="Y268" s="991">
        <v>15150</v>
      </c>
      <c r="Z268" s="1083">
        <v>0</v>
      </c>
      <c r="AA268" s="991">
        <v>0</v>
      </c>
      <c r="AB268" s="1083">
        <v>0</v>
      </c>
      <c r="AC268" s="991">
        <v>0</v>
      </c>
      <c r="AD268" s="1083">
        <v>20</v>
      </c>
      <c r="AE268" s="991">
        <v>20200</v>
      </c>
      <c r="AF268" s="1083">
        <v>0</v>
      </c>
      <c r="AG268" s="991">
        <v>0</v>
      </c>
      <c r="AH268" s="1083">
        <v>0</v>
      </c>
      <c r="AI268" s="991">
        <v>0</v>
      </c>
    </row>
    <row r="269" spans="1:35" s="987" customFormat="1" ht="66">
      <c r="A269" s="989"/>
      <c r="B269" s="72">
        <v>97.49799999999999</v>
      </c>
      <c r="C269" s="1061" t="s">
        <v>307</v>
      </c>
      <c r="D269" s="11"/>
      <c r="E269" s="990">
        <v>34</v>
      </c>
      <c r="F269" s="9" t="s">
        <v>11</v>
      </c>
      <c r="G269" s="16" t="s">
        <v>12</v>
      </c>
      <c r="H269" s="17" t="s">
        <v>13</v>
      </c>
      <c r="I269" s="16" t="s">
        <v>14</v>
      </c>
      <c r="J269" s="991">
        <v>106</v>
      </c>
      <c r="K269" s="992">
        <v>3604</v>
      </c>
      <c r="L269" s="1129">
        <v>0</v>
      </c>
      <c r="M269" s="991">
        <v>0</v>
      </c>
      <c r="N269" s="1083">
        <v>0</v>
      </c>
      <c r="O269" s="991">
        <v>0</v>
      </c>
      <c r="P269" s="1083">
        <v>0</v>
      </c>
      <c r="Q269" s="991">
        <v>0</v>
      </c>
      <c r="R269" s="1083">
        <v>27</v>
      </c>
      <c r="S269" s="991">
        <v>2862</v>
      </c>
      <c r="T269" s="1083">
        <v>0</v>
      </c>
      <c r="U269" s="991">
        <v>0</v>
      </c>
      <c r="V269" s="1083">
        <v>0</v>
      </c>
      <c r="W269" s="991">
        <v>0</v>
      </c>
      <c r="X269" s="1083">
        <v>5</v>
      </c>
      <c r="Y269" s="991">
        <v>530</v>
      </c>
      <c r="Z269" s="1083">
        <v>0</v>
      </c>
      <c r="AA269" s="991">
        <v>0</v>
      </c>
      <c r="AB269" s="1083">
        <v>0</v>
      </c>
      <c r="AC269" s="991">
        <v>0</v>
      </c>
      <c r="AD269" s="1083">
        <v>2</v>
      </c>
      <c r="AE269" s="991">
        <v>212</v>
      </c>
      <c r="AF269" s="1083">
        <v>0</v>
      </c>
      <c r="AG269" s="991">
        <v>0</v>
      </c>
      <c r="AH269" s="1083">
        <v>0</v>
      </c>
      <c r="AI269" s="991">
        <v>0</v>
      </c>
    </row>
    <row r="270" spans="1:35" s="987" customFormat="1" ht="66">
      <c r="A270" s="989" t="s">
        <v>91</v>
      </c>
      <c r="B270" s="72">
        <v>32.131999999999998</v>
      </c>
      <c r="C270" s="1067" t="s">
        <v>308</v>
      </c>
      <c r="D270" s="11"/>
      <c r="E270" s="990">
        <v>220</v>
      </c>
      <c r="F270" s="9" t="s">
        <v>164</v>
      </c>
      <c r="G270" s="16" t="s">
        <v>12</v>
      </c>
      <c r="H270" s="17" t="s">
        <v>13</v>
      </c>
      <c r="I270" s="16" t="s">
        <v>14</v>
      </c>
      <c r="J270" s="991">
        <v>35</v>
      </c>
      <c r="K270" s="992">
        <v>7700</v>
      </c>
      <c r="L270" s="1129">
        <v>0</v>
      </c>
      <c r="M270" s="991">
        <v>0</v>
      </c>
      <c r="N270" s="1083">
        <v>0</v>
      </c>
      <c r="O270" s="991">
        <v>0</v>
      </c>
      <c r="P270" s="1083">
        <v>0</v>
      </c>
      <c r="Q270" s="991">
        <v>0</v>
      </c>
      <c r="R270" s="1083">
        <v>80</v>
      </c>
      <c r="S270" s="991">
        <v>2800</v>
      </c>
      <c r="T270" s="1083">
        <v>0</v>
      </c>
      <c r="U270" s="991">
        <v>0</v>
      </c>
      <c r="V270" s="1083">
        <v>0</v>
      </c>
      <c r="W270" s="991">
        <v>0</v>
      </c>
      <c r="X270" s="1083">
        <v>80</v>
      </c>
      <c r="Y270" s="991">
        <v>2800</v>
      </c>
      <c r="Z270" s="1083">
        <v>0</v>
      </c>
      <c r="AA270" s="991">
        <v>0</v>
      </c>
      <c r="AB270" s="1083">
        <v>0</v>
      </c>
      <c r="AC270" s="991">
        <v>0</v>
      </c>
      <c r="AD270" s="1083">
        <v>60</v>
      </c>
      <c r="AE270" s="991">
        <v>2100</v>
      </c>
      <c r="AF270" s="1083">
        <v>0</v>
      </c>
      <c r="AG270" s="991">
        <v>0</v>
      </c>
      <c r="AH270" s="1083">
        <v>0</v>
      </c>
      <c r="AI270" s="991">
        <v>0</v>
      </c>
    </row>
    <row r="271" spans="1:35" s="987" customFormat="1" ht="66">
      <c r="A271" s="989" t="s">
        <v>24</v>
      </c>
      <c r="B271" s="72">
        <v>32.131999999999998</v>
      </c>
      <c r="C271" s="1068" t="s">
        <v>309</v>
      </c>
      <c r="D271" s="11"/>
      <c r="E271" s="990">
        <v>833</v>
      </c>
      <c r="F271" s="9" t="s">
        <v>11</v>
      </c>
      <c r="G271" s="16" t="s">
        <v>12</v>
      </c>
      <c r="H271" s="17" t="s">
        <v>13</v>
      </c>
      <c r="I271" s="16" t="s">
        <v>14</v>
      </c>
      <c r="J271" s="991">
        <v>35</v>
      </c>
      <c r="K271" s="992">
        <v>29155</v>
      </c>
      <c r="L271" s="1129">
        <v>0</v>
      </c>
      <c r="M271" s="991">
        <v>0</v>
      </c>
      <c r="N271" s="1083">
        <v>0</v>
      </c>
      <c r="O271" s="991">
        <v>0</v>
      </c>
      <c r="P271" s="1083">
        <v>0</v>
      </c>
      <c r="Q271" s="991">
        <v>0</v>
      </c>
      <c r="R271" s="1083">
        <v>468</v>
      </c>
      <c r="S271" s="991">
        <v>16380</v>
      </c>
      <c r="T271" s="1083">
        <v>0</v>
      </c>
      <c r="U271" s="991">
        <v>0</v>
      </c>
      <c r="V271" s="1083">
        <v>0</v>
      </c>
      <c r="W271" s="991">
        <v>0</v>
      </c>
      <c r="X271" s="1083">
        <v>185</v>
      </c>
      <c r="Y271" s="991">
        <v>6475</v>
      </c>
      <c r="Z271" s="1083">
        <v>0</v>
      </c>
      <c r="AA271" s="991">
        <v>0</v>
      </c>
      <c r="AB271" s="1083">
        <v>0</v>
      </c>
      <c r="AC271" s="991">
        <v>0</v>
      </c>
      <c r="AD271" s="1083">
        <v>180</v>
      </c>
      <c r="AE271" s="991">
        <v>6300</v>
      </c>
      <c r="AF271" s="1083">
        <v>0</v>
      </c>
      <c r="AG271" s="991">
        <v>0</v>
      </c>
      <c r="AH271" s="1083">
        <v>0</v>
      </c>
      <c r="AI271" s="991">
        <v>0</v>
      </c>
    </row>
    <row r="272" spans="1:35" s="987" customFormat="1" ht="66">
      <c r="A272" s="989"/>
      <c r="B272" s="72">
        <v>382</v>
      </c>
      <c r="C272" s="1055" t="s">
        <v>310</v>
      </c>
      <c r="D272" s="11"/>
      <c r="E272" s="990">
        <v>16</v>
      </c>
      <c r="F272" s="9" t="s">
        <v>281</v>
      </c>
      <c r="G272" s="16" t="s">
        <v>12</v>
      </c>
      <c r="H272" s="17" t="s">
        <v>13</v>
      </c>
      <c r="I272" s="16" t="s">
        <v>14</v>
      </c>
      <c r="J272" s="991">
        <v>413</v>
      </c>
      <c r="K272" s="992">
        <v>6608</v>
      </c>
      <c r="L272" s="1129">
        <v>0</v>
      </c>
      <c r="M272" s="991">
        <v>0</v>
      </c>
      <c r="N272" s="1083">
        <v>0</v>
      </c>
      <c r="O272" s="991">
        <v>0</v>
      </c>
      <c r="P272" s="1083">
        <v>0</v>
      </c>
      <c r="Q272" s="991">
        <v>0</v>
      </c>
      <c r="R272" s="1083">
        <v>16</v>
      </c>
      <c r="S272" s="991">
        <v>6608</v>
      </c>
      <c r="T272" s="1083">
        <v>0</v>
      </c>
      <c r="U272" s="991">
        <v>0</v>
      </c>
      <c r="V272" s="1083">
        <v>0</v>
      </c>
      <c r="W272" s="991">
        <v>0</v>
      </c>
      <c r="X272" s="1083">
        <v>0</v>
      </c>
      <c r="Y272" s="991">
        <v>0</v>
      </c>
      <c r="Z272" s="1083">
        <v>0</v>
      </c>
      <c r="AA272" s="991">
        <v>0</v>
      </c>
      <c r="AB272" s="1083">
        <v>0</v>
      </c>
      <c r="AC272" s="991">
        <v>0</v>
      </c>
      <c r="AD272" s="1083">
        <v>0</v>
      </c>
      <c r="AE272" s="991">
        <v>0</v>
      </c>
      <c r="AF272" s="1083">
        <v>0</v>
      </c>
      <c r="AG272" s="991">
        <v>0</v>
      </c>
      <c r="AH272" s="1083">
        <v>0</v>
      </c>
      <c r="AI272" s="991">
        <v>0</v>
      </c>
    </row>
    <row r="273" spans="1:35" s="987" customFormat="1" ht="66">
      <c r="A273" s="989"/>
      <c r="B273" s="72">
        <v>53.000399999999992</v>
      </c>
      <c r="C273" s="1055" t="s">
        <v>311</v>
      </c>
      <c r="D273" s="11"/>
      <c r="E273" s="990">
        <v>75</v>
      </c>
      <c r="F273" s="9" t="s">
        <v>260</v>
      </c>
      <c r="G273" s="16" t="s">
        <v>12</v>
      </c>
      <c r="H273" s="17" t="s">
        <v>13</v>
      </c>
      <c r="I273" s="16" t="s">
        <v>14</v>
      </c>
      <c r="J273" s="991">
        <v>58</v>
      </c>
      <c r="K273" s="992">
        <v>4350</v>
      </c>
      <c r="L273" s="1129">
        <v>0</v>
      </c>
      <c r="M273" s="991">
        <v>0</v>
      </c>
      <c r="N273" s="1083">
        <v>0</v>
      </c>
      <c r="O273" s="991">
        <v>0</v>
      </c>
      <c r="P273" s="1083">
        <v>0</v>
      </c>
      <c r="Q273" s="991">
        <v>0</v>
      </c>
      <c r="R273" s="1083">
        <v>15</v>
      </c>
      <c r="S273" s="991">
        <v>870</v>
      </c>
      <c r="T273" s="1083">
        <v>0</v>
      </c>
      <c r="U273" s="991">
        <v>0</v>
      </c>
      <c r="V273" s="1083">
        <v>0</v>
      </c>
      <c r="W273" s="991">
        <v>0</v>
      </c>
      <c r="X273" s="1083">
        <v>40</v>
      </c>
      <c r="Y273" s="991">
        <v>2320</v>
      </c>
      <c r="Z273" s="1083">
        <v>0</v>
      </c>
      <c r="AA273" s="991">
        <v>0</v>
      </c>
      <c r="AB273" s="1083">
        <v>0</v>
      </c>
      <c r="AC273" s="991">
        <v>0</v>
      </c>
      <c r="AD273" s="1083">
        <v>20</v>
      </c>
      <c r="AE273" s="991">
        <v>1160</v>
      </c>
      <c r="AF273" s="1083">
        <v>0</v>
      </c>
      <c r="AG273" s="991">
        <v>0</v>
      </c>
      <c r="AH273" s="1083">
        <v>0</v>
      </c>
      <c r="AI273" s="991">
        <v>0</v>
      </c>
    </row>
    <row r="274" spans="1:35" s="987" customFormat="1" ht="66">
      <c r="A274" s="989"/>
      <c r="B274" s="72">
        <v>53.000399999999992</v>
      </c>
      <c r="C274" s="1055" t="s">
        <v>313</v>
      </c>
      <c r="D274" s="11"/>
      <c r="E274" s="990">
        <v>118</v>
      </c>
      <c r="F274" s="31" t="s">
        <v>11</v>
      </c>
      <c r="G274" s="16" t="s">
        <v>12</v>
      </c>
      <c r="H274" s="17" t="s">
        <v>13</v>
      </c>
      <c r="I274" s="16" t="s">
        <v>14</v>
      </c>
      <c r="J274" s="991">
        <v>58</v>
      </c>
      <c r="K274" s="992">
        <v>6844</v>
      </c>
      <c r="L274" s="1129">
        <v>0</v>
      </c>
      <c r="M274" s="991">
        <v>0</v>
      </c>
      <c r="N274" s="1083">
        <v>0</v>
      </c>
      <c r="O274" s="991">
        <v>0</v>
      </c>
      <c r="P274" s="1083">
        <v>0</v>
      </c>
      <c r="Q274" s="991">
        <v>0</v>
      </c>
      <c r="R274" s="1083">
        <v>107</v>
      </c>
      <c r="S274" s="991">
        <v>6206</v>
      </c>
      <c r="T274" s="1083">
        <v>0</v>
      </c>
      <c r="U274" s="991">
        <v>0</v>
      </c>
      <c r="V274" s="1083">
        <v>0</v>
      </c>
      <c r="W274" s="991">
        <v>0</v>
      </c>
      <c r="X274" s="1083">
        <v>9</v>
      </c>
      <c r="Y274" s="991">
        <v>522</v>
      </c>
      <c r="Z274" s="1083">
        <v>0</v>
      </c>
      <c r="AA274" s="991">
        <v>0</v>
      </c>
      <c r="AB274" s="1083">
        <v>0</v>
      </c>
      <c r="AC274" s="991">
        <v>0</v>
      </c>
      <c r="AD274" s="1083">
        <v>2</v>
      </c>
      <c r="AE274" s="991">
        <v>116</v>
      </c>
      <c r="AF274" s="1083">
        <v>0</v>
      </c>
      <c r="AG274" s="991">
        <v>0</v>
      </c>
      <c r="AH274" s="1083">
        <v>0</v>
      </c>
      <c r="AI274" s="991">
        <v>0</v>
      </c>
    </row>
    <row r="275" spans="1:35" s="987" customFormat="1" ht="66">
      <c r="A275" s="989"/>
      <c r="B275" s="72">
        <v>17.052</v>
      </c>
      <c r="C275" s="1055" t="s">
        <v>315</v>
      </c>
      <c r="D275" s="11"/>
      <c r="E275" s="990">
        <v>60</v>
      </c>
      <c r="F275" s="31" t="s">
        <v>11</v>
      </c>
      <c r="G275" s="16" t="s">
        <v>12</v>
      </c>
      <c r="H275" s="17" t="s">
        <v>13</v>
      </c>
      <c r="I275" s="16" t="s">
        <v>14</v>
      </c>
      <c r="J275" s="991">
        <v>19</v>
      </c>
      <c r="K275" s="992">
        <v>1146</v>
      </c>
      <c r="L275" s="1129">
        <v>0</v>
      </c>
      <c r="M275" s="991">
        <v>0</v>
      </c>
      <c r="N275" s="1083">
        <v>0</v>
      </c>
      <c r="O275" s="991">
        <v>0</v>
      </c>
      <c r="P275" s="1083">
        <v>1</v>
      </c>
      <c r="Q275" s="991">
        <v>25</v>
      </c>
      <c r="R275" s="1083">
        <v>46</v>
      </c>
      <c r="S275" s="991">
        <v>874</v>
      </c>
      <c r="T275" s="1083">
        <v>0</v>
      </c>
      <c r="U275" s="991">
        <v>0</v>
      </c>
      <c r="V275" s="1083">
        <v>0</v>
      </c>
      <c r="W275" s="991">
        <v>0</v>
      </c>
      <c r="X275" s="1083">
        <v>8</v>
      </c>
      <c r="Y275" s="991">
        <v>152</v>
      </c>
      <c r="Z275" s="1083">
        <v>0</v>
      </c>
      <c r="AA275" s="991">
        <v>0</v>
      </c>
      <c r="AB275" s="1083">
        <v>0</v>
      </c>
      <c r="AC275" s="991">
        <v>0</v>
      </c>
      <c r="AD275" s="1083">
        <v>5</v>
      </c>
      <c r="AE275" s="991">
        <v>95</v>
      </c>
      <c r="AF275" s="1083">
        <v>0</v>
      </c>
      <c r="AG275" s="991">
        <v>0</v>
      </c>
      <c r="AH275" s="1083">
        <v>0</v>
      </c>
      <c r="AI275" s="991">
        <v>0</v>
      </c>
    </row>
    <row r="276" spans="1:35" s="987" customFormat="1" ht="66">
      <c r="A276" s="989" t="s">
        <v>24</v>
      </c>
      <c r="B276" s="72">
        <v>100.00359999999999</v>
      </c>
      <c r="C276" s="1055" t="s">
        <v>316</v>
      </c>
      <c r="D276" s="11"/>
      <c r="E276" s="990">
        <v>330</v>
      </c>
      <c r="F276" s="31" t="s">
        <v>11</v>
      </c>
      <c r="G276" s="16" t="s">
        <v>12</v>
      </c>
      <c r="H276" s="17" t="s">
        <v>13</v>
      </c>
      <c r="I276" s="16" t="s">
        <v>14</v>
      </c>
      <c r="J276" s="991">
        <v>108.003888</v>
      </c>
      <c r="K276" s="992">
        <v>35641.283040000002</v>
      </c>
      <c r="L276" s="1129">
        <v>0</v>
      </c>
      <c r="M276" s="991">
        <v>0</v>
      </c>
      <c r="N276" s="1083">
        <v>0</v>
      </c>
      <c r="O276" s="991">
        <v>0</v>
      </c>
      <c r="P276" s="1083">
        <v>0</v>
      </c>
      <c r="Q276" s="991">
        <v>0</v>
      </c>
      <c r="R276" s="1083">
        <v>130</v>
      </c>
      <c r="S276" s="991">
        <v>14040.505440000001</v>
      </c>
      <c r="T276" s="1083">
        <v>0</v>
      </c>
      <c r="U276" s="991">
        <v>0</v>
      </c>
      <c r="V276" s="1083">
        <v>0</v>
      </c>
      <c r="W276" s="991">
        <v>0</v>
      </c>
      <c r="X276" s="1083">
        <v>100</v>
      </c>
      <c r="Y276" s="991">
        <v>10800.388800000001</v>
      </c>
      <c r="Z276" s="1083">
        <v>0</v>
      </c>
      <c r="AA276" s="991">
        <v>0</v>
      </c>
      <c r="AB276" s="1083">
        <v>0</v>
      </c>
      <c r="AC276" s="991">
        <v>0</v>
      </c>
      <c r="AD276" s="1083">
        <v>100</v>
      </c>
      <c r="AE276" s="991">
        <v>10800.388800000001</v>
      </c>
      <c r="AF276" s="1083">
        <v>0</v>
      </c>
      <c r="AG276" s="991">
        <v>0</v>
      </c>
      <c r="AH276" s="1083">
        <v>0</v>
      </c>
      <c r="AI276" s="991">
        <v>0</v>
      </c>
    </row>
    <row r="277" spans="1:35" s="987" customFormat="1" ht="66">
      <c r="A277" s="989"/>
      <c r="B277" s="72">
        <v>11.6</v>
      </c>
      <c r="C277" s="1055" t="s">
        <v>317</v>
      </c>
      <c r="D277" s="11"/>
      <c r="E277" s="990">
        <v>144</v>
      </c>
      <c r="F277" s="31" t="s">
        <v>11</v>
      </c>
      <c r="G277" s="16" t="s">
        <v>12</v>
      </c>
      <c r="H277" s="17" t="s">
        <v>13</v>
      </c>
      <c r="I277" s="16" t="s">
        <v>14</v>
      </c>
      <c r="J277" s="991">
        <v>13</v>
      </c>
      <c r="K277" s="992">
        <v>1872</v>
      </c>
      <c r="L277" s="1129">
        <v>0</v>
      </c>
      <c r="M277" s="991">
        <v>0</v>
      </c>
      <c r="N277" s="1083">
        <v>0</v>
      </c>
      <c r="O277" s="991">
        <v>0</v>
      </c>
      <c r="P277" s="1083">
        <v>0</v>
      </c>
      <c r="Q277" s="991">
        <v>0</v>
      </c>
      <c r="R277" s="1083">
        <v>54</v>
      </c>
      <c r="S277" s="991">
        <v>702</v>
      </c>
      <c r="T277" s="1083">
        <v>0</v>
      </c>
      <c r="U277" s="991">
        <v>0</v>
      </c>
      <c r="V277" s="1083">
        <v>0</v>
      </c>
      <c r="W277" s="991">
        <v>0</v>
      </c>
      <c r="X277" s="1083">
        <v>50</v>
      </c>
      <c r="Y277" s="991">
        <v>650</v>
      </c>
      <c r="Z277" s="1083">
        <v>0</v>
      </c>
      <c r="AA277" s="991">
        <v>0</v>
      </c>
      <c r="AB277" s="1083">
        <v>0</v>
      </c>
      <c r="AC277" s="991">
        <v>0</v>
      </c>
      <c r="AD277" s="1083">
        <v>40</v>
      </c>
      <c r="AE277" s="991">
        <v>520</v>
      </c>
      <c r="AF277" s="1083">
        <v>0</v>
      </c>
      <c r="AG277" s="991">
        <v>0</v>
      </c>
      <c r="AH277" s="1083">
        <v>0</v>
      </c>
      <c r="AI277" s="991">
        <v>0</v>
      </c>
    </row>
    <row r="278" spans="1:35" s="987" customFormat="1" ht="66">
      <c r="A278" s="989"/>
      <c r="B278" s="72">
        <v>41.678799999999995</v>
      </c>
      <c r="C278" s="1055" t="s">
        <v>318</v>
      </c>
      <c r="D278" s="11"/>
      <c r="E278" s="990">
        <v>17</v>
      </c>
      <c r="F278" s="31" t="s">
        <v>11</v>
      </c>
      <c r="G278" s="16" t="s">
        <v>12</v>
      </c>
      <c r="H278" s="17" t="s">
        <v>13</v>
      </c>
      <c r="I278" s="16" t="s">
        <v>14</v>
      </c>
      <c r="J278" s="991">
        <v>45</v>
      </c>
      <c r="K278" s="992">
        <v>765</v>
      </c>
      <c r="L278" s="1129">
        <v>0</v>
      </c>
      <c r="M278" s="991">
        <v>0</v>
      </c>
      <c r="N278" s="1083">
        <v>0</v>
      </c>
      <c r="O278" s="991">
        <v>0</v>
      </c>
      <c r="P278" s="1083">
        <v>0</v>
      </c>
      <c r="Q278" s="991">
        <v>0</v>
      </c>
      <c r="R278" s="1083">
        <v>17</v>
      </c>
      <c r="S278" s="991">
        <v>765</v>
      </c>
      <c r="T278" s="1083">
        <v>0</v>
      </c>
      <c r="U278" s="991">
        <v>0</v>
      </c>
      <c r="V278" s="1083">
        <v>0</v>
      </c>
      <c r="W278" s="991">
        <v>0</v>
      </c>
      <c r="X278" s="1083">
        <v>0</v>
      </c>
      <c r="Y278" s="991">
        <v>0</v>
      </c>
      <c r="Z278" s="1083">
        <v>0</v>
      </c>
      <c r="AA278" s="991">
        <v>0</v>
      </c>
      <c r="AB278" s="1083">
        <v>0</v>
      </c>
      <c r="AC278" s="991">
        <v>0</v>
      </c>
      <c r="AD278" s="1083">
        <v>0</v>
      </c>
      <c r="AE278" s="991">
        <v>0</v>
      </c>
      <c r="AF278" s="1083">
        <v>0</v>
      </c>
      <c r="AG278" s="991">
        <v>0</v>
      </c>
      <c r="AH278" s="1083">
        <v>0</v>
      </c>
      <c r="AI278" s="991">
        <v>0</v>
      </c>
    </row>
    <row r="279" spans="1:35" s="987" customFormat="1" ht="66">
      <c r="A279" s="989"/>
      <c r="B279" s="72">
        <v>25.52</v>
      </c>
      <c r="C279" s="1055" t="s">
        <v>319</v>
      </c>
      <c r="D279" s="11"/>
      <c r="E279" s="990">
        <v>133</v>
      </c>
      <c r="F279" s="31" t="s">
        <v>11</v>
      </c>
      <c r="G279" s="16" t="s">
        <v>12</v>
      </c>
      <c r="H279" s="17" t="s">
        <v>13</v>
      </c>
      <c r="I279" s="16" t="s">
        <v>14</v>
      </c>
      <c r="J279" s="991">
        <v>28</v>
      </c>
      <c r="K279" s="992">
        <v>3724</v>
      </c>
      <c r="L279" s="1129">
        <v>0</v>
      </c>
      <c r="M279" s="991">
        <v>0</v>
      </c>
      <c r="N279" s="1083">
        <v>0</v>
      </c>
      <c r="O279" s="991">
        <v>0</v>
      </c>
      <c r="P279" s="1083">
        <v>0</v>
      </c>
      <c r="Q279" s="991">
        <v>0</v>
      </c>
      <c r="R279" s="1083">
        <v>53</v>
      </c>
      <c r="S279" s="991">
        <v>1484</v>
      </c>
      <c r="T279" s="1083">
        <v>0</v>
      </c>
      <c r="U279" s="991">
        <v>0</v>
      </c>
      <c r="V279" s="1083">
        <v>0</v>
      </c>
      <c r="W279" s="991">
        <v>0</v>
      </c>
      <c r="X279" s="1083">
        <v>40</v>
      </c>
      <c r="Y279" s="991">
        <v>1120</v>
      </c>
      <c r="Z279" s="1083">
        <v>0</v>
      </c>
      <c r="AA279" s="991">
        <v>0</v>
      </c>
      <c r="AB279" s="1083">
        <v>0</v>
      </c>
      <c r="AC279" s="991">
        <v>0</v>
      </c>
      <c r="AD279" s="1083">
        <v>40</v>
      </c>
      <c r="AE279" s="991">
        <v>1120</v>
      </c>
      <c r="AF279" s="1083">
        <v>0</v>
      </c>
      <c r="AG279" s="991">
        <v>0</v>
      </c>
      <c r="AH279" s="1083">
        <v>0</v>
      </c>
      <c r="AI279" s="991">
        <v>0</v>
      </c>
    </row>
    <row r="280" spans="1:35" s="987" customFormat="1" ht="66">
      <c r="A280" s="989"/>
      <c r="B280" s="72">
        <v>54.601199999999999</v>
      </c>
      <c r="C280" s="1055" t="s">
        <v>320</v>
      </c>
      <c r="D280" s="11"/>
      <c r="E280" s="990">
        <v>5</v>
      </c>
      <c r="F280" s="31" t="s">
        <v>11</v>
      </c>
      <c r="G280" s="16" t="s">
        <v>12</v>
      </c>
      <c r="H280" s="17" t="s">
        <v>13</v>
      </c>
      <c r="I280" s="16" t="s">
        <v>14</v>
      </c>
      <c r="J280" s="991">
        <v>59</v>
      </c>
      <c r="K280" s="992">
        <v>295</v>
      </c>
      <c r="L280" s="1129">
        <v>0</v>
      </c>
      <c r="M280" s="991">
        <v>0</v>
      </c>
      <c r="N280" s="1083">
        <v>0</v>
      </c>
      <c r="O280" s="991">
        <v>0</v>
      </c>
      <c r="P280" s="1083">
        <v>0</v>
      </c>
      <c r="Q280" s="991">
        <v>0</v>
      </c>
      <c r="R280" s="1083">
        <v>5</v>
      </c>
      <c r="S280" s="991">
        <v>295</v>
      </c>
      <c r="T280" s="1083">
        <v>0</v>
      </c>
      <c r="U280" s="991">
        <v>0</v>
      </c>
      <c r="V280" s="1083">
        <v>0</v>
      </c>
      <c r="W280" s="991">
        <v>0</v>
      </c>
      <c r="X280" s="1083">
        <v>0</v>
      </c>
      <c r="Y280" s="991">
        <v>0</v>
      </c>
      <c r="Z280" s="1083">
        <v>0</v>
      </c>
      <c r="AA280" s="991">
        <v>0</v>
      </c>
      <c r="AB280" s="1083">
        <v>0</v>
      </c>
      <c r="AC280" s="991">
        <v>0</v>
      </c>
      <c r="AD280" s="1083">
        <v>0</v>
      </c>
      <c r="AE280" s="991">
        <v>0</v>
      </c>
      <c r="AF280" s="1083">
        <v>0</v>
      </c>
      <c r="AG280" s="991">
        <v>0</v>
      </c>
      <c r="AH280" s="1083">
        <v>0</v>
      </c>
      <c r="AI280" s="991">
        <v>0</v>
      </c>
    </row>
    <row r="281" spans="1:35" s="987" customFormat="1" ht="66">
      <c r="A281" s="989"/>
      <c r="B281" s="72">
        <v>122.9948</v>
      </c>
      <c r="C281" s="1055" t="s">
        <v>321</v>
      </c>
      <c r="D281" s="11"/>
      <c r="E281" s="990">
        <v>16</v>
      </c>
      <c r="F281" s="31" t="s">
        <v>11</v>
      </c>
      <c r="G281" s="16" t="s">
        <v>12</v>
      </c>
      <c r="H281" s="17" t="s">
        <v>13</v>
      </c>
      <c r="I281" s="16" t="s">
        <v>14</v>
      </c>
      <c r="J281" s="991">
        <v>133</v>
      </c>
      <c r="K281" s="992">
        <v>2128</v>
      </c>
      <c r="L281" s="1129">
        <v>0</v>
      </c>
      <c r="M281" s="991">
        <v>0</v>
      </c>
      <c r="N281" s="1083">
        <v>0</v>
      </c>
      <c r="O281" s="991">
        <v>0</v>
      </c>
      <c r="P281" s="1083">
        <v>0</v>
      </c>
      <c r="Q281" s="991">
        <v>0</v>
      </c>
      <c r="R281" s="1083">
        <v>12</v>
      </c>
      <c r="S281" s="991">
        <v>1596</v>
      </c>
      <c r="T281" s="1083">
        <v>0</v>
      </c>
      <c r="U281" s="991">
        <v>0</v>
      </c>
      <c r="V281" s="1083">
        <v>0</v>
      </c>
      <c r="W281" s="991">
        <v>0</v>
      </c>
      <c r="X281" s="1083">
        <v>2</v>
      </c>
      <c r="Y281" s="991">
        <v>266</v>
      </c>
      <c r="Z281" s="1083">
        <v>0</v>
      </c>
      <c r="AA281" s="991">
        <v>0</v>
      </c>
      <c r="AB281" s="1083">
        <v>0</v>
      </c>
      <c r="AC281" s="991">
        <v>0</v>
      </c>
      <c r="AD281" s="1083">
        <v>2</v>
      </c>
      <c r="AE281" s="991">
        <v>266</v>
      </c>
      <c r="AF281" s="1083">
        <v>0</v>
      </c>
      <c r="AG281" s="991">
        <v>0</v>
      </c>
      <c r="AH281" s="1083">
        <v>0</v>
      </c>
      <c r="AI281" s="991">
        <v>0</v>
      </c>
    </row>
    <row r="282" spans="1:35" s="987" customFormat="1" ht="66">
      <c r="A282" s="989"/>
      <c r="B282" s="72">
        <v>19.998399999999997</v>
      </c>
      <c r="C282" s="1055" t="s">
        <v>322</v>
      </c>
      <c r="D282" s="11"/>
      <c r="E282" s="990">
        <v>146</v>
      </c>
      <c r="F282" s="31" t="s">
        <v>11</v>
      </c>
      <c r="G282" s="16" t="s">
        <v>12</v>
      </c>
      <c r="H282" s="17" t="s">
        <v>13</v>
      </c>
      <c r="I282" s="16" t="s">
        <v>14</v>
      </c>
      <c r="J282" s="991">
        <v>22</v>
      </c>
      <c r="K282" s="992">
        <v>3212</v>
      </c>
      <c r="L282" s="1129">
        <v>0</v>
      </c>
      <c r="M282" s="991">
        <v>0</v>
      </c>
      <c r="N282" s="1083">
        <v>0</v>
      </c>
      <c r="O282" s="991">
        <v>0</v>
      </c>
      <c r="P282" s="1083">
        <v>10</v>
      </c>
      <c r="Q282" s="991">
        <v>220</v>
      </c>
      <c r="R282" s="1083">
        <v>116</v>
      </c>
      <c r="S282" s="991">
        <v>2552</v>
      </c>
      <c r="T282" s="1083">
        <v>0</v>
      </c>
      <c r="U282" s="991">
        <v>0</v>
      </c>
      <c r="V282" s="1083">
        <v>0</v>
      </c>
      <c r="W282" s="991">
        <v>0</v>
      </c>
      <c r="X282" s="1083">
        <v>18</v>
      </c>
      <c r="Y282" s="991">
        <v>396</v>
      </c>
      <c r="Z282" s="1083">
        <v>0</v>
      </c>
      <c r="AA282" s="991">
        <v>0</v>
      </c>
      <c r="AB282" s="1083">
        <v>0</v>
      </c>
      <c r="AC282" s="991">
        <v>0</v>
      </c>
      <c r="AD282" s="1083">
        <v>2</v>
      </c>
      <c r="AE282" s="991">
        <v>44</v>
      </c>
      <c r="AF282" s="1083">
        <v>0</v>
      </c>
      <c r="AG282" s="991">
        <v>0</v>
      </c>
      <c r="AH282" s="1083">
        <v>0</v>
      </c>
      <c r="AI282" s="991">
        <v>0</v>
      </c>
    </row>
    <row r="283" spans="1:35" s="987" customFormat="1" ht="66">
      <c r="A283" s="989" t="s">
        <v>24</v>
      </c>
      <c r="B283" s="72">
        <v>15.799199999999997</v>
      </c>
      <c r="C283" s="1055" t="s">
        <v>323</v>
      </c>
      <c r="D283" s="11"/>
      <c r="E283" s="990">
        <v>88</v>
      </c>
      <c r="F283" s="31" t="s">
        <v>324</v>
      </c>
      <c r="G283" s="16" t="s">
        <v>12</v>
      </c>
      <c r="H283" s="17" t="s">
        <v>13</v>
      </c>
      <c r="I283" s="16" t="s">
        <v>14</v>
      </c>
      <c r="J283" s="991">
        <v>18</v>
      </c>
      <c r="K283" s="992">
        <v>1584</v>
      </c>
      <c r="L283" s="1129">
        <v>0</v>
      </c>
      <c r="M283" s="991">
        <v>0</v>
      </c>
      <c r="N283" s="1083">
        <v>0</v>
      </c>
      <c r="O283" s="991">
        <v>0</v>
      </c>
      <c r="P283" s="1083">
        <v>0</v>
      </c>
      <c r="Q283" s="991">
        <v>0</v>
      </c>
      <c r="R283" s="1083">
        <v>88</v>
      </c>
      <c r="S283" s="991">
        <v>1584</v>
      </c>
      <c r="T283" s="1083">
        <v>0</v>
      </c>
      <c r="U283" s="991">
        <v>0</v>
      </c>
      <c r="V283" s="1083">
        <v>0</v>
      </c>
      <c r="W283" s="991">
        <v>0</v>
      </c>
      <c r="X283" s="1083">
        <v>0</v>
      </c>
      <c r="Y283" s="991">
        <v>0</v>
      </c>
      <c r="Z283" s="1083">
        <v>0</v>
      </c>
      <c r="AA283" s="991">
        <v>0</v>
      </c>
      <c r="AB283" s="1083">
        <v>0</v>
      </c>
      <c r="AC283" s="991">
        <v>0</v>
      </c>
      <c r="AD283" s="1083">
        <v>0</v>
      </c>
      <c r="AE283" s="991">
        <v>0</v>
      </c>
      <c r="AF283" s="1083">
        <v>0</v>
      </c>
      <c r="AG283" s="991">
        <v>0</v>
      </c>
      <c r="AH283" s="1083">
        <v>0</v>
      </c>
      <c r="AI283" s="991">
        <v>0</v>
      </c>
    </row>
    <row r="284" spans="1:35" s="987" customFormat="1" ht="66">
      <c r="A284" s="989" t="s">
        <v>24</v>
      </c>
      <c r="B284" s="72">
        <v>13.0036</v>
      </c>
      <c r="C284" s="1066" t="s">
        <v>325</v>
      </c>
      <c r="D284" s="11"/>
      <c r="E284" s="990">
        <v>586</v>
      </c>
      <c r="F284" s="31" t="s">
        <v>11</v>
      </c>
      <c r="G284" s="16" t="s">
        <v>12</v>
      </c>
      <c r="H284" s="17" t="s">
        <v>13</v>
      </c>
      <c r="I284" s="16" t="s">
        <v>14</v>
      </c>
      <c r="J284" s="991">
        <v>14</v>
      </c>
      <c r="K284" s="992">
        <v>8204</v>
      </c>
      <c r="L284" s="1129">
        <v>0</v>
      </c>
      <c r="M284" s="991">
        <v>0</v>
      </c>
      <c r="N284" s="1083">
        <v>0</v>
      </c>
      <c r="O284" s="991">
        <v>0</v>
      </c>
      <c r="P284" s="1083">
        <v>0</v>
      </c>
      <c r="Q284" s="991">
        <v>0</v>
      </c>
      <c r="R284" s="1083">
        <v>426</v>
      </c>
      <c r="S284" s="991">
        <v>5964</v>
      </c>
      <c r="T284" s="1083">
        <v>0</v>
      </c>
      <c r="U284" s="991">
        <v>0</v>
      </c>
      <c r="V284" s="1083">
        <v>0</v>
      </c>
      <c r="W284" s="991">
        <v>0</v>
      </c>
      <c r="X284" s="1083">
        <v>90</v>
      </c>
      <c r="Y284" s="991">
        <v>1260</v>
      </c>
      <c r="Z284" s="1083">
        <v>0</v>
      </c>
      <c r="AA284" s="991">
        <v>0</v>
      </c>
      <c r="AB284" s="1083">
        <v>0</v>
      </c>
      <c r="AC284" s="991">
        <v>0</v>
      </c>
      <c r="AD284" s="1083">
        <v>70</v>
      </c>
      <c r="AE284" s="991">
        <v>980</v>
      </c>
      <c r="AF284" s="1083">
        <v>0</v>
      </c>
      <c r="AG284" s="991">
        <v>0</v>
      </c>
      <c r="AH284" s="1083">
        <v>0</v>
      </c>
      <c r="AI284" s="991">
        <v>0</v>
      </c>
    </row>
    <row r="285" spans="1:35" s="79" customFormat="1" ht="66">
      <c r="A285" s="989" t="s">
        <v>24</v>
      </c>
      <c r="B285" s="72">
        <v>13.34</v>
      </c>
      <c r="C285" s="1067" t="s">
        <v>326</v>
      </c>
      <c r="D285" s="11"/>
      <c r="E285" s="990">
        <v>150</v>
      </c>
      <c r="F285" s="9" t="s">
        <v>11</v>
      </c>
      <c r="G285" s="16" t="s">
        <v>12</v>
      </c>
      <c r="H285" s="17" t="s">
        <v>13</v>
      </c>
      <c r="I285" s="16" t="s">
        <v>14</v>
      </c>
      <c r="J285" s="991">
        <v>14</v>
      </c>
      <c r="K285" s="992">
        <v>2100</v>
      </c>
      <c r="L285" s="1129">
        <v>0</v>
      </c>
      <c r="M285" s="991">
        <v>0</v>
      </c>
      <c r="N285" s="1083">
        <v>0</v>
      </c>
      <c r="O285" s="991">
        <v>0</v>
      </c>
      <c r="P285" s="1083">
        <v>0</v>
      </c>
      <c r="Q285" s="991">
        <v>0</v>
      </c>
      <c r="R285" s="1083">
        <v>150</v>
      </c>
      <c r="S285" s="991">
        <v>2100</v>
      </c>
      <c r="T285" s="1083">
        <v>0</v>
      </c>
      <c r="U285" s="991">
        <v>0</v>
      </c>
      <c r="V285" s="1083">
        <v>0</v>
      </c>
      <c r="W285" s="991">
        <v>0</v>
      </c>
      <c r="X285" s="1083">
        <v>0</v>
      </c>
      <c r="Y285" s="991">
        <v>0</v>
      </c>
      <c r="Z285" s="1083">
        <v>0</v>
      </c>
      <c r="AA285" s="991">
        <v>0</v>
      </c>
      <c r="AB285" s="1083">
        <v>0</v>
      </c>
      <c r="AC285" s="991">
        <v>0</v>
      </c>
      <c r="AD285" s="1083">
        <v>0</v>
      </c>
      <c r="AE285" s="991">
        <v>0</v>
      </c>
      <c r="AF285" s="1083">
        <v>0</v>
      </c>
      <c r="AG285" s="991">
        <v>0</v>
      </c>
      <c r="AH285" s="1083">
        <v>0</v>
      </c>
      <c r="AI285" s="991">
        <v>0</v>
      </c>
    </row>
    <row r="286" spans="1:35" s="987" customFormat="1" ht="66">
      <c r="A286" s="989"/>
      <c r="B286" s="72">
        <v>266.79999999999995</v>
      </c>
      <c r="C286" s="1068" t="s">
        <v>327</v>
      </c>
      <c r="D286" s="11"/>
      <c r="E286" s="990">
        <v>89</v>
      </c>
      <c r="F286" s="9" t="s">
        <v>281</v>
      </c>
      <c r="G286" s="16" t="s">
        <v>12</v>
      </c>
      <c r="H286" s="17" t="s">
        <v>13</v>
      </c>
      <c r="I286" s="16" t="s">
        <v>14</v>
      </c>
      <c r="J286" s="991">
        <v>289</v>
      </c>
      <c r="K286" s="992">
        <v>25721</v>
      </c>
      <c r="L286" s="1129">
        <v>0</v>
      </c>
      <c r="M286" s="991">
        <v>0</v>
      </c>
      <c r="N286" s="1083">
        <v>0</v>
      </c>
      <c r="O286" s="991">
        <v>0</v>
      </c>
      <c r="P286" s="1083">
        <v>0</v>
      </c>
      <c r="Q286" s="991">
        <v>0</v>
      </c>
      <c r="R286" s="1083">
        <v>54</v>
      </c>
      <c r="S286" s="991">
        <v>15606</v>
      </c>
      <c r="T286" s="1083">
        <v>0</v>
      </c>
      <c r="U286" s="991">
        <v>0</v>
      </c>
      <c r="V286" s="1083">
        <v>0</v>
      </c>
      <c r="W286" s="991">
        <v>0</v>
      </c>
      <c r="X286" s="1083">
        <v>24</v>
      </c>
      <c r="Y286" s="991">
        <v>6936</v>
      </c>
      <c r="Z286" s="1083">
        <v>0</v>
      </c>
      <c r="AA286" s="991">
        <v>0</v>
      </c>
      <c r="AB286" s="1083">
        <v>0</v>
      </c>
      <c r="AC286" s="991">
        <v>0</v>
      </c>
      <c r="AD286" s="1083">
        <v>11</v>
      </c>
      <c r="AE286" s="991">
        <v>3179</v>
      </c>
      <c r="AF286" s="1083">
        <v>0</v>
      </c>
      <c r="AG286" s="991">
        <v>0</v>
      </c>
      <c r="AH286" s="1083">
        <v>0</v>
      </c>
      <c r="AI286" s="991">
        <v>0</v>
      </c>
    </row>
    <row r="287" spans="1:35" s="987" customFormat="1" ht="66">
      <c r="A287" s="989" t="s">
        <v>24</v>
      </c>
      <c r="B287" s="72">
        <v>83.995599999999996</v>
      </c>
      <c r="C287" s="1068" t="s">
        <v>329</v>
      </c>
      <c r="D287" s="11"/>
      <c r="E287" s="990">
        <v>29</v>
      </c>
      <c r="F287" s="9" t="s">
        <v>11</v>
      </c>
      <c r="G287" s="16" t="s">
        <v>12</v>
      </c>
      <c r="H287" s="17" t="s">
        <v>13</v>
      </c>
      <c r="I287" s="16" t="s">
        <v>14</v>
      </c>
      <c r="J287" s="991">
        <v>91</v>
      </c>
      <c r="K287" s="992">
        <v>2639</v>
      </c>
      <c r="L287" s="1129">
        <v>0</v>
      </c>
      <c r="M287" s="991">
        <v>0</v>
      </c>
      <c r="N287" s="1083">
        <v>0</v>
      </c>
      <c r="O287" s="991">
        <v>0</v>
      </c>
      <c r="P287" s="1083">
        <v>0</v>
      </c>
      <c r="Q287" s="991">
        <v>0</v>
      </c>
      <c r="R287" s="1083">
        <v>10</v>
      </c>
      <c r="S287" s="991">
        <v>910</v>
      </c>
      <c r="T287" s="1083">
        <v>0</v>
      </c>
      <c r="U287" s="991">
        <v>0</v>
      </c>
      <c r="V287" s="1083">
        <v>0</v>
      </c>
      <c r="W287" s="991">
        <v>0</v>
      </c>
      <c r="X287" s="1083">
        <v>14</v>
      </c>
      <c r="Y287" s="991">
        <v>1274</v>
      </c>
      <c r="Z287" s="1083">
        <v>0</v>
      </c>
      <c r="AA287" s="991">
        <v>0</v>
      </c>
      <c r="AB287" s="1083">
        <v>0</v>
      </c>
      <c r="AC287" s="991">
        <v>0</v>
      </c>
      <c r="AD287" s="1083">
        <v>5</v>
      </c>
      <c r="AE287" s="991">
        <v>455</v>
      </c>
      <c r="AF287" s="1083">
        <v>0</v>
      </c>
      <c r="AG287" s="991">
        <v>0</v>
      </c>
      <c r="AH287" s="1083">
        <v>0</v>
      </c>
      <c r="AI287" s="991">
        <v>0</v>
      </c>
    </row>
    <row r="288" spans="1:35" s="987" customFormat="1" ht="66">
      <c r="A288" s="989"/>
      <c r="B288" s="72">
        <v>17.167999999999999</v>
      </c>
      <c r="C288" s="1068" t="s">
        <v>330</v>
      </c>
      <c r="D288" s="11"/>
      <c r="E288" s="990">
        <v>20</v>
      </c>
      <c r="F288" s="9" t="s">
        <v>11</v>
      </c>
      <c r="G288" s="16" t="s">
        <v>12</v>
      </c>
      <c r="H288" s="17" t="s">
        <v>13</v>
      </c>
      <c r="I288" s="16" t="s">
        <v>14</v>
      </c>
      <c r="J288" s="991">
        <v>19</v>
      </c>
      <c r="K288" s="992">
        <v>380</v>
      </c>
      <c r="L288" s="1129">
        <v>0</v>
      </c>
      <c r="M288" s="991">
        <v>0</v>
      </c>
      <c r="N288" s="1083">
        <v>0</v>
      </c>
      <c r="O288" s="991">
        <v>0</v>
      </c>
      <c r="P288" s="1083">
        <v>0</v>
      </c>
      <c r="Q288" s="991">
        <v>0</v>
      </c>
      <c r="R288" s="1083">
        <v>10</v>
      </c>
      <c r="S288" s="991">
        <v>190</v>
      </c>
      <c r="T288" s="1083">
        <v>0</v>
      </c>
      <c r="U288" s="991">
        <v>0</v>
      </c>
      <c r="V288" s="1083">
        <v>0</v>
      </c>
      <c r="W288" s="991">
        <v>0</v>
      </c>
      <c r="X288" s="1083">
        <v>10</v>
      </c>
      <c r="Y288" s="991">
        <v>190</v>
      </c>
      <c r="Z288" s="1083">
        <v>0</v>
      </c>
      <c r="AA288" s="991">
        <v>0</v>
      </c>
      <c r="AB288" s="1083">
        <v>0</v>
      </c>
      <c r="AC288" s="991">
        <v>0</v>
      </c>
      <c r="AD288" s="1083">
        <v>0</v>
      </c>
      <c r="AE288" s="991">
        <v>0</v>
      </c>
      <c r="AF288" s="1083">
        <v>0</v>
      </c>
      <c r="AG288" s="991">
        <v>0</v>
      </c>
      <c r="AH288" s="1083">
        <v>0</v>
      </c>
      <c r="AI288" s="991">
        <v>0</v>
      </c>
    </row>
    <row r="289" spans="1:35" s="987" customFormat="1" ht="66">
      <c r="A289" s="989" t="s">
        <v>24</v>
      </c>
      <c r="B289" s="72">
        <v>183.28</v>
      </c>
      <c r="C289" s="1068" t="s">
        <v>331</v>
      </c>
      <c r="D289" s="11"/>
      <c r="E289" s="990">
        <v>41</v>
      </c>
      <c r="F289" s="9" t="s">
        <v>11</v>
      </c>
      <c r="G289" s="16" t="s">
        <v>12</v>
      </c>
      <c r="H289" s="17" t="s">
        <v>13</v>
      </c>
      <c r="I289" s="16" t="s">
        <v>14</v>
      </c>
      <c r="J289" s="991">
        <v>198</v>
      </c>
      <c r="K289" s="992">
        <v>8118</v>
      </c>
      <c r="L289" s="1129">
        <v>0</v>
      </c>
      <c r="M289" s="991">
        <v>0</v>
      </c>
      <c r="N289" s="1083">
        <v>0</v>
      </c>
      <c r="O289" s="991">
        <v>0</v>
      </c>
      <c r="P289" s="1083">
        <v>0</v>
      </c>
      <c r="Q289" s="991">
        <v>0</v>
      </c>
      <c r="R289" s="1083">
        <v>27</v>
      </c>
      <c r="S289" s="991">
        <v>5346</v>
      </c>
      <c r="T289" s="1083">
        <v>0</v>
      </c>
      <c r="U289" s="991">
        <v>0</v>
      </c>
      <c r="V289" s="1083">
        <v>0</v>
      </c>
      <c r="W289" s="991">
        <v>0</v>
      </c>
      <c r="X289" s="1083">
        <v>7</v>
      </c>
      <c r="Y289" s="991">
        <v>1386</v>
      </c>
      <c r="Z289" s="1083">
        <v>0</v>
      </c>
      <c r="AA289" s="991">
        <v>0</v>
      </c>
      <c r="AB289" s="1083">
        <v>0</v>
      </c>
      <c r="AC289" s="991">
        <v>0</v>
      </c>
      <c r="AD289" s="1083">
        <v>7</v>
      </c>
      <c r="AE289" s="991">
        <v>1386</v>
      </c>
      <c r="AF289" s="1083">
        <v>0</v>
      </c>
      <c r="AG289" s="991">
        <v>0</v>
      </c>
      <c r="AH289" s="1083">
        <v>0</v>
      </c>
      <c r="AI289" s="991">
        <v>0</v>
      </c>
    </row>
    <row r="290" spans="1:35" s="6" customFormat="1" ht="66">
      <c r="A290" s="74"/>
      <c r="B290" s="75"/>
      <c r="C290" s="76" t="s">
        <v>333</v>
      </c>
      <c r="D290" s="9"/>
      <c r="E290" s="990">
        <v>50</v>
      </c>
      <c r="F290" s="9" t="s">
        <v>11</v>
      </c>
      <c r="G290" s="16" t="s">
        <v>12</v>
      </c>
      <c r="H290" s="17" t="s">
        <v>13</v>
      </c>
      <c r="I290" s="16" t="s">
        <v>14</v>
      </c>
      <c r="J290" s="77">
        <v>58</v>
      </c>
      <c r="K290" s="78">
        <v>2900</v>
      </c>
      <c r="L290" s="1130">
        <v>50</v>
      </c>
      <c r="M290" s="77">
        <v>2900</v>
      </c>
      <c r="N290" s="1085">
        <v>0</v>
      </c>
      <c r="O290" s="77">
        <v>0</v>
      </c>
      <c r="P290" s="1085">
        <v>0</v>
      </c>
      <c r="Q290" s="77">
        <v>0</v>
      </c>
      <c r="R290" s="1085">
        <v>0</v>
      </c>
      <c r="S290" s="77">
        <v>0</v>
      </c>
      <c r="T290" s="1085">
        <v>0</v>
      </c>
      <c r="U290" s="77">
        <v>0</v>
      </c>
      <c r="V290" s="1085">
        <v>0</v>
      </c>
      <c r="W290" s="77">
        <v>0</v>
      </c>
      <c r="X290" s="1085">
        <v>0</v>
      </c>
      <c r="Y290" s="77">
        <v>0</v>
      </c>
      <c r="Z290" s="1085">
        <v>0</v>
      </c>
      <c r="AA290" s="77">
        <v>0</v>
      </c>
      <c r="AB290" s="1085">
        <v>0</v>
      </c>
      <c r="AC290" s="77">
        <v>0</v>
      </c>
      <c r="AD290" s="1085">
        <v>0</v>
      </c>
      <c r="AE290" s="77">
        <v>0</v>
      </c>
      <c r="AF290" s="1085">
        <v>0</v>
      </c>
      <c r="AG290" s="77">
        <v>0</v>
      </c>
      <c r="AH290" s="1085">
        <v>0</v>
      </c>
      <c r="AI290" s="77">
        <v>0</v>
      </c>
    </row>
    <row r="291" spans="1:35" s="6" customFormat="1" ht="66">
      <c r="A291" s="989"/>
      <c r="B291" s="72">
        <v>46.005599999999994</v>
      </c>
      <c r="C291" s="1068" t="s">
        <v>334</v>
      </c>
      <c r="D291" s="11"/>
      <c r="E291" s="990">
        <v>12</v>
      </c>
      <c r="F291" s="9" t="s">
        <v>11</v>
      </c>
      <c r="G291" s="16" t="s">
        <v>12</v>
      </c>
      <c r="H291" s="17" t="s">
        <v>13</v>
      </c>
      <c r="I291" s="16" t="s">
        <v>14</v>
      </c>
      <c r="J291" s="991">
        <v>50</v>
      </c>
      <c r="K291" s="992">
        <v>600</v>
      </c>
      <c r="L291" s="1129">
        <v>0</v>
      </c>
      <c r="M291" s="991">
        <v>0</v>
      </c>
      <c r="N291" s="1083">
        <v>0</v>
      </c>
      <c r="O291" s="991">
        <v>0</v>
      </c>
      <c r="P291" s="1083">
        <v>0</v>
      </c>
      <c r="Q291" s="991">
        <v>0</v>
      </c>
      <c r="R291" s="1083">
        <v>4</v>
      </c>
      <c r="S291" s="991">
        <v>200</v>
      </c>
      <c r="T291" s="1083">
        <v>0</v>
      </c>
      <c r="U291" s="991">
        <v>0</v>
      </c>
      <c r="V291" s="1083">
        <v>0</v>
      </c>
      <c r="W291" s="991">
        <v>0</v>
      </c>
      <c r="X291" s="1083">
        <v>4</v>
      </c>
      <c r="Y291" s="991">
        <v>200</v>
      </c>
      <c r="Z291" s="1083">
        <v>0</v>
      </c>
      <c r="AA291" s="991">
        <v>0</v>
      </c>
      <c r="AB291" s="1083">
        <v>0</v>
      </c>
      <c r="AC291" s="991">
        <v>0</v>
      </c>
      <c r="AD291" s="1083">
        <v>4</v>
      </c>
      <c r="AE291" s="991">
        <v>200</v>
      </c>
      <c r="AF291" s="1083">
        <v>0</v>
      </c>
      <c r="AG291" s="991">
        <v>0</v>
      </c>
      <c r="AH291" s="1083">
        <v>0</v>
      </c>
      <c r="AI291" s="991">
        <v>0</v>
      </c>
    </row>
    <row r="292" spans="1:35" s="6" customFormat="1" ht="66">
      <c r="A292" s="989"/>
      <c r="B292" s="72">
        <v>406</v>
      </c>
      <c r="C292" s="1068" t="s">
        <v>335</v>
      </c>
      <c r="D292" s="11"/>
      <c r="E292" s="990">
        <v>27</v>
      </c>
      <c r="F292" s="9" t="s">
        <v>281</v>
      </c>
      <c r="G292" s="16" t="s">
        <v>12</v>
      </c>
      <c r="H292" s="17" t="s">
        <v>13</v>
      </c>
      <c r="I292" s="16" t="s">
        <v>14</v>
      </c>
      <c r="J292" s="991">
        <v>439</v>
      </c>
      <c r="K292" s="992">
        <v>11853</v>
      </c>
      <c r="L292" s="1129">
        <v>0</v>
      </c>
      <c r="M292" s="991">
        <v>0</v>
      </c>
      <c r="N292" s="1083">
        <v>0</v>
      </c>
      <c r="O292" s="991">
        <v>0</v>
      </c>
      <c r="P292" s="1083">
        <v>0</v>
      </c>
      <c r="Q292" s="991">
        <v>0</v>
      </c>
      <c r="R292" s="1083">
        <v>17</v>
      </c>
      <c r="S292" s="991">
        <v>7463</v>
      </c>
      <c r="T292" s="1083">
        <v>0</v>
      </c>
      <c r="U292" s="991">
        <v>0</v>
      </c>
      <c r="V292" s="1083">
        <v>0</v>
      </c>
      <c r="W292" s="991">
        <v>0</v>
      </c>
      <c r="X292" s="1083">
        <v>5</v>
      </c>
      <c r="Y292" s="991">
        <v>2195</v>
      </c>
      <c r="Z292" s="1083">
        <v>0</v>
      </c>
      <c r="AA292" s="991">
        <v>0</v>
      </c>
      <c r="AB292" s="1083">
        <v>0</v>
      </c>
      <c r="AC292" s="991">
        <v>0</v>
      </c>
      <c r="AD292" s="1083">
        <v>5</v>
      </c>
      <c r="AE292" s="991">
        <v>2195</v>
      </c>
      <c r="AF292" s="1083">
        <v>0</v>
      </c>
      <c r="AG292" s="991">
        <v>0</v>
      </c>
      <c r="AH292" s="1083">
        <v>0</v>
      </c>
      <c r="AI292" s="991">
        <v>0</v>
      </c>
    </row>
    <row r="293" spans="1:35" s="6" customFormat="1" ht="66">
      <c r="A293" s="989"/>
      <c r="B293" s="72">
        <v>15.97</v>
      </c>
      <c r="C293" s="1068" t="s">
        <v>336</v>
      </c>
      <c r="D293" s="11"/>
      <c r="E293" s="990">
        <v>60</v>
      </c>
      <c r="F293" s="9" t="s">
        <v>11</v>
      </c>
      <c r="G293" s="16" t="s">
        <v>12</v>
      </c>
      <c r="H293" s="17" t="s">
        <v>13</v>
      </c>
      <c r="I293" s="16" t="s">
        <v>14</v>
      </c>
      <c r="J293" s="991">
        <v>18</v>
      </c>
      <c r="K293" s="992">
        <v>1080</v>
      </c>
      <c r="L293" s="1129">
        <v>0</v>
      </c>
      <c r="M293" s="991">
        <v>0</v>
      </c>
      <c r="N293" s="1083">
        <v>0</v>
      </c>
      <c r="O293" s="991">
        <v>0</v>
      </c>
      <c r="P293" s="1083">
        <v>0</v>
      </c>
      <c r="Q293" s="991">
        <v>0</v>
      </c>
      <c r="R293" s="1083">
        <v>50</v>
      </c>
      <c r="S293" s="991">
        <v>900</v>
      </c>
      <c r="T293" s="1083">
        <v>0</v>
      </c>
      <c r="U293" s="991">
        <v>0</v>
      </c>
      <c r="V293" s="1083">
        <v>0</v>
      </c>
      <c r="W293" s="991">
        <v>0</v>
      </c>
      <c r="X293" s="1083">
        <v>5</v>
      </c>
      <c r="Y293" s="991">
        <v>90</v>
      </c>
      <c r="Z293" s="1083">
        <v>0</v>
      </c>
      <c r="AA293" s="991">
        <v>0</v>
      </c>
      <c r="AB293" s="1083">
        <v>0</v>
      </c>
      <c r="AC293" s="991">
        <v>0</v>
      </c>
      <c r="AD293" s="1083">
        <v>5</v>
      </c>
      <c r="AE293" s="991">
        <v>90</v>
      </c>
      <c r="AF293" s="1083">
        <v>0</v>
      </c>
      <c r="AG293" s="991">
        <v>0</v>
      </c>
      <c r="AH293" s="1083">
        <v>0</v>
      </c>
      <c r="AI293" s="991">
        <v>0</v>
      </c>
    </row>
    <row r="294" spans="1:35" s="6" customFormat="1" ht="66">
      <c r="A294" s="989"/>
      <c r="B294" s="72">
        <v>62.605199999999996</v>
      </c>
      <c r="C294" s="1068" t="s">
        <v>337</v>
      </c>
      <c r="D294" s="11"/>
      <c r="E294" s="990">
        <v>106</v>
      </c>
      <c r="F294" s="9" t="s">
        <v>11</v>
      </c>
      <c r="G294" s="16" t="s">
        <v>12</v>
      </c>
      <c r="H294" s="17" t="s">
        <v>13</v>
      </c>
      <c r="I294" s="16" t="s">
        <v>14</v>
      </c>
      <c r="J294" s="991">
        <v>68</v>
      </c>
      <c r="K294" s="992">
        <v>7208</v>
      </c>
      <c r="L294" s="1129">
        <v>0</v>
      </c>
      <c r="M294" s="991">
        <v>0</v>
      </c>
      <c r="N294" s="1083">
        <v>0</v>
      </c>
      <c r="O294" s="991">
        <v>0</v>
      </c>
      <c r="P294" s="1083">
        <v>0</v>
      </c>
      <c r="Q294" s="991">
        <v>0</v>
      </c>
      <c r="R294" s="1083">
        <v>43</v>
      </c>
      <c r="S294" s="991">
        <v>2924</v>
      </c>
      <c r="T294" s="1083">
        <v>0</v>
      </c>
      <c r="U294" s="991">
        <v>0</v>
      </c>
      <c r="V294" s="1083">
        <v>0</v>
      </c>
      <c r="W294" s="991">
        <v>0</v>
      </c>
      <c r="X294" s="1083">
        <v>33</v>
      </c>
      <c r="Y294" s="991">
        <v>2244</v>
      </c>
      <c r="Z294" s="1083">
        <v>0</v>
      </c>
      <c r="AA294" s="991">
        <v>0</v>
      </c>
      <c r="AB294" s="1083">
        <v>0</v>
      </c>
      <c r="AC294" s="991">
        <v>0</v>
      </c>
      <c r="AD294" s="1083">
        <v>30</v>
      </c>
      <c r="AE294" s="991">
        <v>2040</v>
      </c>
      <c r="AF294" s="1083">
        <v>0</v>
      </c>
      <c r="AG294" s="991">
        <v>0</v>
      </c>
      <c r="AH294" s="1083">
        <v>0</v>
      </c>
      <c r="AI294" s="991">
        <v>0</v>
      </c>
    </row>
    <row r="295" spans="1:35" s="6" customFormat="1" ht="66">
      <c r="A295" s="989"/>
      <c r="B295" s="72">
        <v>101.55</v>
      </c>
      <c r="C295" s="1068" t="s">
        <v>338</v>
      </c>
      <c r="D295" s="11"/>
      <c r="E295" s="990">
        <v>3</v>
      </c>
      <c r="F295" s="9" t="s">
        <v>11</v>
      </c>
      <c r="G295" s="16" t="s">
        <v>12</v>
      </c>
      <c r="H295" s="17" t="s">
        <v>13</v>
      </c>
      <c r="I295" s="16" t="s">
        <v>14</v>
      </c>
      <c r="J295" s="991">
        <v>110</v>
      </c>
      <c r="K295" s="992">
        <v>330</v>
      </c>
      <c r="L295" s="1129">
        <v>0</v>
      </c>
      <c r="M295" s="991">
        <v>0</v>
      </c>
      <c r="N295" s="1083">
        <v>0</v>
      </c>
      <c r="O295" s="991">
        <v>0</v>
      </c>
      <c r="P295" s="1083">
        <v>0</v>
      </c>
      <c r="Q295" s="991">
        <v>0</v>
      </c>
      <c r="R295" s="1083">
        <v>3</v>
      </c>
      <c r="S295" s="991">
        <v>330</v>
      </c>
      <c r="T295" s="1083">
        <v>0</v>
      </c>
      <c r="U295" s="991">
        <v>0</v>
      </c>
      <c r="V295" s="1083">
        <v>0</v>
      </c>
      <c r="W295" s="991">
        <v>0</v>
      </c>
      <c r="X295" s="1083">
        <v>0</v>
      </c>
      <c r="Y295" s="991">
        <v>0</v>
      </c>
      <c r="Z295" s="1083">
        <v>0</v>
      </c>
      <c r="AA295" s="991">
        <v>0</v>
      </c>
      <c r="AB295" s="1083">
        <v>0</v>
      </c>
      <c r="AC295" s="991">
        <v>0</v>
      </c>
      <c r="AD295" s="1083">
        <v>0</v>
      </c>
      <c r="AE295" s="991">
        <v>0</v>
      </c>
      <c r="AF295" s="1083">
        <v>0</v>
      </c>
      <c r="AG295" s="991">
        <v>0</v>
      </c>
      <c r="AH295" s="1083">
        <v>0</v>
      </c>
      <c r="AI295" s="991">
        <v>0</v>
      </c>
    </row>
    <row r="296" spans="1:35" s="6" customFormat="1">
      <c r="A296" s="4"/>
      <c r="B296" s="50">
        <v>21602</v>
      </c>
      <c r="C296" s="948" t="s">
        <v>339</v>
      </c>
      <c r="D296" s="11"/>
      <c r="E296" s="11">
        <v>4204</v>
      </c>
      <c r="F296" s="11"/>
      <c r="G296" s="11"/>
      <c r="H296" s="11"/>
      <c r="I296" s="11"/>
      <c r="J296" s="11"/>
      <c r="K296" s="964">
        <v>379060</v>
      </c>
      <c r="L296" s="988">
        <v>0</v>
      </c>
      <c r="M296" s="11">
        <v>0</v>
      </c>
      <c r="N296" s="988">
        <v>0</v>
      </c>
      <c r="O296" s="11">
        <v>0</v>
      </c>
      <c r="P296" s="988">
        <v>0</v>
      </c>
      <c r="Q296" s="11">
        <v>0</v>
      </c>
      <c r="R296" s="988">
        <v>1822</v>
      </c>
      <c r="S296" s="11">
        <v>194381</v>
      </c>
      <c r="T296" s="988">
        <v>0</v>
      </c>
      <c r="U296" s="11">
        <v>0</v>
      </c>
      <c r="V296" s="988">
        <v>0</v>
      </c>
      <c r="W296" s="11">
        <v>0</v>
      </c>
      <c r="X296" s="988">
        <v>1561</v>
      </c>
      <c r="Y296" s="11">
        <v>126092</v>
      </c>
      <c r="Z296" s="988">
        <v>0</v>
      </c>
      <c r="AA296" s="11">
        <v>0</v>
      </c>
      <c r="AB296" s="988">
        <v>0</v>
      </c>
      <c r="AC296" s="11">
        <v>0</v>
      </c>
      <c r="AD296" s="988">
        <v>821</v>
      </c>
      <c r="AE296" s="11">
        <v>58587</v>
      </c>
      <c r="AF296" s="988">
        <v>0</v>
      </c>
      <c r="AG296" s="11">
        <v>0</v>
      </c>
      <c r="AH296" s="988">
        <v>0</v>
      </c>
      <c r="AI296" s="11">
        <v>0</v>
      </c>
    </row>
    <row r="297" spans="1:35" s="6" customFormat="1" ht="66">
      <c r="A297" s="4"/>
      <c r="B297" s="32">
        <v>10.324</v>
      </c>
      <c r="C297" s="175" t="s">
        <v>340</v>
      </c>
      <c r="D297" s="11"/>
      <c r="E297" s="91">
        <v>20</v>
      </c>
      <c r="F297" s="9" t="s">
        <v>11</v>
      </c>
      <c r="G297" s="16" t="s">
        <v>12</v>
      </c>
      <c r="H297" s="17" t="s">
        <v>13</v>
      </c>
      <c r="I297" s="16" t="s">
        <v>14</v>
      </c>
      <c r="J297" s="53">
        <v>12</v>
      </c>
      <c r="K297" s="54">
        <v>240</v>
      </c>
      <c r="L297" s="1127">
        <v>0</v>
      </c>
      <c r="M297" s="53">
        <v>0</v>
      </c>
      <c r="N297" s="1081">
        <v>0</v>
      </c>
      <c r="O297" s="53">
        <v>0</v>
      </c>
      <c r="P297" s="1081">
        <v>0</v>
      </c>
      <c r="Q297" s="53">
        <v>0</v>
      </c>
      <c r="R297" s="1081">
        <v>10</v>
      </c>
      <c r="S297" s="53">
        <v>120</v>
      </c>
      <c r="T297" s="1081">
        <v>0</v>
      </c>
      <c r="U297" s="53">
        <v>0</v>
      </c>
      <c r="V297" s="1081">
        <v>0</v>
      </c>
      <c r="W297" s="53">
        <v>0</v>
      </c>
      <c r="X297" s="1081">
        <v>10</v>
      </c>
      <c r="Y297" s="53">
        <v>120</v>
      </c>
      <c r="Z297" s="1081">
        <v>0</v>
      </c>
      <c r="AA297" s="53">
        <v>0</v>
      </c>
      <c r="AB297" s="1081">
        <v>0</v>
      </c>
      <c r="AC297" s="53">
        <v>0</v>
      </c>
      <c r="AD297" s="1081">
        <v>0</v>
      </c>
      <c r="AE297" s="53">
        <v>0</v>
      </c>
      <c r="AF297" s="1081">
        <v>0</v>
      </c>
      <c r="AG297" s="53">
        <v>0</v>
      </c>
      <c r="AH297" s="1081">
        <v>0</v>
      </c>
      <c r="AI297" s="53">
        <v>0</v>
      </c>
    </row>
    <row r="298" spans="1:35" s="6" customFormat="1" ht="66">
      <c r="A298" s="4"/>
      <c r="B298" s="32">
        <v>22.62</v>
      </c>
      <c r="C298" s="448" t="s">
        <v>341</v>
      </c>
      <c r="D298" s="11"/>
      <c r="E298" s="91">
        <v>670</v>
      </c>
      <c r="F298" s="9" t="s">
        <v>11</v>
      </c>
      <c r="G298" s="16" t="s">
        <v>12</v>
      </c>
      <c r="H298" s="17" t="s">
        <v>13</v>
      </c>
      <c r="I298" s="16" t="s">
        <v>14</v>
      </c>
      <c r="J298" s="53">
        <v>25</v>
      </c>
      <c r="K298" s="54">
        <v>16750</v>
      </c>
      <c r="L298" s="1127">
        <v>0</v>
      </c>
      <c r="M298" s="53">
        <v>0</v>
      </c>
      <c r="N298" s="1081">
        <v>0</v>
      </c>
      <c r="O298" s="53">
        <v>0</v>
      </c>
      <c r="P298" s="1081">
        <v>0</v>
      </c>
      <c r="Q298" s="53">
        <v>0</v>
      </c>
      <c r="R298" s="1081">
        <v>250</v>
      </c>
      <c r="S298" s="53">
        <v>6250</v>
      </c>
      <c r="T298" s="1081">
        <v>0</v>
      </c>
      <c r="U298" s="53">
        <v>0</v>
      </c>
      <c r="V298" s="1081">
        <v>0</v>
      </c>
      <c r="W298" s="53">
        <v>0</v>
      </c>
      <c r="X298" s="1081">
        <v>250</v>
      </c>
      <c r="Y298" s="53">
        <v>6250</v>
      </c>
      <c r="Z298" s="1081">
        <v>0</v>
      </c>
      <c r="AA298" s="53">
        <v>0</v>
      </c>
      <c r="AB298" s="1081">
        <v>0</v>
      </c>
      <c r="AC298" s="53">
        <v>0</v>
      </c>
      <c r="AD298" s="1081">
        <v>170</v>
      </c>
      <c r="AE298" s="53">
        <v>4250</v>
      </c>
      <c r="AF298" s="1081">
        <v>0</v>
      </c>
      <c r="AG298" s="53">
        <v>0</v>
      </c>
      <c r="AH298" s="1081">
        <v>0</v>
      </c>
      <c r="AI298" s="53">
        <v>0</v>
      </c>
    </row>
    <row r="299" spans="1:35" s="6" customFormat="1" ht="66">
      <c r="A299" s="4"/>
      <c r="B299" s="32">
        <v>63.8</v>
      </c>
      <c r="C299" s="454" t="s">
        <v>342</v>
      </c>
      <c r="D299" s="11"/>
      <c r="E299" s="91">
        <v>60</v>
      </c>
      <c r="F299" s="9" t="s">
        <v>11</v>
      </c>
      <c r="G299" s="16" t="s">
        <v>12</v>
      </c>
      <c r="H299" s="17" t="s">
        <v>13</v>
      </c>
      <c r="I299" s="16" t="s">
        <v>14</v>
      </c>
      <c r="J299" s="53">
        <v>69</v>
      </c>
      <c r="K299" s="54">
        <v>4140</v>
      </c>
      <c r="L299" s="1127">
        <v>0</v>
      </c>
      <c r="M299" s="53">
        <v>0</v>
      </c>
      <c r="N299" s="1081">
        <v>0</v>
      </c>
      <c r="O299" s="53">
        <v>0</v>
      </c>
      <c r="P299" s="1081">
        <v>0</v>
      </c>
      <c r="Q299" s="53">
        <v>0</v>
      </c>
      <c r="R299" s="1081">
        <v>25</v>
      </c>
      <c r="S299" s="53">
        <v>1725</v>
      </c>
      <c r="T299" s="1081">
        <v>0</v>
      </c>
      <c r="U299" s="53">
        <v>0</v>
      </c>
      <c r="V299" s="1081">
        <v>0</v>
      </c>
      <c r="W299" s="53">
        <v>0</v>
      </c>
      <c r="X299" s="1081">
        <v>25</v>
      </c>
      <c r="Y299" s="53">
        <v>1725</v>
      </c>
      <c r="Z299" s="1081">
        <v>0</v>
      </c>
      <c r="AA299" s="53">
        <v>0</v>
      </c>
      <c r="AB299" s="1081">
        <v>0</v>
      </c>
      <c r="AC299" s="53">
        <v>0</v>
      </c>
      <c r="AD299" s="1081">
        <v>10</v>
      </c>
      <c r="AE299" s="53">
        <v>690</v>
      </c>
      <c r="AF299" s="1081">
        <v>0</v>
      </c>
      <c r="AG299" s="53">
        <v>0</v>
      </c>
      <c r="AH299" s="1081">
        <v>0</v>
      </c>
      <c r="AI299" s="53">
        <v>0</v>
      </c>
    </row>
    <row r="300" spans="1:35" s="6" customFormat="1" ht="66">
      <c r="A300" s="4"/>
      <c r="B300" s="32">
        <v>41.18</v>
      </c>
      <c r="C300" s="454" t="s">
        <v>343</v>
      </c>
      <c r="D300" s="11"/>
      <c r="E300" s="91">
        <v>10</v>
      </c>
      <c r="F300" s="9" t="s">
        <v>11</v>
      </c>
      <c r="G300" s="16" t="s">
        <v>12</v>
      </c>
      <c r="H300" s="17" t="s">
        <v>13</v>
      </c>
      <c r="I300" s="16" t="s">
        <v>14</v>
      </c>
      <c r="J300" s="53">
        <v>45</v>
      </c>
      <c r="K300" s="54">
        <v>450</v>
      </c>
      <c r="L300" s="1127">
        <v>0</v>
      </c>
      <c r="M300" s="53">
        <v>0</v>
      </c>
      <c r="N300" s="1081">
        <v>0</v>
      </c>
      <c r="O300" s="53">
        <v>0</v>
      </c>
      <c r="P300" s="1081">
        <v>0</v>
      </c>
      <c r="Q300" s="53">
        <v>0</v>
      </c>
      <c r="R300" s="1081">
        <v>5</v>
      </c>
      <c r="S300" s="53">
        <v>225</v>
      </c>
      <c r="T300" s="1081">
        <v>0</v>
      </c>
      <c r="U300" s="53">
        <v>0</v>
      </c>
      <c r="V300" s="1081">
        <v>0</v>
      </c>
      <c r="W300" s="53">
        <v>0</v>
      </c>
      <c r="X300" s="1081">
        <v>5</v>
      </c>
      <c r="Y300" s="53">
        <v>225</v>
      </c>
      <c r="Z300" s="1081">
        <v>0</v>
      </c>
      <c r="AA300" s="53">
        <v>0</v>
      </c>
      <c r="AB300" s="1081">
        <v>0</v>
      </c>
      <c r="AC300" s="53">
        <v>0</v>
      </c>
      <c r="AD300" s="1081">
        <v>0</v>
      </c>
      <c r="AE300" s="53">
        <v>0</v>
      </c>
      <c r="AF300" s="1081">
        <v>0</v>
      </c>
      <c r="AG300" s="53">
        <v>0</v>
      </c>
      <c r="AH300" s="1081">
        <v>0</v>
      </c>
      <c r="AI300" s="53">
        <v>0</v>
      </c>
    </row>
    <row r="301" spans="1:35" s="6" customFormat="1" ht="66">
      <c r="A301" s="4"/>
      <c r="B301" s="32">
        <v>45.239999999999995</v>
      </c>
      <c r="C301" s="454" t="s">
        <v>344</v>
      </c>
      <c r="D301" s="11"/>
      <c r="E301" s="91">
        <v>15</v>
      </c>
      <c r="F301" s="9" t="s">
        <v>11</v>
      </c>
      <c r="G301" s="16" t="s">
        <v>12</v>
      </c>
      <c r="H301" s="17" t="s">
        <v>13</v>
      </c>
      <c r="I301" s="16" t="s">
        <v>14</v>
      </c>
      <c r="J301" s="53">
        <v>49</v>
      </c>
      <c r="K301" s="54">
        <v>735</v>
      </c>
      <c r="L301" s="1127">
        <v>0</v>
      </c>
      <c r="M301" s="53">
        <v>0</v>
      </c>
      <c r="N301" s="1081">
        <v>0</v>
      </c>
      <c r="O301" s="53">
        <v>0</v>
      </c>
      <c r="P301" s="1081">
        <v>0</v>
      </c>
      <c r="Q301" s="53">
        <v>0</v>
      </c>
      <c r="R301" s="1081">
        <v>10</v>
      </c>
      <c r="S301" s="53">
        <v>490</v>
      </c>
      <c r="T301" s="1081">
        <v>0</v>
      </c>
      <c r="U301" s="53">
        <v>0</v>
      </c>
      <c r="V301" s="1081">
        <v>0</v>
      </c>
      <c r="W301" s="53">
        <v>0</v>
      </c>
      <c r="X301" s="1081">
        <v>5</v>
      </c>
      <c r="Y301" s="53">
        <v>245</v>
      </c>
      <c r="Z301" s="1081">
        <v>0</v>
      </c>
      <c r="AA301" s="53">
        <v>0</v>
      </c>
      <c r="AB301" s="1081">
        <v>0</v>
      </c>
      <c r="AC301" s="53">
        <v>0</v>
      </c>
      <c r="AD301" s="1081">
        <v>0</v>
      </c>
      <c r="AE301" s="53">
        <v>0</v>
      </c>
      <c r="AF301" s="1081">
        <v>0</v>
      </c>
      <c r="AG301" s="53">
        <v>0</v>
      </c>
      <c r="AH301" s="1081">
        <v>0</v>
      </c>
      <c r="AI301" s="53">
        <v>0</v>
      </c>
    </row>
    <row r="302" spans="1:35" s="6" customFormat="1" ht="66">
      <c r="A302" s="4"/>
      <c r="B302" s="32">
        <v>30.159999999999997</v>
      </c>
      <c r="C302" s="454" t="s">
        <v>345</v>
      </c>
      <c r="D302" s="11"/>
      <c r="E302" s="91">
        <v>10</v>
      </c>
      <c r="F302" s="9" t="s">
        <v>11</v>
      </c>
      <c r="G302" s="16" t="s">
        <v>12</v>
      </c>
      <c r="H302" s="17" t="s">
        <v>13</v>
      </c>
      <c r="I302" s="16" t="s">
        <v>14</v>
      </c>
      <c r="J302" s="53">
        <v>33</v>
      </c>
      <c r="K302" s="54">
        <v>330</v>
      </c>
      <c r="L302" s="1127">
        <v>0</v>
      </c>
      <c r="M302" s="53">
        <v>0</v>
      </c>
      <c r="N302" s="1081">
        <v>0</v>
      </c>
      <c r="O302" s="53">
        <v>0</v>
      </c>
      <c r="P302" s="1081">
        <v>0</v>
      </c>
      <c r="Q302" s="53">
        <v>0</v>
      </c>
      <c r="R302" s="1081">
        <v>5</v>
      </c>
      <c r="S302" s="53">
        <v>165</v>
      </c>
      <c r="T302" s="1081">
        <v>0</v>
      </c>
      <c r="U302" s="53">
        <v>0</v>
      </c>
      <c r="V302" s="1081">
        <v>0</v>
      </c>
      <c r="W302" s="53">
        <v>0</v>
      </c>
      <c r="X302" s="1081">
        <v>5</v>
      </c>
      <c r="Y302" s="53">
        <v>165</v>
      </c>
      <c r="Z302" s="1081">
        <v>0</v>
      </c>
      <c r="AA302" s="53">
        <v>0</v>
      </c>
      <c r="AB302" s="1081">
        <v>0</v>
      </c>
      <c r="AC302" s="53">
        <v>0</v>
      </c>
      <c r="AD302" s="1081">
        <v>0</v>
      </c>
      <c r="AE302" s="53">
        <v>0</v>
      </c>
      <c r="AF302" s="1081">
        <v>0</v>
      </c>
      <c r="AG302" s="53">
        <v>0</v>
      </c>
      <c r="AH302" s="1081">
        <v>0</v>
      </c>
      <c r="AI302" s="53">
        <v>0</v>
      </c>
    </row>
    <row r="303" spans="1:35" s="6" customFormat="1" ht="66">
      <c r="B303" s="32">
        <v>160.07999999999998</v>
      </c>
      <c r="C303" s="454" t="s">
        <v>346</v>
      </c>
      <c r="D303" s="11"/>
      <c r="E303" s="91">
        <v>72</v>
      </c>
      <c r="F303" s="9" t="s">
        <v>11</v>
      </c>
      <c r="G303" s="16" t="s">
        <v>12</v>
      </c>
      <c r="H303" s="17" t="s">
        <v>13</v>
      </c>
      <c r="I303" s="16" t="s">
        <v>14</v>
      </c>
      <c r="J303" s="53">
        <v>173</v>
      </c>
      <c r="K303" s="54">
        <v>12456</v>
      </c>
      <c r="L303" s="1127">
        <v>0</v>
      </c>
      <c r="M303" s="53">
        <v>0</v>
      </c>
      <c r="N303" s="1081">
        <v>0</v>
      </c>
      <c r="O303" s="53">
        <v>0</v>
      </c>
      <c r="P303" s="1081">
        <v>0</v>
      </c>
      <c r="Q303" s="53">
        <v>0</v>
      </c>
      <c r="R303" s="1081">
        <v>37</v>
      </c>
      <c r="S303" s="53">
        <v>6401</v>
      </c>
      <c r="T303" s="1081">
        <v>0</v>
      </c>
      <c r="U303" s="53">
        <v>0</v>
      </c>
      <c r="V303" s="1081">
        <v>0</v>
      </c>
      <c r="W303" s="53">
        <v>0</v>
      </c>
      <c r="X303" s="1081">
        <v>35</v>
      </c>
      <c r="Y303" s="53">
        <v>6055</v>
      </c>
      <c r="Z303" s="1081">
        <v>0</v>
      </c>
      <c r="AA303" s="53">
        <v>0</v>
      </c>
      <c r="AB303" s="1081">
        <v>0</v>
      </c>
      <c r="AC303" s="53">
        <v>0</v>
      </c>
      <c r="AD303" s="1081">
        <v>0</v>
      </c>
      <c r="AE303" s="53">
        <v>0</v>
      </c>
      <c r="AF303" s="1081">
        <v>0</v>
      </c>
      <c r="AG303" s="53">
        <v>0</v>
      </c>
      <c r="AH303" s="1081">
        <v>0</v>
      </c>
      <c r="AI303" s="53">
        <v>0</v>
      </c>
    </row>
    <row r="304" spans="1:35" s="6" customFormat="1" ht="66">
      <c r="B304" s="32">
        <v>84.494399999999999</v>
      </c>
      <c r="C304" s="454" t="s">
        <v>347</v>
      </c>
      <c r="D304" s="11"/>
      <c r="E304" s="91">
        <v>22</v>
      </c>
      <c r="F304" s="9" t="s">
        <v>11</v>
      </c>
      <c r="G304" s="16" t="s">
        <v>12</v>
      </c>
      <c r="H304" s="17" t="s">
        <v>13</v>
      </c>
      <c r="I304" s="16" t="s">
        <v>14</v>
      </c>
      <c r="J304" s="53">
        <v>92</v>
      </c>
      <c r="K304" s="54">
        <v>2024</v>
      </c>
      <c r="L304" s="1127">
        <v>0</v>
      </c>
      <c r="M304" s="53">
        <v>0</v>
      </c>
      <c r="N304" s="1081">
        <v>0</v>
      </c>
      <c r="O304" s="53">
        <v>0</v>
      </c>
      <c r="P304" s="1081">
        <v>0</v>
      </c>
      <c r="Q304" s="53">
        <v>0</v>
      </c>
      <c r="R304" s="1081">
        <v>11</v>
      </c>
      <c r="S304" s="53">
        <v>1012</v>
      </c>
      <c r="T304" s="1081">
        <v>0</v>
      </c>
      <c r="U304" s="53">
        <v>0</v>
      </c>
      <c r="V304" s="1081">
        <v>0</v>
      </c>
      <c r="W304" s="53">
        <v>0</v>
      </c>
      <c r="X304" s="1081">
        <v>11</v>
      </c>
      <c r="Y304" s="53">
        <v>1012</v>
      </c>
      <c r="Z304" s="1081">
        <v>0</v>
      </c>
      <c r="AA304" s="53">
        <v>0</v>
      </c>
      <c r="AB304" s="1081">
        <v>0</v>
      </c>
      <c r="AC304" s="53">
        <v>0</v>
      </c>
      <c r="AD304" s="1081">
        <v>0</v>
      </c>
      <c r="AE304" s="53">
        <v>0</v>
      </c>
      <c r="AF304" s="1081">
        <v>0</v>
      </c>
      <c r="AG304" s="53">
        <v>0</v>
      </c>
      <c r="AH304" s="1081">
        <v>0</v>
      </c>
      <c r="AI304" s="53">
        <v>0</v>
      </c>
    </row>
    <row r="305" spans="2:35" s="6" customFormat="1" ht="66">
      <c r="B305" s="32">
        <v>27.004799999999999</v>
      </c>
      <c r="C305" s="454" t="s">
        <v>348</v>
      </c>
      <c r="D305" s="11"/>
      <c r="E305" s="91">
        <v>30</v>
      </c>
      <c r="F305" s="9" t="s">
        <v>11</v>
      </c>
      <c r="G305" s="16" t="s">
        <v>12</v>
      </c>
      <c r="H305" s="17" t="s">
        <v>13</v>
      </c>
      <c r="I305" s="16" t="s">
        <v>14</v>
      </c>
      <c r="J305" s="53">
        <v>30</v>
      </c>
      <c r="K305" s="54">
        <v>900</v>
      </c>
      <c r="L305" s="1127">
        <v>0</v>
      </c>
      <c r="M305" s="53">
        <v>0</v>
      </c>
      <c r="N305" s="1081">
        <v>0</v>
      </c>
      <c r="O305" s="53">
        <v>0</v>
      </c>
      <c r="P305" s="1081">
        <v>0</v>
      </c>
      <c r="Q305" s="53">
        <v>0</v>
      </c>
      <c r="R305" s="1081">
        <v>15</v>
      </c>
      <c r="S305" s="53">
        <v>450</v>
      </c>
      <c r="T305" s="1081">
        <v>0</v>
      </c>
      <c r="U305" s="53">
        <v>0</v>
      </c>
      <c r="V305" s="1081">
        <v>0</v>
      </c>
      <c r="W305" s="53">
        <v>0</v>
      </c>
      <c r="X305" s="1081">
        <v>15</v>
      </c>
      <c r="Y305" s="53">
        <v>450</v>
      </c>
      <c r="Z305" s="1081">
        <v>0</v>
      </c>
      <c r="AA305" s="53">
        <v>0</v>
      </c>
      <c r="AB305" s="1081">
        <v>0</v>
      </c>
      <c r="AC305" s="53">
        <v>0</v>
      </c>
      <c r="AD305" s="1081">
        <v>0</v>
      </c>
      <c r="AE305" s="53">
        <v>0</v>
      </c>
      <c r="AF305" s="1081">
        <v>0</v>
      </c>
      <c r="AG305" s="53">
        <v>0</v>
      </c>
      <c r="AH305" s="1081">
        <v>0</v>
      </c>
      <c r="AI305" s="53">
        <v>0</v>
      </c>
    </row>
    <row r="306" spans="2:35" s="6" customFormat="1" ht="66">
      <c r="B306" s="32">
        <v>45.576399999999992</v>
      </c>
      <c r="C306" s="454" t="s">
        <v>349</v>
      </c>
      <c r="D306" s="11"/>
      <c r="E306" s="91">
        <v>212</v>
      </c>
      <c r="F306" s="9" t="s">
        <v>11</v>
      </c>
      <c r="G306" s="16" t="s">
        <v>12</v>
      </c>
      <c r="H306" s="17" t="s">
        <v>13</v>
      </c>
      <c r="I306" s="16" t="s">
        <v>14</v>
      </c>
      <c r="J306" s="53">
        <v>50</v>
      </c>
      <c r="K306" s="54">
        <v>10600</v>
      </c>
      <c r="L306" s="1127">
        <v>0</v>
      </c>
      <c r="M306" s="53">
        <v>0</v>
      </c>
      <c r="N306" s="1081">
        <v>0</v>
      </c>
      <c r="O306" s="53">
        <v>0</v>
      </c>
      <c r="P306" s="1081">
        <v>0</v>
      </c>
      <c r="Q306" s="53">
        <v>0</v>
      </c>
      <c r="R306" s="1081">
        <v>112</v>
      </c>
      <c r="S306" s="53">
        <v>5600</v>
      </c>
      <c r="T306" s="1081">
        <v>0</v>
      </c>
      <c r="U306" s="53">
        <v>0</v>
      </c>
      <c r="V306" s="1081">
        <v>0</v>
      </c>
      <c r="W306" s="53">
        <v>0</v>
      </c>
      <c r="X306" s="1081">
        <v>100</v>
      </c>
      <c r="Y306" s="53">
        <v>5000</v>
      </c>
      <c r="Z306" s="1081">
        <v>0</v>
      </c>
      <c r="AA306" s="53">
        <v>0</v>
      </c>
      <c r="AB306" s="1081">
        <v>0</v>
      </c>
      <c r="AC306" s="53">
        <v>0</v>
      </c>
      <c r="AD306" s="1081">
        <v>0</v>
      </c>
      <c r="AE306" s="53">
        <v>0</v>
      </c>
      <c r="AF306" s="1081">
        <v>0</v>
      </c>
      <c r="AG306" s="53">
        <v>0</v>
      </c>
      <c r="AH306" s="1081">
        <v>0</v>
      </c>
      <c r="AI306" s="53">
        <v>0</v>
      </c>
    </row>
    <row r="307" spans="2:35" s="6" customFormat="1" ht="66">
      <c r="B307" s="32">
        <v>43.998799999999996</v>
      </c>
      <c r="C307" s="1055" t="s">
        <v>350</v>
      </c>
      <c r="D307" s="11"/>
      <c r="E307" s="91">
        <v>152</v>
      </c>
      <c r="F307" s="9" t="s">
        <v>11</v>
      </c>
      <c r="G307" s="16" t="s">
        <v>12</v>
      </c>
      <c r="H307" s="17" t="s">
        <v>13</v>
      </c>
      <c r="I307" s="16" t="s">
        <v>14</v>
      </c>
      <c r="J307" s="53">
        <v>48</v>
      </c>
      <c r="K307" s="54">
        <v>7296</v>
      </c>
      <c r="L307" s="1127">
        <v>0</v>
      </c>
      <c r="M307" s="53">
        <v>0</v>
      </c>
      <c r="N307" s="1081">
        <v>0</v>
      </c>
      <c r="O307" s="53">
        <v>0</v>
      </c>
      <c r="P307" s="1081">
        <v>0</v>
      </c>
      <c r="Q307" s="53">
        <v>0</v>
      </c>
      <c r="R307" s="1081">
        <v>82</v>
      </c>
      <c r="S307" s="53">
        <v>3936</v>
      </c>
      <c r="T307" s="1081">
        <v>0</v>
      </c>
      <c r="U307" s="53">
        <v>0</v>
      </c>
      <c r="V307" s="1081">
        <v>0</v>
      </c>
      <c r="W307" s="53">
        <v>0</v>
      </c>
      <c r="X307" s="1081">
        <v>70</v>
      </c>
      <c r="Y307" s="53">
        <v>3360</v>
      </c>
      <c r="Z307" s="1081">
        <v>0</v>
      </c>
      <c r="AA307" s="53">
        <v>0</v>
      </c>
      <c r="AB307" s="1081">
        <v>0</v>
      </c>
      <c r="AC307" s="53">
        <v>0</v>
      </c>
      <c r="AD307" s="1081">
        <v>0</v>
      </c>
      <c r="AE307" s="53">
        <v>0</v>
      </c>
      <c r="AF307" s="1081">
        <v>0</v>
      </c>
      <c r="AG307" s="53">
        <v>0</v>
      </c>
      <c r="AH307" s="1081">
        <v>0</v>
      </c>
      <c r="AI307" s="53">
        <v>0</v>
      </c>
    </row>
    <row r="308" spans="2:35" s="6" customFormat="1" ht="66">
      <c r="B308" s="32">
        <v>76.56</v>
      </c>
      <c r="C308" s="1055" t="s">
        <v>351</v>
      </c>
      <c r="D308" s="11"/>
      <c r="E308" s="91">
        <v>80</v>
      </c>
      <c r="F308" s="9" t="s">
        <v>11</v>
      </c>
      <c r="G308" s="16" t="s">
        <v>12</v>
      </c>
      <c r="H308" s="17" t="s">
        <v>13</v>
      </c>
      <c r="I308" s="16" t="s">
        <v>14</v>
      </c>
      <c r="J308" s="53">
        <v>93</v>
      </c>
      <c r="K308" s="54">
        <v>7440</v>
      </c>
      <c r="L308" s="1127">
        <v>0</v>
      </c>
      <c r="M308" s="53">
        <v>0</v>
      </c>
      <c r="N308" s="1081">
        <v>0</v>
      </c>
      <c r="O308" s="53">
        <v>0</v>
      </c>
      <c r="P308" s="1081">
        <v>0</v>
      </c>
      <c r="Q308" s="53">
        <v>0</v>
      </c>
      <c r="R308" s="1081">
        <v>40</v>
      </c>
      <c r="S308" s="53">
        <v>3720</v>
      </c>
      <c r="T308" s="1081">
        <v>0</v>
      </c>
      <c r="U308" s="53">
        <v>0</v>
      </c>
      <c r="V308" s="1081">
        <v>0</v>
      </c>
      <c r="W308" s="53">
        <v>0</v>
      </c>
      <c r="X308" s="1081">
        <v>40</v>
      </c>
      <c r="Y308" s="53">
        <v>3720</v>
      </c>
      <c r="Z308" s="1081">
        <v>0</v>
      </c>
      <c r="AA308" s="53">
        <v>0</v>
      </c>
      <c r="AB308" s="1081">
        <v>0</v>
      </c>
      <c r="AC308" s="53">
        <v>0</v>
      </c>
      <c r="AD308" s="1081">
        <v>0</v>
      </c>
      <c r="AE308" s="53">
        <v>0</v>
      </c>
      <c r="AF308" s="1081">
        <v>0</v>
      </c>
      <c r="AG308" s="53">
        <v>0</v>
      </c>
      <c r="AH308" s="1081">
        <v>0</v>
      </c>
      <c r="AI308" s="53">
        <v>0</v>
      </c>
    </row>
    <row r="309" spans="2:35" s="6" customFormat="1" ht="66">
      <c r="B309" s="32">
        <v>246.31439999999998</v>
      </c>
      <c r="C309" s="454" t="s">
        <v>352</v>
      </c>
      <c r="D309" s="11"/>
      <c r="E309" s="91">
        <v>15</v>
      </c>
      <c r="F309" s="9" t="s">
        <v>26</v>
      </c>
      <c r="G309" s="16" t="s">
        <v>12</v>
      </c>
      <c r="H309" s="17" t="s">
        <v>13</v>
      </c>
      <c r="I309" s="16" t="s">
        <v>14</v>
      </c>
      <c r="J309" s="53">
        <v>267</v>
      </c>
      <c r="K309" s="54">
        <v>4005</v>
      </c>
      <c r="L309" s="1127">
        <v>0</v>
      </c>
      <c r="M309" s="53">
        <v>0</v>
      </c>
      <c r="N309" s="1081">
        <v>0</v>
      </c>
      <c r="O309" s="53">
        <v>0</v>
      </c>
      <c r="P309" s="1081">
        <v>0</v>
      </c>
      <c r="Q309" s="53">
        <v>0</v>
      </c>
      <c r="R309" s="1081">
        <v>9</v>
      </c>
      <c r="S309" s="53">
        <v>2403</v>
      </c>
      <c r="T309" s="1081">
        <v>0</v>
      </c>
      <c r="U309" s="53">
        <v>0</v>
      </c>
      <c r="V309" s="1081">
        <v>0</v>
      </c>
      <c r="W309" s="53">
        <v>0</v>
      </c>
      <c r="X309" s="1081">
        <v>5</v>
      </c>
      <c r="Y309" s="53">
        <v>1335</v>
      </c>
      <c r="Z309" s="1081">
        <v>0</v>
      </c>
      <c r="AA309" s="53">
        <v>0</v>
      </c>
      <c r="AB309" s="1081">
        <v>0</v>
      </c>
      <c r="AC309" s="53">
        <v>0</v>
      </c>
      <c r="AD309" s="1081">
        <v>1</v>
      </c>
      <c r="AE309" s="53">
        <v>267</v>
      </c>
      <c r="AF309" s="1081">
        <v>0</v>
      </c>
      <c r="AG309" s="53">
        <v>0</v>
      </c>
      <c r="AH309" s="1081">
        <v>0</v>
      </c>
      <c r="AI309" s="53">
        <v>0</v>
      </c>
    </row>
    <row r="310" spans="2:35" s="6" customFormat="1" ht="66">
      <c r="B310" s="32">
        <v>110.19999999999999</v>
      </c>
      <c r="C310" s="454" t="s">
        <v>353</v>
      </c>
      <c r="D310" s="11"/>
      <c r="E310" s="91">
        <v>40</v>
      </c>
      <c r="F310" s="9" t="s">
        <v>11</v>
      </c>
      <c r="G310" s="16" t="s">
        <v>12</v>
      </c>
      <c r="H310" s="17" t="s">
        <v>13</v>
      </c>
      <c r="I310" s="16" t="s">
        <v>14</v>
      </c>
      <c r="J310" s="53">
        <v>120</v>
      </c>
      <c r="K310" s="54">
        <v>4800</v>
      </c>
      <c r="L310" s="1127">
        <v>0</v>
      </c>
      <c r="M310" s="53">
        <v>0</v>
      </c>
      <c r="N310" s="1081">
        <v>0</v>
      </c>
      <c r="O310" s="53">
        <v>0</v>
      </c>
      <c r="P310" s="1081">
        <v>0</v>
      </c>
      <c r="Q310" s="53">
        <v>0</v>
      </c>
      <c r="R310" s="1081">
        <v>20</v>
      </c>
      <c r="S310" s="53">
        <v>2400</v>
      </c>
      <c r="T310" s="1081">
        <v>0</v>
      </c>
      <c r="U310" s="53">
        <v>0</v>
      </c>
      <c r="V310" s="1081">
        <v>0</v>
      </c>
      <c r="W310" s="53">
        <v>0</v>
      </c>
      <c r="X310" s="1081">
        <v>20</v>
      </c>
      <c r="Y310" s="53">
        <v>2400</v>
      </c>
      <c r="Z310" s="1081">
        <v>0</v>
      </c>
      <c r="AA310" s="53">
        <v>0</v>
      </c>
      <c r="AB310" s="1081">
        <v>0</v>
      </c>
      <c r="AC310" s="53">
        <v>0</v>
      </c>
      <c r="AD310" s="1081">
        <v>0</v>
      </c>
      <c r="AE310" s="53">
        <v>0</v>
      </c>
      <c r="AF310" s="1081">
        <v>0</v>
      </c>
      <c r="AG310" s="53">
        <v>0</v>
      </c>
      <c r="AH310" s="1081">
        <v>0</v>
      </c>
      <c r="AI310" s="53">
        <v>0</v>
      </c>
    </row>
    <row r="311" spans="2:35" s="6" customFormat="1" ht="66">
      <c r="B311" s="32">
        <v>24.2</v>
      </c>
      <c r="C311" s="1055" t="s">
        <v>354</v>
      </c>
      <c r="D311" s="11"/>
      <c r="E311" s="91">
        <v>40</v>
      </c>
      <c r="F311" s="9" t="s">
        <v>11</v>
      </c>
      <c r="G311" s="16" t="s">
        <v>12</v>
      </c>
      <c r="H311" s="17" t="s">
        <v>13</v>
      </c>
      <c r="I311" s="16" t="s">
        <v>14</v>
      </c>
      <c r="J311" s="53">
        <v>27</v>
      </c>
      <c r="K311" s="54">
        <v>1080</v>
      </c>
      <c r="L311" s="1127">
        <v>0</v>
      </c>
      <c r="M311" s="53">
        <v>0</v>
      </c>
      <c r="N311" s="1081">
        <v>0</v>
      </c>
      <c r="O311" s="53">
        <v>0</v>
      </c>
      <c r="P311" s="1081">
        <v>0</v>
      </c>
      <c r="Q311" s="53">
        <v>0</v>
      </c>
      <c r="R311" s="1081">
        <v>20</v>
      </c>
      <c r="S311" s="53">
        <v>540</v>
      </c>
      <c r="T311" s="1081">
        <v>0</v>
      </c>
      <c r="U311" s="53">
        <v>0</v>
      </c>
      <c r="V311" s="1081">
        <v>0</v>
      </c>
      <c r="W311" s="53">
        <v>0</v>
      </c>
      <c r="X311" s="1081">
        <v>20</v>
      </c>
      <c r="Y311" s="53">
        <v>540</v>
      </c>
      <c r="Z311" s="1081">
        <v>0</v>
      </c>
      <c r="AA311" s="53">
        <v>0</v>
      </c>
      <c r="AB311" s="1081">
        <v>0</v>
      </c>
      <c r="AC311" s="53">
        <v>0</v>
      </c>
      <c r="AD311" s="1081">
        <v>0</v>
      </c>
      <c r="AE311" s="53">
        <v>0</v>
      </c>
      <c r="AF311" s="1081">
        <v>0</v>
      </c>
      <c r="AG311" s="53">
        <v>0</v>
      </c>
      <c r="AH311" s="1081">
        <v>0</v>
      </c>
      <c r="AI311" s="53">
        <v>0</v>
      </c>
    </row>
    <row r="312" spans="2:35" s="6" customFormat="1" ht="66">
      <c r="B312" s="32">
        <v>21.53</v>
      </c>
      <c r="C312" s="454" t="s">
        <v>355</v>
      </c>
      <c r="D312" s="11"/>
      <c r="E312" s="91">
        <v>240</v>
      </c>
      <c r="F312" s="9" t="s">
        <v>11</v>
      </c>
      <c r="G312" s="16" t="s">
        <v>12</v>
      </c>
      <c r="H312" s="17" t="s">
        <v>13</v>
      </c>
      <c r="I312" s="16" t="s">
        <v>14</v>
      </c>
      <c r="J312" s="53">
        <v>24</v>
      </c>
      <c r="K312" s="54">
        <v>5760</v>
      </c>
      <c r="L312" s="1127">
        <v>0</v>
      </c>
      <c r="M312" s="53">
        <v>0</v>
      </c>
      <c r="N312" s="1081">
        <v>0</v>
      </c>
      <c r="O312" s="53">
        <v>0</v>
      </c>
      <c r="P312" s="1081">
        <v>0</v>
      </c>
      <c r="Q312" s="53">
        <v>0</v>
      </c>
      <c r="R312" s="1081">
        <v>80</v>
      </c>
      <c r="S312" s="53">
        <v>1920</v>
      </c>
      <c r="T312" s="1081">
        <v>0</v>
      </c>
      <c r="U312" s="53">
        <v>0</v>
      </c>
      <c r="V312" s="1081">
        <v>0</v>
      </c>
      <c r="W312" s="53">
        <v>0</v>
      </c>
      <c r="X312" s="1081">
        <v>80</v>
      </c>
      <c r="Y312" s="53">
        <v>1920</v>
      </c>
      <c r="Z312" s="1081">
        <v>0</v>
      </c>
      <c r="AA312" s="53">
        <v>0</v>
      </c>
      <c r="AB312" s="1081">
        <v>0</v>
      </c>
      <c r="AC312" s="53">
        <v>0</v>
      </c>
      <c r="AD312" s="1081">
        <v>80</v>
      </c>
      <c r="AE312" s="53">
        <v>1920</v>
      </c>
      <c r="AF312" s="1081">
        <v>0</v>
      </c>
      <c r="AG312" s="53">
        <v>0</v>
      </c>
      <c r="AH312" s="1081">
        <v>0</v>
      </c>
      <c r="AI312" s="53">
        <v>0</v>
      </c>
    </row>
    <row r="313" spans="2:35" s="6" customFormat="1" ht="66">
      <c r="B313" s="32">
        <v>18.559999999999999</v>
      </c>
      <c r="C313" s="454" t="s">
        <v>356</v>
      </c>
      <c r="D313" s="11"/>
      <c r="E313" s="91">
        <v>100</v>
      </c>
      <c r="F313" s="9" t="s">
        <v>11</v>
      </c>
      <c r="G313" s="16" t="s">
        <v>12</v>
      </c>
      <c r="H313" s="17" t="s">
        <v>13</v>
      </c>
      <c r="I313" s="16" t="s">
        <v>14</v>
      </c>
      <c r="J313" s="53">
        <v>20</v>
      </c>
      <c r="K313" s="54">
        <v>2000</v>
      </c>
      <c r="L313" s="1127">
        <v>0</v>
      </c>
      <c r="M313" s="53">
        <v>0</v>
      </c>
      <c r="N313" s="1081">
        <v>0</v>
      </c>
      <c r="O313" s="53">
        <v>0</v>
      </c>
      <c r="P313" s="1081">
        <v>0</v>
      </c>
      <c r="Q313" s="53">
        <v>0</v>
      </c>
      <c r="R313" s="1081">
        <v>50</v>
      </c>
      <c r="S313" s="53">
        <v>1000</v>
      </c>
      <c r="T313" s="1081">
        <v>0</v>
      </c>
      <c r="U313" s="53">
        <v>0</v>
      </c>
      <c r="V313" s="1081">
        <v>0</v>
      </c>
      <c r="W313" s="53">
        <v>0</v>
      </c>
      <c r="X313" s="1081">
        <v>50</v>
      </c>
      <c r="Y313" s="53">
        <v>1000</v>
      </c>
      <c r="Z313" s="1081">
        <v>0</v>
      </c>
      <c r="AA313" s="53">
        <v>0</v>
      </c>
      <c r="AB313" s="1081">
        <v>0</v>
      </c>
      <c r="AC313" s="53">
        <v>0</v>
      </c>
      <c r="AD313" s="1081">
        <v>0</v>
      </c>
      <c r="AE313" s="53">
        <v>0</v>
      </c>
      <c r="AF313" s="1081">
        <v>0</v>
      </c>
      <c r="AG313" s="53">
        <v>0</v>
      </c>
      <c r="AH313" s="1081">
        <v>0</v>
      </c>
      <c r="AI313" s="53">
        <v>0</v>
      </c>
    </row>
    <row r="314" spans="2:35" s="6" customFormat="1" ht="66">
      <c r="B314" s="32">
        <v>11.65</v>
      </c>
      <c r="C314" s="454" t="s">
        <v>357</v>
      </c>
      <c r="D314" s="11"/>
      <c r="E314" s="91">
        <v>90</v>
      </c>
      <c r="F314" s="9" t="s">
        <v>11</v>
      </c>
      <c r="G314" s="16" t="s">
        <v>12</v>
      </c>
      <c r="H314" s="17" t="s">
        <v>13</v>
      </c>
      <c r="I314" s="16" t="s">
        <v>14</v>
      </c>
      <c r="J314" s="53">
        <v>13</v>
      </c>
      <c r="K314" s="54">
        <v>1170</v>
      </c>
      <c r="L314" s="1127">
        <v>0</v>
      </c>
      <c r="M314" s="53">
        <v>0</v>
      </c>
      <c r="N314" s="1081">
        <v>0</v>
      </c>
      <c r="O314" s="53">
        <v>0</v>
      </c>
      <c r="P314" s="1081">
        <v>0</v>
      </c>
      <c r="Q314" s="53">
        <v>0</v>
      </c>
      <c r="R314" s="1081">
        <v>45</v>
      </c>
      <c r="S314" s="53">
        <v>585</v>
      </c>
      <c r="T314" s="1081">
        <v>0</v>
      </c>
      <c r="U314" s="53">
        <v>0</v>
      </c>
      <c r="V314" s="1081">
        <v>0</v>
      </c>
      <c r="W314" s="53">
        <v>0</v>
      </c>
      <c r="X314" s="1081">
        <v>45</v>
      </c>
      <c r="Y314" s="53">
        <v>585</v>
      </c>
      <c r="Z314" s="1081">
        <v>0</v>
      </c>
      <c r="AA314" s="53">
        <v>0</v>
      </c>
      <c r="AB314" s="1081">
        <v>0</v>
      </c>
      <c r="AC314" s="53">
        <v>0</v>
      </c>
      <c r="AD314" s="1081">
        <v>0</v>
      </c>
      <c r="AE314" s="53">
        <v>0</v>
      </c>
      <c r="AF314" s="1081">
        <v>0</v>
      </c>
      <c r="AG314" s="53">
        <v>0</v>
      </c>
      <c r="AH314" s="1081">
        <v>0</v>
      </c>
      <c r="AI314" s="53">
        <v>0</v>
      </c>
    </row>
    <row r="315" spans="2:35" s="6" customFormat="1" ht="66">
      <c r="B315" s="32">
        <v>52.67</v>
      </c>
      <c r="C315" s="454" t="s">
        <v>358</v>
      </c>
      <c r="D315" s="11"/>
      <c r="E315" s="91">
        <v>12</v>
      </c>
      <c r="F315" s="23" t="s">
        <v>22</v>
      </c>
      <c r="G315" s="16" t="s">
        <v>12</v>
      </c>
      <c r="H315" s="17" t="s">
        <v>13</v>
      </c>
      <c r="I315" s="16" t="s">
        <v>14</v>
      </c>
      <c r="J315" s="53">
        <v>57</v>
      </c>
      <c r="K315" s="54">
        <v>684</v>
      </c>
      <c r="L315" s="1127">
        <v>0</v>
      </c>
      <c r="M315" s="53">
        <v>0</v>
      </c>
      <c r="N315" s="1081">
        <v>0</v>
      </c>
      <c r="O315" s="53">
        <v>0</v>
      </c>
      <c r="P315" s="1081">
        <v>0</v>
      </c>
      <c r="Q315" s="53">
        <v>0</v>
      </c>
      <c r="R315" s="1081">
        <v>4</v>
      </c>
      <c r="S315" s="53">
        <v>228</v>
      </c>
      <c r="T315" s="1081">
        <v>0</v>
      </c>
      <c r="U315" s="53">
        <v>0</v>
      </c>
      <c r="V315" s="1081">
        <v>0</v>
      </c>
      <c r="W315" s="53">
        <v>0</v>
      </c>
      <c r="X315" s="1081">
        <v>4</v>
      </c>
      <c r="Y315" s="53">
        <v>228</v>
      </c>
      <c r="Z315" s="1081">
        <v>0</v>
      </c>
      <c r="AA315" s="53">
        <v>0</v>
      </c>
      <c r="AB315" s="1081">
        <v>0</v>
      </c>
      <c r="AC315" s="53">
        <v>0</v>
      </c>
      <c r="AD315" s="1081">
        <v>4</v>
      </c>
      <c r="AE315" s="53">
        <v>228</v>
      </c>
      <c r="AF315" s="1081">
        <v>0</v>
      </c>
      <c r="AG315" s="53">
        <v>0</v>
      </c>
      <c r="AH315" s="1081">
        <v>0</v>
      </c>
      <c r="AI315" s="53">
        <v>0</v>
      </c>
    </row>
    <row r="316" spans="2:35" s="6" customFormat="1" ht="66">
      <c r="B316" s="32">
        <v>118.32</v>
      </c>
      <c r="C316" s="454" t="s">
        <v>359</v>
      </c>
      <c r="D316" s="11"/>
      <c r="E316" s="91">
        <v>24</v>
      </c>
      <c r="F316" s="9" t="s">
        <v>11</v>
      </c>
      <c r="G316" s="16" t="s">
        <v>12</v>
      </c>
      <c r="H316" s="17" t="s">
        <v>13</v>
      </c>
      <c r="I316" s="16" t="s">
        <v>14</v>
      </c>
      <c r="J316" s="53">
        <v>128</v>
      </c>
      <c r="K316" s="54">
        <v>3072</v>
      </c>
      <c r="L316" s="1127">
        <v>0</v>
      </c>
      <c r="M316" s="53">
        <v>0</v>
      </c>
      <c r="N316" s="1081">
        <v>0</v>
      </c>
      <c r="O316" s="53">
        <v>0</v>
      </c>
      <c r="P316" s="1081">
        <v>0</v>
      </c>
      <c r="Q316" s="53">
        <v>0</v>
      </c>
      <c r="R316" s="1081">
        <v>12</v>
      </c>
      <c r="S316" s="53">
        <v>1536</v>
      </c>
      <c r="T316" s="1081">
        <v>0</v>
      </c>
      <c r="U316" s="53">
        <v>0</v>
      </c>
      <c r="V316" s="1081">
        <v>0</v>
      </c>
      <c r="W316" s="53">
        <v>0</v>
      </c>
      <c r="X316" s="1081">
        <v>12</v>
      </c>
      <c r="Y316" s="53">
        <v>1536</v>
      </c>
      <c r="Z316" s="1081">
        <v>0</v>
      </c>
      <c r="AA316" s="53">
        <v>0</v>
      </c>
      <c r="AB316" s="1081">
        <v>0</v>
      </c>
      <c r="AC316" s="53">
        <v>0</v>
      </c>
      <c r="AD316" s="1081">
        <v>0</v>
      </c>
      <c r="AE316" s="53">
        <v>0</v>
      </c>
      <c r="AF316" s="1081">
        <v>0</v>
      </c>
      <c r="AG316" s="53">
        <v>0</v>
      </c>
      <c r="AH316" s="1081">
        <v>0</v>
      </c>
      <c r="AI316" s="53">
        <v>0</v>
      </c>
    </row>
    <row r="317" spans="2:35" s="6" customFormat="1" ht="66">
      <c r="B317" s="32">
        <v>17.005599999999998</v>
      </c>
      <c r="C317" s="454" t="s">
        <v>360</v>
      </c>
      <c r="D317" s="11"/>
      <c r="E317" s="91">
        <v>12</v>
      </c>
      <c r="F317" s="9" t="s">
        <v>11</v>
      </c>
      <c r="G317" s="16" t="s">
        <v>12</v>
      </c>
      <c r="H317" s="17" t="s">
        <v>13</v>
      </c>
      <c r="I317" s="16" t="s">
        <v>14</v>
      </c>
      <c r="J317" s="53">
        <v>19</v>
      </c>
      <c r="K317" s="54">
        <v>228</v>
      </c>
      <c r="L317" s="1127">
        <v>0</v>
      </c>
      <c r="M317" s="53">
        <v>0</v>
      </c>
      <c r="N317" s="1081">
        <v>0</v>
      </c>
      <c r="O317" s="53">
        <v>0</v>
      </c>
      <c r="P317" s="1081">
        <v>0</v>
      </c>
      <c r="Q317" s="53">
        <v>0</v>
      </c>
      <c r="R317" s="1081">
        <v>4</v>
      </c>
      <c r="S317" s="53">
        <v>76</v>
      </c>
      <c r="T317" s="1081">
        <v>0</v>
      </c>
      <c r="U317" s="53">
        <v>0</v>
      </c>
      <c r="V317" s="1081">
        <v>0</v>
      </c>
      <c r="W317" s="53">
        <v>0</v>
      </c>
      <c r="X317" s="1081">
        <v>4</v>
      </c>
      <c r="Y317" s="53">
        <v>76</v>
      </c>
      <c r="Z317" s="1081">
        <v>0</v>
      </c>
      <c r="AA317" s="53">
        <v>0</v>
      </c>
      <c r="AB317" s="1081">
        <v>0</v>
      </c>
      <c r="AC317" s="53">
        <v>0</v>
      </c>
      <c r="AD317" s="1081">
        <v>4</v>
      </c>
      <c r="AE317" s="53">
        <v>76</v>
      </c>
      <c r="AF317" s="1081">
        <v>0</v>
      </c>
      <c r="AG317" s="53">
        <v>0</v>
      </c>
      <c r="AH317" s="1081">
        <v>0</v>
      </c>
      <c r="AI317" s="53">
        <v>0</v>
      </c>
    </row>
    <row r="318" spans="2:35" s="6" customFormat="1" ht="66">
      <c r="B318" s="32">
        <v>24.881999999999998</v>
      </c>
      <c r="C318" s="454" t="s">
        <v>361</v>
      </c>
      <c r="D318" s="11"/>
      <c r="E318" s="91">
        <v>12</v>
      </c>
      <c r="F318" s="9" t="s">
        <v>26</v>
      </c>
      <c r="G318" s="16" t="s">
        <v>12</v>
      </c>
      <c r="H318" s="17" t="s">
        <v>13</v>
      </c>
      <c r="I318" s="16" t="s">
        <v>14</v>
      </c>
      <c r="J318" s="53">
        <v>27</v>
      </c>
      <c r="K318" s="54">
        <v>324</v>
      </c>
      <c r="L318" s="1127">
        <v>0</v>
      </c>
      <c r="M318" s="53">
        <v>0</v>
      </c>
      <c r="N318" s="1081">
        <v>0</v>
      </c>
      <c r="O318" s="53">
        <v>0</v>
      </c>
      <c r="P318" s="1081">
        <v>0</v>
      </c>
      <c r="Q318" s="53">
        <v>0</v>
      </c>
      <c r="R318" s="1081">
        <v>4</v>
      </c>
      <c r="S318" s="53">
        <v>108</v>
      </c>
      <c r="T318" s="1081">
        <v>0</v>
      </c>
      <c r="U318" s="53">
        <v>0</v>
      </c>
      <c r="V318" s="1081">
        <v>0</v>
      </c>
      <c r="W318" s="53">
        <v>0</v>
      </c>
      <c r="X318" s="1081">
        <v>4</v>
      </c>
      <c r="Y318" s="53">
        <v>108</v>
      </c>
      <c r="Z318" s="1081">
        <v>0</v>
      </c>
      <c r="AA318" s="53">
        <v>0</v>
      </c>
      <c r="AB318" s="1081">
        <v>0</v>
      </c>
      <c r="AC318" s="53">
        <v>0</v>
      </c>
      <c r="AD318" s="1081">
        <v>4</v>
      </c>
      <c r="AE318" s="53">
        <v>108</v>
      </c>
      <c r="AF318" s="1081">
        <v>0</v>
      </c>
      <c r="AG318" s="53">
        <v>0</v>
      </c>
      <c r="AH318" s="1081">
        <v>0</v>
      </c>
      <c r="AI318" s="53">
        <v>0</v>
      </c>
    </row>
    <row r="319" spans="2:35" s="6" customFormat="1" ht="66">
      <c r="B319" s="32">
        <v>380.47999999999996</v>
      </c>
      <c r="C319" s="175" t="s">
        <v>362</v>
      </c>
      <c r="D319" s="11"/>
      <c r="E319" s="91">
        <v>261</v>
      </c>
      <c r="F319" s="9" t="s">
        <v>22</v>
      </c>
      <c r="G319" s="16" t="s">
        <v>12</v>
      </c>
      <c r="H319" s="17" t="s">
        <v>13</v>
      </c>
      <c r="I319" s="16" t="s">
        <v>14</v>
      </c>
      <c r="J319" s="53">
        <v>411</v>
      </c>
      <c r="K319" s="54">
        <v>107271</v>
      </c>
      <c r="L319" s="1127">
        <v>0</v>
      </c>
      <c r="M319" s="53">
        <v>0</v>
      </c>
      <c r="N319" s="1081">
        <v>0</v>
      </c>
      <c r="O319" s="53">
        <v>0</v>
      </c>
      <c r="P319" s="1081">
        <v>0</v>
      </c>
      <c r="Q319" s="53">
        <v>0</v>
      </c>
      <c r="R319" s="1081">
        <v>154</v>
      </c>
      <c r="S319" s="53">
        <v>63294</v>
      </c>
      <c r="T319" s="1081">
        <v>0</v>
      </c>
      <c r="U319" s="53">
        <v>0</v>
      </c>
      <c r="V319" s="1081">
        <v>0</v>
      </c>
      <c r="W319" s="53">
        <v>0</v>
      </c>
      <c r="X319" s="1081">
        <v>67</v>
      </c>
      <c r="Y319" s="53">
        <v>27537</v>
      </c>
      <c r="Z319" s="1081">
        <v>0</v>
      </c>
      <c r="AA319" s="53">
        <v>0</v>
      </c>
      <c r="AB319" s="1081">
        <v>0</v>
      </c>
      <c r="AC319" s="53">
        <v>0</v>
      </c>
      <c r="AD319" s="1081">
        <v>40</v>
      </c>
      <c r="AE319" s="53">
        <v>16440</v>
      </c>
      <c r="AF319" s="1081">
        <v>0</v>
      </c>
      <c r="AG319" s="53">
        <v>0</v>
      </c>
      <c r="AH319" s="1081">
        <v>0</v>
      </c>
      <c r="AI319" s="53">
        <v>0</v>
      </c>
    </row>
    <row r="320" spans="2:35" s="6" customFormat="1" ht="66">
      <c r="B320" s="32">
        <v>253.4948</v>
      </c>
      <c r="C320" s="175" t="s">
        <v>363</v>
      </c>
      <c r="D320" s="11"/>
      <c r="E320" s="91">
        <v>2</v>
      </c>
      <c r="F320" s="9" t="s">
        <v>22</v>
      </c>
      <c r="G320" s="16" t="s">
        <v>12</v>
      </c>
      <c r="H320" s="17" t="s">
        <v>13</v>
      </c>
      <c r="I320" s="16" t="s">
        <v>14</v>
      </c>
      <c r="J320" s="53">
        <v>274</v>
      </c>
      <c r="K320" s="54">
        <v>548</v>
      </c>
      <c r="L320" s="1127">
        <v>0</v>
      </c>
      <c r="M320" s="53">
        <v>0</v>
      </c>
      <c r="N320" s="1081">
        <v>0</v>
      </c>
      <c r="O320" s="53">
        <v>0</v>
      </c>
      <c r="P320" s="1081">
        <v>0</v>
      </c>
      <c r="Q320" s="53">
        <v>0</v>
      </c>
      <c r="R320" s="1081">
        <v>1</v>
      </c>
      <c r="S320" s="53">
        <v>274</v>
      </c>
      <c r="T320" s="1081">
        <v>0</v>
      </c>
      <c r="U320" s="53">
        <v>0</v>
      </c>
      <c r="V320" s="1081">
        <v>0</v>
      </c>
      <c r="W320" s="53">
        <v>0</v>
      </c>
      <c r="X320" s="1081">
        <v>0</v>
      </c>
      <c r="Y320" s="53">
        <v>0</v>
      </c>
      <c r="Z320" s="1081">
        <v>0</v>
      </c>
      <c r="AA320" s="53">
        <v>0</v>
      </c>
      <c r="AB320" s="1081">
        <v>0</v>
      </c>
      <c r="AC320" s="53">
        <v>0</v>
      </c>
      <c r="AD320" s="1081">
        <v>1</v>
      </c>
      <c r="AE320" s="53">
        <v>274</v>
      </c>
      <c r="AF320" s="1081">
        <v>0</v>
      </c>
      <c r="AG320" s="53">
        <v>0</v>
      </c>
      <c r="AH320" s="1081">
        <v>0</v>
      </c>
      <c r="AI320" s="53">
        <v>0</v>
      </c>
    </row>
    <row r="321" spans="2:35" s="6" customFormat="1" ht="66">
      <c r="B321" s="32">
        <v>380.47999999999996</v>
      </c>
      <c r="C321" s="1060" t="s">
        <v>364</v>
      </c>
      <c r="D321" s="11"/>
      <c r="E321" s="91">
        <v>115</v>
      </c>
      <c r="F321" s="9" t="s">
        <v>26</v>
      </c>
      <c r="G321" s="16" t="s">
        <v>12</v>
      </c>
      <c r="H321" s="17" t="s">
        <v>13</v>
      </c>
      <c r="I321" s="16" t="s">
        <v>14</v>
      </c>
      <c r="J321" s="53">
        <v>411</v>
      </c>
      <c r="K321" s="54">
        <v>47265</v>
      </c>
      <c r="L321" s="1127">
        <v>0</v>
      </c>
      <c r="M321" s="53">
        <v>0</v>
      </c>
      <c r="N321" s="1081">
        <v>0</v>
      </c>
      <c r="O321" s="53">
        <v>0</v>
      </c>
      <c r="P321" s="1081">
        <v>0</v>
      </c>
      <c r="Q321" s="53">
        <v>0</v>
      </c>
      <c r="R321" s="1081">
        <v>70</v>
      </c>
      <c r="S321" s="53">
        <v>28770</v>
      </c>
      <c r="T321" s="1081">
        <v>0</v>
      </c>
      <c r="U321" s="53">
        <v>0</v>
      </c>
      <c r="V321" s="1081">
        <v>0</v>
      </c>
      <c r="W321" s="53">
        <v>0</v>
      </c>
      <c r="X321" s="1081">
        <v>35</v>
      </c>
      <c r="Y321" s="53">
        <v>14385</v>
      </c>
      <c r="Z321" s="1081">
        <v>0</v>
      </c>
      <c r="AA321" s="53">
        <v>0</v>
      </c>
      <c r="AB321" s="1081">
        <v>0</v>
      </c>
      <c r="AC321" s="53">
        <v>0</v>
      </c>
      <c r="AD321" s="1081">
        <v>10</v>
      </c>
      <c r="AE321" s="53">
        <v>4110</v>
      </c>
      <c r="AF321" s="1081">
        <v>0</v>
      </c>
      <c r="AG321" s="53">
        <v>0</v>
      </c>
      <c r="AH321" s="1081">
        <v>0</v>
      </c>
      <c r="AI321" s="53">
        <v>0</v>
      </c>
    </row>
    <row r="322" spans="2:35" s="6" customFormat="1" ht="66">
      <c r="B322" s="32">
        <v>33.001999999999995</v>
      </c>
      <c r="C322" s="175" t="s">
        <v>365</v>
      </c>
      <c r="D322" s="11"/>
      <c r="E322" s="91">
        <v>455</v>
      </c>
      <c r="F322" s="9" t="s">
        <v>11</v>
      </c>
      <c r="G322" s="16" t="s">
        <v>12</v>
      </c>
      <c r="H322" s="17" t="s">
        <v>13</v>
      </c>
      <c r="I322" s="16" t="s">
        <v>14</v>
      </c>
      <c r="J322" s="53">
        <v>36</v>
      </c>
      <c r="K322" s="54">
        <v>16380</v>
      </c>
      <c r="L322" s="1127">
        <v>0</v>
      </c>
      <c r="M322" s="53">
        <v>0</v>
      </c>
      <c r="N322" s="1081">
        <v>0</v>
      </c>
      <c r="O322" s="53">
        <v>0</v>
      </c>
      <c r="P322" s="1081">
        <v>0</v>
      </c>
      <c r="Q322" s="53">
        <v>0</v>
      </c>
      <c r="R322" s="1081">
        <v>170</v>
      </c>
      <c r="S322" s="53">
        <v>6120</v>
      </c>
      <c r="T322" s="1081">
        <v>0</v>
      </c>
      <c r="U322" s="53">
        <v>0</v>
      </c>
      <c r="V322" s="1081">
        <v>0</v>
      </c>
      <c r="W322" s="53">
        <v>0</v>
      </c>
      <c r="X322" s="1081">
        <v>165</v>
      </c>
      <c r="Y322" s="53">
        <v>5940</v>
      </c>
      <c r="Z322" s="1081">
        <v>0</v>
      </c>
      <c r="AA322" s="53">
        <v>0</v>
      </c>
      <c r="AB322" s="1081">
        <v>0</v>
      </c>
      <c r="AC322" s="53">
        <v>0</v>
      </c>
      <c r="AD322" s="1081">
        <v>120</v>
      </c>
      <c r="AE322" s="53">
        <v>4320</v>
      </c>
      <c r="AF322" s="1081">
        <v>0</v>
      </c>
      <c r="AG322" s="53">
        <v>0</v>
      </c>
      <c r="AH322" s="1081">
        <v>0</v>
      </c>
      <c r="AI322" s="53">
        <v>0</v>
      </c>
    </row>
    <row r="323" spans="2:35" s="6" customFormat="1" ht="66">
      <c r="B323" s="32">
        <v>38.001599999999996</v>
      </c>
      <c r="C323" s="175" t="s">
        <v>366</v>
      </c>
      <c r="D323" s="11"/>
      <c r="E323" s="91">
        <v>15</v>
      </c>
      <c r="F323" s="9" t="s">
        <v>11</v>
      </c>
      <c r="G323" s="16" t="s">
        <v>12</v>
      </c>
      <c r="H323" s="17" t="s">
        <v>13</v>
      </c>
      <c r="I323" s="16" t="s">
        <v>14</v>
      </c>
      <c r="J323" s="53">
        <v>41</v>
      </c>
      <c r="K323" s="54">
        <v>615</v>
      </c>
      <c r="L323" s="1127">
        <v>0</v>
      </c>
      <c r="M323" s="53">
        <v>0</v>
      </c>
      <c r="N323" s="1081">
        <v>0</v>
      </c>
      <c r="O323" s="53">
        <v>0</v>
      </c>
      <c r="P323" s="1081">
        <v>0</v>
      </c>
      <c r="Q323" s="53">
        <v>0</v>
      </c>
      <c r="R323" s="1081">
        <v>5</v>
      </c>
      <c r="S323" s="53">
        <v>205</v>
      </c>
      <c r="T323" s="1081">
        <v>0</v>
      </c>
      <c r="U323" s="53">
        <v>0</v>
      </c>
      <c r="V323" s="1081">
        <v>0</v>
      </c>
      <c r="W323" s="53">
        <v>0</v>
      </c>
      <c r="X323" s="1081">
        <v>5</v>
      </c>
      <c r="Y323" s="53">
        <v>205</v>
      </c>
      <c r="Z323" s="1081">
        <v>0</v>
      </c>
      <c r="AA323" s="53">
        <v>0</v>
      </c>
      <c r="AB323" s="1081">
        <v>0</v>
      </c>
      <c r="AC323" s="53">
        <v>0</v>
      </c>
      <c r="AD323" s="1081">
        <v>5</v>
      </c>
      <c r="AE323" s="53">
        <v>205</v>
      </c>
      <c r="AF323" s="1081">
        <v>0</v>
      </c>
      <c r="AG323" s="53">
        <v>0</v>
      </c>
      <c r="AH323" s="1081">
        <v>0</v>
      </c>
      <c r="AI323" s="53">
        <v>0</v>
      </c>
    </row>
    <row r="324" spans="2:35" s="6" customFormat="1" ht="66">
      <c r="B324" s="32">
        <v>19.14</v>
      </c>
      <c r="C324" s="1061" t="s">
        <v>367</v>
      </c>
      <c r="D324" s="11"/>
      <c r="E324" s="91">
        <v>120</v>
      </c>
      <c r="F324" s="9" t="s">
        <v>11</v>
      </c>
      <c r="G324" s="16" t="s">
        <v>12</v>
      </c>
      <c r="H324" s="17" t="s">
        <v>13</v>
      </c>
      <c r="I324" s="16" t="s">
        <v>14</v>
      </c>
      <c r="J324" s="53">
        <v>20</v>
      </c>
      <c r="K324" s="54">
        <v>2400</v>
      </c>
      <c r="L324" s="1127">
        <v>0</v>
      </c>
      <c r="M324" s="53">
        <v>0</v>
      </c>
      <c r="N324" s="1081">
        <v>0</v>
      </c>
      <c r="O324" s="53">
        <v>0</v>
      </c>
      <c r="P324" s="1081">
        <v>0</v>
      </c>
      <c r="Q324" s="53">
        <v>0</v>
      </c>
      <c r="R324" s="1081">
        <v>40</v>
      </c>
      <c r="S324" s="53">
        <v>800</v>
      </c>
      <c r="T324" s="1081">
        <v>0</v>
      </c>
      <c r="U324" s="53">
        <v>0</v>
      </c>
      <c r="V324" s="1081">
        <v>0</v>
      </c>
      <c r="W324" s="53">
        <v>0</v>
      </c>
      <c r="X324" s="1081">
        <v>40</v>
      </c>
      <c r="Y324" s="53">
        <v>800</v>
      </c>
      <c r="Z324" s="1081">
        <v>0</v>
      </c>
      <c r="AA324" s="53">
        <v>0</v>
      </c>
      <c r="AB324" s="1081">
        <v>0</v>
      </c>
      <c r="AC324" s="53">
        <v>0</v>
      </c>
      <c r="AD324" s="1081">
        <v>40</v>
      </c>
      <c r="AE324" s="53">
        <v>800</v>
      </c>
      <c r="AF324" s="1081">
        <v>0</v>
      </c>
      <c r="AG324" s="53">
        <v>0</v>
      </c>
      <c r="AH324" s="1081">
        <v>0</v>
      </c>
      <c r="AI324" s="53">
        <v>0</v>
      </c>
    </row>
    <row r="325" spans="2:35" s="6" customFormat="1" ht="66">
      <c r="B325" s="32">
        <v>246.31439999999998</v>
      </c>
      <c r="C325" s="268" t="s">
        <v>369</v>
      </c>
      <c r="D325" s="11"/>
      <c r="E325" s="91">
        <v>41</v>
      </c>
      <c r="F325" s="9" t="s">
        <v>100</v>
      </c>
      <c r="G325" s="16" t="s">
        <v>12</v>
      </c>
      <c r="H325" s="17" t="s">
        <v>13</v>
      </c>
      <c r="I325" s="16" t="s">
        <v>14</v>
      </c>
      <c r="J325" s="53">
        <v>267</v>
      </c>
      <c r="K325" s="54">
        <v>10947</v>
      </c>
      <c r="L325" s="1127">
        <v>0</v>
      </c>
      <c r="M325" s="53">
        <v>0</v>
      </c>
      <c r="N325" s="1081">
        <v>0</v>
      </c>
      <c r="O325" s="53">
        <v>0</v>
      </c>
      <c r="P325" s="1081">
        <v>0</v>
      </c>
      <c r="Q325" s="53">
        <v>0</v>
      </c>
      <c r="R325" s="1081">
        <v>31</v>
      </c>
      <c r="S325" s="53">
        <v>8277</v>
      </c>
      <c r="T325" s="1081">
        <v>0</v>
      </c>
      <c r="U325" s="53">
        <v>0</v>
      </c>
      <c r="V325" s="1081">
        <v>0</v>
      </c>
      <c r="W325" s="53">
        <v>0</v>
      </c>
      <c r="X325" s="1081">
        <v>10</v>
      </c>
      <c r="Y325" s="53">
        <v>2670</v>
      </c>
      <c r="Z325" s="1081">
        <v>0</v>
      </c>
      <c r="AA325" s="53">
        <v>0</v>
      </c>
      <c r="AB325" s="1081">
        <v>0</v>
      </c>
      <c r="AC325" s="53">
        <v>0</v>
      </c>
      <c r="AD325" s="1081">
        <v>0</v>
      </c>
      <c r="AE325" s="53">
        <v>0</v>
      </c>
      <c r="AF325" s="1081">
        <v>0</v>
      </c>
      <c r="AG325" s="53">
        <v>0</v>
      </c>
      <c r="AH325" s="1081">
        <v>0</v>
      </c>
      <c r="AI325" s="53">
        <v>0</v>
      </c>
    </row>
    <row r="326" spans="2:35" s="6" customFormat="1" ht="66">
      <c r="B326" s="32">
        <v>43.17</v>
      </c>
      <c r="C326" s="268" t="s">
        <v>370</v>
      </c>
      <c r="D326" s="11"/>
      <c r="E326" s="91">
        <v>25</v>
      </c>
      <c r="F326" s="9" t="s">
        <v>371</v>
      </c>
      <c r="G326" s="16" t="s">
        <v>12</v>
      </c>
      <c r="H326" s="17" t="s">
        <v>13</v>
      </c>
      <c r="I326" s="16" t="s">
        <v>14</v>
      </c>
      <c r="J326" s="53">
        <v>47</v>
      </c>
      <c r="K326" s="54">
        <v>1175</v>
      </c>
      <c r="L326" s="1127">
        <v>0</v>
      </c>
      <c r="M326" s="53">
        <v>0</v>
      </c>
      <c r="N326" s="1081">
        <v>0</v>
      </c>
      <c r="O326" s="53">
        <v>0</v>
      </c>
      <c r="P326" s="1081">
        <v>0</v>
      </c>
      <c r="Q326" s="53">
        <v>0</v>
      </c>
      <c r="R326" s="1081">
        <v>20</v>
      </c>
      <c r="S326" s="53">
        <v>940</v>
      </c>
      <c r="T326" s="1081">
        <v>0</v>
      </c>
      <c r="U326" s="53">
        <v>0</v>
      </c>
      <c r="V326" s="1081">
        <v>0</v>
      </c>
      <c r="W326" s="53">
        <v>0</v>
      </c>
      <c r="X326" s="1081">
        <v>5</v>
      </c>
      <c r="Y326" s="53">
        <v>235</v>
      </c>
      <c r="Z326" s="1081">
        <v>0</v>
      </c>
      <c r="AA326" s="53">
        <v>0</v>
      </c>
      <c r="AB326" s="1081">
        <v>0</v>
      </c>
      <c r="AC326" s="53">
        <v>0</v>
      </c>
      <c r="AD326" s="1081">
        <v>0</v>
      </c>
      <c r="AE326" s="53">
        <v>0</v>
      </c>
      <c r="AF326" s="1081">
        <v>0</v>
      </c>
      <c r="AG326" s="53">
        <v>0</v>
      </c>
      <c r="AH326" s="1081">
        <v>0</v>
      </c>
      <c r="AI326" s="53">
        <v>0</v>
      </c>
    </row>
    <row r="327" spans="2:35" s="6" customFormat="1" ht="66">
      <c r="B327" s="32">
        <v>123.63</v>
      </c>
      <c r="C327" s="1060" t="s">
        <v>372</v>
      </c>
      <c r="D327" s="11"/>
      <c r="E327" s="91">
        <v>6</v>
      </c>
      <c r="F327" s="9" t="s">
        <v>371</v>
      </c>
      <c r="G327" s="16" t="s">
        <v>12</v>
      </c>
      <c r="H327" s="17" t="s">
        <v>13</v>
      </c>
      <c r="I327" s="16" t="s">
        <v>14</v>
      </c>
      <c r="J327" s="53">
        <v>134</v>
      </c>
      <c r="K327" s="54">
        <v>804</v>
      </c>
      <c r="L327" s="1127">
        <v>0</v>
      </c>
      <c r="M327" s="53">
        <v>0</v>
      </c>
      <c r="N327" s="1081">
        <v>0</v>
      </c>
      <c r="O327" s="53">
        <v>0</v>
      </c>
      <c r="P327" s="1081">
        <v>0</v>
      </c>
      <c r="Q327" s="53">
        <v>0</v>
      </c>
      <c r="R327" s="1081">
        <v>3</v>
      </c>
      <c r="S327" s="53">
        <v>402</v>
      </c>
      <c r="T327" s="1081">
        <v>0</v>
      </c>
      <c r="U327" s="53">
        <v>0</v>
      </c>
      <c r="V327" s="1081">
        <v>0</v>
      </c>
      <c r="W327" s="53">
        <v>0</v>
      </c>
      <c r="X327" s="1081">
        <v>3</v>
      </c>
      <c r="Y327" s="53">
        <v>402</v>
      </c>
      <c r="Z327" s="1081">
        <v>0</v>
      </c>
      <c r="AA327" s="53">
        <v>0</v>
      </c>
      <c r="AB327" s="1081">
        <v>0</v>
      </c>
      <c r="AC327" s="53">
        <v>0</v>
      </c>
      <c r="AD327" s="1081">
        <v>0</v>
      </c>
      <c r="AE327" s="53">
        <v>0</v>
      </c>
      <c r="AF327" s="1081">
        <v>0</v>
      </c>
      <c r="AG327" s="53">
        <v>0</v>
      </c>
      <c r="AH327" s="1081">
        <v>0</v>
      </c>
      <c r="AI327" s="53">
        <v>0</v>
      </c>
    </row>
    <row r="328" spans="2:35" s="6" customFormat="1" ht="66">
      <c r="B328" s="32">
        <v>75.991600000000005</v>
      </c>
      <c r="C328" s="175" t="s">
        <v>373</v>
      </c>
      <c r="D328" s="11"/>
      <c r="E328" s="91">
        <v>141</v>
      </c>
      <c r="F328" s="9" t="s">
        <v>11</v>
      </c>
      <c r="G328" s="16" t="s">
        <v>12</v>
      </c>
      <c r="H328" s="17" t="s">
        <v>13</v>
      </c>
      <c r="I328" s="16" t="s">
        <v>14</v>
      </c>
      <c r="J328" s="53">
        <v>83</v>
      </c>
      <c r="K328" s="54">
        <v>11703</v>
      </c>
      <c r="L328" s="1127">
        <v>0</v>
      </c>
      <c r="M328" s="53">
        <v>0</v>
      </c>
      <c r="N328" s="1081">
        <v>0</v>
      </c>
      <c r="O328" s="53">
        <v>0</v>
      </c>
      <c r="P328" s="1081">
        <v>0</v>
      </c>
      <c r="Q328" s="53">
        <v>0</v>
      </c>
      <c r="R328" s="1081">
        <v>71</v>
      </c>
      <c r="S328" s="53">
        <v>5893</v>
      </c>
      <c r="T328" s="1081">
        <v>0</v>
      </c>
      <c r="U328" s="53">
        <v>0</v>
      </c>
      <c r="V328" s="1081">
        <v>0</v>
      </c>
      <c r="W328" s="53">
        <v>0</v>
      </c>
      <c r="X328" s="1081">
        <v>70</v>
      </c>
      <c r="Y328" s="53">
        <v>5810</v>
      </c>
      <c r="Z328" s="1081">
        <v>0</v>
      </c>
      <c r="AA328" s="53">
        <v>0</v>
      </c>
      <c r="AB328" s="1081">
        <v>0</v>
      </c>
      <c r="AC328" s="53">
        <v>0</v>
      </c>
      <c r="AD328" s="1081">
        <v>0</v>
      </c>
      <c r="AE328" s="53">
        <v>0</v>
      </c>
      <c r="AF328" s="1081">
        <v>0</v>
      </c>
      <c r="AG328" s="53">
        <v>0</v>
      </c>
      <c r="AH328" s="1081">
        <v>0</v>
      </c>
      <c r="AI328" s="53">
        <v>0</v>
      </c>
    </row>
    <row r="329" spans="2:35" s="6" customFormat="1" ht="66">
      <c r="B329" s="32">
        <v>179.99719999999996</v>
      </c>
      <c r="C329" s="454" t="s">
        <v>374</v>
      </c>
      <c r="D329" s="11"/>
      <c r="E329" s="91">
        <v>12</v>
      </c>
      <c r="F329" s="9" t="s">
        <v>11</v>
      </c>
      <c r="G329" s="16" t="s">
        <v>12</v>
      </c>
      <c r="H329" s="17" t="s">
        <v>13</v>
      </c>
      <c r="I329" s="16" t="s">
        <v>14</v>
      </c>
      <c r="J329" s="53">
        <v>195</v>
      </c>
      <c r="K329" s="54">
        <v>2340</v>
      </c>
      <c r="L329" s="1127">
        <v>0</v>
      </c>
      <c r="M329" s="53">
        <v>0</v>
      </c>
      <c r="N329" s="1081">
        <v>0</v>
      </c>
      <c r="O329" s="53">
        <v>0</v>
      </c>
      <c r="P329" s="1081">
        <v>0</v>
      </c>
      <c r="Q329" s="53">
        <v>0</v>
      </c>
      <c r="R329" s="1081">
        <v>6</v>
      </c>
      <c r="S329" s="53">
        <v>1170</v>
      </c>
      <c r="T329" s="1081">
        <v>0</v>
      </c>
      <c r="U329" s="53">
        <v>0</v>
      </c>
      <c r="V329" s="1081">
        <v>0</v>
      </c>
      <c r="W329" s="53">
        <v>0</v>
      </c>
      <c r="X329" s="1081">
        <v>6</v>
      </c>
      <c r="Y329" s="53">
        <v>1170</v>
      </c>
      <c r="Z329" s="1081">
        <v>0</v>
      </c>
      <c r="AA329" s="53">
        <v>0</v>
      </c>
      <c r="AB329" s="1081">
        <v>0</v>
      </c>
      <c r="AC329" s="53">
        <v>0</v>
      </c>
      <c r="AD329" s="1081">
        <v>0</v>
      </c>
      <c r="AE329" s="53">
        <v>0</v>
      </c>
      <c r="AF329" s="1081">
        <v>0</v>
      </c>
      <c r="AG329" s="53">
        <v>0</v>
      </c>
      <c r="AH329" s="1081">
        <v>0</v>
      </c>
      <c r="AI329" s="53">
        <v>0</v>
      </c>
    </row>
    <row r="330" spans="2:35" s="6" customFormat="1" ht="66">
      <c r="B330" s="32">
        <v>423.4</v>
      </c>
      <c r="C330" s="454" t="s">
        <v>375</v>
      </c>
      <c r="D330" s="11"/>
      <c r="E330" s="91">
        <v>13</v>
      </c>
      <c r="F330" s="9" t="s">
        <v>11</v>
      </c>
      <c r="G330" s="16" t="s">
        <v>12</v>
      </c>
      <c r="H330" s="17" t="s">
        <v>13</v>
      </c>
      <c r="I330" s="16" t="s">
        <v>14</v>
      </c>
      <c r="J330" s="53">
        <v>458</v>
      </c>
      <c r="K330" s="54">
        <v>5954</v>
      </c>
      <c r="L330" s="1127">
        <v>0</v>
      </c>
      <c r="M330" s="53">
        <v>0</v>
      </c>
      <c r="N330" s="1081">
        <v>0</v>
      </c>
      <c r="O330" s="53">
        <v>0</v>
      </c>
      <c r="P330" s="1081">
        <v>0</v>
      </c>
      <c r="Q330" s="53">
        <v>0</v>
      </c>
      <c r="R330" s="1081">
        <v>7</v>
      </c>
      <c r="S330" s="53">
        <v>3206</v>
      </c>
      <c r="T330" s="1081">
        <v>0</v>
      </c>
      <c r="U330" s="53">
        <v>0</v>
      </c>
      <c r="V330" s="1081">
        <v>0</v>
      </c>
      <c r="W330" s="53">
        <v>0</v>
      </c>
      <c r="X330" s="1081">
        <v>6</v>
      </c>
      <c r="Y330" s="53">
        <v>2748</v>
      </c>
      <c r="Z330" s="1081">
        <v>0</v>
      </c>
      <c r="AA330" s="53">
        <v>0</v>
      </c>
      <c r="AB330" s="1081">
        <v>0</v>
      </c>
      <c r="AC330" s="53">
        <v>0</v>
      </c>
      <c r="AD330" s="1081">
        <v>0</v>
      </c>
      <c r="AE330" s="53">
        <v>0</v>
      </c>
      <c r="AF330" s="1081">
        <v>0</v>
      </c>
      <c r="AG330" s="53">
        <v>0</v>
      </c>
      <c r="AH330" s="1081">
        <v>0</v>
      </c>
      <c r="AI330" s="53">
        <v>0</v>
      </c>
    </row>
    <row r="331" spans="2:35" s="6" customFormat="1" ht="66">
      <c r="B331" s="32">
        <v>90.47999999999999</v>
      </c>
      <c r="C331" s="454" t="s">
        <v>376</v>
      </c>
      <c r="D331" s="80"/>
      <c r="E331" s="91">
        <v>10</v>
      </c>
      <c r="F331" s="9" t="s">
        <v>11</v>
      </c>
      <c r="G331" s="16" t="s">
        <v>12</v>
      </c>
      <c r="H331" s="17" t="s">
        <v>13</v>
      </c>
      <c r="I331" s="16" t="s">
        <v>14</v>
      </c>
      <c r="J331" s="53">
        <v>98</v>
      </c>
      <c r="K331" s="54">
        <v>980</v>
      </c>
      <c r="L331" s="1127">
        <v>0</v>
      </c>
      <c r="M331" s="53">
        <v>0</v>
      </c>
      <c r="N331" s="1081">
        <v>0</v>
      </c>
      <c r="O331" s="53">
        <v>0</v>
      </c>
      <c r="P331" s="1081">
        <v>0</v>
      </c>
      <c r="Q331" s="53">
        <v>0</v>
      </c>
      <c r="R331" s="1081">
        <v>5</v>
      </c>
      <c r="S331" s="53">
        <v>490</v>
      </c>
      <c r="T331" s="1081">
        <v>0</v>
      </c>
      <c r="U331" s="53">
        <v>0</v>
      </c>
      <c r="V331" s="1081">
        <v>0</v>
      </c>
      <c r="W331" s="53">
        <v>0</v>
      </c>
      <c r="X331" s="1081">
        <v>5</v>
      </c>
      <c r="Y331" s="53">
        <v>490</v>
      </c>
      <c r="Z331" s="1081">
        <v>0</v>
      </c>
      <c r="AA331" s="53">
        <v>0</v>
      </c>
      <c r="AB331" s="1081">
        <v>0</v>
      </c>
      <c r="AC331" s="53">
        <v>0</v>
      </c>
      <c r="AD331" s="1081">
        <v>0</v>
      </c>
      <c r="AE331" s="53">
        <v>0</v>
      </c>
      <c r="AF331" s="1081">
        <v>0</v>
      </c>
      <c r="AG331" s="53">
        <v>0</v>
      </c>
      <c r="AH331" s="1081">
        <v>0</v>
      </c>
      <c r="AI331" s="53">
        <v>0</v>
      </c>
    </row>
    <row r="332" spans="2:35" s="6" customFormat="1" ht="66">
      <c r="B332" s="32">
        <v>111.012</v>
      </c>
      <c r="C332" s="454" t="s">
        <v>377</v>
      </c>
      <c r="D332" s="80"/>
      <c r="E332" s="91">
        <v>28</v>
      </c>
      <c r="F332" s="9" t="s">
        <v>11</v>
      </c>
      <c r="G332" s="16" t="s">
        <v>12</v>
      </c>
      <c r="H332" s="17" t="s">
        <v>13</v>
      </c>
      <c r="I332" s="16" t="s">
        <v>14</v>
      </c>
      <c r="J332" s="53">
        <v>120</v>
      </c>
      <c r="K332" s="54">
        <v>3360</v>
      </c>
      <c r="L332" s="1127">
        <v>0</v>
      </c>
      <c r="M332" s="53">
        <v>0</v>
      </c>
      <c r="N332" s="1081">
        <v>0</v>
      </c>
      <c r="O332" s="53">
        <v>0</v>
      </c>
      <c r="P332" s="1081">
        <v>0</v>
      </c>
      <c r="Q332" s="53">
        <v>0</v>
      </c>
      <c r="R332" s="1081">
        <v>14</v>
      </c>
      <c r="S332" s="53">
        <v>1680</v>
      </c>
      <c r="T332" s="1081">
        <v>0</v>
      </c>
      <c r="U332" s="53">
        <v>0</v>
      </c>
      <c r="V332" s="1081">
        <v>0</v>
      </c>
      <c r="W332" s="53">
        <v>0</v>
      </c>
      <c r="X332" s="1081">
        <v>14</v>
      </c>
      <c r="Y332" s="53">
        <v>1680</v>
      </c>
      <c r="Z332" s="1081">
        <v>0</v>
      </c>
      <c r="AA332" s="53">
        <v>0</v>
      </c>
      <c r="AB332" s="1081">
        <v>0</v>
      </c>
      <c r="AC332" s="53">
        <v>0</v>
      </c>
      <c r="AD332" s="1081">
        <v>0</v>
      </c>
      <c r="AE332" s="53">
        <v>0</v>
      </c>
      <c r="AF332" s="1081">
        <v>0</v>
      </c>
      <c r="AG332" s="53">
        <v>0</v>
      </c>
      <c r="AH332" s="1081">
        <v>0</v>
      </c>
      <c r="AI332" s="53">
        <v>0</v>
      </c>
    </row>
    <row r="333" spans="2:35" s="6" customFormat="1" ht="66">
      <c r="B333" s="32">
        <v>29.5</v>
      </c>
      <c r="C333" s="454" t="s">
        <v>378</v>
      </c>
      <c r="D333" s="11"/>
      <c r="E333" s="91">
        <v>40</v>
      </c>
      <c r="F333" s="9" t="s">
        <v>11</v>
      </c>
      <c r="G333" s="16" t="s">
        <v>12</v>
      </c>
      <c r="H333" s="17" t="s">
        <v>13</v>
      </c>
      <c r="I333" s="16" t="s">
        <v>14</v>
      </c>
      <c r="J333" s="53">
        <v>32</v>
      </c>
      <c r="K333" s="54">
        <v>1280</v>
      </c>
      <c r="L333" s="1127">
        <v>0</v>
      </c>
      <c r="M333" s="53">
        <v>0</v>
      </c>
      <c r="N333" s="1081">
        <v>0</v>
      </c>
      <c r="O333" s="53">
        <v>0</v>
      </c>
      <c r="P333" s="1081">
        <v>0</v>
      </c>
      <c r="Q333" s="53">
        <v>0</v>
      </c>
      <c r="R333" s="1081">
        <v>20</v>
      </c>
      <c r="S333" s="53">
        <v>640</v>
      </c>
      <c r="T333" s="1081">
        <v>0</v>
      </c>
      <c r="U333" s="53">
        <v>0</v>
      </c>
      <c r="V333" s="1081">
        <v>0</v>
      </c>
      <c r="W333" s="53">
        <v>0</v>
      </c>
      <c r="X333" s="1081">
        <v>10</v>
      </c>
      <c r="Y333" s="53">
        <v>320</v>
      </c>
      <c r="Z333" s="1081">
        <v>0</v>
      </c>
      <c r="AA333" s="53">
        <v>0</v>
      </c>
      <c r="AB333" s="1081">
        <v>0</v>
      </c>
      <c r="AC333" s="53">
        <v>0</v>
      </c>
      <c r="AD333" s="1081">
        <v>10</v>
      </c>
      <c r="AE333" s="53">
        <v>320</v>
      </c>
      <c r="AF333" s="1081">
        <v>0</v>
      </c>
      <c r="AG333" s="53">
        <v>0</v>
      </c>
      <c r="AH333" s="1081">
        <v>0</v>
      </c>
      <c r="AI333" s="53">
        <v>0</v>
      </c>
    </row>
    <row r="334" spans="2:35" s="6" customFormat="1" ht="66">
      <c r="B334" s="32">
        <v>64.7</v>
      </c>
      <c r="C334" s="454" t="s">
        <v>379</v>
      </c>
      <c r="D334" s="11"/>
      <c r="E334" s="91">
        <v>30</v>
      </c>
      <c r="F334" s="9" t="s">
        <v>11</v>
      </c>
      <c r="G334" s="16" t="s">
        <v>12</v>
      </c>
      <c r="H334" s="17" t="s">
        <v>13</v>
      </c>
      <c r="I334" s="16" t="s">
        <v>14</v>
      </c>
      <c r="J334" s="53">
        <v>70</v>
      </c>
      <c r="K334" s="54">
        <v>2100</v>
      </c>
      <c r="L334" s="1127">
        <v>0</v>
      </c>
      <c r="M334" s="53">
        <v>0</v>
      </c>
      <c r="N334" s="1081">
        <v>0</v>
      </c>
      <c r="O334" s="53">
        <v>0</v>
      </c>
      <c r="P334" s="1081">
        <v>0</v>
      </c>
      <c r="Q334" s="53">
        <v>0</v>
      </c>
      <c r="R334" s="1081">
        <v>10</v>
      </c>
      <c r="S334" s="53">
        <v>700</v>
      </c>
      <c r="T334" s="1081">
        <v>0</v>
      </c>
      <c r="U334" s="53">
        <v>0</v>
      </c>
      <c r="V334" s="1081">
        <v>0</v>
      </c>
      <c r="W334" s="53">
        <v>0</v>
      </c>
      <c r="X334" s="1081">
        <v>10</v>
      </c>
      <c r="Y334" s="53">
        <v>700</v>
      </c>
      <c r="Z334" s="1081">
        <v>0</v>
      </c>
      <c r="AA334" s="53">
        <v>0</v>
      </c>
      <c r="AB334" s="1081">
        <v>0</v>
      </c>
      <c r="AC334" s="53">
        <v>0</v>
      </c>
      <c r="AD334" s="1081">
        <v>10</v>
      </c>
      <c r="AE334" s="53">
        <v>700</v>
      </c>
      <c r="AF334" s="1081">
        <v>0</v>
      </c>
      <c r="AG334" s="53">
        <v>0</v>
      </c>
      <c r="AH334" s="1081">
        <v>0</v>
      </c>
      <c r="AI334" s="53">
        <v>0</v>
      </c>
    </row>
    <row r="335" spans="2:35" s="6" customFormat="1" ht="66">
      <c r="B335" s="32">
        <v>246.31439999999998</v>
      </c>
      <c r="C335" s="1062" t="s">
        <v>380</v>
      </c>
      <c r="D335" s="11"/>
      <c r="E335" s="91">
        <v>120</v>
      </c>
      <c r="F335" s="29" t="s">
        <v>26</v>
      </c>
      <c r="G335" s="16" t="s">
        <v>12</v>
      </c>
      <c r="H335" s="17" t="s">
        <v>13</v>
      </c>
      <c r="I335" s="16" t="s">
        <v>14</v>
      </c>
      <c r="J335" s="53">
        <v>266</v>
      </c>
      <c r="K335" s="54">
        <v>31920</v>
      </c>
      <c r="L335" s="1127">
        <v>0</v>
      </c>
      <c r="M335" s="53">
        <v>0</v>
      </c>
      <c r="N335" s="1081">
        <v>0</v>
      </c>
      <c r="O335" s="53">
        <v>0</v>
      </c>
      <c r="P335" s="1081">
        <v>0</v>
      </c>
      <c r="Q335" s="53">
        <v>0</v>
      </c>
      <c r="R335" s="1081">
        <v>60</v>
      </c>
      <c r="S335" s="53">
        <v>15960</v>
      </c>
      <c r="T335" s="1081">
        <v>0</v>
      </c>
      <c r="U335" s="53">
        <v>0</v>
      </c>
      <c r="V335" s="1081">
        <v>0</v>
      </c>
      <c r="W335" s="53">
        <v>0</v>
      </c>
      <c r="X335" s="1081">
        <v>30</v>
      </c>
      <c r="Y335" s="53">
        <v>7980</v>
      </c>
      <c r="Z335" s="1081">
        <v>0</v>
      </c>
      <c r="AA335" s="53">
        <v>0</v>
      </c>
      <c r="AB335" s="1081">
        <v>0</v>
      </c>
      <c r="AC335" s="53">
        <v>0</v>
      </c>
      <c r="AD335" s="1081">
        <v>30</v>
      </c>
      <c r="AE335" s="53">
        <v>7980</v>
      </c>
      <c r="AF335" s="1081">
        <v>0</v>
      </c>
      <c r="AG335" s="53">
        <v>0</v>
      </c>
      <c r="AH335" s="1081">
        <v>0</v>
      </c>
      <c r="AI335" s="53">
        <v>0</v>
      </c>
    </row>
    <row r="336" spans="2:35" s="6" customFormat="1" ht="66">
      <c r="B336" s="32">
        <v>19.998399999999997</v>
      </c>
      <c r="C336" s="175" t="s">
        <v>381</v>
      </c>
      <c r="D336" s="11"/>
      <c r="E336" s="91">
        <v>54</v>
      </c>
      <c r="F336" s="9" t="s">
        <v>11</v>
      </c>
      <c r="G336" s="16" t="s">
        <v>12</v>
      </c>
      <c r="H336" s="17" t="s">
        <v>13</v>
      </c>
      <c r="I336" s="16" t="s">
        <v>14</v>
      </c>
      <c r="J336" s="53">
        <v>22</v>
      </c>
      <c r="K336" s="54">
        <v>1188</v>
      </c>
      <c r="L336" s="1127">
        <v>0</v>
      </c>
      <c r="M336" s="53">
        <v>0</v>
      </c>
      <c r="N336" s="1081">
        <v>0</v>
      </c>
      <c r="O336" s="53">
        <v>0</v>
      </c>
      <c r="P336" s="1081">
        <v>0</v>
      </c>
      <c r="Q336" s="53">
        <v>0</v>
      </c>
      <c r="R336" s="1081">
        <v>45</v>
      </c>
      <c r="S336" s="53">
        <v>990</v>
      </c>
      <c r="T336" s="1081">
        <v>0</v>
      </c>
      <c r="U336" s="53">
        <v>0</v>
      </c>
      <c r="V336" s="1081">
        <v>0</v>
      </c>
      <c r="W336" s="53">
        <v>0</v>
      </c>
      <c r="X336" s="1081">
        <v>4</v>
      </c>
      <c r="Y336" s="53">
        <v>88</v>
      </c>
      <c r="Z336" s="1081">
        <v>0</v>
      </c>
      <c r="AA336" s="53">
        <v>0</v>
      </c>
      <c r="AB336" s="1081">
        <v>0</v>
      </c>
      <c r="AC336" s="53">
        <v>0</v>
      </c>
      <c r="AD336" s="1081">
        <v>5</v>
      </c>
      <c r="AE336" s="53">
        <v>110</v>
      </c>
      <c r="AF336" s="1081">
        <v>0</v>
      </c>
      <c r="AG336" s="53">
        <v>0</v>
      </c>
      <c r="AH336" s="1081">
        <v>0</v>
      </c>
      <c r="AI336" s="53">
        <v>0</v>
      </c>
    </row>
    <row r="337" spans="1:35" s="6" customFormat="1" ht="66">
      <c r="B337" s="32">
        <v>52.199999999999996</v>
      </c>
      <c r="C337" s="175" t="s">
        <v>382</v>
      </c>
      <c r="D337" s="11"/>
      <c r="E337" s="91">
        <v>778</v>
      </c>
      <c r="F337" s="9" t="s">
        <v>22</v>
      </c>
      <c r="G337" s="16" t="s">
        <v>12</v>
      </c>
      <c r="H337" s="17" t="s">
        <v>13</v>
      </c>
      <c r="I337" s="16" t="s">
        <v>14</v>
      </c>
      <c r="J337" s="53">
        <v>57</v>
      </c>
      <c r="K337" s="54">
        <v>44346</v>
      </c>
      <c r="L337" s="1127">
        <v>0</v>
      </c>
      <c r="M337" s="53">
        <v>0</v>
      </c>
      <c r="N337" s="1081">
        <v>0</v>
      </c>
      <c r="O337" s="53">
        <v>0</v>
      </c>
      <c r="P337" s="1081">
        <v>0</v>
      </c>
      <c r="Q337" s="53">
        <v>0</v>
      </c>
      <c r="R337" s="1081">
        <v>240</v>
      </c>
      <c r="S337" s="53">
        <v>13680</v>
      </c>
      <c r="T337" s="1081">
        <v>0</v>
      </c>
      <c r="U337" s="53">
        <v>0</v>
      </c>
      <c r="V337" s="1081">
        <v>0</v>
      </c>
      <c r="W337" s="53">
        <v>0</v>
      </c>
      <c r="X337" s="1081">
        <v>261</v>
      </c>
      <c r="Y337" s="53">
        <v>14877</v>
      </c>
      <c r="Z337" s="1081">
        <v>0</v>
      </c>
      <c r="AA337" s="53">
        <v>0</v>
      </c>
      <c r="AB337" s="1081">
        <v>0</v>
      </c>
      <c r="AC337" s="53">
        <v>0</v>
      </c>
      <c r="AD337" s="1081">
        <v>277</v>
      </c>
      <c r="AE337" s="53">
        <v>15789</v>
      </c>
      <c r="AF337" s="1081">
        <v>0</v>
      </c>
      <c r="AG337" s="53">
        <v>0</v>
      </c>
      <c r="AH337" s="1081">
        <v>0</v>
      </c>
      <c r="AI337" s="53">
        <v>0</v>
      </c>
    </row>
    <row r="338" spans="1:35" s="6" customFormat="1">
      <c r="B338" s="50">
        <v>21603</v>
      </c>
      <c r="C338" s="948" t="s">
        <v>383</v>
      </c>
      <c r="D338" s="11"/>
      <c r="E338" s="11">
        <v>155</v>
      </c>
      <c r="F338" s="11"/>
      <c r="G338" s="11"/>
      <c r="H338" s="11"/>
      <c r="I338" s="11"/>
      <c r="J338" s="11"/>
      <c r="K338" s="964">
        <v>3569</v>
      </c>
      <c r="L338" s="988">
        <v>0</v>
      </c>
      <c r="M338" s="11">
        <v>0</v>
      </c>
      <c r="N338" s="988">
        <v>0</v>
      </c>
      <c r="O338" s="11">
        <v>0</v>
      </c>
      <c r="P338" s="988">
        <v>10</v>
      </c>
      <c r="Q338" s="11">
        <v>190</v>
      </c>
      <c r="R338" s="988">
        <v>120</v>
      </c>
      <c r="S338" s="11">
        <v>2814</v>
      </c>
      <c r="T338" s="988">
        <v>0</v>
      </c>
      <c r="U338" s="11">
        <v>0</v>
      </c>
      <c r="V338" s="988">
        <v>0</v>
      </c>
      <c r="W338" s="11">
        <v>0</v>
      </c>
      <c r="X338" s="988">
        <v>20</v>
      </c>
      <c r="Y338" s="11">
        <v>470</v>
      </c>
      <c r="Z338" s="988">
        <v>0</v>
      </c>
      <c r="AA338" s="11">
        <v>0</v>
      </c>
      <c r="AB338" s="988">
        <v>0</v>
      </c>
      <c r="AC338" s="11">
        <v>0</v>
      </c>
      <c r="AD338" s="988">
        <v>5</v>
      </c>
      <c r="AE338" s="11">
        <v>95</v>
      </c>
      <c r="AF338" s="988">
        <v>0</v>
      </c>
      <c r="AG338" s="11">
        <v>0</v>
      </c>
      <c r="AH338" s="988">
        <v>0</v>
      </c>
      <c r="AI338" s="11">
        <v>0</v>
      </c>
    </row>
    <row r="339" spans="1:35" s="6" customFormat="1" ht="66">
      <c r="B339" s="32">
        <v>34.799999999999997</v>
      </c>
      <c r="C339" s="90" t="s">
        <v>384</v>
      </c>
      <c r="D339" s="63"/>
      <c r="E339" s="91">
        <v>12</v>
      </c>
      <c r="F339" s="64" t="s">
        <v>11</v>
      </c>
      <c r="G339" s="16" t="s">
        <v>12</v>
      </c>
      <c r="H339" s="17" t="s">
        <v>13</v>
      </c>
      <c r="I339" s="16" t="s">
        <v>14</v>
      </c>
      <c r="J339" s="53">
        <v>38</v>
      </c>
      <c r="K339" s="54">
        <v>456</v>
      </c>
      <c r="L339" s="1127">
        <v>0</v>
      </c>
      <c r="M339" s="53">
        <v>0</v>
      </c>
      <c r="N339" s="1081">
        <v>0</v>
      </c>
      <c r="O339" s="53">
        <v>0</v>
      </c>
      <c r="P339" s="1081">
        <v>0</v>
      </c>
      <c r="Q339" s="53">
        <v>0</v>
      </c>
      <c r="R339" s="1081">
        <v>12</v>
      </c>
      <c r="S339" s="53">
        <v>456</v>
      </c>
      <c r="T339" s="1081">
        <v>0</v>
      </c>
      <c r="U339" s="53">
        <v>0</v>
      </c>
      <c r="V339" s="1081">
        <v>0</v>
      </c>
      <c r="W339" s="53">
        <v>0</v>
      </c>
      <c r="X339" s="1081">
        <v>0</v>
      </c>
      <c r="Y339" s="53">
        <v>0</v>
      </c>
      <c r="Z339" s="1081">
        <v>0</v>
      </c>
      <c r="AA339" s="53">
        <v>0</v>
      </c>
      <c r="AB339" s="1081">
        <v>0</v>
      </c>
      <c r="AC339" s="53">
        <v>0</v>
      </c>
      <c r="AD339" s="1081">
        <v>0</v>
      </c>
      <c r="AE339" s="53">
        <v>0</v>
      </c>
      <c r="AF339" s="1081">
        <v>0</v>
      </c>
      <c r="AG339" s="53">
        <v>0</v>
      </c>
      <c r="AH339" s="1081">
        <v>0</v>
      </c>
      <c r="AI339" s="53">
        <v>0</v>
      </c>
    </row>
    <row r="340" spans="1:35" s="6" customFormat="1" ht="66">
      <c r="B340" s="32">
        <v>17.052</v>
      </c>
      <c r="C340" s="13" t="s">
        <v>385</v>
      </c>
      <c r="D340" s="11"/>
      <c r="E340" s="91">
        <v>73</v>
      </c>
      <c r="F340" s="9" t="s">
        <v>386</v>
      </c>
      <c r="G340" s="16" t="s">
        <v>12</v>
      </c>
      <c r="H340" s="17" t="s">
        <v>13</v>
      </c>
      <c r="I340" s="16" t="s">
        <v>14</v>
      </c>
      <c r="J340" s="53">
        <v>19</v>
      </c>
      <c r="K340" s="54">
        <v>1387</v>
      </c>
      <c r="L340" s="1127">
        <v>0</v>
      </c>
      <c r="M340" s="53">
        <v>0</v>
      </c>
      <c r="N340" s="1081">
        <v>0</v>
      </c>
      <c r="O340" s="53">
        <v>0</v>
      </c>
      <c r="P340" s="1081">
        <v>10</v>
      </c>
      <c r="Q340" s="53">
        <v>190</v>
      </c>
      <c r="R340" s="1081">
        <v>53</v>
      </c>
      <c r="S340" s="53">
        <v>1007</v>
      </c>
      <c r="T340" s="1081">
        <v>0</v>
      </c>
      <c r="U340" s="53">
        <v>0</v>
      </c>
      <c r="V340" s="1081">
        <v>0</v>
      </c>
      <c r="W340" s="53">
        <v>0</v>
      </c>
      <c r="X340" s="1081">
        <v>5</v>
      </c>
      <c r="Y340" s="53">
        <v>95</v>
      </c>
      <c r="Z340" s="1081">
        <v>0</v>
      </c>
      <c r="AA340" s="53">
        <v>0</v>
      </c>
      <c r="AB340" s="1081">
        <v>0</v>
      </c>
      <c r="AC340" s="53">
        <v>0</v>
      </c>
      <c r="AD340" s="1081">
        <v>5</v>
      </c>
      <c r="AE340" s="53">
        <v>95</v>
      </c>
      <c r="AF340" s="1081">
        <v>0</v>
      </c>
      <c r="AG340" s="53">
        <v>0</v>
      </c>
      <c r="AH340" s="1081">
        <v>0</v>
      </c>
      <c r="AI340" s="53">
        <v>0</v>
      </c>
    </row>
    <row r="341" spans="1:35" s="6" customFormat="1" ht="66">
      <c r="B341" s="32">
        <v>22.42</v>
      </c>
      <c r="C341" s="13" t="s">
        <v>387</v>
      </c>
      <c r="D341" s="11"/>
      <c r="E341" s="91">
        <v>62</v>
      </c>
      <c r="F341" s="9" t="s">
        <v>11</v>
      </c>
      <c r="G341" s="16" t="s">
        <v>12</v>
      </c>
      <c r="H341" s="17" t="s">
        <v>13</v>
      </c>
      <c r="I341" s="16" t="s">
        <v>14</v>
      </c>
      <c r="J341" s="53">
        <v>25</v>
      </c>
      <c r="K341" s="54">
        <v>1550</v>
      </c>
      <c r="L341" s="1127">
        <v>0</v>
      </c>
      <c r="M341" s="53">
        <v>0</v>
      </c>
      <c r="N341" s="1081">
        <v>0</v>
      </c>
      <c r="O341" s="53">
        <v>0</v>
      </c>
      <c r="P341" s="1081">
        <v>0</v>
      </c>
      <c r="Q341" s="53">
        <v>0</v>
      </c>
      <c r="R341" s="1081">
        <v>47</v>
      </c>
      <c r="S341" s="53">
        <v>1175</v>
      </c>
      <c r="T341" s="1081">
        <v>0</v>
      </c>
      <c r="U341" s="53">
        <v>0</v>
      </c>
      <c r="V341" s="1081">
        <v>0</v>
      </c>
      <c r="W341" s="53">
        <v>0</v>
      </c>
      <c r="X341" s="1081">
        <v>15</v>
      </c>
      <c r="Y341" s="53">
        <v>375</v>
      </c>
      <c r="Z341" s="1081">
        <v>0</v>
      </c>
      <c r="AA341" s="53">
        <v>0</v>
      </c>
      <c r="AB341" s="1081">
        <v>0</v>
      </c>
      <c r="AC341" s="53">
        <v>0</v>
      </c>
      <c r="AD341" s="1081">
        <v>0</v>
      </c>
      <c r="AE341" s="53">
        <v>0</v>
      </c>
      <c r="AF341" s="1081">
        <v>0</v>
      </c>
      <c r="AG341" s="53">
        <v>0</v>
      </c>
      <c r="AH341" s="1081">
        <v>0</v>
      </c>
      <c r="AI341" s="53">
        <v>0</v>
      </c>
    </row>
    <row r="342" spans="1:35" s="6" customFormat="1" ht="66">
      <c r="B342" s="32">
        <v>19.998399999999997</v>
      </c>
      <c r="C342" s="66" t="s">
        <v>388</v>
      </c>
      <c r="D342" s="11"/>
      <c r="E342" s="91">
        <v>8</v>
      </c>
      <c r="F342" s="9" t="s">
        <v>11</v>
      </c>
      <c r="G342" s="16" t="s">
        <v>12</v>
      </c>
      <c r="H342" s="17" t="s">
        <v>13</v>
      </c>
      <c r="I342" s="16" t="s">
        <v>14</v>
      </c>
      <c r="J342" s="53">
        <v>22</v>
      </c>
      <c r="K342" s="54">
        <v>176</v>
      </c>
      <c r="L342" s="1127">
        <v>0</v>
      </c>
      <c r="M342" s="53">
        <v>0</v>
      </c>
      <c r="N342" s="1081">
        <v>0</v>
      </c>
      <c r="O342" s="53">
        <v>0</v>
      </c>
      <c r="P342" s="1081">
        <v>0</v>
      </c>
      <c r="Q342" s="53">
        <v>0</v>
      </c>
      <c r="R342" s="1081">
        <v>8</v>
      </c>
      <c r="S342" s="53">
        <v>176</v>
      </c>
      <c r="T342" s="1081">
        <v>0</v>
      </c>
      <c r="U342" s="53">
        <v>0</v>
      </c>
      <c r="V342" s="1081">
        <v>0</v>
      </c>
      <c r="W342" s="53">
        <v>0</v>
      </c>
      <c r="X342" s="1081">
        <v>0</v>
      </c>
      <c r="Y342" s="53">
        <v>0</v>
      </c>
      <c r="Z342" s="1081">
        <v>0</v>
      </c>
      <c r="AA342" s="53">
        <v>0</v>
      </c>
      <c r="AB342" s="1081">
        <v>0</v>
      </c>
      <c r="AC342" s="53">
        <v>0</v>
      </c>
      <c r="AD342" s="1081">
        <v>0</v>
      </c>
      <c r="AE342" s="53">
        <v>0</v>
      </c>
      <c r="AF342" s="1081">
        <v>0</v>
      </c>
      <c r="AG342" s="53">
        <v>0</v>
      </c>
      <c r="AH342" s="1081">
        <v>0</v>
      </c>
      <c r="AI342" s="53">
        <v>0</v>
      </c>
    </row>
    <row r="343" spans="1:35" s="6" customFormat="1">
      <c r="B343" s="50">
        <v>217</v>
      </c>
      <c r="C343" s="50" t="s">
        <v>390</v>
      </c>
      <c r="D343" s="50"/>
      <c r="E343" s="967">
        <v>5348</v>
      </c>
      <c r="F343" s="967"/>
      <c r="G343" s="967"/>
      <c r="H343" s="967"/>
      <c r="I343" s="967"/>
      <c r="J343" s="967"/>
      <c r="K343" s="968">
        <v>292190.32680000004</v>
      </c>
      <c r="L343" s="967">
        <v>0</v>
      </c>
      <c r="M343" s="967">
        <v>0</v>
      </c>
      <c r="N343" s="967">
        <v>5</v>
      </c>
      <c r="O343" s="967">
        <v>1008.4</v>
      </c>
      <c r="P343" s="967">
        <v>0</v>
      </c>
      <c r="Q343" s="967">
        <v>0</v>
      </c>
      <c r="R343" s="967">
        <v>2983</v>
      </c>
      <c r="S343" s="967">
        <v>163032.92680000002</v>
      </c>
      <c r="T343" s="967">
        <v>0</v>
      </c>
      <c r="U343" s="967">
        <v>0</v>
      </c>
      <c r="V343" s="967">
        <v>0</v>
      </c>
      <c r="W343" s="967">
        <v>0</v>
      </c>
      <c r="X343" s="967">
        <v>2133</v>
      </c>
      <c r="Y343" s="967">
        <v>114844</v>
      </c>
      <c r="Z343" s="967">
        <v>0</v>
      </c>
      <c r="AA343" s="967">
        <v>0</v>
      </c>
      <c r="AB343" s="967">
        <v>0</v>
      </c>
      <c r="AC343" s="967">
        <v>0</v>
      </c>
      <c r="AD343" s="967">
        <v>227</v>
      </c>
      <c r="AE343" s="967">
        <v>13305</v>
      </c>
      <c r="AF343" s="967">
        <v>0</v>
      </c>
      <c r="AG343" s="967">
        <v>0</v>
      </c>
      <c r="AH343" s="967">
        <v>0</v>
      </c>
      <c r="AI343" s="967">
        <v>0</v>
      </c>
    </row>
    <row r="344" spans="1:35" s="6" customFormat="1">
      <c r="B344" s="50">
        <v>21701</v>
      </c>
      <c r="C344" s="948" t="s">
        <v>391</v>
      </c>
      <c r="D344" s="11"/>
      <c r="E344" s="988">
        <v>5174</v>
      </c>
      <c r="F344" s="11"/>
      <c r="G344" s="11"/>
      <c r="H344" s="11"/>
      <c r="I344" s="11"/>
      <c r="J344" s="11"/>
      <c r="K344" s="964">
        <v>259331.92680000002</v>
      </c>
      <c r="L344" s="988">
        <v>0</v>
      </c>
      <c r="M344" s="11">
        <v>0</v>
      </c>
      <c r="N344" s="988">
        <v>1</v>
      </c>
      <c r="O344" s="11">
        <v>150</v>
      </c>
      <c r="P344" s="988">
        <v>0</v>
      </c>
      <c r="Q344" s="11">
        <v>0</v>
      </c>
      <c r="R344" s="988">
        <v>2854</v>
      </c>
      <c r="S344" s="11">
        <v>140227.92680000002</v>
      </c>
      <c r="T344" s="988">
        <v>0</v>
      </c>
      <c r="U344" s="11">
        <v>0</v>
      </c>
      <c r="V344" s="988">
        <v>0</v>
      </c>
      <c r="W344" s="11">
        <v>0</v>
      </c>
      <c r="X344" s="988">
        <v>2107</v>
      </c>
      <c r="Y344" s="11">
        <v>109504</v>
      </c>
      <c r="Z344" s="988">
        <v>0</v>
      </c>
      <c r="AA344" s="11">
        <v>0</v>
      </c>
      <c r="AB344" s="988">
        <v>0</v>
      </c>
      <c r="AC344" s="11">
        <v>0</v>
      </c>
      <c r="AD344" s="988">
        <v>212</v>
      </c>
      <c r="AE344" s="11">
        <v>9450</v>
      </c>
      <c r="AF344" s="988">
        <v>0</v>
      </c>
      <c r="AG344" s="11">
        <v>0</v>
      </c>
      <c r="AH344" s="988">
        <v>0</v>
      </c>
      <c r="AI344" s="11">
        <v>0</v>
      </c>
    </row>
    <row r="345" spans="1:35" s="6" customFormat="1" ht="66">
      <c r="B345" s="51">
        <v>42.374250000000004</v>
      </c>
      <c r="C345" s="41" t="s">
        <v>392</v>
      </c>
      <c r="D345" s="64"/>
      <c r="E345" s="91">
        <v>104</v>
      </c>
      <c r="F345" s="64" t="s">
        <v>22</v>
      </c>
      <c r="G345" s="16" t="s">
        <v>12</v>
      </c>
      <c r="H345" s="17" t="s">
        <v>13</v>
      </c>
      <c r="I345" s="16" t="s">
        <v>14</v>
      </c>
      <c r="J345" s="53">
        <v>46</v>
      </c>
      <c r="K345" s="54">
        <v>4784</v>
      </c>
      <c r="L345" s="1127">
        <v>0</v>
      </c>
      <c r="M345" s="53">
        <v>0</v>
      </c>
      <c r="N345" s="1081">
        <v>0</v>
      </c>
      <c r="O345" s="53">
        <v>0</v>
      </c>
      <c r="P345" s="1081">
        <v>0</v>
      </c>
      <c r="Q345" s="53">
        <v>0</v>
      </c>
      <c r="R345" s="1081">
        <v>24</v>
      </c>
      <c r="S345" s="53">
        <v>1104</v>
      </c>
      <c r="T345" s="1081">
        <v>0</v>
      </c>
      <c r="U345" s="53">
        <v>0</v>
      </c>
      <c r="V345" s="1081">
        <v>0</v>
      </c>
      <c r="W345" s="53">
        <v>0</v>
      </c>
      <c r="X345" s="1081">
        <v>70</v>
      </c>
      <c r="Y345" s="53">
        <v>3220</v>
      </c>
      <c r="Z345" s="1081">
        <v>0</v>
      </c>
      <c r="AA345" s="53">
        <v>0</v>
      </c>
      <c r="AB345" s="1081">
        <v>0</v>
      </c>
      <c r="AC345" s="53">
        <v>0</v>
      </c>
      <c r="AD345" s="1081">
        <v>10</v>
      </c>
      <c r="AE345" s="53">
        <v>460</v>
      </c>
      <c r="AF345" s="1081">
        <v>0</v>
      </c>
      <c r="AG345" s="53">
        <v>0</v>
      </c>
      <c r="AH345" s="1081">
        <v>0</v>
      </c>
      <c r="AI345" s="53">
        <v>0</v>
      </c>
    </row>
    <row r="346" spans="1:35" s="6" customFormat="1" ht="66">
      <c r="B346" s="51">
        <v>250</v>
      </c>
      <c r="C346" s="24" t="s">
        <v>393</v>
      </c>
      <c r="D346" s="9"/>
      <c r="E346" s="91">
        <v>45</v>
      </c>
      <c r="F346" s="9" t="s">
        <v>11</v>
      </c>
      <c r="G346" s="16" t="s">
        <v>12</v>
      </c>
      <c r="H346" s="17" t="s">
        <v>13</v>
      </c>
      <c r="I346" s="16" t="s">
        <v>14</v>
      </c>
      <c r="J346" s="53">
        <v>270</v>
      </c>
      <c r="K346" s="54">
        <v>12150</v>
      </c>
      <c r="L346" s="1127">
        <v>0</v>
      </c>
      <c r="M346" s="53">
        <v>0</v>
      </c>
      <c r="N346" s="1081">
        <v>0</v>
      </c>
      <c r="O346" s="53">
        <v>0</v>
      </c>
      <c r="P346" s="1081">
        <v>0</v>
      </c>
      <c r="Q346" s="53">
        <v>0</v>
      </c>
      <c r="R346" s="1081">
        <v>18</v>
      </c>
      <c r="S346" s="53">
        <v>4860</v>
      </c>
      <c r="T346" s="1081">
        <v>0</v>
      </c>
      <c r="U346" s="53">
        <v>0</v>
      </c>
      <c r="V346" s="1081">
        <v>0</v>
      </c>
      <c r="W346" s="53">
        <v>0</v>
      </c>
      <c r="X346" s="1081">
        <v>12</v>
      </c>
      <c r="Y346" s="53">
        <v>3240</v>
      </c>
      <c r="Z346" s="1081">
        <v>0</v>
      </c>
      <c r="AA346" s="53">
        <v>0</v>
      </c>
      <c r="AB346" s="1081">
        <v>0</v>
      </c>
      <c r="AC346" s="53">
        <v>0</v>
      </c>
      <c r="AD346" s="1081">
        <v>15</v>
      </c>
      <c r="AE346" s="53">
        <v>4050</v>
      </c>
      <c r="AF346" s="1081">
        <v>0</v>
      </c>
      <c r="AG346" s="53">
        <v>0</v>
      </c>
      <c r="AH346" s="1081">
        <v>0</v>
      </c>
      <c r="AI346" s="53">
        <v>0</v>
      </c>
    </row>
    <row r="347" spans="1:35" s="6" customFormat="1" ht="66">
      <c r="A347" s="4"/>
      <c r="B347" s="51"/>
      <c r="C347" s="24" t="s">
        <v>396</v>
      </c>
      <c r="D347" s="9"/>
      <c r="E347" s="91">
        <v>3</v>
      </c>
      <c r="F347" s="9" t="s">
        <v>397</v>
      </c>
      <c r="G347" s="16" t="s">
        <v>12</v>
      </c>
      <c r="H347" s="17" t="s">
        <v>13</v>
      </c>
      <c r="I347" s="16" t="s">
        <v>14</v>
      </c>
      <c r="J347" s="16">
        <v>150</v>
      </c>
      <c r="K347" s="997">
        <v>450</v>
      </c>
      <c r="L347" s="1086">
        <v>0</v>
      </c>
      <c r="M347" s="16">
        <v>0</v>
      </c>
      <c r="N347" s="1086">
        <v>1</v>
      </c>
      <c r="O347" s="16">
        <v>150</v>
      </c>
      <c r="P347" s="1086">
        <v>0</v>
      </c>
      <c r="Q347" s="16">
        <v>0</v>
      </c>
      <c r="R347" s="1086">
        <v>2</v>
      </c>
      <c r="S347" s="16">
        <v>300</v>
      </c>
      <c r="T347" s="1086">
        <v>0</v>
      </c>
      <c r="U347" s="16">
        <v>0</v>
      </c>
      <c r="V347" s="1086">
        <v>0</v>
      </c>
      <c r="W347" s="16">
        <v>0</v>
      </c>
      <c r="X347" s="1086">
        <v>0</v>
      </c>
      <c r="Y347" s="16">
        <v>0</v>
      </c>
      <c r="Z347" s="1086">
        <v>0</v>
      </c>
      <c r="AA347" s="16">
        <v>0</v>
      </c>
      <c r="AB347" s="1086">
        <v>0</v>
      </c>
      <c r="AC347" s="16">
        <v>0</v>
      </c>
      <c r="AD347" s="1086">
        <v>0</v>
      </c>
      <c r="AE347" s="16">
        <v>0</v>
      </c>
      <c r="AF347" s="1086">
        <v>0</v>
      </c>
      <c r="AG347" s="16">
        <v>0</v>
      </c>
      <c r="AH347" s="1086">
        <v>0</v>
      </c>
      <c r="AI347" s="16">
        <v>0</v>
      </c>
    </row>
    <row r="348" spans="1:35" s="6" customFormat="1" ht="66">
      <c r="B348" s="51"/>
      <c r="C348" s="24" t="s">
        <v>398</v>
      </c>
      <c r="D348" s="9"/>
      <c r="E348" s="91">
        <v>12</v>
      </c>
      <c r="F348" s="9" t="s">
        <v>11</v>
      </c>
      <c r="G348" s="16" t="s">
        <v>12</v>
      </c>
      <c r="H348" s="17" t="s">
        <v>13</v>
      </c>
      <c r="I348" s="16" t="s">
        <v>14</v>
      </c>
      <c r="J348" s="16">
        <v>50</v>
      </c>
      <c r="K348" s="997">
        <v>600</v>
      </c>
      <c r="L348" s="1086">
        <v>0</v>
      </c>
      <c r="M348" s="16">
        <v>0</v>
      </c>
      <c r="N348" s="1086">
        <v>0</v>
      </c>
      <c r="O348" s="16">
        <v>0</v>
      </c>
      <c r="P348" s="1086">
        <v>0</v>
      </c>
      <c r="Q348" s="16">
        <v>0</v>
      </c>
      <c r="R348" s="1086">
        <v>12</v>
      </c>
      <c r="S348" s="16">
        <v>600</v>
      </c>
      <c r="T348" s="1086">
        <v>0</v>
      </c>
      <c r="U348" s="16">
        <v>0</v>
      </c>
      <c r="V348" s="1086">
        <v>0</v>
      </c>
      <c r="W348" s="16">
        <v>0</v>
      </c>
      <c r="X348" s="1086">
        <v>0</v>
      </c>
      <c r="Y348" s="16">
        <v>0</v>
      </c>
      <c r="Z348" s="1086">
        <v>0</v>
      </c>
      <c r="AA348" s="16">
        <v>0</v>
      </c>
      <c r="AB348" s="1086">
        <v>0</v>
      </c>
      <c r="AC348" s="16">
        <v>0</v>
      </c>
      <c r="AD348" s="1086">
        <v>0</v>
      </c>
      <c r="AE348" s="16">
        <v>0</v>
      </c>
      <c r="AF348" s="1086">
        <v>0</v>
      </c>
      <c r="AG348" s="16">
        <v>0</v>
      </c>
      <c r="AH348" s="1086">
        <v>0</v>
      </c>
      <c r="AI348" s="16">
        <v>0</v>
      </c>
    </row>
    <row r="349" spans="1:35" s="6" customFormat="1" ht="66">
      <c r="B349" s="51"/>
      <c r="C349" s="24" t="s">
        <v>399</v>
      </c>
      <c r="D349" s="9"/>
      <c r="E349" s="91">
        <v>20</v>
      </c>
      <c r="F349" s="9" t="s">
        <v>11</v>
      </c>
      <c r="G349" s="16" t="s">
        <v>12</v>
      </c>
      <c r="H349" s="17" t="s">
        <v>13</v>
      </c>
      <c r="I349" s="16" t="s">
        <v>14</v>
      </c>
      <c r="J349" s="16">
        <v>160</v>
      </c>
      <c r="K349" s="997">
        <v>3200</v>
      </c>
      <c r="L349" s="1086">
        <v>0</v>
      </c>
      <c r="M349" s="16">
        <v>0</v>
      </c>
      <c r="N349" s="1086">
        <v>0</v>
      </c>
      <c r="O349" s="16">
        <v>0</v>
      </c>
      <c r="P349" s="1086">
        <v>0</v>
      </c>
      <c r="Q349" s="16">
        <v>0</v>
      </c>
      <c r="R349" s="1086">
        <v>0</v>
      </c>
      <c r="S349" s="16">
        <v>0</v>
      </c>
      <c r="T349" s="1086">
        <v>0</v>
      </c>
      <c r="U349" s="16">
        <v>0</v>
      </c>
      <c r="V349" s="1086">
        <v>0</v>
      </c>
      <c r="W349" s="16">
        <v>0</v>
      </c>
      <c r="X349" s="1086">
        <v>20</v>
      </c>
      <c r="Y349" s="16">
        <v>3200</v>
      </c>
      <c r="Z349" s="1086">
        <v>0</v>
      </c>
      <c r="AA349" s="16">
        <v>0</v>
      </c>
      <c r="AB349" s="1086">
        <v>0</v>
      </c>
      <c r="AC349" s="16">
        <v>0</v>
      </c>
      <c r="AD349" s="1086">
        <v>0</v>
      </c>
      <c r="AE349" s="16">
        <v>0</v>
      </c>
      <c r="AF349" s="1086">
        <v>0</v>
      </c>
      <c r="AG349" s="16">
        <v>0</v>
      </c>
      <c r="AH349" s="1086">
        <v>0</v>
      </c>
      <c r="AI349" s="16">
        <v>0</v>
      </c>
    </row>
    <row r="350" spans="1:35" s="6" customFormat="1" ht="66">
      <c r="B350" s="51">
        <v>166.37875</v>
      </c>
      <c r="C350" s="24" t="s">
        <v>400</v>
      </c>
      <c r="D350" s="9"/>
      <c r="E350" s="91">
        <v>1</v>
      </c>
      <c r="F350" s="9" t="s">
        <v>111</v>
      </c>
      <c r="G350" s="16" t="s">
        <v>12</v>
      </c>
      <c r="H350" s="17" t="s">
        <v>13</v>
      </c>
      <c r="I350" s="16" t="s">
        <v>14</v>
      </c>
      <c r="J350" s="53">
        <v>180</v>
      </c>
      <c r="K350" s="54">
        <v>180</v>
      </c>
      <c r="L350" s="1127">
        <v>0</v>
      </c>
      <c r="M350" s="53">
        <v>0</v>
      </c>
      <c r="N350" s="1081">
        <v>0</v>
      </c>
      <c r="O350" s="53">
        <v>0</v>
      </c>
      <c r="P350" s="1081">
        <v>0</v>
      </c>
      <c r="Q350" s="53">
        <v>0</v>
      </c>
      <c r="R350" s="1081">
        <v>1</v>
      </c>
      <c r="S350" s="53">
        <v>180</v>
      </c>
      <c r="T350" s="1081">
        <v>0</v>
      </c>
      <c r="U350" s="53">
        <v>0</v>
      </c>
      <c r="V350" s="1081">
        <v>0</v>
      </c>
      <c r="W350" s="53">
        <v>0</v>
      </c>
      <c r="X350" s="1081">
        <v>0</v>
      </c>
      <c r="Y350" s="53">
        <v>0</v>
      </c>
      <c r="Z350" s="1081">
        <v>0</v>
      </c>
      <c r="AA350" s="53">
        <v>0</v>
      </c>
      <c r="AB350" s="1081">
        <v>0</v>
      </c>
      <c r="AC350" s="53">
        <v>0</v>
      </c>
      <c r="AD350" s="1081">
        <v>0</v>
      </c>
      <c r="AE350" s="53">
        <v>0</v>
      </c>
      <c r="AF350" s="1081">
        <v>0</v>
      </c>
      <c r="AG350" s="53">
        <v>0</v>
      </c>
      <c r="AH350" s="1081">
        <v>0</v>
      </c>
      <c r="AI350" s="53">
        <v>0</v>
      </c>
    </row>
    <row r="351" spans="1:35" s="82" customFormat="1" ht="66">
      <c r="A351" s="6"/>
      <c r="B351" s="51">
        <v>193.72</v>
      </c>
      <c r="C351" s="13" t="s">
        <v>404</v>
      </c>
      <c r="D351" s="9"/>
      <c r="E351" s="91">
        <v>1</v>
      </c>
      <c r="F351" s="31" t="s">
        <v>22</v>
      </c>
      <c r="G351" s="16" t="s">
        <v>12</v>
      </c>
      <c r="H351" s="17" t="s">
        <v>13</v>
      </c>
      <c r="I351" s="16" t="s">
        <v>14</v>
      </c>
      <c r="J351" s="53">
        <v>210</v>
      </c>
      <c r="K351" s="54">
        <v>210</v>
      </c>
      <c r="L351" s="1127">
        <v>0</v>
      </c>
      <c r="M351" s="53">
        <v>0</v>
      </c>
      <c r="N351" s="1081">
        <v>0</v>
      </c>
      <c r="O351" s="53">
        <v>0</v>
      </c>
      <c r="P351" s="1081">
        <v>0</v>
      </c>
      <c r="Q351" s="53">
        <v>0</v>
      </c>
      <c r="R351" s="1081">
        <v>1</v>
      </c>
      <c r="S351" s="53">
        <v>210</v>
      </c>
      <c r="T351" s="1081">
        <v>0</v>
      </c>
      <c r="U351" s="53">
        <v>0</v>
      </c>
      <c r="V351" s="1081">
        <v>0</v>
      </c>
      <c r="W351" s="53">
        <v>0</v>
      </c>
      <c r="X351" s="1081">
        <v>0</v>
      </c>
      <c r="Y351" s="53">
        <v>0</v>
      </c>
      <c r="Z351" s="1081">
        <v>0</v>
      </c>
      <c r="AA351" s="53">
        <v>0</v>
      </c>
      <c r="AB351" s="1081">
        <v>0</v>
      </c>
      <c r="AC351" s="53">
        <v>0</v>
      </c>
      <c r="AD351" s="1081">
        <v>0</v>
      </c>
      <c r="AE351" s="53">
        <v>0</v>
      </c>
      <c r="AF351" s="1081">
        <v>0</v>
      </c>
      <c r="AG351" s="53">
        <v>0</v>
      </c>
      <c r="AH351" s="1081">
        <v>0</v>
      </c>
      <c r="AI351" s="53">
        <v>0</v>
      </c>
    </row>
    <row r="352" spans="1:35" s="6" customFormat="1" ht="66">
      <c r="B352" s="51">
        <v>5.9391999999999996</v>
      </c>
      <c r="C352" s="13" t="s">
        <v>405</v>
      </c>
      <c r="D352" s="11"/>
      <c r="E352" s="91">
        <v>55</v>
      </c>
      <c r="F352" s="31" t="s">
        <v>11</v>
      </c>
      <c r="G352" s="16" t="s">
        <v>12</v>
      </c>
      <c r="H352" s="17" t="s">
        <v>13</v>
      </c>
      <c r="I352" s="16" t="s">
        <v>14</v>
      </c>
      <c r="J352" s="53">
        <v>7</v>
      </c>
      <c r="K352" s="54">
        <v>385</v>
      </c>
      <c r="L352" s="1127">
        <v>0</v>
      </c>
      <c r="M352" s="53">
        <v>0</v>
      </c>
      <c r="N352" s="1081">
        <v>0</v>
      </c>
      <c r="O352" s="53">
        <v>0</v>
      </c>
      <c r="P352" s="1081">
        <v>0</v>
      </c>
      <c r="Q352" s="53">
        <v>0</v>
      </c>
      <c r="R352" s="1081">
        <v>30</v>
      </c>
      <c r="S352" s="53">
        <v>210</v>
      </c>
      <c r="T352" s="1081">
        <v>0</v>
      </c>
      <c r="U352" s="53">
        <v>0</v>
      </c>
      <c r="V352" s="1081">
        <v>0</v>
      </c>
      <c r="W352" s="53">
        <v>0</v>
      </c>
      <c r="X352" s="1081">
        <v>25</v>
      </c>
      <c r="Y352" s="53">
        <v>175</v>
      </c>
      <c r="Z352" s="1081">
        <v>0</v>
      </c>
      <c r="AA352" s="53">
        <v>0</v>
      </c>
      <c r="AB352" s="1081">
        <v>0</v>
      </c>
      <c r="AC352" s="53">
        <v>0</v>
      </c>
      <c r="AD352" s="1081">
        <v>0</v>
      </c>
      <c r="AE352" s="53">
        <v>0</v>
      </c>
      <c r="AF352" s="1081">
        <v>0</v>
      </c>
      <c r="AG352" s="53">
        <v>0</v>
      </c>
      <c r="AH352" s="1081">
        <v>0</v>
      </c>
      <c r="AI352" s="53">
        <v>0</v>
      </c>
    </row>
    <row r="353" spans="1:35" s="6" customFormat="1" ht="66">
      <c r="B353" s="51">
        <v>14.466666666666667</v>
      </c>
      <c r="C353" s="13" t="s">
        <v>32</v>
      </c>
      <c r="D353" s="11"/>
      <c r="E353" s="91">
        <v>0</v>
      </c>
      <c r="F353" s="31" t="s">
        <v>11</v>
      </c>
      <c r="G353" s="16" t="s">
        <v>12</v>
      </c>
      <c r="H353" s="17" t="s">
        <v>13</v>
      </c>
      <c r="I353" s="16" t="s">
        <v>14</v>
      </c>
      <c r="J353" s="53">
        <v>16</v>
      </c>
      <c r="K353" s="54">
        <v>0</v>
      </c>
      <c r="L353" s="1127">
        <v>0</v>
      </c>
      <c r="M353" s="53">
        <v>0</v>
      </c>
      <c r="N353" s="1081">
        <v>0</v>
      </c>
      <c r="O353" s="53">
        <v>0</v>
      </c>
      <c r="P353" s="1081">
        <v>0</v>
      </c>
      <c r="Q353" s="53">
        <v>0</v>
      </c>
      <c r="R353" s="1081">
        <v>0</v>
      </c>
      <c r="S353" s="53">
        <v>0</v>
      </c>
      <c r="T353" s="1081">
        <v>0</v>
      </c>
      <c r="U353" s="53">
        <v>0</v>
      </c>
      <c r="V353" s="1081">
        <v>0</v>
      </c>
      <c r="W353" s="53">
        <v>0</v>
      </c>
      <c r="X353" s="1081">
        <v>0</v>
      </c>
      <c r="Y353" s="53">
        <v>0</v>
      </c>
      <c r="Z353" s="1081">
        <v>0</v>
      </c>
      <c r="AA353" s="53">
        <v>0</v>
      </c>
      <c r="AB353" s="1081">
        <v>0</v>
      </c>
      <c r="AC353" s="53">
        <v>0</v>
      </c>
      <c r="AD353" s="1081">
        <v>0</v>
      </c>
      <c r="AE353" s="53">
        <v>0</v>
      </c>
      <c r="AF353" s="1081">
        <v>0</v>
      </c>
      <c r="AG353" s="53">
        <v>0</v>
      </c>
      <c r="AH353" s="1081">
        <v>0</v>
      </c>
      <c r="AI353" s="53">
        <v>0</v>
      </c>
    </row>
    <row r="354" spans="1:35" s="6" customFormat="1" ht="66">
      <c r="B354" s="51">
        <v>18.791999999999998</v>
      </c>
      <c r="C354" s="13" t="s">
        <v>406</v>
      </c>
      <c r="D354" s="11"/>
      <c r="E354" s="91">
        <v>5</v>
      </c>
      <c r="F354" s="31" t="s">
        <v>11</v>
      </c>
      <c r="G354" s="16" t="s">
        <v>12</v>
      </c>
      <c r="H354" s="17" t="s">
        <v>13</v>
      </c>
      <c r="I354" s="16" t="s">
        <v>14</v>
      </c>
      <c r="J354" s="53">
        <v>20</v>
      </c>
      <c r="K354" s="54">
        <v>100</v>
      </c>
      <c r="L354" s="1127">
        <v>0</v>
      </c>
      <c r="M354" s="53">
        <v>0</v>
      </c>
      <c r="N354" s="1081">
        <v>0</v>
      </c>
      <c r="O354" s="53">
        <v>0</v>
      </c>
      <c r="P354" s="1081">
        <v>0</v>
      </c>
      <c r="Q354" s="53">
        <v>0</v>
      </c>
      <c r="R354" s="1081">
        <v>0</v>
      </c>
      <c r="S354" s="53">
        <v>0</v>
      </c>
      <c r="T354" s="1081">
        <v>0</v>
      </c>
      <c r="U354" s="53">
        <v>0</v>
      </c>
      <c r="V354" s="1081">
        <v>0</v>
      </c>
      <c r="W354" s="53">
        <v>0</v>
      </c>
      <c r="X354" s="1081">
        <v>5</v>
      </c>
      <c r="Y354" s="53">
        <v>100</v>
      </c>
      <c r="Z354" s="1081">
        <v>0</v>
      </c>
      <c r="AA354" s="53">
        <v>0</v>
      </c>
      <c r="AB354" s="1081">
        <v>0</v>
      </c>
      <c r="AC354" s="53">
        <v>0</v>
      </c>
      <c r="AD354" s="1081">
        <v>0</v>
      </c>
      <c r="AE354" s="53">
        <v>0</v>
      </c>
      <c r="AF354" s="1081">
        <v>0</v>
      </c>
      <c r="AG354" s="53">
        <v>0</v>
      </c>
      <c r="AH354" s="1081">
        <v>0</v>
      </c>
      <c r="AI354" s="53">
        <v>0</v>
      </c>
    </row>
    <row r="355" spans="1:35" s="6" customFormat="1" ht="66">
      <c r="B355" s="51">
        <v>18.791999999999998</v>
      </c>
      <c r="C355" s="13" t="s">
        <v>407</v>
      </c>
      <c r="D355" s="11"/>
      <c r="E355" s="91">
        <v>5</v>
      </c>
      <c r="F355" s="31" t="s">
        <v>11</v>
      </c>
      <c r="G355" s="16" t="s">
        <v>12</v>
      </c>
      <c r="H355" s="17" t="s">
        <v>13</v>
      </c>
      <c r="I355" s="16" t="s">
        <v>14</v>
      </c>
      <c r="J355" s="53">
        <v>20</v>
      </c>
      <c r="K355" s="54">
        <v>100</v>
      </c>
      <c r="L355" s="1127">
        <v>0</v>
      </c>
      <c r="M355" s="53">
        <v>0</v>
      </c>
      <c r="N355" s="1081">
        <v>0</v>
      </c>
      <c r="O355" s="53">
        <v>0</v>
      </c>
      <c r="P355" s="1081">
        <v>0</v>
      </c>
      <c r="Q355" s="53">
        <v>0</v>
      </c>
      <c r="R355" s="1081">
        <v>0</v>
      </c>
      <c r="S355" s="53">
        <v>0</v>
      </c>
      <c r="T355" s="1081">
        <v>0</v>
      </c>
      <c r="U355" s="53">
        <v>0</v>
      </c>
      <c r="V355" s="1081">
        <v>0</v>
      </c>
      <c r="W355" s="53">
        <v>0</v>
      </c>
      <c r="X355" s="1081">
        <v>5</v>
      </c>
      <c r="Y355" s="53">
        <v>100</v>
      </c>
      <c r="Z355" s="1081">
        <v>0</v>
      </c>
      <c r="AA355" s="53">
        <v>0</v>
      </c>
      <c r="AB355" s="1081">
        <v>0</v>
      </c>
      <c r="AC355" s="53">
        <v>0</v>
      </c>
      <c r="AD355" s="1081">
        <v>0</v>
      </c>
      <c r="AE355" s="53">
        <v>0</v>
      </c>
      <c r="AF355" s="1081">
        <v>0</v>
      </c>
      <c r="AG355" s="53">
        <v>0</v>
      </c>
      <c r="AH355" s="1081">
        <v>0</v>
      </c>
      <c r="AI355" s="53">
        <v>0</v>
      </c>
    </row>
    <row r="356" spans="1:35" s="6" customFormat="1" ht="66">
      <c r="B356" s="51">
        <v>18.791999999999998</v>
      </c>
      <c r="C356" s="13" t="s">
        <v>408</v>
      </c>
      <c r="D356" s="11"/>
      <c r="E356" s="91">
        <v>5</v>
      </c>
      <c r="F356" s="31" t="s">
        <v>11</v>
      </c>
      <c r="G356" s="16" t="s">
        <v>12</v>
      </c>
      <c r="H356" s="17" t="s">
        <v>13</v>
      </c>
      <c r="I356" s="16" t="s">
        <v>14</v>
      </c>
      <c r="J356" s="53">
        <v>20</v>
      </c>
      <c r="K356" s="54">
        <v>100</v>
      </c>
      <c r="L356" s="1127">
        <v>0</v>
      </c>
      <c r="M356" s="53">
        <v>0</v>
      </c>
      <c r="N356" s="1081">
        <v>0</v>
      </c>
      <c r="O356" s="53">
        <v>0</v>
      </c>
      <c r="P356" s="1081">
        <v>0</v>
      </c>
      <c r="Q356" s="53">
        <v>0</v>
      </c>
      <c r="R356" s="1081">
        <v>0</v>
      </c>
      <c r="S356" s="53">
        <v>0</v>
      </c>
      <c r="T356" s="1081">
        <v>0</v>
      </c>
      <c r="U356" s="53">
        <v>0</v>
      </c>
      <c r="V356" s="1081">
        <v>0</v>
      </c>
      <c r="W356" s="53">
        <v>0</v>
      </c>
      <c r="X356" s="1081">
        <v>5</v>
      </c>
      <c r="Y356" s="53">
        <v>100</v>
      </c>
      <c r="Z356" s="1081">
        <v>0</v>
      </c>
      <c r="AA356" s="53">
        <v>0</v>
      </c>
      <c r="AB356" s="1081">
        <v>0</v>
      </c>
      <c r="AC356" s="53">
        <v>0</v>
      </c>
      <c r="AD356" s="1081">
        <v>0</v>
      </c>
      <c r="AE356" s="53">
        <v>0</v>
      </c>
      <c r="AF356" s="1081">
        <v>0</v>
      </c>
      <c r="AG356" s="53">
        <v>0</v>
      </c>
      <c r="AH356" s="1081">
        <v>0</v>
      </c>
      <c r="AI356" s="53">
        <v>0</v>
      </c>
    </row>
    <row r="357" spans="1:35" s="6" customFormat="1" ht="66">
      <c r="B357" s="51">
        <v>18.791999999999998</v>
      </c>
      <c r="C357" s="13" t="s">
        <v>409</v>
      </c>
      <c r="D357" s="11"/>
      <c r="E357" s="91">
        <v>5</v>
      </c>
      <c r="F357" s="31" t="s">
        <v>11</v>
      </c>
      <c r="G357" s="16" t="s">
        <v>12</v>
      </c>
      <c r="H357" s="17" t="s">
        <v>13</v>
      </c>
      <c r="I357" s="16" t="s">
        <v>14</v>
      </c>
      <c r="J357" s="53">
        <v>20</v>
      </c>
      <c r="K357" s="54">
        <v>100</v>
      </c>
      <c r="L357" s="1127">
        <v>0</v>
      </c>
      <c r="M357" s="53">
        <v>0</v>
      </c>
      <c r="N357" s="1081">
        <v>0</v>
      </c>
      <c r="O357" s="53">
        <v>0</v>
      </c>
      <c r="P357" s="1081">
        <v>0</v>
      </c>
      <c r="Q357" s="53">
        <v>0</v>
      </c>
      <c r="R357" s="1081">
        <v>0</v>
      </c>
      <c r="S357" s="53">
        <v>0</v>
      </c>
      <c r="T357" s="1081">
        <v>0</v>
      </c>
      <c r="U357" s="53">
        <v>0</v>
      </c>
      <c r="V357" s="1081">
        <v>0</v>
      </c>
      <c r="W357" s="53">
        <v>0</v>
      </c>
      <c r="X357" s="1081">
        <v>5</v>
      </c>
      <c r="Y357" s="53">
        <v>100</v>
      </c>
      <c r="Z357" s="1081">
        <v>0</v>
      </c>
      <c r="AA357" s="53">
        <v>0</v>
      </c>
      <c r="AB357" s="1081">
        <v>0</v>
      </c>
      <c r="AC357" s="53">
        <v>0</v>
      </c>
      <c r="AD357" s="1081">
        <v>0</v>
      </c>
      <c r="AE357" s="53">
        <v>0</v>
      </c>
      <c r="AF357" s="1081">
        <v>0</v>
      </c>
      <c r="AG357" s="53">
        <v>0</v>
      </c>
      <c r="AH357" s="1081">
        <v>0</v>
      </c>
      <c r="AI357" s="53">
        <v>0</v>
      </c>
    </row>
    <row r="358" spans="1:35" s="6" customFormat="1" ht="66">
      <c r="B358" s="51">
        <v>18.791999999999998</v>
      </c>
      <c r="C358" s="13" t="s">
        <v>410</v>
      </c>
      <c r="D358" s="11"/>
      <c r="E358" s="91">
        <v>5</v>
      </c>
      <c r="F358" s="31" t="s">
        <v>11</v>
      </c>
      <c r="G358" s="16" t="s">
        <v>12</v>
      </c>
      <c r="H358" s="17" t="s">
        <v>13</v>
      </c>
      <c r="I358" s="16" t="s">
        <v>14</v>
      </c>
      <c r="J358" s="53">
        <v>20</v>
      </c>
      <c r="K358" s="54">
        <v>100</v>
      </c>
      <c r="L358" s="1127">
        <v>0</v>
      </c>
      <c r="M358" s="53">
        <v>0</v>
      </c>
      <c r="N358" s="1081">
        <v>0</v>
      </c>
      <c r="O358" s="53">
        <v>0</v>
      </c>
      <c r="P358" s="1081">
        <v>0</v>
      </c>
      <c r="Q358" s="53">
        <v>0</v>
      </c>
      <c r="R358" s="1081">
        <v>0</v>
      </c>
      <c r="S358" s="53">
        <v>0</v>
      </c>
      <c r="T358" s="1081">
        <v>0</v>
      </c>
      <c r="U358" s="53">
        <v>0</v>
      </c>
      <c r="V358" s="1081">
        <v>0</v>
      </c>
      <c r="W358" s="53">
        <v>0</v>
      </c>
      <c r="X358" s="1081">
        <v>5</v>
      </c>
      <c r="Y358" s="53">
        <v>100</v>
      </c>
      <c r="Z358" s="1081">
        <v>0</v>
      </c>
      <c r="AA358" s="53">
        <v>0</v>
      </c>
      <c r="AB358" s="1081">
        <v>0</v>
      </c>
      <c r="AC358" s="53">
        <v>0</v>
      </c>
      <c r="AD358" s="1081">
        <v>0</v>
      </c>
      <c r="AE358" s="53">
        <v>0</v>
      </c>
      <c r="AF358" s="1081">
        <v>0</v>
      </c>
      <c r="AG358" s="53">
        <v>0</v>
      </c>
      <c r="AH358" s="1081">
        <v>0</v>
      </c>
      <c r="AI358" s="53">
        <v>0</v>
      </c>
    </row>
    <row r="359" spans="1:35" s="6" customFormat="1" ht="66">
      <c r="A359" s="82"/>
      <c r="B359" s="53">
        <v>50.112000000000002</v>
      </c>
      <c r="C359" s="12" t="s">
        <v>411</v>
      </c>
      <c r="D359" s="83"/>
      <c r="E359" s="84">
        <v>31</v>
      </c>
      <c r="F359" s="85" t="s">
        <v>11</v>
      </c>
      <c r="G359" s="86" t="s">
        <v>12</v>
      </c>
      <c r="H359" s="87" t="s">
        <v>13</v>
      </c>
      <c r="I359" s="86" t="s">
        <v>14</v>
      </c>
      <c r="J359" s="53">
        <v>55</v>
      </c>
      <c r="K359" s="54">
        <v>1705</v>
      </c>
      <c r="L359" s="1127">
        <v>0</v>
      </c>
      <c r="M359" s="53">
        <v>0</v>
      </c>
      <c r="N359" s="1081">
        <v>0</v>
      </c>
      <c r="O359" s="53">
        <v>0</v>
      </c>
      <c r="P359" s="1081">
        <v>0</v>
      </c>
      <c r="Q359" s="53">
        <v>0</v>
      </c>
      <c r="R359" s="1081">
        <v>15</v>
      </c>
      <c r="S359" s="53">
        <v>825</v>
      </c>
      <c r="T359" s="1081">
        <v>0</v>
      </c>
      <c r="U359" s="53">
        <v>0</v>
      </c>
      <c r="V359" s="1081">
        <v>0</v>
      </c>
      <c r="W359" s="53">
        <v>0</v>
      </c>
      <c r="X359" s="1081">
        <v>14</v>
      </c>
      <c r="Y359" s="53">
        <v>770</v>
      </c>
      <c r="Z359" s="1081">
        <v>0</v>
      </c>
      <c r="AA359" s="53">
        <v>0</v>
      </c>
      <c r="AB359" s="1081">
        <v>0</v>
      </c>
      <c r="AC359" s="53">
        <v>0</v>
      </c>
      <c r="AD359" s="1081">
        <v>2</v>
      </c>
      <c r="AE359" s="53">
        <v>110</v>
      </c>
      <c r="AF359" s="1081">
        <v>0</v>
      </c>
      <c r="AG359" s="53">
        <v>0</v>
      </c>
      <c r="AH359" s="1081">
        <v>0</v>
      </c>
      <c r="AI359" s="53">
        <v>0</v>
      </c>
    </row>
    <row r="360" spans="1:35" s="6" customFormat="1" ht="66">
      <c r="B360" s="51">
        <v>46.4</v>
      </c>
      <c r="C360" s="27" t="s">
        <v>412</v>
      </c>
      <c r="D360" s="11"/>
      <c r="E360" s="91">
        <v>20</v>
      </c>
      <c r="F360" s="31" t="s">
        <v>11</v>
      </c>
      <c r="G360" s="16" t="s">
        <v>12</v>
      </c>
      <c r="H360" s="17" t="s">
        <v>13</v>
      </c>
      <c r="I360" s="16" t="s">
        <v>14</v>
      </c>
      <c r="J360" s="53">
        <v>50</v>
      </c>
      <c r="K360" s="54">
        <v>1000</v>
      </c>
      <c r="L360" s="1127">
        <v>0</v>
      </c>
      <c r="M360" s="53">
        <v>0</v>
      </c>
      <c r="N360" s="1081">
        <v>0</v>
      </c>
      <c r="O360" s="53">
        <v>0</v>
      </c>
      <c r="P360" s="1081">
        <v>0</v>
      </c>
      <c r="Q360" s="53">
        <v>0</v>
      </c>
      <c r="R360" s="1081">
        <v>20</v>
      </c>
      <c r="S360" s="53">
        <v>1000</v>
      </c>
      <c r="T360" s="1081">
        <v>0</v>
      </c>
      <c r="U360" s="53">
        <v>0</v>
      </c>
      <c r="V360" s="1081">
        <v>0</v>
      </c>
      <c r="W360" s="53">
        <v>0</v>
      </c>
      <c r="X360" s="1081">
        <v>0</v>
      </c>
      <c r="Y360" s="53">
        <v>0</v>
      </c>
      <c r="Z360" s="1081">
        <v>0</v>
      </c>
      <c r="AA360" s="53">
        <v>0</v>
      </c>
      <c r="AB360" s="1081">
        <v>0</v>
      </c>
      <c r="AC360" s="53">
        <v>0</v>
      </c>
      <c r="AD360" s="1081">
        <v>0</v>
      </c>
      <c r="AE360" s="53">
        <v>0</v>
      </c>
      <c r="AF360" s="1081">
        <v>0</v>
      </c>
      <c r="AG360" s="53">
        <v>0</v>
      </c>
      <c r="AH360" s="1081">
        <v>0</v>
      </c>
      <c r="AI360" s="53">
        <v>0</v>
      </c>
    </row>
    <row r="361" spans="1:35" s="6" customFormat="1" ht="66">
      <c r="B361" s="51">
        <v>20.891666666666666</v>
      </c>
      <c r="C361" s="24" t="s">
        <v>413</v>
      </c>
      <c r="D361" s="11"/>
      <c r="E361" s="91">
        <v>12</v>
      </c>
      <c r="F361" s="31" t="s">
        <v>103</v>
      </c>
      <c r="G361" s="16" t="s">
        <v>12</v>
      </c>
      <c r="H361" s="17" t="s">
        <v>13</v>
      </c>
      <c r="I361" s="16" t="s">
        <v>14</v>
      </c>
      <c r="J361" s="53">
        <v>23</v>
      </c>
      <c r="K361" s="54">
        <v>276</v>
      </c>
      <c r="L361" s="1127">
        <v>0</v>
      </c>
      <c r="M361" s="53">
        <v>0</v>
      </c>
      <c r="N361" s="1081">
        <v>0</v>
      </c>
      <c r="O361" s="53">
        <v>0</v>
      </c>
      <c r="P361" s="1081">
        <v>0</v>
      </c>
      <c r="Q361" s="53">
        <v>0</v>
      </c>
      <c r="R361" s="1081">
        <v>7</v>
      </c>
      <c r="S361" s="53">
        <v>161</v>
      </c>
      <c r="T361" s="1081">
        <v>0</v>
      </c>
      <c r="U361" s="53">
        <v>0</v>
      </c>
      <c r="V361" s="1081">
        <v>0</v>
      </c>
      <c r="W361" s="53">
        <v>0</v>
      </c>
      <c r="X361" s="1081">
        <v>5</v>
      </c>
      <c r="Y361" s="53">
        <v>115</v>
      </c>
      <c r="Z361" s="1081">
        <v>0</v>
      </c>
      <c r="AA361" s="53">
        <v>0</v>
      </c>
      <c r="AB361" s="1081">
        <v>0</v>
      </c>
      <c r="AC361" s="53">
        <v>0</v>
      </c>
      <c r="AD361" s="1081">
        <v>0</v>
      </c>
      <c r="AE361" s="53">
        <v>0</v>
      </c>
      <c r="AF361" s="1081">
        <v>0</v>
      </c>
      <c r="AG361" s="53">
        <v>0</v>
      </c>
      <c r="AH361" s="1081">
        <v>0</v>
      </c>
      <c r="AI361" s="53">
        <v>0</v>
      </c>
    </row>
    <row r="362" spans="1:35" s="6" customFormat="1" ht="66">
      <c r="B362" s="51">
        <v>28.303999999999998</v>
      </c>
      <c r="C362" s="24" t="s">
        <v>414</v>
      </c>
      <c r="D362" s="11"/>
      <c r="E362" s="91">
        <v>2</v>
      </c>
      <c r="F362" s="31" t="s">
        <v>103</v>
      </c>
      <c r="G362" s="16" t="s">
        <v>12</v>
      </c>
      <c r="H362" s="17" t="s">
        <v>13</v>
      </c>
      <c r="I362" s="16" t="s">
        <v>14</v>
      </c>
      <c r="J362" s="53">
        <v>31</v>
      </c>
      <c r="K362" s="54">
        <v>62</v>
      </c>
      <c r="L362" s="1127">
        <v>0</v>
      </c>
      <c r="M362" s="53">
        <v>0</v>
      </c>
      <c r="N362" s="1081">
        <v>0</v>
      </c>
      <c r="O362" s="53">
        <v>0</v>
      </c>
      <c r="P362" s="1081">
        <v>0</v>
      </c>
      <c r="Q362" s="53">
        <v>0</v>
      </c>
      <c r="R362" s="1081">
        <v>2</v>
      </c>
      <c r="S362" s="53">
        <v>62</v>
      </c>
      <c r="T362" s="1081">
        <v>0</v>
      </c>
      <c r="U362" s="53">
        <v>0</v>
      </c>
      <c r="V362" s="1081">
        <v>0</v>
      </c>
      <c r="W362" s="53">
        <v>0</v>
      </c>
      <c r="X362" s="1081">
        <v>0</v>
      </c>
      <c r="Y362" s="53">
        <v>0</v>
      </c>
      <c r="Z362" s="1081">
        <v>0</v>
      </c>
      <c r="AA362" s="53">
        <v>0</v>
      </c>
      <c r="AB362" s="1081">
        <v>0</v>
      </c>
      <c r="AC362" s="53">
        <v>0</v>
      </c>
      <c r="AD362" s="1081">
        <v>0</v>
      </c>
      <c r="AE362" s="53">
        <v>0</v>
      </c>
      <c r="AF362" s="1081">
        <v>0</v>
      </c>
      <c r="AG362" s="53">
        <v>0</v>
      </c>
      <c r="AH362" s="1081">
        <v>0</v>
      </c>
      <c r="AI362" s="53">
        <v>0</v>
      </c>
    </row>
    <row r="363" spans="1:35" s="6" customFormat="1" ht="66">
      <c r="B363" s="51">
        <v>87</v>
      </c>
      <c r="C363" s="13" t="s">
        <v>416</v>
      </c>
      <c r="D363" s="11"/>
      <c r="E363" s="91">
        <v>100</v>
      </c>
      <c r="F363" s="31" t="s">
        <v>26</v>
      </c>
      <c r="G363" s="16" t="s">
        <v>12</v>
      </c>
      <c r="H363" s="17" t="s">
        <v>13</v>
      </c>
      <c r="I363" s="16" t="s">
        <v>14</v>
      </c>
      <c r="J363" s="53">
        <v>94</v>
      </c>
      <c r="K363" s="54">
        <v>9400</v>
      </c>
      <c r="L363" s="1127">
        <v>0</v>
      </c>
      <c r="M363" s="53">
        <v>0</v>
      </c>
      <c r="N363" s="1081">
        <v>0</v>
      </c>
      <c r="O363" s="53">
        <v>0</v>
      </c>
      <c r="P363" s="1081">
        <v>0</v>
      </c>
      <c r="Q363" s="53">
        <v>0</v>
      </c>
      <c r="R363" s="1081">
        <v>50</v>
      </c>
      <c r="S363" s="53">
        <v>4700</v>
      </c>
      <c r="T363" s="1081">
        <v>0</v>
      </c>
      <c r="U363" s="53">
        <v>0</v>
      </c>
      <c r="V363" s="1081">
        <v>0</v>
      </c>
      <c r="W363" s="53">
        <v>0</v>
      </c>
      <c r="X363" s="1081">
        <v>25</v>
      </c>
      <c r="Y363" s="53">
        <v>2350</v>
      </c>
      <c r="Z363" s="1081">
        <v>0</v>
      </c>
      <c r="AA363" s="53">
        <v>0</v>
      </c>
      <c r="AB363" s="1081">
        <v>0</v>
      </c>
      <c r="AC363" s="53">
        <v>0</v>
      </c>
      <c r="AD363" s="1081">
        <v>25</v>
      </c>
      <c r="AE363" s="53">
        <v>2350</v>
      </c>
      <c r="AF363" s="1081">
        <v>0</v>
      </c>
      <c r="AG363" s="53">
        <v>0</v>
      </c>
      <c r="AH363" s="1081">
        <v>0</v>
      </c>
      <c r="AI363" s="53">
        <v>0</v>
      </c>
    </row>
    <row r="364" spans="1:35" s="6" customFormat="1" ht="66">
      <c r="B364" s="51">
        <v>75.934927536231882</v>
      </c>
      <c r="C364" s="24" t="s">
        <v>417</v>
      </c>
      <c r="D364" s="11"/>
      <c r="E364" s="91">
        <v>27</v>
      </c>
      <c r="F364" s="31" t="s">
        <v>418</v>
      </c>
      <c r="G364" s="16" t="s">
        <v>12</v>
      </c>
      <c r="H364" s="17" t="s">
        <v>13</v>
      </c>
      <c r="I364" s="16" t="s">
        <v>14</v>
      </c>
      <c r="J364" s="53">
        <v>82</v>
      </c>
      <c r="K364" s="54">
        <v>2214</v>
      </c>
      <c r="L364" s="1127">
        <v>0</v>
      </c>
      <c r="M364" s="53">
        <v>0</v>
      </c>
      <c r="N364" s="1081">
        <v>0</v>
      </c>
      <c r="O364" s="53">
        <v>0</v>
      </c>
      <c r="P364" s="1081">
        <v>0</v>
      </c>
      <c r="Q364" s="53">
        <v>0</v>
      </c>
      <c r="R364" s="1081">
        <v>15</v>
      </c>
      <c r="S364" s="53">
        <v>1230</v>
      </c>
      <c r="T364" s="1081">
        <v>0</v>
      </c>
      <c r="U364" s="53">
        <v>0</v>
      </c>
      <c r="V364" s="1081">
        <v>0</v>
      </c>
      <c r="W364" s="53">
        <v>0</v>
      </c>
      <c r="X364" s="1081">
        <v>12</v>
      </c>
      <c r="Y364" s="53">
        <v>984</v>
      </c>
      <c r="Z364" s="1081">
        <v>0</v>
      </c>
      <c r="AA364" s="53">
        <v>0</v>
      </c>
      <c r="AB364" s="1081">
        <v>0</v>
      </c>
      <c r="AC364" s="53">
        <v>0</v>
      </c>
      <c r="AD364" s="1081">
        <v>0</v>
      </c>
      <c r="AE364" s="53">
        <v>0</v>
      </c>
      <c r="AF364" s="1081">
        <v>0</v>
      </c>
      <c r="AG364" s="53">
        <v>0</v>
      </c>
      <c r="AH364" s="1081">
        <v>0</v>
      </c>
      <c r="AI364" s="53">
        <v>0</v>
      </c>
    </row>
    <row r="365" spans="1:35" s="6" customFormat="1" ht="66">
      <c r="B365" s="51">
        <v>14.463666666666667</v>
      </c>
      <c r="C365" s="13" t="s">
        <v>419</v>
      </c>
      <c r="D365" s="11"/>
      <c r="E365" s="91">
        <v>35</v>
      </c>
      <c r="F365" s="31" t="s">
        <v>11</v>
      </c>
      <c r="G365" s="16" t="s">
        <v>12</v>
      </c>
      <c r="H365" s="17" t="s">
        <v>13</v>
      </c>
      <c r="I365" s="16" t="s">
        <v>14</v>
      </c>
      <c r="J365" s="53">
        <v>16</v>
      </c>
      <c r="K365" s="54">
        <v>560</v>
      </c>
      <c r="L365" s="1127">
        <v>0</v>
      </c>
      <c r="M365" s="53">
        <v>0</v>
      </c>
      <c r="N365" s="1081">
        <v>0</v>
      </c>
      <c r="O365" s="53">
        <v>0</v>
      </c>
      <c r="P365" s="1081">
        <v>0</v>
      </c>
      <c r="Q365" s="53">
        <v>0</v>
      </c>
      <c r="R365" s="1081">
        <v>20</v>
      </c>
      <c r="S365" s="53">
        <v>320</v>
      </c>
      <c r="T365" s="1081">
        <v>0</v>
      </c>
      <c r="U365" s="53">
        <v>0</v>
      </c>
      <c r="V365" s="1081">
        <v>0</v>
      </c>
      <c r="W365" s="53">
        <v>0</v>
      </c>
      <c r="X365" s="1081">
        <v>15</v>
      </c>
      <c r="Y365" s="53">
        <v>240</v>
      </c>
      <c r="Z365" s="1081">
        <v>0</v>
      </c>
      <c r="AA365" s="53">
        <v>0</v>
      </c>
      <c r="AB365" s="1081">
        <v>0</v>
      </c>
      <c r="AC365" s="53">
        <v>0</v>
      </c>
      <c r="AD365" s="1081">
        <v>0</v>
      </c>
      <c r="AE365" s="53">
        <v>0</v>
      </c>
      <c r="AF365" s="1081">
        <v>0</v>
      </c>
      <c r="AG365" s="53">
        <v>0</v>
      </c>
      <c r="AH365" s="1081">
        <v>0</v>
      </c>
      <c r="AI365" s="53">
        <v>0</v>
      </c>
    </row>
    <row r="366" spans="1:35" s="6" customFormat="1" ht="66">
      <c r="B366" s="51">
        <v>19.290666666666667</v>
      </c>
      <c r="C366" s="13" t="s">
        <v>420</v>
      </c>
      <c r="D366" s="11"/>
      <c r="E366" s="91">
        <v>32</v>
      </c>
      <c r="F366" s="31" t="s">
        <v>11</v>
      </c>
      <c r="G366" s="16" t="s">
        <v>12</v>
      </c>
      <c r="H366" s="17" t="s">
        <v>13</v>
      </c>
      <c r="I366" s="16" t="s">
        <v>14</v>
      </c>
      <c r="J366" s="53">
        <v>21</v>
      </c>
      <c r="K366" s="54">
        <v>672</v>
      </c>
      <c r="L366" s="1127">
        <v>0</v>
      </c>
      <c r="M366" s="53">
        <v>0</v>
      </c>
      <c r="N366" s="1081">
        <v>0</v>
      </c>
      <c r="O366" s="53">
        <v>0</v>
      </c>
      <c r="P366" s="1081">
        <v>0</v>
      </c>
      <c r="Q366" s="53">
        <v>0</v>
      </c>
      <c r="R366" s="1081">
        <v>22</v>
      </c>
      <c r="S366" s="53">
        <v>462</v>
      </c>
      <c r="T366" s="1081">
        <v>0</v>
      </c>
      <c r="U366" s="53">
        <v>0</v>
      </c>
      <c r="V366" s="1081">
        <v>0</v>
      </c>
      <c r="W366" s="53">
        <v>0</v>
      </c>
      <c r="X366" s="1081">
        <v>10</v>
      </c>
      <c r="Y366" s="53">
        <v>210</v>
      </c>
      <c r="Z366" s="1081">
        <v>0</v>
      </c>
      <c r="AA366" s="53">
        <v>0</v>
      </c>
      <c r="AB366" s="1081">
        <v>0</v>
      </c>
      <c r="AC366" s="53">
        <v>0</v>
      </c>
      <c r="AD366" s="1081">
        <v>0</v>
      </c>
      <c r="AE366" s="53">
        <v>0</v>
      </c>
      <c r="AF366" s="1081">
        <v>0</v>
      </c>
      <c r="AG366" s="53">
        <v>0</v>
      </c>
      <c r="AH366" s="1081">
        <v>0</v>
      </c>
      <c r="AI366" s="53">
        <v>0</v>
      </c>
    </row>
    <row r="367" spans="1:35" s="6" customFormat="1" ht="66">
      <c r="B367" s="51">
        <v>34.799999999999997</v>
      </c>
      <c r="C367" s="13" t="s">
        <v>421</v>
      </c>
      <c r="D367" s="11"/>
      <c r="E367" s="91">
        <v>40</v>
      </c>
      <c r="F367" s="31" t="s">
        <v>11</v>
      </c>
      <c r="G367" s="16" t="s">
        <v>12</v>
      </c>
      <c r="H367" s="17" t="s">
        <v>13</v>
      </c>
      <c r="I367" s="16" t="s">
        <v>14</v>
      </c>
      <c r="J367" s="53">
        <v>38</v>
      </c>
      <c r="K367" s="54">
        <v>1520</v>
      </c>
      <c r="L367" s="1127">
        <v>0</v>
      </c>
      <c r="M367" s="53">
        <v>0</v>
      </c>
      <c r="N367" s="1081">
        <v>0</v>
      </c>
      <c r="O367" s="53">
        <v>0</v>
      </c>
      <c r="P367" s="1081">
        <v>0</v>
      </c>
      <c r="Q367" s="53">
        <v>0</v>
      </c>
      <c r="R367" s="1081">
        <v>20</v>
      </c>
      <c r="S367" s="53">
        <v>760</v>
      </c>
      <c r="T367" s="1081">
        <v>0</v>
      </c>
      <c r="U367" s="53">
        <v>0</v>
      </c>
      <c r="V367" s="1081">
        <v>0</v>
      </c>
      <c r="W367" s="53">
        <v>0</v>
      </c>
      <c r="X367" s="1081">
        <v>20</v>
      </c>
      <c r="Y367" s="53">
        <v>760</v>
      </c>
      <c r="Z367" s="1081">
        <v>0</v>
      </c>
      <c r="AA367" s="53">
        <v>0</v>
      </c>
      <c r="AB367" s="1081">
        <v>0</v>
      </c>
      <c r="AC367" s="53">
        <v>0</v>
      </c>
      <c r="AD367" s="1081">
        <v>0</v>
      </c>
      <c r="AE367" s="53">
        <v>0</v>
      </c>
      <c r="AF367" s="1081">
        <v>0</v>
      </c>
      <c r="AG367" s="53">
        <v>0</v>
      </c>
      <c r="AH367" s="1081">
        <v>0</v>
      </c>
      <c r="AI367" s="53">
        <v>0</v>
      </c>
    </row>
    <row r="368" spans="1:35" s="6" customFormat="1" ht="66">
      <c r="B368" s="51">
        <v>79.3</v>
      </c>
      <c r="C368" s="12" t="s">
        <v>422</v>
      </c>
      <c r="D368" s="11"/>
      <c r="E368" s="91">
        <v>20</v>
      </c>
      <c r="F368" s="31" t="s">
        <v>26</v>
      </c>
      <c r="G368" s="16" t="s">
        <v>12</v>
      </c>
      <c r="H368" s="17" t="s">
        <v>13</v>
      </c>
      <c r="I368" s="16" t="s">
        <v>14</v>
      </c>
      <c r="J368" s="53">
        <v>86</v>
      </c>
      <c r="K368" s="54">
        <v>1720</v>
      </c>
      <c r="L368" s="1127">
        <v>0</v>
      </c>
      <c r="M368" s="53">
        <v>0</v>
      </c>
      <c r="N368" s="1081">
        <v>0</v>
      </c>
      <c r="O368" s="53">
        <v>0</v>
      </c>
      <c r="P368" s="1081">
        <v>0</v>
      </c>
      <c r="Q368" s="53">
        <v>0</v>
      </c>
      <c r="R368" s="1081">
        <v>20</v>
      </c>
      <c r="S368" s="53">
        <v>1720</v>
      </c>
      <c r="T368" s="1081">
        <v>0</v>
      </c>
      <c r="U368" s="53">
        <v>0</v>
      </c>
      <c r="V368" s="1081">
        <v>0</v>
      </c>
      <c r="W368" s="53">
        <v>0</v>
      </c>
      <c r="X368" s="1081">
        <v>0</v>
      </c>
      <c r="Y368" s="53">
        <v>0</v>
      </c>
      <c r="Z368" s="1081">
        <v>0</v>
      </c>
      <c r="AA368" s="53">
        <v>0</v>
      </c>
      <c r="AB368" s="1081">
        <v>0</v>
      </c>
      <c r="AC368" s="53">
        <v>0</v>
      </c>
      <c r="AD368" s="1081">
        <v>0</v>
      </c>
      <c r="AE368" s="53">
        <v>0</v>
      </c>
      <c r="AF368" s="1081">
        <v>0</v>
      </c>
      <c r="AG368" s="53">
        <v>0</v>
      </c>
      <c r="AH368" s="1081">
        <v>0</v>
      </c>
      <c r="AI368" s="53">
        <v>0</v>
      </c>
    </row>
    <row r="369" spans="2:35" s="6" customFormat="1" ht="66">
      <c r="B369" s="51">
        <v>86.443333333333342</v>
      </c>
      <c r="C369" s="13" t="s">
        <v>423</v>
      </c>
      <c r="D369" s="11"/>
      <c r="E369" s="91">
        <v>52</v>
      </c>
      <c r="F369" s="31" t="s">
        <v>11</v>
      </c>
      <c r="G369" s="16" t="s">
        <v>12</v>
      </c>
      <c r="H369" s="17" t="s">
        <v>13</v>
      </c>
      <c r="I369" s="16" t="s">
        <v>14</v>
      </c>
      <c r="J369" s="53">
        <v>94</v>
      </c>
      <c r="K369" s="54">
        <v>4888</v>
      </c>
      <c r="L369" s="1127">
        <v>0</v>
      </c>
      <c r="M369" s="53">
        <v>0</v>
      </c>
      <c r="N369" s="1081">
        <v>0</v>
      </c>
      <c r="O369" s="53">
        <v>0</v>
      </c>
      <c r="P369" s="1081">
        <v>0</v>
      </c>
      <c r="Q369" s="53">
        <v>0</v>
      </c>
      <c r="R369" s="1081">
        <v>52</v>
      </c>
      <c r="S369" s="53">
        <v>4888</v>
      </c>
      <c r="T369" s="1081">
        <v>0</v>
      </c>
      <c r="U369" s="53">
        <v>0</v>
      </c>
      <c r="V369" s="1081">
        <v>0</v>
      </c>
      <c r="W369" s="53">
        <v>0</v>
      </c>
      <c r="X369" s="1081">
        <v>0</v>
      </c>
      <c r="Y369" s="53">
        <v>0</v>
      </c>
      <c r="Z369" s="1081">
        <v>0</v>
      </c>
      <c r="AA369" s="53">
        <v>0</v>
      </c>
      <c r="AB369" s="1081">
        <v>0</v>
      </c>
      <c r="AC369" s="53">
        <v>0</v>
      </c>
      <c r="AD369" s="1081">
        <v>0</v>
      </c>
      <c r="AE369" s="53">
        <v>0</v>
      </c>
      <c r="AF369" s="1081">
        <v>0</v>
      </c>
      <c r="AG369" s="53">
        <v>0</v>
      </c>
      <c r="AH369" s="1081">
        <v>0</v>
      </c>
      <c r="AI369" s="53">
        <v>0</v>
      </c>
    </row>
    <row r="370" spans="2:35" s="6" customFormat="1" ht="66">
      <c r="B370" s="51">
        <v>63.8</v>
      </c>
      <c r="C370" s="13" t="s">
        <v>424</v>
      </c>
      <c r="D370" s="11"/>
      <c r="E370" s="91">
        <v>50</v>
      </c>
      <c r="F370" s="31" t="s">
        <v>11</v>
      </c>
      <c r="G370" s="16" t="s">
        <v>12</v>
      </c>
      <c r="H370" s="17" t="s">
        <v>13</v>
      </c>
      <c r="I370" s="16" t="s">
        <v>14</v>
      </c>
      <c r="J370" s="53">
        <v>69</v>
      </c>
      <c r="K370" s="54">
        <v>3450</v>
      </c>
      <c r="L370" s="1127">
        <v>0</v>
      </c>
      <c r="M370" s="53">
        <v>0</v>
      </c>
      <c r="N370" s="1081">
        <v>0</v>
      </c>
      <c r="O370" s="53">
        <v>0</v>
      </c>
      <c r="P370" s="1081">
        <v>0</v>
      </c>
      <c r="Q370" s="53">
        <v>0</v>
      </c>
      <c r="R370" s="1081">
        <v>50</v>
      </c>
      <c r="S370" s="53">
        <v>3450</v>
      </c>
      <c r="T370" s="1081">
        <v>0</v>
      </c>
      <c r="U370" s="53">
        <v>0</v>
      </c>
      <c r="V370" s="1081">
        <v>0</v>
      </c>
      <c r="W370" s="53">
        <v>0</v>
      </c>
      <c r="X370" s="1081">
        <v>0</v>
      </c>
      <c r="Y370" s="53">
        <v>0</v>
      </c>
      <c r="Z370" s="1081">
        <v>0</v>
      </c>
      <c r="AA370" s="53">
        <v>0</v>
      </c>
      <c r="AB370" s="1081">
        <v>0</v>
      </c>
      <c r="AC370" s="53">
        <v>0</v>
      </c>
      <c r="AD370" s="1081">
        <v>0</v>
      </c>
      <c r="AE370" s="53">
        <v>0</v>
      </c>
      <c r="AF370" s="1081">
        <v>0</v>
      </c>
      <c r="AG370" s="53">
        <v>0</v>
      </c>
      <c r="AH370" s="1081">
        <v>0</v>
      </c>
      <c r="AI370" s="53">
        <v>0</v>
      </c>
    </row>
    <row r="371" spans="2:35" s="6" customFormat="1" ht="66">
      <c r="B371" s="51">
        <v>30.322399999999998</v>
      </c>
      <c r="C371" s="13" t="s">
        <v>68</v>
      </c>
      <c r="D371" s="11"/>
      <c r="E371" s="91">
        <v>102</v>
      </c>
      <c r="F371" s="31" t="s">
        <v>11</v>
      </c>
      <c r="G371" s="16" t="s">
        <v>12</v>
      </c>
      <c r="H371" s="17" t="s">
        <v>13</v>
      </c>
      <c r="I371" s="16" t="s">
        <v>14</v>
      </c>
      <c r="J371" s="53">
        <v>33</v>
      </c>
      <c r="K371" s="54">
        <v>3366</v>
      </c>
      <c r="L371" s="1127">
        <v>0</v>
      </c>
      <c r="M371" s="53">
        <v>0</v>
      </c>
      <c r="N371" s="1081">
        <v>0</v>
      </c>
      <c r="O371" s="53">
        <v>0</v>
      </c>
      <c r="P371" s="1081">
        <v>0</v>
      </c>
      <c r="Q371" s="53">
        <v>0</v>
      </c>
      <c r="R371" s="1081">
        <v>52</v>
      </c>
      <c r="S371" s="53">
        <v>1716</v>
      </c>
      <c r="T371" s="1081">
        <v>0</v>
      </c>
      <c r="U371" s="53">
        <v>0</v>
      </c>
      <c r="V371" s="1081">
        <v>0</v>
      </c>
      <c r="W371" s="53">
        <v>0</v>
      </c>
      <c r="X371" s="1081">
        <v>50</v>
      </c>
      <c r="Y371" s="53">
        <v>1650</v>
      </c>
      <c r="Z371" s="1081">
        <v>0</v>
      </c>
      <c r="AA371" s="53">
        <v>0</v>
      </c>
      <c r="AB371" s="1081">
        <v>0</v>
      </c>
      <c r="AC371" s="53">
        <v>0</v>
      </c>
      <c r="AD371" s="1081">
        <v>0</v>
      </c>
      <c r="AE371" s="53">
        <v>0</v>
      </c>
      <c r="AF371" s="1081">
        <v>0</v>
      </c>
      <c r="AG371" s="53">
        <v>0</v>
      </c>
      <c r="AH371" s="1081">
        <v>0</v>
      </c>
      <c r="AI371" s="53">
        <v>0</v>
      </c>
    </row>
    <row r="372" spans="2:35" s="6" customFormat="1" ht="66">
      <c r="B372" s="51">
        <v>69.599999999999994</v>
      </c>
      <c r="C372" s="27" t="s">
        <v>425</v>
      </c>
      <c r="D372" s="11"/>
      <c r="E372" s="91">
        <v>30</v>
      </c>
      <c r="F372" s="31" t="s">
        <v>11</v>
      </c>
      <c r="G372" s="16" t="s">
        <v>12</v>
      </c>
      <c r="H372" s="17" t="s">
        <v>13</v>
      </c>
      <c r="I372" s="16" t="s">
        <v>14</v>
      </c>
      <c r="J372" s="53">
        <v>76</v>
      </c>
      <c r="K372" s="54">
        <v>2280</v>
      </c>
      <c r="L372" s="1127">
        <v>0</v>
      </c>
      <c r="M372" s="53">
        <v>0</v>
      </c>
      <c r="N372" s="1081">
        <v>0</v>
      </c>
      <c r="O372" s="53">
        <v>0</v>
      </c>
      <c r="P372" s="1081">
        <v>0</v>
      </c>
      <c r="Q372" s="53">
        <v>0</v>
      </c>
      <c r="R372" s="1081">
        <v>15</v>
      </c>
      <c r="S372" s="53">
        <v>1140</v>
      </c>
      <c r="T372" s="1081">
        <v>0</v>
      </c>
      <c r="U372" s="53">
        <v>0</v>
      </c>
      <c r="V372" s="1081">
        <v>0</v>
      </c>
      <c r="W372" s="53">
        <v>0</v>
      </c>
      <c r="X372" s="1081">
        <v>15</v>
      </c>
      <c r="Y372" s="53">
        <v>1140</v>
      </c>
      <c r="Z372" s="1081">
        <v>0</v>
      </c>
      <c r="AA372" s="53">
        <v>0</v>
      </c>
      <c r="AB372" s="1081">
        <v>0</v>
      </c>
      <c r="AC372" s="53">
        <v>0</v>
      </c>
      <c r="AD372" s="1081">
        <v>0</v>
      </c>
      <c r="AE372" s="53">
        <v>0</v>
      </c>
      <c r="AF372" s="1081">
        <v>0</v>
      </c>
      <c r="AG372" s="53">
        <v>0</v>
      </c>
      <c r="AH372" s="1081">
        <v>0</v>
      </c>
      <c r="AI372" s="53">
        <v>0</v>
      </c>
    </row>
    <row r="373" spans="2:35" s="6" customFormat="1" ht="66">
      <c r="B373" s="51">
        <v>31.006999999999998</v>
      </c>
      <c r="C373" s="13" t="s">
        <v>426</v>
      </c>
      <c r="D373" s="11"/>
      <c r="E373" s="91">
        <v>31</v>
      </c>
      <c r="F373" s="31" t="s">
        <v>22</v>
      </c>
      <c r="G373" s="16" t="s">
        <v>12</v>
      </c>
      <c r="H373" s="17" t="s">
        <v>13</v>
      </c>
      <c r="I373" s="16" t="s">
        <v>14</v>
      </c>
      <c r="J373" s="53">
        <v>34</v>
      </c>
      <c r="K373" s="54">
        <v>1054</v>
      </c>
      <c r="L373" s="1127">
        <v>0</v>
      </c>
      <c r="M373" s="53">
        <v>0</v>
      </c>
      <c r="N373" s="1081">
        <v>0</v>
      </c>
      <c r="O373" s="53">
        <v>0</v>
      </c>
      <c r="P373" s="1081">
        <v>0</v>
      </c>
      <c r="Q373" s="53">
        <v>0</v>
      </c>
      <c r="R373" s="1081">
        <v>21</v>
      </c>
      <c r="S373" s="53">
        <v>714</v>
      </c>
      <c r="T373" s="1081">
        <v>0</v>
      </c>
      <c r="U373" s="53">
        <v>0</v>
      </c>
      <c r="V373" s="1081">
        <v>0</v>
      </c>
      <c r="W373" s="53">
        <v>0</v>
      </c>
      <c r="X373" s="1081">
        <v>10</v>
      </c>
      <c r="Y373" s="53">
        <v>340</v>
      </c>
      <c r="Z373" s="1081">
        <v>0</v>
      </c>
      <c r="AA373" s="53">
        <v>0</v>
      </c>
      <c r="AB373" s="1081">
        <v>0</v>
      </c>
      <c r="AC373" s="53">
        <v>0</v>
      </c>
      <c r="AD373" s="1081">
        <v>0</v>
      </c>
      <c r="AE373" s="53">
        <v>0</v>
      </c>
      <c r="AF373" s="1081">
        <v>0</v>
      </c>
      <c r="AG373" s="53">
        <v>0</v>
      </c>
      <c r="AH373" s="1081">
        <v>0</v>
      </c>
      <c r="AI373" s="53">
        <v>0</v>
      </c>
    </row>
    <row r="374" spans="2:35" s="6" customFormat="1" ht="66">
      <c r="B374" s="51">
        <v>19.29</v>
      </c>
      <c r="C374" s="13" t="s">
        <v>427</v>
      </c>
      <c r="D374" s="11"/>
      <c r="E374" s="91">
        <v>1</v>
      </c>
      <c r="F374" s="31" t="s">
        <v>22</v>
      </c>
      <c r="G374" s="16" t="s">
        <v>12</v>
      </c>
      <c r="H374" s="17" t="s">
        <v>13</v>
      </c>
      <c r="I374" s="16" t="s">
        <v>14</v>
      </c>
      <c r="J374" s="53">
        <v>21</v>
      </c>
      <c r="K374" s="54">
        <v>21</v>
      </c>
      <c r="L374" s="1127">
        <v>0</v>
      </c>
      <c r="M374" s="53">
        <v>0</v>
      </c>
      <c r="N374" s="1081">
        <v>0</v>
      </c>
      <c r="O374" s="53">
        <v>0</v>
      </c>
      <c r="P374" s="1081">
        <v>0</v>
      </c>
      <c r="Q374" s="53">
        <v>0</v>
      </c>
      <c r="R374" s="1081">
        <v>1</v>
      </c>
      <c r="S374" s="53">
        <v>21</v>
      </c>
      <c r="T374" s="1081">
        <v>0</v>
      </c>
      <c r="U374" s="53">
        <v>0</v>
      </c>
      <c r="V374" s="1081">
        <v>0</v>
      </c>
      <c r="W374" s="53">
        <v>0</v>
      </c>
      <c r="X374" s="1081">
        <v>0</v>
      </c>
      <c r="Y374" s="53">
        <v>0</v>
      </c>
      <c r="Z374" s="1081">
        <v>0</v>
      </c>
      <c r="AA374" s="53">
        <v>0</v>
      </c>
      <c r="AB374" s="1081">
        <v>0</v>
      </c>
      <c r="AC374" s="53">
        <v>0</v>
      </c>
      <c r="AD374" s="1081">
        <v>0</v>
      </c>
      <c r="AE374" s="53">
        <v>0</v>
      </c>
      <c r="AF374" s="1081">
        <v>0</v>
      </c>
      <c r="AG374" s="53">
        <v>0</v>
      </c>
      <c r="AH374" s="1081">
        <v>0</v>
      </c>
      <c r="AI374" s="53">
        <v>0</v>
      </c>
    </row>
    <row r="375" spans="2:35" s="6" customFormat="1" ht="66">
      <c r="B375" s="51">
        <v>439.64</v>
      </c>
      <c r="C375" s="27" t="s">
        <v>428</v>
      </c>
      <c r="D375" s="11"/>
      <c r="E375" s="91">
        <v>1</v>
      </c>
      <c r="F375" s="31" t="s">
        <v>11</v>
      </c>
      <c r="G375" s="16" t="s">
        <v>12</v>
      </c>
      <c r="H375" s="17" t="s">
        <v>13</v>
      </c>
      <c r="I375" s="16" t="s">
        <v>14</v>
      </c>
      <c r="J375" s="53">
        <v>475</v>
      </c>
      <c r="K375" s="54">
        <v>475</v>
      </c>
      <c r="L375" s="1127">
        <v>0</v>
      </c>
      <c r="M375" s="53">
        <v>0</v>
      </c>
      <c r="N375" s="1081">
        <v>0</v>
      </c>
      <c r="O375" s="53">
        <v>0</v>
      </c>
      <c r="P375" s="1081">
        <v>0</v>
      </c>
      <c r="Q375" s="53">
        <v>0</v>
      </c>
      <c r="R375" s="1081">
        <v>1</v>
      </c>
      <c r="S375" s="53">
        <v>475</v>
      </c>
      <c r="T375" s="1081">
        <v>0</v>
      </c>
      <c r="U375" s="53">
        <v>0</v>
      </c>
      <c r="V375" s="1081">
        <v>0</v>
      </c>
      <c r="W375" s="53">
        <v>0</v>
      </c>
      <c r="X375" s="1081">
        <v>0</v>
      </c>
      <c r="Y375" s="53">
        <v>0</v>
      </c>
      <c r="Z375" s="1081">
        <v>0</v>
      </c>
      <c r="AA375" s="53">
        <v>0</v>
      </c>
      <c r="AB375" s="1081">
        <v>0</v>
      </c>
      <c r="AC375" s="53">
        <v>0</v>
      </c>
      <c r="AD375" s="1081">
        <v>0</v>
      </c>
      <c r="AE375" s="53">
        <v>0</v>
      </c>
      <c r="AF375" s="1081">
        <v>0</v>
      </c>
      <c r="AG375" s="53">
        <v>0</v>
      </c>
      <c r="AH375" s="1081">
        <v>0</v>
      </c>
      <c r="AI375" s="53">
        <v>0</v>
      </c>
    </row>
    <row r="376" spans="2:35" s="6" customFormat="1" ht="66">
      <c r="B376" s="51">
        <v>3.8511999999999995</v>
      </c>
      <c r="C376" s="13" t="s">
        <v>429</v>
      </c>
      <c r="D376" s="11"/>
      <c r="E376" s="91">
        <v>60</v>
      </c>
      <c r="F376" s="31" t="s">
        <v>11</v>
      </c>
      <c r="G376" s="16" t="s">
        <v>12</v>
      </c>
      <c r="H376" s="17" t="s">
        <v>13</v>
      </c>
      <c r="I376" s="16" t="s">
        <v>14</v>
      </c>
      <c r="J376" s="53">
        <v>4</v>
      </c>
      <c r="K376" s="54">
        <v>240</v>
      </c>
      <c r="L376" s="1127">
        <v>0</v>
      </c>
      <c r="M376" s="53">
        <v>0</v>
      </c>
      <c r="N376" s="1081">
        <v>0</v>
      </c>
      <c r="O376" s="53">
        <v>0</v>
      </c>
      <c r="P376" s="1081">
        <v>0</v>
      </c>
      <c r="Q376" s="53">
        <v>0</v>
      </c>
      <c r="R376" s="1081">
        <v>35</v>
      </c>
      <c r="S376" s="53">
        <v>140</v>
      </c>
      <c r="T376" s="1081">
        <v>0</v>
      </c>
      <c r="U376" s="53">
        <v>0</v>
      </c>
      <c r="V376" s="1081">
        <v>0</v>
      </c>
      <c r="W376" s="53">
        <v>0</v>
      </c>
      <c r="X376" s="1081">
        <v>25</v>
      </c>
      <c r="Y376" s="53">
        <v>100</v>
      </c>
      <c r="Z376" s="1081">
        <v>0</v>
      </c>
      <c r="AA376" s="53">
        <v>0</v>
      </c>
      <c r="AB376" s="1081">
        <v>0</v>
      </c>
      <c r="AC376" s="53">
        <v>0</v>
      </c>
      <c r="AD376" s="1081">
        <v>0</v>
      </c>
      <c r="AE376" s="53">
        <v>0</v>
      </c>
      <c r="AF376" s="1081">
        <v>0</v>
      </c>
      <c r="AG376" s="53">
        <v>0</v>
      </c>
      <c r="AH376" s="1081">
        <v>0</v>
      </c>
      <c r="AI376" s="53">
        <v>0</v>
      </c>
    </row>
    <row r="377" spans="2:35" s="6" customFormat="1" ht="66">
      <c r="B377" s="51">
        <v>8.5609999999999999</v>
      </c>
      <c r="C377" s="13" t="s">
        <v>430</v>
      </c>
      <c r="D377" s="11"/>
      <c r="E377" s="91">
        <v>75</v>
      </c>
      <c r="F377" s="31" t="s">
        <v>11</v>
      </c>
      <c r="G377" s="16" t="s">
        <v>12</v>
      </c>
      <c r="H377" s="17" t="s">
        <v>13</v>
      </c>
      <c r="I377" s="16" t="s">
        <v>14</v>
      </c>
      <c r="J377" s="53">
        <v>9</v>
      </c>
      <c r="K377" s="54">
        <v>675</v>
      </c>
      <c r="L377" s="1127">
        <v>0</v>
      </c>
      <c r="M377" s="53">
        <v>0</v>
      </c>
      <c r="N377" s="1081">
        <v>0</v>
      </c>
      <c r="O377" s="53">
        <v>0</v>
      </c>
      <c r="P377" s="1081">
        <v>0</v>
      </c>
      <c r="Q377" s="53">
        <v>0</v>
      </c>
      <c r="R377" s="1081">
        <v>45</v>
      </c>
      <c r="S377" s="53">
        <v>405</v>
      </c>
      <c r="T377" s="1081">
        <v>0</v>
      </c>
      <c r="U377" s="53">
        <v>0</v>
      </c>
      <c r="V377" s="1081">
        <v>0</v>
      </c>
      <c r="W377" s="53">
        <v>0</v>
      </c>
      <c r="X377" s="1081">
        <v>30</v>
      </c>
      <c r="Y377" s="53">
        <v>270</v>
      </c>
      <c r="Z377" s="1081">
        <v>0</v>
      </c>
      <c r="AA377" s="53">
        <v>0</v>
      </c>
      <c r="AB377" s="1081">
        <v>0</v>
      </c>
      <c r="AC377" s="53">
        <v>0</v>
      </c>
      <c r="AD377" s="1081">
        <v>0</v>
      </c>
      <c r="AE377" s="53">
        <v>0</v>
      </c>
      <c r="AF377" s="1081">
        <v>0</v>
      </c>
      <c r="AG377" s="53">
        <v>0</v>
      </c>
      <c r="AH377" s="1081">
        <v>0</v>
      </c>
      <c r="AI377" s="53">
        <v>0</v>
      </c>
    </row>
    <row r="378" spans="2:35" s="6" customFormat="1" ht="66">
      <c r="B378" s="51">
        <v>8.5609999999999999</v>
      </c>
      <c r="C378" s="13" t="s">
        <v>431</v>
      </c>
      <c r="D378" s="11"/>
      <c r="E378" s="91">
        <v>75</v>
      </c>
      <c r="F378" s="31" t="s">
        <v>11</v>
      </c>
      <c r="G378" s="16" t="s">
        <v>12</v>
      </c>
      <c r="H378" s="17" t="s">
        <v>13</v>
      </c>
      <c r="I378" s="16" t="s">
        <v>14</v>
      </c>
      <c r="J378" s="53">
        <v>9</v>
      </c>
      <c r="K378" s="54">
        <v>675</v>
      </c>
      <c r="L378" s="1127">
        <v>0</v>
      </c>
      <c r="M378" s="53">
        <v>0</v>
      </c>
      <c r="N378" s="1081">
        <v>0</v>
      </c>
      <c r="O378" s="53">
        <v>0</v>
      </c>
      <c r="P378" s="1081">
        <v>0</v>
      </c>
      <c r="Q378" s="53">
        <v>0</v>
      </c>
      <c r="R378" s="1081">
        <v>45</v>
      </c>
      <c r="S378" s="53">
        <v>405</v>
      </c>
      <c r="T378" s="1081">
        <v>0</v>
      </c>
      <c r="U378" s="53">
        <v>0</v>
      </c>
      <c r="V378" s="1081">
        <v>0</v>
      </c>
      <c r="W378" s="53">
        <v>0</v>
      </c>
      <c r="X378" s="1081">
        <v>30</v>
      </c>
      <c r="Y378" s="53">
        <v>270</v>
      </c>
      <c r="Z378" s="1081">
        <v>0</v>
      </c>
      <c r="AA378" s="53">
        <v>0</v>
      </c>
      <c r="AB378" s="1081">
        <v>0</v>
      </c>
      <c r="AC378" s="53">
        <v>0</v>
      </c>
      <c r="AD378" s="1081">
        <v>0</v>
      </c>
      <c r="AE378" s="53">
        <v>0</v>
      </c>
      <c r="AF378" s="1081">
        <v>0</v>
      </c>
      <c r="AG378" s="53">
        <v>0</v>
      </c>
      <c r="AH378" s="1081">
        <v>0</v>
      </c>
      <c r="AI378" s="53">
        <v>0</v>
      </c>
    </row>
    <row r="379" spans="2:35" s="6" customFormat="1" ht="66">
      <c r="B379" s="51">
        <v>8.5609999999999999</v>
      </c>
      <c r="C379" s="13" t="s">
        <v>432</v>
      </c>
      <c r="D379" s="11"/>
      <c r="E379" s="91">
        <v>25</v>
      </c>
      <c r="F379" s="31" t="s">
        <v>11</v>
      </c>
      <c r="G379" s="16" t="s">
        <v>12</v>
      </c>
      <c r="H379" s="17" t="s">
        <v>13</v>
      </c>
      <c r="I379" s="16" t="s">
        <v>14</v>
      </c>
      <c r="J379" s="53">
        <v>9</v>
      </c>
      <c r="K379" s="54">
        <v>225</v>
      </c>
      <c r="L379" s="1127">
        <v>0</v>
      </c>
      <c r="M379" s="53">
        <v>0</v>
      </c>
      <c r="N379" s="1081">
        <v>0</v>
      </c>
      <c r="O379" s="53">
        <v>0</v>
      </c>
      <c r="P379" s="1081">
        <v>0</v>
      </c>
      <c r="Q379" s="53">
        <v>0</v>
      </c>
      <c r="R379" s="1081">
        <v>20</v>
      </c>
      <c r="S379" s="53">
        <v>180</v>
      </c>
      <c r="T379" s="1081">
        <v>0</v>
      </c>
      <c r="U379" s="53">
        <v>0</v>
      </c>
      <c r="V379" s="1081">
        <v>0</v>
      </c>
      <c r="W379" s="53">
        <v>0</v>
      </c>
      <c r="X379" s="1081">
        <v>5</v>
      </c>
      <c r="Y379" s="53">
        <v>45</v>
      </c>
      <c r="Z379" s="1081">
        <v>0</v>
      </c>
      <c r="AA379" s="53">
        <v>0</v>
      </c>
      <c r="AB379" s="1081">
        <v>0</v>
      </c>
      <c r="AC379" s="53">
        <v>0</v>
      </c>
      <c r="AD379" s="1081">
        <v>0</v>
      </c>
      <c r="AE379" s="53">
        <v>0</v>
      </c>
      <c r="AF379" s="1081">
        <v>0</v>
      </c>
      <c r="AG379" s="53">
        <v>0</v>
      </c>
      <c r="AH379" s="1081">
        <v>0</v>
      </c>
      <c r="AI379" s="53">
        <v>0</v>
      </c>
    </row>
    <row r="380" spans="2:35" s="6" customFormat="1" ht="66">
      <c r="B380" s="51">
        <v>8.5609999999999999</v>
      </c>
      <c r="C380" s="13" t="s">
        <v>433</v>
      </c>
      <c r="D380" s="11"/>
      <c r="E380" s="91">
        <v>75</v>
      </c>
      <c r="F380" s="31" t="s">
        <v>11</v>
      </c>
      <c r="G380" s="16" t="s">
        <v>12</v>
      </c>
      <c r="H380" s="17" t="s">
        <v>13</v>
      </c>
      <c r="I380" s="16" t="s">
        <v>14</v>
      </c>
      <c r="J380" s="53">
        <v>9</v>
      </c>
      <c r="K380" s="54">
        <v>675</v>
      </c>
      <c r="L380" s="1127">
        <v>0</v>
      </c>
      <c r="M380" s="53">
        <v>0</v>
      </c>
      <c r="N380" s="1081">
        <v>0</v>
      </c>
      <c r="O380" s="53">
        <v>0</v>
      </c>
      <c r="P380" s="1081">
        <v>0</v>
      </c>
      <c r="Q380" s="53">
        <v>0</v>
      </c>
      <c r="R380" s="1081">
        <v>45</v>
      </c>
      <c r="S380" s="53">
        <v>405</v>
      </c>
      <c r="T380" s="1081">
        <v>0</v>
      </c>
      <c r="U380" s="53">
        <v>0</v>
      </c>
      <c r="V380" s="1081">
        <v>0</v>
      </c>
      <c r="W380" s="53">
        <v>0</v>
      </c>
      <c r="X380" s="1081">
        <v>30</v>
      </c>
      <c r="Y380" s="53">
        <v>270</v>
      </c>
      <c r="Z380" s="1081">
        <v>0</v>
      </c>
      <c r="AA380" s="53">
        <v>0</v>
      </c>
      <c r="AB380" s="1081">
        <v>0</v>
      </c>
      <c r="AC380" s="53">
        <v>0</v>
      </c>
      <c r="AD380" s="1081">
        <v>0</v>
      </c>
      <c r="AE380" s="53">
        <v>0</v>
      </c>
      <c r="AF380" s="1081">
        <v>0</v>
      </c>
      <c r="AG380" s="53">
        <v>0</v>
      </c>
      <c r="AH380" s="1081">
        <v>0</v>
      </c>
      <c r="AI380" s="53">
        <v>0</v>
      </c>
    </row>
    <row r="381" spans="2:35" s="6" customFormat="1" ht="66">
      <c r="B381" s="51">
        <v>8.5609999999999999</v>
      </c>
      <c r="C381" s="13" t="s">
        <v>434</v>
      </c>
      <c r="D381" s="11"/>
      <c r="E381" s="91">
        <v>75</v>
      </c>
      <c r="F381" s="31" t="s">
        <v>11</v>
      </c>
      <c r="G381" s="16" t="s">
        <v>12</v>
      </c>
      <c r="H381" s="17" t="s">
        <v>13</v>
      </c>
      <c r="I381" s="16" t="s">
        <v>14</v>
      </c>
      <c r="J381" s="53">
        <v>9</v>
      </c>
      <c r="K381" s="54">
        <v>675</v>
      </c>
      <c r="L381" s="1127">
        <v>0</v>
      </c>
      <c r="M381" s="53">
        <v>0</v>
      </c>
      <c r="N381" s="1081">
        <v>0</v>
      </c>
      <c r="O381" s="53">
        <v>0</v>
      </c>
      <c r="P381" s="1081">
        <v>0</v>
      </c>
      <c r="Q381" s="53">
        <v>0</v>
      </c>
      <c r="R381" s="1081">
        <v>45</v>
      </c>
      <c r="S381" s="53">
        <v>405</v>
      </c>
      <c r="T381" s="1081">
        <v>0</v>
      </c>
      <c r="U381" s="53">
        <v>0</v>
      </c>
      <c r="V381" s="1081">
        <v>0</v>
      </c>
      <c r="W381" s="53">
        <v>0</v>
      </c>
      <c r="X381" s="1081">
        <v>30</v>
      </c>
      <c r="Y381" s="53">
        <v>270</v>
      </c>
      <c r="Z381" s="1081">
        <v>0</v>
      </c>
      <c r="AA381" s="53">
        <v>0</v>
      </c>
      <c r="AB381" s="1081">
        <v>0</v>
      </c>
      <c r="AC381" s="53">
        <v>0</v>
      </c>
      <c r="AD381" s="1081">
        <v>0</v>
      </c>
      <c r="AE381" s="53">
        <v>0</v>
      </c>
      <c r="AF381" s="1081">
        <v>0</v>
      </c>
      <c r="AG381" s="53">
        <v>0</v>
      </c>
      <c r="AH381" s="1081">
        <v>0</v>
      </c>
      <c r="AI381" s="53">
        <v>0</v>
      </c>
    </row>
    <row r="382" spans="2:35" s="6" customFormat="1" ht="66">
      <c r="B382" s="51">
        <v>8.5609999999999999</v>
      </c>
      <c r="C382" s="13" t="s">
        <v>435</v>
      </c>
      <c r="D382" s="11"/>
      <c r="E382" s="91">
        <v>75</v>
      </c>
      <c r="F382" s="31" t="s">
        <v>11</v>
      </c>
      <c r="G382" s="16" t="s">
        <v>12</v>
      </c>
      <c r="H382" s="17" t="s">
        <v>13</v>
      </c>
      <c r="I382" s="16" t="s">
        <v>14</v>
      </c>
      <c r="J382" s="53">
        <v>9</v>
      </c>
      <c r="K382" s="54">
        <v>675</v>
      </c>
      <c r="L382" s="1127">
        <v>0</v>
      </c>
      <c r="M382" s="53">
        <v>0</v>
      </c>
      <c r="N382" s="1081">
        <v>0</v>
      </c>
      <c r="O382" s="53">
        <v>0</v>
      </c>
      <c r="P382" s="1081">
        <v>0</v>
      </c>
      <c r="Q382" s="53">
        <v>0</v>
      </c>
      <c r="R382" s="1081">
        <v>45</v>
      </c>
      <c r="S382" s="53">
        <v>405</v>
      </c>
      <c r="T382" s="1081">
        <v>0</v>
      </c>
      <c r="U382" s="53">
        <v>0</v>
      </c>
      <c r="V382" s="1081">
        <v>0</v>
      </c>
      <c r="W382" s="53">
        <v>0</v>
      </c>
      <c r="X382" s="1081">
        <v>30</v>
      </c>
      <c r="Y382" s="53">
        <v>270</v>
      </c>
      <c r="Z382" s="1081">
        <v>0</v>
      </c>
      <c r="AA382" s="53">
        <v>0</v>
      </c>
      <c r="AB382" s="1081">
        <v>0</v>
      </c>
      <c r="AC382" s="53">
        <v>0</v>
      </c>
      <c r="AD382" s="1081">
        <v>0</v>
      </c>
      <c r="AE382" s="53">
        <v>0</v>
      </c>
      <c r="AF382" s="1081">
        <v>0</v>
      </c>
      <c r="AG382" s="53">
        <v>0</v>
      </c>
      <c r="AH382" s="1081">
        <v>0</v>
      </c>
      <c r="AI382" s="53">
        <v>0</v>
      </c>
    </row>
    <row r="383" spans="2:35" s="6" customFormat="1" ht="66">
      <c r="B383" s="51">
        <v>1.6008421052631581</v>
      </c>
      <c r="C383" s="13" t="s">
        <v>436</v>
      </c>
      <c r="D383" s="11"/>
      <c r="E383" s="91">
        <v>50</v>
      </c>
      <c r="F383" s="31" t="s">
        <v>418</v>
      </c>
      <c r="G383" s="16" t="s">
        <v>12</v>
      </c>
      <c r="H383" s="17" t="s">
        <v>13</v>
      </c>
      <c r="I383" s="16" t="s">
        <v>14</v>
      </c>
      <c r="J383" s="53">
        <v>2</v>
      </c>
      <c r="K383" s="54">
        <v>100</v>
      </c>
      <c r="L383" s="1127">
        <v>0</v>
      </c>
      <c r="M383" s="53">
        <v>0</v>
      </c>
      <c r="N383" s="1081">
        <v>0</v>
      </c>
      <c r="O383" s="53">
        <v>0</v>
      </c>
      <c r="P383" s="1081">
        <v>0</v>
      </c>
      <c r="Q383" s="53">
        <v>0</v>
      </c>
      <c r="R383" s="1081">
        <v>25</v>
      </c>
      <c r="S383" s="53">
        <v>50</v>
      </c>
      <c r="T383" s="1081">
        <v>0</v>
      </c>
      <c r="U383" s="53">
        <v>0</v>
      </c>
      <c r="V383" s="1081">
        <v>0</v>
      </c>
      <c r="W383" s="53">
        <v>0</v>
      </c>
      <c r="X383" s="1081">
        <v>25</v>
      </c>
      <c r="Y383" s="53">
        <v>50</v>
      </c>
      <c r="Z383" s="1081">
        <v>0</v>
      </c>
      <c r="AA383" s="53">
        <v>0</v>
      </c>
      <c r="AB383" s="1081">
        <v>0</v>
      </c>
      <c r="AC383" s="53">
        <v>0</v>
      </c>
      <c r="AD383" s="1081">
        <v>0</v>
      </c>
      <c r="AE383" s="53">
        <v>0</v>
      </c>
      <c r="AF383" s="1081">
        <v>0</v>
      </c>
      <c r="AG383" s="53">
        <v>0</v>
      </c>
      <c r="AH383" s="1081">
        <v>0</v>
      </c>
      <c r="AI383" s="53">
        <v>0</v>
      </c>
    </row>
    <row r="384" spans="2:35" s="6" customFormat="1" ht="66">
      <c r="B384" s="51">
        <v>2.7610000000000001</v>
      </c>
      <c r="C384" s="13" t="s">
        <v>437</v>
      </c>
      <c r="D384" s="11"/>
      <c r="E384" s="91">
        <v>60</v>
      </c>
      <c r="F384" s="31" t="s">
        <v>11</v>
      </c>
      <c r="G384" s="16" t="s">
        <v>12</v>
      </c>
      <c r="H384" s="17" t="s">
        <v>13</v>
      </c>
      <c r="I384" s="16" t="s">
        <v>14</v>
      </c>
      <c r="J384" s="53">
        <v>3</v>
      </c>
      <c r="K384" s="54">
        <v>180</v>
      </c>
      <c r="L384" s="1127">
        <v>0</v>
      </c>
      <c r="M384" s="53">
        <v>0</v>
      </c>
      <c r="N384" s="1081">
        <v>0</v>
      </c>
      <c r="O384" s="53">
        <v>0</v>
      </c>
      <c r="P384" s="1081">
        <v>0</v>
      </c>
      <c r="Q384" s="53">
        <v>0</v>
      </c>
      <c r="R384" s="1081">
        <v>35</v>
      </c>
      <c r="S384" s="53">
        <v>105</v>
      </c>
      <c r="T384" s="1081">
        <v>0</v>
      </c>
      <c r="U384" s="53">
        <v>0</v>
      </c>
      <c r="V384" s="1081">
        <v>0</v>
      </c>
      <c r="W384" s="53">
        <v>0</v>
      </c>
      <c r="X384" s="1081">
        <v>25</v>
      </c>
      <c r="Y384" s="53">
        <v>75</v>
      </c>
      <c r="Z384" s="1081">
        <v>0</v>
      </c>
      <c r="AA384" s="53">
        <v>0</v>
      </c>
      <c r="AB384" s="1081">
        <v>0</v>
      </c>
      <c r="AC384" s="53">
        <v>0</v>
      </c>
      <c r="AD384" s="1081">
        <v>0</v>
      </c>
      <c r="AE384" s="53">
        <v>0</v>
      </c>
      <c r="AF384" s="1081">
        <v>0</v>
      </c>
      <c r="AG384" s="53">
        <v>0</v>
      </c>
      <c r="AH384" s="1081">
        <v>0</v>
      </c>
      <c r="AI384" s="53">
        <v>0</v>
      </c>
    </row>
    <row r="385" spans="2:35" s="6" customFormat="1" ht="66">
      <c r="B385" s="51">
        <v>2.7610000000000001</v>
      </c>
      <c r="C385" s="13" t="s">
        <v>438</v>
      </c>
      <c r="D385" s="11"/>
      <c r="E385" s="91">
        <v>75</v>
      </c>
      <c r="F385" s="31" t="s">
        <v>11</v>
      </c>
      <c r="G385" s="16" t="s">
        <v>12</v>
      </c>
      <c r="H385" s="17" t="s">
        <v>13</v>
      </c>
      <c r="I385" s="16" t="s">
        <v>14</v>
      </c>
      <c r="J385" s="53">
        <v>3</v>
      </c>
      <c r="K385" s="54">
        <v>225</v>
      </c>
      <c r="L385" s="1127">
        <v>0</v>
      </c>
      <c r="M385" s="53">
        <v>0</v>
      </c>
      <c r="N385" s="1081">
        <v>0</v>
      </c>
      <c r="O385" s="53">
        <v>0</v>
      </c>
      <c r="P385" s="1081">
        <v>0</v>
      </c>
      <c r="Q385" s="53">
        <v>0</v>
      </c>
      <c r="R385" s="1081">
        <v>45</v>
      </c>
      <c r="S385" s="53">
        <v>135</v>
      </c>
      <c r="T385" s="1081">
        <v>0</v>
      </c>
      <c r="U385" s="53">
        <v>0</v>
      </c>
      <c r="V385" s="1081">
        <v>0</v>
      </c>
      <c r="W385" s="53">
        <v>0</v>
      </c>
      <c r="X385" s="1081">
        <v>30</v>
      </c>
      <c r="Y385" s="53">
        <v>90</v>
      </c>
      <c r="Z385" s="1081">
        <v>0</v>
      </c>
      <c r="AA385" s="53">
        <v>0</v>
      </c>
      <c r="AB385" s="1081">
        <v>0</v>
      </c>
      <c r="AC385" s="53">
        <v>0</v>
      </c>
      <c r="AD385" s="1081">
        <v>0</v>
      </c>
      <c r="AE385" s="53">
        <v>0</v>
      </c>
      <c r="AF385" s="1081">
        <v>0</v>
      </c>
      <c r="AG385" s="53">
        <v>0</v>
      </c>
      <c r="AH385" s="1081">
        <v>0</v>
      </c>
      <c r="AI385" s="53">
        <v>0</v>
      </c>
    </row>
    <row r="386" spans="2:35" s="6" customFormat="1" ht="66">
      <c r="B386" s="51">
        <v>2.7610000000000001</v>
      </c>
      <c r="C386" s="13" t="s">
        <v>439</v>
      </c>
      <c r="D386" s="11"/>
      <c r="E386" s="91">
        <v>75</v>
      </c>
      <c r="F386" s="31" t="s">
        <v>11</v>
      </c>
      <c r="G386" s="16" t="s">
        <v>12</v>
      </c>
      <c r="H386" s="17" t="s">
        <v>13</v>
      </c>
      <c r="I386" s="16" t="s">
        <v>14</v>
      </c>
      <c r="J386" s="53">
        <v>3</v>
      </c>
      <c r="K386" s="54">
        <v>225</v>
      </c>
      <c r="L386" s="1127">
        <v>0</v>
      </c>
      <c r="M386" s="53">
        <v>0</v>
      </c>
      <c r="N386" s="1081">
        <v>0</v>
      </c>
      <c r="O386" s="53">
        <v>0</v>
      </c>
      <c r="P386" s="1081">
        <v>0</v>
      </c>
      <c r="Q386" s="53">
        <v>0</v>
      </c>
      <c r="R386" s="1081">
        <v>45</v>
      </c>
      <c r="S386" s="53">
        <v>135</v>
      </c>
      <c r="T386" s="1081">
        <v>0</v>
      </c>
      <c r="U386" s="53">
        <v>0</v>
      </c>
      <c r="V386" s="1081">
        <v>0</v>
      </c>
      <c r="W386" s="53">
        <v>0</v>
      </c>
      <c r="X386" s="1081">
        <v>30</v>
      </c>
      <c r="Y386" s="53">
        <v>90</v>
      </c>
      <c r="Z386" s="1081">
        <v>0</v>
      </c>
      <c r="AA386" s="53">
        <v>0</v>
      </c>
      <c r="AB386" s="1081">
        <v>0</v>
      </c>
      <c r="AC386" s="53">
        <v>0</v>
      </c>
      <c r="AD386" s="1081">
        <v>0</v>
      </c>
      <c r="AE386" s="53">
        <v>0</v>
      </c>
      <c r="AF386" s="1081">
        <v>0</v>
      </c>
      <c r="AG386" s="53">
        <v>0</v>
      </c>
      <c r="AH386" s="1081">
        <v>0</v>
      </c>
      <c r="AI386" s="53">
        <v>0</v>
      </c>
    </row>
    <row r="387" spans="2:35" s="6" customFormat="1" ht="66">
      <c r="B387" s="51">
        <v>2.7610000000000001</v>
      </c>
      <c r="C387" s="13" t="s">
        <v>440</v>
      </c>
      <c r="D387" s="11"/>
      <c r="E387" s="91">
        <v>75</v>
      </c>
      <c r="F387" s="31" t="s">
        <v>11</v>
      </c>
      <c r="G387" s="16" t="s">
        <v>12</v>
      </c>
      <c r="H387" s="17" t="s">
        <v>13</v>
      </c>
      <c r="I387" s="16" t="s">
        <v>14</v>
      </c>
      <c r="J387" s="53">
        <v>3</v>
      </c>
      <c r="K387" s="54">
        <v>225</v>
      </c>
      <c r="L387" s="1127">
        <v>0</v>
      </c>
      <c r="M387" s="53">
        <v>0</v>
      </c>
      <c r="N387" s="1081">
        <v>0</v>
      </c>
      <c r="O387" s="53">
        <v>0</v>
      </c>
      <c r="P387" s="1081">
        <v>0</v>
      </c>
      <c r="Q387" s="53">
        <v>0</v>
      </c>
      <c r="R387" s="1081">
        <v>45</v>
      </c>
      <c r="S387" s="53">
        <v>135</v>
      </c>
      <c r="T387" s="1081">
        <v>0</v>
      </c>
      <c r="U387" s="53">
        <v>0</v>
      </c>
      <c r="V387" s="1081">
        <v>0</v>
      </c>
      <c r="W387" s="53">
        <v>0</v>
      </c>
      <c r="X387" s="1081">
        <v>30</v>
      </c>
      <c r="Y387" s="53">
        <v>90</v>
      </c>
      <c r="Z387" s="1081">
        <v>0</v>
      </c>
      <c r="AA387" s="53">
        <v>0</v>
      </c>
      <c r="AB387" s="1081">
        <v>0</v>
      </c>
      <c r="AC387" s="53">
        <v>0</v>
      </c>
      <c r="AD387" s="1081">
        <v>0</v>
      </c>
      <c r="AE387" s="53">
        <v>0</v>
      </c>
      <c r="AF387" s="1081">
        <v>0</v>
      </c>
      <c r="AG387" s="53">
        <v>0</v>
      </c>
      <c r="AH387" s="1081">
        <v>0</v>
      </c>
      <c r="AI387" s="53">
        <v>0</v>
      </c>
    </row>
    <row r="388" spans="2:35" s="6" customFormat="1" ht="66">
      <c r="B388" s="51">
        <v>2.7610000000000001</v>
      </c>
      <c r="C388" s="13" t="s">
        <v>441</v>
      </c>
      <c r="D388" s="11"/>
      <c r="E388" s="91">
        <v>75</v>
      </c>
      <c r="F388" s="31" t="s">
        <v>11</v>
      </c>
      <c r="G388" s="16" t="s">
        <v>12</v>
      </c>
      <c r="H388" s="17" t="s">
        <v>13</v>
      </c>
      <c r="I388" s="16" t="s">
        <v>14</v>
      </c>
      <c r="J388" s="53">
        <v>3</v>
      </c>
      <c r="K388" s="54">
        <v>225</v>
      </c>
      <c r="L388" s="1127">
        <v>0</v>
      </c>
      <c r="M388" s="53">
        <v>0</v>
      </c>
      <c r="N388" s="1081">
        <v>0</v>
      </c>
      <c r="O388" s="53">
        <v>0</v>
      </c>
      <c r="P388" s="1081">
        <v>0</v>
      </c>
      <c r="Q388" s="53">
        <v>0</v>
      </c>
      <c r="R388" s="1081">
        <v>45</v>
      </c>
      <c r="S388" s="53">
        <v>135</v>
      </c>
      <c r="T388" s="1081">
        <v>0</v>
      </c>
      <c r="U388" s="53">
        <v>0</v>
      </c>
      <c r="V388" s="1081">
        <v>0</v>
      </c>
      <c r="W388" s="53">
        <v>0</v>
      </c>
      <c r="X388" s="1081">
        <v>30</v>
      </c>
      <c r="Y388" s="53">
        <v>90</v>
      </c>
      <c r="Z388" s="1081">
        <v>0</v>
      </c>
      <c r="AA388" s="53">
        <v>0</v>
      </c>
      <c r="AB388" s="1081">
        <v>0</v>
      </c>
      <c r="AC388" s="53">
        <v>0</v>
      </c>
      <c r="AD388" s="1081">
        <v>0</v>
      </c>
      <c r="AE388" s="53">
        <v>0</v>
      </c>
      <c r="AF388" s="1081">
        <v>0</v>
      </c>
      <c r="AG388" s="53">
        <v>0</v>
      </c>
      <c r="AH388" s="1081">
        <v>0</v>
      </c>
      <c r="AI388" s="53">
        <v>0</v>
      </c>
    </row>
    <row r="389" spans="2:35" s="6" customFormat="1" ht="66">
      <c r="B389" s="51">
        <v>2.7610000000000001</v>
      </c>
      <c r="C389" s="13" t="s">
        <v>442</v>
      </c>
      <c r="D389" s="11"/>
      <c r="E389" s="91">
        <v>75</v>
      </c>
      <c r="F389" s="31" t="s">
        <v>11</v>
      </c>
      <c r="G389" s="16" t="s">
        <v>12</v>
      </c>
      <c r="H389" s="17" t="s">
        <v>13</v>
      </c>
      <c r="I389" s="16" t="s">
        <v>14</v>
      </c>
      <c r="J389" s="53">
        <v>3</v>
      </c>
      <c r="K389" s="54">
        <v>225</v>
      </c>
      <c r="L389" s="1127">
        <v>0</v>
      </c>
      <c r="M389" s="53">
        <v>0</v>
      </c>
      <c r="N389" s="1081">
        <v>0</v>
      </c>
      <c r="O389" s="53">
        <v>0</v>
      </c>
      <c r="P389" s="1081">
        <v>0</v>
      </c>
      <c r="Q389" s="53">
        <v>0</v>
      </c>
      <c r="R389" s="1081">
        <v>45</v>
      </c>
      <c r="S389" s="53">
        <v>135</v>
      </c>
      <c r="T389" s="1081">
        <v>0</v>
      </c>
      <c r="U389" s="53">
        <v>0</v>
      </c>
      <c r="V389" s="1081">
        <v>0</v>
      </c>
      <c r="W389" s="53">
        <v>0</v>
      </c>
      <c r="X389" s="1081">
        <v>30</v>
      </c>
      <c r="Y389" s="53">
        <v>90</v>
      </c>
      <c r="Z389" s="1081">
        <v>0</v>
      </c>
      <c r="AA389" s="53">
        <v>0</v>
      </c>
      <c r="AB389" s="1081">
        <v>0</v>
      </c>
      <c r="AC389" s="53">
        <v>0</v>
      </c>
      <c r="AD389" s="1081">
        <v>0</v>
      </c>
      <c r="AE389" s="53">
        <v>0</v>
      </c>
      <c r="AF389" s="1081">
        <v>0</v>
      </c>
      <c r="AG389" s="53">
        <v>0</v>
      </c>
      <c r="AH389" s="1081">
        <v>0</v>
      </c>
      <c r="AI389" s="53">
        <v>0</v>
      </c>
    </row>
    <row r="390" spans="2:35" s="6" customFormat="1" ht="66">
      <c r="B390" s="51">
        <v>15.844999999999999</v>
      </c>
      <c r="C390" s="13" t="s">
        <v>443</v>
      </c>
      <c r="D390" s="11"/>
      <c r="E390" s="91">
        <v>20</v>
      </c>
      <c r="F390" s="31" t="s">
        <v>22</v>
      </c>
      <c r="G390" s="16" t="s">
        <v>12</v>
      </c>
      <c r="H390" s="17" t="s">
        <v>13</v>
      </c>
      <c r="I390" s="16" t="s">
        <v>14</v>
      </c>
      <c r="J390" s="53">
        <v>18</v>
      </c>
      <c r="K390" s="54">
        <v>360</v>
      </c>
      <c r="L390" s="1127">
        <v>0</v>
      </c>
      <c r="M390" s="53">
        <v>0</v>
      </c>
      <c r="N390" s="1081">
        <v>0</v>
      </c>
      <c r="O390" s="53">
        <v>0</v>
      </c>
      <c r="P390" s="1081">
        <v>0</v>
      </c>
      <c r="Q390" s="53">
        <v>0</v>
      </c>
      <c r="R390" s="1081">
        <v>10</v>
      </c>
      <c r="S390" s="53">
        <v>180</v>
      </c>
      <c r="T390" s="1081">
        <v>0</v>
      </c>
      <c r="U390" s="53">
        <v>0</v>
      </c>
      <c r="V390" s="1081">
        <v>0</v>
      </c>
      <c r="W390" s="53">
        <v>0</v>
      </c>
      <c r="X390" s="1081">
        <v>10</v>
      </c>
      <c r="Y390" s="53">
        <v>180</v>
      </c>
      <c r="Z390" s="1081">
        <v>0</v>
      </c>
      <c r="AA390" s="53">
        <v>0</v>
      </c>
      <c r="AB390" s="1081">
        <v>0</v>
      </c>
      <c r="AC390" s="53">
        <v>0</v>
      </c>
      <c r="AD390" s="1081">
        <v>0</v>
      </c>
      <c r="AE390" s="53">
        <v>0</v>
      </c>
      <c r="AF390" s="1081">
        <v>0</v>
      </c>
      <c r="AG390" s="53">
        <v>0</v>
      </c>
      <c r="AH390" s="1081">
        <v>0</v>
      </c>
      <c r="AI390" s="53">
        <v>0</v>
      </c>
    </row>
    <row r="391" spans="2:35" s="6" customFormat="1" ht="66">
      <c r="B391" s="51">
        <v>199.19555555555556</v>
      </c>
      <c r="C391" s="24" t="s">
        <v>444</v>
      </c>
      <c r="D391" s="11"/>
      <c r="E391" s="91">
        <v>19</v>
      </c>
      <c r="F391" s="31" t="s">
        <v>445</v>
      </c>
      <c r="G391" s="16" t="s">
        <v>12</v>
      </c>
      <c r="H391" s="17" t="s">
        <v>13</v>
      </c>
      <c r="I391" s="16" t="s">
        <v>14</v>
      </c>
      <c r="J391" s="53">
        <v>216</v>
      </c>
      <c r="K391" s="54">
        <v>4104</v>
      </c>
      <c r="L391" s="1127">
        <v>0</v>
      </c>
      <c r="M391" s="53">
        <v>0</v>
      </c>
      <c r="N391" s="1081">
        <v>0</v>
      </c>
      <c r="O391" s="53">
        <v>0</v>
      </c>
      <c r="P391" s="1081">
        <v>0</v>
      </c>
      <c r="Q391" s="53">
        <v>0</v>
      </c>
      <c r="R391" s="1081">
        <v>14</v>
      </c>
      <c r="S391" s="53">
        <v>3024</v>
      </c>
      <c r="T391" s="1081">
        <v>0</v>
      </c>
      <c r="U391" s="53">
        <v>0</v>
      </c>
      <c r="V391" s="1081">
        <v>0</v>
      </c>
      <c r="W391" s="53">
        <v>0</v>
      </c>
      <c r="X391" s="1081">
        <v>5</v>
      </c>
      <c r="Y391" s="53">
        <v>1080</v>
      </c>
      <c r="Z391" s="1081">
        <v>0</v>
      </c>
      <c r="AA391" s="53">
        <v>0</v>
      </c>
      <c r="AB391" s="1081">
        <v>0</v>
      </c>
      <c r="AC391" s="53">
        <v>0</v>
      </c>
      <c r="AD391" s="1081">
        <v>0</v>
      </c>
      <c r="AE391" s="53">
        <v>0</v>
      </c>
      <c r="AF391" s="1081">
        <v>0</v>
      </c>
      <c r="AG391" s="53">
        <v>0</v>
      </c>
      <c r="AH391" s="1081">
        <v>0</v>
      </c>
      <c r="AI391" s="53">
        <v>0</v>
      </c>
    </row>
    <row r="392" spans="2:35" s="6" customFormat="1" ht="66">
      <c r="B392" s="51">
        <v>413.42333333333335</v>
      </c>
      <c r="C392" s="13" t="s">
        <v>447</v>
      </c>
      <c r="D392" s="11"/>
      <c r="E392" s="91">
        <v>3</v>
      </c>
      <c r="F392" s="31" t="s">
        <v>22</v>
      </c>
      <c r="G392" s="16" t="s">
        <v>12</v>
      </c>
      <c r="H392" s="17" t="s">
        <v>13</v>
      </c>
      <c r="I392" s="16" t="s">
        <v>14</v>
      </c>
      <c r="J392" s="53">
        <v>447</v>
      </c>
      <c r="K392" s="54">
        <v>1341</v>
      </c>
      <c r="L392" s="1127">
        <v>0</v>
      </c>
      <c r="M392" s="53">
        <v>0</v>
      </c>
      <c r="N392" s="1081">
        <v>0</v>
      </c>
      <c r="O392" s="53">
        <v>0</v>
      </c>
      <c r="P392" s="1081">
        <v>0</v>
      </c>
      <c r="Q392" s="53">
        <v>0</v>
      </c>
      <c r="R392" s="1081">
        <v>2</v>
      </c>
      <c r="S392" s="53">
        <v>894</v>
      </c>
      <c r="T392" s="1081">
        <v>0</v>
      </c>
      <c r="U392" s="53">
        <v>0</v>
      </c>
      <c r="V392" s="1081">
        <v>0</v>
      </c>
      <c r="W392" s="53">
        <v>0</v>
      </c>
      <c r="X392" s="1081">
        <v>1</v>
      </c>
      <c r="Y392" s="53">
        <v>447</v>
      </c>
      <c r="Z392" s="1081">
        <v>0</v>
      </c>
      <c r="AA392" s="53">
        <v>0</v>
      </c>
      <c r="AB392" s="1081">
        <v>0</v>
      </c>
      <c r="AC392" s="53">
        <v>0</v>
      </c>
      <c r="AD392" s="1081">
        <v>0</v>
      </c>
      <c r="AE392" s="53">
        <v>0</v>
      </c>
      <c r="AF392" s="1081">
        <v>0</v>
      </c>
      <c r="AG392" s="53">
        <v>0</v>
      </c>
      <c r="AH392" s="1081">
        <v>0</v>
      </c>
      <c r="AI392" s="53">
        <v>0</v>
      </c>
    </row>
    <row r="393" spans="2:35" s="6" customFormat="1" ht="66">
      <c r="B393" s="51">
        <v>149.70959999999999</v>
      </c>
      <c r="C393" s="27" t="s">
        <v>448</v>
      </c>
      <c r="D393" s="11"/>
      <c r="E393" s="91">
        <v>50</v>
      </c>
      <c r="F393" s="31" t="s">
        <v>11</v>
      </c>
      <c r="G393" s="16" t="s">
        <v>12</v>
      </c>
      <c r="H393" s="17" t="s">
        <v>13</v>
      </c>
      <c r="I393" s="16" t="s">
        <v>14</v>
      </c>
      <c r="J393" s="53">
        <v>162</v>
      </c>
      <c r="K393" s="54">
        <v>8100</v>
      </c>
      <c r="L393" s="1127">
        <v>0</v>
      </c>
      <c r="M393" s="53">
        <v>0</v>
      </c>
      <c r="N393" s="1081">
        <v>0</v>
      </c>
      <c r="O393" s="53">
        <v>0</v>
      </c>
      <c r="P393" s="1081">
        <v>0</v>
      </c>
      <c r="Q393" s="53">
        <v>0</v>
      </c>
      <c r="R393" s="1081">
        <v>50</v>
      </c>
      <c r="S393" s="53">
        <v>8100</v>
      </c>
      <c r="T393" s="1081">
        <v>0</v>
      </c>
      <c r="U393" s="53">
        <v>0</v>
      </c>
      <c r="V393" s="1081">
        <v>0</v>
      </c>
      <c r="W393" s="53">
        <v>0</v>
      </c>
      <c r="X393" s="1081">
        <v>0</v>
      </c>
      <c r="Y393" s="53">
        <v>0</v>
      </c>
      <c r="Z393" s="1081">
        <v>0</v>
      </c>
      <c r="AA393" s="53">
        <v>0</v>
      </c>
      <c r="AB393" s="1081">
        <v>0</v>
      </c>
      <c r="AC393" s="53">
        <v>0</v>
      </c>
      <c r="AD393" s="1081">
        <v>0</v>
      </c>
      <c r="AE393" s="53">
        <v>0</v>
      </c>
      <c r="AF393" s="1081">
        <v>0</v>
      </c>
      <c r="AG393" s="53">
        <v>0</v>
      </c>
      <c r="AH393" s="1081">
        <v>0</v>
      </c>
      <c r="AI393" s="53">
        <v>0</v>
      </c>
    </row>
    <row r="394" spans="2:35" s="6" customFormat="1" ht="66">
      <c r="B394" s="51">
        <v>27.318249999999999</v>
      </c>
      <c r="C394" s="24" t="s">
        <v>76</v>
      </c>
      <c r="D394" s="11"/>
      <c r="E394" s="91">
        <v>215</v>
      </c>
      <c r="F394" s="31" t="s">
        <v>103</v>
      </c>
      <c r="G394" s="16" t="s">
        <v>12</v>
      </c>
      <c r="H394" s="17" t="s">
        <v>13</v>
      </c>
      <c r="I394" s="16" t="s">
        <v>14</v>
      </c>
      <c r="J394" s="53">
        <v>30</v>
      </c>
      <c r="K394" s="54">
        <v>6450</v>
      </c>
      <c r="L394" s="1127">
        <v>0</v>
      </c>
      <c r="M394" s="53">
        <v>0</v>
      </c>
      <c r="N394" s="1081">
        <v>0</v>
      </c>
      <c r="O394" s="53">
        <v>0</v>
      </c>
      <c r="P394" s="1081">
        <v>0</v>
      </c>
      <c r="Q394" s="53">
        <v>0</v>
      </c>
      <c r="R394" s="1081">
        <v>160</v>
      </c>
      <c r="S394" s="53">
        <v>4800</v>
      </c>
      <c r="T394" s="1081">
        <v>0</v>
      </c>
      <c r="U394" s="53">
        <v>0</v>
      </c>
      <c r="V394" s="1081">
        <v>0</v>
      </c>
      <c r="W394" s="53">
        <v>0</v>
      </c>
      <c r="X394" s="1081">
        <v>55</v>
      </c>
      <c r="Y394" s="53">
        <v>1650</v>
      </c>
      <c r="Z394" s="1081">
        <v>0</v>
      </c>
      <c r="AA394" s="53">
        <v>0</v>
      </c>
      <c r="AB394" s="1081">
        <v>0</v>
      </c>
      <c r="AC394" s="53">
        <v>0</v>
      </c>
      <c r="AD394" s="1081">
        <v>0</v>
      </c>
      <c r="AE394" s="53">
        <v>0</v>
      </c>
      <c r="AF394" s="1081">
        <v>0</v>
      </c>
      <c r="AG394" s="53">
        <v>0</v>
      </c>
      <c r="AH394" s="1081">
        <v>0</v>
      </c>
      <c r="AI394" s="53">
        <v>0</v>
      </c>
    </row>
    <row r="395" spans="2:35" s="6" customFormat="1" ht="66">
      <c r="B395" s="51">
        <v>61.630999999999993</v>
      </c>
      <c r="C395" s="13" t="s">
        <v>78</v>
      </c>
      <c r="D395" s="11"/>
      <c r="E395" s="91">
        <v>12</v>
      </c>
      <c r="F395" s="31" t="s">
        <v>26</v>
      </c>
      <c r="G395" s="16" t="s">
        <v>12</v>
      </c>
      <c r="H395" s="17" t="s">
        <v>13</v>
      </c>
      <c r="I395" s="16" t="s">
        <v>14</v>
      </c>
      <c r="J395" s="53">
        <v>67</v>
      </c>
      <c r="K395" s="54">
        <v>804</v>
      </c>
      <c r="L395" s="1127">
        <v>0</v>
      </c>
      <c r="M395" s="53">
        <v>0</v>
      </c>
      <c r="N395" s="1081">
        <v>0</v>
      </c>
      <c r="O395" s="53">
        <v>0</v>
      </c>
      <c r="P395" s="1081">
        <v>0</v>
      </c>
      <c r="Q395" s="53">
        <v>0</v>
      </c>
      <c r="R395" s="1081">
        <v>12</v>
      </c>
      <c r="S395" s="53">
        <v>804</v>
      </c>
      <c r="T395" s="1081">
        <v>0</v>
      </c>
      <c r="U395" s="53">
        <v>0</v>
      </c>
      <c r="V395" s="1081">
        <v>0</v>
      </c>
      <c r="W395" s="53">
        <v>0</v>
      </c>
      <c r="X395" s="1081">
        <v>0</v>
      </c>
      <c r="Y395" s="53">
        <v>0</v>
      </c>
      <c r="Z395" s="1081">
        <v>0</v>
      </c>
      <c r="AA395" s="53">
        <v>0</v>
      </c>
      <c r="AB395" s="1081">
        <v>0</v>
      </c>
      <c r="AC395" s="53">
        <v>0</v>
      </c>
      <c r="AD395" s="1081">
        <v>0</v>
      </c>
      <c r="AE395" s="53">
        <v>0</v>
      </c>
      <c r="AF395" s="1081">
        <v>0</v>
      </c>
      <c r="AG395" s="53">
        <v>0</v>
      </c>
      <c r="AH395" s="1081">
        <v>0</v>
      </c>
      <c r="AI395" s="53">
        <v>0</v>
      </c>
    </row>
    <row r="396" spans="2:35" s="6" customFormat="1" ht="66">
      <c r="B396" s="51">
        <v>24.800666666666665</v>
      </c>
      <c r="C396" s="13" t="s">
        <v>449</v>
      </c>
      <c r="D396" s="11"/>
      <c r="E396" s="91">
        <v>21</v>
      </c>
      <c r="F396" s="31" t="s">
        <v>11</v>
      </c>
      <c r="G396" s="16" t="s">
        <v>12</v>
      </c>
      <c r="H396" s="17" t="s">
        <v>13</v>
      </c>
      <c r="I396" s="16" t="s">
        <v>14</v>
      </c>
      <c r="J396" s="53">
        <v>27</v>
      </c>
      <c r="K396" s="54">
        <v>567</v>
      </c>
      <c r="L396" s="1127">
        <v>0</v>
      </c>
      <c r="M396" s="53">
        <v>0</v>
      </c>
      <c r="N396" s="1081">
        <v>0</v>
      </c>
      <c r="O396" s="53">
        <v>0</v>
      </c>
      <c r="P396" s="1081">
        <v>0</v>
      </c>
      <c r="Q396" s="53">
        <v>0</v>
      </c>
      <c r="R396" s="1081">
        <v>16</v>
      </c>
      <c r="S396" s="53">
        <v>432</v>
      </c>
      <c r="T396" s="1081">
        <v>0</v>
      </c>
      <c r="U396" s="53">
        <v>0</v>
      </c>
      <c r="V396" s="1081">
        <v>0</v>
      </c>
      <c r="W396" s="53">
        <v>0</v>
      </c>
      <c r="X396" s="1081">
        <v>5</v>
      </c>
      <c r="Y396" s="53">
        <v>135</v>
      </c>
      <c r="Z396" s="1081">
        <v>0</v>
      </c>
      <c r="AA396" s="53">
        <v>0</v>
      </c>
      <c r="AB396" s="1081">
        <v>0</v>
      </c>
      <c r="AC396" s="53">
        <v>0</v>
      </c>
      <c r="AD396" s="1081">
        <v>0</v>
      </c>
      <c r="AE396" s="53">
        <v>0</v>
      </c>
      <c r="AF396" s="1081">
        <v>0</v>
      </c>
      <c r="AG396" s="53">
        <v>0</v>
      </c>
      <c r="AH396" s="1081">
        <v>0</v>
      </c>
      <c r="AI396" s="53">
        <v>0</v>
      </c>
    </row>
    <row r="397" spans="2:35" s="6" customFormat="1" ht="66">
      <c r="B397" s="51">
        <v>24.800666666666665</v>
      </c>
      <c r="C397" s="13" t="s">
        <v>450</v>
      </c>
      <c r="D397" s="11"/>
      <c r="E397" s="91">
        <v>21</v>
      </c>
      <c r="F397" s="31" t="s">
        <v>451</v>
      </c>
      <c r="G397" s="16" t="s">
        <v>12</v>
      </c>
      <c r="H397" s="17" t="s">
        <v>13</v>
      </c>
      <c r="I397" s="16" t="s">
        <v>14</v>
      </c>
      <c r="J397" s="53">
        <v>27</v>
      </c>
      <c r="K397" s="54">
        <v>567</v>
      </c>
      <c r="L397" s="1127">
        <v>0</v>
      </c>
      <c r="M397" s="53">
        <v>0</v>
      </c>
      <c r="N397" s="1081">
        <v>0</v>
      </c>
      <c r="O397" s="53">
        <v>0</v>
      </c>
      <c r="P397" s="1081">
        <v>0</v>
      </c>
      <c r="Q397" s="53">
        <v>0</v>
      </c>
      <c r="R397" s="1081">
        <v>16</v>
      </c>
      <c r="S397" s="53">
        <v>432</v>
      </c>
      <c r="T397" s="1081">
        <v>0</v>
      </c>
      <c r="U397" s="53">
        <v>0</v>
      </c>
      <c r="V397" s="1081">
        <v>0</v>
      </c>
      <c r="W397" s="53">
        <v>0</v>
      </c>
      <c r="X397" s="1081">
        <v>5</v>
      </c>
      <c r="Y397" s="53">
        <v>135</v>
      </c>
      <c r="Z397" s="1081">
        <v>0</v>
      </c>
      <c r="AA397" s="53">
        <v>0</v>
      </c>
      <c r="AB397" s="1081">
        <v>0</v>
      </c>
      <c r="AC397" s="53">
        <v>0</v>
      </c>
      <c r="AD397" s="1081">
        <v>0</v>
      </c>
      <c r="AE397" s="53">
        <v>0</v>
      </c>
      <c r="AF397" s="1081">
        <v>0</v>
      </c>
      <c r="AG397" s="53">
        <v>0</v>
      </c>
      <c r="AH397" s="1081">
        <v>0</v>
      </c>
      <c r="AI397" s="53">
        <v>0</v>
      </c>
    </row>
    <row r="398" spans="2:35" s="6" customFormat="1" ht="66">
      <c r="B398" s="51">
        <v>85.445333333333338</v>
      </c>
      <c r="C398" s="13" t="s">
        <v>452</v>
      </c>
      <c r="D398" s="11"/>
      <c r="E398" s="91">
        <v>45</v>
      </c>
      <c r="F398" s="31" t="s">
        <v>11</v>
      </c>
      <c r="G398" s="16" t="s">
        <v>12</v>
      </c>
      <c r="H398" s="17" t="s">
        <v>13</v>
      </c>
      <c r="I398" s="16" t="s">
        <v>14</v>
      </c>
      <c r="J398" s="53">
        <v>93</v>
      </c>
      <c r="K398" s="54">
        <v>4185</v>
      </c>
      <c r="L398" s="1127">
        <v>0</v>
      </c>
      <c r="M398" s="53">
        <v>0</v>
      </c>
      <c r="N398" s="1081">
        <v>0</v>
      </c>
      <c r="O398" s="53">
        <v>0</v>
      </c>
      <c r="P398" s="1081">
        <v>0</v>
      </c>
      <c r="Q398" s="53">
        <v>0</v>
      </c>
      <c r="R398" s="1081">
        <v>10</v>
      </c>
      <c r="S398" s="53">
        <v>930</v>
      </c>
      <c r="T398" s="1081">
        <v>0</v>
      </c>
      <c r="U398" s="53">
        <v>0</v>
      </c>
      <c r="V398" s="1081">
        <v>0</v>
      </c>
      <c r="W398" s="53">
        <v>0</v>
      </c>
      <c r="X398" s="1081">
        <v>35</v>
      </c>
      <c r="Y398" s="53">
        <v>3255</v>
      </c>
      <c r="Z398" s="1081">
        <v>0</v>
      </c>
      <c r="AA398" s="53">
        <v>0</v>
      </c>
      <c r="AB398" s="1081">
        <v>0</v>
      </c>
      <c r="AC398" s="53">
        <v>0</v>
      </c>
      <c r="AD398" s="1081">
        <v>0</v>
      </c>
      <c r="AE398" s="53">
        <v>0</v>
      </c>
      <c r="AF398" s="1081">
        <v>0</v>
      </c>
      <c r="AG398" s="53">
        <v>0</v>
      </c>
      <c r="AH398" s="1081">
        <v>0</v>
      </c>
      <c r="AI398" s="53">
        <v>0</v>
      </c>
    </row>
    <row r="399" spans="2:35" s="6" customFormat="1" ht="66">
      <c r="B399" s="51">
        <v>85.445333333333338</v>
      </c>
      <c r="C399" s="13" t="s">
        <v>453</v>
      </c>
      <c r="D399" s="11"/>
      <c r="E399" s="91">
        <v>40</v>
      </c>
      <c r="F399" s="31" t="s">
        <v>11</v>
      </c>
      <c r="G399" s="16" t="s">
        <v>12</v>
      </c>
      <c r="H399" s="17" t="s">
        <v>13</v>
      </c>
      <c r="I399" s="16" t="s">
        <v>14</v>
      </c>
      <c r="J399" s="53">
        <v>93</v>
      </c>
      <c r="K399" s="54">
        <v>3720</v>
      </c>
      <c r="L399" s="1127">
        <v>0</v>
      </c>
      <c r="M399" s="53">
        <v>0</v>
      </c>
      <c r="N399" s="1081">
        <v>0</v>
      </c>
      <c r="O399" s="53">
        <v>0</v>
      </c>
      <c r="P399" s="1081">
        <v>0</v>
      </c>
      <c r="Q399" s="53">
        <v>0</v>
      </c>
      <c r="R399" s="1081">
        <v>10</v>
      </c>
      <c r="S399" s="53">
        <v>930</v>
      </c>
      <c r="T399" s="1081">
        <v>0</v>
      </c>
      <c r="U399" s="53">
        <v>0</v>
      </c>
      <c r="V399" s="1081">
        <v>0</v>
      </c>
      <c r="W399" s="53">
        <v>0</v>
      </c>
      <c r="X399" s="1081">
        <v>30</v>
      </c>
      <c r="Y399" s="53">
        <v>2790</v>
      </c>
      <c r="Z399" s="1081">
        <v>0</v>
      </c>
      <c r="AA399" s="53">
        <v>0</v>
      </c>
      <c r="AB399" s="1081">
        <v>0</v>
      </c>
      <c r="AC399" s="53">
        <v>0</v>
      </c>
      <c r="AD399" s="1081">
        <v>0</v>
      </c>
      <c r="AE399" s="53">
        <v>0</v>
      </c>
      <c r="AF399" s="1081">
        <v>0</v>
      </c>
      <c r="AG399" s="53">
        <v>0</v>
      </c>
      <c r="AH399" s="1081">
        <v>0</v>
      </c>
      <c r="AI399" s="53">
        <v>0</v>
      </c>
    </row>
    <row r="400" spans="2:35" s="6" customFormat="1" ht="66">
      <c r="B400" s="51">
        <v>530.12</v>
      </c>
      <c r="C400" s="13" t="s">
        <v>454</v>
      </c>
      <c r="D400" s="11"/>
      <c r="E400" s="91">
        <v>1</v>
      </c>
      <c r="F400" s="31" t="s">
        <v>22</v>
      </c>
      <c r="G400" s="16" t="s">
        <v>12</v>
      </c>
      <c r="H400" s="17" t="s">
        <v>13</v>
      </c>
      <c r="I400" s="16" t="s">
        <v>14</v>
      </c>
      <c r="J400" s="53">
        <v>573</v>
      </c>
      <c r="K400" s="54">
        <v>573</v>
      </c>
      <c r="L400" s="1127">
        <v>0</v>
      </c>
      <c r="M400" s="53">
        <v>0</v>
      </c>
      <c r="N400" s="1081">
        <v>0</v>
      </c>
      <c r="O400" s="53">
        <v>0</v>
      </c>
      <c r="P400" s="1081">
        <v>0</v>
      </c>
      <c r="Q400" s="53">
        <v>0</v>
      </c>
      <c r="R400" s="1081">
        <v>1</v>
      </c>
      <c r="S400" s="53">
        <v>573</v>
      </c>
      <c r="T400" s="1081">
        <v>0</v>
      </c>
      <c r="U400" s="53">
        <v>0</v>
      </c>
      <c r="V400" s="1081">
        <v>0</v>
      </c>
      <c r="W400" s="53">
        <v>0</v>
      </c>
      <c r="X400" s="1081">
        <v>0</v>
      </c>
      <c r="Y400" s="53">
        <v>0</v>
      </c>
      <c r="Z400" s="1081">
        <v>0</v>
      </c>
      <c r="AA400" s="53">
        <v>0</v>
      </c>
      <c r="AB400" s="1081">
        <v>0</v>
      </c>
      <c r="AC400" s="53">
        <v>0</v>
      </c>
      <c r="AD400" s="1081">
        <v>0</v>
      </c>
      <c r="AE400" s="53">
        <v>0</v>
      </c>
      <c r="AF400" s="1081">
        <v>0</v>
      </c>
      <c r="AG400" s="53">
        <v>0</v>
      </c>
      <c r="AH400" s="1081">
        <v>0</v>
      </c>
      <c r="AI400" s="53">
        <v>0</v>
      </c>
    </row>
    <row r="401" spans="2:35" s="6" customFormat="1" ht="66">
      <c r="B401" s="51">
        <v>464</v>
      </c>
      <c r="C401" s="25" t="s">
        <v>455</v>
      </c>
      <c r="D401" s="11"/>
      <c r="E401" s="91">
        <v>45</v>
      </c>
      <c r="F401" s="31" t="s">
        <v>11</v>
      </c>
      <c r="G401" s="16" t="s">
        <v>12</v>
      </c>
      <c r="H401" s="17" t="s">
        <v>13</v>
      </c>
      <c r="I401" s="16" t="s">
        <v>14</v>
      </c>
      <c r="J401" s="53">
        <v>502</v>
      </c>
      <c r="K401" s="54">
        <v>22590</v>
      </c>
      <c r="L401" s="1127">
        <v>0</v>
      </c>
      <c r="M401" s="53">
        <v>0</v>
      </c>
      <c r="N401" s="1081">
        <v>0</v>
      </c>
      <c r="O401" s="53">
        <v>0</v>
      </c>
      <c r="P401" s="1081">
        <v>0</v>
      </c>
      <c r="Q401" s="53">
        <v>0</v>
      </c>
      <c r="R401" s="1081">
        <v>45</v>
      </c>
      <c r="S401" s="53">
        <v>22590</v>
      </c>
      <c r="T401" s="1081">
        <v>0</v>
      </c>
      <c r="U401" s="53">
        <v>0</v>
      </c>
      <c r="V401" s="1081">
        <v>0</v>
      </c>
      <c r="W401" s="53">
        <v>0</v>
      </c>
      <c r="X401" s="1081">
        <v>0</v>
      </c>
      <c r="Y401" s="53">
        <v>0</v>
      </c>
      <c r="Z401" s="1081">
        <v>0</v>
      </c>
      <c r="AA401" s="53">
        <v>0</v>
      </c>
      <c r="AB401" s="1081">
        <v>0</v>
      </c>
      <c r="AC401" s="53">
        <v>0</v>
      </c>
      <c r="AD401" s="1081">
        <v>0</v>
      </c>
      <c r="AE401" s="53">
        <v>0</v>
      </c>
      <c r="AF401" s="1081">
        <v>0</v>
      </c>
      <c r="AG401" s="53">
        <v>0</v>
      </c>
      <c r="AH401" s="1081">
        <v>0</v>
      </c>
      <c r="AI401" s="53">
        <v>0</v>
      </c>
    </row>
    <row r="402" spans="2:35" s="6" customFormat="1" ht="66">
      <c r="B402" s="51">
        <v>106.63</v>
      </c>
      <c r="C402" s="24" t="s">
        <v>456</v>
      </c>
      <c r="D402" s="9"/>
      <c r="E402" s="91">
        <v>7</v>
      </c>
      <c r="F402" s="31" t="s">
        <v>103</v>
      </c>
      <c r="G402" s="16" t="s">
        <v>12</v>
      </c>
      <c r="H402" s="17" t="s">
        <v>13</v>
      </c>
      <c r="I402" s="16" t="s">
        <v>14</v>
      </c>
      <c r="J402" s="53">
        <v>116</v>
      </c>
      <c r="K402" s="54">
        <v>812</v>
      </c>
      <c r="L402" s="1127">
        <v>0</v>
      </c>
      <c r="M402" s="53">
        <v>0</v>
      </c>
      <c r="N402" s="1081">
        <v>0</v>
      </c>
      <c r="O402" s="53">
        <v>0</v>
      </c>
      <c r="P402" s="1081">
        <v>0</v>
      </c>
      <c r="Q402" s="53">
        <v>0</v>
      </c>
      <c r="R402" s="1081">
        <v>4</v>
      </c>
      <c r="S402" s="53">
        <v>464</v>
      </c>
      <c r="T402" s="1081">
        <v>0</v>
      </c>
      <c r="U402" s="53">
        <v>0</v>
      </c>
      <c r="V402" s="1081">
        <v>0</v>
      </c>
      <c r="W402" s="53">
        <v>0</v>
      </c>
      <c r="X402" s="1081">
        <v>3</v>
      </c>
      <c r="Y402" s="53">
        <v>348</v>
      </c>
      <c r="Z402" s="1081">
        <v>0</v>
      </c>
      <c r="AA402" s="53">
        <v>0</v>
      </c>
      <c r="AB402" s="1081">
        <v>0</v>
      </c>
      <c r="AC402" s="53">
        <v>0</v>
      </c>
      <c r="AD402" s="1081">
        <v>0</v>
      </c>
      <c r="AE402" s="53">
        <v>0</v>
      </c>
      <c r="AF402" s="1081">
        <v>0</v>
      </c>
      <c r="AG402" s="53">
        <v>0</v>
      </c>
      <c r="AH402" s="1081">
        <v>0</v>
      </c>
      <c r="AI402" s="53">
        <v>0</v>
      </c>
    </row>
    <row r="403" spans="2:35" s="6" customFormat="1" ht="66">
      <c r="B403" s="51">
        <v>501.12</v>
      </c>
      <c r="C403" s="27" t="s">
        <v>457</v>
      </c>
      <c r="D403" s="9"/>
      <c r="E403" s="91">
        <v>55</v>
      </c>
      <c r="F403" s="9" t="s">
        <v>11</v>
      </c>
      <c r="G403" s="16" t="s">
        <v>12</v>
      </c>
      <c r="H403" s="17" t="s">
        <v>13</v>
      </c>
      <c r="I403" s="16" t="s">
        <v>14</v>
      </c>
      <c r="J403" s="53">
        <v>542</v>
      </c>
      <c r="K403" s="54">
        <v>29810</v>
      </c>
      <c r="L403" s="1127">
        <v>0</v>
      </c>
      <c r="M403" s="53">
        <v>0</v>
      </c>
      <c r="N403" s="1081">
        <v>0</v>
      </c>
      <c r="O403" s="53">
        <v>0</v>
      </c>
      <c r="P403" s="1081">
        <v>0</v>
      </c>
      <c r="Q403" s="53">
        <v>0</v>
      </c>
      <c r="R403" s="1081">
        <v>55</v>
      </c>
      <c r="S403" s="53">
        <v>29810</v>
      </c>
      <c r="T403" s="1081">
        <v>0</v>
      </c>
      <c r="U403" s="53">
        <v>0</v>
      </c>
      <c r="V403" s="1081">
        <v>0</v>
      </c>
      <c r="W403" s="53">
        <v>0</v>
      </c>
      <c r="X403" s="1081">
        <v>0</v>
      </c>
      <c r="Y403" s="53">
        <v>0</v>
      </c>
      <c r="Z403" s="1081">
        <v>0</v>
      </c>
      <c r="AA403" s="53">
        <v>0</v>
      </c>
      <c r="AB403" s="1081">
        <v>0</v>
      </c>
      <c r="AC403" s="53">
        <v>0</v>
      </c>
      <c r="AD403" s="1081">
        <v>0</v>
      </c>
      <c r="AE403" s="53">
        <v>0</v>
      </c>
      <c r="AF403" s="1081">
        <v>0</v>
      </c>
      <c r="AG403" s="53">
        <v>0</v>
      </c>
      <c r="AH403" s="1081">
        <v>0</v>
      </c>
      <c r="AI403" s="53">
        <v>0</v>
      </c>
    </row>
    <row r="404" spans="2:35" s="6" customFormat="1" ht="66">
      <c r="B404" s="51">
        <v>379.32</v>
      </c>
      <c r="C404" s="13" t="s">
        <v>458</v>
      </c>
      <c r="D404" s="9"/>
      <c r="E404" s="91">
        <v>2</v>
      </c>
      <c r="F404" s="9" t="s">
        <v>22</v>
      </c>
      <c r="G404" s="16" t="s">
        <v>12</v>
      </c>
      <c r="H404" s="17" t="s">
        <v>13</v>
      </c>
      <c r="I404" s="16" t="s">
        <v>14</v>
      </c>
      <c r="J404" s="53">
        <v>410</v>
      </c>
      <c r="K404" s="54">
        <v>820</v>
      </c>
      <c r="L404" s="1127">
        <v>0</v>
      </c>
      <c r="M404" s="53">
        <v>0</v>
      </c>
      <c r="N404" s="1081">
        <v>0</v>
      </c>
      <c r="O404" s="53">
        <v>0</v>
      </c>
      <c r="P404" s="1081">
        <v>0</v>
      </c>
      <c r="Q404" s="53">
        <v>0</v>
      </c>
      <c r="R404" s="1081">
        <v>1</v>
      </c>
      <c r="S404" s="53">
        <v>410</v>
      </c>
      <c r="T404" s="1081">
        <v>0</v>
      </c>
      <c r="U404" s="53">
        <v>0</v>
      </c>
      <c r="V404" s="1081">
        <v>0</v>
      </c>
      <c r="W404" s="53">
        <v>0</v>
      </c>
      <c r="X404" s="1081">
        <v>1</v>
      </c>
      <c r="Y404" s="53">
        <v>410</v>
      </c>
      <c r="Z404" s="1081">
        <v>0</v>
      </c>
      <c r="AA404" s="53">
        <v>0</v>
      </c>
      <c r="AB404" s="1081">
        <v>0</v>
      </c>
      <c r="AC404" s="53">
        <v>0</v>
      </c>
      <c r="AD404" s="1081">
        <v>0</v>
      </c>
      <c r="AE404" s="53">
        <v>0</v>
      </c>
      <c r="AF404" s="1081">
        <v>0</v>
      </c>
      <c r="AG404" s="53">
        <v>0</v>
      </c>
      <c r="AH404" s="1081">
        <v>0</v>
      </c>
      <c r="AI404" s="53">
        <v>0</v>
      </c>
    </row>
    <row r="405" spans="2:35" s="6" customFormat="1" ht="66">
      <c r="B405" s="51">
        <v>30.183</v>
      </c>
      <c r="C405" s="13" t="s">
        <v>459</v>
      </c>
      <c r="D405" s="9"/>
      <c r="E405" s="91">
        <v>120</v>
      </c>
      <c r="F405" s="9" t="s">
        <v>11</v>
      </c>
      <c r="G405" s="16" t="s">
        <v>12</v>
      </c>
      <c r="H405" s="17" t="s">
        <v>13</v>
      </c>
      <c r="I405" s="16" t="s">
        <v>14</v>
      </c>
      <c r="J405" s="53">
        <v>33</v>
      </c>
      <c r="K405" s="54">
        <v>3960</v>
      </c>
      <c r="L405" s="1127">
        <v>0</v>
      </c>
      <c r="M405" s="53">
        <v>0</v>
      </c>
      <c r="N405" s="1081">
        <v>0</v>
      </c>
      <c r="O405" s="53">
        <v>0</v>
      </c>
      <c r="P405" s="1081">
        <v>0</v>
      </c>
      <c r="Q405" s="53">
        <v>0</v>
      </c>
      <c r="R405" s="1081">
        <v>60</v>
      </c>
      <c r="S405" s="53">
        <v>1980</v>
      </c>
      <c r="T405" s="1081">
        <v>0</v>
      </c>
      <c r="U405" s="53">
        <v>0</v>
      </c>
      <c r="V405" s="1081">
        <v>0</v>
      </c>
      <c r="W405" s="53">
        <v>0</v>
      </c>
      <c r="X405" s="1081">
        <v>50</v>
      </c>
      <c r="Y405" s="53">
        <v>1650</v>
      </c>
      <c r="Z405" s="1081">
        <v>0</v>
      </c>
      <c r="AA405" s="53">
        <v>0</v>
      </c>
      <c r="AB405" s="1081">
        <v>0</v>
      </c>
      <c r="AC405" s="53">
        <v>0</v>
      </c>
      <c r="AD405" s="1081">
        <v>10</v>
      </c>
      <c r="AE405" s="53">
        <v>330</v>
      </c>
      <c r="AF405" s="1081">
        <v>0</v>
      </c>
      <c r="AG405" s="53">
        <v>0</v>
      </c>
      <c r="AH405" s="1081">
        <v>0</v>
      </c>
      <c r="AI405" s="53">
        <v>0</v>
      </c>
    </row>
    <row r="406" spans="2:35" s="6" customFormat="1" ht="66">
      <c r="B406" s="51">
        <v>1.6008</v>
      </c>
      <c r="C406" s="13" t="s">
        <v>460</v>
      </c>
      <c r="D406" s="9"/>
      <c r="E406" s="91">
        <v>80</v>
      </c>
      <c r="F406" s="9" t="s">
        <v>11</v>
      </c>
      <c r="G406" s="16" t="s">
        <v>12</v>
      </c>
      <c r="H406" s="17" t="s">
        <v>13</v>
      </c>
      <c r="I406" s="16" t="s">
        <v>14</v>
      </c>
      <c r="J406" s="53">
        <v>2</v>
      </c>
      <c r="K406" s="54">
        <v>160</v>
      </c>
      <c r="L406" s="1127">
        <v>0</v>
      </c>
      <c r="M406" s="53">
        <v>0</v>
      </c>
      <c r="N406" s="1081">
        <v>0</v>
      </c>
      <c r="O406" s="53">
        <v>0</v>
      </c>
      <c r="P406" s="1081">
        <v>0</v>
      </c>
      <c r="Q406" s="53">
        <v>0</v>
      </c>
      <c r="R406" s="1081">
        <v>35</v>
      </c>
      <c r="S406" s="53">
        <v>70</v>
      </c>
      <c r="T406" s="1081">
        <v>0</v>
      </c>
      <c r="U406" s="53">
        <v>0</v>
      </c>
      <c r="V406" s="1081">
        <v>0</v>
      </c>
      <c r="W406" s="53">
        <v>0</v>
      </c>
      <c r="X406" s="1081">
        <v>35</v>
      </c>
      <c r="Y406" s="53">
        <v>70</v>
      </c>
      <c r="Z406" s="1081">
        <v>0</v>
      </c>
      <c r="AA406" s="53">
        <v>0</v>
      </c>
      <c r="AB406" s="1081">
        <v>0</v>
      </c>
      <c r="AC406" s="53">
        <v>0</v>
      </c>
      <c r="AD406" s="1081">
        <v>10</v>
      </c>
      <c r="AE406" s="53">
        <v>20</v>
      </c>
      <c r="AF406" s="1081">
        <v>0</v>
      </c>
      <c r="AG406" s="53">
        <v>0</v>
      </c>
      <c r="AH406" s="1081">
        <v>0</v>
      </c>
      <c r="AI406" s="53">
        <v>0</v>
      </c>
    </row>
    <row r="407" spans="2:35" s="6" customFormat="1" ht="66">
      <c r="B407" s="51">
        <v>1.879</v>
      </c>
      <c r="C407" s="13" t="s">
        <v>461</v>
      </c>
      <c r="D407" s="9"/>
      <c r="E407" s="91">
        <v>100</v>
      </c>
      <c r="F407" s="9" t="s">
        <v>11</v>
      </c>
      <c r="G407" s="16" t="s">
        <v>12</v>
      </c>
      <c r="H407" s="17" t="s">
        <v>13</v>
      </c>
      <c r="I407" s="16" t="s">
        <v>14</v>
      </c>
      <c r="J407" s="53">
        <v>2</v>
      </c>
      <c r="K407" s="54">
        <v>200</v>
      </c>
      <c r="L407" s="1127">
        <v>0</v>
      </c>
      <c r="M407" s="53">
        <v>0</v>
      </c>
      <c r="N407" s="1081">
        <v>0</v>
      </c>
      <c r="O407" s="53">
        <v>0</v>
      </c>
      <c r="P407" s="1081">
        <v>0</v>
      </c>
      <c r="Q407" s="53">
        <v>0</v>
      </c>
      <c r="R407" s="1081">
        <v>55</v>
      </c>
      <c r="S407" s="53">
        <v>110</v>
      </c>
      <c r="T407" s="1081">
        <v>0</v>
      </c>
      <c r="U407" s="53">
        <v>0</v>
      </c>
      <c r="V407" s="1081">
        <v>0</v>
      </c>
      <c r="W407" s="53">
        <v>0</v>
      </c>
      <c r="X407" s="1081">
        <v>35</v>
      </c>
      <c r="Y407" s="53">
        <v>70</v>
      </c>
      <c r="Z407" s="1081">
        <v>0</v>
      </c>
      <c r="AA407" s="53">
        <v>0</v>
      </c>
      <c r="AB407" s="1081">
        <v>0</v>
      </c>
      <c r="AC407" s="53">
        <v>0</v>
      </c>
      <c r="AD407" s="1081">
        <v>10</v>
      </c>
      <c r="AE407" s="53">
        <v>20</v>
      </c>
      <c r="AF407" s="1081">
        <v>0</v>
      </c>
      <c r="AG407" s="53">
        <v>0</v>
      </c>
      <c r="AH407" s="1081">
        <v>0</v>
      </c>
      <c r="AI407" s="53">
        <v>0</v>
      </c>
    </row>
    <row r="408" spans="2:35" s="6" customFormat="1" ht="66">
      <c r="B408" s="51">
        <v>1.879</v>
      </c>
      <c r="C408" s="13" t="s">
        <v>462</v>
      </c>
      <c r="D408" s="9"/>
      <c r="E408" s="91">
        <v>100</v>
      </c>
      <c r="F408" s="9" t="s">
        <v>11</v>
      </c>
      <c r="G408" s="16" t="s">
        <v>12</v>
      </c>
      <c r="H408" s="17" t="s">
        <v>13</v>
      </c>
      <c r="I408" s="16" t="s">
        <v>14</v>
      </c>
      <c r="J408" s="53">
        <v>2</v>
      </c>
      <c r="K408" s="54">
        <v>200</v>
      </c>
      <c r="L408" s="1127">
        <v>0</v>
      </c>
      <c r="M408" s="53">
        <v>0</v>
      </c>
      <c r="N408" s="1081">
        <v>0</v>
      </c>
      <c r="O408" s="53">
        <v>0</v>
      </c>
      <c r="P408" s="1081">
        <v>0</v>
      </c>
      <c r="Q408" s="53">
        <v>0</v>
      </c>
      <c r="R408" s="1081">
        <v>55</v>
      </c>
      <c r="S408" s="53">
        <v>110</v>
      </c>
      <c r="T408" s="1081">
        <v>0</v>
      </c>
      <c r="U408" s="53">
        <v>0</v>
      </c>
      <c r="V408" s="1081">
        <v>0</v>
      </c>
      <c r="W408" s="53">
        <v>0</v>
      </c>
      <c r="X408" s="1081">
        <v>35</v>
      </c>
      <c r="Y408" s="53">
        <v>70</v>
      </c>
      <c r="Z408" s="1081">
        <v>0</v>
      </c>
      <c r="AA408" s="53">
        <v>0</v>
      </c>
      <c r="AB408" s="1081">
        <v>0</v>
      </c>
      <c r="AC408" s="53">
        <v>0</v>
      </c>
      <c r="AD408" s="1081">
        <v>10</v>
      </c>
      <c r="AE408" s="53">
        <v>20</v>
      </c>
      <c r="AF408" s="1081">
        <v>0</v>
      </c>
      <c r="AG408" s="53">
        <v>0</v>
      </c>
      <c r="AH408" s="1081">
        <v>0</v>
      </c>
      <c r="AI408" s="53">
        <v>0</v>
      </c>
    </row>
    <row r="409" spans="2:35" s="6" customFormat="1" ht="66">
      <c r="B409" s="51">
        <v>1.879</v>
      </c>
      <c r="C409" s="13" t="s">
        <v>463</v>
      </c>
      <c r="D409" s="9"/>
      <c r="E409" s="91">
        <v>100</v>
      </c>
      <c r="F409" s="9" t="s">
        <v>11</v>
      </c>
      <c r="G409" s="16" t="s">
        <v>12</v>
      </c>
      <c r="H409" s="17" t="s">
        <v>13</v>
      </c>
      <c r="I409" s="16" t="s">
        <v>14</v>
      </c>
      <c r="J409" s="53">
        <v>2</v>
      </c>
      <c r="K409" s="54">
        <v>200</v>
      </c>
      <c r="L409" s="1127">
        <v>0</v>
      </c>
      <c r="M409" s="53">
        <v>0</v>
      </c>
      <c r="N409" s="1081">
        <v>0</v>
      </c>
      <c r="O409" s="53">
        <v>0</v>
      </c>
      <c r="P409" s="1081">
        <v>0</v>
      </c>
      <c r="Q409" s="53">
        <v>0</v>
      </c>
      <c r="R409" s="1081">
        <v>55</v>
      </c>
      <c r="S409" s="53">
        <v>110</v>
      </c>
      <c r="T409" s="1081">
        <v>0</v>
      </c>
      <c r="U409" s="53">
        <v>0</v>
      </c>
      <c r="V409" s="1081">
        <v>0</v>
      </c>
      <c r="W409" s="53">
        <v>0</v>
      </c>
      <c r="X409" s="1081">
        <v>35</v>
      </c>
      <c r="Y409" s="53">
        <v>70</v>
      </c>
      <c r="Z409" s="1081">
        <v>0</v>
      </c>
      <c r="AA409" s="53">
        <v>0</v>
      </c>
      <c r="AB409" s="1081">
        <v>0</v>
      </c>
      <c r="AC409" s="53">
        <v>0</v>
      </c>
      <c r="AD409" s="1081">
        <v>10</v>
      </c>
      <c r="AE409" s="53">
        <v>20</v>
      </c>
      <c r="AF409" s="1081">
        <v>0</v>
      </c>
      <c r="AG409" s="53">
        <v>0</v>
      </c>
      <c r="AH409" s="1081">
        <v>0</v>
      </c>
      <c r="AI409" s="53">
        <v>0</v>
      </c>
    </row>
    <row r="410" spans="2:35" s="6" customFormat="1" ht="66">
      <c r="B410" s="51">
        <v>1.879</v>
      </c>
      <c r="C410" s="13" t="s">
        <v>464</v>
      </c>
      <c r="D410" s="9"/>
      <c r="E410" s="91">
        <v>100</v>
      </c>
      <c r="F410" s="9" t="s">
        <v>11</v>
      </c>
      <c r="G410" s="16" t="s">
        <v>12</v>
      </c>
      <c r="H410" s="17" t="s">
        <v>13</v>
      </c>
      <c r="I410" s="16" t="s">
        <v>14</v>
      </c>
      <c r="J410" s="53">
        <v>2</v>
      </c>
      <c r="K410" s="54">
        <v>200</v>
      </c>
      <c r="L410" s="1127">
        <v>0</v>
      </c>
      <c r="M410" s="53">
        <v>0</v>
      </c>
      <c r="N410" s="1081">
        <v>0</v>
      </c>
      <c r="O410" s="53">
        <v>0</v>
      </c>
      <c r="P410" s="1081">
        <v>0</v>
      </c>
      <c r="Q410" s="53">
        <v>0</v>
      </c>
      <c r="R410" s="1081">
        <v>55</v>
      </c>
      <c r="S410" s="53">
        <v>110</v>
      </c>
      <c r="T410" s="1081">
        <v>0</v>
      </c>
      <c r="U410" s="53">
        <v>0</v>
      </c>
      <c r="V410" s="1081">
        <v>0</v>
      </c>
      <c r="W410" s="53">
        <v>0</v>
      </c>
      <c r="X410" s="1081">
        <v>35</v>
      </c>
      <c r="Y410" s="53">
        <v>70</v>
      </c>
      <c r="Z410" s="1081">
        <v>0</v>
      </c>
      <c r="AA410" s="53">
        <v>0</v>
      </c>
      <c r="AB410" s="1081">
        <v>0</v>
      </c>
      <c r="AC410" s="53">
        <v>0</v>
      </c>
      <c r="AD410" s="1081">
        <v>10</v>
      </c>
      <c r="AE410" s="53">
        <v>20</v>
      </c>
      <c r="AF410" s="1081">
        <v>0</v>
      </c>
      <c r="AG410" s="53">
        <v>0</v>
      </c>
      <c r="AH410" s="1081">
        <v>0</v>
      </c>
      <c r="AI410" s="53">
        <v>0</v>
      </c>
    </row>
    <row r="411" spans="2:35" s="6" customFormat="1" ht="66">
      <c r="B411" s="51">
        <v>1.879</v>
      </c>
      <c r="C411" s="13" t="s">
        <v>465</v>
      </c>
      <c r="D411" s="9"/>
      <c r="E411" s="91">
        <v>100</v>
      </c>
      <c r="F411" s="9" t="s">
        <v>11</v>
      </c>
      <c r="G411" s="16" t="s">
        <v>12</v>
      </c>
      <c r="H411" s="17" t="s">
        <v>13</v>
      </c>
      <c r="I411" s="16" t="s">
        <v>14</v>
      </c>
      <c r="J411" s="53">
        <v>2</v>
      </c>
      <c r="K411" s="54">
        <v>200</v>
      </c>
      <c r="L411" s="1127">
        <v>0</v>
      </c>
      <c r="M411" s="53">
        <v>0</v>
      </c>
      <c r="N411" s="1081">
        <v>0</v>
      </c>
      <c r="O411" s="53">
        <v>0</v>
      </c>
      <c r="P411" s="1081">
        <v>0</v>
      </c>
      <c r="Q411" s="53">
        <v>0</v>
      </c>
      <c r="R411" s="1081">
        <v>55</v>
      </c>
      <c r="S411" s="53">
        <v>110</v>
      </c>
      <c r="T411" s="1081">
        <v>0</v>
      </c>
      <c r="U411" s="53">
        <v>0</v>
      </c>
      <c r="V411" s="1081">
        <v>0</v>
      </c>
      <c r="W411" s="53">
        <v>0</v>
      </c>
      <c r="X411" s="1081">
        <v>35</v>
      </c>
      <c r="Y411" s="53">
        <v>70</v>
      </c>
      <c r="Z411" s="1081">
        <v>0</v>
      </c>
      <c r="AA411" s="53">
        <v>0</v>
      </c>
      <c r="AB411" s="1081">
        <v>0</v>
      </c>
      <c r="AC411" s="53">
        <v>0</v>
      </c>
      <c r="AD411" s="1081">
        <v>10</v>
      </c>
      <c r="AE411" s="53">
        <v>20</v>
      </c>
      <c r="AF411" s="1081">
        <v>0</v>
      </c>
      <c r="AG411" s="53">
        <v>0</v>
      </c>
      <c r="AH411" s="1081">
        <v>0</v>
      </c>
      <c r="AI411" s="53">
        <v>0</v>
      </c>
    </row>
    <row r="412" spans="2:35" s="6" customFormat="1" ht="66">
      <c r="B412" s="51">
        <v>1.879</v>
      </c>
      <c r="C412" s="13" t="s">
        <v>466</v>
      </c>
      <c r="D412" s="9"/>
      <c r="E412" s="91">
        <v>100</v>
      </c>
      <c r="F412" s="9" t="s">
        <v>11</v>
      </c>
      <c r="G412" s="16" t="s">
        <v>12</v>
      </c>
      <c r="H412" s="17" t="s">
        <v>13</v>
      </c>
      <c r="I412" s="16" t="s">
        <v>14</v>
      </c>
      <c r="J412" s="53">
        <v>2</v>
      </c>
      <c r="K412" s="54">
        <v>200</v>
      </c>
      <c r="L412" s="1127">
        <v>0</v>
      </c>
      <c r="M412" s="53">
        <v>0</v>
      </c>
      <c r="N412" s="1081">
        <v>0</v>
      </c>
      <c r="O412" s="53">
        <v>0</v>
      </c>
      <c r="P412" s="1081">
        <v>0</v>
      </c>
      <c r="Q412" s="53">
        <v>0</v>
      </c>
      <c r="R412" s="1081">
        <v>55</v>
      </c>
      <c r="S412" s="53">
        <v>110</v>
      </c>
      <c r="T412" s="1081">
        <v>0</v>
      </c>
      <c r="U412" s="53">
        <v>0</v>
      </c>
      <c r="V412" s="1081">
        <v>0</v>
      </c>
      <c r="W412" s="53">
        <v>0</v>
      </c>
      <c r="X412" s="1081">
        <v>35</v>
      </c>
      <c r="Y412" s="53">
        <v>70</v>
      </c>
      <c r="Z412" s="1081">
        <v>0</v>
      </c>
      <c r="AA412" s="53">
        <v>0</v>
      </c>
      <c r="AB412" s="1081">
        <v>0</v>
      </c>
      <c r="AC412" s="53">
        <v>0</v>
      </c>
      <c r="AD412" s="1081">
        <v>10</v>
      </c>
      <c r="AE412" s="53">
        <v>20</v>
      </c>
      <c r="AF412" s="1081">
        <v>0</v>
      </c>
      <c r="AG412" s="53">
        <v>0</v>
      </c>
      <c r="AH412" s="1081">
        <v>0</v>
      </c>
      <c r="AI412" s="53">
        <v>0</v>
      </c>
    </row>
    <row r="413" spans="2:35" s="6" customFormat="1" ht="66">
      <c r="B413" s="51">
        <v>237.59142857142859</v>
      </c>
      <c r="C413" s="13" t="s">
        <v>179</v>
      </c>
      <c r="D413" s="9"/>
      <c r="E413" s="91">
        <v>28</v>
      </c>
      <c r="F413" s="9" t="s">
        <v>11</v>
      </c>
      <c r="G413" s="16" t="s">
        <v>12</v>
      </c>
      <c r="H413" s="17" t="s">
        <v>13</v>
      </c>
      <c r="I413" s="16" t="s">
        <v>14</v>
      </c>
      <c r="J413" s="53">
        <v>257</v>
      </c>
      <c r="K413" s="54">
        <v>7196</v>
      </c>
      <c r="L413" s="1127">
        <v>0</v>
      </c>
      <c r="M413" s="53">
        <v>0</v>
      </c>
      <c r="N413" s="1081">
        <v>0</v>
      </c>
      <c r="O413" s="53">
        <v>0</v>
      </c>
      <c r="P413" s="1081">
        <v>0</v>
      </c>
      <c r="Q413" s="53">
        <v>0</v>
      </c>
      <c r="R413" s="1081">
        <v>13</v>
      </c>
      <c r="S413" s="53">
        <v>3341</v>
      </c>
      <c r="T413" s="1081">
        <v>0</v>
      </c>
      <c r="U413" s="53">
        <v>0</v>
      </c>
      <c r="V413" s="1081">
        <v>0</v>
      </c>
      <c r="W413" s="53">
        <v>0</v>
      </c>
      <c r="X413" s="1081">
        <v>10</v>
      </c>
      <c r="Y413" s="53">
        <v>2570</v>
      </c>
      <c r="Z413" s="1081">
        <v>0</v>
      </c>
      <c r="AA413" s="53">
        <v>0</v>
      </c>
      <c r="AB413" s="1081">
        <v>0</v>
      </c>
      <c r="AC413" s="53">
        <v>0</v>
      </c>
      <c r="AD413" s="1081">
        <v>5</v>
      </c>
      <c r="AE413" s="53">
        <v>1285</v>
      </c>
      <c r="AF413" s="1081">
        <v>0</v>
      </c>
      <c r="AG413" s="53">
        <v>0</v>
      </c>
      <c r="AH413" s="1081">
        <v>0</v>
      </c>
      <c r="AI413" s="53">
        <v>0</v>
      </c>
    </row>
    <row r="414" spans="2:35" s="6" customFormat="1" ht="66">
      <c r="B414" s="51">
        <v>7.5284999999999993</v>
      </c>
      <c r="C414" s="13" t="s">
        <v>467</v>
      </c>
      <c r="D414" s="9"/>
      <c r="E414" s="91">
        <v>85</v>
      </c>
      <c r="F414" s="9" t="s">
        <v>11</v>
      </c>
      <c r="G414" s="16" t="s">
        <v>12</v>
      </c>
      <c r="H414" s="17" t="s">
        <v>13</v>
      </c>
      <c r="I414" s="16" t="s">
        <v>14</v>
      </c>
      <c r="J414" s="53">
        <v>9</v>
      </c>
      <c r="K414" s="54">
        <v>765</v>
      </c>
      <c r="L414" s="1127">
        <v>0</v>
      </c>
      <c r="M414" s="53">
        <v>0</v>
      </c>
      <c r="N414" s="1081">
        <v>0</v>
      </c>
      <c r="O414" s="53">
        <v>0</v>
      </c>
      <c r="P414" s="1081">
        <v>0</v>
      </c>
      <c r="Q414" s="53">
        <v>0</v>
      </c>
      <c r="R414" s="1081">
        <v>55</v>
      </c>
      <c r="S414" s="53">
        <v>495</v>
      </c>
      <c r="T414" s="1081">
        <v>0</v>
      </c>
      <c r="U414" s="53">
        <v>0</v>
      </c>
      <c r="V414" s="1081">
        <v>0</v>
      </c>
      <c r="W414" s="53">
        <v>0</v>
      </c>
      <c r="X414" s="1081">
        <v>20</v>
      </c>
      <c r="Y414" s="53">
        <v>180</v>
      </c>
      <c r="Z414" s="1081">
        <v>0</v>
      </c>
      <c r="AA414" s="53">
        <v>0</v>
      </c>
      <c r="AB414" s="1081">
        <v>0</v>
      </c>
      <c r="AC414" s="53">
        <v>0</v>
      </c>
      <c r="AD414" s="1081">
        <v>10</v>
      </c>
      <c r="AE414" s="53">
        <v>90</v>
      </c>
      <c r="AF414" s="1081">
        <v>0</v>
      </c>
      <c r="AG414" s="53">
        <v>0</v>
      </c>
      <c r="AH414" s="1081">
        <v>0</v>
      </c>
      <c r="AI414" s="53">
        <v>0</v>
      </c>
    </row>
    <row r="415" spans="2:35" s="6" customFormat="1" ht="66">
      <c r="B415" s="51">
        <v>7.5284999999999993</v>
      </c>
      <c r="C415" s="13" t="s">
        <v>468</v>
      </c>
      <c r="D415" s="9"/>
      <c r="E415" s="91">
        <v>85</v>
      </c>
      <c r="F415" s="9" t="s">
        <v>11</v>
      </c>
      <c r="G415" s="16" t="s">
        <v>12</v>
      </c>
      <c r="H415" s="17" t="s">
        <v>13</v>
      </c>
      <c r="I415" s="16" t="s">
        <v>14</v>
      </c>
      <c r="J415" s="53">
        <v>9</v>
      </c>
      <c r="K415" s="54">
        <v>765</v>
      </c>
      <c r="L415" s="1127">
        <v>0</v>
      </c>
      <c r="M415" s="53">
        <v>0</v>
      </c>
      <c r="N415" s="1081">
        <v>0</v>
      </c>
      <c r="O415" s="53">
        <v>0</v>
      </c>
      <c r="P415" s="1081">
        <v>0</v>
      </c>
      <c r="Q415" s="53">
        <v>0</v>
      </c>
      <c r="R415" s="1081">
        <v>55</v>
      </c>
      <c r="S415" s="53">
        <v>495</v>
      </c>
      <c r="T415" s="1081">
        <v>0</v>
      </c>
      <c r="U415" s="53">
        <v>0</v>
      </c>
      <c r="V415" s="1081">
        <v>0</v>
      </c>
      <c r="W415" s="53">
        <v>0</v>
      </c>
      <c r="X415" s="1081">
        <v>20</v>
      </c>
      <c r="Y415" s="53">
        <v>180</v>
      </c>
      <c r="Z415" s="1081">
        <v>0</v>
      </c>
      <c r="AA415" s="53">
        <v>0</v>
      </c>
      <c r="AB415" s="1081">
        <v>0</v>
      </c>
      <c r="AC415" s="53">
        <v>0</v>
      </c>
      <c r="AD415" s="1081">
        <v>10</v>
      </c>
      <c r="AE415" s="53">
        <v>90</v>
      </c>
      <c r="AF415" s="1081">
        <v>0</v>
      </c>
      <c r="AG415" s="53">
        <v>0</v>
      </c>
      <c r="AH415" s="1081">
        <v>0</v>
      </c>
      <c r="AI415" s="53">
        <v>0</v>
      </c>
    </row>
    <row r="416" spans="2:35" s="6" customFormat="1" ht="66">
      <c r="B416" s="51">
        <v>7.5284999999999993</v>
      </c>
      <c r="C416" s="13" t="s">
        <v>469</v>
      </c>
      <c r="D416" s="9"/>
      <c r="E416" s="91">
        <v>85</v>
      </c>
      <c r="F416" s="9" t="s">
        <v>11</v>
      </c>
      <c r="G416" s="16" t="s">
        <v>12</v>
      </c>
      <c r="H416" s="17" t="s">
        <v>13</v>
      </c>
      <c r="I416" s="16" t="s">
        <v>14</v>
      </c>
      <c r="J416" s="53">
        <v>9</v>
      </c>
      <c r="K416" s="54">
        <v>765</v>
      </c>
      <c r="L416" s="1127">
        <v>0</v>
      </c>
      <c r="M416" s="53">
        <v>0</v>
      </c>
      <c r="N416" s="1081">
        <v>0</v>
      </c>
      <c r="O416" s="53">
        <v>0</v>
      </c>
      <c r="P416" s="1081">
        <v>0</v>
      </c>
      <c r="Q416" s="53">
        <v>0</v>
      </c>
      <c r="R416" s="1081">
        <v>55</v>
      </c>
      <c r="S416" s="53">
        <v>495</v>
      </c>
      <c r="T416" s="1081">
        <v>0</v>
      </c>
      <c r="U416" s="53">
        <v>0</v>
      </c>
      <c r="V416" s="1081">
        <v>0</v>
      </c>
      <c r="W416" s="53">
        <v>0</v>
      </c>
      <c r="X416" s="1081">
        <v>20</v>
      </c>
      <c r="Y416" s="53">
        <v>180</v>
      </c>
      <c r="Z416" s="1081">
        <v>0</v>
      </c>
      <c r="AA416" s="53">
        <v>0</v>
      </c>
      <c r="AB416" s="1081">
        <v>0</v>
      </c>
      <c r="AC416" s="53">
        <v>0</v>
      </c>
      <c r="AD416" s="1081">
        <v>10</v>
      </c>
      <c r="AE416" s="53">
        <v>90</v>
      </c>
      <c r="AF416" s="1081">
        <v>0</v>
      </c>
      <c r="AG416" s="53">
        <v>0</v>
      </c>
      <c r="AH416" s="1081">
        <v>0</v>
      </c>
      <c r="AI416" s="53">
        <v>0</v>
      </c>
    </row>
    <row r="417" spans="2:35" s="6" customFormat="1" ht="66">
      <c r="B417" s="51">
        <v>7.5284999999999993</v>
      </c>
      <c r="C417" s="13" t="s">
        <v>470</v>
      </c>
      <c r="D417" s="9"/>
      <c r="E417" s="91">
        <v>85</v>
      </c>
      <c r="F417" s="9" t="s">
        <v>11</v>
      </c>
      <c r="G417" s="16" t="s">
        <v>12</v>
      </c>
      <c r="H417" s="17" t="s">
        <v>13</v>
      </c>
      <c r="I417" s="16" t="s">
        <v>14</v>
      </c>
      <c r="J417" s="53">
        <v>9</v>
      </c>
      <c r="K417" s="54">
        <v>765</v>
      </c>
      <c r="L417" s="1127">
        <v>0</v>
      </c>
      <c r="M417" s="53">
        <v>0</v>
      </c>
      <c r="N417" s="1081">
        <v>0</v>
      </c>
      <c r="O417" s="53">
        <v>0</v>
      </c>
      <c r="P417" s="1081">
        <v>0</v>
      </c>
      <c r="Q417" s="53">
        <v>0</v>
      </c>
      <c r="R417" s="1081">
        <v>55</v>
      </c>
      <c r="S417" s="53">
        <v>495</v>
      </c>
      <c r="T417" s="1081">
        <v>0</v>
      </c>
      <c r="U417" s="53">
        <v>0</v>
      </c>
      <c r="V417" s="1081">
        <v>0</v>
      </c>
      <c r="W417" s="53">
        <v>0</v>
      </c>
      <c r="X417" s="1081">
        <v>20</v>
      </c>
      <c r="Y417" s="53">
        <v>180</v>
      </c>
      <c r="Z417" s="1081">
        <v>0</v>
      </c>
      <c r="AA417" s="53">
        <v>0</v>
      </c>
      <c r="AB417" s="1081">
        <v>0</v>
      </c>
      <c r="AC417" s="53">
        <v>0</v>
      </c>
      <c r="AD417" s="1081">
        <v>10</v>
      </c>
      <c r="AE417" s="53">
        <v>90</v>
      </c>
      <c r="AF417" s="1081">
        <v>0</v>
      </c>
      <c r="AG417" s="53">
        <v>0</v>
      </c>
      <c r="AH417" s="1081">
        <v>0</v>
      </c>
      <c r="AI417" s="53">
        <v>0</v>
      </c>
    </row>
    <row r="418" spans="2:35" s="6" customFormat="1" ht="66">
      <c r="B418" s="51">
        <v>7.5284999999999993</v>
      </c>
      <c r="C418" s="13" t="s">
        <v>471</v>
      </c>
      <c r="D418" s="9"/>
      <c r="E418" s="91">
        <v>85</v>
      </c>
      <c r="F418" s="9" t="s">
        <v>11</v>
      </c>
      <c r="G418" s="16" t="s">
        <v>12</v>
      </c>
      <c r="H418" s="17" t="s">
        <v>13</v>
      </c>
      <c r="I418" s="16" t="s">
        <v>14</v>
      </c>
      <c r="J418" s="53">
        <v>9</v>
      </c>
      <c r="K418" s="54">
        <v>765</v>
      </c>
      <c r="L418" s="1127">
        <v>0</v>
      </c>
      <c r="M418" s="53">
        <v>0</v>
      </c>
      <c r="N418" s="1081">
        <v>0</v>
      </c>
      <c r="O418" s="53">
        <v>0</v>
      </c>
      <c r="P418" s="1081">
        <v>0</v>
      </c>
      <c r="Q418" s="53">
        <v>0</v>
      </c>
      <c r="R418" s="1081">
        <v>55</v>
      </c>
      <c r="S418" s="53">
        <v>495</v>
      </c>
      <c r="T418" s="1081">
        <v>0</v>
      </c>
      <c r="U418" s="53">
        <v>0</v>
      </c>
      <c r="V418" s="1081">
        <v>0</v>
      </c>
      <c r="W418" s="53">
        <v>0</v>
      </c>
      <c r="X418" s="1081">
        <v>20</v>
      </c>
      <c r="Y418" s="53">
        <v>180</v>
      </c>
      <c r="Z418" s="1081">
        <v>0</v>
      </c>
      <c r="AA418" s="53">
        <v>0</v>
      </c>
      <c r="AB418" s="1081">
        <v>0</v>
      </c>
      <c r="AC418" s="53">
        <v>0</v>
      </c>
      <c r="AD418" s="1081">
        <v>10</v>
      </c>
      <c r="AE418" s="53">
        <v>90</v>
      </c>
      <c r="AF418" s="1081">
        <v>0</v>
      </c>
      <c r="AG418" s="53">
        <v>0</v>
      </c>
      <c r="AH418" s="1081">
        <v>0</v>
      </c>
      <c r="AI418" s="53">
        <v>0</v>
      </c>
    </row>
    <row r="419" spans="2:35" s="6" customFormat="1" ht="66">
      <c r="B419" s="51">
        <v>7.5284999999999993</v>
      </c>
      <c r="C419" s="13" t="s">
        <v>472</v>
      </c>
      <c r="D419" s="9"/>
      <c r="E419" s="91">
        <v>85</v>
      </c>
      <c r="F419" s="9" t="s">
        <v>11</v>
      </c>
      <c r="G419" s="16" t="s">
        <v>12</v>
      </c>
      <c r="H419" s="17" t="s">
        <v>13</v>
      </c>
      <c r="I419" s="16" t="s">
        <v>14</v>
      </c>
      <c r="J419" s="53">
        <v>9</v>
      </c>
      <c r="K419" s="54">
        <v>765</v>
      </c>
      <c r="L419" s="1127">
        <v>0</v>
      </c>
      <c r="M419" s="53">
        <v>0</v>
      </c>
      <c r="N419" s="1081">
        <v>0</v>
      </c>
      <c r="O419" s="53">
        <v>0</v>
      </c>
      <c r="P419" s="1081">
        <v>0</v>
      </c>
      <c r="Q419" s="53">
        <v>0</v>
      </c>
      <c r="R419" s="1081">
        <v>55</v>
      </c>
      <c r="S419" s="53">
        <v>495</v>
      </c>
      <c r="T419" s="1081">
        <v>0</v>
      </c>
      <c r="U419" s="53">
        <v>0</v>
      </c>
      <c r="V419" s="1081">
        <v>0</v>
      </c>
      <c r="W419" s="53">
        <v>0</v>
      </c>
      <c r="X419" s="1081">
        <v>20</v>
      </c>
      <c r="Y419" s="53">
        <v>180</v>
      </c>
      <c r="Z419" s="1081">
        <v>0</v>
      </c>
      <c r="AA419" s="53">
        <v>0</v>
      </c>
      <c r="AB419" s="1081">
        <v>0</v>
      </c>
      <c r="AC419" s="53">
        <v>0</v>
      </c>
      <c r="AD419" s="1081">
        <v>10</v>
      </c>
      <c r="AE419" s="53">
        <v>90</v>
      </c>
      <c r="AF419" s="1081">
        <v>0</v>
      </c>
      <c r="AG419" s="53">
        <v>0</v>
      </c>
      <c r="AH419" s="1081">
        <v>0</v>
      </c>
      <c r="AI419" s="53">
        <v>0</v>
      </c>
    </row>
    <row r="420" spans="2:35" s="6" customFormat="1" ht="66">
      <c r="B420" s="51">
        <v>4.6284999999999998</v>
      </c>
      <c r="C420" s="13" t="s">
        <v>473</v>
      </c>
      <c r="D420" s="9"/>
      <c r="E420" s="91">
        <v>10</v>
      </c>
      <c r="F420" s="9" t="s">
        <v>11</v>
      </c>
      <c r="G420" s="16" t="s">
        <v>12</v>
      </c>
      <c r="H420" s="17" t="s">
        <v>13</v>
      </c>
      <c r="I420" s="16" t="s">
        <v>14</v>
      </c>
      <c r="J420" s="53">
        <v>4.99878</v>
      </c>
      <c r="K420" s="54">
        <v>49.9878</v>
      </c>
      <c r="L420" s="1127">
        <v>0</v>
      </c>
      <c r="M420" s="53">
        <v>0</v>
      </c>
      <c r="N420" s="1081">
        <v>0</v>
      </c>
      <c r="O420" s="53">
        <v>0</v>
      </c>
      <c r="P420" s="1081">
        <v>0</v>
      </c>
      <c r="Q420" s="53">
        <v>0</v>
      </c>
      <c r="R420" s="1081">
        <v>10</v>
      </c>
      <c r="S420" s="53">
        <v>49.9878</v>
      </c>
      <c r="T420" s="1081">
        <v>0</v>
      </c>
      <c r="U420" s="53">
        <v>0</v>
      </c>
      <c r="V420" s="1081">
        <v>0</v>
      </c>
      <c r="W420" s="53">
        <v>0</v>
      </c>
      <c r="X420" s="1081">
        <v>0</v>
      </c>
      <c r="Y420" s="53">
        <v>0</v>
      </c>
      <c r="Z420" s="1081">
        <v>0</v>
      </c>
      <c r="AA420" s="53">
        <v>0</v>
      </c>
      <c r="AB420" s="1081">
        <v>0</v>
      </c>
      <c r="AC420" s="53">
        <v>0</v>
      </c>
      <c r="AD420" s="1081">
        <v>0</v>
      </c>
      <c r="AE420" s="53">
        <v>0</v>
      </c>
      <c r="AF420" s="1081">
        <v>0</v>
      </c>
      <c r="AG420" s="53">
        <v>0</v>
      </c>
      <c r="AH420" s="1081">
        <v>0</v>
      </c>
      <c r="AI420" s="53">
        <v>0</v>
      </c>
    </row>
    <row r="421" spans="2:35" s="6" customFormat="1" ht="66">
      <c r="B421" s="51">
        <v>4.6284999999999998</v>
      </c>
      <c r="C421" s="13" t="s">
        <v>474</v>
      </c>
      <c r="D421" s="9"/>
      <c r="E421" s="91">
        <v>10</v>
      </c>
      <c r="F421" s="9" t="s">
        <v>11</v>
      </c>
      <c r="G421" s="16" t="s">
        <v>12</v>
      </c>
      <c r="H421" s="17" t="s">
        <v>13</v>
      </c>
      <c r="I421" s="16" t="s">
        <v>14</v>
      </c>
      <c r="J421" s="53">
        <v>4.99878</v>
      </c>
      <c r="K421" s="54">
        <v>49.9878</v>
      </c>
      <c r="L421" s="1127">
        <v>0</v>
      </c>
      <c r="M421" s="53">
        <v>0</v>
      </c>
      <c r="N421" s="1081">
        <v>0</v>
      </c>
      <c r="O421" s="53">
        <v>0</v>
      </c>
      <c r="P421" s="1081">
        <v>0</v>
      </c>
      <c r="Q421" s="53">
        <v>0</v>
      </c>
      <c r="R421" s="1081">
        <v>10</v>
      </c>
      <c r="S421" s="53">
        <v>49.9878</v>
      </c>
      <c r="T421" s="1081">
        <v>0</v>
      </c>
      <c r="U421" s="53">
        <v>0</v>
      </c>
      <c r="V421" s="1081">
        <v>0</v>
      </c>
      <c r="W421" s="53">
        <v>0</v>
      </c>
      <c r="X421" s="1081">
        <v>0</v>
      </c>
      <c r="Y421" s="53">
        <v>0</v>
      </c>
      <c r="Z421" s="1081">
        <v>0</v>
      </c>
      <c r="AA421" s="53">
        <v>0</v>
      </c>
      <c r="AB421" s="1081">
        <v>0</v>
      </c>
      <c r="AC421" s="53">
        <v>0</v>
      </c>
      <c r="AD421" s="1081">
        <v>0</v>
      </c>
      <c r="AE421" s="53">
        <v>0</v>
      </c>
      <c r="AF421" s="1081">
        <v>0</v>
      </c>
      <c r="AG421" s="53">
        <v>0</v>
      </c>
      <c r="AH421" s="1081">
        <v>0</v>
      </c>
      <c r="AI421" s="53">
        <v>0</v>
      </c>
    </row>
    <row r="422" spans="2:35" s="6" customFormat="1" ht="66">
      <c r="B422" s="51">
        <v>4.6284999999999998</v>
      </c>
      <c r="C422" s="13" t="s">
        <v>475</v>
      </c>
      <c r="D422" s="9"/>
      <c r="E422" s="91">
        <v>10</v>
      </c>
      <c r="F422" s="9" t="s">
        <v>11</v>
      </c>
      <c r="G422" s="16" t="s">
        <v>12</v>
      </c>
      <c r="H422" s="17" t="s">
        <v>13</v>
      </c>
      <c r="I422" s="16" t="s">
        <v>14</v>
      </c>
      <c r="J422" s="53">
        <v>4.99878</v>
      </c>
      <c r="K422" s="54">
        <v>49.9878</v>
      </c>
      <c r="L422" s="1127">
        <v>0</v>
      </c>
      <c r="M422" s="53">
        <v>0</v>
      </c>
      <c r="N422" s="1081">
        <v>0</v>
      </c>
      <c r="O422" s="53">
        <v>0</v>
      </c>
      <c r="P422" s="1081">
        <v>0</v>
      </c>
      <c r="Q422" s="53">
        <v>0</v>
      </c>
      <c r="R422" s="1081">
        <v>10</v>
      </c>
      <c r="S422" s="53">
        <v>49.9878</v>
      </c>
      <c r="T422" s="1081">
        <v>0</v>
      </c>
      <c r="U422" s="53">
        <v>0</v>
      </c>
      <c r="V422" s="1081">
        <v>0</v>
      </c>
      <c r="W422" s="53">
        <v>0</v>
      </c>
      <c r="X422" s="1081">
        <v>0</v>
      </c>
      <c r="Y422" s="53">
        <v>0</v>
      </c>
      <c r="Z422" s="1081">
        <v>0</v>
      </c>
      <c r="AA422" s="53">
        <v>0</v>
      </c>
      <c r="AB422" s="1081">
        <v>0</v>
      </c>
      <c r="AC422" s="53">
        <v>0</v>
      </c>
      <c r="AD422" s="1081">
        <v>0</v>
      </c>
      <c r="AE422" s="53">
        <v>0</v>
      </c>
      <c r="AF422" s="1081">
        <v>0</v>
      </c>
      <c r="AG422" s="53">
        <v>0</v>
      </c>
      <c r="AH422" s="1081">
        <v>0</v>
      </c>
      <c r="AI422" s="53">
        <v>0</v>
      </c>
    </row>
    <row r="423" spans="2:35" s="6" customFormat="1" ht="66">
      <c r="B423" s="51">
        <v>4.6284999999999998</v>
      </c>
      <c r="C423" s="13" t="s">
        <v>476</v>
      </c>
      <c r="D423" s="9"/>
      <c r="E423" s="91">
        <v>10</v>
      </c>
      <c r="F423" s="9" t="s">
        <v>11</v>
      </c>
      <c r="G423" s="16" t="s">
        <v>12</v>
      </c>
      <c r="H423" s="17" t="s">
        <v>13</v>
      </c>
      <c r="I423" s="16" t="s">
        <v>14</v>
      </c>
      <c r="J423" s="53">
        <v>4.99878</v>
      </c>
      <c r="K423" s="54">
        <v>49.9878</v>
      </c>
      <c r="L423" s="1127">
        <v>0</v>
      </c>
      <c r="M423" s="53">
        <v>0</v>
      </c>
      <c r="N423" s="1081">
        <v>0</v>
      </c>
      <c r="O423" s="53">
        <v>0</v>
      </c>
      <c r="P423" s="1081">
        <v>0</v>
      </c>
      <c r="Q423" s="53">
        <v>0</v>
      </c>
      <c r="R423" s="1081">
        <v>10</v>
      </c>
      <c r="S423" s="53">
        <v>49.9878</v>
      </c>
      <c r="T423" s="1081">
        <v>0</v>
      </c>
      <c r="U423" s="53">
        <v>0</v>
      </c>
      <c r="V423" s="1081">
        <v>0</v>
      </c>
      <c r="W423" s="53">
        <v>0</v>
      </c>
      <c r="X423" s="1081">
        <v>0</v>
      </c>
      <c r="Y423" s="53">
        <v>0</v>
      </c>
      <c r="Z423" s="1081">
        <v>0</v>
      </c>
      <c r="AA423" s="53">
        <v>0</v>
      </c>
      <c r="AB423" s="1081">
        <v>0</v>
      </c>
      <c r="AC423" s="53">
        <v>0</v>
      </c>
      <c r="AD423" s="1081">
        <v>0</v>
      </c>
      <c r="AE423" s="53">
        <v>0</v>
      </c>
      <c r="AF423" s="1081">
        <v>0</v>
      </c>
      <c r="AG423" s="53">
        <v>0</v>
      </c>
      <c r="AH423" s="1081">
        <v>0</v>
      </c>
      <c r="AI423" s="53">
        <v>0</v>
      </c>
    </row>
    <row r="424" spans="2:35" s="6" customFormat="1" ht="66">
      <c r="B424" s="51">
        <v>4.6284999999999998</v>
      </c>
      <c r="C424" s="13" t="s">
        <v>477</v>
      </c>
      <c r="D424" s="9"/>
      <c r="E424" s="91">
        <v>10</v>
      </c>
      <c r="F424" s="9" t="s">
        <v>11</v>
      </c>
      <c r="G424" s="16" t="s">
        <v>12</v>
      </c>
      <c r="H424" s="17" t="s">
        <v>13</v>
      </c>
      <c r="I424" s="16" t="s">
        <v>14</v>
      </c>
      <c r="J424" s="53">
        <v>4.99878</v>
      </c>
      <c r="K424" s="54">
        <v>49.9878</v>
      </c>
      <c r="L424" s="1127">
        <v>0</v>
      </c>
      <c r="M424" s="53">
        <v>0</v>
      </c>
      <c r="N424" s="1081">
        <v>0</v>
      </c>
      <c r="O424" s="53">
        <v>0</v>
      </c>
      <c r="P424" s="1081">
        <v>0</v>
      </c>
      <c r="Q424" s="53">
        <v>0</v>
      </c>
      <c r="R424" s="1081">
        <v>10</v>
      </c>
      <c r="S424" s="53">
        <v>49.9878</v>
      </c>
      <c r="T424" s="1081">
        <v>0</v>
      </c>
      <c r="U424" s="53">
        <v>0</v>
      </c>
      <c r="V424" s="1081">
        <v>0</v>
      </c>
      <c r="W424" s="53">
        <v>0</v>
      </c>
      <c r="X424" s="1081">
        <v>0</v>
      </c>
      <c r="Y424" s="53">
        <v>0</v>
      </c>
      <c r="Z424" s="1081">
        <v>0</v>
      </c>
      <c r="AA424" s="53">
        <v>0</v>
      </c>
      <c r="AB424" s="1081">
        <v>0</v>
      </c>
      <c r="AC424" s="53">
        <v>0</v>
      </c>
      <c r="AD424" s="1081">
        <v>0</v>
      </c>
      <c r="AE424" s="53">
        <v>0</v>
      </c>
      <c r="AF424" s="1081">
        <v>0</v>
      </c>
      <c r="AG424" s="53">
        <v>0</v>
      </c>
      <c r="AH424" s="1081">
        <v>0</v>
      </c>
      <c r="AI424" s="53">
        <v>0</v>
      </c>
    </row>
    <row r="425" spans="2:35" s="6" customFormat="1" ht="66">
      <c r="B425" s="51">
        <v>4.6284999999999998</v>
      </c>
      <c r="C425" s="13" t="s">
        <v>478</v>
      </c>
      <c r="D425" s="11"/>
      <c r="E425" s="91">
        <v>10</v>
      </c>
      <c r="F425" s="9" t="s">
        <v>11</v>
      </c>
      <c r="G425" s="16" t="s">
        <v>12</v>
      </c>
      <c r="H425" s="17" t="s">
        <v>13</v>
      </c>
      <c r="I425" s="16" t="s">
        <v>14</v>
      </c>
      <c r="J425" s="53">
        <v>4.99878</v>
      </c>
      <c r="K425" s="54">
        <v>49.9878</v>
      </c>
      <c r="L425" s="1127">
        <v>0</v>
      </c>
      <c r="M425" s="53">
        <v>0</v>
      </c>
      <c r="N425" s="1081">
        <v>0</v>
      </c>
      <c r="O425" s="53">
        <v>0</v>
      </c>
      <c r="P425" s="1081">
        <v>0</v>
      </c>
      <c r="Q425" s="53">
        <v>0</v>
      </c>
      <c r="R425" s="1081">
        <v>10</v>
      </c>
      <c r="S425" s="53">
        <v>49.9878</v>
      </c>
      <c r="T425" s="1081">
        <v>0</v>
      </c>
      <c r="U425" s="53">
        <v>0</v>
      </c>
      <c r="V425" s="1081">
        <v>0</v>
      </c>
      <c r="W425" s="53">
        <v>0</v>
      </c>
      <c r="X425" s="1081">
        <v>0</v>
      </c>
      <c r="Y425" s="53">
        <v>0</v>
      </c>
      <c r="Z425" s="1081">
        <v>0</v>
      </c>
      <c r="AA425" s="53">
        <v>0</v>
      </c>
      <c r="AB425" s="1081">
        <v>0</v>
      </c>
      <c r="AC425" s="53">
        <v>0</v>
      </c>
      <c r="AD425" s="1081">
        <v>0</v>
      </c>
      <c r="AE425" s="53">
        <v>0</v>
      </c>
      <c r="AF425" s="1081">
        <v>0</v>
      </c>
      <c r="AG425" s="53">
        <v>0</v>
      </c>
      <c r="AH425" s="1081">
        <v>0</v>
      </c>
      <c r="AI425" s="53">
        <v>0</v>
      </c>
    </row>
    <row r="426" spans="2:35" s="6" customFormat="1" ht="66">
      <c r="B426" s="51">
        <v>28.570666666666668</v>
      </c>
      <c r="C426" s="13" t="s">
        <v>479</v>
      </c>
      <c r="D426" s="11"/>
      <c r="E426" s="91">
        <v>30</v>
      </c>
      <c r="F426" s="9" t="s">
        <v>11</v>
      </c>
      <c r="G426" s="16" t="s">
        <v>12</v>
      </c>
      <c r="H426" s="17" t="s">
        <v>13</v>
      </c>
      <c r="I426" s="16" t="s">
        <v>14</v>
      </c>
      <c r="J426" s="53">
        <v>31</v>
      </c>
      <c r="K426" s="54">
        <v>930</v>
      </c>
      <c r="L426" s="1127">
        <v>0</v>
      </c>
      <c r="M426" s="53">
        <v>0</v>
      </c>
      <c r="N426" s="1081">
        <v>0</v>
      </c>
      <c r="O426" s="53">
        <v>0</v>
      </c>
      <c r="P426" s="1081">
        <v>0</v>
      </c>
      <c r="Q426" s="53">
        <v>0</v>
      </c>
      <c r="R426" s="1081">
        <v>30</v>
      </c>
      <c r="S426" s="53">
        <v>930</v>
      </c>
      <c r="T426" s="1081">
        <v>0</v>
      </c>
      <c r="U426" s="53">
        <v>0</v>
      </c>
      <c r="V426" s="1081">
        <v>0</v>
      </c>
      <c r="W426" s="53">
        <v>0</v>
      </c>
      <c r="X426" s="1081">
        <v>0</v>
      </c>
      <c r="Y426" s="53">
        <v>0</v>
      </c>
      <c r="Z426" s="1081">
        <v>0</v>
      </c>
      <c r="AA426" s="53">
        <v>0</v>
      </c>
      <c r="AB426" s="1081">
        <v>0</v>
      </c>
      <c r="AC426" s="53">
        <v>0</v>
      </c>
      <c r="AD426" s="1081">
        <v>0</v>
      </c>
      <c r="AE426" s="53">
        <v>0</v>
      </c>
      <c r="AF426" s="1081">
        <v>0</v>
      </c>
      <c r="AG426" s="53">
        <v>0</v>
      </c>
      <c r="AH426" s="1081">
        <v>0</v>
      </c>
      <c r="AI426" s="53">
        <v>0</v>
      </c>
    </row>
    <row r="427" spans="2:35" s="6" customFormat="1" ht="66">
      <c r="B427" s="51">
        <v>106.34875</v>
      </c>
      <c r="C427" s="24" t="s">
        <v>480</v>
      </c>
      <c r="D427" s="11"/>
      <c r="E427" s="91">
        <v>2</v>
      </c>
      <c r="F427" s="9" t="s">
        <v>260</v>
      </c>
      <c r="G427" s="16" t="s">
        <v>12</v>
      </c>
      <c r="H427" s="17" t="s">
        <v>13</v>
      </c>
      <c r="I427" s="16" t="s">
        <v>14</v>
      </c>
      <c r="J427" s="53">
        <v>115</v>
      </c>
      <c r="K427" s="54">
        <v>230</v>
      </c>
      <c r="L427" s="1127">
        <v>0</v>
      </c>
      <c r="M427" s="53">
        <v>0</v>
      </c>
      <c r="N427" s="1081">
        <v>0</v>
      </c>
      <c r="O427" s="53">
        <v>0</v>
      </c>
      <c r="P427" s="1081">
        <v>0</v>
      </c>
      <c r="Q427" s="53">
        <v>0</v>
      </c>
      <c r="R427" s="1081">
        <v>2</v>
      </c>
      <c r="S427" s="53">
        <v>230</v>
      </c>
      <c r="T427" s="1081">
        <v>0</v>
      </c>
      <c r="U427" s="53">
        <v>0</v>
      </c>
      <c r="V427" s="1081">
        <v>0</v>
      </c>
      <c r="W427" s="53">
        <v>0</v>
      </c>
      <c r="X427" s="1081">
        <v>0</v>
      </c>
      <c r="Y427" s="53">
        <v>0</v>
      </c>
      <c r="Z427" s="1081">
        <v>0</v>
      </c>
      <c r="AA427" s="53">
        <v>0</v>
      </c>
      <c r="AB427" s="1081">
        <v>0</v>
      </c>
      <c r="AC427" s="53">
        <v>0</v>
      </c>
      <c r="AD427" s="1081">
        <v>0</v>
      </c>
      <c r="AE427" s="53">
        <v>0</v>
      </c>
      <c r="AF427" s="1081">
        <v>0</v>
      </c>
      <c r="AG427" s="53">
        <v>0</v>
      </c>
      <c r="AH427" s="1081">
        <v>0</v>
      </c>
      <c r="AI427" s="53">
        <v>0</v>
      </c>
    </row>
    <row r="428" spans="2:35" s="6" customFormat="1" ht="66">
      <c r="B428" s="51">
        <v>55.123333333333335</v>
      </c>
      <c r="C428" s="13" t="s">
        <v>481</v>
      </c>
      <c r="D428" s="11"/>
      <c r="E428" s="91">
        <v>10</v>
      </c>
      <c r="F428" s="9" t="s">
        <v>11</v>
      </c>
      <c r="G428" s="16" t="s">
        <v>12</v>
      </c>
      <c r="H428" s="17" t="s">
        <v>13</v>
      </c>
      <c r="I428" s="16" t="s">
        <v>14</v>
      </c>
      <c r="J428" s="53">
        <v>60</v>
      </c>
      <c r="K428" s="54">
        <v>600</v>
      </c>
      <c r="L428" s="1127">
        <v>0</v>
      </c>
      <c r="M428" s="53">
        <v>0</v>
      </c>
      <c r="N428" s="1081">
        <v>0</v>
      </c>
      <c r="O428" s="53">
        <v>0</v>
      </c>
      <c r="P428" s="1081">
        <v>0</v>
      </c>
      <c r="Q428" s="53">
        <v>0</v>
      </c>
      <c r="R428" s="1081">
        <v>10</v>
      </c>
      <c r="S428" s="53">
        <v>600</v>
      </c>
      <c r="T428" s="1081">
        <v>0</v>
      </c>
      <c r="U428" s="53">
        <v>0</v>
      </c>
      <c r="V428" s="1081">
        <v>0</v>
      </c>
      <c r="W428" s="53">
        <v>0</v>
      </c>
      <c r="X428" s="1081">
        <v>0</v>
      </c>
      <c r="Y428" s="53">
        <v>0</v>
      </c>
      <c r="Z428" s="1081">
        <v>0</v>
      </c>
      <c r="AA428" s="53">
        <v>0</v>
      </c>
      <c r="AB428" s="1081">
        <v>0</v>
      </c>
      <c r="AC428" s="53">
        <v>0</v>
      </c>
      <c r="AD428" s="1081">
        <v>0</v>
      </c>
      <c r="AE428" s="53">
        <v>0</v>
      </c>
      <c r="AF428" s="1081">
        <v>0</v>
      </c>
      <c r="AG428" s="53">
        <v>0</v>
      </c>
      <c r="AH428" s="1081">
        <v>0</v>
      </c>
      <c r="AI428" s="53">
        <v>0</v>
      </c>
    </row>
    <row r="429" spans="2:35" s="6" customFormat="1" ht="66">
      <c r="B429" s="51">
        <v>89.575000000000003</v>
      </c>
      <c r="C429" s="24" t="s">
        <v>482</v>
      </c>
      <c r="D429" s="11"/>
      <c r="E429" s="91">
        <v>12</v>
      </c>
      <c r="F429" s="9" t="s">
        <v>22</v>
      </c>
      <c r="G429" s="16" t="s">
        <v>12</v>
      </c>
      <c r="H429" s="17" t="s">
        <v>13</v>
      </c>
      <c r="I429" s="16" t="s">
        <v>14</v>
      </c>
      <c r="J429" s="53">
        <v>97</v>
      </c>
      <c r="K429" s="54">
        <v>1164</v>
      </c>
      <c r="L429" s="1127">
        <v>0</v>
      </c>
      <c r="M429" s="53">
        <v>0</v>
      </c>
      <c r="N429" s="1081">
        <v>0</v>
      </c>
      <c r="O429" s="53">
        <v>0</v>
      </c>
      <c r="P429" s="1081">
        <v>0</v>
      </c>
      <c r="Q429" s="53">
        <v>0</v>
      </c>
      <c r="R429" s="1081">
        <v>7</v>
      </c>
      <c r="S429" s="53">
        <v>679</v>
      </c>
      <c r="T429" s="1081">
        <v>0</v>
      </c>
      <c r="U429" s="53">
        <v>0</v>
      </c>
      <c r="V429" s="1081">
        <v>0</v>
      </c>
      <c r="W429" s="53">
        <v>0</v>
      </c>
      <c r="X429" s="1081">
        <v>5</v>
      </c>
      <c r="Y429" s="53">
        <v>485</v>
      </c>
      <c r="Z429" s="1081">
        <v>0</v>
      </c>
      <c r="AA429" s="53">
        <v>0</v>
      </c>
      <c r="AB429" s="1081">
        <v>0</v>
      </c>
      <c r="AC429" s="53">
        <v>0</v>
      </c>
      <c r="AD429" s="1081">
        <v>0</v>
      </c>
      <c r="AE429" s="53">
        <v>0</v>
      </c>
      <c r="AF429" s="1081">
        <v>0</v>
      </c>
      <c r="AG429" s="53">
        <v>0</v>
      </c>
      <c r="AH429" s="1081">
        <v>0</v>
      </c>
      <c r="AI429" s="53">
        <v>0</v>
      </c>
    </row>
    <row r="430" spans="2:35" s="6" customFormat="1" ht="66">
      <c r="B430" s="51">
        <v>87.695999999999998</v>
      </c>
      <c r="C430" s="13" t="s">
        <v>483</v>
      </c>
      <c r="D430" s="11"/>
      <c r="E430" s="91">
        <v>42</v>
      </c>
      <c r="F430" s="9" t="s">
        <v>11</v>
      </c>
      <c r="G430" s="16" t="s">
        <v>12</v>
      </c>
      <c r="H430" s="17" t="s">
        <v>13</v>
      </c>
      <c r="I430" s="16" t="s">
        <v>14</v>
      </c>
      <c r="J430" s="53">
        <v>95</v>
      </c>
      <c r="K430" s="54">
        <v>3990</v>
      </c>
      <c r="L430" s="1127">
        <v>0</v>
      </c>
      <c r="M430" s="53">
        <v>0</v>
      </c>
      <c r="N430" s="1081">
        <v>0</v>
      </c>
      <c r="O430" s="53">
        <v>0</v>
      </c>
      <c r="P430" s="1081">
        <v>0</v>
      </c>
      <c r="Q430" s="53">
        <v>0</v>
      </c>
      <c r="R430" s="1081">
        <v>37</v>
      </c>
      <c r="S430" s="53">
        <v>3515</v>
      </c>
      <c r="T430" s="1081">
        <v>0</v>
      </c>
      <c r="U430" s="53">
        <v>0</v>
      </c>
      <c r="V430" s="1081">
        <v>0</v>
      </c>
      <c r="W430" s="53">
        <v>0</v>
      </c>
      <c r="X430" s="1081">
        <v>5</v>
      </c>
      <c r="Y430" s="53">
        <v>475</v>
      </c>
      <c r="Z430" s="1081">
        <v>0</v>
      </c>
      <c r="AA430" s="53">
        <v>0</v>
      </c>
      <c r="AB430" s="1081">
        <v>0</v>
      </c>
      <c r="AC430" s="53">
        <v>0</v>
      </c>
      <c r="AD430" s="1081">
        <v>0</v>
      </c>
      <c r="AE430" s="53">
        <v>0</v>
      </c>
      <c r="AF430" s="1081">
        <v>0</v>
      </c>
      <c r="AG430" s="53">
        <v>0</v>
      </c>
      <c r="AH430" s="1081">
        <v>0</v>
      </c>
      <c r="AI430" s="53">
        <v>0</v>
      </c>
    </row>
    <row r="431" spans="2:35" s="6" customFormat="1" ht="66">
      <c r="B431" s="51">
        <v>78.474000000000004</v>
      </c>
      <c r="C431" s="13" t="s">
        <v>484</v>
      </c>
      <c r="D431" s="11"/>
      <c r="E431" s="91">
        <v>10</v>
      </c>
      <c r="F431" s="9" t="s">
        <v>11</v>
      </c>
      <c r="G431" s="16" t="s">
        <v>12</v>
      </c>
      <c r="H431" s="17" t="s">
        <v>13</v>
      </c>
      <c r="I431" s="16" t="s">
        <v>14</v>
      </c>
      <c r="J431" s="53">
        <v>85</v>
      </c>
      <c r="K431" s="54">
        <v>850</v>
      </c>
      <c r="L431" s="1127">
        <v>0</v>
      </c>
      <c r="M431" s="53">
        <v>0</v>
      </c>
      <c r="N431" s="1081">
        <v>0</v>
      </c>
      <c r="O431" s="53">
        <v>0</v>
      </c>
      <c r="P431" s="1081">
        <v>0</v>
      </c>
      <c r="Q431" s="53">
        <v>0</v>
      </c>
      <c r="R431" s="1081">
        <v>5</v>
      </c>
      <c r="S431" s="53">
        <v>425</v>
      </c>
      <c r="T431" s="1081">
        <v>0</v>
      </c>
      <c r="U431" s="53">
        <v>0</v>
      </c>
      <c r="V431" s="1081">
        <v>0</v>
      </c>
      <c r="W431" s="53">
        <v>0</v>
      </c>
      <c r="X431" s="1081">
        <v>5</v>
      </c>
      <c r="Y431" s="53">
        <v>425</v>
      </c>
      <c r="Z431" s="1081">
        <v>0</v>
      </c>
      <c r="AA431" s="53">
        <v>0</v>
      </c>
      <c r="AB431" s="1081">
        <v>0</v>
      </c>
      <c r="AC431" s="53">
        <v>0</v>
      </c>
      <c r="AD431" s="1081">
        <v>0</v>
      </c>
      <c r="AE431" s="53">
        <v>0</v>
      </c>
      <c r="AF431" s="1081">
        <v>0</v>
      </c>
      <c r="AG431" s="53">
        <v>0</v>
      </c>
      <c r="AH431" s="1081">
        <v>0</v>
      </c>
      <c r="AI431" s="53">
        <v>0</v>
      </c>
    </row>
    <row r="432" spans="2:35" s="6" customFormat="1" ht="66">
      <c r="B432" s="51">
        <v>69.751000000000005</v>
      </c>
      <c r="C432" s="13" t="s">
        <v>485</v>
      </c>
      <c r="D432" s="11"/>
      <c r="E432" s="91">
        <v>20</v>
      </c>
      <c r="F432" s="9" t="s">
        <v>11</v>
      </c>
      <c r="G432" s="16" t="s">
        <v>12</v>
      </c>
      <c r="H432" s="17" t="s">
        <v>13</v>
      </c>
      <c r="I432" s="16" t="s">
        <v>14</v>
      </c>
      <c r="J432" s="53">
        <v>75</v>
      </c>
      <c r="K432" s="54">
        <v>1500</v>
      </c>
      <c r="L432" s="1127">
        <v>0</v>
      </c>
      <c r="M432" s="53">
        <v>0</v>
      </c>
      <c r="N432" s="1081">
        <v>0</v>
      </c>
      <c r="O432" s="53">
        <v>0</v>
      </c>
      <c r="P432" s="1081">
        <v>0</v>
      </c>
      <c r="Q432" s="53">
        <v>0</v>
      </c>
      <c r="R432" s="1081">
        <v>5</v>
      </c>
      <c r="S432" s="53">
        <v>375</v>
      </c>
      <c r="T432" s="1081">
        <v>0</v>
      </c>
      <c r="U432" s="53">
        <v>0</v>
      </c>
      <c r="V432" s="1081">
        <v>0</v>
      </c>
      <c r="W432" s="53">
        <v>0</v>
      </c>
      <c r="X432" s="1081">
        <v>15</v>
      </c>
      <c r="Y432" s="53">
        <v>1125</v>
      </c>
      <c r="Z432" s="1081">
        <v>0</v>
      </c>
      <c r="AA432" s="53">
        <v>0</v>
      </c>
      <c r="AB432" s="1081">
        <v>0</v>
      </c>
      <c r="AC432" s="53">
        <v>0</v>
      </c>
      <c r="AD432" s="1081">
        <v>0</v>
      </c>
      <c r="AE432" s="53">
        <v>0</v>
      </c>
      <c r="AF432" s="1081">
        <v>0</v>
      </c>
      <c r="AG432" s="53">
        <v>0</v>
      </c>
      <c r="AH432" s="1081">
        <v>0</v>
      </c>
      <c r="AI432" s="53">
        <v>0</v>
      </c>
    </row>
    <row r="433" spans="2:35" s="6" customFormat="1" ht="66">
      <c r="B433" s="51">
        <v>78.474000000000004</v>
      </c>
      <c r="C433" s="13" t="s">
        <v>486</v>
      </c>
      <c r="D433" s="11"/>
      <c r="E433" s="91">
        <v>28</v>
      </c>
      <c r="F433" s="9" t="s">
        <v>11</v>
      </c>
      <c r="G433" s="16" t="s">
        <v>12</v>
      </c>
      <c r="H433" s="17" t="s">
        <v>13</v>
      </c>
      <c r="I433" s="16" t="s">
        <v>14</v>
      </c>
      <c r="J433" s="53">
        <v>85</v>
      </c>
      <c r="K433" s="54">
        <v>2380</v>
      </c>
      <c r="L433" s="1127">
        <v>0</v>
      </c>
      <c r="M433" s="53">
        <v>0</v>
      </c>
      <c r="N433" s="1081">
        <v>0</v>
      </c>
      <c r="O433" s="53">
        <v>0</v>
      </c>
      <c r="P433" s="1081">
        <v>0</v>
      </c>
      <c r="Q433" s="53">
        <v>0</v>
      </c>
      <c r="R433" s="1081">
        <v>13</v>
      </c>
      <c r="S433" s="53">
        <v>1105</v>
      </c>
      <c r="T433" s="1081">
        <v>0</v>
      </c>
      <c r="U433" s="53">
        <v>0</v>
      </c>
      <c r="V433" s="1081">
        <v>0</v>
      </c>
      <c r="W433" s="53">
        <v>0</v>
      </c>
      <c r="X433" s="1081">
        <v>15</v>
      </c>
      <c r="Y433" s="53">
        <v>1275</v>
      </c>
      <c r="Z433" s="1081">
        <v>0</v>
      </c>
      <c r="AA433" s="53">
        <v>0</v>
      </c>
      <c r="AB433" s="1081">
        <v>0</v>
      </c>
      <c r="AC433" s="53">
        <v>0</v>
      </c>
      <c r="AD433" s="1081">
        <v>0</v>
      </c>
      <c r="AE433" s="53">
        <v>0</v>
      </c>
      <c r="AF433" s="1081">
        <v>0</v>
      </c>
      <c r="AG433" s="53">
        <v>0</v>
      </c>
      <c r="AH433" s="1081">
        <v>0</v>
      </c>
      <c r="AI433" s="53">
        <v>0</v>
      </c>
    </row>
    <row r="434" spans="2:35" s="6" customFormat="1" ht="66">
      <c r="B434" s="51">
        <v>78.393000000000001</v>
      </c>
      <c r="C434" s="13" t="s">
        <v>487</v>
      </c>
      <c r="D434" s="11"/>
      <c r="E434" s="91">
        <v>28</v>
      </c>
      <c r="F434" s="31" t="s">
        <v>11</v>
      </c>
      <c r="G434" s="16" t="s">
        <v>12</v>
      </c>
      <c r="H434" s="17" t="s">
        <v>13</v>
      </c>
      <c r="I434" s="16" t="s">
        <v>14</v>
      </c>
      <c r="J434" s="53">
        <v>85</v>
      </c>
      <c r="K434" s="54">
        <v>2380</v>
      </c>
      <c r="L434" s="1127">
        <v>0</v>
      </c>
      <c r="M434" s="53">
        <v>0</v>
      </c>
      <c r="N434" s="1081">
        <v>0</v>
      </c>
      <c r="O434" s="53">
        <v>0</v>
      </c>
      <c r="P434" s="1081">
        <v>0</v>
      </c>
      <c r="Q434" s="53">
        <v>0</v>
      </c>
      <c r="R434" s="1081">
        <v>13</v>
      </c>
      <c r="S434" s="53">
        <v>1105</v>
      </c>
      <c r="T434" s="1081">
        <v>0</v>
      </c>
      <c r="U434" s="53">
        <v>0</v>
      </c>
      <c r="V434" s="1081">
        <v>0</v>
      </c>
      <c r="W434" s="53">
        <v>0</v>
      </c>
      <c r="X434" s="1081">
        <v>15</v>
      </c>
      <c r="Y434" s="53">
        <v>1275</v>
      </c>
      <c r="Z434" s="1081">
        <v>0</v>
      </c>
      <c r="AA434" s="53">
        <v>0</v>
      </c>
      <c r="AB434" s="1081">
        <v>0</v>
      </c>
      <c r="AC434" s="53">
        <v>0</v>
      </c>
      <c r="AD434" s="1081">
        <v>0</v>
      </c>
      <c r="AE434" s="53">
        <v>0</v>
      </c>
      <c r="AF434" s="1081">
        <v>0</v>
      </c>
      <c r="AG434" s="53">
        <v>0</v>
      </c>
      <c r="AH434" s="1081">
        <v>0</v>
      </c>
      <c r="AI434" s="53">
        <v>0</v>
      </c>
    </row>
    <row r="435" spans="2:35" s="6" customFormat="1" ht="66">
      <c r="B435" s="51">
        <v>75.573999999999998</v>
      </c>
      <c r="C435" s="13" t="s">
        <v>488</v>
      </c>
      <c r="D435" s="11"/>
      <c r="E435" s="91">
        <v>28</v>
      </c>
      <c r="F435" s="31" t="s">
        <v>11</v>
      </c>
      <c r="G435" s="16" t="s">
        <v>12</v>
      </c>
      <c r="H435" s="17" t="s">
        <v>13</v>
      </c>
      <c r="I435" s="16" t="s">
        <v>14</v>
      </c>
      <c r="J435" s="53">
        <v>92</v>
      </c>
      <c r="K435" s="54">
        <v>2576</v>
      </c>
      <c r="L435" s="1127">
        <v>0</v>
      </c>
      <c r="M435" s="53">
        <v>0</v>
      </c>
      <c r="N435" s="1081">
        <v>0</v>
      </c>
      <c r="O435" s="53">
        <v>0</v>
      </c>
      <c r="P435" s="1081">
        <v>0</v>
      </c>
      <c r="Q435" s="53">
        <v>0</v>
      </c>
      <c r="R435" s="1081">
        <v>13</v>
      </c>
      <c r="S435" s="53">
        <v>1196</v>
      </c>
      <c r="T435" s="1081">
        <v>0</v>
      </c>
      <c r="U435" s="53">
        <v>0</v>
      </c>
      <c r="V435" s="1081">
        <v>0</v>
      </c>
      <c r="W435" s="53">
        <v>0</v>
      </c>
      <c r="X435" s="1081">
        <v>15</v>
      </c>
      <c r="Y435" s="53">
        <v>1380</v>
      </c>
      <c r="Z435" s="1081">
        <v>0</v>
      </c>
      <c r="AA435" s="53">
        <v>0</v>
      </c>
      <c r="AB435" s="1081">
        <v>0</v>
      </c>
      <c r="AC435" s="53">
        <v>0</v>
      </c>
      <c r="AD435" s="1081">
        <v>0</v>
      </c>
      <c r="AE435" s="53">
        <v>0</v>
      </c>
      <c r="AF435" s="1081">
        <v>0</v>
      </c>
      <c r="AG435" s="53">
        <v>0</v>
      </c>
      <c r="AH435" s="1081">
        <v>0</v>
      </c>
      <c r="AI435" s="53">
        <v>0</v>
      </c>
    </row>
    <row r="436" spans="2:35" s="6" customFormat="1" ht="66">
      <c r="B436" s="51">
        <v>78.474000000000004</v>
      </c>
      <c r="C436" s="13" t="s">
        <v>489</v>
      </c>
      <c r="D436" s="11"/>
      <c r="E436" s="91">
        <v>20</v>
      </c>
      <c r="F436" s="31" t="s">
        <v>11</v>
      </c>
      <c r="G436" s="16" t="s">
        <v>12</v>
      </c>
      <c r="H436" s="17" t="s">
        <v>13</v>
      </c>
      <c r="I436" s="16" t="s">
        <v>14</v>
      </c>
      <c r="J436" s="53">
        <v>85</v>
      </c>
      <c r="K436" s="54">
        <v>1700</v>
      </c>
      <c r="L436" s="1127">
        <v>0</v>
      </c>
      <c r="M436" s="53">
        <v>0</v>
      </c>
      <c r="N436" s="1081">
        <v>0</v>
      </c>
      <c r="O436" s="53">
        <v>0</v>
      </c>
      <c r="P436" s="1081">
        <v>0</v>
      </c>
      <c r="Q436" s="53">
        <v>0</v>
      </c>
      <c r="R436" s="1081">
        <v>5</v>
      </c>
      <c r="S436" s="53">
        <v>425</v>
      </c>
      <c r="T436" s="1081">
        <v>0</v>
      </c>
      <c r="U436" s="53">
        <v>0</v>
      </c>
      <c r="V436" s="1081">
        <v>0</v>
      </c>
      <c r="W436" s="53">
        <v>0</v>
      </c>
      <c r="X436" s="1081">
        <v>15</v>
      </c>
      <c r="Y436" s="53">
        <v>1275</v>
      </c>
      <c r="Z436" s="1081">
        <v>0</v>
      </c>
      <c r="AA436" s="53">
        <v>0</v>
      </c>
      <c r="AB436" s="1081">
        <v>0</v>
      </c>
      <c r="AC436" s="53">
        <v>0</v>
      </c>
      <c r="AD436" s="1081">
        <v>0</v>
      </c>
      <c r="AE436" s="53">
        <v>0</v>
      </c>
      <c r="AF436" s="1081">
        <v>0</v>
      </c>
      <c r="AG436" s="53">
        <v>0</v>
      </c>
      <c r="AH436" s="1081">
        <v>0</v>
      </c>
      <c r="AI436" s="53">
        <v>0</v>
      </c>
    </row>
    <row r="437" spans="2:35" s="6" customFormat="1" ht="66">
      <c r="B437" s="51">
        <v>81.432000000000002</v>
      </c>
      <c r="C437" s="13" t="s">
        <v>490</v>
      </c>
      <c r="D437" s="11"/>
      <c r="E437" s="91">
        <v>20</v>
      </c>
      <c r="F437" s="31" t="s">
        <v>11</v>
      </c>
      <c r="G437" s="16" t="s">
        <v>12</v>
      </c>
      <c r="H437" s="17" t="s">
        <v>13</v>
      </c>
      <c r="I437" s="16" t="s">
        <v>14</v>
      </c>
      <c r="J437" s="53">
        <v>88</v>
      </c>
      <c r="K437" s="54">
        <v>1760</v>
      </c>
      <c r="L437" s="1127">
        <v>0</v>
      </c>
      <c r="M437" s="53">
        <v>0</v>
      </c>
      <c r="N437" s="1081">
        <v>0</v>
      </c>
      <c r="O437" s="53">
        <v>0</v>
      </c>
      <c r="P437" s="1081">
        <v>0</v>
      </c>
      <c r="Q437" s="53">
        <v>0</v>
      </c>
      <c r="R437" s="1081">
        <v>5</v>
      </c>
      <c r="S437" s="53">
        <v>440</v>
      </c>
      <c r="T437" s="1081">
        <v>0</v>
      </c>
      <c r="U437" s="53">
        <v>0</v>
      </c>
      <c r="V437" s="1081">
        <v>0</v>
      </c>
      <c r="W437" s="53">
        <v>0</v>
      </c>
      <c r="X437" s="1081">
        <v>15</v>
      </c>
      <c r="Y437" s="53">
        <v>1320</v>
      </c>
      <c r="Z437" s="1081">
        <v>0</v>
      </c>
      <c r="AA437" s="53">
        <v>0</v>
      </c>
      <c r="AB437" s="1081">
        <v>0</v>
      </c>
      <c r="AC437" s="53">
        <v>0</v>
      </c>
      <c r="AD437" s="1081">
        <v>0</v>
      </c>
      <c r="AE437" s="53">
        <v>0</v>
      </c>
      <c r="AF437" s="1081">
        <v>0</v>
      </c>
      <c r="AG437" s="53">
        <v>0</v>
      </c>
      <c r="AH437" s="1081">
        <v>0</v>
      </c>
      <c r="AI437" s="53">
        <v>0</v>
      </c>
    </row>
    <row r="438" spans="2:35" s="6" customFormat="1" ht="66">
      <c r="B438" s="51">
        <v>81.432000000000002</v>
      </c>
      <c r="C438" s="13" t="s">
        <v>491</v>
      </c>
      <c r="D438" s="11"/>
      <c r="E438" s="91">
        <v>20</v>
      </c>
      <c r="F438" s="31" t="s">
        <v>11</v>
      </c>
      <c r="G438" s="16" t="s">
        <v>12</v>
      </c>
      <c r="H438" s="17" t="s">
        <v>13</v>
      </c>
      <c r="I438" s="16" t="s">
        <v>14</v>
      </c>
      <c r="J438" s="53">
        <v>88</v>
      </c>
      <c r="K438" s="54">
        <v>1760</v>
      </c>
      <c r="L438" s="1127">
        <v>0</v>
      </c>
      <c r="M438" s="53">
        <v>0</v>
      </c>
      <c r="N438" s="1081">
        <v>0</v>
      </c>
      <c r="O438" s="53">
        <v>0</v>
      </c>
      <c r="P438" s="1081">
        <v>0</v>
      </c>
      <c r="Q438" s="53">
        <v>0</v>
      </c>
      <c r="R438" s="1081">
        <v>5</v>
      </c>
      <c r="S438" s="53">
        <v>440</v>
      </c>
      <c r="T438" s="1081">
        <v>0</v>
      </c>
      <c r="U438" s="53">
        <v>0</v>
      </c>
      <c r="V438" s="1081">
        <v>0</v>
      </c>
      <c r="W438" s="53">
        <v>0</v>
      </c>
      <c r="X438" s="1081">
        <v>15</v>
      </c>
      <c r="Y438" s="53">
        <v>1320</v>
      </c>
      <c r="Z438" s="1081">
        <v>0</v>
      </c>
      <c r="AA438" s="53">
        <v>0</v>
      </c>
      <c r="AB438" s="1081">
        <v>0</v>
      </c>
      <c r="AC438" s="53">
        <v>0</v>
      </c>
      <c r="AD438" s="1081">
        <v>0</v>
      </c>
      <c r="AE438" s="53">
        <v>0</v>
      </c>
      <c r="AF438" s="1081">
        <v>0</v>
      </c>
      <c r="AG438" s="53">
        <v>0</v>
      </c>
      <c r="AH438" s="1081">
        <v>0</v>
      </c>
      <c r="AI438" s="53">
        <v>0</v>
      </c>
    </row>
    <row r="439" spans="2:35" s="6" customFormat="1" ht="66">
      <c r="B439" s="51">
        <v>81.432000000000002</v>
      </c>
      <c r="C439" s="13" t="s">
        <v>492</v>
      </c>
      <c r="D439" s="11"/>
      <c r="E439" s="91">
        <v>28</v>
      </c>
      <c r="F439" s="31" t="s">
        <v>11</v>
      </c>
      <c r="G439" s="16" t="s">
        <v>12</v>
      </c>
      <c r="H439" s="17" t="s">
        <v>13</v>
      </c>
      <c r="I439" s="16" t="s">
        <v>14</v>
      </c>
      <c r="J439" s="53">
        <v>88</v>
      </c>
      <c r="K439" s="54">
        <v>2464</v>
      </c>
      <c r="L439" s="1127">
        <v>0</v>
      </c>
      <c r="M439" s="53">
        <v>0</v>
      </c>
      <c r="N439" s="1081">
        <v>0</v>
      </c>
      <c r="O439" s="53">
        <v>0</v>
      </c>
      <c r="P439" s="1081">
        <v>0</v>
      </c>
      <c r="Q439" s="53">
        <v>0</v>
      </c>
      <c r="R439" s="1081">
        <v>13</v>
      </c>
      <c r="S439" s="53">
        <v>1144</v>
      </c>
      <c r="T439" s="1081">
        <v>0</v>
      </c>
      <c r="U439" s="53">
        <v>0</v>
      </c>
      <c r="V439" s="1081">
        <v>0</v>
      </c>
      <c r="W439" s="53">
        <v>0</v>
      </c>
      <c r="X439" s="1081">
        <v>15</v>
      </c>
      <c r="Y439" s="53">
        <v>1320</v>
      </c>
      <c r="Z439" s="1081">
        <v>0</v>
      </c>
      <c r="AA439" s="53">
        <v>0</v>
      </c>
      <c r="AB439" s="1081">
        <v>0</v>
      </c>
      <c r="AC439" s="53">
        <v>0</v>
      </c>
      <c r="AD439" s="1081">
        <v>0</v>
      </c>
      <c r="AE439" s="53">
        <v>0</v>
      </c>
      <c r="AF439" s="1081">
        <v>0</v>
      </c>
      <c r="AG439" s="53">
        <v>0</v>
      </c>
      <c r="AH439" s="1081">
        <v>0</v>
      </c>
      <c r="AI439" s="53">
        <v>0</v>
      </c>
    </row>
    <row r="440" spans="2:35" s="6" customFormat="1" ht="66">
      <c r="B440" s="51">
        <v>313.2</v>
      </c>
      <c r="C440" s="24" t="s">
        <v>493</v>
      </c>
      <c r="D440" s="11"/>
      <c r="E440" s="91">
        <v>15</v>
      </c>
      <c r="F440" s="31" t="s">
        <v>418</v>
      </c>
      <c r="G440" s="16" t="s">
        <v>12</v>
      </c>
      <c r="H440" s="17" t="s">
        <v>13</v>
      </c>
      <c r="I440" s="16" t="s">
        <v>14</v>
      </c>
      <c r="J440" s="53">
        <v>339</v>
      </c>
      <c r="K440" s="54">
        <v>5085</v>
      </c>
      <c r="L440" s="1127">
        <v>0</v>
      </c>
      <c r="M440" s="53">
        <v>0</v>
      </c>
      <c r="N440" s="1081">
        <v>0</v>
      </c>
      <c r="O440" s="53">
        <v>0</v>
      </c>
      <c r="P440" s="1081">
        <v>0</v>
      </c>
      <c r="Q440" s="53">
        <v>0</v>
      </c>
      <c r="R440" s="1081">
        <v>5</v>
      </c>
      <c r="S440" s="53">
        <v>1695</v>
      </c>
      <c r="T440" s="1081">
        <v>0</v>
      </c>
      <c r="U440" s="53">
        <v>0</v>
      </c>
      <c r="V440" s="1081">
        <v>0</v>
      </c>
      <c r="W440" s="53">
        <v>0</v>
      </c>
      <c r="X440" s="1081">
        <v>10</v>
      </c>
      <c r="Y440" s="53">
        <v>3390</v>
      </c>
      <c r="Z440" s="1081">
        <v>0</v>
      </c>
      <c r="AA440" s="53">
        <v>0</v>
      </c>
      <c r="AB440" s="1081">
        <v>0</v>
      </c>
      <c r="AC440" s="53">
        <v>0</v>
      </c>
      <c r="AD440" s="1081">
        <v>0</v>
      </c>
      <c r="AE440" s="53">
        <v>0</v>
      </c>
      <c r="AF440" s="1081">
        <v>0</v>
      </c>
      <c r="AG440" s="53">
        <v>0</v>
      </c>
      <c r="AH440" s="1081">
        <v>0</v>
      </c>
      <c r="AI440" s="53">
        <v>0</v>
      </c>
    </row>
    <row r="441" spans="2:35" s="6" customFormat="1" ht="66">
      <c r="B441" s="51">
        <v>12.029333333333334</v>
      </c>
      <c r="C441" s="12" t="s">
        <v>494</v>
      </c>
      <c r="D441" s="11"/>
      <c r="E441" s="91">
        <v>75</v>
      </c>
      <c r="F441" s="31" t="s">
        <v>11</v>
      </c>
      <c r="G441" s="16" t="s">
        <v>12</v>
      </c>
      <c r="H441" s="17" t="s">
        <v>13</v>
      </c>
      <c r="I441" s="16" t="s">
        <v>14</v>
      </c>
      <c r="J441" s="53">
        <v>13</v>
      </c>
      <c r="K441" s="54">
        <v>975</v>
      </c>
      <c r="L441" s="1127">
        <v>0</v>
      </c>
      <c r="M441" s="53">
        <v>0</v>
      </c>
      <c r="N441" s="1081">
        <v>0</v>
      </c>
      <c r="O441" s="53">
        <v>0</v>
      </c>
      <c r="P441" s="1081">
        <v>0</v>
      </c>
      <c r="Q441" s="53">
        <v>0</v>
      </c>
      <c r="R441" s="1081">
        <v>55</v>
      </c>
      <c r="S441" s="53">
        <v>715</v>
      </c>
      <c r="T441" s="1081">
        <v>0</v>
      </c>
      <c r="U441" s="53">
        <v>0</v>
      </c>
      <c r="V441" s="1081">
        <v>0</v>
      </c>
      <c r="W441" s="53">
        <v>0</v>
      </c>
      <c r="X441" s="1081">
        <v>15</v>
      </c>
      <c r="Y441" s="53">
        <v>195</v>
      </c>
      <c r="Z441" s="1081">
        <v>0</v>
      </c>
      <c r="AA441" s="53">
        <v>0</v>
      </c>
      <c r="AB441" s="1081">
        <v>0</v>
      </c>
      <c r="AC441" s="53">
        <v>0</v>
      </c>
      <c r="AD441" s="1081">
        <v>5</v>
      </c>
      <c r="AE441" s="53">
        <v>65</v>
      </c>
      <c r="AF441" s="1081">
        <v>0</v>
      </c>
      <c r="AG441" s="53">
        <v>0</v>
      </c>
      <c r="AH441" s="1081">
        <v>0</v>
      </c>
      <c r="AI441" s="53">
        <v>0</v>
      </c>
    </row>
    <row r="442" spans="2:35" s="6" customFormat="1" ht="66">
      <c r="B442" s="51">
        <v>13.781000000000001</v>
      </c>
      <c r="C442" s="13" t="s">
        <v>495</v>
      </c>
      <c r="D442" s="11"/>
      <c r="E442" s="91">
        <v>30</v>
      </c>
      <c r="F442" s="31" t="s">
        <v>11</v>
      </c>
      <c r="G442" s="16" t="s">
        <v>12</v>
      </c>
      <c r="H442" s="17" t="s">
        <v>13</v>
      </c>
      <c r="I442" s="16" t="s">
        <v>14</v>
      </c>
      <c r="J442" s="53">
        <v>15</v>
      </c>
      <c r="K442" s="54">
        <v>450</v>
      </c>
      <c r="L442" s="1127">
        <v>0</v>
      </c>
      <c r="M442" s="53">
        <v>0</v>
      </c>
      <c r="N442" s="1081">
        <v>0</v>
      </c>
      <c r="O442" s="53">
        <v>0</v>
      </c>
      <c r="P442" s="1081">
        <v>0</v>
      </c>
      <c r="Q442" s="53">
        <v>0</v>
      </c>
      <c r="R442" s="1081">
        <v>0</v>
      </c>
      <c r="S442" s="53">
        <v>0</v>
      </c>
      <c r="T442" s="1081">
        <v>0</v>
      </c>
      <c r="U442" s="53">
        <v>0</v>
      </c>
      <c r="V442" s="1081">
        <v>0</v>
      </c>
      <c r="W442" s="53">
        <v>0</v>
      </c>
      <c r="X442" s="1081">
        <v>30</v>
      </c>
      <c r="Y442" s="53">
        <v>450</v>
      </c>
      <c r="Z442" s="1081">
        <v>0</v>
      </c>
      <c r="AA442" s="53">
        <v>0</v>
      </c>
      <c r="AB442" s="1081">
        <v>0</v>
      </c>
      <c r="AC442" s="53">
        <v>0</v>
      </c>
      <c r="AD442" s="1081">
        <v>0</v>
      </c>
      <c r="AE442" s="53">
        <v>0</v>
      </c>
      <c r="AF442" s="1081">
        <v>0</v>
      </c>
      <c r="AG442" s="53">
        <v>0</v>
      </c>
      <c r="AH442" s="1081">
        <v>0</v>
      </c>
      <c r="AI442" s="53">
        <v>0</v>
      </c>
    </row>
    <row r="443" spans="2:35" s="6" customFormat="1" ht="66">
      <c r="B443" s="51">
        <v>13.781000000000001</v>
      </c>
      <c r="C443" s="13" t="s">
        <v>496</v>
      </c>
      <c r="D443" s="11"/>
      <c r="E443" s="91">
        <v>35</v>
      </c>
      <c r="F443" s="31" t="s">
        <v>11</v>
      </c>
      <c r="G443" s="16" t="s">
        <v>12</v>
      </c>
      <c r="H443" s="17" t="s">
        <v>13</v>
      </c>
      <c r="I443" s="16" t="s">
        <v>14</v>
      </c>
      <c r="J443" s="53">
        <v>15</v>
      </c>
      <c r="K443" s="54">
        <v>525</v>
      </c>
      <c r="L443" s="1127">
        <v>0</v>
      </c>
      <c r="M443" s="53">
        <v>0</v>
      </c>
      <c r="N443" s="1081">
        <v>0</v>
      </c>
      <c r="O443" s="53">
        <v>0</v>
      </c>
      <c r="P443" s="1081">
        <v>0</v>
      </c>
      <c r="Q443" s="53">
        <v>0</v>
      </c>
      <c r="R443" s="1081">
        <v>5</v>
      </c>
      <c r="S443" s="53">
        <v>75</v>
      </c>
      <c r="T443" s="1081">
        <v>0</v>
      </c>
      <c r="U443" s="53">
        <v>0</v>
      </c>
      <c r="V443" s="1081">
        <v>0</v>
      </c>
      <c r="W443" s="53">
        <v>0</v>
      </c>
      <c r="X443" s="1081">
        <v>30</v>
      </c>
      <c r="Y443" s="53">
        <v>450</v>
      </c>
      <c r="Z443" s="1081">
        <v>0</v>
      </c>
      <c r="AA443" s="53">
        <v>0</v>
      </c>
      <c r="AB443" s="1081">
        <v>0</v>
      </c>
      <c r="AC443" s="53">
        <v>0</v>
      </c>
      <c r="AD443" s="1081">
        <v>0</v>
      </c>
      <c r="AE443" s="53">
        <v>0</v>
      </c>
      <c r="AF443" s="1081">
        <v>0</v>
      </c>
      <c r="AG443" s="53">
        <v>0</v>
      </c>
      <c r="AH443" s="1081">
        <v>0</v>
      </c>
      <c r="AI443" s="53">
        <v>0</v>
      </c>
    </row>
    <row r="444" spans="2:35" s="6" customFormat="1" ht="66">
      <c r="B444" s="51">
        <v>13.781000000000001</v>
      </c>
      <c r="C444" s="13" t="s">
        <v>497</v>
      </c>
      <c r="D444" s="11"/>
      <c r="E444" s="91">
        <v>35</v>
      </c>
      <c r="F444" s="31" t="s">
        <v>11</v>
      </c>
      <c r="G444" s="16" t="s">
        <v>12</v>
      </c>
      <c r="H444" s="17" t="s">
        <v>13</v>
      </c>
      <c r="I444" s="16" t="s">
        <v>14</v>
      </c>
      <c r="J444" s="53">
        <v>15</v>
      </c>
      <c r="K444" s="54">
        <v>525</v>
      </c>
      <c r="L444" s="1127">
        <v>0</v>
      </c>
      <c r="M444" s="53">
        <v>0</v>
      </c>
      <c r="N444" s="1081">
        <v>0</v>
      </c>
      <c r="O444" s="53">
        <v>0</v>
      </c>
      <c r="P444" s="1081">
        <v>0</v>
      </c>
      <c r="Q444" s="53">
        <v>0</v>
      </c>
      <c r="R444" s="1081">
        <v>5</v>
      </c>
      <c r="S444" s="53">
        <v>75</v>
      </c>
      <c r="T444" s="1081">
        <v>0</v>
      </c>
      <c r="U444" s="53">
        <v>0</v>
      </c>
      <c r="V444" s="1081">
        <v>0</v>
      </c>
      <c r="W444" s="53">
        <v>0</v>
      </c>
      <c r="X444" s="1081">
        <v>30</v>
      </c>
      <c r="Y444" s="53">
        <v>450</v>
      </c>
      <c r="Z444" s="1081">
        <v>0</v>
      </c>
      <c r="AA444" s="53">
        <v>0</v>
      </c>
      <c r="AB444" s="1081">
        <v>0</v>
      </c>
      <c r="AC444" s="53">
        <v>0</v>
      </c>
      <c r="AD444" s="1081">
        <v>0</v>
      </c>
      <c r="AE444" s="53">
        <v>0</v>
      </c>
      <c r="AF444" s="1081">
        <v>0</v>
      </c>
      <c r="AG444" s="53">
        <v>0</v>
      </c>
      <c r="AH444" s="1081">
        <v>0</v>
      </c>
      <c r="AI444" s="53">
        <v>0</v>
      </c>
    </row>
    <row r="445" spans="2:35" s="6" customFormat="1" ht="66">
      <c r="B445" s="51">
        <v>13.781000000000001</v>
      </c>
      <c r="C445" s="13" t="s">
        <v>498</v>
      </c>
      <c r="D445" s="11"/>
      <c r="E445" s="91">
        <v>30</v>
      </c>
      <c r="F445" s="31" t="s">
        <v>11</v>
      </c>
      <c r="G445" s="16" t="s">
        <v>12</v>
      </c>
      <c r="H445" s="17" t="s">
        <v>13</v>
      </c>
      <c r="I445" s="16" t="s">
        <v>14</v>
      </c>
      <c r="J445" s="53">
        <v>15</v>
      </c>
      <c r="K445" s="54">
        <v>450</v>
      </c>
      <c r="L445" s="1127">
        <v>0</v>
      </c>
      <c r="M445" s="53">
        <v>0</v>
      </c>
      <c r="N445" s="1081">
        <v>0</v>
      </c>
      <c r="O445" s="53">
        <v>0</v>
      </c>
      <c r="P445" s="1081">
        <v>0</v>
      </c>
      <c r="Q445" s="53">
        <v>0</v>
      </c>
      <c r="R445" s="1081">
        <v>0</v>
      </c>
      <c r="S445" s="53">
        <v>0</v>
      </c>
      <c r="T445" s="1081">
        <v>0</v>
      </c>
      <c r="U445" s="53">
        <v>0</v>
      </c>
      <c r="V445" s="1081">
        <v>0</v>
      </c>
      <c r="W445" s="53">
        <v>0</v>
      </c>
      <c r="X445" s="1081">
        <v>30</v>
      </c>
      <c r="Y445" s="53">
        <v>450</v>
      </c>
      <c r="Z445" s="1081">
        <v>0</v>
      </c>
      <c r="AA445" s="53">
        <v>0</v>
      </c>
      <c r="AB445" s="1081">
        <v>0</v>
      </c>
      <c r="AC445" s="53">
        <v>0</v>
      </c>
      <c r="AD445" s="1081">
        <v>0</v>
      </c>
      <c r="AE445" s="53">
        <v>0</v>
      </c>
      <c r="AF445" s="1081">
        <v>0</v>
      </c>
      <c r="AG445" s="53">
        <v>0</v>
      </c>
      <c r="AH445" s="1081">
        <v>0</v>
      </c>
      <c r="AI445" s="53">
        <v>0</v>
      </c>
    </row>
    <row r="446" spans="2:35" s="6" customFormat="1" ht="66">
      <c r="B446" s="51">
        <v>13.781000000000001</v>
      </c>
      <c r="C446" s="13" t="s">
        <v>499</v>
      </c>
      <c r="D446" s="11"/>
      <c r="E446" s="91">
        <v>30</v>
      </c>
      <c r="F446" s="31" t="s">
        <v>11</v>
      </c>
      <c r="G446" s="16" t="s">
        <v>12</v>
      </c>
      <c r="H446" s="17" t="s">
        <v>13</v>
      </c>
      <c r="I446" s="16" t="s">
        <v>14</v>
      </c>
      <c r="J446" s="53">
        <v>15</v>
      </c>
      <c r="K446" s="54">
        <v>450</v>
      </c>
      <c r="L446" s="1127">
        <v>0</v>
      </c>
      <c r="M446" s="53">
        <v>0</v>
      </c>
      <c r="N446" s="1081">
        <v>0</v>
      </c>
      <c r="O446" s="53">
        <v>0</v>
      </c>
      <c r="P446" s="1081">
        <v>0</v>
      </c>
      <c r="Q446" s="53">
        <v>0</v>
      </c>
      <c r="R446" s="1081">
        <v>0</v>
      </c>
      <c r="S446" s="53">
        <v>0</v>
      </c>
      <c r="T446" s="1081">
        <v>0</v>
      </c>
      <c r="U446" s="53">
        <v>0</v>
      </c>
      <c r="V446" s="1081">
        <v>0</v>
      </c>
      <c r="W446" s="53">
        <v>0</v>
      </c>
      <c r="X446" s="1081">
        <v>30</v>
      </c>
      <c r="Y446" s="53">
        <v>450</v>
      </c>
      <c r="Z446" s="1081">
        <v>0</v>
      </c>
      <c r="AA446" s="53">
        <v>0</v>
      </c>
      <c r="AB446" s="1081">
        <v>0</v>
      </c>
      <c r="AC446" s="53">
        <v>0</v>
      </c>
      <c r="AD446" s="1081">
        <v>0</v>
      </c>
      <c r="AE446" s="53">
        <v>0</v>
      </c>
      <c r="AF446" s="1081">
        <v>0</v>
      </c>
      <c r="AG446" s="53">
        <v>0</v>
      </c>
      <c r="AH446" s="1081">
        <v>0</v>
      </c>
      <c r="AI446" s="53">
        <v>0</v>
      </c>
    </row>
    <row r="447" spans="2:35" s="6" customFormat="1" ht="66">
      <c r="B447" s="51">
        <v>13.781000000000001</v>
      </c>
      <c r="C447" s="13" t="s">
        <v>500</v>
      </c>
      <c r="D447" s="11"/>
      <c r="E447" s="91">
        <v>30</v>
      </c>
      <c r="F447" s="31" t="s">
        <v>11</v>
      </c>
      <c r="G447" s="16" t="s">
        <v>12</v>
      </c>
      <c r="H447" s="17" t="s">
        <v>13</v>
      </c>
      <c r="I447" s="16" t="s">
        <v>14</v>
      </c>
      <c r="J447" s="53">
        <v>15</v>
      </c>
      <c r="K447" s="54">
        <v>450</v>
      </c>
      <c r="L447" s="1127">
        <v>0</v>
      </c>
      <c r="M447" s="53">
        <v>0</v>
      </c>
      <c r="N447" s="1081">
        <v>0</v>
      </c>
      <c r="O447" s="53">
        <v>0</v>
      </c>
      <c r="P447" s="1081">
        <v>0</v>
      </c>
      <c r="Q447" s="53">
        <v>0</v>
      </c>
      <c r="R447" s="1081">
        <v>0</v>
      </c>
      <c r="S447" s="53">
        <v>0</v>
      </c>
      <c r="T447" s="1081">
        <v>0</v>
      </c>
      <c r="U447" s="53">
        <v>0</v>
      </c>
      <c r="V447" s="1081">
        <v>0</v>
      </c>
      <c r="W447" s="53">
        <v>0</v>
      </c>
      <c r="X447" s="1081">
        <v>30</v>
      </c>
      <c r="Y447" s="53">
        <v>450</v>
      </c>
      <c r="Z447" s="1081">
        <v>0</v>
      </c>
      <c r="AA447" s="53">
        <v>0</v>
      </c>
      <c r="AB447" s="1081">
        <v>0</v>
      </c>
      <c r="AC447" s="53">
        <v>0</v>
      </c>
      <c r="AD447" s="1081">
        <v>0</v>
      </c>
      <c r="AE447" s="53">
        <v>0</v>
      </c>
      <c r="AF447" s="1081">
        <v>0</v>
      </c>
      <c r="AG447" s="53">
        <v>0</v>
      </c>
      <c r="AH447" s="1081">
        <v>0</v>
      </c>
      <c r="AI447" s="53">
        <v>0</v>
      </c>
    </row>
    <row r="448" spans="2:35" s="6" customFormat="1" ht="66">
      <c r="B448" s="51">
        <v>13.781000000000001</v>
      </c>
      <c r="C448" s="13" t="s">
        <v>501</v>
      </c>
      <c r="D448" s="11"/>
      <c r="E448" s="91">
        <v>35</v>
      </c>
      <c r="F448" s="31" t="s">
        <v>11</v>
      </c>
      <c r="G448" s="16" t="s">
        <v>12</v>
      </c>
      <c r="H448" s="17" t="s">
        <v>13</v>
      </c>
      <c r="I448" s="16" t="s">
        <v>14</v>
      </c>
      <c r="J448" s="53">
        <v>15</v>
      </c>
      <c r="K448" s="54">
        <v>525</v>
      </c>
      <c r="L448" s="1127">
        <v>0</v>
      </c>
      <c r="M448" s="53">
        <v>0</v>
      </c>
      <c r="N448" s="1081">
        <v>0</v>
      </c>
      <c r="O448" s="53">
        <v>0</v>
      </c>
      <c r="P448" s="1081">
        <v>0</v>
      </c>
      <c r="Q448" s="53">
        <v>0</v>
      </c>
      <c r="R448" s="1081">
        <v>5</v>
      </c>
      <c r="S448" s="53">
        <v>75</v>
      </c>
      <c r="T448" s="1081">
        <v>0</v>
      </c>
      <c r="U448" s="53">
        <v>0</v>
      </c>
      <c r="V448" s="1081">
        <v>0</v>
      </c>
      <c r="W448" s="53">
        <v>0</v>
      </c>
      <c r="X448" s="1081">
        <v>30</v>
      </c>
      <c r="Y448" s="53">
        <v>450</v>
      </c>
      <c r="Z448" s="1081">
        <v>0</v>
      </c>
      <c r="AA448" s="53">
        <v>0</v>
      </c>
      <c r="AB448" s="1081">
        <v>0</v>
      </c>
      <c r="AC448" s="53">
        <v>0</v>
      </c>
      <c r="AD448" s="1081">
        <v>0</v>
      </c>
      <c r="AE448" s="53">
        <v>0</v>
      </c>
      <c r="AF448" s="1081">
        <v>0</v>
      </c>
      <c r="AG448" s="53">
        <v>0</v>
      </c>
      <c r="AH448" s="1081">
        <v>0</v>
      </c>
      <c r="AI448" s="53">
        <v>0</v>
      </c>
    </row>
    <row r="449" spans="2:35" s="6" customFormat="1" ht="66">
      <c r="B449" s="51">
        <v>13.781000000000001</v>
      </c>
      <c r="C449" s="13" t="s">
        <v>502</v>
      </c>
      <c r="D449" s="11"/>
      <c r="E449" s="91">
        <v>30</v>
      </c>
      <c r="F449" s="31" t="s">
        <v>11</v>
      </c>
      <c r="G449" s="16" t="s">
        <v>12</v>
      </c>
      <c r="H449" s="17" t="s">
        <v>13</v>
      </c>
      <c r="I449" s="16" t="s">
        <v>14</v>
      </c>
      <c r="J449" s="53">
        <v>15</v>
      </c>
      <c r="K449" s="54">
        <v>450</v>
      </c>
      <c r="L449" s="1127">
        <v>0</v>
      </c>
      <c r="M449" s="53">
        <v>0</v>
      </c>
      <c r="N449" s="1081">
        <v>0</v>
      </c>
      <c r="O449" s="53">
        <v>0</v>
      </c>
      <c r="P449" s="1081">
        <v>0</v>
      </c>
      <c r="Q449" s="53">
        <v>0</v>
      </c>
      <c r="R449" s="1081">
        <v>0</v>
      </c>
      <c r="S449" s="53">
        <v>0</v>
      </c>
      <c r="T449" s="1081">
        <v>0</v>
      </c>
      <c r="U449" s="53">
        <v>0</v>
      </c>
      <c r="V449" s="1081">
        <v>0</v>
      </c>
      <c r="W449" s="53">
        <v>0</v>
      </c>
      <c r="X449" s="1081">
        <v>30</v>
      </c>
      <c r="Y449" s="53">
        <v>450</v>
      </c>
      <c r="Z449" s="1081">
        <v>0</v>
      </c>
      <c r="AA449" s="53">
        <v>0</v>
      </c>
      <c r="AB449" s="1081">
        <v>0</v>
      </c>
      <c r="AC449" s="53">
        <v>0</v>
      </c>
      <c r="AD449" s="1081">
        <v>0</v>
      </c>
      <c r="AE449" s="53">
        <v>0</v>
      </c>
      <c r="AF449" s="1081">
        <v>0</v>
      </c>
      <c r="AG449" s="53">
        <v>0</v>
      </c>
      <c r="AH449" s="1081">
        <v>0</v>
      </c>
      <c r="AI449" s="53">
        <v>0</v>
      </c>
    </row>
    <row r="450" spans="2:35" s="6" customFormat="1" ht="66">
      <c r="B450" s="51">
        <v>13.781000000000001</v>
      </c>
      <c r="C450" s="13" t="s">
        <v>503</v>
      </c>
      <c r="D450" s="11"/>
      <c r="E450" s="91">
        <v>35</v>
      </c>
      <c r="F450" s="31" t="s">
        <v>11</v>
      </c>
      <c r="G450" s="16" t="s">
        <v>12</v>
      </c>
      <c r="H450" s="17" t="s">
        <v>13</v>
      </c>
      <c r="I450" s="16" t="s">
        <v>14</v>
      </c>
      <c r="J450" s="53">
        <v>15</v>
      </c>
      <c r="K450" s="54">
        <v>525</v>
      </c>
      <c r="L450" s="1127">
        <v>0</v>
      </c>
      <c r="M450" s="53">
        <v>0</v>
      </c>
      <c r="N450" s="1081">
        <v>0</v>
      </c>
      <c r="O450" s="53">
        <v>0</v>
      </c>
      <c r="P450" s="1081">
        <v>0</v>
      </c>
      <c r="Q450" s="53">
        <v>0</v>
      </c>
      <c r="R450" s="1081">
        <v>5</v>
      </c>
      <c r="S450" s="53">
        <v>75</v>
      </c>
      <c r="T450" s="1081">
        <v>0</v>
      </c>
      <c r="U450" s="53">
        <v>0</v>
      </c>
      <c r="V450" s="1081">
        <v>0</v>
      </c>
      <c r="W450" s="53">
        <v>0</v>
      </c>
      <c r="X450" s="1081">
        <v>30</v>
      </c>
      <c r="Y450" s="53">
        <v>450</v>
      </c>
      <c r="Z450" s="1081">
        <v>0</v>
      </c>
      <c r="AA450" s="53">
        <v>0</v>
      </c>
      <c r="AB450" s="1081">
        <v>0</v>
      </c>
      <c r="AC450" s="53">
        <v>0</v>
      </c>
      <c r="AD450" s="1081">
        <v>0</v>
      </c>
      <c r="AE450" s="53">
        <v>0</v>
      </c>
      <c r="AF450" s="1081">
        <v>0</v>
      </c>
      <c r="AG450" s="53">
        <v>0</v>
      </c>
      <c r="AH450" s="1081">
        <v>0</v>
      </c>
      <c r="AI450" s="53">
        <v>0</v>
      </c>
    </row>
    <row r="451" spans="2:35" s="6" customFormat="1" ht="66">
      <c r="B451" s="51">
        <v>10.440000000000001</v>
      </c>
      <c r="C451" s="13" t="s">
        <v>504</v>
      </c>
      <c r="D451" s="11"/>
      <c r="E451" s="91">
        <v>90</v>
      </c>
      <c r="F451" s="31" t="s">
        <v>11</v>
      </c>
      <c r="G451" s="16" t="s">
        <v>12</v>
      </c>
      <c r="H451" s="17" t="s">
        <v>13</v>
      </c>
      <c r="I451" s="16" t="s">
        <v>14</v>
      </c>
      <c r="J451" s="53">
        <v>12</v>
      </c>
      <c r="K451" s="54">
        <v>1080</v>
      </c>
      <c r="L451" s="1127">
        <v>0</v>
      </c>
      <c r="M451" s="53">
        <v>0</v>
      </c>
      <c r="N451" s="1081">
        <v>0</v>
      </c>
      <c r="O451" s="53">
        <v>0</v>
      </c>
      <c r="P451" s="1081">
        <v>0</v>
      </c>
      <c r="Q451" s="53">
        <v>0</v>
      </c>
      <c r="R451" s="1081">
        <v>65</v>
      </c>
      <c r="S451" s="53">
        <v>780</v>
      </c>
      <c r="T451" s="1081">
        <v>0</v>
      </c>
      <c r="U451" s="53">
        <v>0</v>
      </c>
      <c r="V451" s="1081">
        <v>0</v>
      </c>
      <c r="W451" s="53">
        <v>0</v>
      </c>
      <c r="X451" s="1081">
        <v>15</v>
      </c>
      <c r="Y451" s="53">
        <v>180</v>
      </c>
      <c r="Z451" s="1081">
        <v>0</v>
      </c>
      <c r="AA451" s="53">
        <v>0</v>
      </c>
      <c r="AB451" s="1081">
        <v>0</v>
      </c>
      <c r="AC451" s="53">
        <v>0</v>
      </c>
      <c r="AD451" s="1081">
        <v>10</v>
      </c>
      <c r="AE451" s="53">
        <v>120</v>
      </c>
      <c r="AF451" s="1081">
        <v>0</v>
      </c>
      <c r="AG451" s="53">
        <v>0</v>
      </c>
      <c r="AH451" s="1081">
        <v>0</v>
      </c>
      <c r="AI451" s="53">
        <v>0</v>
      </c>
    </row>
    <row r="452" spans="2:35" s="6" customFormat="1" ht="66">
      <c r="B452" s="51">
        <v>49.613333333333337</v>
      </c>
      <c r="C452" s="13" t="s">
        <v>506</v>
      </c>
      <c r="D452" s="11"/>
      <c r="E452" s="91">
        <v>10</v>
      </c>
      <c r="F452" s="31" t="s">
        <v>22</v>
      </c>
      <c r="G452" s="16" t="s">
        <v>12</v>
      </c>
      <c r="H452" s="17" t="s">
        <v>13</v>
      </c>
      <c r="I452" s="16" t="s">
        <v>14</v>
      </c>
      <c r="J452" s="53">
        <v>54</v>
      </c>
      <c r="K452" s="54">
        <v>540</v>
      </c>
      <c r="L452" s="1127">
        <v>0</v>
      </c>
      <c r="M452" s="53">
        <v>0</v>
      </c>
      <c r="N452" s="1081">
        <v>0</v>
      </c>
      <c r="O452" s="53">
        <v>0</v>
      </c>
      <c r="P452" s="1081">
        <v>0</v>
      </c>
      <c r="Q452" s="53">
        <v>0</v>
      </c>
      <c r="R452" s="1081">
        <v>10</v>
      </c>
      <c r="S452" s="53">
        <v>540</v>
      </c>
      <c r="T452" s="1081">
        <v>0</v>
      </c>
      <c r="U452" s="53">
        <v>0</v>
      </c>
      <c r="V452" s="1081">
        <v>0</v>
      </c>
      <c r="W452" s="53">
        <v>0</v>
      </c>
      <c r="X452" s="1081">
        <v>0</v>
      </c>
      <c r="Y452" s="53">
        <v>0</v>
      </c>
      <c r="Z452" s="1081">
        <v>0</v>
      </c>
      <c r="AA452" s="53">
        <v>0</v>
      </c>
      <c r="AB452" s="1081">
        <v>0</v>
      </c>
      <c r="AC452" s="53">
        <v>0</v>
      </c>
      <c r="AD452" s="1081">
        <v>0</v>
      </c>
      <c r="AE452" s="53">
        <v>0</v>
      </c>
      <c r="AF452" s="1081">
        <v>0</v>
      </c>
      <c r="AG452" s="53">
        <v>0</v>
      </c>
      <c r="AH452" s="1081">
        <v>0</v>
      </c>
      <c r="AI452" s="53">
        <v>0</v>
      </c>
    </row>
    <row r="453" spans="2:35" s="6" customFormat="1" ht="66">
      <c r="B453" s="51">
        <v>4.7560000000000002</v>
      </c>
      <c r="C453" s="13" t="s">
        <v>507</v>
      </c>
      <c r="D453" s="11"/>
      <c r="E453" s="91">
        <v>65</v>
      </c>
      <c r="F453" s="31" t="s">
        <v>11</v>
      </c>
      <c r="G453" s="16" t="s">
        <v>12</v>
      </c>
      <c r="H453" s="17" t="s">
        <v>13</v>
      </c>
      <c r="I453" s="16" t="s">
        <v>14</v>
      </c>
      <c r="J453" s="53">
        <v>6</v>
      </c>
      <c r="K453" s="54">
        <v>390</v>
      </c>
      <c r="L453" s="1127">
        <v>0</v>
      </c>
      <c r="M453" s="53">
        <v>0</v>
      </c>
      <c r="N453" s="1081">
        <v>0</v>
      </c>
      <c r="O453" s="53">
        <v>0</v>
      </c>
      <c r="P453" s="1081">
        <v>0</v>
      </c>
      <c r="Q453" s="53">
        <v>0</v>
      </c>
      <c r="R453" s="1081">
        <v>60</v>
      </c>
      <c r="S453" s="53">
        <v>360</v>
      </c>
      <c r="T453" s="1081">
        <v>0</v>
      </c>
      <c r="U453" s="53">
        <v>0</v>
      </c>
      <c r="V453" s="1081">
        <v>0</v>
      </c>
      <c r="W453" s="53">
        <v>0</v>
      </c>
      <c r="X453" s="1081">
        <v>5</v>
      </c>
      <c r="Y453" s="53">
        <v>30</v>
      </c>
      <c r="Z453" s="1081">
        <v>0</v>
      </c>
      <c r="AA453" s="53">
        <v>0</v>
      </c>
      <c r="AB453" s="1081">
        <v>0</v>
      </c>
      <c r="AC453" s="53">
        <v>0</v>
      </c>
      <c r="AD453" s="1081">
        <v>0</v>
      </c>
      <c r="AE453" s="53">
        <v>0</v>
      </c>
      <c r="AF453" s="1081">
        <v>0</v>
      </c>
      <c r="AG453" s="53">
        <v>0</v>
      </c>
      <c r="AH453" s="1081">
        <v>0</v>
      </c>
      <c r="AI453" s="53">
        <v>0</v>
      </c>
    </row>
    <row r="454" spans="2:35" s="6" customFormat="1" ht="66">
      <c r="B454" s="51">
        <v>37.583999999999996</v>
      </c>
      <c r="C454" s="27" t="s">
        <v>508</v>
      </c>
      <c r="D454" s="11"/>
      <c r="E454" s="91">
        <v>70</v>
      </c>
      <c r="F454" s="31" t="s">
        <v>11</v>
      </c>
      <c r="G454" s="16" t="s">
        <v>12</v>
      </c>
      <c r="H454" s="17" t="s">
        <v>13</v>
      </c>
      <c r="I454" s="16" t="s">
        <v>14</v>
      </c>
      <c r="J454" s="53">
        <v>41</v>
      </c>
      <c r="K454" s="54">
        <v>2870</v>
      </c>
      <c r="L454" s="1127">
        <v>0</v>
      </c>
      <c r="M454" s="53">
        <v>0</v>
      </c>
      <c r="N454" s="1081">
        <v>0</v>
      </c>
      <c r="O454" s="53">
        <v>0</v>
      </c>
      <c r="P454" s="1081">
        <v>0</v>
      </c>
      <c r="Q454" s="53">
        <v>0</v>
      </c>
      <c r="R454" s="1081">
        <v>65</v>
      </c>
      <c r="S454" s="53">
        <v>2665</v>
      </c>
      <c r="T454" s="1081">
        <v>0</v>
      </c>
      <c r="U454" s="53">
        <v>0</v>
      </c>
      <c r="V454" s="1081">
        <v>0</v>
      </c>
      <c r="W454" s="53">
        <v>0</v>
      </c>
      <c r="X454" s="1081">
        <v>5</v>
      </c>
      <c r="Y454" s="53">
        <v>205</v>
      </c>
      <c r="Z454" s="1081">
        <v>0</v>
      </c>
      <c r="AA454" s="53">
        <v>0</v>
      </c>
      <c r="AB454" s="1081">
        <v>0</v>
      </c>
      <c r="AC454" s="53">
        <v>0</v>
      </c>
      <c r="AD454" s="1081">
        <v>0</v>
      </c>
      <c r="AE454" s="53">
        <v>0</v>
      </c>
      <c r="AF454" s="1081">
        <v>0</v>
      </c>
      <c r="AG454" s="53">
        <v>0</v>
      </c>
      <c r="AH454" s="1081">
        <v>0</v>
      </c>
      <c r="AI454" s="53">
        <v>0</v>
      </c>
    </row>
    <row r="455" spans="2:35" s="6" customFormat="1" ht="66">
      <c r="B455" s="51">
        <v>69.599999999999994</v>
      </c>
      <c r="C455" s="13" t="s">
        <v>509</v>
      </c>
      <c r="D455" s="11"/>
      <c r="E455" s="91">
        <v>67</v>
      </c>
      <c r="F455" s="31" t="s">
        <v>11</v>
      </c>
      <c r="G455" s="16" t="s">
        <v>12</v>
      </c>
      <c r="H455" s="17" t="s">
        <v>13</v>
      </c>
      <c r="I455" s="16" t="s">
        <v>14</v>
      </c>
      <c r="J455" s="53">
        <v>76</v>
      </c>
      <c r="K455" s="54">
        <v>5092</v>
      </c>
      <c r="L455" s="1127">
        <v>0</v>
      </c>
      <c r="M455" s="53">
        <v>0</v>
      </c>
      <c r="N455" s="1081">
        <v>0</v>
      </c>
      <c r="O455" s="53">
        <v>0</v>
      </c>
      <c r="P455" s="1081">
        <v>0</v>
      </c>
      <c r="Q455" s="53">
        <v>0</v>
      </c>
      <c r="R455" s="1081">
        <v>7</v>
      </c>
      <c r="S455" s="53">
        <v>532</v>
      </c>
      <c r="T455" s="1081">
        <v>0</v>
      </c>
      <c r="U455" s="53">
        <v>0</v>
      </c>
      <c r="V455" s="1081">
        <v>0</v>
      </c>
      <c r="W455" s="53">
        <v>0</v>
      </c>
      <c r="X455" s="1081">
        <v>60</v>
      </c>
      <c r="Y455" s="53">
        <v>4560</v>
      </c>
      <c r="Z455" s="1081">
        <v>0</v>
      </c>
      <c r="AA455" s="53">
        <v>0</v>
      </c>
      <c r="AB455" s="1081">
        <v>0</v>
      </c>
      <c r="AC455" s="53">
        <v>0</v>
      </c>
      <c r="AD455" s="1081">
        <v>0</v>
      </c>
      <c r="AE455" s="53">
        <v>0</v>
      </c>
      <c r="AF455" s="1081">
        <v>0</v>
      </c>
      <c r="AG455" s="53">
        <v>0</v>
      </c>
      <c r="AH455" s="1081">
        <v>0</v>
      </c>
      <c r="AI455" s="53">
        <v>0</v>
      </c>
    </row>
    <row r="456" spans="2:35" s="6" customFormat="1" ht="66">
      <c r="B456" s="51">
        <v>261</v>
      </c>
      <c r="C456" s="13" t="s">
        <v>510</v>
      </c>
      <c r="D456" s="11"/>
      <c r="E456" s="91">
        <v>60</v>
      </c>
      <c r="F456" s="31" t="s">
        <v>11</v>
      </c>
      <c r="G456" s="16" t="s">
        <v>12</v>
      </c>
      <c r="H456" s="17" t="s">
        <v>13</v>
      </c>
      <c r="I456" s="16" t="s">
        <v>14</v>
      </c>
      <c r="J456" s="53">
        <v>282</v>
      </c>
      <c r="K456" s="54">
        <v>16920</v>
      </c>
      <c r="L456" s="1127">
        <v>0</v>
      </c>
      <c r="M456" s="53">
        <v>0</v>
      </c>
      <c r="N456" s="1081">
        <v>0</v>
      </c>
      <c r="O456" s="53">
        <v>0</v>
      </c>
      <c r="P456" s="1081">
        <v>0</v>
      </c>
      <c r="Q456" s="53">
        <v>0</v>
      </c>
      <c r="R456" s="1081">
        <v>0</v>
      </c>
      <c r="S456" s="53">
        <v>0</v>
      </c>
      <c r="T456" s="1081">
        <v>0</v>
      </c>
      <c r="U456" s="53">
        <v>0</v>
      </c>
      <c r="V456" s="1081">
        <v>0</v>
      </c>
      <c r="W456" s="53">
        <v>0</v>
      </c>
      <c r="X456" s="1081">
        <v>60</v>
      </c>
      <c r="Y456" s="53">
        <v>16920</v>
      </c>
      <c r="Z456" s="1081">
        <v>0</v>
      </c>
      <c r="AA456" s="53">
        <v>0</v>
      </c>
      <c r="AB456" s="1081">
        <v>0</v>
      </c>
      <c r="AC456" s="53">
        <v>0</v>
      </c>
      <c r="AD456" s="1081">
        <v>0</v>
      </c>
      <c r="AE456" s="53">
        <v>0</v>
      </c>
      <c r="AF456" s="1081">
        <v>0</v>
      </c>
      <c r="AG456" s="53">
        <v>0</v>
      </c>
      <c r="AH456" s="1081">
        <v>0</v>
      </c>
      <c r="AI456" s="53">
        <v>0</v>
      </c>
    </row>
    <row r="457" spans="2:35" s="6" customFormat="1" ht="66">
      <c r="B457" s="51">
        <v>106.42999999999999</v>
      </c>
      <c r="C457" s="12" t="s">
        <v>511</v>
      </c>
      <c r="D457" s="11"/>
      <c r="E457" s="91">
        <v>8</v>
      </c>
      <c r="F457" s="31" t="s">
        <v>103</v>
      </c>
      <c r="G457" s="16" t="s">
        <v>12</v>
      </c>
      <c r="H457" s="17" t="s">
        <v>13</v>
      </c>
      <c r="I457" s="16" t="s">
        <v>14</v>
      </c>
      <c r="J457" s="53">
        <v>115</v>
      </c>
      <c r="K457" s="54">
        <v>920</v>
      </c>
      <c r="L457" s="1127">
        <v>0</v>
      </c>
      <c r="M457" s="53">
        <v>0</v>
      </c>
      <c r="N457" s="1081">
        <v>0</v>
      </c>
      <c r="O457" s="53">
        <v>0</v>
      </c>
      <c r="P457" s="1081">
        <v>0</v>
      </c>
      <c r="Q457" s="53">
        <v>0</v>
      </c>
      <c r="R457" s="1081">
        <v>4</v>
      </c>
      <c r="S457" s="53">
        <v>460</v>
      </c>
      <c r="T457" s="1081">
        <v>0</v>
      </c>
      <c r="U457" s="53">
        <v>0</v>
      </c>
      <c r="V457" s="1081">
        <v>0</v>
      </c>
      <c r="W457" s="53">
        <v>0</v>
      </c>
      <c r="X457" s="1081">
        <v>4</v>
      </c>
      <c r="Y457" s="53">
        <v>460</v>
      </c>
      <c r="Z457" s="1081">
        <v>0</v>
      </c>
      <c r="AA457" s="53">
        <v>0</v>
      </c>
      <c r="AB457" s="1081">
        <v>0</v>
      </c>
      <c r="AC457" s="53">
        <v>0</v>
      </c>
      <c r="AD457" s="1081">
        <v>0</v>
      </c>
      <c r="AE457" s="53">
        <v>0</v>
      </c>
      <c r="AF457" s="1081">
        <v>0</v>
      </c>
      <c r="AG457" s="53">
        <v>0</v>
      </c>
      <c r="AH457" s="1081">
        <v>0</v>
      </c>
      <c r="AI457" s="53">
        <v>0</v>
      </c>
    </row>
    <row r="458" spans="2:35" s="6" customFormat="1" ht="66">
      <c r="B458" s="51">
        <v>48.706666666666671</v>
      </c>
      <c r="C458" s="12" t="s">
        <v>512</v>
      </c>
      <c r="D458" s="11"/>
      <c r="E458" s="91">
        <v>5</v>
      </c>
      <c r="F458" s="31" t="s">
        <v>11</v>
      </c>
      <c r="G458" s="16" t="s">
        <v>12</v>
      </c>
      <c r="H458" s="17" t="s">
        <v>13</v>
      </c>
      <c r="I458" s="16" t="s">
        <v>14</v>
      </c>
      <c r="J458" s="53">
        <v>53</v>
      </c>
      <c r="K458" s="54">
        <v>265</v>
      </c>
      <c r="L458" s="1127">
        <v>0</v>
      </c>
      <c r="M458" s="53">
        <v>0</v>
      </c>
      <c r="N458" s="1081">
        <v>0</v>
      </c>
      <c r="O458" s="53">
        <v>0</v>
      </c>
      <c r="P458" s="1081">
        <v>0</v>
      </c>
      <c r="Q458" s="53">
        <v>0</v>
      </c>
      <c r="R458" s="1081">
        <v>5</v>
      </c>
      <c r="S458" s="53">
        <v>265</v>
      </c>
      <c r="T458" s="1081">
        <v>0</v>
      </c>
      <c r="U458" s="53">
        <v>0</v>
      </c>
      <c r="V458" s="1081">
        <v>0</v>
      </c>
      <c r="W458" s="53">
        <v>0</v>
      </c>
      <c r="X458" s="1081">
        <v>0</v>
      </c>
      <c r="Y458" s="53">
        <v>0</v>
      </c>
      <c r="Z458" s="1081">
        <v>0</v>
      </c>
      <c r="AA458" s="53">
        <v>0</v>
      </c>
      <c r="AB458" s="1081">
        <v>0</v>
      </c>
      <c r="AC458" s="53">
        <v>0</v>
      </c>
      <c r="AD458" s="1081">
        <v>0</v>
      </c>
      <c r="AE458" s="53">
        <v>0</v>
      </c>
      <c r="AF458" s="1081">
        <v>0</v>
      </c>
      <c r="AG458" s="53">
        <v>0</v>
      </c>
      <c r="AH458" s="1081">
        <v>0</v>
      </c>
      <c r="AI458" s="53">
        <v>0</v>
      </c>
    </row>
    <row r="459" spans="2:35" s="6" customFormat="1" ht="66">
      <c r="B459" s="51">
        <v>4.4080000000000004</v>
      </c>
      <c r="C459" s="13" t="s">
        <v>513</v>
      </c>
      <c r="D459" s="11"/>
      <c r="E459" s="91">
        <v>15</v>
      </c>
      <c r="F459" s="31" t="s">
        <v>11</v>
      </c>
      <c r="G459" s="16" t="s">
        <v>12</v>
      </c>
      <c r="H459" s="17" t="s">
        <v>13</v>
      </c>
      <c r="I459" s="16" t="s">
        <v>14</v>
      </c>
      <c r="J459" s="53">
        <v>5</v>
      </c>
      <c r="K459" s="54">
        <v>75</v>
      </c>
      <c r="L459" s="1127">
        <v>0</v>
      </c>
      <c r="M459" s="53">
        <v>0</v>
      </c>
      <c r="N459" s="1081">
        <v>0</v>
      </c>
      <c r="O459" s="53">
        <v>0</v>
      </c>
      <c r="P459" s="1081">
        <v>0</v>
      </c>
      <c r="Q459" s="53">
        <v>0</v>
      </c>
      <c r="R459" s="1081">
        <v>15</v>
      </c>
      <c r="S459" s="53">
        <v>75</v>
      </c>
      <c r="T459" s="1081">
        <v>0</v>
      </c>
      <c r="U459" s="53">
        <v>0</v>
      </c>
      <c r="V459" s="1081">
        <v>0</v>
      </c>
      <c r="W459" s="53">
        <v>0</v>
      </c>
      <c r="X459" s="1081">
        <v>0</v>
      </c>
      <c r="Y459" s="53">
        <v>0</v>
      </c>
      <c r="Z459" s="1081">
        <v>0</v>
      </c>
      <c r="AA459" s="53">
        <v>0</v>
      </c>
      <c r="AB459" s="1081">
        <v>0</v>
      </c>
      <c r="AC459" s="53">
        <v>0</v>
      </c>
      <c r="AD459" s="1081">
        <v>0</v>
      </c>
      <c r="AE459" s="53">
        <v>0</v>
      </c>
      <c r="AF459" s="1081">
        <v>0</v>
      </c>
      <c r="AG459" s="53">
        <v>0</v>
      </c>
      <c r="AH459" s="1081">
        <v>0</v>
      </c>
      <c r="AI459" s="53">
        <v>0</v>
      </c>
    </row>
    <row r="460" spans="2:35" s="6" customFormat="1" ht="66">
      <c r="B460" s="51">
        <v>1.3803999999999998</v>
      </c>
      <c r="C460" s="13" t="s">
        <v>514</v>
      </c>
      <c r="D460" s="11"/>
      <c r="E460" s="91">
        <v>50</v>
      </c>
      <c r="F460" s="31" t="s">
        <v>11</v>
      </c>
      <c r="G460" s="16" t="s">
        <v>12</v>
      </c>
      <c r="H460" s="17" t="s">
        <v>13</v>
      </c>
      <c r="I460" s="16" t="s">
        <v>14</v>
      </c>
      <c r="J460" s="53">
        <v>2</v>
      </c>
      <c r="K460" s="54">
        <v>100</v>
      </c>
      <c r="L460" s="1127">
        <v>0</v>
      </c>
      <c r="M460" s="53">
        <v>0</v>
      </c>
      <c r="N460" s="1081">
        <v>0</v>
      </c>
      <c r="O460" s="53">
        <v>0</v>
      </c>
      <c r="P460" s="1081">
        <v>0</v>
      </c>
      <c r="Q460" s="53">
        <v>0</v>
      </c>
      <c r="R460" s="1081">
        <v>50</v>
      </c>
      <c r="S460" s="53">
        <v>100</v>
      </c>
      <c r="T460" s="1081">
        <v>0</v>
      </c>
      <c r="U460" s="53">
        <v>0</v>
      </c>
      <c r="V460" s="1081">
        <v>0</v>
      </c>
      <c r="W460" s="53">
        <v>0</v>
      </c>
      <c r="X460" s="1081">
        <v>0</v>
      </c>
      <c r="Y460" s="53">
        <v>0</v>
      </c>
      <c r="Z460" s="1081">
        <v>0</v>
      </c>
      <c r="AA460" s="53">
        <v>0</v>
      </c>
      <c r="AB460" s="1081">
        <v>0</v>
      </c>
      <c r="AC460" s="53">
        <v>0</v>
      </c>
      <c r="AD460" s="1081">
        <v>0</v>
      </c>
      <c r="AE460" s="53">
        <v>0</v>
      </c>
      <c r="AF460" s="1081">
        <v>0</v>
      </c>
      <c r="AG460" s="53">
        <v>0</v>
      </c>
      <c r="AH460" s="1081">
        <v>0</v>
      </c>
      <c r="AI460" s="53">
        <v>0</v>
      </c>
    </row>
    <row r="461" spans="2:35" s="6" customFormat="1" ht="66.75" customHeight="1">
      <c r="B461" s="51">
        <v>69.72</v>
      </c>
      <c r="C461" s="27" t="s">
        <v>515</v>
      </c>
      <c r="D461" s="11"/>
      <c r="E461" s="91">
        <v>20</v>
      </c>
      <c r="F461" s="31" t="s">
        <v>11</v>
      </c>
      <c r="G461" s="16" t="s">
        <v>12</v>
      </c>
      <c r="H461" s="17" t="s">
        <v>13</v>
      </c>
      <c r="I461" s="16" t="s">
        <v>14</v>
      </c>
      <c r="J461" s="53">
        <v>75</v>
      </c>
      <c r="K461" s="54">
        <v>1500</v>
      </c>
      <c r="L461" s="1127">
        <v>0</v>
      </c>
      <c r="M461" s="53">
        <v>0</v>
      </c>
      <c r="N461" s="1081">
        <v>0</v>
      </c>
      <c r="O461" s="53">
        <v>0</v>
      </c>
      <c r="P461" s="1081">
        <v>0</v>
      </c>
      <c r="Q461" s="53">
        <v>0</v>
      </c>
      <c r="R461" s="1081">
        <v>0</v>
      </c>
      <c r="S461" s="53">
        <v>0</v>
      </c>
      <c r="T461" s="1081">
        <v>0</v>
      </c>
      <c r="U461" s="53">
        <v>0</v>
      </c>
      <c r="V461" s="1081">
        <v>0</v>
      </c>
      <c r="W461" s="53">
        <v>0</v>
      </c>
      <c r="X461" s="1081">
        <v>20</v>
      </c>
      <c r="Y461" s="53">
        <v>1500</v>
      </c>
      <c r="Z461" s="1081">
        <v>0</v>
      </c>
      <c r="AA461" s="53">
        <v>0</v>
      </c>
      <c r="AB461" s="1081">
        <v>0</v>
      </c>
      <c r="AC461" s="53">
        <v>0</v>
      </c>
      <c r="AD461" s="1081">
        <v>0</v>
      </c>
      <c r="AE461" s="53">
        <v>0</v>
      </c>
      <c r="AF461" s="1081">
        <v>0</v>
      </c>
      <c r="AG461" s="53">
        <v>0</v>
      </c>
      <c r="AH461" s="1081">
        <v>0</v>
      </c>
      <c r="AI461" s="53">
        <v>0</v>
      </c>
    </row>
    <row r="462" spans="2:35" s="6" customFormat="1" ht="66">
      <c r="B462" s="51">
        <v>75.400000000000006</v>
      </c>
      <c r="C462" s="25" t="s">
        <v>516</v>
      </c>
      <c r="D462" s="11"/>
      <c r="E462" s="91">
        <v>20</v>
      </c>
      <c r="F462" s="31" t="s">
        <v>11</v>
      </c>
      <c r="G462" s="16" t="s">
        <v>12</v>
      </c>
      <c r="H462" s="17" t="s">
        <v>13</v>
      </c>
      <c r="I462" s="16" t="s">
        <v>14</v>
      </c>
      <c r="J462" s="53">
        <v>82</v>
      </c>
      <c r="K462" s="54">
        <v>1640</v>
      </c>
      <c r="L462" s="1127">
        <v>0</v>
      </c>
      <c r="M462" s="53">
        <v>0</v>
      </c>
      <c r="N462" s="1081">
        <v>0</v>
      </c>
      <c r="O462" s="53">
        <v>0</v>
      </c>
      <c r="P462" s="1081">
        <v>0</v>
      </c>
      <c r="Q462" s="53">
        <v>0</v>
      </c>
      <c r="R462" s="1081">
        <v>0</v>
      </c>
      <c r="S462" s="53">
        <v>0</v>
      </c>
      <c r="T462" s="1081">
        <v>0</v>
      </c>
      <c r="U462" s="53">
        <v>0</v>
      </c>
      <c r="V462" s="1081">
        <v>0</v>
      </c>
      <c r="W462" s="53">
        <v>0</v>
      </c>
      <c r="X462" s="1081">
        <v>20</v>
      </c>
      <c r="Y462" s="53">
        <v>1640</v>
      </c>
      <c r="Z462" s="1081">
        <v>0</v>
      </c>
      <c r="AA462" s="53">
        <v>0</v>
      </c>
      <c r="AB462" s="1081">
        <v>0</v>
      </c>
      <c r="AC462" s="53">
        <v>0</v>
      </c>
      <c r="AD462" s="1081">
        <v>0</v>
      </c>
      <c r="AE462" s="53">
        <v>0</v>
      </c>
      <c r="AF462" s="1081">
        <v>0</v>
      </c>
      <c r="AG462" s="53">
        <v>0</v>
      </c>
      <c r="AH462" s="1081">
        <v>0</v>
      </c>
      <c r="AI462" s="53">
        <v>0</v>
      </c>
    </row>
    <row r="463" spans="2:35" s="6" customFormat="1" ht="66">
      <c r="B463" s="51">
        <v>31.691250000000004</v>
      </c>
      <c r="C463" s="24" t="s">
        <v>517</v>
      </c>
      <c r="D463" s="11"/>
      <c r="E463" s="91">
        <v>15</v>
      </c>
      <c r="F463" s="31" t="s">
        <v>103</v>
      </c>
      <c r="G463" s="16" t="s">
        <v>12</v>
      </c>
      <c r="H463" s="17" t="s">
        <v>13</v>
      </c>
      <c r="I463" s="16" t="s">
        <v>14</v>
      </c>
      <c r="J463" s="53">
        <v>35</v>
      </c>
      <c r="K463" s="54">
        <v>525</v>
      </c>
      <c r="L463" s="1127">
        <v>0</v>
      </c>
      <c r="M463" s="53">
        <v>0</v>
      </c>
      <c r="N463" s="1081">
        <v>0</v>
      </c>
      <c r="O463" s="53">
        <v>0</v>
      </c>
      <c r="P463" s="1081">
        <v>0</v>
      </c>
      <c r="Q463" s="53">
        <v>0</v>
      </c>
      <c r="R463" s="1081">
        <v>0</v>
      </c>
      <c r="S463" s="53">
        <v>0</v>
      </c>
      <c r="T463" s="1081">
        <v>0</v>
      </c>
      <c r="U463" s="53">
        <v>0</v>
      </c>
      <c r="V463" s="1081">
        <v>0</v>
      </c>
      <c r="W463" s="53">
        <v>0</v>
      </c>
      <c r="X463" s="1081">
        <v>15</v>
      </c>
      <c r="Y463" s="53">
        <v>525</v>
      </c>
      <c r="Z463" s="1081">
        <v>0</v>
      </c>
      <c r="AA463" s="53">
        <v>0</v>
      </c>
      <c r="AB463" s="1081">
        <v>0</v>
      </c>
      <c r="AC463" s="53">
        <v>0</v>
      </c>
      <c r="AD463" s="1081">
        <v>0</v>
      </c>
      <c r="AE463" s="53">
        <v>0</v>
      </c>
      <c r="AF463" s="1081">
        <v>0</v>
      </c>
      <c r="AG463" s="53">
        <v>0</v>
      </c>
      <c r="AH463" s="1081">
        <v>0</v>
      </c>
      <c r="AI463" s="53">
        <v>0</v>
      </c>
    </row>
    <row r="464" spans="2:35" s="6" customFormat="1" ht="66">
      <c r="B464" s="51">
        <v>145</v>
      </c>
      <c r="C464" s="27" t="s">
        <v>518</v>
      </c>
      <c r="D464" s="11"/>
      <c r="E464" s="91">
        <v>60</v>
      </c>
      <c r="F464" s="47" t="s">
        <v>11</v>
      </c>
      <c r="G464" s="16" t="s">
        <v>12</v>
      </c>
      <c r="H464" s="17" t="s">
        <v>13</v>
      </c>
      <c r="I464" s="16" t="s">
        <v>14</v>
      </c>
      <c r="J464" s="53">
        <v>157</v>
      </c>
      <c r="K464" s="54">
        <v>9420</v>
      </c>
      <c r="L464" s="1127">
        <v>0</v>
      </c>
      <c r="M464" s="53">
        <v>0</v>
      </c>
      <c r="N464" s="1081">
        <v>0</v>
      </c>
      <c r="O464" s="53">
        <v>0</v>
      </c>
      <c r="P464" s="1081">
        <v>0</v>
      </c>
      <c r="Q464" s="53">
        <v>0</v>
      </c>
      <c r="R464" s="1081">
        <v>0</v>
      </c>
      <c r="S464" s="53">
        <v>0</v>
      </c>
      <c r="T464" s="1081">
        <v>0</v>
      </c>
      <c r="U464" s="53">
        <v>0</v>
      </c>
      <c r="V464" s="1081">
        <v>0</v>
      </c>
      <c r="W464" s="53">
        <v>0</v>
      </c>
      <c r="X464" s="1081">
        <v>60</v>
      </c>
      <c r="Y464" s="53">
        <v>9420</v>
      </c>
      <c r="Z464" s="1081">
        <v>0</v>
      </c>
      <c r="AA464" s="53">
        <v>0</v>
      </c>
      <c r="AB464" s="1081">
        <v>0</v>
      </c>
      <c r="AC464" s="53">
        <v>0</v>
      </c>
      <c r="AD464" s="1081">
        <v>0</v>
      </c>
      <c r="AE464" s="53">
        <v>0</v>
      </c>
      <c r="AF464" s="1081">
        <v>0</v>
      </c>
      <c r="AG464" s="53">
        <v>0</v>
      </c>
      <c r="AH464" s="1081">
        <v>0</v>
      </c>
      <c r="AI464" s="53">
        <v>0</v>
      </c>
    </row>
    <row r="465" spans="1:35" s="6" customFormat="1" ht="66">
      <c r="B465" s="51">
        <v>141.52000000000001</v>
      </c>
      <c r="C465" s="27" t="s">
        <v>519</v>
      </c>
      <c r="D465" s="11"/>
      <c r="E465" s="91">
        <v>95</v>
      </c>
      <c r="F465" s="47" t="s">
        <v>11</v>
      </c>
      <c r="G465" s="16" t="s">
        <v>12</v>
      </c>
      <c r="H465" s="17" t="s">
        <v>13</v>
      </c>
      <c r="I465" s="16" t="s">
        <v>14</v>
      </c>
      <c r="J465" s="53">
        <v>153</v>
      </c>
      <c r="K465" s="54">
        <v>14535</v>
      </c>
      <c r="L465" s="1127">
        <v>0</v>
      </c>
      <c r="M465" s="53">
        <v>0</v>
      </c>
      <c r="N465" s="1081">
        <v>0</v>
      </c>
      <c r="O465" s="53">
        <v>0</v>
      </c>
      <c r="P465" s="1081">
        <v>0</v>
      </c>
      <c r="Q465" s="53">
        <v>0</v>
      </c>
      <c r="R465" s="1081">
        <v>0</v>
      </c>
      <c r="S465" s="53">
        <v>0</v>
      </c>
      <c r="T465" s="1081">
        <v>0</v>
      </c>
      <c r="U465" s="53">
        <v>0</v>
      </c>
      <c r="V465" s="1081">
        <v>0</v>
      </c>
      <c r="W465" s="53">
        <v>0</v>
      </c>
      <c r="X465" s="1081">
        <v>95</v>
      </c>
      <c r="Y465" s="53">
        <v>14535</v>
      </c>
      <c r="Z465" s="1081">
        <v>0</v>
      </c>
      <c r="AA465" s="53">
        <v>0</v>
      </c>
      <c r="AB465" s="1081">
        <v>0</v>
      </c>
      <c r="AC465" s="53">
        <v>0</v>
      </c>
      <c r="AD465" s="1081">
        <v>0</v>
      </c>
      <c r="AE465" s="53">
        <v>0</v>
      </c>
      <c r="AF465" s="1081">
        <v>0</v>
      </c>
      <c r="AG465" s="53">
        <v>0</v>
      </c>
      <c r="AH465" s="1081">
        <v>0</v>
      </c>
      <c r="AI465" s="53">
        <v>0</v>
      </c>
    </row>
    <row r="466" spans="1:35" s="6" customFormat="1" ht="66">
      <c r="B466" s="51">
        <v>11.932</v>
      </c>
      <c r="C466" s="13" t="s">
        <v>520</v>
      </c>
      <c r="D466" s="11"/>
      <c r="E466" s="91">
        <v>60</v>
      </c>
      <c r="F466" s="47" t="s">
        <v>11</v>
      </c>
      <c r="G466" s="16" t="s">
        <v>12</v>
      </c>
      <c r="H466" s="17" t="s">
        <v>13</v>
      </c>
      <c r="I466" s="16" t="s">
        <v>14</v>
      </c>
      <c r="J466" s="53">
        <v>13</v>
      </c>
      <c r="K466" s="54">
        <v>780</v>
      </c>
      <c r="L466" s="1127">
        <v>0</v>
      </c>
      <c r="M466" s="53">
        <v>0</v>
      </c>
      <c r="N466" s="1081">
        <v>0</v>
      </c>
      <c r="O466" s="53">
        <v>0</v>
      </c>
      <c r="P466" s="1081">
        <v>0</v>
      </c>
      <c r="Q466" s="53">
        <v>0</v>
      </c>
      <c r="R466" s="1081">
        <v>55</v>
      </c>
      <c r="S466" s="53">
        <v>715</v>
      </c>
      <c r="T466" s="1081">
        <v>0</v>
      </c>
      <c r="U466" s="53">
        <v>0</v>
      </c>
      <c r="V466" s="1081">
        <v>0</v>
      </c>
      <c r="W466" s="53">
        <v>0</v>
      </c>
      <c r="X466" s="1081">
        <v>5</v>
      </c>
      <c r="Y466" s="53">
        <v>65</v>
      </c>
      <c r="Z466" s="1081">
        <v>0</v>
      </c>
      <c r="AA466" s="53">
        <v>0</v>
      </c>
      <c r="AB466" s="1081">
        <v>0</v>
      </c>
      <c r="AC466" s="53">
        <v>0</v>
      </c>
      <c r="AD466" s="1081">
        <v>0</v>
      </c>
      <c r="AE466" s="53">
        <v>0</v>
      </c>
      <c r="AF466" s="1081">
        <v>0</v>
      </c>
      <c r="AG466" s="53">
        <v>0</v>
      </c>
      <c r="AH466" s="1081">
        <v>0</v>
      </c>
      <c r="AI466" s="53">
        <v>0</v>
      </c>
    </row>
    <row r="467" spans="1:35" s="6" customFormat="1" ht="66">
      <c r="B467" s="51">
        <v>91.64</v>
      </c>
      <c r="C467" s="27" t="s">
        <v>521</v>
      </c>
      <c r="D467" s="11"/>
      <c r="E467" s="91">
        <v>30</v>
      </c>
      <c r="F467" s="31" t="s">
        <v>11</v>
      </c>
      <c r="G467" s="16" t="s">
        <v>12</v>
      </c>
      <c r="H467" s="17" t="s">
        <v>13</v>
      </c>
      <c r="I467" s="16" t="s">
        <v>14</v>
      </c>
      <c r="J467" s="53">
        <v>99</v>
      </c>
      <c r="K467" s="54">
        <v>2970</v>
      </c>
      <c r="L467" s="1127">
        <v>0</v>
      </c>
      <c r="M467" s="53">
        <v>0</v>
      </c>
      <c r="N467" s="1081">
        <v>0</v>
      </c>
      <c r="O467" s="53">
        <v>0</v>
      </c>
      <c r="P467" s="1081">
        <v>0</v>
      </c>
      <c r="Q467" s="53">
        <v>0</v>
      </c>
      <c r="R467" s="1081">
        <v>0</v>
      </c>
      <c r="S467" s="53">
        <v>0</v>
      </c>
      <c r="T467" s="1081">
        <v>0</v>
      </c>
      <c r="U467" s="53">
        <v>0</v>
      </c>
      <c r="V467" s="1081">
        <v>0</v>
      </c>
      <c r="W467" s="53">
        <v>0</v>
      </c>
      <c r="X467" s="1081">
        <v>30</v>
      </c>
      <c r="Y467" s="53">
        <v>2970</v>
      </c>
      <c r="Z467" s="1081">
        <v>0</v>
      </c>
      <c r="AA467" s="53">
        <v>0</v>
      </c>
      <c r="AB467" s="1081">
        <v>0</v>
      </c>
      <c r="AC467" s="53">
        <v>0</v>
      </c>
      <c r="AD467" s="1081">
        <v>0</v>
      </c>
      <c r="AE467" s="53">
        <v>0</v>
      </c>
      <c r="AF467" s="1081">
        <v>0</v>
      </c>
      <c r="AG467" s="53">
        <v>0</v>
      </c>
      <c r="AH467" s="1081">
        <v>0</v>
      </c>
      <c r="AI467" s="53">
        <v>0</v>
      </c>
    </row>
    <row r="468" spans="1:35" s="6" customFormat="1" ht="66">
      <c r="B468" s="51">
        <v>81.432000000000002</v>
      </c>
      <c r="C468" s="13" t="s">
        <v>522</v>
      </c>
      <c r="D468" s="11"/>
      <c r="E468" s="91">
        <v>5</v>
      </c>
      <c r="F468" s="31" t="s">
        <v>11</v>
      </c>
      <c r="G468" s="16" t="s">
        <v>12</v>
      </c>
      <c r="H468" s="17" t="s">
        <v>13</v>
      </c>
      <c r="I468" s="16" t="s">
        <v>14</v>
      </c>
      <c r="J468" s="53">
        <v>88</v>
      </c>
      <c r="K468" s="54">
        <v>440</v>
      </c>
      <c r="L468" s="1127">
        <v>0</v>
      </c>
      <c r="M468" s="53">
        <v>0</v>
      </c>
      <c r="N468" s="1081">
        <v>0</v>
      </c>
      <c r="O468" s="53">
        <v>0</v>
      </c>
      <c r="P468" s="1081">
        <v>0</v>
      </c>
      <c r="Q468" s="53">
        <v>0</v>
      </c>
      <c r="R468" s="1081">
        <v>5</v>
      </c>
      <c r="S468" s="53">
        <v>440</v>
      </c>
      <c r="T468" s="1081">
        <v>0</v>
      </c>
      <c r="U468" s="53">
        <v>0</v>
      </c>
      <c r="V468" s="1081">
        <v>0</v>
      </c>
      <c r="W468" s="53">
        <v>0</v>
      </c>
      <c r="X468" s="1081">
        <v>0</v>
      </c>
      <c r="Y468" s="53">
        <v>0</v>
      </c>
      <c r="Z468" s="1081">
        <v>0</v>
      </c>
      <c r="AA468" s="53">
        <v>0</v>
      </c>
      <c r="AB468" s="1081">
        <v>0</v>
      </c>
      <c r="AC468" s="53">
        <v>0</v>
      </c>
      <c r="AD468" s="1081">
        <v>0</v>
      </c>
      <c r="AE468" s="53">
        <v>0</v>
      </c>
      <c r="AF468" s="1081">
        <v>0</v>
      </c>
      <c r="AG468" s="53">
        <v>0</v>
      </c>
      <c r="AH468" s="1081">
        <v>0</v>
      </c>
      <c r="AI468" s="53">
        <v>0</v>
      </c>
    </row>
    <row r="469" spans="1:35" s="6" customFormat="1">
      <c r="B469" s="50">
        <v>21702</v>
      </c>
      <c r="C469" s="948" t="s">
        <v>393</v>
      </c>
      <c r="D469" s="11"/>
      <c r="E469" s="988">
        <v>174</v>
      </c>
      <c r="F469" s="11"/>
      <c r="G469" s="11"/>
      <c r="H469" s="11"/>
      <c r="I469" s="11"/>
      <c r="J469" s="11"/>
      <c r="K469" s="964">
        <v>32858.400000000001</v>
      </c>
      <c r="L469" s="988">
        <v>0</v>
      </c>
      <c r="M469" s="11">
        <v>0</v>
      </c>
      <c r="N469" s="988">
        <v>4</v>
      </c>
      <c r="O469" s="11">
        <v>858.4</v>
      </c>
      <c r="P469" s="988">
        <v>0</v>
      </c>
      <c r="Q469" s="11">
        <v>0</v>
      </c>
      <c r="R469" s="988">
        <v>129</v>
      </c>
      <c r="S469" s="11">
        <v>22805</v>
      </c>
      <c r="T469" s="988">
        <v>0</v>
      </c>
      <c r="U469" s="11">
        <v>0</v>
      </c>
      <c r="V469" s="988">
        <v>0</v>
      </c>
      <c r="W469" s="11">
        <v>0</v>
      </c>
      <c r="X469" s="988">
        <v>26</v>
      </c>
      <c r="Y469" s="11">
        <v>5340</v>
      </c>
      <c r="Z469" s="988">
        <v>0</v>
      </c>
      <c r="AA469" s="11">
        <v>0</v>
      </c>
      <c r="AB469" s="988">
        <v>0</v>
      </c>
      <c r="AC469" s="11">
        <v>0</v>
      </c>
      <c r="AD469" s="988">
        <v>15</v>
      </c>
      <c r="AE469" s="11">
        <v>3855</v>
      </c>
      <c r="AF469" s="988">
        <v>0</v>
      </c>
      <c r="AG469" s="11">
        <v>0</v>
      </c>
      <c r="AH469" s="988">
        <v>0</v>
      </c>
      <c r="AI469" s="11">
        <v>0</v>
      </c>
    </row>
    <row r="470" spans="1:35" s="6" customFormat="1" ht="66">
      <c r="B470" s="51">
        <v>750.43</v>
      </c>
      <c r="C470" s="12" t="s">
        <v>524</v>
      </c>
      <c r="D470" s="11"/>
      <c r="E470" s="91">
        <v>1</v>
      </c>
      <c r="F470" s="9" t="s">
        <v>11</v>
      </c>
      <c r="G470" s="16" t="s">
        <v>12</v>
      </c>
      <c r="H470" s="17" t="s">
        <v>13</v>
      </c>
      <c r="I470" s="16" t="s">
        <v>14</v>
      </c>
      <c r="J470" s="53">
        <v>811</v>
      </c>
      <c r="K470" s="54">
        <v>811</v>
      </c>
      <c r="L470" s="1127">
        <v>0</v>
      </c>
      <c r="M470" s="53">
        <v>0</v>
      </c>
      <c r="N470" s="1081">
        <v>0</v>
      </c>
      <c r="O470" s="53">
        <v>0</v>
      </c>
      <c r="P470" s="1081">
        <v>0</v>
      </c>
      <c r="Q470" s="53">
        <v>0</v>
      </c>
      <c r="R470" s="1081">
        <v>1</v>
      </c>
      <c r="S470" s="53">
        <v>811</v>
      </c>
      <c r="T470" s="1081">
        <v>0</v>
      </c>
      <c r="U470" s="53">
        <v>0</v>
      </c>
      <c r="V470" s="1081">
        <v>0</v>
      </c>
      <c r="W470" s="53">
        <v>0</v>
      </c>
      <c r="X470" s="1081">
        <v>0</v>
      </c>
      <c r="Y470" s="53">
        <v>0</v>
      </c>
      <c r="Z470" s="1081">
        <v>0</v>
      </c>
      <c r="AA470" s="53">
        <v>0</v>
      </c>
      <c r="AB470" s="1081">
        <v>0</v>
      </c>
      <c r="AC470" s="53">
        <v>0</v>
      </c>
      <c r="AD470" s="1081">
        <v>0</v>
      </c>
      <c r="AE470" s="53">
        <v>0</v>
      </c>
      <c r="AF470" s="1081">
        <v>0</v>
      </c>
      <c r="AG470" s="53">
        <v>0</v>
      </c>
      <c r="AH470" s="1081">
        <v>0</v>
      </c>
      <c r="AI470" s="53">
        <v>0</v>
      </c>
    </row>
    <row r="471" spans="1:35" s="6" customFormat="1" ht="66">
      <c r="B471" s="51"/>
      <c r="C471" s="89" t="s">
        <v>527</v>
      </c>
      <c r="D471" s="11"/>
      <c r="E471" s="91">
        <v>4</v>
      </c>
      <c r="F471" s="70" t="s">
        <v>395</v>
      </c>
      <c r="G471" s="16" t="s">
        <v>12</v>
      </c>
      <c r="H471" s="17" t="s">
        <v>13</v>
      </c>
      <c r="I471" s="16" t="s">
        <v>14</v>
      </c>
      <c r="J471" s="20">
        <v>214.6</v>
      </c>
      <c r="K471" s="20">
        <v>858.4</v>
      </c>
      <c r="L471" s="1080">
        <v>0</v>
      </c>
      <c r="M471" s="20">
        <v>0</v>
      </c>
      <c r="N471" s="1080">
        <v>4</v>
      </c>
      <c r="O471" s="20">
        <v>858.4</v>
      </c>
      <c r="P471" s="1080">
        <v>0</v>
      </c>
      <c r="Q471" s="20">
        <v>0</v>
      </c>
      <c r="R471" s="1080">
        <v>0</v>
      </c>
      <c r="S471" s="20">
        <v>0</v>
      </c>
      <c r="T471" s="1080">
        <v>0</v>
      </c>
      <c r="U471" s="20">
        <v>0</v>
      </c>
      <c r="V471" s="1080">
        <v>0</v>
      </c>
      <c r="W471" s="20">
        <v>0</v>
      </c>
      <c r="X471" s="1080">
        <v>0</v>
      </c>
      <c r="Y471" s="20">
        <v>0</v>
      </c>
      <c r="Z471" s="1080">
        <v>0</v>
      </c>
      <c r="AA471" s="20">
        <v>0</v>
      </c>
      <c r="AB471" s="1080">
        <v>0</v>
      </c>
      <c r="AC471" s="20">
        <v>0</v>
      </c>
      <c r="AD471" s="1080">
        <v>0</v>
      </c>
      <c r="AE471" s="20">
        <v>0</v>
      </c>
      <c r="AF471" s="1080">
        <v>0</v>
      </c>
      <c r="AG471" s="20">
        <v>0</v>
      </c>
      <c r="AH471" s="1080">
        <v>0</v>
      </c>
      <c r="AI471" s="20">
        <v>0</v>
      </c>
    </row>
    <row r="472" spans="1:35" s="6" customFormat="1" ht="66">
      <c r="B472" s="51">
        <v>237.60499999999999</v>
      </c>
      <c r="C472" s="12" t="s">
        <v>529</v>
      </c>
      <c r="D472" s="11"/>
      <c r="E472" s="91">
        <v>47</v>
      </c>
      <c r="F472" s="9" t="s">
        <v>11</v>
      </c>
      <c r="G472" s="16" t="s">
        <v>12</v>
      </c>
      <c r="H472" s="17" t="s">
        <v>13</v>
      </c>
      <c r="I472" s="16" t="s">
        <v>14</v>
      </c>
      <c r="J472" s="53">
        <v>257</v>
      </c>
      <c r="K472" s="54">
        <v>12079</v>
      </c>
      <c r="L472" s="1127">
        <v>0</v>
      </c>
      <c r="M472" s="53">
        <v>0</v>
      </c>
      <c r="N472" s="1081">
        <v>0</v>
      </c>
      <c r="O472" s="53">
        <v>0</v>
      </c>
      <c r="P472" s="1081">
        <v>0</v>
      </c>
      <c r="Q472" s="53">
        <v>0</v>
      </c>
      <c r="R472" s="1081">
        <v>21</v>
      </c>
      <c r="S472" s="53">
        <v>5397</v>
      </c>
      <c r="T472" s="1081">
        <v>0</v>
      </c>
      <c r="U472" s="53">
        <v>0</v>
      </c>
      <c r="V472" s="1081">
        <v>0</v>
      </c>
      <c r="W472" s="53">
        <v>0</v>
      </c>
      <c r="X472" s="1081">
        <v>11</v>
      </c>
      <c r="Y472" s="53">
        <v>2827</v>
      </c>
      <c r="Z472" s="1081">
        <v>0</v>
      </c>
      <c r="AA472" s="53">
        <v>0</v>
      </c>
      <c r="AB472" s="1081">
        <v>0</v>
      </c>
      <c r="AC472" s="53">
        <v>0</v>
      </c>
      <c r="AD472" s="1081">
        <v>15</v>
      </c>
      <c r="AE472" s="53">
        <v>3855</v>
      </c>
      <c r="AF472" s="1081">
        <v>0</v>
      </c>
      <c r="AG472" s="53">
        <v>0</v>
      </c>
      <c r="AH472" s="1081">
        <v>0</v>
      </c>
      <c r="AI472" s="53">
        <v>0</v>
      </c>
    </row>
    <row r="473" spans="1:35" s="6" customFormat="1" ht="66">
      <c r="B473" s="51">
        <v>405.76499999999999</v>
      </c>
      <c r="C473" s="73" t="s">
        <v>530</v>
      </c>
      <c r="D473" s="11"/>
      <c r="E473" s="91">
        <v>7</v>
      </c>
      <c r="F473" s="9" t="s">
        <v>11</v>
      </c>
      <c r="G473" s="16" t="s">
        <v>12</v>
      </c>
      <c r="H473" s="17" t="s">
        <v>13</v>
      </c>
      <c r="I473" s="16" t="s">
        <v>14</v>
      </c>
      <c r="J473" s="53">
        <v>439</v>
      </c>
      <c r="K473" s="54">
        <v>3073</v>
      </c>
      <c r="L473" s="1127">
        <v>0</v>
      </c>
      <c r="M473" s="53">
        <v>0</v>
      </c>
      <c r="N473" s="1081">
        <v>0</v>
      </c>
      <c r="O473" s="53">
        <v>0</v>
      </c>
      <c r="P473" s="1081">
        <v>0</v>
      </c>
      <c r="Q473" s="53">
        <v>0</v>
      </c>
      <c r="R473" s="1081">
        <v>5</v>
      </c>
      <c r="S473" s="53">
        <v>2195</v>
      </c>
      <c r="T473" s="1081">
        <v>0</v>
      </c>
      <c r="U473" s="53">
        <v>0</v>
      </c>
      <c r="V473" s="1081">
        <v>0</v>
      </c>
      <c r="W473" s="53">
        <v>0</v>
      </c>
      <c r="X473" s="1081">
        <v>2</v>
      </c>
      <c r="Y473" s="53">
        <v>878</v>
      </c>
      <c r="Z473" s="1081">
        <v>0</v>
      </c>
      <c r="AA473" s="53">
        <v>0</v>
      </c>
      <c r="AB473" s="1081">
        <v>0</v>
      </c>
      <c r="AC473" s="53">
        <v>0</v>
      </c>
      <c r="AD473" s="1081">
        <v>0</v>
      </c>
      <c r="AE473" s="53">
        <v>0</v>
      </c>
      <c r="AF473" s="1081">
        <v>0</v>
      </c>
      <c r="AG473" s="53">
        <v>0</v>
      </c>
      <c r="AH473" s="1081">
        <v>0</v>
      </c>
      <c r="AI473" s="53">
        <v>0</v>
      </c>
    </row>
    <row r="474" spans="1:35" s="6" customFormat="1" ht="66">
      <c r="B474" s="51">
        <v>311.66636363636366</v>
      </c>
      <c r="C474" s="12" t="s">
        <v>531</v>
      </c>
      <c r="D474" s="11"/>
      <c r="E474" s="91">
        <v>8</v>
      </c>
      <c r="F474" s="9" t="s">
        <v>11</v>
      </c>
      <c r="G474" s="16" t="s">
        <v>12</v>
      </c>
      <c r="H474" s="17" t="s">
        <v>13</v>
      </c>
      <c r="I474" s="16" t="s">
        <v>14</v>
      </c>
      <c r="J474" s="53">
        <v>337</v>
      </c>
      <c r="K474" s="54">
        <v>2696</v>
      </c>
      <c r="L474" s="1127">
        <v>0</v>
      </c>
      <c r="M474" s="53">
        <v>0</v>
      </c>
      <c r="N474" s="1081">
        <v>0</v>
      </c>
      <c r="O474" s="53">
        <v>0</v>
      </c>
      <c r="P474" s="1081">
        <v>0</v>
      </c>
      <c r="Q474" s="53">
        <v>0</v>
      </c>
      <c r="R474" s="1081">
        <v>6</v>
      </c>
      <c r="S474" s="53">
        <v>2022</v>
      </c>
      <c r="T474" s="1081">
        <v>0</v>
      </c>
      <c r="U474" s="53">
        <v>0</v>
      </c>
      <c r="V474" s="1081">
        <v>0</v>
      </c>
      <c r="W474" s="53">
        <v>0</v>
      </c>
      <c r="X474" s="1081">
        <v>2</v>
      </c>
      <c r="Y474" s="53">
        <v>674</v>
      </c>
      <c r="Z474" s="1081">
        <v>0</v>
      </c>
      <c r="AA474" s="53">
        <v>0</v>
      </c>
      <c r="AB474" s="1081">
        <v>0</v>
      </c>
      <c r="AC474" s="53">
        <v>0</v>
      </c>
      <c r="AD474" s="1081">
        <v>0</v>
      </c>
      <c r="AE474" s="53">
        <v>0</v>
      </c>
      <c r="AF474" s="1081">
        <v>0</v>
      </c>
      <c r="AG474" s="53">
        <v>0</v>
      </c>
      <c r="AH474" s="1081">
        <v>0</v>
      </c>
      <c r="AI474" s="53">
        <v>0</v>
      </c>
    </row>
    <row r="475" spans="1:35" s="6" customFormat="1" ht="66">
      <c r="B475" s="51">
        <v>175.03166666666667</v>
      </c>
      <c r="C475" s="12" t="s">
        <v>532</v>
      </c>
      <c r="D475" s="11"/>
      <c r="E475" s="91">
        <v>7</v>
      </c>
      <c r="F475" s="9" t="s">
        <v>11</v>
      </c>
      <c r="G475" s="16" t="s">
        <v>12</v>
      </c>
      <c r="H475" s="17" t="s">
        <v>13</v>
      </c>
      <c r="I475" s="16" t="s">
        <v>14</v>
      </c>
      <c r="J475" s="53">
        <v>190</v>
      </c>
      <c r="K475" s="54">
        <v>1330</v>
      </c>
      <c r="L475" s="1127">
        <v>0</v>
      </c>
      <c r="M475" s="53">
        <v>0</v>
      </c>
      <c r="N475" s="1081">
        <v>0</v>
      </c>
      <c r="O475" s="53">
        <v>0</v>
      </c>
      <c r="P475" s="1081">
        <v>0</v>
      </c>
      <c r="Q475" s="53">
        <v>0</v>
      </c>
      <c r="R475" s="1081">
        <v>7</v>
      </c>
      <c r="S475" s="53">
        <v>1330</v>
      </c>
      <c r="T475" s="1081">
        <v>0</v>
      </c>
      <c r="U475" s="53">
        <v>0</v>
      </c>
      <c r="V475" s="1081">
        <v>0</v>
      </c>
      <c r="W475" s="53">
        <v>0</v>
      </c>
      <c r="X475" s="1081">
        <v>0</v>
      </c>
      <c r="Y475" s="53">
        <v>0</v>
      </c>
      <c r="Z475" s="1081">
        <v>0</v>
      </c>
      <c r="AA475" s="53">
        <v>0</v>
      </c>
      <c r="AB475" s="1081">
        <v>0</v>
      </c>
      <c r="AC475" s="53">
        <v>0</v>
      </c>
      <c r="AD475" s="1081">
        <v>0</v>
      </c>
      <c r="AE475" s="53">
        <v>0</v>
      </c>
      <c r="AF475" s="1081">
        <v>0</v>
      </c>
      <c r="AG475" s="53">
        <v>0</v>
      </c>
      <c r="AH475" s="1081">
        <v>0</v>
      </c>
      <c r="AI475" s="53">
        <v>0</v>
      </c>
    </row>
    <row r="476" spans="1:35" s="6" customFormat="1" ht="66">
      <c r="B476" s="51">
        <v>83.937666666666672</v>
      </c>
      <c r="C476" s="12" t="s">
        <v>533</v>
      </c>
      <c r="D476" s="9"/>
      <c r="E476" s="91">
        <v>30</v>
      </c>
      <c r="F476" s="9" t="s">
        <v>11</v>
      </c>
      <c r="G476" s="16" t="s">
        <v>12</v>
      </c>
      <c r="H476" s="17" t="s">
        <v>13</v>
      </c>
      <c r="I476" s="16" t="s">
        <v>14</v>
      </c>
      <c r="J476" s="53">
        <v>91</v>
      </c>
      <c r="K476" s="54">
        <v>2730</v>
      </c>
      <c r="L476" s="1127">
        <v>0</v>
      </c>
      <c r="M476" s="53">
        <v>0</v>
      </c>
      <c r="N476" s="1081">
        <v>0</v>
      </c>
      <c r="O476" s="53">
        <v>0</v>
      </c>
      <c r="P476" s="1081">
        <v>0</v>
      </c>
      <c r="Q476" s="53">
        <v>0</v>
      </c>
      <c r="R476" s="1081">
        <v>30</v>
      </c>
      <c r="S476" s="53">
        <v>2730</v>
      </c>
      <c r="T476" s="1081">
        <v>0</v>
      </c>
      <c r="U476" s="53">
        <v>0</v>
      </c>
      <c r="V476" s="1081">
        <v>0</v>
      </c>
      <c r="W476" s="53">
        <v>0</v>
      </c>
      <c r="X476" s="1081">
        <v>0</v>
      </c>
      <c r="Y476" s="53">
        <v>0</v>
      </c>
      <c r="Z476" s="1081">
        <v>0</v>
      </c>
      <c r="AA476" s="53">
        <v>0</v>
      </c>
      <c r="AB476" s="1081">
        <v>0</v>
      </c>
      <c r="AC476" s="53">
        <v>0</v>
      </c>
      <c r="AD476" s="1081">
        <v>0</v>
      </c>
      <c r="AE476" s="53">
        <v>0</v>
      </c>
      <c r="AF476" s="1081">
        <v>0</v>
      </c>
      <c r="AG476" s="53">
        <v>0</v>
      </c>
      <c r="AH476" s="1081">
        <v>0</v>
      </c>
      <c r="AI476" s="53">
        <v>0</v>
      </c>
    </row>
    <row r="477" spans="1:35" s="6" customFormat="1" ht="66">
      <c r="B477" s="51">
        <v>232.09181818181821</v>
      </c>
      <c r="C477" s="12" t="s">
        <v>534</v>
      </c>
      <c r="D477" s="9"/>
      <c r="E477" s="91">
        <v>9</v>
      </c>
      <c r="F477" s="9" t="s">
        <v>103</v>
      </c>
      <c r="G477" s="16" t="s">
        <v>12</v>
      </c>
      <c r="H477" s="17" t="s">
        <v>13</v>
      </c>
      <c r="I477" s="16" t="s">
        <v>14</v>
      </c>
      <c r="J477" s="53">
        <v>251</v>
      </c>
      <c r="K477" s="54">
        <v>2259</v>
      </c>
      <c r="L477" s="1127">
        <v>0</v>
      </c>
      <c r="M477" s="53">
        <v>0</v>
      </c>
      <c r="N477" s="1081">
        <v>0</v>
      </c>
      <c r="O477" s="53">
        <v>0</v>
      </c>
      <c r="P477" s="1081">
        <v>0</v>
      </c>
      <c r="Q477" s="53">
        <v>0</v>
      </c>
      <c r="R477" s="1081">
        <v>8</v>
      </c>
      <c r="S477" s="53">
        <v>2008</v>
      </c>
      <c r="T477" s="1081">
        <v>0</v>
      </c>
      <c r="U477" s="53">
        <v>0</v>
      </c>
      <c r="V477" s="1081">
        <v>0</v>
      </c>
      <c r="W477" s="53">
        <v>0</v>
      </c>
      <c r="X477" s="1081">
        <v>1</v>
      </c>
      <c r="Y477" s="53">
        <v>251</v>
      </c>
      <c r="Z477" s="1081">
        <v>0</v>
      </c>
      <c r="AA477" s="53">
        <v>0</v>
      </c>
      <c r="AB477" s="1081">
        <v>0</v>
      </c>
      <c r="AC477" s="53">
        <v>0</v>
      </c>
      <c r="AD477" s="1081">
        <v>0</v>
      </c>
      <c r="AE477" s="53">
        <v>0</v>
      </c>
      <c r="AF477" s="1081">
        <v>0</v>
      </c>
      <c r="AG477" s="53">
        <v>0</v>
      </c>
      <c r="AH477" s="1081">
        <v>0</v>
      </c>
      <c r="AI477" s="53">
        <v>0</v>
      </c>
    </row>
    <row r="478" spans="1:35" s="6" customFormat="1" ht="66">
      <c r="A478" s="4"/>
      <c r="B478" s="51">
        <v>184.07142857142858</v>
      </c>
      <c r="C478" s="24" t="s">
        <v>535</v>
      </c>
      <c r="D478" s="11"/>
      <c r="E478" s="91">
        <v>9</v>
      </c>
      <c r="F478" s="9" t="s">
        <v>11</v>
      </c>
      <c r="G478" s="16" t="s">
        <v>12</v>
      </c>
      <c r="H478" s="17" t="s">
        <v>13</v>
      </c>
      <c r="I478" s="16" t="s">
        <v>14</v>
      </c>
      <c r="J478" s="53">
        <v>199</v>
      </c>
      <c r="K478" s="54">
        <v>1791</v>
      </c>
      <c r="L478" s="1127">
        <v>0</v>
      </c>
      <c r="M478" s="53">
        <v>0</v>
      </c>
      <c r="N478" s="1081">
        <v>0</v>
      </c>
      <c r="O478" s="53">
        <v>0</v>
      </c>
      <c r="P478" s="1081">
        <v>0</v>
      </c>
      <c r="Q478" s="53">
        <v>0</v>
      </c>
      <c r="R478" s="1081">
        <v>9</v>
      </c>
      <c r="S478" s="53">
        <v>1791</v>
      </c>
      <c r="T478" s="1081">
        <v>0</v>
      </c>
      <c r="U478" s="53">
        <v>0</v>
      </c>
      <c r="V478" s="1081">
        <v>0</v>
      </c>
      <c r="W478" s="53">
        <v>0</v>
      </c>
      <c r="X478" s="1081">
        <v>0</v>
      </c>
      <c r="Y478" s="53">
        <v>0</v>
      </c>
      <c r="Z478" s="1081">
        <v>0</v>
      </c>
      <c r="AA478" s="53">
        <v>0</v>
      </c>
      <c r="AB478" s="1081">
        <v>0</v>
      </c>
      <c r="AC478" s="53">
        <v>0</v>
      </c>
      <c r="AD478" s="1081">
        <v>0</v>
      </c>
      <c r="AE478" s="53">
        <v>0</v>
      </c>
      <c r="AF478" s="1081">
        <v>0</v>
      </c>
      <c r="AG478" s="53">
        <v>0</v>
      </c>
      <c r="AH478" s="1081">
        <v>0</v>
      </c>
      <c r="AI478" s="53">
        <v>0</v>
      </c>
    </row>
    <row r="479" spans="1:35" s="6" customFormat="1" ht="66">
      <c r="A479" s="4"/>
      <c r="B479" s="51">
        <v>344.52</v>
      </c>
      <c r="C479" s="12" t="s">
        <v>536</v>
      </c>
      <c r="D479" s="11"/>
      <c r="E479" s="91">
        <v>3</v>
      </c>
      <c r="F479" s="9" t="s">
        <v>11</v>
      </c>
      <c r="G479" s="16" t="s">
        <v>12</v>
      </c>
      <c r="H479" s="17" t="s">
        <v>13</v>
      </c>
      <c r="I479" s="16" t="s">
        <v>14</v>
      </c>
      <c r="J479" s="53">
        <v>373</v>
      </c>
      <c r="K479" s="54">
        <v>1119</v>
      </c>
      <c r="L479" s="1127">
        <v>0</v>
      </c>
      <c r="M479" s="53">
        <v>0</v>
      </c>
      <c r="N479" s="1081">
        <v>0</v>
      </c>
      <c r="O479" s="53">
        <v>0</v>
      </c>
      <c r="P479" s="1081">
        <v>0</v>
      </c>
      <c r="Q479" s="53">
        <v>0</v>
      </c>
      <c r="R479" s="1081">
        <v>3</v>
      </c>
      <c r="S479" s="53">
        <v>1119</v>
      </c>
      <c r="T479" s="1081">
        <v>0</v>
      </c>
      <c r="U479" s="53">
        <v>0</v>
      </c>
      <c r="V479" s="1081">
        <v>0</v>
      </c>
      <c r="W479" s="53">
        <v>0</v>
      </c>
      <c r="X479" s="1081">
        <v>0</v>
      </c>
      <c r="Y479" s="53">
        <v>0</v>
      </c>
      <c r="Z479" s="1081">
        <v>0</v>
      </c>
      <c r="AA479" s="53">
        <v>0</v>
      </c>
      <c r="AB479" s="1081">
        <v>0</v>
      </c>
      <c r="AC479" s="53">
        <v>0</v>
      </c>
      <c r="AD479" s="1081">
        <v>0</v>
      </c>
      <c r="AE479" s="53">
        <v>0</v>
      </c>
      <c r="AF479" s="1081">
        <v>0</v>
      </c>
      <c r="AG479" s="53">
        <v>0</v>
      </c>
      <c r="AH479" s="1081">
        <v>0</v>
      </c>
      <c r="AI479" s="53">
        <v>0</v>
      </c>
    </row>
    <row r="480" spans="1:35" s="6" customFormat="1" ht="66">
      <c r="A480" s="4"/>
      <c r="B480" s="51">
        <v>21.385000000000002</v>
      </c>
      <c r="C480" s="24" t="s">
        <v>537</v>
      </c>
      <c r="D480" s="11"/>
      <c r="E480" s="91">
        <v>2</v>
      </c>
      <c r="F480" s="9" t="s">
        <v>11</v>
      </c>
      <c r="G480" s="16" t="s">
        <v>12</v>
      </c>
      <c r="H480" s="17" t="s">
        <v>13</v>
      </c>
      <c r="I480" s="16" t="s">
        <v>14</v>
      </c>
      <c r="J480" s="53">
        <v>23</v>
      </c>
      <c r="K480" s="54">
        <v>46</v>
      </c>
      <c r="L480" s="1127">
        <v>0</v>
      </c>
      <c r="M480" s="53">
        <v>0</v>
      </c>
      <c r="N480" s="1081">
        <v>0</v>
      </c>
      <c r="O480" s="53">
        <v>0</v>
      </c>
      <c r="P480" s="1081">
        <v>0</v>
      </c>
      <c r="Q480" s="53">
        <v>0</v>
      </c>
      <c r="R480" s="1081">
        <v>2</v>
      </c>
      <c r="S480" s="53">
        <v>46</v>
      </c>
      <c r="T480" s="1081">
        <v>0</v>
      </c>
      <c r="U480" s="53">
        <v>0</v>
      </c>
      <c r="V480" s="1081">
        <v>0</v>
      </c>
      <c r="W480" s="53">
        <v>0</v>
      </c>
      <c r="X480" s="1081">
        <v>0</v>
      </c>
      <c r="Y480" s="53">
        <v>0</v>
      </c>
      <c r="Z480" s="1081">
        <v>0</v>
      </c>
      <c r="AA480" s="53">
        <v>0</v>
      </c>
      <c r="AB480" s="1081">
        <v>0</v>
      </c>
      <c r="AC480" s="53">
        <v>0</v>
      </c>
      <c r="AD480" s="1081">
        <v>0</v>
      </c>
      <c r="AE480" s="53">
        <v>0</v>
      </c>
      <c r="AF480" s="1081">
        <v>0</v>
      </c>
      <c r="AG480" s="53">
        <v>0</v>
      </c>
      <c r="AH480" s="1081">
        <v>0</v>
      </c>
      <c r="AI480" s="53">
        <v>0</v>
      </c>
    </row>
    <row r="481" spans="1:38" s="6" customFormat="1" ht="66">
      <c r="A481" s="4"/>
      <c r="B481" s="51">
        <v>73.655000000000001</v>
      </c>
      <c r="C481" s="24" t="s">
        <v>538</v>
      </c>
      <c r="D481" s="11"/>
      <c r="E481" s="91">
        <v>14</v>
      </c>
      <c r="F481" s="9" t="s">
        <v>11</v>
      </c>
      <c r="G481" s="16" t="s">
        <v>12</v>
      </c>
      <c r="H481" s="17" t="s">
        <v>13</v>
      </c>
      <c r="I481" s="16" t="s">
        <v>14</v>
      </c>
      <c r="J481" s="53">
        <v>80</v>
      </c>
      <c r="K481" s="54">
        <v>1120</v>
      </c>
      <c r="L481" s="1127">
        <v>0</v>
      </c>
      <c r="M481" s="53">
        <v>0</v>
      </c>
      <c r="N481" s="1081">
        <v>0</v>
      </c>
      <c r="O481" s="53">
        <v>0</v>
      </c>
      <c r="P481" s="1081">
        <v>0</v>
      </c>
      <c r="Q481" s="53">
        <v>0</v>
      </c>
      <c r="R481" s="1081">
        <v>9</v>
      </c>
      <c r="S481" s="53">
        <v>720</v>
      </c>
      <c r="T481" s="1081">
        <v>0</v>
      </c>
      <c r="U481" s="53">
        <v>0</v>
      </c>
      <c r="V481" s="1081">
        <v>0</v>
      </c>
      <c r="W481" s="53">
        <v>0</v>
      </c>
      <c r="X481" s="1081">
        <v>5</v>
      </c>
      <c r="Y481" s="53">
        <v>400</v>
      </c>
      <c r="Z481" s="1081">
        <v>0</v>
      </c>
      <c r="AA481" s="53">
        <v>0</v>
      </c>
      <c r="AB481" s="1081">
        <v>0</v>
      </c>
      <c r="AC481" s="53">
        <v>0</v>
      </c>
      <c r="AD481" s="1081">
        <v>0</v>
      </c>
      <c r="AE481" s="53">
        <v>0</v>
      </c>
      <c r="AF481" s="1081">
        <v>0</v>
      </c>
      <c r="AG481" s="53">
        <v>0</v>
      </c>
      <c r="AH481" s="1081">
        <v>0</v>
      </c>
      <c r="AI481" s="53">
        <v>0</v>
      </c>
    </row>
    <row r="482" spans="1:38" s="6" customFormat="1" ht="66">
      <c r="A482" s="4"/>
      <c r="B482" s="51">
        <v>15</v>
      </c>
      <c r="C482" s="13" t="s">
        <v>539</v>
      </c>
      <c r="D482" s="11"/>
      <c r="E482" s="91">
        <v>18</v>
      </c>
      <c r="F482" s="9" t="s">
        <v>11</v>
      </c>
      <c r="G482" s="16" t="s">
        <v>12</v>
      </c>
      <c r="H482" s="17" t="s">
        <v>13</v>
      </c>
      <c r="I482" s="16" t="s">
        <v>14</v>
      </c>
      <c r="J482" s="53">
        <v>17</v>
      </c>
      <c r="K482" s="54">
        <v>306</v>
      </c>
      <c r="L482" s="1127">
        <v>0</v>
      </c>
      <c r="M482" s="53">
        <v>0</v>
      </c>
      <c r="N482" s="1081">
        <v>0</v>
      </c>
      <c r="O482" s="53">
        <v>0</v>
      </c>
      <c r="P482" s="1081">
        <v>0</v>
      </c>
      <c r="Q482" s="53">
        <v>0</v>
      </c>
      <c r="R482" s="1081">
        <v>18</v>
      </c>
      <c r="S482" s="53">
        <v>306</v>
      </c>
      <c r="T482" s="1081">
        <v>0</v>
      </c>
      <c r="U482" s="53">
        <v>0</v>
      </c>
      <c r="V482" s="1081">
        <v>0</v>
      </c>
      <c r="W482" s="53">
        <v>0</v>
      </c>
      <c r="X482" s="1081">
        <v>0</v>
      </c>
      <c r="Y482" s="53">
        <v>0</v>
      </c>
      <c r="Z482" s="1081">
        <v>0</v>
      </c>
      <c r="AA482" s="53">
        <v>0</v>
      </c>
      <c r="AB482" s="1081">
        <v>0</v>
      </c>
      <c r="AC482" s="53">
        <v>0</v>
      </c>
      <c r="AD482" s="1081">
        <v>0</v>
      </c>
      <c r="AE482" s="53">
        <v>0</v>
      </c>
      <c r="AF482" s="1081">
        <v>0</v>
      </c>
      <c r="AG482" s="53">
        <v>0</v>
      </c>
      <c r="AH482" s="1081">
        <v>0</v>
      </c>
      <c r="AI482" s="53">
        <v>0</v>
      </c>
    </row>
    <row r="483" spans="1:38" s="6" customFormat="1" ht="66">
      <c r="B483" s="51">
        <v>56.503999999999998</v>
      </c>
      <c r="C483" s="12" t="s">
        <v>512</v>
      </c>
      <c r="D483" s="11"/>
      <c r="E483" s="91">
        <v>10</v>
      </c>
      <c r="F483" s="9" t="s">
        <v>11</v>
      </c>
      <c r="G483" s="16" t="s">
        <v>12</v>
      </c>
      <c r="H483" s="17" t="s">
        <v>13</v>
      </c>
      <c r="I483" s="16" t="s">
        <v>14</v>
      </c>
      <c r="J483" s="53">
        <v>62</v>
      </c>
      <c r="K483" s="54">
        <v>620</v>
      </c>
      <c r="L483" s="1127">
        <v>0</v>
      </c>
      <c r="M483" s="53">
        <v>0</v>
      </c>
      <c r="N483" s="1081">
        <v>0</v>
      </c>
      <c r="O483" s="53">
        <v>0</v>
      </c>
      <c r="P483" s="1081">
        <v>0</v>
      </c>
      <c r="Q483" s="53">
        <v>0</v>
      </c>
      <c r="R483" s="1081">
        <v>5</v>
      </c>
      <c r="S483" s="53">
        <v>310</v>
      </c>
      <c r="T483" s="1081">
        <v>0</v>
      </c>
      <c r="U483" s="53">
        <v>0</v>
      </c>
      <c r="V483" s="1081">
        <v>0</v>
      </c>
      <c r="W483" s="53">
        <v>0</v>
      </c>
      <c r="X483" s="1081">
        <v>5</v>
      </c>
      <c r="Y483" s="53">
        <v>310</v>
      </c>
      <c r="Z483" s="1081">
        <v>0</v>
      </c>
      <c r="AA483" s="53">
        <v>0</v>
      </c>
      <c r="AB483" s="1081">
        <v>0</v>
      </c>
      <c r="AC483" s="53">
        <v>0</v>
      </c>
      <c r="AD483" s="1081">
        <v>0</v>
      </c>
      <c r="AE483" s="53">
        <v>0</v>
      </c>
      <c r="AF483" s="1081">
        <v>0</v>
      </c>
      <c r="AG483" s="53">
        <v>0</v>
      </c>
      <c r="AH483" s="1081">
        <v>0</v>
      </c>
      <c r="AI483" s="53">
        <v>0</v>
      </c>
    </row>
    <row r="484" spans="1:38" s="6" customFormat="1" ht="66">
      <c r="B484" s="51">
        <v>373.33</v>
      </c>
      <c r="C484" s="66" t="s">
        <v>540</v>
      </c>
      <c r="D484" s="11"/>
      <c r="E484" s="91">
        <v>5</v>
      </c>
      <c r="F484" s="9" t="s">
        <v>11</v>
      </c>
      <c r="G484" s="16" t="s">
        <v>12</v>
      </c>
      <c r="H484" s="17" t="s">
        <v>13</v>
      </c>
      <c r="I484" s="16" t="s">
        <v>14</v>
      </c>
      <c r="J484" s="53">
        <v>404</v>
      </c>
      <c r="K484" s="54">
        <v>2020</v>
      </c>
      <c r="L484" s="1127">
        <v>0</v>
      </c>
      <c r="M484" s="53">
        <v>0</v>
      </c>
      <c r="N484" s="1081">
        <v>0</v>
      </c>
      <c r="O484" s="53">
        <v>0</v>
      </c>
      <c r="P484" s="1081">
        <v>0</v>
      </c>
      <c r="Q484" s="53">
        <v>0</v>
      </c>
      <c r="R484" s="1081">
        <v>5</v>
      </c>
      <c r="S484" s="53">
        <v>2020</v>
      </c>
      <c r="T484" s="1081">
        <v>0</v>
      </c>
      <c r="U484" s="53">
        <v>0</v>
      </c>
      <c r="V484" s="1081">
        <v>0</v>
      </c>
      <c r="W484" s="53">
        <v>0</v>
      </c>
      <c r="X484" s="1081">
        <v>0</v>
      </c>
      <c r="Y484" s="53">
        <v>0</v>
      </c>
      <c r="Z484" s="1081">
        <v>0</v>
      </c>
      <c r="AA484" s="53">
        <v>0</v>
      </c>
      <c r="AB484" s="1081">
        <v>0</v>
      </c>
      <c r="AC484" s="53">
        <v>0</v>
      </c>
      <c r="AD484" s="1081">
        <v>0</v>
      </c>
      <c r="AE484" s="53">
        <v>0</v>
      </c>
      <c r="AF484" s="1081">
        <v>0</v>
      </c>
      <c r="AG484" s="53">
        <v>0</v>
      </c>
      <c r="AH484" s="1081">
        <v>0</v>
      </c>
      <c r="AI484" s="53">
        <v>0</v>
      </c>
      <c r="AL484" s="8"/>
    </row>
    <row r="485" spans="1:38" s="6" customFormat="1" ht="22.5">
      <c r="B485" s="50">
        <v>218</v>
      </c>
      <c r="C485" s="50" t="s">
        <v>541</v>
      </c>
      <c r="D485" s="50"/>
      <c r="E485" s="967">
        <v>0</v>
      </c>
      <c r="F485" s="967"/>
      <c r="G485" s="967"/>
      <c r="H485" s="967"/>
      <c r="I485" s="967"/>
      <c r="J485" s="967"/>
      <c r="K485" s="968">
        <v>0</v>
      </c>
      <c r="L485" s="967">
        <v>0</v>
      </c>
      <c r="M485" s="967">
        <v>0</v>
      </c>
      <c r="N485" s="967">
        <v>0</v>
      </c>
      <c r="O485" s="967">
        <v>0</v>
      </c>
      <c r="P485" s="967">
        <v>0</v>
      </c>
      <c r="Q485" s="967">
        <v>0</v>
      </c>
      <c r="R485" s="967">
        <v>0</v>
      </c>
      <c r="S485" s="967">
        <v>0</v>
      </c>
      <c r="T485" s="967">
        <v>0</v>
      </c>
      <c r="U485" s="967">
        <v>0</v>
      </c>
      <c r="V485" s="967">
        <v>0</v>
      </c>
      <c r="W485" s="967">
        <v>0</v>
      </c>
      <c r="X485" s="967">
        <v>0</v>
      </c>
      <c r="Y485" s="967">
        <v>0</v>
      </c>
      <c r="Z485" s="967">
        <v>0</v>
      </c>
      <c r="AA485" s="967">
        <v>0</v>
      </c>
      <c r="AB485" s="967">
        <v>0</v>
      </c>
      <c r="AC485" s="967">
        <v>0</v>
      </c>
      <c r="AD485" s="967">
        <v>0</v>
      </c>
      <c r="AE485" s="967">
        <v>0</v>
      </c>
      <c r="AF485" s="967">
        <v>0</v>
      </c>
      <c r="AG485" s="967">
        <v>0</v>
      </c>
      <c r="AH485" s="967">
        <v>0</v>
      </c>
      <c r="AI485" s="967">
        <v>0</v>
      </c>
    </row>
    <row r="486" spans="1:38" s="6" customFormat="1">
      <c r="B486" s="50">
        <v>21801</v>
      </c>
      <c r="C486" s="948" t="s">
        <v>542</v>
      </c>
      <c r="D486" s="11"/>
      <c r="E486" s="988">
        <v>0</v>
      </c>
      <c r="F486" s="11"/>
      <c r="G486" s="11"/>
      <c r="H486" s="11"/>
      <c r="I486" s="11"/>
      <c r="J486" s="11"/>
      <c r="K486" s="964">
        <v>0</v>
      </c>
      <c r="L486" s="988">
        <v>0</v>
      </c>
      <c r="M486" s="11">
        <v>0</v>
      </c>
      <c r="N486" s="988">
        <v>0</v>
      </c>
      <c r="O486" s="11">
        <v>0</v>
      </c>
      <c r="P486" s="988">
        <v>0</v>
      </c>
      <c r="Q486" s="11">
        <v>0</v>
      </c>
      <c r="R486" s="988">
        <v>0</v>
      </c>
      <c r="S486" s="11">
        <v>0</v>
      </c>
      <c r="T486" s="988">
        <v>0</v>
      </c>
      <c r="U486" s="11">
        <v>0</v>
      </c>
      <c r="V486" s="988">
        <v>0</v>
      </c>
      <c r="W486" s="11">
        <v>0</v>
      </c>
      <c r="X486" s="988">
        <v>0</v>
      </c>
      <c r="Y486" s="11">
        <v>0</v>
      </c>
      <c r="Z486" s="988">
        <v>0</v>
      </c>
      <c r="AA486" s="11">
        <v>0</v>
      </c>
      <c r="AB486" s="988">
        <v>0</v>
      </c>
      <c r="AC486" s="11">
        <v>0</v>
      </c>
      <c r="AD486" s="988">
        <v>0</v>
      </c>
      <c r="AE486" s="11">
        <v>0</v>
      </c>
      <c r="AF486" s="988">
        <v>0</v>
      </c>
      <c r="AG486" s="11">
        <v>0</v>
      </c>
      <c r="AH486" s="988">
        <v>0</v>
      </c>
      <c r="AI486" s="11">
        <v>0</v>
      </c>
    </row>
    <row r="487" spans="1:38" s="6" customFormat="1">
      <c r="B487" s="50"/>
      <c r="C487" s="62"/>
      <c r="D487" s="63"/>
      <c r="E487" s="91"/>
      <c r="F487" s="64"/>
      <c r="G487" s="65"/>
      <c r="H487" s="65"/>
      <c r="I487" s="65"/>
      <c r="J487" s="53"/>
      <c r="K487" s="54">
        <v>0</v>
      </c>
      <c r="L487" s="1127">
        <v>0</v>
      </c>
      <c r="M487" s="53">
        <v>0</v>
      </c>
      <c r="N487" s="1081">
        <v>0</v>
      </c>
      <c r="O487" s="53">
        <v>0</v>
      </c>
      <c r="P487" s="1081">
        <v>0</v>
      </c>
      <c r="Q487" s="53">
        <v>0</v>
      </c>
      <c r="R487" s="1081">
        <v>0</v>
      </c>
      <c r="S487" s="53">
        <v>0</v>
      </c>
      <c r="T487" s="1081">
        <v>0</v>
      </c>
      <c r="U487" s="53">
        <v>0</v>
      </c>
      <c r="V487" s="1081">
        <v>0</v>
      </c>
      <c r="W487" s="53">
        <v>0</v>
      </c>
      <c r="X487" s="1081">
        <v>0</v>
      </c>
      <c r="Y487" s="53">
        <v>0</v>
      </c>
      <c r="Z487" s="1081">
        <v>0</v>
      </c>
      <c r="AA487" s="53">
        <v>0</v>
      </c>
      <c r="AB487" s="1081">
        <v>0</v>
      </c>
      <c r="AC487" s="53">
        <v>0</v>
      </c>
      <c r="AD487" s="1081">
        <v>0</v>
      </c>
      <c r="AE487" s="53">
        <v>0</v>
      </c>
      <c r="AF487" s="1081">
        <v>0</v>
      </c>
      <c r="AG487" s="53">
        <v>0</v>
      </c>
      <c r="AH487" s="1081">
        <v>0</v>
      </c>
      <c r="AI487" s="53">
        <v>0</v>
      </c>
    </row>
    <row r="488" spans="1:38" s="6" customFormat="1">
      <c r="B488" s="50">
        <v>21802</v>
      </c>
      <c r="C488" s="948" t="s">
        <v>543</v>
      </c>
      <c r="D488" s="11"/>
      <c r="E488" s="988">
        <v>0</v>
      </c>
      <c r="F488" s="11"/>
      <c r="G488" s="11"/>
      <c r="H488" s="11"/>
      <c r="I488" s="11"/>
      <c r="J488" s="11"/>
      <c r="K488" s="964">
        <v>0</v>
      </c>
      <c r="L488" s="988">
        <v>0</v>
      </c>
      <c r="M488" s="11">
        <v>0</v>
      </c>
      <c r="N488" s="988">
        <v>0</v>
      </c>
      <c r="O488" s="11">
        <v>0</v>
      </c>
      <c r="P488" s="988">
        <v>0</v>
      </c>
      <c r="Q488" s="11">
        <v>0</v>
      </c>
      <c r="R488" s="988">
        <v>0</v>
      </c>
      <c r="S488" s="11">
        <v>0</v>
      </c>
      <c r="T488" s="988">
        <v>0</v>
      </c>
      <c r="U488" s="11">
        <v>0</v>
      </c>
      <c r="V488" s="988">
        <v>0</v>
      </c>
      <c r="W488" s="11">
        <v>0</v>
      </c>
      <c r="X488" s="988">
        <v>0</v>
      </c>
      <c r="Y488" s="11">
        <v>0</v>
      </c>
      <c r="Z488" s="988">
        <v>0</v>
      </c>
      <c r="AA488" s="11">
        <v>0</v>
      </c>
      <c r="AB488" s="988">
        <v>0</v>
      </c>
      <c r="AC488" s="11">
        <v>0</v>
      </c>
      <c r="AD488" s="988">
        <v>0</v>
      </c>
      <c r="AE488" s="11">
        <v>0</v>
      </c>
      <c r="AF488" s="988">
        <v>0</v>
      </c>
      <c r="AG488" s="11">
        <v>0</v>
      </c>
      <c r="AH488" s="988">
        <v>0</v>
      </c>
      <c r="AI488" s="11">
        <v>0</v>
      </c>
    </row>
    <row r="489" spans="1:38" s="6" customFormat="1" ht="66">
      <c r="B489" s="51">
        <v>1074.5999999999999</v>
      </c>
      <c r="C489" s="90" t="s">
        <v>544</v>
      </c>
      <c r="D489" s="63"/>
      <c r="E489" s="91"/>
      <c r="F489" s="64" t="s">
        <v>22</v>
      </c>
      <c r="G489" s="16" t="s">
        <v>12</v>
      </c>
      <c r="H489" s="17" t="s">
        <v>13</v>
      </c>
      <c r="I489" s="16" t="s">
        <v>14</v>
      </c>
      <c r="J489" s="53">
        <v>1161</v>
      </c>
      <c r="K489" s="54">
        <v>0</v>
      </c>
      <c r="L489" s="1127">
        <v>0</v>
      </c>
      <c r="M489" s="53">
        <v>0</v>
      </c>
      <c r="N489" s="1081">
        <v>0</v>
      </c>
      <c r="O489" s="53">
        <v>0</v>
      </c>
      <c r="P489" s="1081">
        <v>0</v>
      </c>
      <c r="Q489" s="53">
        <v>0</v>
      </c>
      <c r="R489" s="1081">
        <v>0</v>
      </c>
      <c r="S489" s="53">
        <v>0</v>
      </c>
      <c r="T489" s="1081">
        <v>0</v>
      </c>
      <c r="U489" s="53">
        <v>0</v>
      </c>
      <c r="V489" s="1081">
        <v>0</v>
      </c>
      <c r="W489" s="53">
        <v>0</v>
      </c>
      <c r="X489" s="1081">
        <v>0</v>
      </c>
      <c r="Y489" s="53">
        <v>0</v>
      </c>
      <c r="Z489" s="1081">
        <v>0</v>
      </c>
      <c r="AA489" s="53">
        <v>0</v>
      </c>
      <c r="AB489" s="1081">
        <v>0</v>
      </c>
      <c r="AC489" s="53">
        <v>0</v>
      </c>
      <c r="AD489" s="1081">
        <v>0</v>
      </c>
      <c r="AE489" s="53">
        <v>0</v>
      </c>
      <c r="AF489" s="1081">
        <v>0</v>
      </c>
      <c r="AG489" s="53">
        <v>0</v>
      </c>
      <c r="AH489" s="1081">
        <v>0</v>
      </c>
      <c r="AI489" s="53">
        <v>0</v>
      </c>
    </row>
    <row r="490" spans="1:38" s="6" customFormat="1" ht="66">
      <c r="B490" s="51">
        <v>880.21</v>
      </c>
      <c r="C490" s="92" t="s">
        <v>545</v>
      </c>
      <c r="D490" s="11"/>
      <c r="E490" s="91"/>
      <c r="F490" s="9" t="s">
        <v>11</v>
      </c>
      <c r="G490" s="16" t="s">
        <v>12</v>
      </c>
      <c r="H490" s="17" t="s">
        <v>13</v>
      </c>
      <c r="I490" s="16" t="s">
        <v>14</v>
      </c>
      <c r="J490" s="53">
        <v>951</v>
      </c>
      <c r="K490" s="54">
        <v>0</v>
      </c>
      <c r="L490" s="1127">
        <v>0</v>
      </c>
      <c r="M490" s="53">
        <v>0</v>
      </c>
      <c r="N490" s="1081">
        <v>0</v>
      </c>
      <c r="O490" s="53">
        <v>0</v>
      </c>
      <c r="P490" s="1081">
        <v>0</v>
      </c>
      <c r="Q490" s="53">
        <v>0</v>
      </c>
      <c r="R490" s="1081">
        <v>0</v>
      </c>
      <c r="S490" s="53">
        <v>0</v>
      </c>
      <c r="T490" s="1081">
        <v>0</v>
      </c>
      <c r="U490" s="53">
        <v>0</v>
      </c>
      <c r="V490" s="1081">
        <v>0</v>
      </c>
      <c r="W490" s="53">
        <v>0</v>
      </c>
      <c r="X490" s="1081">
        <v>0</v>
      </c>
      <c r="Y490" s="53">
        <v>0</v>
      </c>
      <c r="Z490" s="1081">
        <v>0</v>
      </c>
      <c r="AA490" s="53">
        <v>0</v>
      </c>
      <c r="AB490" s="1081">
        <v>0</v>
      </c>
      <c r="AC490" s="53">
        <v>0</v>
      </c>
      <c r="AD490" s="1081">
        <v>0</v>
      </c>
      <c r="AE490" s="53">
        <v>0</v>
      </c>
      <c r="AF490" s="1081">
        <v>0</v>
      </c>
      <c r="AG490" s="53">
        <v>0</v>
      </c>
      <c r="AH490" s="1081">
        <v>0</v>
      </c>
      <c r="AI490" s="53">
        <v>0</v>
      </c>
    </row>
    <row r="491" spans="1:38" s="6" customFormat="1">
      <c r="B491" s="970">
        <v>2200</v>
      </c>
      <c r="C491" s="948" t="s">
        <v>546</v>
      </c>
      <c r="D491" s="11"/>
      <c r="E491" s="998">
        <v>40834</v>
      </c>
      <c r="F491" s="998"/>
      <c r="G491" s="998"/>
      <c r="H491" s="998"/>
      <c r="I491" s="998"/>
      <c r="J491" s="998"/>
      <c r="K491" s="998">
        <v>3065141.0697766002</v>
      </c>
      <c r="L491" s="91">
        <v>903</v>
      </c>
      <c r="M491" s="998">
        <v>236387.6</v>
      </c>
      <c r="N491" s="91">
        <v>1251</v>
      </c>
      <c r="O491" s="998">
        <v>52161</v>
      </c>
      <c r="P491" s="91">
        <v>1263</v>
      </c>
      <c r="Q491" s="998">
        <v>56790</v>
      </c>
      <c r="R491" s="91">
        <v>18511</v>
      </c>
      <c r="S491" s="998">
        <v>1825887</v>
      </c>
      <c r="T491" s="91">
        <v>1245</v>
      </c>
      <c r="U491" s="998">
        <v>50625</v>
      </c>
      <c r="V491" s="91">
        <v>1242</v>
      </c>
      <c r="W491" s="998">
        <v>72372</v>
      </c>
      <c r="X491" s="91">
        <v>4056</v>
      </c>
      <c r="Y491" s="998">
        <v>315505</v>
      </c>
      <c r="Z491" s="91">
        <v>1244</v>
      </c>
      <c r="AA491" s="998">
        <v>49988</v>
      </c>
      <c r="AB491" s="91">
        <v>1278</v>
      </c>
      <c r="AC491" s="998">
        <v>51659.089777599998</v>
      </c>
      <c r="AD491" s="91">
        <v>3737</v>
      </c>
      <c r="AE491" s="998">
        <v>251282.79333300001</v>
      </c>
      <c r="AF491" s="91">
        <v>1300</v>
      </c>
      <c r="AG491" s="998">
        <v>50346.793333000001</v>
      </c>
      <c r="AH491" s="91">
        <v>1305</v>
      </c>
      <c r="AI491" s="998">
        <v>52136.793333000001</v>
      </c>
    </row>
    <row r="492" spans="1:38" s="6" customFormat="1" ht="23.25">
      <c r="B492" s="50">
        <v>221</v>
      </c>
      <c r="C492" s="1071" t="s">
        <v>547</v>
      </c>
      <c r="D492" s="50"/>
      <c r="E492" s="968">
        <v>37793</v>
      </c>
      <c r="F492" s="968"/>
      <c r="G492" s="968"/>
      <c r="H492" s="968"/>
      <c r="I492" s="968"/>
      <c r="J492" s="968"/>
      <c r="K492" s="968">
        <v>2689126.4697766001</v>
      </c>
      <c r="L492" s="967">
        <v>903</v>
      </c>
      <c r="M492" s="968">
        <v>57910</v>
      </c>
      <c r="N492" s="967">
        <v>1251</v>
      </c>
      <c r="O492" s="968">
        <v>52161</v>
      </c>
      <c r="P492" s="967">
        <v>1263</v>
      </c>
      <c r="Q492" s="968">
        <v>56790</v>
      </c>
      <c r="R492" s="967">
        <v>18511</v>
      </c>
      <c r="S492" s="968">
        <v>1669863</v>
      </c>
      <c r="T492" s="967">
        <v>1245</v>
      </c>
      <c r="U492" s="968">
        <v>50625</v>
      </c>
      <c r="V492" s="967">
        <v>1242</v>
      </c>
      <c r="W492" s="968">
        <v>49272</v>
      </c>
      <c r="X492" s="967">
        <v>4056</v>
      </c>
      <c r="Y492" s="968">
        <v>300694</v>
      </c>
      <c r="Z492" s="967">
        <v>1244</v>
      </c>
      <c r="AA492" s="968">
        <v>49988</v>
      </c>
      <c r="AB492" s="967">
        <v>1278</v>
      </c>
      <c r="AC492" s="968">
        <v>51659.089777599998</v>
      </c>
      <c r="AD492" s="967">
        <v>3737</v>
      </c>
      <c r="AE492" s="968">
        <v>247680.79333300001</v>
      </c>
      <c r="AF492" s="967">
        <v>1300</v>
      </c>
      <c r="AG492" s="968">
        <v>50346.793333000001</v>
      </c>
      <c r="AH492" s="967">
        <v>1305</v>
      </c>
      <c r="AI492" s="968">
        <v>52136.793333000001</v>
      </c>
    </row>
    <row r="493" spans="1:38" s="6" customFormat="1">
      <c r="B493" s="50">
        <v>22102</v>
      </c>
      <c r="C493" s="948" t="s">
        <v>548</v>
      </c>
      <c r="D493" s="11"/>
      <c r="E493" s="988">
        <v>2099</v>
      </c>
      <c r="F493" s="11"/>
      <c r="G493" s="11"/>
      <c r="H493" s="11"/>
      <c r="I493" s="11"/>
      <c r="J493" s="11"/>
      <c r="K493" s="964">
        <v>402634</v>
      </c>
      <c r="L493" s="988">
        <v>3</v>
      </c>
      <c r="M493" s="11">
        <v>525</v>
      </c>
      <c r="N493" s="988">
        <v>3</v>
      </c>
      <c r="O493" s="11">
        <v>525</v>
      </c>
      <c r="P493" s="988">
        <v>3</v>
      </c>
      <c r="Q493" s="11">
        <v>525</v>
      </c>
      <c r="R493" s="988">
        <v>1598</v>
      </c>
      <c r="S493" s="11">
        <v>292935</v>
      </c>
      <c r="T493" s="988">
        <v>3</v>
      </c>
      <c r="U493" s="11">
        <v>525</v>
      </c>
      <c r="V493" s="988">
        <v>3</v>
      </c>
      <c r="W493" s="11">
        <v>525</v>
      </c>
      <c r="X493" s="988">
        <v>273</v>
      </c>
      <c r="Y493" s="11">
        <v>61155</v>
      </c>
      <c r="Z493" s="988">
        <v>3</v>
      </c>
      <c r="AA493" s="11">
        <v>525</v>
      </c>
      <c r="AB493" s="988">
        <v>3</v>
      </c>
      <c r="AC493" s="11">
        <v>525</v>
      </c>
      <c r="AD493" s="988">
        <v>201</v>
      </c>
      <c r="AE493" s="11">
        <v>43819</v>
      </c>
      <c r="AF493" s="988">
        <v>3</v>
      </c>
      <c r="AG493" s="11">
        <v>525</v>
      </c>
      <c r="AH493" s="988">
        <v>3</v>
      </c>
      <c r="AI493" s="11">
        <v>525</v>
      </c>
    </row>
    <row r="494" spans="1:38" s="6" customFormat="1" ht="66">
      <c r="B494" s="51">
        <v>177.80766519823786</v>
      </c>
      <c r="C494" s="13" t="s">
        <v>549</v>
      </c>
      <c r="D494" s="9"/>
      <c r="E494" s="91">
        <v>70</v>
      </c>
      <c r="F494" s="9" t="s">
        <v>550</v>
      </c>
      <c r="G494" s="16" t="s">
        <v>12</v>
      </c>
      <c r="H494" s="17" t="s">
        <v>13</v>
      </c>
      <c r="I494" s="16" t="s">
        <v>14</v>
      </c>
      <c r="J494" s="53">
        <v>192</v>
      </c>
      <c r="K494" s="54">
        <v>13440</v>
      </c>
      <c r="L494" s="1127">
        <v>0</v>
      </c>
      <c r="M494" s="53">
        <v>0</v>
      </c>
      <c r="N494" s="1081">
        <v>0</v>
      </c>
      <c r="O494" s="53">
        <v>0</v>
      </c>
      <c r="P494" s="1081">
        <v>0</v>
      </c>
      <c r="Q494" s="53">
        <v>0</v>
      </c>
      <c r="R494" s="1081">
        <v>30</v>
      </c>
      <c r="S494" s="53">
        <v>5760</v>
      </c>
      <c r="T494" s="1081">
        <v>0</v>
      </c>
      <c r="U494" s="53">
        <v>0</v>
      </c>
      <c r="V494" s="1081">
        <v>0</v>
      </c>
      <c r="W494" s="53">
        <v>0</v>
      </c>
      <c r="X494" s="1081">
        <v>20</v>
      </c>
      <c r="Y494" s="53">
        <v>3840</v>
      </c>
      <c r="Z494" s="1081">
        <v>0</v>
      </c>
      <c r="AA494" s="53">
        <v>0</v>
      </c>
      <c r="AB494" s="1081">
        <v>0</v>
      </c>
      <c r="AC494" s="53">
        <v>0</v>
      </c>
      <c r="AD494" s="1081">
        <v>20</v>
      </c>
      <c r="AE494" s="53">
        <v>3840</v>
      </c>
      <c r="AF494" s="1081">
        <v>0</v>
      </c>
      <c r="AG494" s="53">
        <v>0</v>
      </c>
      <c r="AH494" s="1081">
        <v>0</v>
      </c>
      <c r="AI494" s="53">
        <v>0</v>
      </c>
    </row>
    <row r="495" spans="1:38" s="6" customFormat="1" ht="66">
      <c r="B495" s="51">
        <v>165.88</v>
      </c>
      <c r="C495" s="13" t="s">
        <v>551</v>
      </c>
      <c r="D495" s="9"/>
      <c r="E495" s="91">
        <v>205</v>
      </c>
      <c r="F495" s="9" t="s">
        <v>550</v>
      </c>
      <c r="G495" s="16" t="s">
        <v>12</v>
      </c>
      <c r="H495" s="17" t="s">
        <v>13</v>
      </c>
      <c r="I495" s="16" t="s">
        <v>14</v>
      </c>
      <c r="J495" s="53">
        <v>180</v>
      </c>
      <c r="K495" s="54">
        <v>36900</v>
      </c>
      <c r="L495" s="1127">
        <v>0</v>
      </c>
      <c r="M495" s="53">
        <v>0</v>
      </c>
      <c r="N495" s="1081">
        <v>0</v>
      </c>
      <c r="O495" s="53">
        <v>0</v>
      </c>
      <c r="P495" s="1081">
        <v>0</v>
      </c>
      <c r="Q495" s="53">
        <v>0</v>
      </c>
      <c r="R495" s="1081">
        <v>195</v>
      </c>
      <c r="S495" s="53">
        <v>35100</v>
      </c>
      <c r="T495" s="1081">
        <v>0</v>
      </c>
      <c r="U495" s="53">
        <v>0</v>
      </c>
      <c r="V495" s="1081">
        <v>0</v>
      </c>
      <c r="W495" s="53">
        <v>0</v>
      </c>
      <c r="X495" s="1081">
        <v>10</v>
      </c>
      <c r="Y495" s="53">
        <v>1800</v>
      </c>
      <c r="Z495" s="1081">
        <v>0</v>
      </c>
      <c r="AA495" s="53">
        <v>0</v>
      </c>
      <c r="AB495" s="1081">
        <v>0</v>
      </c>
      <c r="AC495" s="53">
        <v>0</v>
      </c>
      <c r="AD495" s="1081">
        <v>0</v>
      </c>
      <c r="AE495" s="53">
        <v>0</v>
      </c>
      <c r="AF495" s="1081">
        <v>0</v>
      </c>
      <c r="AG495" s="53">
        <v>0</v>
      </c>
      <c r="AH495" s="1081">
        <v>0</v>
      </c>
      <c r="AI495" s="53">
        <v>0</v>
      </c>
    </row>
    <row r="496" spans="1:38" s="6" customFormat="1" ht="66">
      <c r="A496" s="4"/>
      <c r="B496" s="51"/>
      <c r="C496" s="13" t="s">
        <v>552</v>
      </c>
      <c r="D496" s="9"/>
      <c r="E496" s="91">
        <v>120</v>
      </c>
      <c r="F496" s="9" t="s">
        <v>550</v>
      </c>
      <c r="G496" s="16" t="s">
        <v>12</v>
      </c>
      <c r="H496" s="17" t="s">
        <v>13</v>
      </c>
      <c r="I496" s="16" t="s">
        <v>14</v>
      </c>
      <c r="J496" s="53">
        <v>210</v>
      </c>
      <c r="K496" s="54">
        <v>25200</v>
      </c>
      <c r="L496" s="1127">
        <v>0</v>
      </c>
      <c r="M496" s="53">
        <v>0</v>
      </c>
      <c r="N496" s="1081">
        <v>0</v>
      </c>
      <c r="O496" s="53">
        <v>0</v>
      </c>
      <c r="P496" s="1081">
        <v>0</v>
      </c>
      <c r="Q496" s="53">
        <v>0</v>
      </c>
      <c r="R496" s="1081">
        <v>120</v>
      </c>
      <c r="S496" s="53">
        <v>25200</v>
      </c>
      <c r="T496" s="1081">
        <v>0</v>
      </c>
      <c r="U496" s="53">
        <v>0</v>
      </c>
      <c r="V496" s="1081">
        <v>0</v>
      </c>
      <c r="W496" s="53">
        <v>0</v>
      </c>
      <c r="X496" s="1081">
        <v>0</v>
      </c>
      <c r="Y496" s="53">
        <v>0</v>
      </c>
      <c r="Z496" s="1081">
        <v>0</v>
      </c>
      <c r="AA496" s="53">
        <v>0</v>
      </c>
      <c r="AB496" s="1081">
        <v>0</v>
      </c>
      <c r="AC496" s="53">
        <v>0</v>
      </c>
      <c r="AD496" s="1081">
        <v>0</v>
      </c>
      <c r="AE496" s="53">
        <v>0</v>
      </c>
      <c r="AF496" s="1081">
        <v>0</v>
      </c>
      <c r="AG496" s="53">
        <v>0</v>
      </c>
      <c r="AH496" s="1081">
        <v>0</v>
      </c>
      <c r="AI496" s="53">
        <v>0</v>
      </c>
    </row>
    <row r="497" spans="2:35" s="6" customFormat="1" ht="66">
      <c r="B497" s="51">
        <v>245.56136627906977</v>
      </c>
      <c r="C497" s="13" t="s">
        <v>553</v>
      </c>
      <c r="D497" s="11"/>
      <c r="E497" s="91">
        <v>150</v>
      </c>
      <c r="F497" s="9" t="s">
        <v>550</v>
      </c>
      <c r="G497" s="16" t="s">
        <v>12</v>
      </c>
      <c r="H497" s="17" t="s">
        <v>13</v>
      </c>
      <c r="I497" s="16" t="s">
        <v>14</v>
      </c>
      <c r="J497" s="53">
        <v>265</v>
      </c>
      <c r="K497" s="54">
        <v>39750</v>
      </c>
      <c r="L497" s="1127">
        <v>0</v>
      </c>
      <c r="M497" s="53">
        <v>0</v>
      </c>
      <c r="N497" s="1081">
        <v>0</v>
      </c>
      <c r="O497" s="53">
        <v>0</v>
      </c>
      <c r="P497" s="1081">
        <v>0</v>
      </c>
      <c r="Q497" s="53">
        <v>0</v>
      </c>
      <c r="R497" s="1081">
        <v>50</v>
      </c>
      <c r="S497" s="53">
        <v>13250</v>
      </c>
      <c r="T497" s="1081">
        <v>0</v>
      </c>
      <c r="U497" s="53">
        <v>0</v>
      </c>
      <c r="V497" s="1081">
        <v>0</v>
      </c>
      <c r="W497" s="53">
        <v>0</v>
      </c>
      <c r="X497" s="1081">
        <v>50</v>
      </c>
      <c r="Y497" s="53">
        <v>13250</v>
      </c>
      <c r="Z497" s="1081">
        <v>0</v>
      </c>
      <c r="AA497" s="53">
        <v>0</v>
      </c>
      <c r="AB497" s="1081">
        <v>0</v>
      </c>
      <c r="AC497" s="53">
        <v>0</v>
      </c>
      <c r="AD497" s="1081">
        <v>50</v>
      </c>
      <c r="AE497" s="53">
        <v>13250</v>
      </c>
      <c r="AF497" s="1081">
        <v>0</v>
      </c>
      <c r="AG497" s="53">
        <v>0</v>
      </c>
      <c r="AH497" s="1081">
        <v>0</v>
      </c>
      <c r="AI497" s="53">
        <v>0</v>
      </c>
    </row>
    <row r="498" spans="2:35" s="6" customFormat="1" ht="66">
      <c r="B498" s="51">
        <v>190.63</v>
      </c>
      <c r="C498" s="13" t="s">
        <v>554</v>
      </c>
      <c r="D498" s="11"/>
      <c r="E498" s="91">
        <v>150</v>
      </c>
      <c r="F498" s="9" t="s">
        <v>550</v>
      </c>
      <c r="G498" s="16" t="s">
        <v>12</v>
      </c>
      <c r="H498" s="17" t="s">
        <v>13</v>
      </c>
      <c r="I498" s="16" t="s">
        <v>14</v>
      </c>
      <c r="J498" s="53">
        <v>206</v>
      </c>
      <c r="K498" s="54">
        <v>30900</v>
      </c>
      <c r="L498" s="1127">
        <v>0</v>
      </c>
      <c r="M498" s="53">
        <v>0</v>
      </c>
      <c r="N498" s="1081">
        <v>0</v>
      </c>
      <c r="O498" s="53">
        <v>0</v>
      </c>
      <c r="P498" s="1081">
        <v>0</v>
      </c>
      <c r="Q498" s="53">
        <v>0</v>
      </c>
      <c r="R498" s="1081">
        <v>50</v>
      </c>
      <c r="S498" s="53">
        <v>10300</v>
      </c>
      <c r="T498" s="1081">
        <v>0</v>
      </c>
      <c r="U498" s="53">
        <v>0</v>
      </c>
      <c r="V498" s="1081">
        <v>0</v>
      </c>
      <c r="W498" s="53">
        <v>0</v>
      </c>
      <c r="X498" s="1081">
        <v>50</v>
      </c>
      <c r="Y498" s="53">
        <v>10300</v>
      </c>
      <c r="Z498" s="1081">
        <v>0</v>
      </c>
      <c r="AA498" s="53">
        <v>0</v>
      </c>
      <c r="AB498" s="1081">
        <v>0</v>
      </c>
      <c r="AC498" s="53">
        <v>0</v>
      </c>
      <c r="AD498" s="1081">
        <v>50</v>
      </c>
      <c r="AE498" s="53">
        <v>10300</v>
      </c>
      <c r="AF498" s="1081">
        <v>0</v>
      </c>
      <c r="AG498" s="53">
        <v>0</v>
      </c>
      <c r="AH498" s="1081">
        <v>0</v>
      </c>
      <c r="AI498" s="53">
        <v>0</v>
      </c>
    </row>
    <row r="499" spans="2:35" s="6" customFormat="1" ht="66">
      <c r="B499" s="51">
        <v>175.49184275184274</v>
      </c>
      <c r="C499" s="13" t="s">
        <v>555</v>
      </c>
      <c r="D499" s="11"/>
      <c r="E499" s="91">
        <v>180</v>
      </c>
      <c r="F499" s="9" t="s">
        <v>550</v>
      </c>
      <c r="G499" s="16" t="s">
        <v>12</v>
      </c>
      <c r="H499" s="17" t="s">
        <v>13</v>
      </c>
      <c r="I499" s="16" t="s">
        <v>14</v>
      </c>
      <c r="J499" s="53">
        <v>190</v>
      </c>
      <c r="K499" s="54">
        <v>34200</v>
      </c>
      <c r="L499" s="1127">
        <v>0</v>
      </c>
      <c r="M499" s="53">
        <v>0</v>
      </c>
      <c r="N499" s="1081">
        <v>0</v>
      </c>
      <c r="O499" s="53">
        <v>0</v>
      </c>
      <c r="P499" s="1081">
        <v>0</v>
      </c>
      <c r="Q499" s="53">
        <v>0</v>
      </c>
      <c r="R499" s="1081">
        <v>180</v>
      </c>
      <c r="S499" s="53">
        <v>34200</v>
      </c>
      <c r="T499" s="1081">
        <v>0</v>
      </c>
      <c r="U499" s="53">
        <v>0</v>
      </c>
      <c r="V499" s="1081">
        <v>0</v>
      </c>
      <c r="W499" s="53">
        <v>0</v>
      </c>
      <c r="X499" s="1081">
        <v>0</v>
      </c>
      <c r="Y499" s="53">
        <v>0</v>
      </c>
      <c r="Z499" s="1081">
        <v>0</v>
      </c>
      <c r="AA499" s="53">
        <v>0</v>
      </c>
      <c r="AB499" s="1081">
        <v>0</v>
      </c>
      <c r="AC499" s="53">
        <v>0</v>
      </c>
      <c r="AD499" s="1081">
        <v>0</v>
      </c>
      <c r="AE499" s="53">
        <v>0</v>
      </c>
      <c r="AF499" s="1081">
        <v>0</v>
      </c>
      <c r="AG499" s="53">
        <v>0</v>
      </c>
      <c r="AH499" s="1081">
        <v>0</v>
      </c>
      <c r="AI499" s="53">
        <v>0</v>
      </c>
    </row>
    <row r="500" spans="2:35" s="6" customFormat="1" ht="66">
      <c r="B500" s="51">
        <v>161.41402777777776</v>
      </c>
      <c r="C500" s="27" t="s">
        <v>556</v>
      </c>
      <c r="D500" s="80"/>
      <c r="E500" s="91">
        <v>36</v>
      </c>
      <c r="F500" s="9" t="s">
        <v>550</v>
      </c>
      <c r="G500" s="16" t="s">
        <v>12</v>
      </c>
      <c r="H500" s="17" t="s">
        <v>13</v>
      </c>
      <c r="I500" s="16" t="s">
        <v>14</v>
      </c>
      <c r="J500" s="53">
        <v>175</v>
      </c>
      <c r="K500" s="54">
        <v>6300</v>
      </c>
      <c r="L500" s="1127">
        <v>3</v>
      </c>
      <c r="M500" s="53">
        <v>525</v>
      </c>
      <c r="N500" s="1081">
        <v>3</v>
      </c>
      <c r="O500" s="53">
        <v>525</v>
      </c>
      <c r="P500" s="1081">
        <v>3</v>
      </c>
      <c r="Q500" s="53">
        <v>525</v>
      </c>
      <c r="R500" s="1081">
        <v>3</v>
      </c>
      <c r="S500" s="53">
        <v>525</v>
      </c>
      <c r="T500" s="1081">
        <v>3</v>
      </c>
      <c r="U500" s="53">
        <v>525</v>
      </c>
      <c r="V500" s="1081">
        <v>3</v>
      </c>
      <c r="W500" s="53">
        <v>525</v>
      </c>
      <c r="X500" s="1081">
        <v>3</v>
      </c>
      <c r="Y500" s="53">
        <v>525</v>
      </c>
      <c r="Z500" s="1081">
        <v>3</v>
      </c>
      <c r="AA500" s="53">
        <v>525</v>
      </c>
      <c r="AB500" s="1081">
        <v>3</v>
      </c>
      <c r="AC500" s="53">
        <v>525</v>
      </c>
      <c r="AD500" s="1081">
        <v>3</v>
      </c>
      <c r="AE500" s="53">
        <v>525</v>
      </c>
      <c r="AF500" s="1081">
        <v>3</v>
      </c>
      <c r="AG500" s="53">
        <v>525</v>
      </c>
      <c r="AH500" s="1081">
        <v>3</v>
      </c>
      <c r="AI500" s="53">
        <v>525</v>
      </c>
    </row>
    <row r="501" spans="2:35" s="6" customFormat="1" ht="66">
      <c r="B501" s="51">
        <v>203.52194444444444</v>
      </c>
      <c r="C501" s="27" t="s">
        <v>557</v>
      </c>
      <c r="D501" s="80"/>
      <c r="E501" s="91">
        <v>0</v>
      </c>
      <c r="F501" s="9" t="s">
        <v>550</v>
      </c>
      <c r="G501" s="16" t="s">
        <v>12</v>
      </c>
      <c r="H501" s="17" t="s">
        <v>13</v>
      </c>
      <c r="I501" s="16" t="s">
        <v>14</v>
      </c>
      <c r="J501" s="53">
        <v>220</v>
      </c>
      <c r="K501" s="54">
        <v>0</v>
      </c>
      <c r="L501" s="1127">
        <v>0</v>
      </c>
      <c r="M501" s="53">
        <v>0</v>
      </c>
      <c r="N501" s="1081">
        <v>0</v>
      </c>
      <c r="O501" s="53">
        <v>0</v>
      </c>
      <c r="P501" s="1081">
        <v>0</v>
      </c>
      <c r="Q501" s="53">
        <v>0</v>
      </c>
      <c r="R501" s="1081">
        <v>0</v>
      </c>
      <c r="S501" s="53">
        <v>0</v>
      </c>
      <c r="T501" s="1081">
        <v>0</v>
      </c>
      <c r="U501" s="53">
        <v>0</v>
      </c>
      <c r="V501" s="1081">
        <v>0</v>
      </c>
      <c r="W501" s="53">
        <v>0</v>
      </c>
      <c r="X501" s="1081">
        <v>0</v>
      </c>
      <c r="Y501" s="53">
        <v>0</v>
      </c>
      <c r="Z501" s="1081">
        <v>0</v>
      </c>
      <c r="AA501" s="53">
        <v>0</v>
      </c>
      <c r="AB501" s="1081">
        <v>0</v>
      </c>
      <c r="AC501" s="53">
        <v>0</v>
      </c>
      <c r="AD501" s="1081">
        <v>0</v>
      </c>
      <c r="AE501" s="53">
        <v>0</v>
      </c>
      <c r="AF501" s="1081">
        <v>0</v>
      </c>
      <c r="AG501" s="53">
        <v>0</v>
      </c>
      <c r="AH501" s="1081">
        <v>0</v>
      </c>
      <c r="AI501" s="53">
        <v>0</v>
      </c>
    </row>
    <row r="502" spans="2:35" s="6" customFormat="1" ht="66">
      <c r="B502" s="51">
        <v>168.28609756097561</v>
      </c>
      <c r="C502" s="13" t="s">
        <v>558</v>
      </c>
      <c r="D502" s="11"/>
      <c r="E502" s="91">
        <v>0</v>
      </c>
      <c r="F502" s="9" t="s">
        <v>550</v>
      </c>
      <c r="G502" s="16" t="s">
        <v>12</v>
      </c>
      <c r="H502" s="17" t="s">
        <v>13</v>
      </c>
      <c r="I502" s="16" t="s">
        <v>14</v>
      </c>
      <c r="J502" s="53">
        <v>182</v>
      </c>
      <c r="K502" s="54">
        <v>0</v>
      </c>
      <c r="L502" s="1127">
        <v>0</v>
      </c>
      <c r="M502" s="53">
        <v>0</v>
      </c>
      <c r="N502" s="1081">
        <v>0</v>
      </c>
      <c r="O502" s="53">
        <v>0</v>
      </c>
      <c r="P502" s="1081">
        <v>0</v>
      </c>
      <c r="Q502" s="53">
        <v>0</v>
      </c>
      <c r="R502" s="1081">
        <v>0</v>
      </c>
      <c r="S502" s="53">
        <v>0</v>
      </c>
      <c r="T502" s="1081">
        <v>0</v>
      </c>
      <c r="U502" s="53">
        <v>0</v>
      </c>
      <c r="V502" s="1081">
        <v>0</v>
      </c>
      <c r="W502" s="53">
        <v>0</v>
      </c>
      <c r="X502" s="1081">
        <v>0</v>
      </c>
      <c r="Y502" s="53">
        <v>0</v>
      </c>
      <c r="Z502" s="1081">
        <v>0</v>
      </c>
      <c r="AA502" s="53">
        <v>0</v>
      </c>
      <c r="AB502" s="1081">
        <v>0</v>
      </c>
      <c r="AC502" s="53">
        <v>0</v>
      </c>
      <c r="AD502" s="1081">
        <v>0</v>
      </c>
      <c r="AE502" s="53">
        <v>0</v>
      </c>
      <c r="AF502" s="1081">
        <v>0</v>
      </c>
      <c r="AG502" s="53">
        <v>0</v>
      </c>
      <c r="AH502" s="1081">
        <v>0</v>
      </c>
      <c r="AI502" s="53">
        <v>0</v>
      </c>
    </row>
    <row r="503" spans="2:35" s="6" customFormat="1" ht="66">
      <c r="B503" s="51">
        <v>217.55798611111109</v>
      </c>
      <c r="C503" s="13" t="s">
        <v>559</v>
      </c>
      <c r="D503" s="80"/>
      <c r="E503" s="91">
        <v>40</v>
      </c>
      <c r="F503" s="9" t="s">
        <v>550</v>
      </c>
      <c r="G503" s="16" t="s">
        <v>12</v>
      </c>
      <c r="H503" s="17" t="s">
        <v>13</v>
      </c>
      <c r="I503" s="16" t="s">
        <v>14</v>
      </c>
      <c r="J503" s="53">
        <v>235</v>
      </c>
      <c r="K503" s="54">
        <v>9400</v>
      </c>
      <c r="L503" s="1127">
        <v>0</v>
      </c>
      <c r="M503" s="53">
        <v>0</v>
      </c>
      <c r="N503" s="1081">
        <v>0</v>
      </c>
      <c r="O503" s="53">
        <v>0</v>
      </c>
      <c r="P503" s="1081">
        <v>0</v>
      </c>
      <c r="Q503" s="53">
        <v>0</v>
      </c>
      <c r="R503" s="1081">
        <v>20</v>
      </c>
      <c r="S503" s="53">
        <v>4700</v>
      </c>
      <c r="T503" s="1081">
        <v>0</v>
      </c>
      <c r="U503" s="53">
        <v>0</v>
      </c>
      <c r="V503" s="1081">
        <v>0</v>
      </c>
      <c r="W503" s="53">
        <v>0</v>
      </c>
      <c r="X503" s="1081">
        <v>20</v>
      </c>
      <c r="Y503" s="53">
        <v>4700</v>
      </c>
      <c r="Z503" s="1081">
        <v>0</v>
      </c>
      <c r="AA503" s="53">
        <v>0</v>
      </c>
      <c r="AB503" s="1081">
        <v>0</v>
      </c>
      <c r="AC503" s="53">
        <v>0</v>
      </c>
      <c r="AD503" s="1081">
        <v>0</v>
      </c>
      <c r="AE503" s="53">
        <v>0</v>
      </c>
      <c r="AF503" s="1081">
        <v>0</v>
      </c>
      <c r="AG503" s="53">
        <v>0</v>
      </c>
      <c r="AH503" s="1081">
        <v>0</v>
      </c>
      <c r="AI503" s="53">
        <v>0</v>
      </c>
    </row>
    <row r="504" spans="2:35" s="6" customFormat="1" ht="66">
      <c r="B504" s="51">
        <v>220.2087443438914</v>
      </c>
      <c r="C504" s="27" t="s">
        <v>560</v>
      </c>
      <c r="D504" s="11"/>
      <c r="E504" s="91">
        <v>496</v>
      </c>
      <c r="F504" s="9" t="s">
        <v>550</v>
      </c>
      <c r="G504" s="16" t="s">
        <v>12</v>
      </c>
      <c r="H504" s="17" t="s">
        <v>13</v>
      </c>
      <c r="I504" s="16" t="s">
        <v>14</v>
      </c>
      <c r="J504" s="53">
        <v>238</v>
      </c>
      <c r="K504" s="54">
        <v>118048</v>
      </c>
      <c r="L504" s="1127">
        <v>0</v>
      </c>
      <c r="M504" s="53">
        <v>0</v>
      </c>
      <c r="N504" s="1081">
        <v>0</v>
      </c>
      <c r="O504" s="53">
        <v>0</v>
      </c>
      <c r="P504" s="1081">
        <v>0</v>
      </c>
      <c r="Q504" s="53">
        <v>0</v>
      </c>
      <c r="R504" s="1081">
        <v>410</v>
      </c>
      <c r="S504" s="53">
        <v>97580</v>
      </c>
      <c r="T504" s="1081">
        <v>0</v>
      </c>
      <c r="U504" s="53">
        <v>0</v>
      </c>
      <c r="V504" s="1081">
        <v>0</v>
      </c>
      <c r="W504" s="53">
        <v>0</v>
      </c>
      <c r="X504" s="1081">
        <v>50</v>
      </c>
      <c r="Y504" s="53">
        <v>11900</v>
      </c>
      <c r="Z504" s="1081">
        <v>0</v>
      </c>
      <c r="AA504" s="53">
        <v>0</v>
      </c>
      <c r="AB504" s="1081">
        <v>0</v>
      </c>
      <c r="AC504" s="53">
        <v>0</v>
      </c>
      <c r="AD504" s="1081">
        <v>36</v>
      </c>
      <c r="AE504" s="53">
        <v>8568</v>
      </c>
      <c r="AF504" s="1081">
        <v>0</v>
      </c>
      <c r="AG504" s="53">
        <v>0</v>
      </c>
      <c r="AH504" s="1081">
        <v>0</v>
      </c>
      <c r="AI504" s="53">
        <v>0</v>
      </c>
    </row>
    <row r="505" spans="2:35" s="6" customFormat="1" ht="66">
      <c r="B505" s="51">
        <v>170.5</v>
      </c>
      <c r="C505" s="13" t="s">
        <v>561</v>
      </c>
      <c r="D505" s="80"/>
      <c r="E505" s="91">
        <v>0</v>
      </c>
      <c r="F505" s="9" t="s">
        <v>550</v>
      </c>
      <c r="G505" s="16" t="s">
        <v>12</v>
      </c>
      <c r="H505" s="17" t="s">
        <v>13</v>
      </c>
      <c r="I505" s="16" t="s">
        <v>14</v>
      </c>
      <c r="J505" s="53">
        <v>185</v>
      </c>
      <c r="K505" s="54">
        <v>0</v>
      </c>
      <c r="L505" s="1127">
        <v>0</v>
      </c>
      <c r="M505" s="53">
        <v>0</v>
      </c>
      <c r="N505" s="1081">
        <v>0</v>
      </c>
      <c r="O505" s="53">
        <v>0</v>
      </c>
      <c r="P505" s="1081">
        <v>0</v>
      </c>
      <c r="Q505" s="53">
        <v>0</v>
      </c>
      <c r="R505" s="1081">
        <v>0</v>
      </c>
      <c r="S505" s="53">
        <v>0</v>
      </c>
      <c r="T505" s="1081">
        <v>0</v>
      </c>
      <c r="U505" s="53">
        <v>0</v>
      </c>
      <c r="V505" s="1081">
        <v>0</v>
      </c>
      <c r="W505" s="53">
        <v>0</v>
      </c>
      <c r="X505" s="1081">
        <v>0</v>
      </c>
      <c r="Y505" s="53">
        <v>0</v>
      </c>
      <c r="Z505" s="1081">
        <v>0</v>
      </c>
      <c r="AA505" s="53">
        <v>0</v>
      </c>
      <c r="AB505" s="1081">
        <v>0</v>
      </c>
      <c r="AC505" s="53">
        <v>0</v>
      </c>
      <c r="AD505" s="1081">
        <v>0</v>
      </c>
      <c r="AE505" s="53">
        <v>0</v>
      </c>
      <c r="AF505" s="1081">
        <v>0</v>
      </c>
      <c r="AG505" s="53">
        <v>0</v>
      </c>
      <c r="AH505" s="1081">
        <v>0</v>
      </c>
      <c r="AI505" s="53">
        <v>0</v>
      </c>
    </row>
    <row r="506" spans="2:35" s="6" customFormat="1" ht="66">
      <c r="B506" s="51">
        <v>66.553055555555545</v>
      </c>
      <c r="C506" s="27" t="s">
        <v>562</v>
      </c>
      <c r="D506" s="11"/>
      <c r="E506" s="91">
        <v>220</v>
      </c>
      <c r="F506" s="9" t="s">
        <v>550</v>
      </c>
      <c r="G506" s="16" t="s">
        <v>12</v>
      </c>
      <c r="H506" s="17" t="s">
        <v>13</v>
      </c>
      <c r="I506" s="16" t="s">
        <v>14</v>
      </c>
      <c r="J506" s="53">
        <v>72</v>
      </c>
      <c r="K506" s="54">
        <v>15840</v>
      </c>
      <c r="L506" s="1127">
        <v>0</v>
      </c>
      <c r="M506" s="53">
        <v>0</v>
      </c>
      <c r="N506" s="1081">
        <v>0</v>
      </c>
      <c r="O506" s="53">
        <v>0</v>
      </c>
      <c r="P506" s="1081">
        <v>0</v>
      </c>
      <c r="Q506" s="53">
        <v>0</v>
      </c>
      <c r="R506" s="1081">
        <v>200</v>
      </c>
      <c r="S506" s="53">
        <v>14400</v>
      </c>
      <c r="T506" s="1081">
        <v>0</v>
      </c>
      <c r="U506" s="53">
        <v>0</v>
      </c>
      <c r="V506" s="1081">
        <v>0</v>
      </c>
      <c r="W506" s="53">
        <v>0</v>
      </c>
      <c r="X506" s="1081">
        <v>10</v>
      </c>
      <c r="Y506" s="53">
        <v>720</v>
      </c>
      <c r="Z506" s="1081">
        <v>0</v>
      </c>
      <c r="AA506" s="53">
        <v>0</v>
      </c>
      <c r="AB506" s="1081">
        <v>0</v>
      </c>
      <c r="AC506" s="53">
        <v>0</v>
      </c>
      <c r="AD506" s="1081">
        <v>10</v>
      </c>
      <c r="AE506" s="53">
        <v>720</v>
      </c>
      <c r="AF506" s="1081">
        <v>0</v>
      </c>
      <c r="AG506" s="53">
        <v>0</v>
      </c>
      <c r="AH506" s="1081">
        <v>0</v>
      </c>
      <c r="AI506" s="53">
        <v>0</v>
      </c>
    </row>
    <row r="507" spans="2:35" s="6" customFormat="1" ht="66">
      <c r="B507" s="51">
        <v>247.77598484848485</v>
      </c>
      <c r="C507" s="192" t="s">
        <v>563</v>
      </c>
      <c r="D507" s="11"/>
      <c r="E507" s="91">
        <v>212</v>
      </c>
      <c r="F507" s="9" t="s">
        <v>550</v>
      </c>
      <c r="G507" s="16" t="s">
        <v>12</v>
      </c>
      <c r="H507" s="17" t="s">
        <v>13</v>
      </c>
      <c r="I507" s="16" t="s">
        <v>14</v>
      </c>
      <c r="J507" s="53">
        <v>268</v>
      </c>
      <c r="K507" s="54">
        <v>56816</v>
      </c>
      <c r="L507" s="1127">
        <v>0</v>
      </c>
      <c r="M507" s="53">
        <v>0</v>
      </c>
      <c r="N507" s="1081">
        <v>0</v>
      </c>
      <c r="O507" s="53">
        <v>0</v>
      </c>
      <c r="P507" s="1081">
        <v>0</v>
      </c>
      <c r="Q507" s="53">
        <v>0</v>
      </c>
      <c r="R507" s="1081">
        <v>140</v>
      </c>
      <c r="S507" s="53">
        <v>37520</v>
      </c>
      <c r="T507" s="1081">
        <v>0</v>
      </c>
      <c r="U507" s="53">
        <v>0</v>
      </c>
      <c r="V507" s="1081">
        <v>0</v>
      </c>
      <c r="W507" s="53">
        <v>0</v>
      </c>
      <c r="X507" s="1081">
        <v>50</v>
      </c>
      <c r="Y507" s="53">
        <v>13400</v>
      </c>
      <c r="Z507" s="1081">
        <v>0</v>
      </c>
      <c r="AA507" s="53">
        <v>0</v>
      </c>
      <c r="AB507" s="1081">
        <v>0</v>
      </c>
      <c r="AC507" s="53">
        <v>0</v>
      </c>
      <c r="AD507" s="1081">
        <v>22</v>
      </c>
      <c r="AE507" s="53">
        <v>5896</v>
      </c>
      <c r="AF507" s="1081">
        <v>0</v>
      </c>
      <c r="AG507" s="53">
        <v>0</v>
      </c>
      <c r="AH507" s="1081">
        <v>0</v>
      </c>
      <c r="AI507" s="53">
        <v>0</v>
      </c>
    </row>
    <row r="508" spans="2:35" s="6" customFormat="1" ht="66">
      <c r="B508" s="51">
        <v>217.55800347222223</v>
      </c>
      <c r="C508" s="27" t="s">
        <v>564</v>
      </c>
      <c r="D508" s="11"/>
      <c r="E508" s="91">
        <v>0</v>
      </c>
      <c r="F508" s="9" t="s">
        <v>550</v>
      </c>
      <c r="G508" s="16" t="s">
        <v>12</v>
      </c>
      <c r="H508" s="17" t="s">
        <v>13</v>
      </c>
      <c r="I508" s="16" t="s">
        <v>14</v>
      </c>
      <c r="J508" s="53">
        <v>265</v>
      </c>
      <c r="K508" s="54">
        <v>0</v>
      </c>
      <c r="L508" s="1127">
        <v>0</v>
      </c>
      <c r="M508" s="53">
        <v>0</v>
      </c>
      <c r="N508" s="1081">
        <v>0</v>
      </c>
      <c r="O508" s="53">
        <v>0</v>
      </c>
      <c r="P508" s="1081">
        <v>0</v>
      </c>
      <c r="Q508" s="53">
        <v>0</v>
      </c>
      <c r="R508" s="1081">
        <v>0</v>
      </c>
      <c r="S508" s="53">
        <v>0</v>
      </c>
      <c r="T508" s="1081">
        <v>0</v>
      </c>
      <c r="U508" s="53">
        <v>0</v>
      </c>
      <c r="V508" s="1081">
        <v>0</v>
      </c>
      <c r="W508" s="53">
        <v>0</v>
      </c>
      <c r="X508" s="1081">
        <v>0</v>
      </c>
      <c r="Y508" s="53">
        <v>0</v>
      </c>
      <c r="Z508" s="1081">
        <v>0</v>
      </c>
      <c r="AA508" s="53">
        <v>0</v>
      </c>
      <c r="AB508" s="1081">
        <v>0</v>
      </c>
      <c r="AC508" s="53">
        <v>0</v>
      </c>
      <c r="AD508" s="1081">
        <v>0</v>
      </c>
      <c r="AE508" s="53">
        <v>0</v>
      </c>
      <c r="AF508" s="1081">
        <v>0</v>
      </c>
      <c r="AG508" s="53">
        <v>0</v>
      </c>
      <c r="AH508" s="1081">
        <v>0</v>
      </c>
      <c r="AI508" s="53">
        <v>0</v>
      </c>
    </row>
    <row r="509" spans="2:35" s="6" customFormat="1" ht="66">
      <c r="B509" s="51">
        <v>66.553055555555545</v>
      </c>
      <c r="C509" s="27" t="s">
        <v>565</v>
      </c>
      <c r="D509" s="11"/>
      <c r="E509" s="91">
        <v>220</v>
      </c>
      <c r="F509" s="9" t="s">
        <v>550</v>
      </c>
      <c r="G509" s="16" t="s">
        <v>12</v>
      </c>
      <c r="H509" s="17" t="s">
        <v>13</v>
      </c>
      <c r="I509" s="16" t="s">
        <v>14</v>
      </c>
      <c r="J509" s="53">
        <v>72</v>
      </c>
      <c r="K509" s="54">
        <v>15840</v>
      </c>
      <c r="L509" s="1127">
        <v>0</v>
      </c>
      <c r="M509" s="53">
        <v>0</v>
      </c>
      <c r="N509" s="1081">
        <v>0</v>
      </c>
      <c r="O509" s="53">
        <v>0</v>
      </c>
      <c r="P509" s="1081">
        <v>0</v>
      </c>
      <c r="Q509" s="53">
        <v>0</v>
      </c>
      <c r="R509" s="1081">
        <v>200</v>
      </c>
      <c r="S509" s="53">
        <v>14400</v>
      </c>
      <c r="T509" s="1081">
        <v>0</v>
      </c>
      <c r="U509" s="53">
        <v>0</v>
      </c>
      <c r="V509" s="1081">
        <v>0</v>
      </c>
      <c r="W509" s="53">
        <v>0</v>
      </c>
      <c r="X509" s="1081">
        <v>10</v>
      </c>
      <c r="Y509" s="53">
        <v>720</v>
      </c>
      <c r="Z509" s="1081">
        <v>0</v>
      </c>
      <c r="AA509" s="53">
        <v>0</v>
      </c>
      <c r="AB509" s="1081">
        <v>0</v>
      </c>
      <c r="AC509" s="53">
        <v>0</v>
      </c>
      <c r="AD509" s="1081">
        <v>10</v>
      </c>
      <c r="AE509" s="53">
        <v>720</v>
      </c>
      <c r="AF509" s="1081">
        <v>0</v>
      </c>
      <c r="AG509" s="53">
        <v>0</v>
      </c>
      <c r="AH509" s="1081">
        <v>0</v>
      </c>
      <c r="AI509" s="53">
        <v>0</v>
      </c>
    </row>
    <row r="510" spans="2:35" s="6" customFormat="1">
      <c r="B510" s="50">
        <v>22103</v>
      </c>
      <c r="C510" s="948" t="s">
        <v>566</v>
      </c>
      <c r="D510" s="11"/>
      <c r="E510" s="964">
        <v>496</v>
      </c>
      <c r="F510" s="964"/>
      <c r="G510" s="964">
        <v>0</v>
      </c>
      <c r="H510" s="964">
        <v>0</v>
      </c>
      <c r="I510" s="964">
        <v>0</v>
      </c>
      <c r="J510" s="964"/>
      <c r="K510" s="964">
        <v>118034</v>
      </c>
      <c r="L510" s="988">
        <v>3</v>
      </c>
      <c r="M510" s="964">
        <v>522</v>
      </c>
      <c r="N510" s="988">
        <v>3</v>
      </c>
      <c r="O510" s="964">
        <v>522</v>
      </c>
      <c r="P510" s="988">
        <v>3</v>
      </c>
      <c r="Q510" s="964">
        <v>522</v>
      </c>
      <c r="R510" s="988">
        <v>443</v>
      </c>
      <c r="S510" s="964">
        <v>108812</v>
      </c>
      <c r="T510" s="988">
        <v>3</v>
      </c>
      <c r="U510" s="964">
        <v>522</v>
      </c>
      <c r="V510" s="988">
        <v>3</v>
      </c>
      <c r="W510" s="964">
        <v>522</v>
      </c>
      <c r="X510" s="988">
        <v>13</v>
      </c>
      <c r="Y510" s="964">
        <v>2262</v>
      </c>
      <c r="Z510" s="988">
        <v>3</v>
      </c>
      <c r="AA510" s="964">
        <v>522</v>
      </c>
      <c r="AB510" s="988">
        <v>3</v>
      </c>
      <c r="AC510" s="964">
        <v>522</v>
      </c>
      <c r="AD510" s="988">
        <v>13</v>
      </c>
      <c r="AE510" s="964">
        <v>2262</v>
      </c>
      <c r="AF510" s="988">
        <v>3</v>
      </c>
      <c r="AG510" s="964">
        <v>522</v>
      </c>
      <c r="AH510" s="988">
        <v>3</v>
      </c>
      <c r="AI510" s="964">
        <v>522</v>
      </c>
    </row>
    <row r="511" spans="2:35" s="6" customFormat="1" ht="66">
      <c r="B511" s="51">
        <v>160.84015957446809</v>
      </c>
      <c r="C511" s="13" t="s">
        <v>567</v>
      </c>
      <c r="D511" s="11"/>
      <c r="E511" s="91">
        <v>316</v>
      </c>
      <c r="F511" s="9" t="s">
        <v>550</v>
      </c>
      <c r="G511" s="16" t="s">
        <v>12</v>
      </c>
      <c r="H511" s="17" t="s">
        <v>13</v>
      </c>
      <c r="I511" s="16" t="s">
        <v>14</v>
      </c>
      <c r="J511" s="53">
        <v>174</v>
      </c>
      <c r="K511" s="54">
        <v>54984</v>
      </c>
      <c r="L511" s="1127">
        <v>3</v>
      </c>
      <c r="M511" s="53">
        <v>522</v>
      </c>
      <c r="N511" s="1081">
        <v>3</v>
      </c>
      <c r="O511" s="53">
        <v>522</v>
      </c>
      <c r="P511" s="1081">
        <v>3</v>
      </c>
      <c r="Q511" s="53">
        <v>522</v>
      </c>
      <c r="R511" s="1081">
        <v>263</v>
      </c>
      <c r="S511" s="53">
        <v>45762</v>
      </c>
      <c r="T511" s="1081">
        <v>3</v>
      </c>
      <c r="U511" s="53">
        <v>522</v>
      </c>
      <c r="V511" s="1081">
        <v>3</v>
      </c>
      <c r="W511" s="53">
        <v>522</v>
      </c>
      <c r="X511" s="1081">
        <v>13</v>
      </c>
      <c r="Y511" s="53">
        <v>2262</v>
      </c>
      <c r="Z511" s="1081">
        <v>3</v>
      </c>
      <c r="AA511" s="53">
        <v>522</v>
      </c>
      <c r="AB511" s="1081">
        <v>3</v>
      </c>
      <c r="AC511" s="53">
        <v>522</v>
      </c>
      <c r="AD511" s="1081">
        <v>13</v>
      </c>
      <c r="AE511" s="53">
        <v>2262</v>
      </c>
      <c r="AF511" s="1081">
        <v>3</v>
      </c>
      <c r="AG511" s="53">
        <v>522</v>
      </c>
      <c r="AH511" s="1081">
        <v>3</v>
      </c>
      <c r="AI511" s="53">
        <v>522</v>
      </c>
    </row>
    <row r="512" spans="2:35" s="6" customFormat="1" ht="66">
      <c r="B512" s="51">
        <v>388.2505982905983</v>
      </c>
      <c r="C512" s="92" t="s">
        <v>568</v>
      </c>
      <c r="D512" s="11"/>
      <c r="E512" s="91">
        <v>130</v>
      </c>
      <c r="F512" s="9" t="s">
        <v>550</v>
      </c>
      <c r="G512" s="16" t="s">
        <v>12</v>
      </c>
      <c r="H512" s="17" t="s">
        <v>13</v>
      </c>
      <c r="I512" s="16" t="s">
        <v>14</v>
      </c>
      <c r="J512" s="53">
        <v>420</v>
      </c>
      <c r="K512" s="54">
        <v>54600</v>
      </c>
      <c r="L512" s="1127">
        <v>0</v>
      </c>
      <c r="M512" s="53">
        <v>0</v>
      </c>
      <c r="N512" s="1081">
        <v>0</v>
      </c>
      <c r="O512" s="53">
        <v>0</v>
      </c>
      <c r="P512" s="1081">
        <v>0</v>
      </c>
      <c r="Q512" s="53">
        <v>0</v>
      </c>
      <c r="R512" s="1081">
        <v>130</v>
      </c>
      <c r="S512" s="53">
        <v>54600</v>
      </c>
      <c r="T512" s="1081">
        <v>0</v>
      </c>
      <c r="U512" s="53">
        <v>0</v>
      </c>
      <c r="V512" s="1081">
        <v>0</v>
      </c>
      <c r="W512" s="53">
        <v>0</v>
      </c>
      <c r="X512" s="1081">
        <v>0</v>
      </c>
      <c r="Y512" s="53">
        <v>0</v>
      </c>
      <c r="Z512" s="1081">
        <v>0</v>
      </c>
      <c r="AA512" s="53">
        <v>0</v>
      </c>
      <c r="AB512" s="1081">
        <v>0</v>
      </c>
      <c r="AC512" s="53">
        <v>0</v>
      </c>
      <c r="AD512" s="1081">
        <v>0</v>
      </c>
      <c r="AE512" s="53">
        <v>0</v>
      </c>
      <c r="AF512" s="1081">
        <v>0</v>
      </c>
      <c r="AG512" s="53">
        <v>0</v>
      </c>
      <c r="AH512" s="1081">
        <v>0</v>
      </c>
      <c r="AI512" s="53">
        <v>0</v>
      </c>
    </row>
    <row r="513" spans="1:35" s="6" customFormat="1" ht="66">
      <c r="B513" s="51">
        <v>155.672</v>
      </c>
      <c r="C513" s="13" t="s">
        <v>569</v>
      </c>
      <c r="D513" s="11"/>
      <c r="E513" s="91">
        <v>50</v>
      </c>
      <c r="F513" s="31" t="s">
        <v>550</v>
      </c>
      <c r="G513" s="16" t="s">
        <v>12</v>
      </c>
      <c r="H513" s="17" t="s">
        <v>13</v>
      </c>
      <c r="I513" s="16" t="s">
        <v>14</v>
      </c>
      <c r="J513" s="53">
        <v>169</v>
      </c>
      <c r="K513" s="54">
        <v>8450</v>
      </c>
      <c r="L513" s="1127">
        <v>0</v>
      </c>
      <c r="M513" s="53">
        <v>0</v>
      </c>
      <c r="N513" s="1081">
        <v>0</v>
      </c>
      <c r="O513" s="53">
        <v>0</v>
      </c>
      <c r="P513" s="1081">
        <v>0</v>
      </c>
      <c r="Q513" s="53">
        <v>0</v>
      </c>
      <c r="R513" s="1081">
        <v>50</v>
      </c>
      <c r="S513" s="53">
        <v>8450</v>
      </c>
      <c r="T513" s="1081">
        <v>0</v>
      </c>
      <c r="U513" s="53">
        <v>0</v>
      </c>
      <c r="V513" s="1081">
        <v>0</v>
      </c>
      <c r="W513" s="53">
        <v>0</v>
      </c>
      <c r="X513" s="1081">
        <v>0</v>
      </c>
      <c r="Y513" s="53">
        <v>0</v>
      </c>
      <c r="Z513" s="1081">
        <v>0</v>
      </c>
      <c r="AA513" s="53">
        <v>0</v>
      </c>
      <c r="AB513" s="1081">
        <v>0</v>
      </c>
      <c r="AC513" s="53">
        <v>0</v>
      </c>
      <c r="AD513" s="1081">
        <v>0</v>
      </c>
      <c r="AE513" s="53">
        <v>0</v>
      </c>
      <c r="AF513" s="1081">
        <v>0</v>
      </c>
      <c r="AG513" s="53">
        <v>0</v>
      </c>
      <c r="AH513" s="1081">
        <v>0</v>
      </c>
      <c r="AI513" s="53">
        <v>0</v>
      </c>
    </row>
    <row r="514" spans="1:35" s="6" customFormat="1" ht="24">
      <c r="B514" s="50">
        <v>22104</v>
      </c>
      <c r="C514" s="948" t="s">
        <v>570</v>
      </c>
      <c r="D514" s="11"/>
      <c r="E514" s="988">
        <v>6782</v>
      </c>
      <c r="F514" s="11"/>
      <c r="G514" s="11"/>
      <c r="H514" s="11"/>
      <c r="I514" s="11"/>
      <c r="J514" s="11"/>
      <c r="K514" s="964">
        <v>419279</v>
      </c>
      <c r="L514" s="988">
        <v>10</v>
      </c>
      <c r="M514" s="11">
        <v>730</v>
      </c>
      <c r="N514" s="988">
        <v>10</v>
      </c>
      <c r="O514" s="11">
        <v>730</v>
      </c>
      <c r="P514" s="988">
        <v>10</v>
      </c>
      <c r="Q514" s="11">
        <v>730</v>
      </c>
      <c r="R514" s="988">
        <v>5716</v>
      </c>
      <c r="S514" s="11">
        <v>354117</v>
      </c>
      <c r="T514" s="988">
        <v>10</v>
      </c>
      <c r="U514" s="11">
        <v>730</v>
      </c>
      <c r="V514" s="988">
        <v>10</v>
      </c>
      <c r="W514" s="11">
        <v>730</v>
      </c>
      <c r="X514" s="988">
        <v>550</v>
      </c>
      <c r="Y514" s="11">
        <v>36799</v>
      </c>
      <c r="Z514" s="988">
        <v>10</v>
      </c>
      <c r="AA514" s="11">
        <v>730</v>
      </c>
      <c r="AB514" s="988">
        <v>10</v>
      </c>
      <c r="AC514" s="11">
        <v>730</v>
      </c>
      <c r="AD514" s="988">
        <v>426</v>
      </c>
      <c r="AE514" s="11">
        <v>21793</v>
      </c>
      <c r="AF514" s="988">
        <v>10</v>
      </c>
      <c r="AG514" s="11">
        <v>730</v>
      </c>
      <c r="AH514" s="988">
        <v>10</v>
      </c>
      <c r="AI514" s="11">
        <v>730</v>
      </c>
    </row>
    <row r="515" spans="1:35" s="6" customFormat="1" ht="66">
      <c r="B515" s="51">
        <v>152.68562500000002</v>
      </c>
      <c r="C515" s="13" t="s">
        <v>571</v>
      </c>
      <c r="D515" s="9"/>
      <c r="E515" s="91">
        <v>23</v>
      </c>
      <c r="F515" s="9" t="s">
        <v>550</v>
      </c>
      <c r="G515" s="16" t="s">
        <v>12</v>
      </c>
      <c r="H515" s="17" t="s">
        <v>13</v>
      </c>
      <c r="I515" s="16" t="s">
        <v>14</v>
      </c>
      <c r="J515" s="53">
        <v>165</v>
      </c>
      <c r="K515" s="54">
        <v>3795</v>
      </c>
      <c r="L515" s="1127">
        <v>0</v>
      </c>
      <c r="M515" s="53">
        <v>0</v>
      </c>
      <c r="N515" s="1081">
        <v>0</v>
      </c>
      <c r="O515" s="53">
        <v>0</v>
      </c>
      <c r="P515" s="1081">
        <v>0</v>
      </c>
      <c r="Q515" s="53">
        <v>0</v>
      </c>
      <c r="R515" s="1081">
        <v>23</v>
      </c>
      <c r="S515" s="53">
        <v>3795</v>
      </c>
      <c r="T515" s="1081">
        <v>0</v>
      </c>
      <c r="U515" s="53">
        <v>0</v>
      </c>
      <c r="V515" s="1081">
        <v>0</v>
      </c>
      <c r="W515" s="53">
        <v>0</v>
      </c>
      <c r="X515" s="1081">
        <v>0</v>
      </c>
      <c r="Y515" s="53">
        <v>0</v>
      </c>
      <c r="Z515" s="1081">
        <v>0</v>
      </c>
      <c r="AA515" s="53">
        <v>0</v>
      </c>
      <c r="AB515" s="1081">
        <v>0</v>
      </c>
      <c r="AC515" s="53">
        <v>0</v>
      </c>
      <c r="AD515" s="1081">
        <v>0</v>
      </c>
      <c r="AE515" s="53">
        <v>0</v>
      </c>
      <c r="AF515" s="1081">
        <v>0</v>
      </c>
      <c r="AG515" s="53">
        <v>0</v>
      </c>
      <c r="AH515" s="1081">
        <v>0</v>
      </c>
      <c r="AI515" s="53">
        <v>0</v>
      </c>
    </row>
    <row r="516" spans="1:35" s="6" customFormat="1" ht="66">
      <c r="A516" s="4"/>
      <c r="B516" s="51"/>
      <c r="C516" s="93" t="s">
        <v>572</v>
      </c>
      <c r="D516" s="9"/>
      <c r="E516" s="91"/>
      <c r="F516" s="94" t="s">
        <v>573</v>
      </c>
      <c r="G516" s="16" t="s">
        <v>12</v>
      </c>
      <c r="H516" s="17" t="s">
        <v>13</v>
      </c>
      <c r="I516" s="16" t="s">
        <v>14</v>
      </c>
      <c r="J516" s="95">
        <v>20</v>
      </c>
      <c r="K516" s="96">
        <v>80</v>
      </c>
      <c r="L516" s="1131">
        <v>0</v>
      </c>
      <c r="M516" s="95">
        <v>0</v>
      </c>
      <c r="N516" s="307">
        <v>0</v>
      </c>
      <c r="O516" s="95">
        <v>0</v>
      </c>
      <c r="P516" s="307">
        <v>0</v>
      </c>
      <c r="Q516" s="95">
        <v>0</v>
      </c>
      <c r="R516" s="307">
        <v>4</v>
      </c>
      <c r="S516" s="95">
        <v>80</v>
      </c>
      <c r="T516" s="307">
        <v>0</v>
      </c>
      <c r="U516" s="95">
        <v>0</v>
      </c>
      <c r="V516" s="307">
        <v>0</v>
      </c>
      <c r="W516" s="95">
        <v>0</v>
      </c>
      <c r="X516" s="307">
        <v>0</v>
      </c>
      <c r="Y516" s="95">
        <v>0</v>
      </c>
      <c r="Z516" s="307">
        <v>0</v>
      </c>
      <c r="AA516" s="95">
        <v>0</v>
      </c>
      <c r="AB516" s="307">
        <v>0</v>
      </c>
      <c r="AC516" s="95">
        <v>0</v>
      </c>
      <c r="AD516" s="307">
        <v>0</v>
      </c>
      <c r="AE516" s="95">
        <v>0</v>
      </c>
      <c r="AF516" s="307">
        <v>0</v>
      </c>
      <c r="AG516" s="95">
        <v>0</v>
      </c>
      <c r="AH516" s="307">
        <v>0</v>
      </c>
      <c r="AI516" s="95">
        <v>0</v>
      </c>
    </row>
    <row r="517" spans="1:35" s="6" customFormat="1" ht="66">
      <c r="A517" s="4"/>
      <c r="B517" s="51"/>
      <c r="C517" s="93" t="s">
        <v>574</v>
      </c>
      <c r="D517" s="9"/>
      <c r="E517" s="91"/>
      <c r="F517" s="94" t="s">
        <v>111</v>
      </c>
      <c r="G517" s="16" t="s">
        <v>12</v>
      </c>
      <c r="H517" s="17" t="s">
        <v>13</v>
      </c>
      <c r="I517" s="16" t="s">
        <v>14</v>
      </c>
      <c r="J517" s="95">
        <v>40</v>
      </c>
      <c r="K517" s="96">
        <v>400</v>
      </c>
      <c r="L517" s="1131">
        <v>0</v>
      </c>
      <c r="M517" s="95">
        <v>0</v>
      </c>
      <c r="N517" s="307">
        <v>0</v>
      </c>
      <c r="O517" s="95">
        <v>0</v>
      </c>
      <c r="P517" s="307">
        <v>0</v>
      </c>
      <c r="Q517" s="95">
        <v>0</v>
      </c>
      <c r="R517" s="307">
        <v>10</v>
      </c>
      <c r="S517" s="95">
        <v>400</v>
      </c>
      <c r="T517" s="307">
        <v>0</v>
      </c>
      <c r="U517" s="95">
        <v>0</v>
      </c>
      <c r="V517" s="307">
        <v>0</v>
      </c>
      <c r="W517" s="95">
        <v>0</v>
      </c>
      <c r="X517" s="307">
        <v>0</v>
      </c>
      <c r="Y517" s="95">
        <v>0</v>
      </c>
      <c r="Z517" s="307">
        <v>0</v>
      </c>
      <c r="AA517" s="95">
        <v>0</v>
      </c>
      <c r="AB517" s="307">
        <v>0</v>
      </c>
      <c r="AC517" s="95">
        <v>0</v>
      </c>
      <c r="AD517" s="307">
        <v>0</v>
      </c>
      <c r="AE517" s="95">
        <v>0</v>
      </c>
      <c r="AF517" s="307">
        <v>0</v>
      </c>
      <c r="AG517" s="95">
        <v>0</v>
      </c>
      <c r="AH517" s="307">
        <v>0</v>
      </c>
      <c r="AI517" s="95">
        <v>0</v>
      </c>
    </row>
    <row r="518" spans="1:35" s="6" customFormat="1" ht="66">
      <c r="A518" s="4"/>
      <c r="B518" s="51"/>
      <c r="C518" s="93" t="s">
        <v>575</v>
      </c>
      <c r="D518" s="9"/>
      <c r="E518" s="91"/>
      <c r="F518" s="94" t="s">
        <v>573</v>
      </c>
      <c r="G518" s="16" t="s">
        <v>12</v>
      </c>
      <c r="H518" s="17" t="s">
        <v>13</v>
      </c>
      <c r="I518" s="16" t="s">
        <v>14</v>
      </c>
      <c r="J518" s="95">
        <v>15</v>
      </c>
      <c r="K518" s="96">
        <v>150</v>
      </c>
      <c r="L518" s="1131">
        <v>0</v>
      </c>
      <c r="M518" s="95">
        <v>0</v>
      </c>
      <c r="N518" s="307">
        <v>0</v>
      </c>
      <c r="O518" s="95">
        <v>0</v>
      </c>
      <c r="P518" s="307">
        <v>0</v>
      </c>
      <c r="Q518" s="95">
        <v>0</v>
      </c>
      <c r="R518" s="307">
        <v>10</v>
      </c>
      <c r="S518" s="95">
        <v>150</v>
      </c>
      <c r="T518" s="307">
        <v>0</v>
      </c>
      <c r="U518" s="95">
        <v>0</v>
      </c>
      <c r="V518" s="307">
        <v>0</v>
      </c>
      <c r="W518" s="95">
        <v>0</v>
      </c>
      <c r="X518" s="307">
        <v>0</v>
      </c>
      <c r="Y518" s="95">
        <v>0</v>
      </c>
      <c r="Z518" s="307">
        <v>0</v>
      </c>
      <c r="AA518" s="95">
        <v>0</v>
      </c>
      <c r="AB518" s="307">
        <v>0</v>
      </c>
      <c r="AC518" s="95">
        <v>0</v>
      </c>
      <c r="AD518" s="307">
        <v>0</v>
      </c>
      <c r="AE518" s="95">
        <v>0</v>
      </c>
      <c r="AF518" s="307">
        <v>0</v>
      </c>
      <c r="AG518" s="95">
        <v>0</v>
      </c>
      <c r="AH518" s="307">
        <v>0</v>
      </c>
      <c r="AI518" s="95">
        <v>0</v>
      </c>
    </row>
    <row r="519" spans="1:35" s="6" customFormat="1" ht="66">
      <c r="A519" s="4"/>
      <c r="B519" s="51"/>
      <c r="C519" s="93" t="s">
        <v>576</v>
      </c>
      <c r="D519" s="9"/>
      <c r="E519" s="91"/>
      <c r="F519" s="94" t="s">
        <v>111</v>
      </c>
      <c r="G519" s="16" t="s">
        <v>12</v>
      </c>
      <c r="H519" s="17" t="s">
        <v>13</v>
      </c>
      <c r="I519" s="16" t="s">
        <v>14</v>
      </c>
      <c r="J519" s="95">
        <v>50</v>
      </c>
      <c r="K519" s="96">
        <v>4000</v>
      </c>
      <c r="L519" s="1131">
        <v>0</v>
      </c>
      <c r="M519" s="95">
        <v>0</v>
      </c>
      <c r="N519" s="307">
        <v>0</v>
      </c>
      <c r="O519" s="95">
        <v>0</v>
      </c>
      <c r="P519" s="307">
        <v>0</v>
      </c>
      <c r="Q519" s="95">
        <v>0</v>
      </c>
      <c r="R519" s="307">
        <v>80</v>
      </c>
      <c r="S519" s="95">
        <v>4000</v>
      </c>
      <c r="T519" s="307">
        <v>0</v>
      </c>
      <c r="U519" s="95">
        <v>0</v>
      </c>
      <c r="V519" s="307">
        <v>0</v>
      </c>
      <c r="W519" s="95">
        <v>0</v>
      </c>
      <c r="X519" s="307">
        <v>0</v>
      </c>
      <c r="Y519" s="95">
        <v>0</v>
      </c>
      <c r="Z519" s="307">
        <v>0</v>
      </c>
      <c r="AA519" s="95">
        <v>0</v>
      </c>
      <c r="AB519" s="307">
        <v>0</v>
      </c>
      <c r="AC519" s="95">
        <v>0</v>
      </c>
      <c r="AD519" s="307">
        <v>0</v>
      </c>
      <c r="AE519" s="95">
        <v>0</v>
      </c>
      <c r="AF519" s="307">
        <v>0</v>
      </c>
      <c r="AG519" s="95">
        <v>0</v>
      </c>
      <c r="AH519" s="307">
        <v>0</v>
      </c>
      <c r="AI519" s="95">
        <v>0</v>
      </c>
    </row>
    <row r="520" spans="1:35" s="6" customFormat="1" ht="66">
      <c r="A520" s="4"/>
      <c r="B520" s="51"/>
      <c r="C520" s="93" t="s">
        <v>577</v>
      </c>
      <c r="D520" s="9"/>
      <c r="E520" s="91"/>
      <c r="F520" s="94" t="s">
        <v>111</v>
      </c>
      <c r="G520" s="16" t="s">
        <v>12</v>
      </c>
      <c r="H520" s="17" t="s">
        <v>13</v>
      </c>
      <c r="I520" s="16" t="s">
        <v>14</v>
      </c>
      <c r="J520" s="95">
        <v>110</v>
      </c>
      <c r="K520" s="96">
        <v>8800</v>
      </c>
      <c r="L520" s="1131">
        <v>0</v>
      </c>
      <c r="M520" s="95">
        <v>0</v>
      </c>
      <c r="N520" s="307">
        <v>0</v>
      </c>
      <c r="O520" s="95">
        <v>0</v>
      </c>
      <c r="P520" s="307">
        <v>0</v>
      </c>
      <c r="Q520" s="95">
        <v>0</v>
      </c>
      <c r="R520" s="307">
        <v>80</v>
      </c>
      <c r="S520" s="95">
        <v>8800</v>
      </c>
      <c r="T520" s="307">
        <v>0</v>
      </c>
      <c r="U520" s="95">
        <v>0</v>
      </c>
      <c r="V520" s="307">
        <v>0</v>
      </c>
      <c r="W520" s="95">
        <v>0</v>
      </c>
      <c r="X520" s="307">
        <v>0</v>
      </c>
      <c r="Y520" s="95">
        <v>0</v>
      </c>
      <c r="Z520" s="307">
        <v>0</v>
      </c>
      <c r="AA520" s="95">
        <v>0</v>
      </c>
      <c r="AB520" s="307">
        <v>0</v>
      </c>
      <c r="AC520" s="95">
        <v>0</v>
      </c>
      <c r="AD520" s="307">
        <v>0</v>
      </c>
      <c r="AE520" s="95">
        <v>0</v>
      </c>
      <c r="AF520" s="307">
        <v>0</v>
      </c>
      <c r="AG520" s="95">
        <v>0</v>
      </c>
      <c r="AH520" s="307">
        <v>0</v>
      </c>
      <c r="AI520" s="95">
        <v>0</v>
      </c>
    </row>
    <row r="521" spans="1:35" s="6" customFormat="1" ht="66">
      <c r="A521" s="4"/>
      <c r="B521" s="51"/>
      <c r="C521" s="93" t="s">
        <v>578</v>
      </c>
      <c r="D521" s="9"/>
      <c r="E521" s="91"/>
      <c r="F521" s="94" t="s">
        <v>111</v>
      </c>
      <c r="G521" s="16" t="s">
        <v>12</v>
      </c>
      <c r="H521" s="17" t="s">
        <v>13</v>
      </c>
      <c r="I521" s="16" t="s">
        <v>14</v>
      </c>
      <c r="J521" s="95">
        <v>110</v>
      </c>
      <c r="K521" s="96">
        <v>8800</v>
      </c>
      <c r="L521" s="1131">
        <v>0</v>
      </c>
      <c r="M521" s="95">
        <v>0</v>
      </c>
      <c r="N521" s="307">
        <v>0</v>
      </c>
      <c r="O521" s="95">
        <v>0</v>
      </c>
      <c r="P521" s="307">
        <v>0</v>
      </c>
      <c r="Q521" s="95">
        <v>0</v>
      </c>
      <c r="R521" s="307">
        <v>80</v>
      </c>
      <c r="S521" s="95">
        <v>8800</v>
      </c>
      <c r="T521" s="307">
        <v>0</v>
      </c>
      <c r="U521" s="95">
        <v>0</v>
      </c>
      <c r="V521" s="307">
        <v>0</v>
      </c>
      <c r="W521" s="95">
        <v>0</v>
      </c>
      <c r="X521" s="307">
        <v>0</v>
      </c>
      <c r="Y521" s="95">
        <v>0</v>
      </c>
      <c r="Z521" s="307">
        <v>0</v>
      </c>
      <c r="AA521" s="95">
        <v>0</v>
      </c>
      <c r="AB521" s="307">
        <v>0</v>
      </c>
      <c r="AC521" s="95">
        <v>0</v>
      </c>
      <c r="AD521" s="307">
        <v>0</v>
      </c>
      <c r="AE521" s="95">
        <v>0</v>
      </c>
      <c r="AF521" s="307">
        <v>0</v>
      </c>
      <c r="AG521" s="95">
        <v>0</v>
      </c>
      <c r="AH521" s="307">
        <v>0</v>
      </c>
      <c r="AI521" s="95">
        <v>0</v>
      </c>
    </row>
    <row r="522" spans="1:35" s="6" customFormat="1" ht="66">
      <c r="A522" s="4"/>
      <c r="B522" s="51"/>
      <c r="C522" s="93" t="s">
        <v>579</v>
      </c>
      <c r="D522" s="9"/>
      <c r="E522" s="91"/>
      <c r="F522" s="94" t="s">
        <v>111</v>
      </c>
      <c r="G522" s="16" t="s">
        <v>12</v>
      </c>
      <c r="H522" s="17" t="s">
        <v>13</v>
      </c>
      <c r="I522" s="16" t="s">
        <v>14</v>
      </c>
      <c r="J522" s="95">
        <v>115</v>
      </c>
      <c r="K522" s="96">
        <v>10350</v>
      </c>
      <c r="L522" s="1131">
        <v>0</v>
      </c>
      <c r="M522" s="95">
        <v>0</v>
      </c>
      <c r="N522" s="307">
        <v>0</v>
      </c>
      <c r="O522" s="95">
        <v>0</v>
      </c>
      <c r="P522" s="307">
        <v>0</v>
      </c>
      <c r="Q522" s="95">
        <v>0</v>
      </c>
      <c r="R522" s="307">
        <v>90</v>
      </c>
      <c r="S522" s="95">
        <v>10350</v>
      </c>
      <c r="T522" s="307">
        <v>0</v>
      </c>
      <c r="U522" s="95">
        <v>0</v>
      </c>
      <c r="V522" s="307">
        <v>0</v>
      </c>
      <c r="W522" s="95">
        <v>0</v>
      </c>
      <c r="X522" s="307">
        <v>0</v>
      </c>
      <c r="Y522" s="95">
        <v>0</v>
      </c>
      <c r="Z522" s="307">
        <v>0</v>
      </c>
      <c r="AA522" s="95">
        <v>0</v>
      </c>
      <c r="AB522" s="307">
        <v>0</v>
      </c>
      <c r="AC522" s="95">
        <v>0</v>
      </c>
      <c r="AD522" s="307">
        <v>0</v>
      </c>
      <c r="AE522" s="95">
        <v>0</v>
      </c>
      <c r="AF522" s="307">
        <v>0</v>
      </c>
      <c r="AG522" s="95">
        <v>0</v>
      </c>
      <c r="AH522" s="307">
        <v>0</v>
      </c>
      <c r="AI522" s="95">
        <v>0</v>
      </c>
    </row>
    <row r="523" spans="1:35" s="6" customFormat="1" ht="66">
      <c r="A523" s="4"/>
      <c r="B523" s="51"/>
      <c r="C523" s="93" t="s">
        <v>580</v>
      </c>
      <c r="D523" s="9"/>
      <c r="E523" s="91"/>
      <c r="F523" s="94" t="s">
        <v>11</v>
      </c>
      <c r="G523" s="16" t="s">
        <v>12</v>
      </c>
      <c r="H523" s="17" t="s">
        <v>13</v>
      </c>
      <c r="I523" s="16" t="s">
        <v>14</v>
      </c>
      <c r="J523" s="95">
        <v>35</v>
      </c>
      <c r="K523" s="96">
        <v>2800</v>
      </c>
      <c r="L523" s="1131">
        <v>0</v>
      </c>
      <c r="M523" s="95">
        <v>0</v>
      </c>
      <c r="N523" s="307">
        <v>0</v>
      </c>
      <c r="O523" s="95">
        <v>0</v>
      </c>
      <c r="P523" s="307">
        <v>0</v>
      </c>
      <c r="Q523" s="95">
        <v>0</v>
      </c>
      <c r="R523" s="307">
        <v>80</v>
      </c>
      <c r="S523" s="95">
        <v>2800</v>
      </c>
      <c r="T523" s="307">
        <v>0</v>
      </c>
      <c r="U523" s="95">
        <v>0</v>
      </c>
      <c r="V523" s="307">
        <v>0</v>
      </c>
      <c r="W523" s="95">
        <v>0</v>
      </c>
      <c r="X523" s="307">
        <v>0</v>
      </c>
      <c r="Y523" s="95">
        <v>0</v>
      </c>
      <c r="Z523" s="307">
        <v>0</v>
      </c>
      <c r="AA523" s="95">
        <v>0</v>
      </c>
      <c r="AB523" s="307">
        <v>0</v>
      </c>
      <c r="AC523" s="95">
        <v>0</v>
      </c>
      <c r="AD523" s="307">
        <v>0</v>
      </c>
      <c r="AE523" s="95">
        <v>0</v>
      </c>
      <c r="AF523" s="307">
        <v>0</v>
      </c>
      <c r="AG523" s="95">
        <v>0</v>
      </c>
      <c r="AH523" s="307">
        <v>0</v>
      </c>
      <c r="AI523" s="95">
        <v>0</v>
      </c>
    </row>
    <row r="524" spans="1:35" s="6" customFormat="1" ht="66">
      <c r="A524" s="4"/>
      <c r="B524" s="51"/>
      <c r="C524" s="93" t="s">
        <v>581</v>
      </c>
      <c r="D524" s="9"/>
      <c r="E524" s="91"/>
      <c r="F524" s="94" t="s">
        <v>11</v>
      </c>
      <c r="G524" s="16" t="s">
        <v>12</v>
      </c>
      <c r="H524" s="17" t="s">
        <v>13</v>
      </c>
      <c r="I524" s="16" t="s">
        <v>14</v>
      </c>
      <c r="J524" s="95">
        <v>45</v>
      </c>
      <c r="K524" s="96">
        <v>900</v>
      </c>
      <c r="L524" s="1131">
        <v>0</v>
      </c>
      <c r="M524" s="95">
        <v>0</v>
      </c>
      <c r="N524" s="307">
        <v>0</v>
      </c>
      <c r="O524" s="95">
        <v>0</v>
      </c>
      <c r="P524" s="307">
        <v>0</v>
      </c>
      <c r="Q524" s="95">
        <v>0</v>
      </c>
      <c r="R524" s="307">
        <v>20</v>
      </c>
      <c r="S524" s="95">
        <v>900</v>
      </c>
      <c r="T524" s="307">
        <v>0</v>
      </c>
      <c r="U524" s="95">
        <v>0</v>
      </c>
      <c r="V524" s="307">
        <v>0</v>
      </c>
      <c r="W524" s="95">
        <v>0</v>
      </c>
      <c r="X524" s="307">
        <v>0</v>
      </c>
      <c r="Y524" s="95">
        <v>0</v>
      </c>
      <c r="Z524" s="307">
        <v>0</v>
      </c>
      <c r="AA524" s="95">
        <v>0</v>
      </c>
      <c r="AB524" s="307">
        <v>0</v>
      </c>
      <c r="AC524" s="95">
        <v>0</v>
      </c>
      <c r="AD524" s="307">
        <v>0</v>
      </c>
      <c r="AE524" s="95">
        <v>0</v>
      </c>
      <c r="AF524" s="307">
        <v>0</v>
      </c>
      <c r="AG524" s="95">
        <v>0</v>
      </c>
      <c r="AH524" s="307">
        <v>0</v>
      </c>
      <c r="AI524" s="95">
        <v>0</v>
      </c>
    </row>
    <row r="525" spans="1:35" s="6" customFormat="1" ht="66">
      <c r="A525" s="4"/>
      <c r="B525" s="51"/>
      <c r="C525" s="955" t="s">
        <v>582</v>
      </c>
      <c r="D525" s="9"/>
      <c r="E525" s="91"/>
      <c r="F525" s="70" t="s">
        <v>111</v>
      </c>
      <c r="G525" s="16" t="s">
        <v>12</v>
      </c>
      <c r="H525" s="17" t="s">
        <v>13</v>
      </c>
      <c r="I525" s="16" t="s">
        <v>14</v>
      </c>
      <c r="J525" s="301">
        <v>170</v>
      </c>
      <c r="K525" s="301">
        <v>1360</v>
      </c>
      <c r="L525" s="1125">
        <v>0</v>
      </c>
      <c r="M525" s="301">
        <v>0</v>
      </c>
      <c r="N525" s="302">
        <v>0</v>
      </c>
      <c r="O525" s="301">
        <v>0</v>
      </c>
      <c r="P525" s="302">
        <v>0</v>
      </c>
      <c r="Q525" s="301">
        <v>0</v>
      </c>
      <c r="R525" s="302">
        <v>8</v>
      </c>
      <c r="S525" s="301">
        <v>1360</v>
      </c>
      <c r="T525" s="302">
        <v>0</v>
      </c>
      <c r="U525" s="301">
        <v>0</v>
      </c>
      <c r="V525" s="302">
        <v>0</v>
      </c>
      <c r="W525" s="301">
        <v>0</v>
      </c>
      <c r="X525" s="302">
        <v>0</v>
      </c>
      <c r="Y525" s="301">
        <v>0</v>
      </c>
      <c r="Z525" s="302">
        <v>0</v>
      </c>
      <c r="AA525" s="301">
        <v>0</v>
      </c>
      <c r="AB525" s="302">
        <v>0</v>
      </c>
      <c r="AC525" s="301">
        <v>0</v>
      </c>
      <c r="AD525" s="302">
        <v>0</v>
      </c>
      <c r="AE525" s="301">
        <v>0</v>
      </c>
      <c r="AF525" s="302">
        <v>0</v>
      </c>
      <c r="AG525" s="301">
        <v>0</v>
      </c>
      <c r="AH525" s="302">
        <v>0</v>
      </c>
      <c r="AI525" s="301">
        <v>0</v>
      </c>
    </row>
    <row r="526" spans="1:35" s="6" customFormat="1" ht="66">
      <c r="B526" s="51">
        <v>47.045909090909092</v>
      </c>
      <c r="C526" s="13" t="s">
        <v>583</v>
      </c>
      <c r="D526" s="9"/>
      <c r="E526" s="91">
        <v>40</v>
      </c>
      <c r="F526" s="9" t="s">
        <v>550</v>
      </c>
      <c r="G526" s="16" t="s">
        <v>12</v>
      </c>
      <c r="H526" s="17" t="s">
        <v>13</v>
      </c>
      <c r="I526" s="16" t="s">
        <v>14</v>
      </c>
      <c r="J526" s="53">
        <v>61</v>
      </c>
      <c r="K526" s="54">
        <v>2440</v>
      </c>
      <c r="L526" s="1127">
        <v>0</v>
      </c>
      <c r="M526" s="53">
        <v>0</v>
      </c>
      <c r="N526" s="1081">
        <v>0</v>
      </c>
      <c r="O526" s="53">
        <v>0</v>
      </c>
      <c r="P526" s="1081">
        <v>0</v>
      </c>
      <c r="Q526" s="53">
        <v>0</v>
      </c>
      <c r="R526" s="1081">
        <v>40</v>
      </c>
      <c r="S526" s="53">
        <v>2440</v>
      </c>
      <c r="T526" s="1081">
        <v>0</v>
      </c>
      <c r="U526" s="53">
        <v>0</v>
      </c>
      <c r="V526" s="1081">
        <v>0</v>
      </c>
      <c r="W526" s="53">
        <v>0</v>
      </c>
      <c r="X526" s="1081">
        <v>0</v>
      </c>
      <c r="Y526" s="53">
        <v>0</v>
      </c>
      <c r="Z526" s="1081">
        <v>0</v>
      </c>
      <c r="AA526" s="53">
        <v>0</v>
      </c>
      <c r="AB526" s="1081">
        <v>0</v>
      </c>
      <c r="AC526" s="53">
        <v>0</v>
      </c>
      <c r="AD526" s="1081">
        <v>0</v>
      </c>
      <c r="AE526" s="53">
        <v>0</v>
      </c>
      <c r="AF526" s="1081">
        <v>0</v>
      </c>
      <c r="AG526" s="53">
        <v>0</v>
      </c>
      <c r="AH526" s="1081">
        <v>0</v>
      </c>
      <c r="AI526" s="53">
        <v>0</v>
      </c>
    </row>
    <row r="527" spans="1:35" s="6" customFormat="1" ht="66">
      <c r="B527" s="51">
        <v>52.668617614269792</v>
      </c>
      <c r="C527" s="13" t="s">
        <v>584</v>
      </c>
      <c r="D527" s="9"/>
      <c r="E527" s="91">
        <v>555</v>
      </c>
      <c r="F527" s="9" t="s">
        <v>550</v>
      </c>
      <c r="G527" s="16" t="s">
        <v>12</v>
      </c>
      <c r="H527" s="17" t="s">
        <v>13</v>
      </c>
      <c r="I527" s="16" t="s">
        <v>14</v>
      </c>
      <c r="J527" s="53">
        <v>57</v>
      </c>
      <c r="K527" s="54">
        <v>31635</v>
      </c>
      <c r="L527" s="1127">
        <v>0</v>
      </c>
      <c r="M527" s="53">
        <v>0</v>
      </c>
      <c r="N527" s="1081">
        <v>0</v>
      </c>
      <c r="O527" s="53">
        <v>0</v>
      </c>
      <c r="P527" s="1081">
        <v>0</v>
      </c>
      <c r="Q527" s="53">
        <v>0</v>
      </c>
      <c r="R527" s="1081">
        <v>353</v>
      </c>
      <c r="S527" s="53">
        <v>20121</v>
      </c>
      <c r="T527" s="1081">
        <v>0</v>
      </c>
      <c r="U527" s="53">
        <v>0</v>
      </c>
      <c r="V527" s="1081">
        <v>0</v>
      </c>
      <c r="W527" s="53">
        <v>0</v>
      </c>
      <c r="X527" s="1081">
        <v>102</v>
      </c>
      <c r="Y527" s="53">
        <v>5814</v>
      </c>
      <c r="Z527" s="1081">
        <v>0</v>
      </c>
      <c r="AA527" s="53">
        <v>0</v>
      </c>
      <c r="AB527" s="1081">
        <v>0</v>
      </c>
      <c r="AC527" s="53">
        <v>0</v>
      </c>
      <c r="AD527" s="1081">
        <v>100</v>
      </c>
      <c r="AE527" s="53">
        <v>5700</v>
      </c>
      <c r="AF527" s="1081">
        <v>0</v>
      </c>
      <c r="AG527" s="53">
        <v>0</v>
      </c>
      <c r="AH527" s="1081">
        <v>0</v>
      </c>
      <c r="AI527" s="53">
        <v>0</v>
      </c>
    </row>
    <row r="528" spans="1:35" s="6" customFormat="1" ht="66">
      <c r="B528" s="51">
        <v>45.619648241206029</v>
      </c>
      <c r="C528" s="13" t="s">
        <v>585</v>
      </c>
      <c r="D528" s="9"/>
      <c r="E528" s="91">
        <v>100</v>
      </c>
      <c r="F528" s="9" t="s">
        <v>586</v>
      </c>
      <c r="G528" s="16" t="s">
        <v>12</v>
      </c>
      <c r="H528" s="17" t="s">
        <v>13</v>
      </c>
      <c r="I528" s="16" t="s">
        <v>14</v>
      </c>
      <c r="J528" s="53">
        <v>50</v>
      </c>
      <c r="K528" s="54">
        <v>5000</v>
      </c>
      <c r="L528" s="1127">
        <v>0</v>
      </c>
      <c r="M528" s="53">
        <v>0</v>
      </c>
      <c r="N528" s="1081">
        <v>0</v>
      </c>
      <c r="O528" s="53">
        <v>0</v>
      </c>
      <c r="P528" s="1081">
        <v>0</v>
      </c>
      <c r="Q528" s="53">
        <v>0</v>
      </c>
      <c r="R528" s="1081">
        <v>100</v>
      </c>
      <c r="S528" s="53">
        <v>5000</v>
      </c>
      <c r="T528" s="1081">
        <v>0</v>
      </c>
      <c r="U528" s="53">
        <v>0</v>
      </c>
      <c r="V528" s="1081">
        <v>0</v>
      </c>
      <c r="W528" s="53">
        <v>0</v>
      </c>
      <c r="X528" s="1081">
        <v>0</v>
      </c>
      <c r="Y528" s="53">
        <v>0</v>
      </c>
      <c r="Z528" s="1081">
        <v>0</v>
      </c>
      <c r="AA528" s="53">
        <v>0</v>
      </c>
      <c r="AB528" s="1081">
        <v>0</v>
      </c>
      <c r="AC528" s="53">
        <v>0</v>
      </c>
      <c r="AD528" s="1081">
        <v>0</v>
      </c>
      <c r="AE528" s="53">
        <v>0</v>
      </c>
      <c r="AF528" s="1081">
        <v>0</v>
      </c>
      <c r="AG528" s="53">
        <v>0</v>
      </c>
      <c r="AH528" s="1081">
        <v>0</v>
      </c>
      <c r="AI528" s="53">
        <v>0</v>
      </c>
    </row>
    <row r="529" spans="2:35" s="6" customFormat="1" ht="66">
      <c r="B529" s="51">
        <v>67.056115107913669</v>
      </c>
      <c r="C529" s="27" t="s">
        <v>587</v>
      </c>
      <c r="D529" s="9"/>
      <c r="E529" s="91">
        <v>350</v>
      </c>
      <c r="F529" s="9" t="s">
        <v>586</v>
      </c>
      <c r="G529" s="16" t="s">
        <v>12</v>
      </c>
      <c r="H529" s="17" t="s">
        <v>13</v>
      </c>
      <c r="I529" s="16" t="s">
        <v>14</v>
      </c>
      <c r="J529" s="53">
        <v>73</v>
      </c>
      <c r="K529" s="54">
        <v>25550</v>
      </c>
      <c r="L529" s="1127">
        <v>10</v>
      </c>
      <c r="M529" s="53">
        <v>730</v>
      </c>
      <c r="N529" s="1081">
        <v>10</v>
      </c>
      <c r="O529" s="53">
        <v>730</v>
      </c>
      <c r="P529" s="1081">
        <v>10</v>
      </c>
      <c r="Q529" s="53">
        <v>730</v>
      </c>
      <c r="R529" s="1081">
        <v>200</v>
      </c>
      <c r="S529" s="53">
        <v>14600</v>
      </c>
      <c r="T529" s="1081">
        <v>10</v>
      </c>
      <c r="U529" s="53">
        <v>730</v>
      </c>
      <c r="V529" s="1081">
        <v>10</v>
      </c>
      <c r="W529" s="53">
        <v>730</v>
      </c>
      <c r="X529" s="1081">
        <v>30</v>
      </c>
      <c r="Y529" s="53">
        <v>2190</v>
      </c>
      <c r="Z529" s="1081">
        <v>10</v>
      </c>
      <c r="AA529" s="53">
        <v>730</v>
      </c>
      <c r="AB529" s="1081">
        <v>10</v>
      </c>
      <c r="AC529" s="53">
        <v>730</v>
      </c>
      <c r="AD529" s="1081">
        <v>30</v>
      </c>
      <c r="AE529" s="53">
        <v>2190</v>
      </c>
      <c r="AF529" s="1081">
        <v>10</v>
      </c>
      <c r="AG529" s="53">
        <v>730</v>
      </c>
      <c r="AH529" s="1081">
        <v>10</v>
      </c>
      <c r="AI529" s="53">
        <v>730</v>
      </c>
    </row>
    <row r="530" spans="2:35" s="6" customFormat="1" ht="66">
      <c r="B530" s="51">
        <v>25.52</v>
      </c>
      <c r="C530" s="13" t="s">
        <v>588</v>
      </c>
      <c r="D530" s="9"/>
      <c r="E530" s="91">
        <v>250</v>
      </c>
      <c r="F530" s="9" t="s">
        <v>11</v>
      </c>
      <c r="G530" s="16" t="s">
        <v>12</v>
      </c>
      <c r="H530" s="17" t="s">
        <v>13</v>
      </c>
      <c r="I530" s="16" t="s">
        <v>14</v>
      </c>
      <c r="J530" s="53">
        <v>28</v>
      </c>
      <c r="K530" s="54">
        <v>7000</v>
      </c>
      <c r="L530" s="1127">
        <v>0</v>
      </c>
      <c r="M530" s="53">
        <v>0</v>
      </c>
      <c r="N530" s="1081">
        <v>0</v>
      </c>
      <c r="O530" s="53">
        <v>0</v>
      </c>
      <c r="P530" s="1081">
        <v>0</v>
      </c>
      <c r="Q530" s="53">
        <v>0</v>
      </c>
      <c r="R530" s="1081">
        <v>190</v>
      </c>
      <c r="S530" s="53">
        <v>5320</v>
      </c>
      <c r="T530" s="1081">
        <v>0</v>
      </c>
      <c r="U530" s="53">
        <v>0</v>
      </c>
      <c r="V530" s="1081">
        <v>0</v>
      </c>
      <c r="W530" s="53">
        <v>0</v>
      </c>
      <c r="X530" s="1081">
        <v>30</v>
      </c>
      <c r="Y530" s="53">
        <v>840</v>
      </c>
      <c r="Z530" s="1081">
        <v>0</v>
      </c>
      <c r="AA530" s="53">
        <v>0</v>
      </c>
      <c r="AB530" s="1081">
        <v>0</v>
      </c>
      <c r="AC530" s="53">
        <v>0</v>
      </c>
      <c r="AD530" s="1081">
        <v>30</v>
      </c>
      <c r="AE530" s="53">
        <v>840</v>
      </c>
      <c r="AF530" s="1081">
        <v>0</v>
      </c>
      <c r="AG530" s="53">
        <v>0</v>
      </c>
      <c r="AH530" s="1081">
        <v>0</v>
      </c>
      <c r="AI530" s="53">
        <v>0</v>
      </c>
    </row>
    <row r="531" spans="2:35" s="6" customFormat="1" ht="66">
      <c r="B531" s="51">
        <v>37.004074074074076</v>
      </c>
      <c r="C531" s="13" t="s">
        <v>589</v>
      </c>
      <c r="D531" s="9"/>
      <c r="E531" s="91">
        <v>0</v>
      </c>
      <c r="F531" s="9" t="s">
        <v>11</v>
      </c>
      <c r="G531" s="16" t="s">
        <v>12</v>
      </c>
      <c r="H531" s="17" t="s">
        <v>13</v>
      </c>
      <c r="I531" s="16" t="s">
        <v>14</v>
      </c>
      <c r="J531" s="53">
        <v>40</v>
      </c>
      <c r="K531" s="54">
        <v>0</v>
      </c>
      <c r="L531" s="1127">
        <v>0</v>
      </c>
      <c r="M531" s="53">
        <v>0</v>
      </c>
      <c r="N531" s="1081">
        <v>0</v>
      </c>
      <c r="O531" s="53">
        <v>0</v>
      </c>
      <c r="P531" s="1081">
        <v>0</v>
      </c>
      <c r="Q531" s="53">
        <v>0</v>
      </c>
      <c r="R531" s="1081">
        <v>0</v>
      </c>
      <c r="S531" s="53">
        <v>0</v>
      </c>
      <c r="T531" s="1081">
        <v>0</v>
      </c>
      <c r="U531" s="53">
        <v>0</v>
      </c>
      <c r="V531" s="1081">
        <v>0</v>
      </c>
      <c r="W531" s="53">
        <v>0</v>
      </c>
      <c r="X531" s="1081">
        <v>0</v>
      </c>
      <c r="Y531" s="53">
        <v>0</v>
      </c>
      <c r="Z531" s="1081">
        <v>0</v>
      </c>
      <c r="AA531" s="53">
        <v>0</v>
      </c>
      <c r="AB531" s="1081">
        <v>0</v>
      </c>
      <c r="AC531" s="53">
        <v>0</v>
      </c>
      <c r="AD531" s="1081">
        <v>0</v>
      </c>
      <c r="AE531" s="53">
        <v>0</v>
      </c>
      <c r="AF531" s="1081">
        <v>0</v>
      </c>
      <c r="AG531" s="53">
        <v>0</v>
      </c>
      <c r="AH531" s="1081">
        <v>0</v>
      </c>
      <c r="AI531" s="53">
        <v>0</v>
      </c>
    </row>
    <row r="532" spans="2:35" s="6" customFormat="1">
      <c r="B532" s="51"/>
      <c r="C532" s="27" t="s">
        <v>590</v>
      </c>
      <c r="D532" s="9"/>
      <c r="E532" s="97">
        <v>280</v>
      </c>
      <c r="F532" s="9" t="s">
        <v>573</v>
      </c>
      <c r="G532" s="16"/>
      <c r="H532" s="17"/>
      <c r="I532" s="16"/>
      <c r="J532" s="53">
        <v>51</v>
      </c>
      <c r="K532" s="54">
        <v>14280</v>
      </c>
      <c r="L532" s="1127">
        <v>0</v>
      </c>
      <c r="M532" s="53">
        <v>0</v>
      </c>
      <c r="N532" s="1081">
        <v>0</v>
      </c>
      <c r="O532" s="53">
        <v>0</v>
      </c>
      <c r="P532" s="1081">
        <v>0</v>
      </c>
      <c r="Q532" s="53">
        <v>0</v>
      </c>
      <c r="R532" s="1081">
        <v>230</v>
      </c>
      <c r="S532" s="53">
        <v>11730</v>
      </c>
      <c r="T532" s="1081">
        <v>0</v>
      </c>
      <c r="U532" s="53">
        <v>0</v>
      </c>
      <c r="V532" s="1081">
        <v>0</v>
      </c>
      <c r="W532" s="53">
        <v>0</v>
      </c>
      <c r="X532" s="1081">
        <v>30</v>
      </c>
      <c r="Y532" s="53">
        <v>1530</v>
      </c>
      <c r="Z532" s="1081">
        <v>0</v>
      </c>
      <c r="AA532" s="53">
        <v>0</v>
      </c>
      <c r="AB532" s="1081">
        <v>0</v>
      </c>
      <c r="AC532" s="53">
        <v>0</v>
      </c>
      <c r="AD532" s="1081">
        <v>20</v>
      </c>
      <c r="AE532" s="53">
        <v>1020</v>
      </c>
      <c r="AF532" s="1081">
        <v>0</v>
      </c>
      <c r="AG532" s="53">
        <v>0</v>
      </c>
      <c r="AH532" s="1081">
        <v>0</v>
      </c>
      <c r="AI532" s="53">
        <v>0</v>
      </c>
    </row>
    <row r="533" spans="2:35" s="6" customFormat="1" ht="66">
      <c r="B533" s="51">
        <v>46.365174418604646</v>
      </c>
      <c r="C533" s="27" t="s">
        <v>591</v>
      </c>
      <c r="D533" s="9"/>
      <c r="E533" s="91">
        <v>10</v>
      </c>
      <c r="F533" s="9" t="s">
        <v>550</v>
      </c>
      <c r="G533" s="16" t="s">
        <v>12</v>
      </c>
      <c r="H533" s="17" t="s">
        <v>13</v>
      </c>
      <c r="I533" s="16" t="s">
        <v>14</v>
      </c>
      <c r="J533" s="53">
        <v>45</v>
      </c>
      <c r="K533" s="54">
        <v>450</v>
      </c>
      <c r="L533" s="1127">
        <v>0</v>
      </c>
      <c r="M533" s="53">
        <v>0</v>
      </c>
      <c r="N533" s="1081">
        <v>0</v>
      </c>
      <c r="O533" s="53">
        <v>0</v>
      </c>
      <c r="P533" s="1081">
        <v>0</v>
      </c>
      <c r="Q533" s="53">
        <v>0</v>
      </c>
      <c r="R533" s="1081">
        <v>10</v>
      </c>
      <c r="S533" s="53">
        <v>450</v>
      </c>
      <c r="T533" s="1081">
        <v>0</v>
      </c>
      <c r="U533" s="53">
        <v>0</v>
      </c>
      <c r="V533" s="1081">
        <v>0</v>
      </c>
      <c r="W533" s="53">
        <v>0</v>
      </c>
      <c r="X533" s="1081">
        <v>0</v>
      </c>
      <c r="Y533" s="53">
        <v>0</v>
      </c>
      <c r="Z533" s="1081">
        <v>0</v>
      </c>
      <c r="AA533" s="53">
        <v>0</v>
      </c>
      <c r="AB533" s="1081">
        <v>0</v>
      </c>
      <c r="AC533" s="53">
        <v>0</v>
      </c>
      <c r="AD533" s="1081">
        <v>0</v>
      </c>
      <c r="AE533" s="53">
        <v>0</v>
      </c>
      <c r="AF533" s="1081">
        <v>0</v>
      </c>
      <c r="AG533" s="53">
        <v>0</v>
      </c>
      <c r="AH533" s="1081">
        <v>0</v>
      </c>
      <c r="AI533" s="53">
        <v>0</v>
      </c>
    </row>
    <row r="534" spans="2:35" s="6" customFormat="1" ht="66">
      <c r="B534" s="51">
        <v>44.66</v>
      </c>
      <c r="C534" s="27" t="s">
        <v>592</v>
      </c>
      <c r="D534" s="9"/>
      <c r="E534" s="91">
        <v>10</v>
      </c>
      <c r="F534" s="9" t="s">
        <v>550</v>
      </c>
      <c r="G534" s="16" t="s">
        <v>12</v>
      </c>
      <c r="H534" s="17" t="s">
        <v>13</v>
      </c>
      <c r="I534" s="16" t="s">
        <v>14</v>
      </c>
      <c r="J534" s="53">
        <v>49</v>
      </c>
      <c r="K534" s="54">
        <v>490</v>
      </c>
      <c r="L534" s="1127">
        <v>0</v>
      </c>
      <c r="M534" s="53">
        <v>0</v>
      </c>
      <c r="N534" s="1081">
        <v>0</v>
      </c>
      <c r="O534" s="53">
        <v>0</v>
      </c>
      <c r="P534" s="1081">
        <v>0</v>
      </c>
      <c r="Q534" s="53">
        <v>0</v>
      </c>
      <c r="R534" s="1081">
        <v>10</v>
      </c>
      <c r="S534" s="53">
        <v>490</v>
      </c>
      <c r="T534" s="1081">
        <v>0</v>
      </c>
      <c r="U534" s="53">
        <v>0</v>
      </c>
      <c r="V534" s="1081">
        <v>0</v>
      </c>
      <c r="W534" s="53">
        <v>0</v>
      </c>
      <c r="X534" s="1081">
        <v>0</v>
      </c>
      <c r="Y534" s="53">
        <v>0</v>
      </c>
      <c r="Z534" s="1081">
        <v>0</v>
      </c>
      <c r="AA534" s="53">
        <v>0</v>
      </c>
      <c r="AB534" s="1081">
        <v>0</v>
      </c>
      <c r="AC534" s="53">
        <v>0</v>
      </c>
      <c r="AD534" s="1081">
        <v>0</v>
      </c>
      <c r="AE534" s="53">
        <v>0</v>
      </c>
      <c r="AF534" s="1081">
        <v>0</v>
      </c>
      <c r="AG534" s="53">
        <v>0</v>
      </c>
      <c r="AH534" s="1081">
        <v>0</v>
      </c>
      <c r="AI534" s="53">
        <v>0</v>
      </c>
    </row>
    <row r="535" spans="2:35" s="6" customFormat="1" ht="66">
      <c r="B535" s="51">
        <v>159.21</v>
      </c>
      <c r="C535" s="13" t="s">
        <v>593</v>
      </c>
      <c r="D535" s="9"/>
      <c r="E535" s="91">
        <v>10</v>
      </c>
      <c r="F535" s="9" t="s">
        <v>550</v>
      </c>
      <c r="G535" s="16" t="s">
        <v>12</v>
      </c>
      <c r="H535" s="17" t="s">
        <v>13</v>
      </c>
      <c r="I535" s="16" t="s">
        <v>14</v>
      </c>
      <c r="J535" s="53">
        <v>172</v>
      </c>
      <c r="K535" s="54">
        <v>1720</v>
      </c>
      <c r="L535" s="1127">
        <v>0</v>
      </c>
      <c r="M535" s="53">
        <v>0</v>
      </c>
      <c r="N535" s="1081">
        <v>0</v>
      </c>
      <c r="O535" s="53">
        <v>0</v>
      </c>
      <c r="P535" s="1081">
        <v>0</v>
      </c>
      <c r="Q535" s="53">
        <v>0</v>
      </c>
      <c r="R535" s="1081">
        <v>10</v>
      </c>
      <c r="S535" s="53">
        <v>1720</v>
      </c>
      <c r="T535" s="1081">
        <v>0</v>
      </c>
      <c r="U535" s="53">
        <v>0</v>
      </c>
      <c r="V535" s="1081">
        <v>0</v>
      </c>
      <c r="W535" s="53">
        <v>0</v>
      </c>
      <c r="X535" s="1081">
        <v>0</v>
      </c>
      <c r="Y535" s="53">
        <v>0</v>
      </c>
      <c r="Z535" s="1081">
        <v>0</v>
      </c>
      <c r="AA535" s="53">
        <v>0</v>
      </c>
      <c r="AB535" s="1081">
        <v>0</v>
      </c>
      <c r="AC535" s="53">
        <v>0</v>
      </c>
      <c r="AD535" s="1081">
        <v>0</v>
      </c>
      <c r="AE535" s="53">
        <v>0</v>
      </c>
      <c r="AF535" s="1081">
        <v>0</v>
      </c>
      <c r="AG535" s="53">
        <v>0</v>
      </c>
      <c r="AH535" s="1081">
        <v>0</v>
      </c>
      <c r="AI535" s="53">
        <v>0</v>
      </c>
    </row>
    <row r="536" spans="2:35" s="6" customFormat="1" ht="66">
      <c r="B536" s="51">
        <v>40.816100917431193</v>
      </c>
      <c r="C536" s="13" t="s">
        <v>594</v>
      </c>
      <c r="D536" s="9"/>
      <c r="E536" s="91">
        <v>148</v>
      </c>
      <c r="F536" s="9" t="s">
        <v>550</v>
      </c>
      <c r="G536" s="16" t="s">
        <v>12</v>
      </c>
      <c r="H536" s="17" t="s">
        <v>13</v>
      </c>
      <c r="I536" s="16" t="s">
        <v>14</v>
      </c>
      <c r="J536" s="53">
        <v>45</v>
      </c>
      <c r="K536" s="54">
        <v>6660</v>
      </c>
      <c r="L536" s="1127">
        <v>0</v>
      </c>
      <c r="M536" s="53">
        <v>0</v>
      </c>
      <c r="N536" s="1081">
        <v>0</v>
      </c>
      <c r="O536" s="53">
        <v>0</v>
      </c>
      <c r="P536" s="1081">
        <v>0</v>
      </c>
      <c r="Q536" s="53">
        <v>0</v>
      </c>
      <c r="R536" s="1081">
        <v>120</v>
      </c>
      <c r="S536" s="53">
        <v>5400</v>
      </c>
      <c r="T536" s="1081">
        <v>0</v>
      </c>
      <c r="U536" s="53">
        <v>0</v>
      </c>
      <c r="V536" s="1081">
        <v>0</v>
      </c>
      <c r="W536" s="53">
        <v>0</v>
      </c>
      <c r="X536" s="1081">
        <v>20</v>
      </c>
      <c r="Y536" s="53">
        <v>900</v>
      </c>
      <c r="Z536" s="1081">
        <v>0</v>
      </c>
      <c r="AA536" s="53">
        <v>0</v>
      </c>
      <c r="AB536" s="1081">
        <v>0</v>
      </c>
      <c r="AC536" s="53">
        <v>0</v>
      </c>
      <c r="AD536" s="1081">
        <v>8</v>
      </c>
      <c r="AE536" s="53">
        <v>360</v>
      </c>
      <c r="AF536" s="1081">
        <v>0</v>
      </c>
      <c r="AG536" s="53">
        <v>0</v>
      </c>
      <c r="AH536" s="1081">
        <v>0</v>
      </c>
      <c r="AI536" s="53">
        <v>0</v>
      </c>
    </row>
    <row r="537" spans="2:35" s="6" customFormat="1" ht="66">
      <c r="B537" s="51">
        <v>140.35999999999999</v>
      </c>
      <c r="C537" s="13" t="s">
        <v>595</v>
      </c>
      <c r="D537" s="9"/>
      <c r="E537" s="91">
        <v>3</v>
      </c>
      <c r="F537" s="9" t="s">
        <v>550</v>
      </c>
      <c r="G537" s="16" t="s">
        <v>12</v>
      </c>
      <c r="H537" s="17" t="s">
        <v>13</v>
      </c>
      <c r="I537" s="16" t="s">
        <v>14</v>
      </c>
      <c r="J537" s="53">
        <v>152</v>
      </c>
      <c r="K537" s="54">
        <v>456</v>
      </c>
      <c r="L537" s="1127">
        <v>0</v>
      </c>
      <c r="M537" s="53">
        <v>0</v>
      </c>
      <c r="N537" s="1081">
        <v>0</v>
      </c>
      <c r="O537" s="53">
        <v>0</v>
      </c>
      <c r="P537" s="1081">
        <v>0</v>
      </c>
      <c r="Q537" s="53">
        <v>0</v>
      </c>
      <c r="R537" s="1081">
        <v>3</v>
      </c>
      <c r="S537" s="53">
        <v>456</v>
      </c>
      <c r="T537" s="1081">
        <v>0</v>
      </c>
      <c r="U537" s="53">
        <v>0</v>
      </c>
      <c r="V537" s="1081">
        <v>0</v>
      </c>
      <c r="W537" s="53">
        <v>0</v>
      </c>
      <c r="X537" s="1081">
        <v>0</v>
      </c>
      <c r="Y537" s="53">
        <v>0</v>
      </c>
      <c r="Z537" s="1081">
        <v>0</v>
      </c>
      <c r="AA537" s="53">
        <v>0</v>
      </c>
      <c r="AB537" s="1081">
        <v>0</v>
      </c>
      <c r="AC537" s="53">
        <v>0</v>
      </c>
      <c r="AD537" s="1081">
        <v>0</v>
      </c>
      <c r="AE537" s="53">
        <v>0</v>
      </c>
      <c r="AF537" s="1081">
        <v>0</v>
      </c>
      <c r="AG537" s="53">
        <v>0</v>
      </c>
      <c r="AH537" s="1081">
        <v>0</v>
      </c>
      <c r="AI537" s="53">
        <v>0</v>
      </c>
    </row>
    <row r="538" spans="2:35" s="6" customFormat="1" ht="66">
      <c r="B538" s="51">
        <v>245.63</v>
      </c>
      <c r="C538" s="13" t="s">
        <v>596</v>
      </c>
      <c r="D538" s="9"/>
      <c r="E538" s="91">
        <v>1</v>
      </c>
      <c r="F538" s="9" t="s">
        <v>550</v>
      </c>
      <c r="G538" s="16" t="s">
        <v>12</v>
      </c>
      <c r="H538" s="17" t="s">
        <v>13</v>
      </c>
      <c r="I538" s="16" t="s">
        <v>14</v>
      </c>
      <c r="J538" s="53">
        <v>266</v>
      </c>
      <c r="K538" s="54">
        <v>266</v>
      </c>
      <c r="L538" s="1127">
        <v>0</v>
      </c>
      <c r="M538" s="53">
        <v>0</v>
      </c>
      <c r="N538" s="1081">
        <v>0</v>
      </c>
      <c r="O538" s="53">
        <v>0</v>
      </c>
      <c r="P538" s="1081">
        <v>0</v>
      </c>
      <c r="Q538" s="53">
        <v>0</v>
      </c>
      <c r="R538" s="1081">
        <v>1</v>
      </c>
      <c r="S538" s="53">
        <v>266</v>
      </c>
      <c r="T538" s="1081">
        <v>0</v>
      </c>
      <c r="U538" s="53">
        <v>0</v>
      </c>
      <c r="V538" s="1081">
        <v>0</v>
      </c>
      <c r="W538" s="53">
        <v>0</v>
      </c>
      <c r="X538" s="1081">
        <v>0</v>
      </c>
      <c r="Y538" s="53">
        <v>0</v>
      </c>
      <c r="Z538" s="1081">
        <v>0</v>
      </c>
      <c r="AA538" s="53">
        <v>0</v>
      </c>
      <c r="AB538" s="1081">
        <v>0</v>
      </c>
      <c r="AC538" s="53">
        <v>0</v>
      </c>
      <c r="AD538" s="1081">
        <v>0</v>
      </c>
      <c r="AE538" s="53">
        <v>0</v>
      </c>
      <c r="AF538" s="1081">
        <v>0</v>
      </c>
      <c r="AG538" s="53">
        <v>0</v>
      </c>
      <c r="AH538" s="1081">
        <v>0</v>
      </c>
      <c r="AI538" s="53">
        <v>0</v>
      </c>
    </row>
    <row r="539" spans="2:35" s="6" customFormat="1" ht="66">
      <c r="B539" s="51">
        <v>261.86199999999997</v>
      </c>
      <c r="C539" s="27" t="s">
        <v>597</v>
      </c>
      <c r="D539" s="11"/>
      <c r="E539" s="91">
        <v>7</v>
      </c>
      <c r="F539" s="9" t="s">
        <v>550</v>
      </c>
      <c r="G539" s="16" t="s">
        <v>12</v>
      </c>
      <c r="H539" s="17" t="s">
        <v>13</v>
      </c>
      <c r="I539" s="16" t="s">
        <v>14</v>
      </c>
      <c r="J539" s="53">
        <v>283</v>
      </c>
      <c r="K539" s="54">
        <v>1981</v>
      </c>
      <c r="L539" s="1127">
        <v>0</v>
      </c>
      <c r="M539" s="53">
        <v>0</v>
      </c>
      <c r="N539" s="1081">
        <v>0</v>
      </c>
      <c r="O539" s="53">
        <v>0</v>
      </c>
      <c r="P539" s="1081">
        <v>0</v>
      </c>
      <c r="Q539" s="53">
        <v>0</v>
      </c>
      <c r="R539" s="1081">
        <v>7</v>
      </c>
      <c r="S539" s="53">
        <v>1981</v>
      </c>
      <c r="T539" s="1081">
        <v>0</v>
      </c>
      <c r="U539" s="53">
        <v>0</v>
      </c>
      <c r="V539" s="1081">
        <v>0</v>
      </c>
      <c r="W539" s="53">
        <v>0</v>
      </c>
      <c r="X539" s="1081">
        <v>0</v>
      </c>
      <c r="Y539" s="53">
        <v>0</v>
      </c>
      <c r="Z539" s="1081">
        <v>0</v>
      </c>
      <c r="AA539" s="53">
        <v>0</v>
      </c>
      <c r="AB539" s="1081">
        <v>0</v>
      </c>
      <c r="AC539" s="53">
        <v>0</v>
      </c>
      <c r="AD539" s="1081">
        <v>0</v>
      </c>
      <c r="AE539" s="53">
        <v>0</v>
      </c>
      <c r="AF539" s="1081">
        <v>0</v>
      </c>
      <c r="AG539" s="53">
        <v>0</v>
      </c>
      <c r="AH539" s="1081">
        <v>0</v>
      </c>
      <c r="AI539" s="53">
        <v>0</v>
      </c>
    </row>
    <row r="540" spans="2:35" s="6" customFormat="1" ht="66">
      <c r="B540" s="51">
        <v>48.396351351351349</v>
      </c>
      <c r="C540" s="27" t="s">
        <v>598</v>
      </c>
      <c r="D540" s="11"/>
      <c r="E540" s="91">
        <v>22</v>
      </c>
      <c r="F540" s="9" t="s">
        <v>550</v>
      </c>
      <c r="G540" s="16" t="s">
        <v>12</v>
      </c>
      <c r="H540" s="17" t="s">
        <v>13</v>
      </c>
      <c r="I540" s="16" t="s">
        <v>14</v>
      </c>
      <c r="J540" s="53">
        <v>53</v>
      </c>
      <c r="K540" s="54">
        <v>1166</v>
      </c>
      <c r="L540" s="1127">
        <v>0</v>
      </c>
      <c r="M540" s="53">
        <v>0</v>
      </c>
      <c r="N540" s="1081">
        <v>0</v>
      </c>
      <c r="O540" s="53">
        <v>0</v>
      </c>
      <c r="P540" s="1081">
        <v>0</v>
      </c>
      <c r="Q540" s="53">
        <v>0</v>
      </c>
      <c r="R540" s="1081">
        <v>22</v>
      </c>
      <c r="S540" s="53">
        <v>1166</v>
      </c>
      <c r="T540" s="1081">
        <v>0</v>
      </c>
      <c r="U540" s="53">
        <v>0</v>
      </c>
      <c r="V540" s="1081">
        <v>0</v>
      </c>
      <c r="W540" s="53">
        <v>0</v>
      </c>
      <c r="X540" s="1081">
        <v>0</v>
      </c>
      <c r="Y540" s="53">
        <v>0</v>
      </c>
      <c r="Z540" s="1081">
        <v>0</v>
      </c>
      <c r="AA540" s="53">
        <v>0</v>
      </c>
      <c r="AB540" s="1081">
        <v>0</v>
      </c>
      <c r="AC540" s="53">
        <v>0</v>
      </c>
      <c r="AD540" s="1081">
        <v>0</v>
      </c>
      <c r="AE540" s="53">
        <v>0</v>
      </c>
      <c r="AF540" s="1081">
        <v>0</v>
      </c>
      <c r="AG540" s="53">
        <v>0</v>
      </c>
      <c r="AH540" s="1081">
        <v>0</v>
      </c>
      <c r="AI540" s="53">
        <v>0</v>
      </c>
    </row>
    <row r="541" spans="2:35" s="6" customFormat="1" ht="66">
      <c r="B541" s="51">
        <v>94.968461538461526</v>
      </c>
      <c r="C541" s="27" t="s">
        <v>599</v>
      </c>
      <c r="D541" s="11"/>
      <c r="E541" s="91">
        <v>10</v>
      </c>
      <c r="F541" s="9" t="s">
        <v>586</v>
      </c>
      <c r="G541" s="16" t="s">
        <v>12</v>
      </c>
      <c r="H541" s="17" t="s">
        <v>13</v>
      </c>
      <c r="I541" s="16" t="s">
        <v>14</v>
      </c>
      <c r="J541" s="53">
        <v>103</v>
      </c>
      <c r="K541" s="54">
        <v>1030</v>
      </c>
      <c r="L541" s="1127">
        <v>0</v>
      </c>
      <c r="M541" s="53">
        <v>0</v>
      </c>
      <c r="N541" s="1081">
        <v>0</v>
      </c>
      <c r="O541" s="53">
        <v>0</v>
      </c>
      <c r="P541" s="1081">
        <v>0</v>
      </c>
      <c r="Q541" s="53">
        <v>0</v>
      </c>
      <c r="R541" s="1081">
        <v>10</v>
      </c>
      <c r="S541" s="53">
        <v>1030</v>
      </c>
      <c r="T541" s="1081">
        <v>0</v>
      </c>
      <c r="U541" s="53">
        <v>0</v>
      </c>
      <c r="V541" s="1081">
        <v>0</v>
      </c>
      <c r="W541" s="53">
        <v>0</v>
      </c>
      <c r="X541" s="1081">
        <v>0</v>
      </c>
      <c r="Y541" s="53">
        <v>0</v>
      </c>
      <c r="Z541" s="1081">
        <v>0</v>
      </c>
      <c r="AA541" s="53">
        <v>0</v>
      </c>
      <c r="AB541" s="1081">
        <v>0</v>
      </c>
      <c r="AC541" s="53">
        <v>0</v>
      </c>
      <c r="AD541" s="1081">
        <v>0</v>
      </c>
      <c r="AE541" s="53">
        <v>0</v>
      </c>
      <c r="AF541" s="1081">
        <v>0</v>
      </c>
      <c r="AG541" s="53">
        <v>0</v>
      </c>
      <c r="AH541" s="1081">
        <v>0</v>
      </c>
      <c r="AI541" s="53">
        <v>0</v>
      </c>
    </row>
    <row r="542" spans="2:35" s="6" customFormat="1" ht="66">
      <c r="B542" s="51">
        <v>62.875</v>
      </c>
      <c r="C542" s="13" t="s">
        <v>600</v>
      </c>
      <c r="D542" s="11"/>
      <c r="E542" s="91">
        <v>16</v>
      </c>
      <c r="F542" s="9" t="s">
        <v>573</v>
      </c>
      <c r="G542" s="16" t="s">
        <v>12</v>
      </c>
      <c r="H542" s="17" t="s">
        <v>13</v>
      </c>
      <c r="I542" s="16" t="s">
        <v>14</v>
      </c>
      <c r="J542" s="53">
        <v>68</v>
      </c>
      <c r="K542" s="54">
        <v>1088</v>
      </c>
      <c r="L542" s="1127">
        <v>0</v>
      </c>
      <c r="M542" s="53">
        <v>0</v>
      </c>
      <c r="N542" s="1081">
        <v>0</v>
      </c>
      <c r="O542" s="53">
        <v>0</v>
      </c>
      <c r="P542" s="1081">
        <v>0</v>
      </c>
      <c r="Q542" s="53">
        <v>0</v>
      </c>
      <c r="R542" s="1081">
        <v>16</v>
      </c>
      <c r="S542" s="53">
        <v>1088</v>
      </c>
      <c r="T542" s="1081">
        <v>0</v>
      </c>
      <c r="U542" s="53">
        <v>0</v>
      </c>
      <c r="V542" s="1081">
        <v>0</v>
      </c>
      <c r="W542" s="53">
        <v>0</v>
      </c>
      <c r="X542" s="1081">
        <v>0</v>
      </c>
      <c r="Y542" s="53">
        <v>0</v>
      </c>
      <c r="Z542" s="1081">
        <v>0</v>
      </c>
      <c r="AA542" s="53">
        <v>0</v>
      </c>
      <c r="AB542" s="1081">
        <v>0</v>
      </c>
      <c r="AC542" s="53">
        <v>0</v>
      </c>
      <c r="AD542" s="1081">
        <v>0</v>
      </c>
      <c r="AE542" s="53">
        <v>0</v>
      </c>
      <c r="AF542" s="1081">
        <v>0</v>
      </c>
      <c r="AG542" s="53">
        <v>0</v>
      </c>
      <c r="AH542" s="1081">
        <v>0</v>
      </c>
      <c r="AI542" s="53">
        <v>0</v>
      </c>
    </row>
    <row r="543" spans="2:35" s="6" customFormat="1" ht="66" customHeight="1">
      <c r="B543" s="51">
        <v>59.987619047619049</v>
      </c>
      <c r="C543" s="13" t="s">
        <v>602</v>
      </c>
      <c r="D543" s="11"/>
      <c r="E543" s="91">
        <v>100</v>
      </c>
      <c r="F543" s="9" t="s">
        <v>550</v>
      </c>
      <c r="G543" s="16" t="s">
        <v>12</v>
      </c>
      <c r="H543" s="17" t="s">
        <v>13</v>
      </c>
      <c r="I543" s="16" t="s">
        <v>14</v>
      </c>
      <c r="J543" s="53">
        <v>65</v>
      </c>
      <c r="K543" s="54">
        <v>6500</v>
      </c>
      <c r="L543" s="1127">
        <v>0</v>
      </c>
      <c r="M543" s="53">
        <v>0</v>
      </c>
      <c r="N543" s="1081">
        <v>0</v>
      </c>
      <c r="O543" s="53">
        <v>0</v>
      </c>
      <c r="P543" s="1081">
        <v>0</v>
      </c>
      <c r="Q543" s="53">
        <v>0</v>
      </c>
      <c r="R543" s="1081">
        <v>100</v>
      </c>
      <c r="S543" s="53">
        <v>6500</v>
      </c>
      <c r="T543" s="1081">
        <v>0</v>
      </c>
      <c r="U543" s="53">
        <v>0</v>
      </c>
      <c r="V543" s="1081">
        <v>0</v>
      </c>
      <c r="W543" s="53">
        <v>0</v>
      </c>
      <c r="X543" s="1081">
        <v>0</v>
      </c>
      <c r="Y543" s="53">
        <v>0</v>
      </c>
      <c r="Z543" s="1081">
        <v>0</v>
      </c>
      <c r="AA543" s="53">
        <v>0</v>
      </c>
      <c r="AB543" s="1081">
        <v>0</v>
      </c>
      <c r="AC543" s="53">
        <v>0</v>
      </c>
      <c r="AD543" s="1081">
        <v>0</v>
      </c>
      <c r="AE543" s="53">
        <v>0</v>
      </c>
      <c r="AF543" s="1081">
        <v>0</v>
      </c>
      <c r="AG543" s="53">
        <v>0</v>
      </c>
      <c r="AH543" s="1081">
        <v>0</v>
      </c>
      <c r="AI543" s="53">
        <v>0</v>
      </c>
    </row>
    <row r="544" spans="2:35" s="6" customFormat="1" ht="66">
      <c r="B544" s="51">
        <v>184.67500000000001</v>
      </c>
      <c r="C544" s="13" t="s">
        <v>603</v>
      </c>
      <c r="D544" s="11"/>
      <c r="E544" s="91">
        <v>2</v>
      </c>
      <c r="F544" s="9" t="s">
        <v>550</v>
      </c>
      <c r="G544" s="16" t="s">
        <v>12</v>
      </c>
      <c r="H544" s="17" t="s">
        <v>13</v>
      </c>
      <c r="I544" s="16" t="s">
        <v>14</v>
      </c>
      <c r="J544" s="53">
        <v>200</v>
      </c>
      <c r="K544" s="54">
        <v>400</v>
      </c>
      <c r="L544" s="1127">
        <v>0</v>
      </c>
      <c r="M544" s="53">
        <v>0</v>
      </c>
      <c r="N544" s="1081">
        <v>0</v>
      </c>
      <c r="O544" s="53">
        <v>0</v>
      </c>
      <c r="P544" s="1081">
        <v>0</v>
      </c>
      <c r="Q544" s="53">
        <v>0</v>
      </c>
      <c r="R544" s="1081">
        <v>2</v>
      </c>
      <c r="S544" s="53">
        <v>400</v>
      </c>
      <c r="T544" s="1081">
        <v>0</v>
      </c>
      <c r="U544" s="53">
        <v>0</v>
      </c>
      <c r="V544" s="1081">
        <v>0</v>
      </c>
      <c r="W544" s="53">
        <v>0</v>
      </c>
      <c r="X544" s="1081">
        <v>0</v>
      </c>
      <c r="Y544" s="53">
        <v>0</v>
      </c>
      <c r="Z544" s="1081">
        <v>0</v>
      </c>
      <c r="AA544" s="53">
        <v>0</v>
      </c>
      <c r="AB544" s="1081">
        <v>0</v>
      </c>
      <c r="AC544" s="53">
        <v>0</v>
      </c>
      <c r="AD544" s="1081">
        <v>0</v>
      </c>
      <c r="AE544" s="53">
        <v>0</v>
      </c>
      <c r="AF544" s="1081">
        <v>0</v>
      </c>
      <c r="AG544" s="53">
        <v>0</v>
      </c>
      <c r="AH544" s="1081">
        <v>0</v>
      </c>
      <c r="AI544" s="53">
        <v>0</v>
      </c>
    </row>
    <row r="545" spans="2:35" s="6" customFormat="1" ht="66">
      <c r="B545" s="51">
        <v>67.009365079365068</v>
      </c>
      <c r="C545" s="27" t="s">
        <v>604</v>
      </c>
      <c r="D545" s="11"/>
      <c r="E545" s="91">
        <v>198</v>
      </c>
      <c r="F545" s="9" t="s">
        <v>550</v>
      </c>
      <c r="G545" s="16" t="s">
        <v>12</v>
      </c>
      <c r="H545" s="17" t="s">
        <v>13</v>
      </c>
      <c r="I545" s="16" t="s">
        <v>14</v>
      </c>
      <c r="J545" s="53">
        <v>73</v>
      </c>
      <c r="K545" s="54">
        <v>14454</v>
      </c>
      <c r="L545" s="1127">
        <v>0</v>
      </c>
      <c r="M545" s="53">
        <v>0</v>
      </c>
      <c r="N545" s="1081">
        <v>0</v>
      </c>
      <c r="O545" s="53">
        <v>0</v>
      </c>
      <c r="P545" s="1081">
        <v>0</v>
      </c>
      <c r="Q545" s="53">
        <v>0</v>
      </c>
      <c r="R545" s="1081">
        <v>170</v>
      </c>
      <c r="S545" s="53">
        <v>12410</v>
      </c>
      <c r="T545" s="1081">
        <v>0</v>
      </c>
      <c r="U545" s="53">
        <v>0</v>
      </c>
      <c r="V545" s="1081">
        <v>0</v>
      </c>
      <c r="W545" s="53">
        <v>0</v>
      </c>
      <c r="X545" s="1081">
        <v>20</v>
      </c>
      <c r="Y545" s="53">
        <v>1460</v>
      </c>
      <c r="Z545" s="1081">
        <v>0</v>
      </c>
      <c r="AA545" s="53">
        <v>0</v>
      </c>
      <c r="AB545" s="1081">
        <v>0</v>
      </c>
      <c r="AC545" s="53">
        <v>0</v>
      </c>
      <c r="AD545" s="1081">
        <v>8</v>
      </c>
      <c r="AE545" s="53">
        <v>584</v>
      </c>
      <c r="AF545" s="1081">
        <v>0</v>
      </c>
      <c r="AG545" s="53">
        <v>0</v>
      </c>
      <c r="AH545" s="1081">
        <v>0</v>
      </c>
      <c r="AI545" s="53">
        <v>0</v>
      </c>
    </row>
    <row r="546" spans="2:35" s="6" customFormat="1" ht="66">
      <c r="B546" s="51">
        <v>10.080416666666666</v>
      </c>
      <c r="C546" s="13" t="s">
        <v>605</v>
      </c>
      <c r="D546" s="11"/>
      <c r="E546" s="91">
        <v>250</v>
      </c>
      <c r="F546" s="31" t="s">
        <v>550</v>
      </c>
      <c r="G546" s="16" t="s">
        <v>12</v>
      </c>
      <c r="H546" s="17" t="s">
        <v>13</v>
      </c>
      <c r="I546" s="16" t="s">
        <v>14</v>
      </c>
      <c r="J546" s="53">
        <v>11</v>
      </c>
      <c r="K546" s="54">
        <v>2750</v>
      </c>
      <c r="L546" s="1127">
        <v>0</v>
      </c>
      <c r="M546" s="53">
        <v>0</v>
      </c>
      <c r="N546" s="1081">
        <v>0</v>
      </c>
      <c r="O546" s="53">
        <v>0</v>
      </c>
      <c r="P546" s="1081">
        <v>0</v>
      </c>
      <c r="Q546" s="53">
        <v>0</v>
      </c>
      <c r="R546" s="1081">
        <v>250</v>
      </c>
      <c r="S546" s="53">
        <v>2750</v>
      </c>
      <c r="T546" s="1081">
        <v>0</v>
      </c>
      <c r="U546" s="53">
        <v>0</v>
      </c>
      <c r="V546" s="1081">
        <v>0</v>
      </c>
      <c r="W546" s="53">
        <v>0</v>
      </c>
      <c r="X546" s="1081">
        <v>0</v>
      </c>
      <c r="Y546" s="53">
        <v>0</v>
      </c>
      <c r="Z546" s="1081">
        <v>0</v>
      </c>
      <c r="AA546" s="53">
        <v>0</v>
      </c>
      <c r="AB546" s="1081">
        <v>0</v>
      </c>
      <c r="AC546" s="53">
        <v>0</v>
      </c>
      <c r="AD546" s="1081">
        <v>0</v>
      </c>
      <c r="AE546" s="53">
        <v>0</v>
      </c>
      <c r="AF546" s="1081">
        <v>0</v>
      </c>
      <c r="AG546" s="53">
        <v>0</v>
      </c>
      <c r="AH546" s="1081">
        <v>0</v>
      </c>
      <c r="AI546" s="53">
        <v>0</v>
      </c>
    </row>
    <row r="547" spans="2:35" s="6" customFormat="1" ht="66">
      <c r="B547" s="51">
        <v>31.900000000000002</v>
      </c>
      <c r="C547" s="13" t="s">
        <v>606</v>
      </c>
      <c r="D547" s="11"/>
      <c r="E547" s="91">
        <v>40</v>
      </c>
      <c r="F547" s="9" t="s">
        <v>573</v>
      </c>
      <c r="G547" s="16" t="s">
        <v>12</v>
      </c>
      <c r="H547" s="17" t="s">
        <v>13</v>
      </c>
      <c r="I547" s="16" t="s">
        <v>14</v>
      </c>
      <c r="J547" s="53">
        <v>35</v>
      </c>
      <c r="K547" s="54">
        <v>1400</v>
      </c>
      <c r="L547" s="1127">
        <v>0</v>
      </c>
      <c r="M547" s="53">
        <v>0</v>
      </c>
      <c r="N547" s="1081">
        <v>0</v>
      </c>
      <c r="O547" s="53">
        <v>0</v>
      </c>
      <c r="P547" s="1081">
        <v>0</v>
      </c>
      <c r="Q547" s="53">
        <v>0</v>
      </c>
      <c r="R547" s="1081">
        <v>40</v>
      </c>
      <c r="S547" s="53">
        <v>1400</v>
      </c>
      <c r="T547" s="1081">
        <v>0</v>
      </c>
      <c r="U547" s="53">
        <v>0</v>
      </c>
      <c r="V547" s="1081">
        <v>0</v>
      </c>
      <c r="W547" s="53">
        <v>0</v>
      </c>
      <c r="X547" s="1081">
        <v>0</v>
      </c>
      <c r="Y547" s="53">
        <v>0</v>
      </c>
      <c r="Z547" s="1081">
        <v>0</v>
      </c>
      <c r="AA547" s="53">
        <v>0</v>
      </c>
      <c r="AB547" s="1081">
        <v>0</v>
      </c>
      <c r="AC547" s="53">
        <v>0</v>
      </c>
      <c r="AD547" s="1081">
        <v>0</v>
      </c>
      <c r="AE547" s="53">
        <v>0</v>
      </c>
      <c r="AF547" s="1081">
        <v>0</v>
      </c>
      <c r="AG547" s="53">
        <v>0</v>
      </c>
      <c r="AH547" s="1081">
        <v>0</v>
      </c>
      <c r="AI547" s="53">
        <v>0</v>
      </c>
    </row>
    <row r="548" spans="2:35" s="6" customFormat="1" ht="66">
      <c r="B548" s="51">
        <v>144.91714285714286</v>
      </c>
      <c r="C548" s="13" t="s">
        <v>607</v>
      </c>
      <c r="D548" s="11"/>
      <c r="E548" s="91">
        <v>50</v>
      </c>
      <c r="F548" s="31" t="s">
        <v>550</v>
      </c>
      <c r="G548" s="16" t="s">
        <v>12</v>
      </c>
      <c r="H548" s="17" t="s">
        <v>13</v>
      </c>
      <c r="I548" s="16" t="s">
        <v>14</v>
      </c>
      <c r="J548" s="53">
        <v>157</v>
      </c>
      <c r="K548" s="54">
        <v>7850</v>
      </c>
      <c r="L548" s="1127">
        <v>0</v>
      </c>
      <c r="M548" s="53">
        <v>0</v>
      </c>
      <c r="N548" s="1081">
        <v>0</v>
      </c>
      <c r="O548" s="53">
        <v>0</v>
      </c>
      <c r="P548" s="1081">
        <v>0</v>
      </c>
      <c r="Q548" s="53">
        <v>0</v>
      </c>
      <c r="R548" s="1081">
        <v>50</v>
      </c>
      <c r="S548" s="53">
        <v>7850</v>
      </c>
      <c r="T548" s="1081">
        <v>0</v>
      </c>
      <c r="U548" s="53">
        <v>0</v>
      </c>
      <c r="V548" s="1081">
        <v>0</v>
      </c>
      <c r="W548" s="53">
        <v>0</v>
      </c>
      <c r="X548" s="1081">
        <v>0</v>
      </c>
      <c r="Y548" s="53">
        <v>0</v>
      </c>
      <c r="Z548" s="1081">
        <v>0</v>
      </c>
      <c r="AA548" s="53">
        <v>0</v>
      </c>
      <c r="AB548" s="1081">
        <v>0</v>
      </c>
      <c r="AC548" s="53">
        <v>0</v>
      </c>
      <c r="AD548" s="1081">
        <v>0</v>
      </c>
      <c r="AE548" s="53">
        <v>0</v>
      </c>
      <c r="AF548" s="1081">
        <v>0</v>
      </c>
      <c r="AG548" s="53">
        <v>0</v>
      </c>
      <c r="AH548" s="1081">
        <v>0</v>
      </c>
      <c r="AI548" s="53">
        <v>0</v>
      </c>
    </row>
    <row r="549" spans="2:35" s="6" customFormat="1" ht="66">
      <c r="B549" s="51">
        <v>1032.8969014084505</v>
      </c>
      <c r="C549" s="27" t="s">
        <v>608</v>
      </c>
      <c r="D549" s="11"/>
      <c r="E549" s="91">
        <v>18</v>
      </c>
      <c r="F549" s="9" t="s">
        <v>550</v>
      </c>
      <c r="G549" s="16" t="s">
        <v>12</v>
      </c>
      <c r="H549" s="17" t="s">
        <v>13</v>
      </c>
      <c r="I549" s="16" t="s">
        <v>14</v>
      </c>
      <c r="J549" s="53">
        <v>1116</v>
      </c>
      <c r="K549" s="54">
        <v>20088</v>
      </c>
      <c r="L549" s="1127">
        <v>0</v>
      </c>
      <c r="M549" s="53">
        <v>0</v>
      </c>
      <c r="N549" s="1081">
        <v>0</v>
      </c>
      <c r="O549" s="53">
        <v>0</v>
      </c>
      <c r="P549" s="1081">
        <v>0</v>
      </c>
      <c r="Q549" s="53">
        <v>0</v>
      </c>
      <c r="R549" s="1081">
        <v>13</v>
      </c>
      <c r="S549" s="53">
        <v>14508</v>
      </c>
      <c r="T549" s="1081">
        <v>0</v>
      </c>
      <c r="U549" s="53">
        <v>0</v>
      </c>
      <c r="V549" s="1081">
        <v>0</v>
      </c>
      <c r="W549" s="53">
        <v>0</v>
      </c>
      <c r="X549" s="1081">
        <v>5</v>
      </c>
      <c r="Y549" s="53">
        <v>5580</v>
      </c>
      <c r="Z549" s="1081">
        <v>0</v>
      </c>
      <c r="AA549" s="53">
        <v>0</v>
      </c>
      <c r="AB549" s="1081">
        <v>0</v>
      </c>
      <c r="AC549" s="53">
        <v>0</v>
      </c>
      <c r="AD549" s="1081">
        <v>0</v>
      </c>
      <c r="AE549" s="53">
        <v>0</v>
      </c>
      <c r="AF549" s="1081">
        <v>0</v>
      </c>
      <c r="AG549" s="53">
        <v>0</v>
      </c>
      <c r="AH549" s="1081">
        <v>0</v>
      </c>
      <c r="AI549" s="53">
        <v>0</v>
      </c>
    </row>
    <row r="550" spans="2:35" s="6" customFormat="1" ht="66">
      <c r="B550" s="51"/>
      <c r="C550" s="27" t="s">
        <v>609</v>
      </c>
      <c r="D550" s="11"/>
      <c r="E550" s="97">
        <v>20</v>
      </c>
      <c r="F550" s="9" t="s">
        <v>550</v>
      </c>
      <c r="G550" s="16" t="s">
        <v>12</v>
      </c>
      <c r="H550" s="17" t="s">
        <v>13</v>
      </c>
      <c r="I550" s="16" t="s">
        <v>14</v>
      </c>
      <c r="J550" s="53">
        <v>64</v>
      </c>
      <c r="K550" s="54">
        <v>1280</v>
      </c>
      <c r="L550" s="1127">
        <v>0</v>
      </c>
      <c r="M550" s="53">
        <v>0</v>
      </c>
      <c r="N550" s="1081">
        <v>0</v>
      </c>
      <c r="O550" s="53">
        <v>0</v>
      </c>
      <c r="P550" s="1081">
        <v>0</v>
      </c>
      <c r="Q550" s="53">
        <v>0</v>
      </c>
      <c r="R550" s="1081">
        <v>20</v>
      </c>
      <c r="S550" s="53">
        <v>1280</v>
      </c>
      <c r="T550" s="1081">
        <v>0</v>
      </c>
      <c r="U550" s="53">
        <v>0</v>
      </c>
      <c r="V550" s="1081">
        <v>0</v>
      </c>
      <c r="W550" s="53">
        <v>0</v>
      </c>
      <c r="X550" s="1081">
        <v>0</v>
      </c>
      <c r="Y550" s="53">
        <v>0</v>
      </c>
      <c r="Z550" s="1081">
        <v>0</v>
      </c>
      <c r="AA550" s="53">
        <v>0</v>
      </c>
      <c r="AB550" s="1081">
        <v>0</v>
      </c>
      <c r="AC550" s="53">
        <v>0</v>
      </c>
      <c r="AD550" s="1081">
        <v>0</v>
      </c>
      <c r="AE550" s="53">
        <v>0</v>
      </c>
      <c r="AF550" s="1081">
        <v>0</v>
      </c>
      <c r="AG550" s="53">
        <v>0</v>
      </c>
      <c r="AH550" s="1081">
        <v>0</v>
      </c>
      <c r="AI550" s="53">
        <v>0</v>
      </c>
    </row>
    <row r="551" spans="2:35" s="6" customFormat="1" ht="66">
      <c r="B551" s="51"/>
      <c r="C551" s="13" t="s">
        <v>610</v>
      </c>
      <c r="D551" s="11"/>
      <c r="E551" s="97">
        <v>20</v>
      </c>
      <c r="F551" s="9" t="s">
        <v>573</v>
      </c>
      <c r="G551" s="16" t="s">
        <v>12</v>
      </c>
      <c r="H551" s="17" t="s">
        <v>13</v>
      </c>
      <c r="I551" s="16" t="s">
        <v>14</v>
      </c>
      <c r="J551" s="53">
        <v>53</v>
      </c>
      <c r="K551" s="54">
        <v>1660</v>
      </c>
      <c r="L551" s="1127">
        <v>0</v>
      </c>
      <c r="M551" s="53">
        <v>0</v>
      </c>
      <c r="N551" s="1081">
        <v>0</v>
      </c>
      <c r="O551" s="53">
        <v>0</v>
      </c>
      <c r="P551" s="1081">
        <v>0</v>
      </c>
      <c r="Q551" s="53">
        <v>0</v>
      </c>
      <c r="R551" s="1081">
        <v>20</v>
      </c>
      <c r="S551" s="53">
        <v>1660</v>
      </c>
      <c r="T551" s="1081">
        <v>0</v>
      </c>
      <c r="U551" s="53">
        <v>0</v>
      </c>
      <c r="V551" s="1081">
        <v>0</v>
      </c>
      <c r="W551" s="53">
        <v>0</v>
      </c>
      <c r="X551" s="1081">
        <v>0</v>
      </c>
      <c r="Y551" s="53">
        <v>0</v>
      </c>
      <c r="Z551" s="1081">
        <v>0</v>
      </c>
      <c r="AA551" s="53">
        <v>0</v>
      </c>
      <c r="AB551" s="1081">
        <v>0</v>
      </c>
      <c r="AC551" s="53">
        <v>0</v>
      </c>
      <c r="AD551" s="1081">
        <v>0</v>
      </c>
      <c r="AE551" s="53">
        <v>0</v>
      </c>
      <c r="AF551" s="1081">
        <v>0</v>
      </c>
      <c r="AG551" s="53">
        <v>0</v>
      </c>
      <c r="AH551" s="1081">
        <v>0</v>
      </c>
      <c r="AI551" s="53">
        <v>0</v>
      </c>
    </row>
    <row r="552" spans="2:35" s="6" customFormat="1" ht="66">
      <c r="B552" s="51">
        <v>76.84</v>
      </c>
      <c r="C552" s="13" t="s">
        <v>611</v>
      </c>
      <c r="D552" s="11"/>
      <c r="E552" s="91">
        <v>150</v>
      </c>
      <c r="F552" s="9" t="s">
        <v>586</v>
      </c>
      <c r="G552" s="16" t="s">
        <v>12</v>
      </c>
      <c r="H552" s="17" t="s">
        <v>13</v>
      </c>
      <c r="I552" s="16" t="s">
        <v>14</v>
      </c>
      <c r="J552" s="53">
        <v>83</v>
      </c>
      <c r="K552" s="54">
        <v>8100</v>
      </c>
      <c r="L552" s="1127">
        <v>0</v>
      </c>
      <c r="M552" s="53">
        <v>0</v>
      </c>
      <c r="N552" s="1081">
        <v>0</v>
      </c>
      <c r="O552" s="53">
        <v>0</v>
      </c>
      <c r="P552" s="1081">
        <v>0</v>
      </c>
      <c r="Q552" s="53">
        <v>0</v>
      </c>
      <c r="R552" s="1081">
        <v>150</v>
      </c>
      <c r="S552" s="53">
        <v>8100</v>
      </c>
      <c r="T552" s="1081">
        <v>0</v>
      </c>
      <c r="U552" s="53">
        <v>0</v>
      </c>
      <c r="V552" s="1081">
        <v>0</v>
      </c>
      <c r="W552" s="53">
        <v>0</v>
      </c>
      <c r="X552" s="1081">
        <v>0</v>
      </c>
      <c r="Y552" s="53">
        <v>0</v>
      </c>
      <c r="Z552" s="1081">
        <v>0</v>
      </c>
      <c r="AA552" s="53">
        <v>0</v>
      </c>
      <c r="AB552" s="1081">
        <v>0</v>
      </c>
      <c r="AC552" s="53">
        <v>0</v>
      </c>
      <c r="AD552" s="1081">
        <v>0</v>
      </c>
      <c r="AE552" s="53">
        <v>0</v>
      </c>
      <c r="AF552" s="1081">
        <v>0</v>
      </c>
      <c r="AG552" s="53">
        <v>0</v>
      </c>
      <c r="AH552" s="1081">
        <v>0</v>
      </c>
      <c r="AI552" s="53">
        <v>0</v>
      </c>
    </row>
    <row r="553" spans="2:35" s="6" customFormat="1" ht="66">
      <c r="B553" s="51">
        <v>49.749156976744182</v>
      </c>
      <c r="C553" s="13" t="s">
        <v>612</v>
      </c>
      <c r="D553" s="11"/>
      <c r="E553" s="91">
        <v>30</v>
      </c>
      <c r="F553" s="9" t="s">
        <v>550</v>
      </c>
      <c r="G553" s="16" t="s">
        <v>12</v>
      </c>
      <c r="H553" s="17" t="s">
        <v>13</v>
      </c>
      <c r="I553" s="16" t="s">
        <v>14</v>
      </c>
      <c r="J553" s="53">
        <v>54</v>
      </c>
      <c r="K553" s="54">
        <v>1610</v>
      </c>
      <c r="L553" s="1127">
        <v>0</v>
      </c>
      <c r="M553" s="53">
        <v>0</v>
      </c>
      <c r="N553" s="1081">
        <v>0</v>
      </c>
      <c r="O553" s="53">
        <v>0</v>
      </c>
      <c r="P553" s="1081">
        <v>0</v>
      </c>
      <c r="Q553" s="53">
        <v>0</v>
      </c>
      <c r="R553" s="1081">
        <v>20</v>
      </c>
      <c r="S553" s="53">
        <v>1070</v>
      </c>
      <c r="T553" s="1081">
        <v>0</v>
      </c>
      <c r="U553" s="53">
        <v>0</v>
      </c>
      <c r="V553" s="1081">
        <v>0</v>
      </c>
      <c r="W553" s="53">
        <v>0</v>
      </c>
      <c r="X553" s="1081">
        <v>10</v>
      </c>
      <c r="Y553" s="53">
        <v>540</v>
      </c>
      <c r="Z553" s="1081">
        <v>0</v>
      </c>
      <c r="AA553" s="53">
        <v>0</v>
      </c>
      <c r="AB553" s="1081">
        <v>0</v>
      </c>
      <c r="AC553" s="53">
        <v>0</v>
      </c>
      <c r="AD553" s="1081">
        <v>0</v>
      </c>
      <c r="AE553" s="53">
        <v>0</v>
      </c>
      <c r="AF553" s="1081">
        <v>0</v>
      </c>
      <c r="AG553" s="53">
        <v>0</v>
      </c>
      <c r="AH553" s="1081">
        <v>0</v>
      </c>
      <c r="AI553" s="53">
        <v>0</v>
      </c>
    </row>
    <row r="554" spans="2:35" s="6" customFormat="1" ht="66">
      <c r="B554" s="51">
        <v>303.55368421052634</v>
      </c>
      <c r="C554" s="13" t="s">
        <v>613</v>
      </c>
      <c r="D554" s="11"/>
      <c r="E554" s="91">
        <v>50</v>
      </c>
      <c r="F554" s="9" t="s">
        <v>550</v>
      </c>
      <c r="G554" s="16" t="s">
        <v>12</v>
      </c>
      <c r="H554" s="17" t="s">
        <v>13</v>
      </c>
      <c r="I554" s="16" t="s">
        <v>14</v>
      </c>
      <c r="J554" s="53">
        <v>328</v>
      </c>
      <c r="K554" s="54">
        <v>16400</v>
      </c>
      <c r="L554" s="1127">
        <v>0</v>
      </c>
      <c r="M554" s="53">
        <v>0</v>
      </c>
      <c r="N554" s="1081">
        <v>0</v>
      </c>
      <c r="O554" s="53">
        <v>0</v>
      </c>
      <c r="P554" s="1081">
        <v>0</v>
      </c>
      <c r="Q554" s="53">
        <v>0</v>
      </c>
      <c r="R554" s="1081">
        <v>40</v>
      </c>
      <c r="S554" s="53">
        <v>13120</v>
      </c>
      <c r="T554" s="1081">
        <v>0</v>
      </c>
      <c r="U554" s="53">
        <v>0</v>
      </c>
      <c r="V554" s="1081">
        <v>0</v>
      </c>
      <c r="W554" s="53">
        <v>0</v>
      </c>
      <c r="X554" s="1081">
        <v>10</v>
      </c>
      <c r="Y554" s="53">
        <v>3280</v>
      </c>
      <c r="Z554" s="1081">
        <v>0</v>
      </c>
      <c r="AA554" s="53">
        <v>0</v>
      </c>
      <c r="AB554" s="1081">
        <v>0</v>
      </c>
      <c r="AC554" s="53">
        <v>0</v>
      </c>
      <c r="AD554" s="1081">
        <v>0</v>
      </c>
      <c r="AE554" s="53">
        <v>0</v>
      </c>
      <c r="AF554" s="1081">
        <v>0</v>
      </c>
      <c r="AG554" s="53">
        <v>0</v>
      </c>
      <c r="AH554" s="1081">
        <v>0</v>
      </c>
      <c r="AI554" s="53">
        <v>0</v>
      </c>
    </row>
    <row r="555" spans="2:35" s="6" customFormat="1" ht="66">
      <c r="B555" s="51">
        <v>36.948333333333331</v>
      </c>
      <c r="C555" s="13" t="s">
        <v>614</v>
      </c>
      <c r="D555" s="11"/>
      <c r="E555" s="91">
        <v>31</v>
      </c>
      <c r="F555" s="9" t="s">
        <v>550</v>
      </c>
      <c r="G555" s="16" t="s">
        <v>12</v>
      </c>
      <c r="H555" s="17" t="s">
        <v>13</v>
      </c>
      <c r="I555" s="16" t="s">
        <v>14</v>
      </c>
      <c r="J555" s="53">
        <v>40</v>
      </c>
      <c r="K555" s="54">
        <v>1240</v>
      </c>
      <c r="L555" s="1127">
        <v>0</v>
      </c>
      <c r="M555" s="53">
        <v>0</v>
      </c>
      <c r="N555" s="1081">
        <v>0</v>
      </c>
      <c r="O555" s="53">
        <v>0</v>
      </c>
      <c r="P555" s="1081">
        <v>0</v>
      </c>
      <c r="Q555" s="53">
        <v>0</v>
      </c>
      <c r="R555" s="1081">
        <v>31</v>
      </c>
      <c r="S555" s="53">
        <v>1240</v>
      </c>
      <c r="T555" s="1081">
        <v>0</v>
      </c>
      <c r="U555" s="53">
        <v>0</v>
      </c>
      <c r="V555" s="1081">
        <v>0</v>
      </c>
      <c r="W555" s="53">
        <v>0</v>
      </c>
      <c r="X555" s="1081">
        <v>0</v>
      </c>
      <c r="Y555" s="53">
        <v>0</v>
      </c>
      <c r="Z555" s="1081">
        <v>0</v>
      </c>
      <c r="AA555" s="53">
        <v>0</v>
      </c>
      <c r="AB555" s="1081">
        <v>0</v>
      </c>
      <c r="AC555" s="53">
        <v>0</v>
      </c>
      <c r="AD555" s="1081">
        <v>0</v>
      </c>
      <c r="AE555" s="53">
        <v>0</v>
      </c>
      <c r="AF555" s="1081">
        <v>0</v>
      </c>
      <c r="AG555" s="53">
        <v>0</v>
      </c>
      <c r="AH555" s="1081">
        <v>0</v>
      </c>
      <c r="AI555" s="53">
        <v>0</v>
      </c>
    </row>
    <row r="556" spans="2:35" s="6" customFormat="1" ht="66">
      <c r="B556" s="51">
        <v>48.354861730597683</v>
      </c>
      <c r="C556" s="13" t="s">
        <v>615</v>
      </c>
      <c r="D556" s="11"/>
      <c r="E556" s="91">
        <v>603</v>
      </c>
      <c r="F556" s="9" t="s">
        <v>550</v>
      </c>
      <c r="G556" s="16" t="s">
        <v>12</v>
      </c>
      <c r="H556" s="17" t="s">
        <v>13</v>
      </c>
      <c r="I556" s="16" t="s">
        <v>14</v>
      </c>
      <c r="J556" s="53">
        <v>53</v>
      </c>
      <c r="K556" s="54">
        <v>31959</v>
      </c>
      <c r="L556" s="1127">
        <v>0</v>
      </c>
      <c r="M556" s="53">
        <v>0</v>
      </c>
      <c r="N556" s="1081">
        <v>0</v>
      </c>
      <c r="O556" s="53">
        <v>0</v>
      </c>
      <c r="P556" s="1081">
        <v>0</v>
      </c>
      <c r="Q556" s="53">
        <v>0</v>
      </c>
      <c r="R556" s="1081">
        <v>470</v>
      </c>
      <c r="S556" s="53">
        <v>24910</v>
      </c>
      <c r="T556" s="1081">
        <v>0</v>
      </c>
      <c r="U556" s="53">
        <v>0</v>
      </c>
      <c r="V556" s="1081">
        <v>0</v>
      </c>
      <c r="W556" s="53">
        <v>0</v>
      </c>
      <c r="X556" s="1081">
        <v>70</v>
      </c>
      <c r="Y556" s="53">
        <v>3710</v>
      </c>
      <c r="Z556" s="1081">
        <v>0</v>
      </c>
      <c r="AA556" s="53">
        <v>0</v>
      </c>
      <c r="AB556" s="1081">
        <v>0</v>
      </c>
      <c r="AC556" s="53">
        <v>0</v>
      </c>
      <c r="AD556" s="1081">
        <v>63</v>
      </c>
      <c r="AE556" s="53">
        <v>3339</v>
      </c>
      <c r="AF556" s="1081">
        <v>0</v>
      </c>
      <c r="AG556" s="53">
        <v>0</v>
      </c>
      <c r="AH556" s="1081">
        <v>0</v>
      </c>
      <c r="AI556" s="53">
        <v>0</v>
      </c>
    </row>
    <row r="557" spans="2:35" s="6" customFormat="1" ht="66">
      <c r="B557" s="51">
        <v>165.06</v>
      </c>
      <c r="C557" s="13" t="s">
        <v>616</v>
      </c>
      <c r="D557" s="11"/>
      <c r="E557" s="91">
        <v>2</v>
      </c>
      <c r="F557" s="9" t="s">
        <v>550</v>
      </c>
      <c r="G557" s="16" t="s">
        <v>12</v>
      </c>
      <c r="H557" s="17" t="s">
        <v>13</v>
      </c>
      <c r="I557" s="16" t="s">
        <v>14</v>
      </c>
      <c r="J557" s="53">
        <v>179</v>
      </c>
      <c r="K557" s="54">
        <v>358</v>
      </c>
      <c r="L557" s="1127">
        <v>0</v>
      </c>
      <c r="M557" s="53">
        <v>0</v>
      </c>
      <c r="N557" s="1081">
        <v>0</v>
      </c>
      <c r="O557" s="53">
        <v>0</v>
      </c>
      <c r="P557" s="1081">
        <v>0</v>
      </c>
      <c r="Q557" s="53">
        <v>0</v>
      </c>
      <c r="R557" s="1081">
        <v>2</v>
      </c>
      <c r="S557" s="53">
        <v>358</v>
      </c>
      <c r="T557" s="1081">
        <v>0</v>
      </c>
      <c r="U557" s="53">
        <v>0</v>
      </c>
      <c r="V557" s="1081">
        <v>0</v>
      </c>
      <c r="W557" s="53">
        <v>0</v>
      </c>
      <c r="X557" s="1081">
        <v>0</v>
      </c>
      <c r="Y557" s="53">
        <v>0</v>
      </c>
      <c r="Z557" s="1081">
        <v>0</v>
      </c>
      <c r="AA557" s="53">
        <v>0</v>
      </c>
      <c r="AB557" s="1081">
        <v>0</v>
      </c>
      <c r="AC557" s="53">
        <v>0</v>
      </c>
      <c r="AD557" s="1081">
        <v>0</v>
      </c>
      <c r="AE557" s="53">
        <v>0</v>
      </c>
      <c r="AF557" s="1081">
        <v>0</v>
      </c>
      <c r="AG557" s="53">
        <v>0</v>
      </c>
      <c r="AH557" s="1081">
        <v>0</v>
      </c>
      <c r="AI557" s="53">
        <v>0</v>
      </c>
    </row>
    <row r="558" spans="2:35" s="6" customFormat="1" ht="66">
      <c r="B558" s="51">
        <v>42.176298932384341</v>
      </c>
      <c r="C558" s="27" t="s">
        <v>617</v>
      </c>
      <c r="D558" s="11"/>
      <c r="E558" s="91">
        <v>100</v>
      </c>
      <c r="F558" s="9" t="s">
        <v>11</v>
      </c>
      <c r="G558" s="16" t="s">
        <v>12</v>
      </c>
      <c r="H558" s="17" t="s">
        <v>13</v>
      </c>
      <c r="I558" s="16" t="s">
        <v>14</v>
      </c>
      <c r="J558" s="53">
        <v>46</v>
      </c>
      <c r="K558" s="54">
        <v>4600</v>
      </c>
      <c r="L558" s="1127">
        <v>0</v>
      </c>
      <c r="M558" s="53">
        <v>0</v>
      </c>
      <c r="N558" s="1081">
        <v>0</v>
      </c>
      <c r="O558" s="53">
        <v>0</v>
      </c>
      <c r="P558" s="1081">
        <v>0</v>
      </c>
      <c r="Q558" s="53">
        <v>0</v>
      </c>
      <c r="R558" s="1081">
        <v>80</v>
      </c>
      <c r="S558" s="53">
        <v>3680</v>
      </c>
      <c r="T558" s="1081">
        <v>0</v>
      </c>
      <c r="U558" s="53">
        <v>0</v>
      </c>
      <c r="V558" s="1081">
        <v>0</v>
      </c>
      <c r="W558" s="53">
        <v>0</v>
      </c>
      <c r="X558" s="1081">
        <v>10</v>
      </c>
      <c r="Y558" s="53">
        <v>460</v>
      </c>
      <c r="Z558" s="1081">
        <v>0</v>
      </c>
      <c r="AA558" s="53">
        <v>0</v>
      </c>
      <c r="AB558" s="1081">
        <v>0</v>
      </c>
      <c r="AC558" s="53">
        <v>0</v>
      </c>
      <c r="AD558" s="1081">
        <v>10</v>
      </c>
      <c r="AE558" s="53">
        <v>460</v>
      </c>
      <c r="AF558" s="1081">
        <v>0</v>
      </c>
      <c r="AG558" s="53">
        <v>0</v>
      </c>
      <c r="AH558" s="1081">
        <v>0</v>
      </c>
      <c r="AI558" s="53">
        <v>0</v>
      </c>
    </row>
    <row r="559" spans="2:35" s="6" customFormat="1" ht="66">
      <c r="B559" s="51">
        <v>76.355833333333337</v>
      </c>
      <c r="C559" s="27" t="s">
        <v>618</v>
      </c>
      <c r="D559" s="11"/>
      <c r="E559" s="91">
        <v>20</v>
      </c>
      <c r="F559" s="31" t="s">
        <v>550</v>
      </c>
      <c r="G559" s="16" t="s">
        <v>12</v>
      </c>
      <c r="H559" s="17" t="s">
        <v>13</v>
      </c>
      <c r="I559" s="16" t="s">
        <v>14</v>
      </c>
      <c r="J559" s="53">
        <v>83</v>
      </c>
      <c r="K559" s="54">
        <v>1660</v>
      </c>
      <c r="L559" s="1127">
        <v>0</v>
      </c>
      <c r="M559" s="53">
        <v>0</v>
      </c>
      <c r="N559" s="1081">
        <v>0</v>
      </c>
      <c r="O559" s="53">
        <v>0</v>
      </c>
      <c r="P559" s="1081">
        <v>0</v>
      </c>
      <c r="Q559" s="53">
        <v>0</v>
      </c>
      <c r="R559" s="1081">
        <v>20</v>
      </c>
      <c r="S559" s="53">
        <v>1660</v>
      </c>
      <c r="T559" s="1081">
        <v>0</v>
      </c>
      <c r="U559" s="53">
        <v>0</v>
      </c>
      <c r="V559" s="1081">
        <v>0</v>
      </c>
      <c r="W559" s="53">
        <v>0</v>
      </c>
      <c r="X559" s="1081">
        <v>0</v>
      </c>
      <c r="Y559" s="53">
        <v>0</v>
      </c>
      <c r="Z559" s="1081">
        <v>0</v>
      </c>
      <c r="AA559" s="53">
        <v>0</v>
      </c>
      <c r="AB559" s="1081">
        <v>0</v>
      </c>
      <c r="AC559" s="53">
        <v>0</v>
      </c>
      <c r="AD559" s="1081">
        <v>0</v>
      </c>
      <c r="AE559" s="53">
        <v>0</v>
      </c>
      <c r="AF559" s="1081">
        <v>0</v>
      </c>
      <c r="AG559" s="53">
        <v>0</v>
      </c>
      <c r="AH559" s="1081">
        <v>0</v>
      </c>
      <c r="AI559" s="53">
        <v>0</v>
      </c>
    </row>
    <row r="560" spans="2:35" s="6" customFormat="1" ht="66">
      <c r="B560" s="51">
        <v>55.835377906976738</v>
      </c>
      <c r="C560" s="27" t="s">
        <v>619</v>
      </c>
      <c r="D560" s="11"/>
      <c r="E560" s="91">
        <v>110</v>
      </c>
      <c r="F560" s="9" t="s">
        <v>550</v>
      </c>
      <c r="G560" s="16" t="s">
        <v>12</v>
      </c>
      <c r="H560" s="17" t="s">
        <v>13</v>
      </c>
      <c r="I560" s="16" t="s">
        <v>14</v>
      </c>
      <c r="J560" s="53">
        <v>60</v>
      </c>
      <c r="K560" s="54">
        <v>6600</v>
      </c>
      <c r="L560" s="1127">
        <v>0</v>
      </c>
      <c r="M560" s="53">
        <v>0</v>
      </c>
      <c r="N560" s="1081">
        <v>0</v>
      </c>
      <c r="O560" s="53">
        <v>0</v>
      </c>
      <c r="P560" s="1081">
        <v>0</v>
      </c>
      <c r="Q560" s="53">
        <v>0</v>
      </c>
      <c r="R560" s="1081">
        <v>100</v>
      </c>
      <c r="S560" s="53">
        <v>6000</v>
      </c>
      <c r="T560" s="1081">
        <v>0</v>
      </c>
      <c r="U560" s="53">
        <v>0</v>
      </c>
      <c r="V560" s="1081">
        <v>0</v>
      </c>
      <c r="W560" s="53">
        <v>0</v>
      </c>
      <c r="X560" s="1081">
        <v>10</v>
      </c>
      <c r="Y560" s="53">
        <v>600</v>
      </c>
      <c r="Z560" s="1081">
        <v>0</v>
      </c>
      <c r="AA560" s="53">
        <v>0</v>
      </c>
      <c r="AB560" s="1081">
        <v>0</v>
      </c>
      <c r="AC560" s="53">
        <v>0</v>
      </c>
      <c r="AD560" s="1081">
        <v>0</v>
      </c>
      <c r="AE560" s="53">
        <v>0</v>
      </c>
      <c r="AF560" s="1081">
        <v>0</v>
      </c>
      <c r="AG560" s="53">
        <v>0</v>
      </c>
      <c r="AH560" s="1081">
        <v>0</v>
      </c>
      <c r="AI560" s="53">
        <v>0</v>
      </c>
    </row>
    <row r="561" spans="2:35" s="6" customFormat="1" ht="66">
      <c r="B561" s="51">
        <v>87.023194444444442</v>
      </c>
      <c r="C561" s="13" t="s">
        <v>620</v>
      </c>
      <c r="D561" s="11"/>
      <c r="E561" s="91">
        <v>27</v>
      </c>
      <c r="F561" s="31" t="s">
        <v>550</v>
      </c>
      <c r="G561" s="16" t="s">
        <v>12</v>
      </c>
      <c r="H561" s="17" t="s">
        <v>13</v>
      </c>
      <c r="I561" s="16" t="s">
        <v>14</v>
      </c>
      <c r="J561" s="53">
        <v>94</v>
      </c>
      <c r="K561" s="54">
        <v>2538</v>
      </c>
      <c r="L561" s="1127">
        <v>0</v>
      </c>
      <c r="M561" s="53">
        <v>0</v>
      </c>
      <c r="N561" s="1081">
        <v>0</v>
      </c>
      <c r="O561" s="53">
        <v>0</v>
      </c>
      <c r="P561" s="1081">
        <v>0</v>
      </c>
      <c r="Q561" s="53">
        <v>0</v>
      </c>
      <c r="R561" s="1081">
        <v>17</v>
      </c>
      <c r="S561" s="53">
        <v>1598</v>
      </c>
      <c r="T561" s="1081">
        <v>0</v>
      </c>
      <c r="U561" s="53">
        <v>0</v>
      </c>
      <c r="V561" s="1081">
        <v>0</v>
      </c>
      <c r="W561" s="53">
        <v>0</v>
      </c>
      <c r="X561" s="1081">
        <v>10</v>
      </c>
      <c r="Y561" s="53">
        <v>940</v>
      </c>
      <c r="Z561" s="1081">
        <v>0</v>
      </c>
      <c r="AA561" s="53">
        <v>0</v>
      </c>
      <c r="AB561" s="1081">
        <v>0</v>
      </c>
      <c r="AC561" s="53">
        <v>0</v>
      </c>
      <c r="AD561" s="1081">
        <v>0</v>
      </c>
      <c r="AE561" s="53">
        <v>0</v>
      </c>
      <c r="AF561" s="1081">
        <v>0</v>
      </c>
      <c r="AG561" s="53">
        <v>0</v>
      </c>
      <c r="AH561" s="1081">
        <v>0</v>
      </c>
      <c r="AI561" s="53">
        <v>0</v>
      </c>
    </row>
    <row r="562" spans="2:35" s="6" customFormat="1" ht="66">
      <c r="B562" s="51">
        <v>43.383999999999993</v>
      </c>
      <c r="C562" s="13" t="s">
        <v>621</v>
      </c>
      <c r="D562" s="11"/>
      <c r="E562" s="91">
        <v>20</v>
      </c>
      <c r="F562" s="9" t="s">
        <v>550</v>
      </c>
      <c r="G562" s="16" t="s">
        <v>12</v>
      </c>
      <c r="H562" s="17" t="s">
        <v>13</v>
      </c>
      <c r="I562" s="16" t="s">
        <v>14</v>
      </c>
      <c r="J562" s="53">
        <v>47</v>
      </c>
      <c r="K562" s="54">
        <v>940</v>
      </c>
      <c r="L562" s="1127">
        <v>0</v>
      </c>
      <c r="M562" s="53">
        <v>0</v>
      </c>
      <c r="N562" s="1081">
        <v>0</v>
      </c>
      <c r="O562" s="53">
        <v>0</v>
      </c>
      <c r="P562" s="1081">
        <v>0</v>
      </c>
      <c r="Q562" s="53">
        <v>0</v>
      </c>
      <c r="R562" s="1081">
        <v>20</v>
      </c>
      <c r="S562" s="53">
        <v>940</v>
      </c>
      <c r="T562" s="1081">
        <v>0</v>
      </c>
      <c r="U562" s="53">
        <v>0</v>
      </c>
      <c r="V562" s="1081">
        <v>0</v>
      </c>
      <c r="W562" s="53">
        <v>0</v>
      </c>
      <c r="X562" s="1081">
        <v>0</v>
      </c>
      <c r="Y562" s="53">
        <v>0</v>
      </c>
      <c r="Z562" s="1081">
        <v>0</v>
      </c>
      <c r="AA562" s="53">
        <v>0</v>
      </c>
      <c r="AB562" s="1081">
        <v>0</v>
      </c>
      <c r="AC562" s="53">
        <v>0</v>
      </c>
      <c r="AD562" s="1081">
        <v>0</v>
      </c>
      <c r="AE562" s="53">
        <v>0</v>
      </c>
      <c r="AF562" s="1081">
        <v>0</v>
      </c>
      <c r="AG562" s="53">
        <v>0</v>
      </c>
      <c r="AH562" s="1081">
        <v>0</v>
      </c>
      <c r="AI562" s="53">
        <v>0</v>
      </c>
    </row>
    <row r="563" spans="2:35" s="6" customFormat="1" ht="66">
      <c r="B563" s="51">
        <v>35.727999999999994</v>
      </c>
      <c r="C563" s="13" t="s">
        <v>622</v>
      </c>
      <c r="D563" s="11"/>
      <c r="E563" s="91">
        <v>50</v>
      </c>
      <c r="F563" s="9" t="s">
        <v>550</v>
      </c>
      <c r="G563" s="16" t="s">
        <v>12</v>
      </c>
      <c r="H563" s="17" t="s">
        <v>13</v>
      </c>
      <c r="I563" s="16" t="s">
        <v>14</v>
      </c>
      <c r="J563" s="53">
        <v>39</v>
      </c>
      <c r="K563" s="54">
        <v>1950</v>
      </c>
      <c r="L563" s="1127">
        <v>0</v>
      </c>
      <c r="M563" s="53">
        <v>0</v>
      </c>
      <c r="N563" s="1081">
        <v>0</v>
      </c>
      <c r="O563" s="53">
        <v>0</v>
      </c>
      <c r="P563" s="1081">
        <v>0</v>
      </c>
      <c r="Q563" s="53">
        <v>0</v>
      </c>
      <c r="R563" s="1081">
        <v>50</v>
      </c>
      <c r="S563" s="53">
        <v>1950</v>
      </c>
      <c r="T563" s="1081">
        <v>0</v>
      </c>
      <c r="U563" s="53">
        <v>0</v>
      </c>
      <c r="V563" s="1081">
        <v>0</v>
      </c>
      <c r="W563" s="53">
        <v>0</v>
      </c>
      <c r="X563" s="1081">
        <v>0</v>
      </c>
      <c r="Y563" s="53">
        <v>0</v>
      </c>
      <c r="Z563" s="1081">
        <v>0</v>
      </c>
      <c r="AA563" s="53">
        <v>0</v>
      </c>
      <c r="AB563" s="1081">
        <v>0</v>
      </c>
      <c r="AC563" s="53">
        <v>0</v>
      </c>
      <c r="AD563" s="1081">
        <v>0</v>
      </c>
      <c r="AE563" s="53">
        <v>0</v>
      </c>
      <c r="AF563" s="1081">
        <v>0</v>
      </c>
      <c r="AG563" s="53">
        <v>0</v>
      </c>
      <c r="AH563" s="1081">
        <v>0</v>
      </c>
      <c r="AI563" s="53">
        <v>0</v>
      </c>
    </row>
    <row r="564" spans="2:35" s="6" customFormat="1" ht="66">
      <c r="B564" s="51">
        <v>88.809599999999989</v>
      </c>
      <c r="C564" s="13" t="s">
        <v>623</v>
      </c>
      <c r="D564" s="11"/>
      <c r="E564" s="91">
        <v>270</v>
      </c>
      <c r="F564" s="31" t="s">
        <v>550</v>
      </c>
      <c r="G564" s="16" t="s">
        <v>12</v>
      </c>
      <c r="H564" s="17" t="s">
        <v>13</v>
      </c>
      <c r="I564" s="16" t="s">
        <v>14</v>
      </c>
      <c r="J564" s="53">
        <v>96</v>
      </c>
      <c r="K564" s="54">
        <v>25920</v>
      </c>
      <c r="L564" s="1127">
        <v>0</v>
      </c>
      <c r="M564" s="53">
        <v>0</v>
      </c>
      <c r="N564" s="1081">
        <v>0</v>
      </c>
      <c r="O564" s="53">
        <v>0</v>
      </c>
      <c r="P564" s="1081">
        <v>0</v>
      </c>
      <c r="Q564" s="53">
        <v>0</v>
      </c>
      <c r="R564" s="1081">
        <v>270</v>
      </c>
      <c r="S564" s="53">
        <v>25920</v>
      </c>
      <c r="T564" s="1081">
        <v>0</v>
      </c>
      <c r="U564" s="53">
        <v>0</v>
      </c>
      <c r="V564" s="1081">
        <v>0</v>
      </c>
      <c r="W564" s="53">
        <v>0</v>
      </c>
      <c r="X564" s="1081">
        <v>0</v>
      </c>
      <c r="Y564" s="53">
        <v>0</v>
      </c>
      <c r="Z564" s="1081">
        <v>0</v>
      </c>
      <c r="AA564" s="53">
        <v>0</v>
      </c>
      <c r="AB564" s="1081">
        <v>0</v>
      </c>
      <c r="AC564" s="53">
        <v>0</v>
      </c>
      <c r="AD564" s="1081">
        <v>0</v>
      </c>
      <c r="AE564" s="53">
        <v>0</v>
      </c>
      <c r="AF564" s="1081">
        <v>0</v>
      </c>
      <c r="AG564" s="53">
        <v>0</v>
      </c>
      <c r="AH564" s="1081">
        <v>0</v>
      </c>
      <c r="AI564" s="53">
        <v>0</v>
      </c>
    </row>
    <row r="565" spans="2:35" s="6" customFormat="1" ht="66">
      <c r="B565" s="51">
        <v>34.451999999999998</v>
      </c>
      <c r="C565" s="13" t="s">
        <v>624</v>
      </c>
      <c r="D565" s="11"/>
      <c r="E565" s="91">
        <v>160</v>
      </c>
      <c r="F565" s="31" t="s">
        <v>550</v>
      </c>
      <c r="G565" s="16" t="s">
        <v>12</v>
      </c>
      <c r="H565" s="17" t="s">
        <v>13</v>
      </c>
      <c r="I565" s="16" t="s">
        <v>14</v>
      </c>
      <c r="J565" s="53">
        <v>38</v>
      </c>
      <c r="K565" s="54">
        <v>6080</v>
      </c>
      <c r="L565" s="1127">
        <v>0</v>
      </c>
      <c r="M565" s="53">
        <v>0</v>
      </c>
      <c r="N565" s="1081">
        <v>0</v>
      </c>
      <c r="O565" s="53">
        <v>0</v>
      </c>
      <c r="P565" s="1081">
        <v>0</v>
      </c>
      <c r="Q565" s="53">
        <v>0</v>
      </c>
      <c r="R565" s="1081">
        <v>160</v>
      </c>
      <c r="S565" s="53">
        <v>6080</v>
      </c>
      <c r="T565" s="1081">
        <v>0</v>
      </c>
      <c r="U565" s="53">
        <v>0</v>
      </c>
      <c r="V565" s="1081">
        <v>0</v>
      </c>
      <c r="W565" s="53">
        <v>0</v>
      </c>
      <c r="X565" s="1081">
        <v>0</v>
      </c>
      <c r="Y565" s="53">
        <v>0</v>
      </c>
      <c r="Z565" s="1081">
        <v>0</v>
      </c>
      <c r="AA565" s="53">
        <v>0</v>
      </c>
      <c r="AB565" s="1081">
        <v>0</v>
      </c>
      <c r="AC565" s="53">
        <v>0</v>
      </c>
      <c r="AD565" s="1081">
        <v>0</v>
      </c>
      <c r="AE565" s="53">
        <v>0</v>
      </c>
      <c r="AF565" s="1081">
        <v>0</v>
      </c>
      <c r="AG565" s="53">
        <v>0</v>
      </c>
      <c r="AH565" s="1081">
        <v>0</v>
      </c>
      <c r="AI565" s="53">
        <v>0</v>
      </c>
    </row>
    <row r="566" spans="2:35" s="6" customFormat="1" ht="66">
      <c r="B566" s="51">
        <v>27.94591032608696</v>
      </c>
      <c r="C566" s="13" t="s">
        <v>625</v>
      </c>
      <c r="D566" s="11"/>
      <c r="E566" s="91">
        <v>330</v>
      </c>
      <c r="F566" s="31" t="s">
        <v>550</v>
      </c>
      <c r="G566" s="16" t="s">
        <v>12</v>
      </c>
      <c r="H566" s="17" t="s">
        <v>13</v>
      </c>
      <c r="I566" s="16" t="s">
        <v>14</v>
      </c>
      <c r="J566" s="53">
        <v>30</v>
      </c>
      <c r="K566" s="54">
        <v>9900</v>
      </c>
      <c r="L566" s="1127">
        <v>0</v>
      </c>
      <c r="M566" s="53">
        <v>0</v>
      </c>
      <c r="N566" s="1081">
        <v>0</v>
      </c>
      <c r="O566" s="53">
        <v>0</v>
      </c>
      <c r="P566" s="1081">
        <v>0</v>
      </c>
      <c r="Q566" s="53">
        <v>0</v>
      </c>
      <c r="R566" s="1081">
        <v>315</v>
      </c>
      <c r="S566" s="53">
        <v>9450</v>
      </c>
      <c r="T566" s="1081">
        <v>0</v>
      </c>
      <c r="U566" s="53">
        <v>0</v>
      </c>
      <c r="V566" s="1081">
        <v>0</v>
      </c>
      <c r="W566" s="53">
        <v>0</v>
      </c>
      <c r="X566" s="1081">
        <v>15</v>
      </c>
      <c r="Y566" s="53">
        <v>450</v>
      </c>
      <c r="Z566" s="1081">
        <v>0</v>
      </c>
      <c r="AA566" s="53">
        <v>0</v>
      </c>
      <c r="AB566" s="1081">
        <v>0</v>
      </c>
      <c r="AC566" s="53">
        <v>0</v>
      </c>
      <c r="AD566" s="1081">
        <v>0</v>
      </c>
      <c r="AE566" s="53">
        <v>0</v>
      </c>
      <c r="AF566" s="1081">
        <v>0</v>
      </c>
      <c r="AG566" s="53">
        <v>0</v>
      </c>
      <c r="AH566" s="1081">
        <v>0</v>
      </c>
      <c r="AI566" s="53">
        <v>0</v>
      </c>
    </row>
    <row r="567" spans="2:35" s="6" customFormat="1" ht="66">
      <c r="B567" s="51">
        <v>42.53101639344262</v>
      </c>
      <c r="C567" s="13" t="s">
        <v>626</v>
      </c>
      <c r="D567" s="11"/>
      <c r="E567" s="91">
        <v>160</v>
      </c>
      <c r="F567" s="31" t="s">
        <v>550</v>
      </c>
      <c r="G567" s="16" t="s">
        <v>12</v>
      </c>
      <c r="H567" s="17" t="s">
        <v>13</v>
      </c>
      <c r="I567" s="16" t="s">
        <v>14</v>
      </c>
      <c r="J567" s="53">
        <v>46</v>
      </c>
      <c r="K567" s="54">
        <v>7360</v>
      </c>
      <c r="L567" s="1127">
        <v>0</v>
      </c>
      <c r="M567" s="53">
        <v>0</v>
      </c>
      <c r="N567" s="1081">
        <v>0</v>
      </c>
      <c r="O567" s="53">
        <v>0</v>
      </c>
      <c r="P567" s="1081">
        <v>0</v>
      </c>
      <c r="Q567" s="53">
        <v>0</v>
      </c>
      <c r="R567" s="1081">
        <v>160</v>
      </c>
      <c r="S567" s="53">
        <v>7360</v>
      </c>
      <c r="T567" s="1081">
        <v>0</v>
      </c>
      <c r="U567" s="53">
        <v>0</v>
      </c>
      <c r="V567" s="1081">
        <v>0</v>
      </c>
      <c r="W567" s="53">
        <v>0</v>
      </c>
      <c r="X567" s="1081">
        <v>0</v>
      </c>
      <c r="Y567" s="53">
        <v>0</v>
      </c>
      <c r="Z567" s="1081">
        <v>0</v>
      </c>
      <c r="AA567" s="53">
        <v>0</v>
      </c>
      <c r="AB567" s="1081">
        <v>0</v>
      </c>
      <c r="AC567" s="53">
        <v>0</v>
      </c>
      <c r="AD567" s="1081">
        <v>0</v>
      </c>
      <c r="AE567" s="53">
        <v>0</v>
      </c>
      <c r="AF567" s="1081">
        <v>0</v>
      </c>
      <c r="AG567" s="53">
        <v>0</v>
      </c>
      <c r="AH567" s="1081">
        <v>0</v>
      </c>
      <c r="AI567" s="53">
        <v>0</v>
      </c>
    </row>
    <row r="568" spans="2:35" s="6" customFormat="1" ht="66">
      <c r="B568" s="51">
        <v>70</v>
      </c>
      <c r="C568" s="13" t="s">
        <v>627</v>
      </c>
      <c r="D568" s="11"/>
      <c r="E568" s="91">
        <v>6</v>
      </c>
      <c r="F568" s="31" t="s">
        <v>11</v>
      </c>
      <c r="G568" s="16" t="s">
        <v>12</v>
      </c>
      <c r="H568" s="17" t="s">
        <v>13</v>
      </c>
      <c r="I568" s="16" t="s">
        <v>14</v>
      </c>
      <c r="J568" s="53">
        <v>76</v>
      </c>
      <c r="K568" s="54">
        <v>456</v>
      </c>
      <c r="L568" s="1127">
        <v>0</v>
      </c>
      <c r="M568" s="53">
        <v>0</v>
      </c>
      <c r="N568" s="1081">
        <v>0</v>
      </c>
      <c r="O568" s="53">
        <v>0</v>
      </c>
      <c r="P568" s="1081">
        <v>0</v>
      </c>
      <c r="Q568" s="53">
        <v>0</v>
      </c>
      <c r="R568" s="1081">
        <v>6</v>
      </c>
      <c r="S568" s="53">
        <v>456</v>
      </c>
      <c r="T568" s="1081">
        <v>0</v>
      </c>
      <c r="U568" s="53">
        <v>0</v>
      </c>
      <c r="V568" s="1081">
        <v>0</v>
      </c>
      <c r="W568" s="53">
        <v>0</v>
      </c>
      <c r="X568" s="1081">
        <v>0</v>
      </c>
      <c r="Y568" s="53">
        <v>0</v>
      </c>
      <c r="Z568" s="1081">
        <v>0</v>
      </c>
      <c r="AA568" s="53">
        <v>0</v>
      </c>
      <c r="AB568" s="1081">
        <v>0</v>
      </c>
      <c r="AC568" s="53">
        <v>0</v>
      </c>
      <c r="AD568" s="1081">
        <v>0</v>
      </c>
      <c r="AE568" s="53">
        <v>0</v>
      </c>
      <c r="AF568" s="1081">
        <v>0</v>
      </c>
      <c r="AG568" s="53">
        <v>0</v>
      </c>
      <c r="AH568" s="1081">
        <v>0</v>
      </c>
      <c r="AI568" s="53">
        <v>0</v>
      </c>
    </row>
    <row r="569" spans="2:35" s="6" customFormat="1" ht="66">
      <c r="B569" s="51">
        <v>194.065</v>
      </c>
      <c r="C569" s="13" t="s">
        <v>628</v>
      </c>
      <c r="D569" s="11"/>
      <c r="E569" s="91">
        <v>2</v>
      </c>
      <c r="F569" s="31" t="s">
        <v>550</v>
      </c>
      <c r="G569" s="16" t="s">
        <v>12</v>
      </c>
      <c r="H569" s="17" t="s">
        <v>13</v>
      </c>
      <c r="I569" s="16" t="s">
        <v>14</v>
      </c>
      <c r="J569" s="53">
        <v>210</v>
      </c>
      <c r="K569" s="54">
        <v>420</v>
      </c>
      <c r="L569" s="1127">
        <v>0</v>
      </c>
      <c r="M569" s="53">
        <v>0</v>
      </c>
      <c r="N569" s="1081">
        <v>0</v>
      </c>
      <c r="O569" s="53">
        <v>0</v>
      </c>
      <c r="P569" s="1081">
        <v>0</v>
      </c>
      <c r="Q569" s="53">
        <v>0</v>
      </c>
      <c r="R569" s="1081">
        <v>2</v>
      </c>
      <c r="S569" s="53">
        <v>420</v>
      </c>
      <c r="T569" s="1081">
        <v>0</v>
      </c>
      <c r="U569" s="53">
        <v>0</v>
      </c>
      <c r="V569" s="1081">
        <v>0</v>
      </c>
      <c r="W569" s="53">
        <v>0</v>
      </c>
      <c r="X569" s="1081">
        <v>0</v>
      </c>
      <c r="Y569" s="53">
        <v>0</v>
      </c>
      <c r="Z569" s="1081">
        <v>0</v>
      </c>
      <c r="AA569" s="53">
        <v>0</v>
      </c>
      <c r="AB569" s="1081">
        <v>0</v>
      </c>
      <c r="AC569" s="53">
        <v>0</v>
      </c>
      <c r="AD569" s="1081">
        <v>0</v>
      </c>
      <c r="AE569" s="53">
        <v>0</v>
      </c>
      <c r="AF569" s="1081">
        <v>0</v>
      </c>
      <c r="AG569" s="53">
        <v>0</v>
      </c>
      <c r="AH569" s="1081">
        <v>0</v>
      </c>
      <c r="AI569" s="53">
        <v>0</v>
      </c>
    </row>
    <row r="570" spans="2:35" s="6" customFormat="1" ht="66">
      <c r="B570" s="51">
        <v>49.970575153374234</v>
      </c>
      <c r="C570" s="27" t="s">
        <v>629</v>
      </c>
      <c r="D570" s="11"/>
      <c r="E570" s="91">
        <v>530</v>
      </c>
      <c r="F570" s="31" t="s">
        <v>550</v>
      </c>
      <c r="G570" s="16" t="s">
        <v>12</v>
      </c>
      <c r="H570" s="17" t="s">
        <v>13</v>
      </c>
      <c r="I570" s="16" t="s">
        <v>14</v>
      </c>
      <c r="J570" s="53">
        <v>54</v>
      </c>
      <c r="K570" s="54">
        <v>28620</v>
      </c>
      <c r="L570" s="1127">
        <v>0</v>
      </c>
      <c r="M570" s="53">
        <v>0</v>
      </c>
      <c r="N570" s="1081">
        <v>0</v>
      </c>
      <c r="O570" s="53">
        <v>0</v>
      </c>
      <c r="P570" s="1081">
        <v>0</v>
      </c>
      <c r="Q570" s="53">
        <v>0</v>
      </c>
      <c r="R570" s="1081">
        <v>350</v>
      </c>
      <c r="S570" s="53">
        <v>18900</v>
      </c>
      <c r="T570" s="1081">
        <v>0</v>
      </c>
      <c r="U570" s="53">
        <v>0</v>
      </c>
      <c r="V570" s="1081">
        <v>0</v>
      </c>
      <c r="W570" s="53">
        <v>0</v>
      </c>
      <c r="X570" s="1081">
        <v>100</v>
      </c>
      <c r="Y570" s="53">
        <v>5400</v>
      </c>
      <c r="Z570" s="1081">
        <v>0</v>
      </c>
      <c r="AA570" s="53">
        <v>0</v>
      </c>
      <c r="AB570" s="1081">
        <v>0</v>
      </c>
      <c r="AC570" s="53">
        <v>0</v>
      </c>
      <c r="AD570" s="1081">
        <v>80</v>
      </c>
      <c r="AE570" s="53">
        <v>4320</v>
      </c>
      <c r="AF570" s="1081">
        <v>0</v>
      </c>
      <c r="AG570" s="53">
        <v>0</v>
      </c>
      <c r="AH570" s="1081">
        <v>0</v>
      </c>
      <c r="AI570" s="53">
        <v>0</v>
      </c>
    </row>
    <row r="571" spans="2:35" s="6" customFormat="1" ht="66">
      <c r="B571" s="51">
        <v>36.328474264705882</v>
      </c>
      <c r="C571" s="13" t="s">
        <v>630</v>
      </c>
      <c r="D571" s="11"/>
      <c r="E571" s="91">
        <v>150</v>
      </c>
      <c r="F571" s="31" t="s">
        <v>550</v>
      </c>
      <c r="G571" s="16" t="s">
        <v>12</v>
      </c>
      <c r="H571" s="17" t="s">
        <v>13</v>
      </c>
      <c r="I571" s="16" t="s">
        <v>14</v>
      </c>
      <c r="J571" s="53">
        <v>40</v>
      </c>
      <c r="K571" s="54">
        <v>6000</v>
      </c>
      <c r="L571" s="1127">
        <v>0</v>
      </c>
      <c r="M571" s="53">
        <v>0</v>
      </c>
      <c r="N571" s="1081">
        <v>0</v>
      </c>
      <c r="O571" s="53">
        <v>0</v>
      </c>
      <c r="P571" s="1081">
        <v>0</v>
      </c>
      <c r="Q571" s="53">
        <v>0</v>
      </c>
      <c r="R571" s="1081">
        <v>150</v>
      </c>
      <c r="S571" s="53">
        <v>6000</v>
      </c>
      <c r="T571" s="1081">
        <v>0</v>
      </c>
      <c r="U571" s="53">
        <v>0</v>
      </c>
      <c r="V571" s="1081">
        <v>0</v>
      </c>
      <c r="W571" s="53">
        <v>0</v>
      </c>
      <c r="X571" s="1081">
        <v>0</v>
      </c>
      <c r="Y571" s="53">
        <v>0</v>
      </c>
      <c r="Z571" s="1081">
        <v>0</v>
      </c>
      <c r="AA571" s="53">
        <v>0</v>
      </c>
      <c r="AB571" s="1081">
        <v>0</v>
      </c>
      <c r="AC571" s="53">
        <v>0</v>
      </c>
      <c r="AD571" s="1081">
        <v>0</v>
      </c>
      <c r="AE571" s="53">
        <v>0</v>
      </c>
      <c r="AF571" s="1081">
        <v>0</v>
      </c>
      <c r="AG571" s="53">
        <v>0</v>
      </c>
      <c r="AH571" s="1081">
        <v>0</v>
      </c>
      <c r="AI571" s="53">
        <v>0</v>
      </c>
    </row>
    <row r="572" spans="2:35" s="6" customFormat="1" ht="66">
      <c r="B572" s="51">
        <v>38.179856115107917</v>
      </c>
      <c r="C572" s="13" t="s">
        <v>631</v>
      </c>
      <c r="D572" s="11"/>
      <c r="E572" s="91">
        <v>50</v>
      </c>
      <c r="F572" s="31" t="s">
        <v>550</v>
      </c>
      <c r="G572" s="16" t="s">
        <v>12</v>
      </c>
      <c r="H572" s="17" t="s">
        <v>13</v>
      </c>
      <c r="I572" s="16" t="s">
        <v>14</v>
      </c>
      <c r="J572" s="53">
        <v>42</v>
      </c>
      <c r="K572" s="54">
        <v>2100</v>
      </c>
      <c r="L572" s="1127">
        <v>0</v>
      </c>
      <c r="M572" s="53">
        <v>0</v>
      </c>
      <c r="N572" s="1081">
        <v>0</v>
      </c>
      <c r="O572" s="53">
        <v>0</v>
      </c>
      <c r="P572" s="1081">
        <v>0</v>
      </c>
      <c r="Q572" s="53">
        <v>0</v>
      </c>
      <c r="R572" s="1081">
        <v>50</v>
      </c>
      <c r="S572" s="53">
        <v>2100</v>
      </c>
      <c r="T572" s="1081">
        <v>0</v>
      </c>
      <c r="U572" s="53">
        <v>0</v>
      </c>
      <c r="V572" s="1081">
        <v>0</v>
      </c>
      <c r="W572" s="53">
        <v>0</v>
      </c>
      <c r="X572" s="1081">
        <v>0</v>
      </c>
      <c r="Y572" s="53">
        <v>0</v>
      </c>
      <c r="Z572" s="1081">
        <v>0</v>
      </c>
      <c r="AA572" s="53">
        <v>0</v>
      </c>
      <c r="AB572" s="1081">
        <v>0</v>
      </c>
      <c r="AC572" s="53">
        <v>0</v>
      </c>
      <c r="AD572" s="1081">
        <v>0</v>
      </c>
      <c r="AE572" s="53">
        <v>0</v>
      </c>
      <c r="AF572" s="1081">
        <v>0</v>
      </c>
      <c r="AG572" s="53">
        <v>0</v>
      </c>
      <c r="AH572" s="1081">
        <v>0</v>
      </c>
      <c r="AI572" s="53">
        <v>0</v>
      </c>
    </row>
    <row r="573" spans="2:35" s="6" customFormat="1" ht="66">
      <c r="B573" s="51" t="e">
        <v>#VALUE!</v>
      </c>
      <c r="C573" s="13" t="s">
        <v>632</v>
      </c>
      <c r="D573" s="11"/>
      <c r="E573" s="91">
        <v>50</v>
      </c>
      <c r="F573" s="31" t="s">
        <v>550</v>
      </c>
      <c r="G573" s="16" t="s">
        <v>12</v>
      </c>
      <c r="H573" s="17" t="s">
        <v>13</v>
      </c>
      <c r="I573" s="16" t="s">
        <v>14</v>
      </c>
      <c r="J573" s="53">
        <v>45</v>
      </c>
      <c r="K573" s="54">
        <v>2250</v>
      </c>
      <c r="L573" s="1127">
        <v>0</v>
      </c>
      <c r="M573" s="53">
        <v>0</v>
      </c>
      <c r="N573" s="1081">
        <v>0</v>
      </c>
      <c r="O573" s="53">
        <v>0</v>
      </c>
      <c r="P573" s="1081">
        <v>0</v>
      </c>
      <c r="Q573" s="53">
        <v>0</v>
      </c>
      <c r="R573" s="1081">
        <v>50</v>
      </c>
      <c r="S573" s="53">
        <v>2250</v>
      </c>
      <c r="T573" s="1081">
        <v>0</v>
      </c>
      <c r="U573" s="53">
        <v>0</v>
      </c>
      <c r="V573" s="1081">
        <v>0</v>
      </c>
      <c r="W573" s="53">
        <v>0</v>
      </c>
      <c r="X573" s="1081">
        <v>0</v>
      </c>
      <c r="Y573" s="53">
        <v>0</v>
      </c>
      <c r="Z573" s="1081">
        <v>0</v>
      </c>
      <c r="AA573" s="53">
        <v>0</v>
      </c>
      <c r="AB573" s="1081">
        <v>0</v>
      </c>
      <c r="AC573" s="53">
        <v>0</v>
      </c>
      <c r="AD573" s="1081">
        <v>0</v>
      </c>
      <c r="AE573" s="53">
        <v>0</v>
      </c>
      <c r="AF573" s="1081">
        <v>0</v>
      </c>
      <c r="AG573" s="53">
        <v>0</v>
      </c>
      <c r="AH573" s="1081">
        <v>0</v>
      </c>
      <c r="AI573" s="53">
        <v>0</v>
      </c>
    </row>
    <row r="574" spans="2:35" s="6" customFormat="1" ht="66">
      <c r="B574" s="51">
        <v>228.29000000000002</v>
      </c>
      <c r="C574" s="27" t="s">
        <v>633</v>
      </c>
      <c r="D574" s="11"/>
      <c r="E574" s="91">
        <v>2</v>
      </c>
      <c r="F574" s="31" t="s">
        <v>550</v>
      </c>
      <c r="G574" s="16" t="s">
        <v>12</v>
      </c>
      <c r="H574" s="17" t="s">
        <v>13</v>
      </c>
      <c r="I574" s="16" t="s">
        <v>14</v>
      </c>
      <c r="J574" s="53">
        <v>247</v>
      </c>
      <c r="K574" s="54">
        <v>494</v>
      </c>
      <c r="L574" s="1127">
        <v>0</v>
      </c>
      <c r="M574" s="53">
        <v>0</v>
      </c>
      <c r="N574" s="1081">
        <v>0</v>
      </c>
      <c r="O574" s="53">
        <v>0</v>
      </c>
      <c r="P574" s="1081">
        <v>0</v>
      </c>
      <c r="Q574" s="53">
        <v>0</v>
      </c>
      <c r="R574" s="1081">
        <v>2</v>
      </c>
      <c r="S574" s="53">
        <v>494</v>
      </c>
      <c r="T574" s="1081">
        <v>0</v>
      </c>
      <c r="U574" s="53">
        <v>0</v>
      </c>
      <c r="V574" s="1081">
        <v>0</v>
      </c>
      <c r="W574" s="53">
        <v>0</v>
      </c>
      <c r="X574" s="1081">
        <v>0</v>
      </c>
      <c r="Y574" s="53">
        <v>0</v>
      </c>
      <c r="Z574" s="1081">
        <v>0</v>
      </c>
      <c r="AA574" s="53">
        <v>0</v>
      </c>
      <c r="AB574" s="1081">
        <v>0</v>
      </c>
      <c r="AC574" s="53">
        <v>0</v>
      </c>
      <c r="AD574" s="1081">
        <v>0</v>
      </c>
      <c r="AE574" s="53">
        <v>0</v>
      </c>
      <c r="AF574" s="1081">
        <v>0</v>
      </c>
      <c r="AG574" s="53">
        <v>0</v>
      </c>
      <c r="AH574" s="1081">
        <v>0</v>
      </c>
      <c r="AI574" s="53">
        <v>0</v>
      </c>
    </row>
    <row r="575" spans="2:35" s="6" customFormat="1" ht="66">
      <c r="B575" s="51">
        <v>85.331176470588218</v>
      </c>
      <c r="C575" s="13" t="s">
        <v>634</v>
      </c>
      <c r="D575" s="11"/>
      <c r="E575" s="91">
        <v>25</v>
      </c>
      <c r="F575" s="31" t="s">
        <v>550</v>
      </c>
      <c r="G575" s="16" t="s">
        <v>12</v>
      </c>
      <c r="H575" s="17" t="s">
        <v>13</v>
      </c>
      <c r="I575" s="16" t="s">
        <v>14</v>
      </c>
      <c r="J575" s="53">
        <v>93</v>
      </c>
      <c r="K575" s="54">
        <v>2325</v>
      </c>
      <c r="L575" s="1127">
        <v>0</v>
      </c>
      <c r="M575" s="53">
        <v>0</v>
      </c>
      <c r="N575" s="1081">
        <v>0</v>
      </c>
      <c r="O575" s="53">
        <v>0</v>
      </c>
      <c r="P575" s="1081">
        <v>0</v>
      </c>
      <c r="Q575" s="53">
        <v>0</v>
      </c>
      <c r="R575" s="1081">
        <v>25</v>
      </c>
      <c r="S575" s="53">
        <v>2325</v>
      </c>
      <c r="T575" s="1081">
        <v>0</v>
      </c>
      <c r="U575" s="53">
        <v>0</v>
      </c>
      <c r="V575" s="1081">
        <v>0</v>
      </c>
      <c r="W575" s="53">
        <v>0</v>
      </c>
      <c r="X575" s="1081">
        <v>0</v>
      </c>
      <c r="Y575" s="53">
        <v>0</v>
      </c>
      <c r="Z575" s="1081">
        <v>0</v>
      </c>
      <c r="AA575" s="53">
        <v>0</v>
      </c>
      <c r="AB575" s="1081">
        <v>0</v>
      </c>
      <c r="AC575" s="53">
        <v>0</v>
      </c>
      <c r="AD575" s="1081">
        <v>0</v>
      </c>
      <c r="AE575" s="53">
        <v>0</v>
      </c>
      <c r="AF575" s="1081">
        <v>0</v>
      </c>
      <c r="AG575" s="53">
        <v>0</v>
      </c>
      <c r="AH575" s="1081">
        <v>0</v>
      </c>
      <c r="AI575" s="53">
        <v>0</v>
      </c>
    </row>
    <row r="576" spans="2:35" s="6" customFormat="1" ht="66">
      <c r="B576" s="51">
        <v>37.004004065040654</v>
      </c>
      <c r="C576" s="13" t="s">
        <v>635</v>
      </c>
      <c r="D576" s="11"/>
      <c r="E576" s="91">
        <v>180</v>
      </c>
      <c r="F576" s="31" t="s">
        <v>550</v>
      </c>
      <c r="G576" s="16" t="s">
        <v>12</v>
      </c>
      <c r="H576" s="17" t="s">
        <v>13</v>
      </c>
      <c r="I576" s="16" t="s">
        <v>14</v>
      </c>
      <c r="J576" s="53">
        <v>40</v>
      </c>
      <c r="K576" s="54">
        <v>7200</v>
      </c>
      <c r="L576" s="1127">
        <v>0</v>
      </c>
      <c r="M576" s="53">
        <v>0</v>
      </c>
      <c r="N576" s="1081">
        <v>0</v>
      </c>
      <c r="O576" s="53">
        <v>0</v>
      </c>
      <c r="P576" s="1081">
        <v>0</v>
      </c>
      <c r="Q576" s="53">
        <v>0</v>
      </c>
      <c r="R576" s="1081">
        <v>160</v>
      </c>
      <c r="S576" s="53">
        <v>6400</v>
      </c>
      <c r="T576" s="1081">
        <v>0</v>
      </c>
      <c r="U576" s="53">
        <v>0</v>
      </c>
      <c r="V576" s="1081">
        <v>0</v>
      </c>
      <c r="W576" s="53">
        <v>0</v>
      </c>
      <c r="X576" s="1081">
        <v>10</v>
      </c>
      <c r="Y576" s="53">
        <v>400</v>
      </c>
      <c r="Z576" s="1081">
        <v>0</v>
      </c>
      <c r="AA576" s="53">
        <v>0</v>
      </c>
      <c r="AB576" s="1081">
        <v>0</v>
      </c>
      <c r="AC576" s="53">
        <v>0</v>
      </c>
      <c r="AD576" s="1081">
        <v>10</v>
      </c>
      <c r="AE576" s="53">
        <v>400</v>
      </c>
      <c r="AF576" s="1081">
        <v>0</v>
      </c>
      <c r="AG576" s="53">
        <v>0</v>
      </c>
      <c r="AH576" s="1081">
        <v>0</v>
      </c>
      <c r="AI576" s="53">
        <v>0</v>
      </c>
    </row>
    <row r="577" spans="2:35" s="6" customFormat="1" ht="66">
      <c r="B577" s="51">
        <v>35.727999999999994</v>
      </c>
      <c r="C577" s="13" t="s">
        <v>636</v>
      </c>
      <c r="D577" s="11"/>
      <c r="E577" s="91">
        <v>50</v>
      </c>
      <c r="F577" s="31" t="s">
        <v>550</v>
      </c>
      <c r="G577" s="16" t="s">
        <v>12</v>
      </c>
      <c r="H577" s="17" t="s">
        <v>13</v>
      </c>
      <c r="I577" s="16" t="s">
        <v>14</v>
      </c>
      <c r="J577" s="53">
        <v>39</v>
      </c>
      <c r="K577" s="54">
        <v>1950</v>
      </c>
      <c r="L577" s="1127">
        <v>0</v>
      </c>
      <c r="M577" s="53">
        <v>0</v>
      </c>
      <c r="N577" s="1081">
        <v>0</v>
      </c>
      <c r="O577" s="53">
        <v>0</v>
      </c>
      <c r="P577" s="1081">
        <v>0</v>
      </c>
      <c r="Q577" s="53">
        <v>0</v>
      </c>
      <c r="R577" s="1081">
        <v>30</v>
      </c>
      <c r="S577" s="53">
        <v>1170</v>
      </c>
      <c r="T577" s="1081">
        <v>0</v>
      </c>
      <c r="U577" s="53">
        <v>0</v>
      </c>
      <c r="V577" s="1081">
        <v>0</v>
      </c>
      <c r="W577" s="53">
        <v>0</v>
      </c>
      <c r="X577" s="1081">
        <v>10</v>
      </c>
      <c r="Y577" s="53">
        <v>390</v>
      </c>
      <c r="Z577" s="1081">
        <v>0</v>
      </c>
      <c r="AA577" s="53">
        <v>0</v>
      </c>
      <c r="AB577" s="1081">
        <v>0</v>
      </c>
      <c r="AC577" s="53">
        <v>0</v>
      </c>
      <c r="AD577" s="1081">
        <v>10</v>
      </c>
      <c r="AE577" s="53">
        <v>390</v>
      </c>
      <c r="AF577" s="1081">
        <v>0</v>
      </c>
      <c r="AG577" s="53">
        <v>0</v>
      </c>
      <c r="AH577" s="1081">
        <v>0</v>
      </c>
      <c r="AI577" s="53">
        <v>0</v>
      </c>
    </row>
    <row r="578" spans="2:35" s="6" customFormat="1" ht="66">
      <c r="B578" s="51">
        <v>26.72218181818182</v>
      </c>
      <c r="C578" s="13" t="s">
        <v>637</v>
      </c>
      <c r="D578" s="11"/>
      <c r="E578" s="91">
        <v>280</v>
      </c>
      <c r="F578" s="31" t="s">
        <v>550</v>
      </c>
      <c r="G578" s="16" t="s">
        <v>12</v>
      </c>
      <c r="H578" s="17" t="s">
        <v>13</v>
      </c>
      <c r="I578" s="16" t="s">
        <v>14</v>
      </c>
      <c r="J578" s="53">
        <v>29</v>
      </c>
      <c r="K578" s="54">
        <v>8120</v>
      </c>
      <c r="L578" s="1127">
        <v>0</v>
      </c>
      <c r="M578" s="53">
        <v>0</v>
      </c>
      <c r="N578" s="1081">
        <v>0</v>
      </c>
      <c r="O578" s="53">
        <v>0</v>
      </c>
      <c r="P578" s="1081">
        <v>0</v>
      </c>
      <c r="Q578" s="53">
        <v>0</v>
      </c>
      <c r="R578" s="1081">
        <v>260</v>
      </c>
      <c r="S578" s="53">
        <v>7540</v>
      </c>
      <c r="T578" s="1081">
        <v>0</v>
      </c>
      <c r="U578" s="53">
        <v>0</v>
      </c>
      <c r="V578" s="1081">
        <v>0</v>
      </c>
      <c r="W578" s="53">
        <v>0</v>
      </c>
      <c r="X578" s="1081">
        <v>10</v>
      </c>
      <c r="Y578" s="53">
        <v>290</v>
      </c>
      <c r="Z578" s="1081">
        <v>0</v>
      </c>
      <c r="AA578" s="53">
        <v>0</v>
      </c>
      <c r="AB578" s="1081">
        <v>0</v>
      </c>
      <c r="AC578" s="53">
        <v>0</v>
      </c>
      <c r="AD578" s="1081">
        <v>10</v>
      </c>
      <c r="AE578" s="53">
        <v>290</v>
      </c>
      <c r="AF578" s="1081">
        <v>0</v>
      </c>
      <c r="AG578" s="53">
        <v>0</v>
      </c>
      <c r="AH578" s="1081">
        <v>0</v>
      </c>
      <c r="AI578" s="53">
        <v>0</v>
      </c>
    </row>
    <row r="579" spans="2:35" s="6" customFormat="1" ht="66">
      <c r="B579" s="51">
        <v>26.941315789473688</v>
      </c>
      <c r="C579" s="27" t="s">
        <v>638</v>
      </c>
      <c r="D579" s="11"/>
      <c r="E579" s="91">
        <v>40</v>
      </c>
      <c r="F579" s="31" t="s">
        <v>550</v>
      </c>
      <c r="G579" s="16" t="s">
        <v>12</v>
      </c>
      <c r="H579" s="17" t="s">
        <v>13</v>
      </c>
      <c r="I579" s="16" t="s">
        <v>14</v>
      </c>
      <c r="J579" s="53">
        <v>29</v>
      </c>
      <c r="K579" s="54">
        <v>1160</v>
      </c>
      <c r="L579" s="1127">
        <v>0</v>
      </c>
      <c r="M579" s="53">
        <v>0</v>
      </c>
      <c r="N579" s="1081">
        <v>0</v>
      </c>
      <c r="O579" s="53">
        <v>0</v>
      </c>
      <c r="P579" s="1081">
        <v>0</v>
      </c>
      <c r="Q579" s="53">
        <v>0</v>
      </c>
      <c r="R579" s="1081">
        <v>40</v>
      </c>
      <c r="S579" s="53">
        <v>1160</v>
      </c>
      <c r="T579" s="1081">
        <v>0</v>
      </c>
      <c r="U579" s="53">
        <v>0</v>
      </c>
      <c r="V579" s="1081">
        <v>0</v>
      </c>
      <c r="W579" s="53">
        <v>0</v>
      </c>
      <c r="X579" s="1081">
        <v>0</v>
      </c>
      <c r="Y579" s="53">
        <v>0</v>
      </c>
      <c r="Z579" s="1081">
        <v>0</v>
      </c>
      <c r="AA579" s="53">
        <v>0</v>
      </c>
      <c r="AB579" s="1081">
        <v>0</v>
      </c>
      <c r="AC579" s="53">
        <v>0</v>
      </c>
      <c r="AD579" s="1081">
        <v>0</v>
      </c>
      <c r="AE579" s="53">
        <v>0</v>
      </c>
      <c r="AF579" s="1081">
        <v>0</v>
      </c>
      <c r="AG579" s="53">
        <v>0</v>
      </c>
      <c r="AH579" s="1081">
        <v>0</v>
      </c>
      <c r="AI579" s="53">
        <v>0</v>
      </c>
    </row>
    <row r="580" spans="2:35" s="6" customFormat="1" ht="66">
      <c r="B580" s="51">
        <v>24.244</v>
      </c>
      <c r="C580" s="13" t="s">
        <v>639</v>
      </c>
      <c r="D580" s="11"/>
      <c r="E580" s="91">
        <v>70</v>
      </c>
      <c r="F580" s="31" t="s">
        <v>550</v>
      </c>
      <c r="G580" s="16" t="s">
        <v>12</v>
      </c>
      <c r="H580" s="17" t="s">
        <v>13</v>
      </c>
      <c r="I580" s="16" t="s">
        <v>14</v>
      </c>
      <c r="J580" s="53">
        <v>27</v>
      </c>
      <c r="K580" s="54">
        <v>1890</v>
      </c>
      <c r="L580" s="1127">
        <v>0</v>
      </c>
      <c r="M580" s="53">
        <v>0</v>
      </c>
      <c r="N580" s="1081">
        <v>0</v>
      </c>
      <c r="O580" s="53">
        <v>0</v>
      </c>
      <c r="P580" s="1081">
        <v>0</v>
      </c>
      <c r="Q580" s="53">
        <v>0</v>
      </c>
      <c r="R580" s="1081">
        <v>70</v>
      </c>
      <c r="S580" s="53">
        <v>1890</v>
      </c>
      <c r="T580" s="1081">
        <v>0</v>
      </c>
      <c r="U580" s="53">
        <v>0</v>
      </c>
      <c r="V580" s="1081">
        <v>0</v>
      </c>
      <c r="W580" s="53">
        <v>0</v>
      </c>
      <c r="X580" s="1081">
        <v>0</v>
      </c>
      <c r="Y580" s="53">
        <v>0</v>
      </c>
      <c r="Z580" s="1081">
        <v>0</v>
      </c>
      <c r="AA580" s="53">
        <v>0</v>
      </c>
      <c r="AB580" s="1081">
        <v>0</v>
      </c>
      <c r="AC580" s="53">
        <v>0</v>
      </c>
      <c r="AD580" s="1081">
        <v>0</v>
      </c>
      <c r="AE580" s="53">
        <v>0</v>
      </c>
      <c r="AF580" s="1081">
        <v>0</v>
      </c>
      <c r="AG580" s="53">
        <v>0</v>
      </c>
      <c r="AH580" s="1081">
        <v>0</v>
      </c>
      <c r="AI580" s="53">
        <v>0</v>
      </c>
    </row>
    <row r="581" spans="2:35" s="6" customFormat="1" ht="66">
      <c r="B581" s="51">
        <v>115.55076923076922</v>
      </c>
      <c r="C581" s="13" t="s">
        <v>641</v>
      </c>
      <c r="D581" s="11"/>
      <c r="E581" s="91">
        <v>8</v>
      </c>
      <c r="F581" s="31" t="s">
        <v>550</v>
      </c>
      <c r="G581" s="16" t="s">
        <v>12</v>
      </c>
      <c r="H581" s="17" t="s">
        <v>13</v>
      </c>
      <c r="I581" s="16" t="s">
        <v>14</v>
      </c>
      <c r="J581" s="53">
        <v>125</v>
      </c>
      <c r="K581" s="54">
        <v>1000</v>
      </c>
      <c r="L581" s="1127">
        <v>0</v>
      </c>
      <c r="M581" s="53">
        <v>0</v>
      </c>
      <c r="N581" s="1081">
        <v>0</v>
      </c>
      <c r="O581" s="53">
        <v>0</v>
      </c>
      <c r="P581" s="1081">
        <v>0</v>
      </c>
      <c r="Q581" s="53">
        <v>0</v>
      </c>
      <c r="R581" s="1081">
        <v>3</v>
      </c>
      <c r="S581" s="53">
        <v>375</v>
      </c>
      <c r="T581" s="1081">
        <v>0</v>
      </c>
      <c r="U581" s="53">
        <v>0</v>
      </c>
      <c r="V581" s="1081">
        <v>0</v>
      </c>
      <c r="W581" s="53">
        <v>0</v>
      </c>
      <c r="X581" s="1081">
        <v>3</v>
      </c>
      <c r="Y581" s="53">
        <v>375</v>
      </c>
      <c r="Z581" s="1081">
        <v>0</v>
      </c>
      <c r="AA581" s="53">
        <v>0</v>
      </c>
      <c r="AB581" s="1081">
        <v>0</v>
      </c>
      <c r="AC581" s="53">
        <v>0</v>
      </c>
      <c r="AD581" s="1081">
        <v>2</v>
      </c>
      <c r="AE581" s="53">
        <v>250</v>
      </c>
      <c r="AF581" s="1081">
        <v>0</v>
      </c>
      <c r="AG581" s="53">
        <v>0</v>
      </c>
      <c r="AH581" s="1081">
        <v>0</v>
      </c>
      <c r="AI581" s="53">
        <v>0</v>
      </c>
    </row>
    <row r="582" spans="2:35" s="6" customFormat="1" ht="66">
      <c r="B582" s="51">
        <v>130.1057142857143</v>
      </c>
      <c r="C582" s="13" t="s">
        <v>642</v>
      </c>
      <c r="D582" s="11"/>
      <c r="E582" s="91">
        <v>20</v>
      </c>
      <c r="F582" s="31" t="s">
        <v>550</v>
      </c>
      <c r="G582" s="16" t="s">
        <v>12</v>
      </c>
      <c r="H582" s="17" t="s">
        <v>13</v>
      </c>
      <c r="I582" s="16" t="s">
        <v>14</v>
      </c>
      <c r="J582" s="53">
        <v>140</v>
      </c>
      <c r="K582" s="54">
        <v>2800</v>
      </c>
      <c r="L582" s="1127">
        <v>0</v>
      </c>
      <c r="M582" s="53">
        <v>0</v>
      </c>
      <c r="N582" s="1081">
        <v>0</v>
      </c>
      <c r="O582" s="53">
        <v>0</v>
      </c>
      <c r="P582" s="1081">
        <v>0</v>
      </c>
      <c r="Q582" s="53">
        <v>0</v>
      </c>
      <c r="R582" s="1081">
        <v>20</v>
      </c>
      <c r="S582" s="53">
        <v>2800</v>
      </c>
      <c r="T582" s="1081">
        <v>0</v>
      </c>
      <c r="U582" s="53">
        <v>0</v>
      </c>
      <c r="V582" s="1081">
        <v>0</v>
      </c>
      <c r="W582" s="53">
        <v>0</v>
      </c>
      <c r="X582" s="1081">
        <v>0</v>
      </c>
      <c r="Y582" s="53">
        <v>0</v>
      </c>
      <c r="Z582" s="1081">
        <v>0</v>
      </c>
      <c r="AA582" s="53">
        <v>0</v>
      </c>
      <c r="AB582" s="1081">
        <v>0</v>
      </c>
      <c r="AC582" s="53">
        <v>0</v>
      </c>
      <c r="AD582" s="1081">
        <v>0</v>
      </c>
      <c r="AE582" s="53">
        <v>0</v>
      </c>
      <c r="AF582" s="1081">
        <v>0</v>
      </c>
      <c r="AG582" s="53">
        <v>0</v>
      </c>
      <c r="AH582" s="1081">
        <v>0</v>
      </c>
      <c r="AI582" s="53">
        <v>0</v>
      </c>
    </row>
    <row r="583" spans="2:35" s="6" customFormat="1" ht="66">
      <c r="B583" s="51">
        <v>49.182013888888882</v>
      </c>
      <c r="C583" s="27" t="s">
        <v>643</v>
      </c>
      <c r="D583" s="11"/>
      <c r="E583" s="91">
        <v>115</v>
      </c>
      <c r="F583" s="31" t="s">
        <v>550</v>
      </c>
      <c r="G583" s="16" t="s">
        <v>12</v>
      </c>
      <c r="H583" s="17" t="s">
        <v>13</v>
      </c>
      <c r="I583" s="16" t="s">
        <v>14</v>
      </c>
      <c r="J583" s="53">
        <v>54</v>
      </c>
      <c r="K583" s="54">
        <v>6210</v>
      </c>
      <c r="L583" s="1127">
        <v>0</v>
      </c>
      <c r="M583" s="53">
        <v>0</v>
      </c>
      <c r="N583" s="1081">
        <v>0</v>
      </c>
      <c r="O583" s="53">
        <v>0</v>
      </c>
      <c r="P583" s="1081">
        <v>0</v>
      </c>
      <c r="Q583" s="53">
        <v>0</v>
      </c>
      <c r="R583" s="1081">
        <v>85</v>
      </c>
      <c r="S583" s="53">
        <v>4590</v>
      </c>
      <c r="T583" s="1081">
        <v>0</v>
      </c>
      <c r="U583" s="53">
        <v>0</v>
      </c>
      <c r="V583" s="1081">
        <v>0</v>
      </c>
      <c r="W583" s="53">
        <v>0</v>
      </c>
      <c r="X583" s="1081">
        <v>15</v>
      </c>
      <c r="Y583" s="53">
        <v>810</v>
      </c>
      <c r="Z583" s="1081">
        <v>0</v>
      </c>
      <c r="AA583" s="53">
        <v>0</v>
      </c>
      <c r="AB583" s="1081">
        <v>0</v>
      </c>
      <c r="AC583" s="53">
        <v>0</v>
      </c>
      <c r="AD583" s="1081">
        <v>15</v>
      </c>
      <c r="AE583" s="53">
        <v>810</v>
      </c>
      <c r="AF583" s="1081">
        <v>0</v>
      </c>
      <c r="AG583" s="53">
        <v>0</v>
      </c>
      <c r="AH583" s="1081">
        <v>0</v>
      </c>
      <c r="AI583" s="53">
        <v>0</v>
      </c>
    </row>
    <row r="584" spans="2:35" s="6" customFormat="1" ht="66">
      <c r="B584" s="51">
        <v>140.35999999999999</v>
      </c>
      <c r="C584" s="13" t="s">
        <v>644</v>
      </c>
      <c r="D584" s="11"/>
      <c r="E584" s="91">
        <v>60</v>
      </c>
      <c r="F584" s="31" t="s">
        <v>550</v>
      </c>
      <c r="G584" s="16" t="s">
        <v>12</v>
      </c>
      <c r="H584" s="17" t="s">
        <v>13</v>
      </c>
      <c r="I584" s="16" t="s">
        <v>14</v>
      </c>
      <c r="J584" s="53">
        <v>152</v>
      </c>
      <c r="K584" s="54">
        <v>9120</v>
      </c>
      <c r="L584" s="1127">
        <v>0</v>
      </c>
      <c r="M584" s="53">
        <v>0</v>
      </c>
      <c r="N584" s="1081">
        <v>0</v>
      </c>
      <c r="O584" s="53">
        <v>0</v>
      </c>
      <c r="P584" s="1081">
        <v>0</v>
      </c>
      <c r="Q584" s="53">
        <v>0</v>
      </c>
      <c r="R584" s="1081">
        <v>60</v>
      </c>
      <c r="S584" s="53">
        <v>9120</v>
      </c>
      <c r="T584" s="1081">
        <v>0</v>
      </c>
      <c r="U584" s="53">
        <v>0</v>
      </c>
      <c r="V584" s="1081">
        <v>0</v>
      </c>
      <c r="W584" s="53">
        <v>0</v>
      </c>
      <c r="X584" s="1081">
        <v>0</v>
      </c>
      <c r="Y584" s="53">
        <v>0</v>
      </c>
      <c r="Z584" s="1081">
        <v>0</v>
      </c>
      <c r="AA584" s="53">
        <v>0</v>
      </c>
      <c r="AB584" s="1081">
        <v>0</v>
      </c>
      <c r="AC584" s="53">
        <v>0</v>
      </c>
      <c r="AD584" s="1081">
        <v>0</v>
      </c>
      <c r="AE584" s="53">
        <v>0</v>
      </c>
      <c r="AF584" s="1081">
        <v>0</v>
      </c>
      <c r="AG584" s="53">
        <v>0</v>
      </c>
      <c r="AH584" s="1081">
        <v>0</v>
      </c>
      <c r="AI584" s="53">
        <v>0</v>
      </c>
    </row>
    <row r="585" spans="2:35" s="6" customFormat="1" ht="66">
      <c r="B585" s="51">
        <v>25.234350649350645</v>
      </c>
      <c r="C585" s="98" t="s">
        <v>645</v>
      </c>
      <c r="D585" s="48"/>
      <c r="E585" s="91">
        <v>390</v>
      </c>
      <c r="F585" s="58" t="s">
        <v>550</v>
      </c>
      <c r="G585" s="16" t="s">
        <v>12</v>
      </c>
      <c r="H585" s="17" t="s">
        <v>13</v>
      </c>
      <c r="I585" s="16" t="s">
        <v>14</v>
      </c>
      <c r="J585" s="53">
        <v>28</v>
      </c>
      <c r="K585" s="54">
        <v>10920</v>
      </c>
      <c r="L585" s="1127">
        <v>0</v>
      </c>
      <c r="M585" s="53">
        <v>0</v>
      </c>
      <c r="N585" s="1081">
        <v>0</v>
      </c>
      <c r="O585" s="53">
        <v>0</v>
      </c>
      <c r="P585" s="1081">
        <v>0</v>
      </c>
      <c r="Q585" s="53">
        <v>0</v>
      </c>
      <c r="R585" s="1081">
        <v>330</v>
      </c>
      <c r="S585" s="53">
        <v>9240</v>
      </c>
      <c r="T585" s="1081">
        <v>0</v>
      </c>
      <c r="U585" s="53">
        <v>0</v>
      </c>
      <c r="V585" s="1081">
        <v>0</v>
      </c>
      <c r="W585" s="53">
        <v>0</v>
      </c>
      <c r="X585" s="1081">
        <v>30</v>
      </c>
      <c r="Y585" s="53">
        <v>840</v>
      </c>
      <c r="Z585" s="1081">
        <v>0</v>
      </c>
      <c r="AA585" s="53">
        <v>0</v>
      </c>
      <c r="AB585" s="1081">
        <v>0</v>
      </c>
      <c r="AC585" s="53">
        <v>0</v>
      </c>
      <c r="AD585" s="1081">
        <v>30</v>
      </c>
      <c r="AE585" s="53">
        <v>840</v>
      </c>
      <c r="AF585" s="1081">
        <v>0</v>
      </c>
      <c r="AG585" s="53">
        <v>0</v>
      </c>
      <c r="AH585" s="1081">
        <v>0</v>
      </c>
      <c r="AI585" s="53">
        <v>0</v>
      </c>
    </row>
    <row r="586" spans="2:35" s="6" customFormat="1" ht="24">
      <c r="B586" s="50">
        <v>22105</v>
      </c>
      <c r="C586" s="948" t="s">
        <v>646</v>
      </c>
      <c r="D586" s="11"/>
      <c r="E586" s="964">
        <v>27281</v>
      </c>
      <c r="F586" s="964"/>
      <c r="G586" s="964">
        <v>0</v>
      </c>
      <c r="H586" s="964">
        <v>0</v>
      </c>
      <c r="I586" s="964">
        <v>0</v>
      </c>
      <c r="J586" s="964"/>
      <c r="K586" s="964">
        <v>1635807.4697766001</v>
      </c>
      <c r="L586" s="988">
        <v>884</v>
      </c>
      <c r="M586" s="964">
        <v>55392</v>
      </c>
      <c r="N586" s="988">
        <v>1232</v>
      </c>
      <c r="O586" s="964">
        <v>49643</v>
      </c>
      <c r="P586" s="988">
        <v>1244</v>
      </c>
      <c r="Q586" s="964">
        <v>54272</v>
      </c>
      <c r="R586" s="988">
        <v>9974</v>
      </c>
      <c r="S586" s="964">
        <v>835300</v>
      </c>
      <c r="T586" s="988">
        <v>1226</v>
      </c>
      <c r="U586" s="964">
        <v>48107</v>
      </c>
      <c r="V586" s="988">
        <v>1223</v>
      </c>
      <c r="W586" s="964">
        <v>46754</v>
      </c>
      <c r="X586" s="988">
        <v>3047</v>
      </c>
      <c r="Y586" s="964">
        <v>184955</v>
      </c>
      <c r="Z586" s="988">
        <v>1225</v>
      </c>
      <c r="AA586" s="964">
        <v>47470</v>
      </c>
      <c r="AB586" s="988">
        <v>1259</v>
      </c>
      <c r="AC586" s="964">
        <v>49141.089777599998</v>
      </c>
      <c r="AD586" s="988">
        <v>2942</v>
      </c>
      <c r="AE586" s="964">
        <v>167325.79333299998</v>
      </c>
      <c r="AF586" s="988">
        <v>1281</v>
      </c>
      <c r="AG586" s="964">
        <v>47828.793333000001</v>
      </c>
      <c r="AH586" s="988">
        <v>1286</v>
      </c>
      <c r="AI586" s="964">
        <v>49618.793333000001</v>
      </c>
    </row>
    <row r="587" spans="2:35" s="6" customFormat="1" ht="66">
      <c r="B587" s="51">
        <v>331.46119254658385</v>
      </c>
      <c r="C587" s="99" t="s">
        <v>647</v>
      </c>
      <c r="D587" s="11"/>
      <c r="E587" s="91">
        <v>577</v>
      </c>
      <c r="F587" s="9" t="s">
        <v>648</v>
      </c>
      <c r="G587" s="16" t="s">
        <v>12</v>
      </c>
      <c r="H587" s="17" t="s">
        <v>13</v>
      </c>
      <c r="I587" s="16" t="s">
        <v>14</v>
      </c>
      <c r="J587" s="53">
        <v>358</v>
      </c>
      <c r="K587" s="54">
        <v>206566</v>
      </c>
      <c r="L587" s="1127">
        <v>80</v>
      </c>
      <c r="M587" s="53">
        <v>28640</v>
      </c>
      <c r="N587" s="1081">
        <v>25</v>
      </c>
      <c r="O587" s="53">
        <v>8950</v>
      </c>
      <c r="P587" s="1081">
        <v>40</v>
      </c>
      <c r="Q587" s="53">
        <v>14320</v>
      </c>
      <c r="R587" s="1081">
        <v>139</v>
      </c>
      <c r="S587" s="53">
        <v>49762</v>
      </c>
      <c r="T587" s="1081">
        <v>21</v>
      </c>
      <c r="U587" s="53">
        <v>7518</v>
      </c>
      <c r="V587" s="1081">
        <v>19</v>
      </c>
      <c r="W587" s="53">
        <v>6802</v>
      </c>
      <c r="X587" s="1081">
        <v>83</v>
      </c>
      <c r="Y587" s="53">
        <v>29714</v>
      </c>
      <c r="Z587" s="1081">
        <v>21</v>
      </c>
      <c r="AA587" s="53">
        <v>7518</v>
      </c>
      <c r="AB587" s="1081">
        <v>23</v>
      </c>
      <c r="AC587" s="53">
        <v>8234</v>
      </c>
      <c r="AD587" s="1081">
        <v>87</v>
      </c>
      <c r="AE587" s="53">
        <v>31146</v>
      </c>
      <c r="AF587" s="1081">
        <v>17</v>
      </c>
      <c r="AG587" s="53">
        <v>6086</v>
      </c>
      <c r="AH587" s="1081">
        <v>22</v>
      </c>
      <c r="AI587" s="53">
        <v>7876</v>
      </c>
    </row>
    <row r="588" spans="2:35" s="6" customFormat="1" ht="66">
      <c r="B588" s="51">
        <v>472.08810810810814</v>
      </c>
      <c r="C588" s="12" t="s">
        <v>649</v>
      </c>
      <c r="D588" s="11"/>
      <c r="E588" s="91">
        <v>90</v>
      </c>
      <c r="F588" s="100" t="s">
        <v>11</v>
      </c>
      <c r="G588" s="16" t="s">
        <v>12</v>
      </c>
      <c r="H588" s="17" t="s">
        <v>13</v>
      </c>
      <c r="I588" s="16" t="s">
        <v>14</v>
      </c>
      <c r="J588" s="53">
        <v>510</v>
      </c>
      <c r="K588" s="54">
        <v>45900</v>
      </c>
      <c r="L588" s="1127">
        <v>0</v>
      </c>
      <c r="M588" s="53">
        <v>0</v>
      </c>
      <c r="N588" s="1081">
        <v>0</v>
      </c>
      <c r="O588" s="53">
        <v>0</v>
      </c>
      <c r="P588" s="1081">
        <v>0</v>
      </c>
      <c r="Q588" s="53">
        <v>0</v>
      </c>
      <c r="R588" s="1081">
        <v>70</v>
      </c>
      <c r="S588" s="53">
        <v>35700</v>
      </c>
      <c r="T588" s="1081">
        <v>0</v>
      </c>
      <c r="U588" s="53">
        <v>0</v>
      </c>
      <c r="V588" s="1081">
        <v>0</v>
      </c>
      <c r="W588" s="53">
        <v>0</v>
      </c>
      <c r="X588" s="1081">
        <v>10</v>
      </c>
      <c r="Y588" s="53">
        <v>5100</v>
      </c>
      <c r="Z588" s="1081">
        <v>0</v>
      </c>
      <c r="AA588" s="53">
        <v>0</v>
      </c>
      <c r="AB588" s="1081">
        <v>0</v>
      </c>
      <c r="AC588" s="53">
        <v>0</v>
      </c>
      <c r="AD588" s="1081">
        <v>10</v>
      </c>
      <c r="AE588" s="53">
        <v>5100</v>
      </c>
      <c r="AF588" s="1081">
        <v>0</v>
      </c>
      <c r="AG588" s="53">
        <v>0</v>
      </c>
      <c r="AH588" s="1081">
        <v>0</v>
      </c>
      <c r="AI588" s="53">
        <v>0</v>
      </c>
    </row>
    <row r="589" spans="2:35" s="6" customFormat="1" ht="66">
      <c r="B589" s="51">
        <v>76.530416666666667</v>
      </c>
      <c r="C589" s="12" t="s">
        <v>650</v>
      </c>
      <c r="D589" s="11"/>
      <c r="E589" s="91">
        <v>15</v>
      </c>
      <c r="F589" s="9" t="s">
        <v>550</v>
      </c>
      <c r="G589" s="16" t="s">
        <v>12</v>
      </c>
      <c r="H589" s="17" t="s">
        <v>13</v>
      </c>
      <c r="I589" s="16" t="s">
        <v>14</v>
      </c>
      <c r="J589" s="53">
        <v>83</v>
      </c>
      <c r="K589" s="54">
        <v>1245</v>
      </c>
      <c r="L589" s="1127">
        <v>0</v>
      </c>
      <c r="M589" s="53">
        <v>0</v>
      </c>
      <c r="N589" s="1081">
        <v>0</v>
      </c>
      <c r="O589" s="53">
        <v>0</v>
      </c>
      <c r="P589" s="1081">
        <v>0</v>
      </c>
      <c r="Q589" s="53">
        <v>0</v>
      </c>
      <c r="R589" s="1081">
        <v>15</v>
      </c>
      <c r="S589" s="53">
        <v>1245</v>
      </c>
      <c r="T589" s="1081">
        <v>0</v>
      </c>
      <c r="U589" s="53">
        <v>0</v>
      </c>
      <c r="V589" s="1081">
        <v>0</v>
      </c>
      <c r="W589" s="53">
        <v>0</v>
      </c>
      <c r="X589" s="1081">
        <v>0</v>
      </c>
      <c r="Y589" s="53">
        <v>0</v>
      </c>
      <c r="Z589" s="1081">
        <v>0</v>
      </c>
      <c r="AA589" s="53">
        <v>0</v>
      </c>
      <c r="AB589" s="1081">
        <v>0</v>
      </c>
      <c r="AC589" s="53">
        <v>0</v>
      </c>
      <c r="AD589" s="1081">
        <v>0</v>
      </c>
      <c r="AE589" s="53">
        <v>0</v>
      </c>
      <c r="AF589" s="1081">
        <v>0</v>
      </c>
      <c r="AG589" s="53">
        <v>0</v>
      </c>
      <c r="AH589" s="1081">
        <v>0</v>
      </c>
      <c r="AI589" s="53">
        <v>0</v>
      </c>
    </row>
    <row r="590" spans="2:35" s="6" customFormat="1" ht="66">
      <c r="B590" s="51">
        <v>14.783018181818182</v>
      </c>
      <c r="C590" s="12" t="s">
        <v>651</v>
      </c>
      <c r="D590" s="11"/>
      <c r="E590" s="91">
        <v>2750</v>
      </c>
      <c r="F590" s="9" t="s">
        <v>40</v>
      </c>
      <c r="G590" s="16" t="s">
        <v>12</v>
      </c>
      <c r="H590" s="17" t="s">
        <v>13</v>
      </c>
      <c r="I590" s="16" t="s">
        <v>14</v>
      </c>
      <c r="J590" s="53">
        <v>16</v>
      </c>
      <c r="K590" s="54">
        <v>44000</v>
      </c>
      <c r="L590" s="1127">
        <v>0</v>
      </c>
      <c r="M590" s="53">
        <v>0</v>
      </c>
      <c r="N590" s="1081">
        <v>0</v>
      </c>
      <c r="O590" s="53">
        <v>0</v>
      </c>
      <c r="P590" s="1081">
        <v>0</v>
      </c>
      <c r="Q590" s="53">
        <v>0</v>
      </c>
      <c r="R590" s="1081">
        <v>1050</v>
      </c>
      <c r="S590" s="53">
        <v>16800</v>
      </c>
      <c r="T590" s="1081">
        <v>0</v>
      </c>
      <c r="U590" s="53">
        <v>0</v>
      </c>
      <c r="V590" s="1081">
        <v>0</v>
      </c>
      <c r="W590" s="53">
        <v>0</v>
      </c>
      <c r="X590" s="1081">
        <v>850</v>
      </c>
      <c r="Y590" s="53">
        <v>13600</v>
      </c>
      <c r="Z590" s="1081">
        <v>0</v>
      </c>
      <c r="AA590" s="53">
        <v>0</v>
      </c>
      <c r="AB590" s="1081">
        <v>0</v>
      </c>
      <c r="AC590" s="53">
        <v>0</v>
      </c>
      <c r="AD590" s="1081">
        <v>850</v>
      </c>
      <c r="AE590" s="53">
        <v>13600</v>
      </c>
      <c r="AF590" s="1081">
        <v>0</v>
      </c>
      <c r="AG590" s="53">
        <v>0</v>
      </c>
      <c r="AH590" s="1081">
        <v>0</v>
      </c>
      <c r="AI590" s="53">
        <v>0</v>
      </c>
    </row>
    <row r="591" spans="2:35" s="6" customFormat="1" ht="66">
      <c r="B591" s="51">
        <v>230.47619047619048</v>
      </c>
      <c r="C591" s="24" t="s">
        <v>652</v>
      </c>
      <c r="D591" s="11"/>
      <c r="E591" s="91">
        <v>19</v>
      </c>
      <c r="F591" s="9" t="s">
        <v>22</v>
      </c>
      <c r="G591" s="16" t="s">
        <v>12</v>
      </c>
      <c r="H591" s="17" t="s">
        <v>13</v>
      </c>
      <c r="I591" s="16" t="s">
        <v>14</v>
      </c>
      <c r="J591" s="53">
        <v>249</v>
      </c>
      <c r="K591" s="54">
        <v>4731</v>
      </c>
      <c r="L591" s="1127">
        <v>0</v>
      </c>
      <c r="M591" s="53">
        <v>0</v>
      </c>
      <c r="N591" s="1081">
        <v>0</v>
      </c>
      <c r="O591" s="53">
        <v>0</v>
      </c>
      <c r="P591" s="1081">
        <v>0</v>
      </c>
      <c r="Q591" s="53">
        <v>0</v>
      </c>
      <c r="R591" s="1081">
        <v>9</v>
      </c>
      <c r="S591" s="53">
        <v>2241</v>
      </c>
      <c r="T591" s="1081">
        <v>0</v>
      </c>
      <c r="U591" s="53">
        <v>0</v>
      </c>
      <c r="V591" s="1081">
        <v>0</v>
      </c>
      <c r="W591" s="53">
        <v>0</v>
      </c>
      <c r="X591" s="1081">
        <v>5</v>
      </c>
      <c r="Y591" s="53">
        <v>1245</v>
      </c>
      <c r="Z591" s="1081">
        <v>0</v>
      </c>
      <c r="AA591" s="53">
        <v>0</v>
      </c>
      <c r="AB591" s="1081">
        <v>0</v>
      </c>
      <c r="AC591" s="53">
        <v>0</v>
      </c>
      <c r="AD591" s="1081">
        <v>5</v>
      </c>
      <c r="AE591" s="53">
        <v>1245</v>
      </c>
      <c r="AF591" s="1081">
        <v>0</v>
      </c>
      <c r="AG591" s="53">
        <v>0</v>
      </c>
      <c r="AH591" s="1081">
        <v>0</v>
      </c>
      <c r="AI591" s="53">
        <v>0</v>
      </c>
    </row>
    <row r="592" spans="2:35" s="6" customFormat="1" ht="66">
      <c r="B592" s="51">
        <v>228</v>
      </c>
      <c r="C592" s="24" t="s">
        <v>653</v>
      </c>
      <c r="D592" s="11"/>
      <c r="E592" s="91">
        <v>9</v>
      </c>
      <c r="F592" s="9" t="s">
        <v>654</v>
      </c>
      <c r="G592" s="16" t="s">
        <v>12</v>
      </c>
      <c r="H592" s="17" t="s">
        <v>13</v>
      </c>
      <c r="I592" s="16" t="s">
        <v>14</v>
      </c>
      <c r="J592" s="53">
        <v>247</v>
      </c>
      <c r="K592" s="54">
        <v>2223</v>
      </c>
      <c r="L592" s="1127">
        <v>0</v>
      </c>
      <c r="M592" s="53">
        <v>0</v>
      </c>
      <c r="N592" s="1081">
        <v>3</v>
      </c>
      <c r="O592" s="53">
        <v>741</v>
      </c>
      <c r="P592" s="1081">
        <v>0</v>
      </c>
      <c r="Q592" s="53">
        <v>0</v>
      </c>
      <c r="R592" s="1081">
        <v>6</v>
      </c>
      <c r="S592" s="53">
        <v>1482</v>
      </c>
      <c r="T592" s="1081">
        <v>0</v>
      </c>
      <c r="U592" s="53">
        <v>0</v>
      </c>
      <c r="V592" s="1081">
        <v>0</v>
      </c>
      <c r="W592" s="53">
        <v>0</v>
      </c>
      <c r="X592" s="1081">
        <v>0</v>
      </c>
      <c r="Y592" s="53">
        <v>0</v>
      </c>
      <c r="Z592" s="1081">
        <v>0</v>
      </c>
      <c r="AA592" s="53">
        <v>0</v>
      </c>
      <c r="AB592" s="1081">
        <v>0</v>
      </c>
      <c r="AC592" s="53">
        <v>0</v>
      </c>
      <c r="AD592" s="1081">
        <v>0</v>
      </c>
      <c r="AE592" s="53">
        <v>0</v>
      </c>
      <c r="AF592" s="1081">
        <v>0</v>
      </c>
      <c r="AG592" s="53">
        <v>0</v>
      </c>
      <c r="AH592" s="1081">
        <v>0</v>
      </c>
      <c r="AI592" s="53">
        <v>0</v>
      </c>
    </row>
    <row r="593" spans="2:35" s="6" customFormat="1" ht="66">
      <c r="B593" s="51">
        <v>360</v>
      </c>
      <c r="C593" s="24" t="s">
        <v>655</v>
      </c>
      <c r="D593" s="11"/>
      <c r="E593" s="91">
        <v>4</v>
      </c>
      <c r="F593" s="9" t="s">
        <v>654</v>
      </c>
      <c r="G593" s="16" t="s">
        <v>12</v>
      </c>
      <c r="H593" s="17" t="s">
        <v>13</v>
      </c>
      <c r="I593" s="16" t="s">
        <v>14</v>
      </c>
      <c r="J593" s="53">
        <v>389</v>
      </c>
      <c r="K593" s="54">
        <v>1556</v>
      </c>
      <c r="L593" s="1127">
        <v>0</v>
      </c>
      <c r="M593" s="53">
        <v>0</v>
      </c>
      <c r="N593" s="1081">
        <v>0</v>
      </c>
      <c r="O593" s="53">
        <v>0</v>
      </c>
      <c r="P593" s="1081">
        <v>0</v>
      </c>
      <c r="Q593" s="53">
        <v>0</v>
      </c>
      <c r="R593" s="1081">
        <v>4</v>
      </c>
      <c r="S593" s="53">
        <v>1556</v>
      </c>
      <c r="T593" s="1081">
        <v>0</v>
      </c>
      <c r="U593" s="53">
        <v>0</v>
      </c>
      <c r="V593" s="1081">
        <v>0</v>
      </c>
      <c r="W593" s="53">
        <v>0</v>
      </c>
      <c r="X593" s="1081">
        <v>0</v>
      </c>
      <c r="Y593" s="53">
        <v>0</v>
      </c>
      <c r="Z593" s="1081">
        <v>0</v>
      </c>
      <c r="AA593" s="53">
        <v>0</v>
      </c>
      <c r="AB593" s="1081">
        <v>0</v>
      </c>
      <c r="AC593" s="53">
        <v>0</v>
      </c>
      <c r="AD593" s="1081">
        <v>0</v>
      </c>
      <c r="AE593" s="53">
        <v>0</v>
      </c>
      <c r="AF593" s="1081">
        <v>0</v>
      </c>
      <c r="AG593" s="53">
        <v>0</v>
      </c>
      <c r="AH593" s="1081">
        <v>0</v>
      </c>
      <c r="AI593" s="53">
        <v>0</v>
      </c>
    </row>
    <row r="594" spans="2:35" s="6" customFormat="1" ht="66">
      <c r="B594" s="51">
        <v>384.32091981132078</v>
      </c>
      <c r="C594" s="13" t="s">
        <v>659</v>
      </c>
      <c r="D594" s="11"/>
      <c r="E594" s="91">
        <v>332</v>
      </c>
      <c r="F594" s="9" t="s">
        <v>103</v>
      </c>
      <c r="G594" s="16" t="s">
        <v>12</v>
      </c>
      <c r="H594" s="17" t="s">
        <v>13</v>
      </c>
      <c r="I594" s="16" t="s">
        <v>14</v>
      </c>
      <c r="J594" s="53">
        <v>415</v>
      </c>
      <c r="K594" s="54">
        <v>137780</v>
      </c>
      <c r="L594" s="1127">
        <v>0</v>
      </c>
      <c r="M594" s="53">
        <v>0</v>
      </c>
      <c r="N594" s="1081">
        <v>0</v>
      </c>
      <c r="O594" s="53">
        <v>0</v>
      </c>
      <c r="P594" s="1081">
        <v>0</v>
      </c>
      <c r="Q594" s="53">
        <v>0</v>
      </c>
      <c r="R594" s="1081">
        <v>312</v>
      </c>
      <c r="S594" s="53">
        <v>129480</v>
      </c>
      <c r="T594" s="1081">
        <v>0</v>
      </c>
      <c r="U594" s="53">
        <v>0</v>
      </c>
      <c r="V594" s="1081">
        <v>0</v>
      </c>
      <c r="W594" s="53">
        <v>0</v>
      </c>
      <c r="X594" s="1081">
        <v>10</v>
      </c>
      <c r="Y594" s="53">
        <v>4150</v>
      </c>
      <c r="Z594" s="1081">
        <v>0</v>
      </c>
      <c r="AA594" s="53">
        <v>0</v>
      </c>
      <c r="AB594" s="1081">
        <v>0</v>
      </c>
      <c r="AC594" s="53">
        <v>0</v>
      </c>
      <c r="AD594" s="1081">
        <v>10</v>
      </c>
      <c r="AE594" s="53">
        <v>4150</v>
      </c>
      <c r="AF594" s="1081">
        <v>0</v>
      </c>
      <c r="AG594" s="53">
        <v>0</v>
      </c>
      <c r="AH594" s="1081">
        <v>0</v>
      </c>
      <c r="AI594" s="53">
        <v>0</v>
      </c>
    </row>
    <row r="595" spans="2:35" s="6" customFormat="1" ht="66">
      <c r="B595" s="51">
        <v>43.404053751399779</v>
      </c>
      <c r="C595" s="12" t="s">
        <v>660</v>
      </c>
      <c r="D595" s="11"/>
      <c r="E595" s="91">
        <v>410</v>
      </c>
      <c r="F595" s="9" t="s">
        <v>550</v>
      </c>
      <c r="G595" s="16" t="s">
        <v>12</v>
      </c>
      <c r="H595" s="17" t="s">
        <v>13</v>
      </c>
      <c r="I595" s="16" t="s">
        <v>14</v>
      </c>
      <c r="J595" s="53">
        <v>47</v>
      </c>
      <c r="K595" s="54">
        <v>19270</v>
      </c>
      <c r="L595" s="1127">
        <v>0</v>
      </c>
      <c r="M595" s="53">
        <v>0</v>
      </c>
      <c r="N595" s="1081">
        <v>0</v>
      </c>
      <c r="O595" s="53">
        <v>0</v>
      </c>
      <c r="P595" s="1081">
        <v>0</v>
      </c>
      <c r="Q595" s="53">
        <v>0</v>
      </c>
      <c r="R595" s="1081">
        <v>250</v>
      </c>
      <c r="S595" s="53">
        <v>11750</v>
      </c>
      <c r="T595" s="1081">
        <v>0</v>
      </c>
      <c r="U595" s="53">
        <v>0</v>
      </c>
      <c r="V595" s="1081">
        <v>0</v>
      </c>
      <c r="W595" s="53">
        <v>0</v>
      </c>
      <c r="X595" s="1081">
        <v>100</v>
      </c>
      <c r="Y595" s="53">
        <v>4700</v>
      </c>
      <c r="Z595" s="1081">
        <v>0</v>
      </c>
      <c r="AA595" s="53">
        <v>0</v>
      </c>
      <c r="AB595" s="1081">
        <v>0</v>
      </c>
      <c r="AC595" s="53">
        <v>0</v>
      </c>
      <c r="AD595" s="1081">
        <v>60</v>
      </c>
      <c r="AE595" s="53">
        <v>2820</v>
      </c>
      <c r="AF595" s="1081">
        <v>0</v>
      </c>
      <c r="AG595" s="53">
        <v>0</v>
      </c>
      <c r="AH595" s="1081">
        <v>0</v>
      </c>
      <c r="AI595" s="53">
        <v>0</v>
      </c>
    </row>
    <row r="596" spans="2:35" s="6" customFormat="1" ht="66">
      <c r="B596" s="51">
        <v>127.60000000000001</v>
      </c>
      <c r="C596" s="12" t="s">
        <v>661</v>
      </c>
      <c r="D596" s="11"/>
      <c r="E596" s="91">
        <v>3</v>
      </c>
      <c r="F596" s="9" t="s">
        <v>550</v>
      </c>
      <c r="G596" s="16" t="s">
        <v>12</v>
      </c>
      <c r="H596" s="17" t="s">
        <v>13</v>
      </c>
      <c r="I596" s="16" t="s">
        <v>14</v>
      </c>
      <c r="J596" s="53">
        <v>138</v>
      </c>
      <c r="K596" s="54">
        <v>414</v>
      </c>
      <c r="L596" s="1127">
        <v>0</v>
      </c>
      <c r="M596" s="53">
        <v>0</v>
      </c>
      <c r="N596" s="1081">
        <v>0</v>
      </c>
      <c r="O596" s="53">
        <v>0</v>
      </c>
      <c r="P596" s="1081">
        <v>0</v>
      </c>
      <c r="Q596" s="53">
        <v>0</v>
      </c>
      <c r="R596" s="1081">
        <v>3</v>
      </c>
      <c r="S596" s="53">
        <v>414</v>
      </c>
      <c r="T596" s="1081">
        <v>0</v>
      </c>
      <c r="U596" s="53">
        <v>0</v>
      </c>
      <c r="V596" s="1081">
        <v>0</v>
      </c>
      <c r="W596" s="53">
        <v>0</v>
      </c>
      <c r="X596" s="1081">
        <v>0</v>
      </c>
      <c r="Y596" s="53">
        <v>0</v>
      </c>
      <c r="Z596" s="1081">
        <v>0</v>
      </c>
      <c r="AA596" s="53">
        <v>0</v>
      </c>
      <c r="AB596" s="1081">
        <v>0</v>
      </c>
      <c r="AC596" s="53">
        <v>0</v>
      </c>
      <c r="AD596" s="1081">
        <v>0</v>
      </c>
      <c r="AE596" s="53">
        <v>0</v>
      </c>
      <c r="AF596" s="1081">
        <v>0</v>
      </c>
      <c r="AG596" s="53">
        <v>0</v>
      </c>
      <c r="AH596" s="1081">
        <v>0</v>
      </c>
      <c r="AI596" s="53">
        <v>0</v>
      </c>
    </row>
    <row r="597" spans="2:35" s="6" customFormat="1" ht="66" customHeight="1">
      <c r="B597" s="51">
        <v>384.86233333333331</v>
      </c>
      <c r="C597" s="25" t="s">
        <v>662</v>
      </c>
      <c r="D597" s="11"/>
      <c r="E597" s="91">
        <v>7</v>
      </c>
      <c r="F597" s="9" t="s">
        <v>26</v>
      </c>
      <c r="G597" s="16" t="s">
        <v>12</v>
      </c>
      <c r="H597" s="17" t="s">
        <v>13</v>
      </c>
      <c r="I597" s="16" t="s">
        <v>14</v>
      </c>
      <c r="J597" s="53">
        <v>416</v>
      </c>
      <c r="K597" s="54">
        <v>2912</v>
      </c>
      <c r="L597" s="1127">
        <v>0</v>
      </c>
      <c r="M597" s="53">
        <v>0</v>
      </c>
      <c r="N597" s="1081">
        <v>0</v>
      </c>
      <c r="O597" s="53">
        <v>0</v>
      </c>
      <c r="P597" s="1081">
        <v>0</v>
      </c>
      <c r="Q597" s="53">
        <v>0</v>
      </c>
      <c r="R597" s="1081">
        <v>6</v>
      </c>
      <c r="S597" s="53">
        <v>2496</v>
      </c>
      <c r="T597" s="1081">
        <v>0</v>
      </c>
      <c r="U597" s="53">
        <v>0</v>
      </c>
      <c r="V597" s="1081">
        <v>0</v>
      </c>
      <c r="W597" s="53">
        <v>0</v>
      </c>
      <c r="X597" s="1081">
        <v>1</v>
      </c>
      <c r="Y597" s="53">
        <v>416</v>
      </c>
      <c r="Z597" s="1081">
        <v>0</v>
      </c>
      <c r="AA597" s="53">
        <v>0</v>
      </c>
      <c r="AB597" s="1081">
        <v>0</v>
      </c>
      <c r="AC597" s="53">
        <v>0</v>
      </c>
      <c r="AD597" s="1081">
        <v>0</v>
      </c>
      <c r="AE597" s="53">
        <v>0</v>
      </c>
      <c r="AF597" s="1081">
        <v>0</v>
      </c>
      <c r="AG597" s="53">
        <v>0</v>
      </c>
      <c r="AH597" s="1081">
        <v>0</v>
      </c>
      <c r="AI597" s="53">
        <v>0</v>
      </c>
    </row>
    <row r="598" spans="2:35" s="6" customFormat="1" ht="66">
      <c r="B598" s="51">
        <v>105.27</v>
      </c>
      <c r="C598" s="12" t="s">
        <v>663</v>
      </c>
      <c r="D598" s="11"/>
      <c r="E598" s="91">
        <v>2</v>
      </c>
      <c r="F598" s="9" t="s">
        <v>550</v>
      </c>
      <c r="G598" s="16" t="s">
        <v>12</v>
      </c>
      <c r="H598" s="17" t="s">
        <v>13</v>
      </c>
      <c r="I598" s="16" t="s">
        <v>14</v>
      </c>
      <c r="J598" s="53">
        <v>114</v>
      </c>
      <c r="K598" s="54">
        <v>228</v>
      </c>
      <c r="L598" s="1127">
        <v>0</v>
      </c>
      <c r="M598" s="53">
        <v>0</v>
      </c>
      <c r="N598" s="1081">
        <v>0</v>
      </c>
      <c r="O598" s="53">
        <v>0</v>
      </c>
      <c r="P598" s="1081">
        <v>0</v>
      </c>
      <c r="Q598" s="53">
        <v>0</v>
      </c>
      <c r="R598" s="1081">
        <v>2</v>
      </c>
      <c r="S598" s="53">
        <v>228</v>
      </c>
      <c r="T598" s="1081">
        <v>0</v>
      </c>
      <c r="U598" s="53">
        <v>0</v>
      </c>
      <c r="V598" s="1081">
        <v>0</v>
      </c>
      <c r="W598" s="53">
        <v>0</v>
      </c>
      <c r="X598" s="1081">
        <v>0</v>
      </c>
      <c r="Y598" s="53">
        <v>0</v>
      </c>
      <c r="Z598" s="1081">
        <v>0</v>
      </c>
      <c r="AA598" s="53">
        <v>0</v>
      </c>
      <c r="AB598" s="1081">
        <v>0</v>
      </c>
      <c r="AC598" s="53">
        <v>0</v>
      </c>
      <c r="AD598" s="1081">
        <v>0</v>
      </c>
      <c r="AE598" s="53">
        <v>0</v>
      </c>
      <c r="AF598" s="1081">
        <v>0</v>
      </c>
      <c r="AG598" s="53">
        <v>0</v>
      </c>
      <c r="AH598" s="1081">
        <v>0</v>
      </c>
      <c r="AI598" s="53">
        <v>0</v>
      </c>
    </row>
    <row r="599" spans="2:35" s="6" customFormat="1" ht="66">
      <c r="B599" s="51">
        <v>270</v>
      </c>
      <c r="C599" s="24" t="s">
        <v>664</v>
      </c>
      <c r="D599" s="11"/>
      <c r="E599" s="91">
        <v>32</v>
      </c>
      <c r="F599" s="9" t="s">
        <v>654</v>
      </c>
      <c r="G599" s="16" t="s">
        <v>12</v>
      </c>
      <c r="H599" s="17" t="s">
        <v>13</v>
      </c>
      <c r="I599" s="16" t="s">
        <v>14</v>
      </c>
      <c r="J599" s="53">
        <v>292</v>
      </c>
      <c r="K599" s="54">
        <v>9344</v>
      </c>
      <c r="L599" s="1127">
        <v>0</v>
      </c>
      <c r="M599" s="53">
        <v>0</v>
      </c>
      <c r="N599" s="1081">
        <v>0</v>
      </c>
      <c r="O599" s="53">
        <v>0</v>
      </c>
      <c r="P599" s="1081">
        <v>0</v>
      </c>
      <c r="Q599" s="53">
        <v>0</v>
      </c>
      <c r="R599" s="1081">
        <v>26</v>
      </c>
      <c r="S599" s="53">
        <v>7592</v>
      </c>
      <c r="T599" s="1081">
        <v>0</v>
      </c>
      <c r="U599" s="53">
        <v>0</v>
      </c>
      <c r="V599" s="1081">
        <v>0</v>
      </c>
      <c r="W599" s="53">
        <v>0</v>
      </c>
      <c r="X599" s="1081">
        <v>0</v>
      </c>
      <c r="Y599" s="53">
        <v>0</v>
      </c>
      <c r="Z599" s="1081">
        <v>0</v>
      </c>
      <c r="AA599" s="53">
        <v>0</v>
      </c>
      <c r="AB599" s="1081">
        <v>0</v>
      </c>
      <c r="AC599" s="53">
        <v>0</v>
      </c>
      <c r="AD599" s="1081">
        <v>6</v>
      </c>
      <c r="AE599" s="53">
        <v>1752</v>
      </c>
      <c r="AF599" s="1081">
        <v>0</v>
      </c>
      <c r="AG599" s="53">
        <v>0</v>
      </c>
      <c r="AH599" s="1081">
        <v>0</v>
      </c>
      <c r="AI599" s="53">
        <v>0</v>
      </c>
    </row>
    <row r="600" spans="2:35" s="6" customFormat="1" ht="66">
      <c r="B600" s="51">
        <v>205</v>
      </c>
      <c r="C600" s="25" t="s">
        <v>666</v>
      </c>
      <c r="D600" s="11"/>
      <c r="E600" s="91">
        <v>6</v>
      </c>
      <c r="F600" s="9" t="s">
        <v>164</v>
      </c>
      <c r="G600" s="16" t="s">
        <v>12</v>
      </c>
      <c r="H600" s="17" t="s">
        <v>13</v>
      </c>
      <c r="I600" s="16" t="s">
        <v>14</v>
      </c>
      <c r="J600" s="53">
        <v>222</v>
      </c>
      <c r="K600" s="54">
        <v>1332</v>
      </c>
      <c r="L600" s="1127">
        <v>0</v>
      </c>
      <c r="M600" s="53">
        <v>0</v>
      </c>
      <c r="N600" s="1081">
        <v>0</v>
      </c>
      <c r="O600" s="53">
        <v>0</v>
      </c>
      <c r="P600" s="1081">
        <v>0</v>
      </c>
      <c r="Q600" s="53">
        <v>0</v>
      </c>
      <c r="R600" s="1081">
        <v>6</v>
      </c>
      <c r="S600" s="53">
        <v>1332</v>
      </c>
      <c r="T600" s="1081">
        <v>0</v>
      </c>
      <c r="U600" s="53">
        <v>0</v>
      </c>
      <c r="V600" s="1081">
        <v>0</v>
      </c>
      <c r="W600" s="53">
        <v>0</v>
      </c>
      <c r="X600" s="1081">
        <v>0</v>
      </c>
      <c r="Y600" s="53">
        <v>0</v>
      </c>
      <c r="Z600" s="1081">
        <v>0</v>
      </c>
      <c r="AA600" s="53">
        <v>0</v>
      </c>
      <c r="AB600" s="1081">
        <v>0</v>
      </c>
      <c r="AC600" s="53">
        <v>0</v>
      </c>
      <c r="AD600" s="1081">
        <v>0</v>
      </c>
      <c r="AE600" s="53">
        <v>0</v>
      </c>
      <c r="AF600" s="1081">
        <v>0</v>
      </c>
      <c r="AG600" s="53">
        <v>0</v>
      </c>
      <c r="AH600" s="1081">
        <v>0</v>
      </c>
      <c r="AI600" s="53">
        <v>0</v>
      </c>
    </row>
    <row r="601" spans="2:35" s="6" customFormat="1">
      <c r="B601" s="51"/>
      <c r="C601" s="12" t="s">
        <v>667</v>
      </c>
      <c r="D601" s="11"/>
      <c r="E601" s="97">
        <v>20</v>
      </c>
      <c r="F601" s="9" t="s">
        <v>11</v>
      </c>
      <c r="G601" s="16"/>
      <c r="H601" s="17"/>
      <c r="I601" s="16"/>
      <c r="J601" s="53">
        <v>71</v>
      </c>
      <c r="K601" s="54">
        <v>1420</v>
      </c>
      <c r="L601" s="1127">
        <v>0</v>
      </c>
      <c r="M601" s="53">
        <v>0</v>
      </c>
      <c r="N601" s="1081">
        <v>0</v>
      </c>
      <c r="O601" s="53">
        <v>0</v>
      </c>
      <c r="P601" s="1081">
        <v>0</v>
      </c>
      <c r="Q601" s="53">
        <v>0</v>
      </c>
      <c r="R601" s="1081">
        <v>20</v>
      </c>
      <c r="S601" s="53">
        <v>1420</v>
      </c>
      <c r="T601" s="1081">
        <v>0</v>
      </c>
      <c r="U601" s="53">
        <v>0</v>
      </c>
      <c r="V601" s="1081">
        <v>0</v>
      </c>
      <c r="W601" s="53">
        <v>0</v>
      </c>
      <c r="X601" s="1081">
        <v>0</v>
      </c>
      <c r="Y601" s="53">
        <v>0</v>
      </c>
      <c r="Z601" s="1081">
        <v>0</v>
      </c>
      <c r="AA601" s="53">
        <v>0</v>
      </c>
      <c r="AB601" s="1081">
        <v>0</v>
      </c>
      <c r="AC601" s="53">
        <v>0</v>
      </c>
      <c r="AD601" s="1081">
        <v>0</v>
      </c>
      <c r="AE601" s="53">
        <v>0</v>
      </c>
      <c r="AF601" s="1081">
        <v>0</v>
      </c>
      <c r="AG601" s="53">
        <v>0</v>
      </c>
      <c r="AH601" s="1081">
        <v>0</v>
      </c>
      <c r="AI601" s="53">
        <v>0</v>
      </c>
    </row>
    <row r="602" spans="2:35" s="6" customFormat="1" ht="66">
      <c r="B602" s="51">
        <v>250.33965517241381</v>
      </c>
      <c r="C602" s="12" t="s">
        <v>668</v>
      </c>
      <c r="D602" s="11"/>
      <c r="E602" s="91">
        <v>20</v>
      </c>
      <c r="F602" s="9" t="s">
        <v>11</v>
      </c>
      <c r="G602" s="16" t="s">
        <v>12</v>
      </c>
      <c r="H602" s="17" t="s">
        <v>13</v>
      </c>
      <c r="I602" s="16" t="s">
        <v>14</v>
      </c>
      <c r="J602" s="53">
        <v>271</v>
      </c>
      <c r="K602" s="54">
        <v>5420</v>
      </c>
      <c r="L602" s="1127">
        <v>0</v>
      </c>
      <c r="M602" s="53">
        <v>0</v>
      </c>
      <c r="N602" s="1081">
        <v>0</v>
      </c>
      <c r="O602" s="53">
        <v>0</v>
      </c>
      <c r="P602" s="1081">
        <v>0</v>
      </c>
      <c r="Q602" s="53">
        <v>0</v>
      </c>
      <c r="R602" s="1081">
        <v>7</v>
      </c>
      <c r="S602" s="53">
        <v>1897</v>
      </c>
      <c r="T602" s="1081">
        <v>0</v>
      </c>
      <c r="U602" s="53">
        <v>0</v>
      </c>
      <c r="V602" s="1081">
        <v>0</v>
      </c>
      <c r="W602" s="53">
        <v>0</v>
      </c>
      <c r="X602" s="1081">
        <v>6</v>
      </c>
      <c r="Y602" s="53">
        <v>1626</v>
      </c>
      <c r="Z602" s="1081">
        <v>0</v>
      </c>
      <c r="AA602" s="53">
        <v>0</v>
      </c>
      <c r="AB602" s="1081">
        <v>0</v>
      </c>
      <c r="AC602" s="53">
        <v>0</v>
      </c>
      <c r="AD602" s="1081">
        <v>7</v>
      </c>
      <c r="AE602" s="53">
        <v>1897</v>
      </c>
      <c r="AF602" s="1081">
        <v>0</v>
      </c>
      <c r="AG602" s="53">
        <v>0</v>
      </c>
      <c r="AH602" s="1081">
        <v>0</v>
      </c>
      <c r="AI602" s="53">
        <v>0</v>
      </c>
    </row>
    <row r="603" spans="2:35" s="6" customFormat="1" ht="66">
      <c r="B603" s="51">
        <v>512.79321428571427</v>
      </c>
      <c r="C603" s="12" t="s">
        <v>669</v>
      </c>
      <c r="D603" s="11"/>
      <c r="E603" s="91">
        <v>31</v>
      </c>
      <c r="F603" s="9" t="s">
        <v>550</v>
      </c>
      <c r="G603" s="16" t="s">
        <v>12</v>
      </c>
      <c r="H603" s="17" t="s">
        <v>13</v>
      </c>
      <c r="I603" s="16" t="s">
        <v>14</v>
      </c>
      <c r="J603" s="53">
        <v>554</v>
      </c>
      <c r="K603" s="54">
        <v>17174</v>
      </c>
      <c r="L603" s="1127">
        <v>0</v>
      </c>
      <c r="M603" s="53">
        <v>0</v>
      </c>
      <c r="N603" s="1081">
        <v>0</v>
      </c>
      <c r="O603" s="53">
        <v>0</v>
      </c>
      <c r="P603" s="1081">
        <v>0</v>
      </c>
      <c r="Q603" s="53">
        <v>0</v>
      </c>
      <c r="R603" s="1081">
        <v>19</v>
      </c>
      <c r="S603" s="53">
        <v>10526</v>
      </c>
      <c r="T603" s="1081">
        <v>0</v>
      </c>
      <c r="U603" s="53">
        <v>0</v>
      </c>
      <c r="V603" s="1081">
        <v>0</v>
      </c>
      <c r="W603" s="53">
        <v>0</v>
      </c>
      <c r="X603" s="1081">
        <v>6</v>
      </c>
      <c r="Y603" s="53">
        <v>3324</v>
      </c>
      <c r="Z603" s="1081">
        <v>0</v>
      </c>
      <c r="AA603" s="53">
        <v>0</v>
      </c>
      <c r="AB603" s="1081">
        <v>0</v>
      </c>
      <c r="AC603" s="53">
        <v>0</v>
      </c>
      <c r="AD603" s="1081">
        <v>6</v>
      </c>
      <c r="AE603" s="53">
        <v>3324</v>
      </c>
      <c r="AF603" s="1081">
        <v>0</v>
      </c>
      <c r="AG603" s="53">
        <v>0</v>
      </c>
      <c r="AH603" s="1081">
        <v>0</v>
      </c>
      <c r="AI603" s="53">
        <v>0</v>
      </c>
    </row>
    <row r="604" spans="2:35" s="6" customFormat="1" ht="66">
      <c r="B604" s="51">
        <v>195</v>
      </c>
      <c r="C604" s="25" t="s">
        <v>670</v>
      </c>
      <c r="D604" s="11"/>
      <c r="E604" s="91">
        <v>2</v>
      </c>
      <c r="F604" s="9" t="s">
        <v>26</v>
      </c>
      <c r="G604" s="16" t="s">
        <v>12</v>
      </c>
      <c r="H604" s="17" t="s">
        <v>13</v>
      </c>
      <c r="I604" s="16" t="s">
        <v>14</v>
      </c>
      <c r="J604" s="53">
        <v>211</v>
      </c>
      <c r="K604" s="54">
        <v>422</v>
      </c>
      <c r="L604" s="1127">
        <v>0</v>
      </c>
      <c r="M604" s="53">
        <v>0</v>
      </c>
      <c r="N604" s="1081">
        <v>0</v>
      </c>
      <c r="O604" s="53">
        <v>0</v>
      </c>
      <c r="P604" s="1081">
        <v>0</v>
      </c>
      <c r="Q604" s="53">
        <v>0</v>
      </c>
      <c r="R604" s="1081">
        <v>1</v>
      </c>
      <c r="S604" s="53">
        <v>211</v>
      </c>
      <c r="T604" s="1081">
        <v>0</v>
      </c>
      <c r="U604" s="53">
        <v>0</v>
      </c>
      <c r="V604" s="1081">
        <v>0</v>
      </c>
      <c r="W604" s="53">
        <v>0</v>
      </c>
      <c r="X604" s="1081">
        <v>1</v>
      </c>
      <c r="Y604" s="53">
        <v>211</v>
      </c>
      <c r="Z604" s="1081">
        <v>0</v>
      </c>
      <c r="AA604" s="53">
        <v>0</v>
      </c>
      <c r="AB604" s="1081">
        <v>0</v>
      </c>
      <c r="AC604" s="53">
        <v>0</v>
      </c>
      <c r="AD604" s="1081">
        <v>0</v>
      </c>
      <c r="AE604" s="53">
        <v>0</v>
      </c>
      <c r="AF604" s="1081">
        <v>0</v>
      </c>
      <c r="AG604" s="53">
        <v>0</v>
      </c>
      <c r="AH604" s="1081">
        <v>0</v>
      </c>
      <c r="AI604" s="53">
        <v>0</v>
      </c>
    </row>
    <row r="605" spans="2:35" s="6" customFormat="1" ht="66">
      <c r="B605" s="51">
        <v>100.92</v>
      </c>
      <c r="C605" s="13" t="s">
        <v>671</v>
      </c>
      <c r="D605" s="11"/>
      <c r="E605" s="91">
        <v>4</v>
      </c>
      <c r="F605" s="9" t="s">
        <v>103</v>
      </c>
      <c r="G605" s="16" t="s">
        <v>12</v>
      </c>
      <c r="H605" s="17" t="s">
        <v>13</v>
      </c>
      <c r="I605" s="16" t="s">
        <v>14</v>
      </c>
      <c r="J605" s="53">
        <v>109</v>
      </c>
      <c r="K605" s="54">
        <v>436</v>
      </c>
      <c r="L605" s="1127">
        <v>0</v>
      </c>
      <c r="M605" s="53">
        <v>0</v>
      </c>
      <c r="N605" s="1081">
        <v>0</v>
      </c>
      <c r="O605" s="53">
        <v>0</v>
      </c>
      <c r="P605" s="1081">
        <v>0</v>
      </c>
      <c r="Q605" s="53">
        <v>0</v>
      </c>
      <c r="R605" s="1081">
        <v>4</v>
      </c>
      <c r="S605" s="53">
        <v>436</v>
      </c>
      <c r="T605" s="1081">
        <v>0</v>
      </c>
      <c r="U605" s="53">
        <v>0</v>
      </c>
      <c r="V605" s="1081">
        <v>0</v>
      </c>
      <c r="W605" s="53">
        <v>0</v>
      </c>
      <c r="X605" s="1081">
        <v>0</v>
      </c>
      <c r="Y605" s="53">
        <v>0</v>
      </c>
      <c r="Z605" s="1081">
        <v>0</v>
      </c>
      <c r="AA605" s="53">
        <v>0</v>
      </c>
      <c r="AB605" s="1081">
        <v>0</v>
      </c>
      <c r="AC605" s="53">
        <v>0</v>
      </c>
      <c r="AD605" s="1081">
        <v>0</v>
      </c>
      <c r="AE605" s="53">
        <v>0</v>
      </c>
      <c r="AF605" s="1081">
        <v>0</v>
      </c>
      <c r="AG605" s="53">
        <v>0</v>
      </c>
      <c r="AH605" s="1081">
        <v>0</v>
      </c>
      <c r="AI605" s="53">
        <v>0</v>
      </c>
    </row>
    <row r="606" spans="2:35" s="6" customFormat="1" ht="66">
      <c r="B606" s="51">
        <v>50</v>
      </c>
      <c r="C606" s="24" t="s">
        <v>672</v>
      </c>
      <c r="D606" s="11"/>
      <c r="E606" s="91">
        <v>9</v>
      </c>
      <c r="F606" s="9" t="s">
        <v>164</v>
      </c>
      <c r="G606" s="16" t="s">
        <v>12</v>
      </c>
      <c r="H606" s="17" t="s">
        <v>13</v>
      </c>
      <c r="I606" s="16" t="s">
        <v>14</v>
      </c>
      <c r="J606" s="53">
        <v>54</v>
      </c>
      <c r="K606" s="54">
        <v>486</v>
      </c>
      <c r="L606" s="1127">
        <v>0</v>
      </c>
      <c r="M606" s="53">
        <v>0</v>
      </c>
      <c r="N606" s="1081">
        <v>0</v>
      </c>
      <c r="O606" s="53">
        <v>0</v>
      </c>
      <c r="P606" s="1081">
        <v>0</v>
      </c>
      <c r="Q606" s="53">
        <v>0</v>
      </c>
      <c r="R606" s="1081">
        <v>3</v>
      </c>
      <c r="S606" s="53">
        <v>162</v>
      </c>
      <c r="T606" s="1081">
        <v>0</v>
      </c>
      <c r="U606" s="53">
        <v>0</v>
      </c>
      <c r="V606" s="1081">
        <v>0</v>
      </c>
      <c r="W606" s="53">
        <v>0</v>
      </c>
      <c r="X606" s="1081">
        <v>3</v>
      </c>
      <c r="Y606" s="53">
        <v>162</v>
      </c>
      <c r="Z606" s="1081">
        <v>0</v>
      </c>
      <c r="AA606" s="53">
        <v>0</v>
      </c>
      <c r="AB606" s="1081">
        <v>0</v>
      </c>
      <c r="AC606" s="53">
        <v>0</v>
      </c>
      <c r="AD606" s="1081">
        <v>3</v>
      </c>
      <c r="AE606" s="53">
        <v>162</v>
      </c>
      <c r="AF606" s="1081">
        <v>0</v>
      </c>
      <c r="AG606" s="53">
        <v>0</v>
      </c>
      <c r="AH606" s="1081">
        <v>0</v>
      </c>
      <c r="AI606" s="53">
        <v>0</v>
      </c>
    </row>
    <row r="607" spans="2:35" s="6" customFormat="1" ht="66">
      <c r="B607" s="51">
        <v>49.125999999999998</v>
      </c>
      <c r="C607" s="25" t="s">
        <v>673</v>
      </c>
      <c r="D607" s="11"/>
      <c r="E607" s="91">
        <v>5</v>
      </c>
      <c r="F607" s="9" t="s">
        <v>11</v>
      </c>
      <c r="G607" s="16" t="s">
        <v>12</v>
      </c>
      <c r="H607" s="17" t="s">
        <v>13</v>
      </c>
      <c r="I607" s="16" t="s">
        <v>14</v>
      </c>
      <c r="J607" s="53">
        <v>53</v>
      </c>
      <c r="K607" s="54">
        <v>265</v>
      </c>
      <c r="L607" s="1127">
        <v>0</v>
      </c>
      <c r="M607" s="53">
        <v>0</v>
      </c>
      <c r="N607" s="1081">
        <v>0</v>
      </c>
      <c r="O607" s="53">
        <v>0</v>
      </c>
      <c r="P607" s="1081">
        <v>0</v>
      </c>
      <c r="Q607" s="53">
        <v>0</v>
      </c>
      <c r="R607" s="1081">
        <v>5</v>
      </c>
      <c r="S607" s="53">
        <v>265</v>
      </c>
      <c r="T607" s="1081">
        <v>0</v>
      </c>
      <c r="U607" s="53">
        <v>0</v>
      </c>
      <c r="V607" s="1081">
        <v>0</v>
      </c>
      <c r="W607" s="53">
        <v>0</v>
      </c>
      <c r="X607" s="1081">
        <v>0</v>
      </c>
      <c r="Y607" s="53">
        <v>0</v>
      </c>
      <c r="Z607" s="1081">
        <v>0</v>
      </c>
      <c r="AA607" s="53">
        <v>0</v>
      </c>
      <c r="AB607" s="1081">
        <v>0</v>
      </c>
      <c r="AC607" s="53">
        <v>0</v>
      </c>
      <c r="AD607" s="1081">
        <v>0</v>
      </c>
      <c r="AE607" s="53">
        <v>0</v>
      </c>
      <c r="AF607" s="1081">
        <v>0</v>
      </c>
      <c r="AG607" s="53">
        <v>0</v>
      </c>
      <c r="AH607" s="1081">
        <v>0</v>
      </c>
      <c r="AI607" s="53">
        <v>0</v>
      </c>
    </row>
    <row r="608" spans="2:35" s="6" customFormat="1" ht="66">
      <c r="B608" s="51">
        <v>40.333229166666662</v>
      </c>
      <c r="C608" s="12" t="s">
        <v>589</v>
      </c>
      <c r="D608" s="11"/>
      <c r="E608" s="91">
        <v>57</v>
      </c>
      <c r="F608" s="9" t="s">
        <v>11</v>
      </c>
      <c r="G608" s="16" t="s">
        <v>12</v>
      </c>
      <c r="H608" s="17" t="s">
        <v>13</v>
      </c>
      <c r="I608" s="16" t="s">
        <v>14</v>
      </c>
      <c r="J608" s="53">
        <v>44</v>
      </c>
      <c r="K608" s="54">
        <v>2508</v>
      </c>
      <c r="L608" s="1127">
        <v>0</v>
      </c>
      <c r="M608" s="53">
        <v>0</v>
      </c>
      <c r="N608" s="1081">
        <v>0</v>
      </c>
      <c r="O608" s="53">
        <v>0</v>
      </c>
      <c r="P608" s="1081">
        <v>0</v>
      </c>
      <c r="Q608" s="53">
        <v>0</v>
      </c>
      <c r="R608" s="1081">
        <v>27</v>
      </c>
      <c r="S608" s="53">
        <v>1188</v>
      </c>
      <c r="T608" s="1081">
        <v>0</v>
      </c>
      <c r="U608" s="53">
        <v>0</v>
      </c>
      <c r="V608" s="1081">
        <v>0</v>
      </c>
      <c r="W608" s="53">
        <v>0</v>
      </c>
      <c r="X608" s="1081">
        <v>20</v>
      </c>
      <c r="Y608" s="53">
        <v>880</v>
      </c>
      <c r="Z608" s="1081">
        <v>0</v>
      </c>
      <c r="AA608" s="53">
        <v>0</v>
      </c>
      <c r="AB608" s="1081">
        <v>0</v>
      </c>
      <c r="AC608" s="53">
        <v>0</v>
      </c>
      <c r="AD608" s="1081">
        <v>10</v>
      </c>
      <c r="AE608" s="53">
        <v>440</v>
      </c>
      <c r="AF608" s="1081">
        <v>0</v>
      </c>
      <c r="AG608" s="53">
        <v>0</v>
      </c>
      <c r="AH608" s="1081">
        <v>0</v>
      </c>
      <c r="AI608" s="53">
        <v>0</v>
      </c>
    </row>
    <row r="609" spans="1:35" s="6" customFormat="1" ht="66">
      <c r="B609" s="51">
        <v>13.908380952380954</v>
      </c>
      <c r="C609" s="13" t="s">
        <v>674</v>
      </c>
      <c r="D609" s="11"/>
      <c r="E609" s="91">
        <v>100</v>
      </c>
      <c r="F609" s="9" t="s">
        <v>103</v>
      </c>
      <c r="G609" s="16" t="s">
        <v>12</v>
      </c>
      <c r="H609" s="17" t="s">
        <v>13</v>
      </c>
      <c r="I609" s="16" t="s">
        <v>14</v>
      </c>
      <c r="J609" s="53">
        <v>15</v>
      </c>
      <c r="K609" s="54">
        <v>1500</v>
      </c>
      <c r="L609" s="1127">
        <v>0</v>
      </c>
      <c r="M609" s="53">
        <v>0</v>
      </c>
      <c r="N609" s="1081">
        <v>0</v>
      </c>
      <c r="O609" s="53">
        <v>0</v>
      </c>
      <c r="P609" s="1081">
        <v>0</v>
      </c>
      <c r="Q609" s="53">
        <v>0</v>
      </c>
      <c r="R609" s="1081">
        <v>100</v>
      </c>
      <c r="S609" s="53">
        <v>1500</v>
      </c>
      <c r="T609" s="1081">
        <v>0</v>
      </c>
      <c r="U609" s="53">
        <v>0</v>
      </c>
      <c r="V609" s="1081">
        <v>0</v>
      </c>
      <c r="W609" s="53">
        <v>0</v>
      </c>
      <c r="X609" s="1081">
        <v>0</v>
      </c>
      <c r="Y609" s="53">
        <v>0</v>
      </c>
      <c r="Z609" s="1081">
        <v>0</v>
      </c>
      <c r="AA609" s="53">
        <v>0</v>
      </c>
      <c r="AB609" s="1081">
        <v>0</v>
      </c>
      <c r="AC609" s="53">
        <v>0</v>
      </c>
      <c r="AD609" s="1081">
        <v>0</v>
      </c>
      <c r="AE609" s="53">
        <v>0</v>
      </c>
      <c r="AF609" s="1081">
        <v>0</v>
      </c>
      <c r="AG609" s="53">
        <v>0</v>
      </c>
      <c r="AH609" s="1081">
        <v>0</v>
      </c>
      <c r="AI609" s="53">
        <v>0</v>
      </c>
    </row>
    <row r="610" spans="1:35" s="6" customFormat="1" ht="66">
      <c r="B610" s="51">
        <v>50.62409090909091</v>
      </c>
      <c r="C610" s="25" t="s">
        <v>675</v>
      </c>
      <c r="D610" s="11"/>
      <c r="E610" s="91">
        <v>10</v>
      </c>
      <c r="F610" s="9" t="s">
        <v>11</v>
      </c>
      <c r="G610" s="16" t="s">
        <v>12</v>
      </c>
      <c r="H610" s="17" t="s">
        <v>13</v>
      </c>
      <c r="I610" s="16" t="s">
        <v>14</v>
      </c>
      <c r="J610" s="53">
        <v>55</v>
      </c>
      <c r="K610" s="54">
        <v>550</v>
      </c>
      <c r="L610" s="1127">
        <v>0</v>
      </c>
      <c r="M610" s="53">
        <v>0</v>
      </c>
      <c r="N610" s="1081">
        <v>0</v>
      </c>
      <c r="O610" s="53">
        <v>0</v>
      </c>
      <c r="P610" s="1081">
        <v>0</v>
      </c>
      <c r="Q610" s="53">
        <v>0</v>
      </c>
      <c r="R610" s="1081">
        <v>10</v>
      </c>
      <c r="S610" s="53">
        <v>550</v>
      </c>
      <c r="T610" s="1081">
        <v>0</v>
      </c>
      <c r="U610" s="53">
        <v>0</v>
      </c>
      <c r="V610" s="1081">
        <v>0</v>
      </c>
      <c r="W610" s="53">
        <v>0</v>
      </c>
      <c r="X610" s="1081">
        <v>0</v>
      </c>
      <c r="Y610" s="53">
        <v>0</v>
      </c>
      <c r="Z610" s="1081">
        <v>0</v>
      </c>
      <c r="AA610" s="53">
        <v>0</v>
      </c>
      <c r="AB610" s="1081">
        <v>0</v>
      </c>
      <c r="AC610" s="53">
        <v>0</v>
      </c>
      <c r="AD610" s="1081">
        <v>0</v>
      </c>
      <c r="AE610" s="53">
        <v>0</v>
      </c>
      <c r="AF610" s="1081">
        <v>0</v>
      </c>
      <c r="AG610" s="53">
        <v>0</v>
      </c>
      <c r="AH610" s="1081">
        <v>0</v>
      </c>
      <c r="AI610" s="53">
        <v>0</v>
      </c>
    </row>
    <row r="611" spans="1:35" s="6" customFormat="1" ht="66">
      <c r="B611" s="51">
        <v>224.57583333333332</v>
      </c>
      <c r="C611" s="25" t="s">
        <v>676</v>
      </c>
      <c r="D611" s="11"/>
      <c r="E611" s="91">
        <v>5</v>
      </c>
      <c r="F611" s="9" t="s">
        <v>11</v>
      </c>
      <c r="G611" s="16" t="s">
        <v>12</v>
      </c>
      <c r="H611" s="17" t="s">
        <v>13</v>
      </c>
      <c r="I611" s="16" t="s">
        <v>14</v>
      </c>
      <c r="J611" s="53">
        <v>243</v>
      </c>
      <c r="K611" s="54">
        <v>1215</v>
      </c>
      <c r="L611" s="1127">
        <v>0</v>
      </c>
      <c r="M611" s="53">
        <v>0</v>
      </c>
      <c r="N611" s="1081">
        <v>0</v>
      </c>
      <c r="O611" s="53">
        <v>0</v>
      </c>
      <c r="P611" s="1081">
        <v>0</v>
      </c>
      <c r="Q611" s="53">
        <v>0</v>
      </c>
      <c r="R611" s="1081">
        <v>5</v>
      </c>
      <c r="S611" s="53">
        <v>1215</v>
      </c>
      <c r="T611" s="1081">
        <v>0</v>
      </c>
      <c r="U611" s="53">
        <v>0</v>
      </c>
      <c r="V611" s="1081">
        <v>0</v>
      </c>
      <c r="W611" s="53">
        <v>0</v>
      </c>
      <c r="X611" s="1081">
        <v>0</v>
      </c>
      <c r="Y611" s="53">
        <v>0</v>
      </c>
      <c r="Z611" s="1081">
        <v>0</v>
      </c>
      <c r="AA611" s="53">
        <v>0</v>
      </c>
      <c r="AB611" s="1081">
        <v>0</v>
      </c>
      <c r="AC611" s="53">
        <v>0</v>
      </c>
      <c r="AD611" s="1081">
        <v>0</v>
      </c>
      <c r="AE611" s="53">
        <v>0</v>
      </c>
      <c r="AF611" s="1081">
        <v>0</v>
      </c>
      <c r="AG611" s="53">
        <v>0</v>
      </c>
      <c r="AH611" s="1081">
        <v>0</v>
      </c>
      <c r="AI611" s="53">
        <v>0</v>
      </c>
    </row>
    <row r="612" spans="1:35" s="6" customFormat="1" ht="66">
      <c r="B612" s="51">
        <v>327.09899999999999</v>
      </c>
      <c r="C612" s="24" t="s">
        <v>677</v>
      </c>
      <c r="D612" s="11"/>
      <c r="E612" s="91">
        <v>6</v>
      </c>
      <c r="F612" s="9" t="s">
        <v>111</v>
      </c>
      <c r="G612" s="16" t="s">
        <v>12</v>
      </c>
      <c r="H612" s="17" t="s">
        <v>13</v>
      </c>
      <c r="I612" s="16" t="s">
        <v>14</v>
      </c>
      <c r="J612" s="53">
        <v>354</v>
      </c>
      <c r="K612" s="54">
        <v>2124</v>
      </c>
      <c r="L612" s="1127">
        <v>0</v>
      </c>
      <c r="M612" s="53">
        <v>0</v>
      </c>
      <c r="N612" s="1081">
        <v>0</v>
      </c>
      <c r="O612" s="53">
        <v>0</v>
      </c>
      <c r="P612" s="1081">
        <v>0</v>
      </c>
      <c r="Q612" s="53">
        <v>0</v>
      </c>
      <c r="R612" s="1081">
        <v>6</v>
      </c>
      <c r="S612" s="53">
        <v>2124</v>
      </c>
      <c r="T612" s="1081">
        <v>0</v>
      </c>
      <c r="U612" s="53">
        <v>0</v>
      </c>
      <c r="V612" s="1081">
        <v>0</v>
      </c>
      <c r="W612" s="53">
        <v>0</v>
      </c>
      <c r="X612" s="1081">
        <v>0</v>
      </c>
      <c r="Y612" s="53">
        <v>0</v>
      </c>
      <c r="Z612" s="1081">
        <v>0</v>
      </c>
      <c r="AA612" s="53">
        <v>0</v>
      </c>
      <c r="AB612" s="1081">
        <v>0</v>
      </c>
      <c r="AC612" s="53">
        <v>0</v>
      </c>
      <c r="AD612" s="1081">
        <v>0</v>
      </c>
      <c r="AE612" s="53">
        <v>0</v>
      </c>
      <c r="AF612" s="1081">
        <v>0</v>
      </c>
      <c r="AG612" s="53">
        <v>0</v>
      </c>
      <c r="AH612" s="1081">
        <v>0</v>
      </c>
      <c r="AI612" s="53">
        <v>0</v>
      </c>
    </row>
    <row r="613" spans="1:35" s="6" customFormat="1" ht="66">
      <c r="B613" s="51">
        <v>756.88863636363635</v>
      </c>
      <c r="C613" s="12" t="s">
        <v>678</v>
      </c>
      <c r="D613" s="11"/>
      <c r="E613" s="91">
        <v>5</v>
      </c>
      <c r="F613" s="9" t="s">
        <v>26</v>
      </c>
      <c r="G613" s="16" t="s">
        <v>12</v>
      </c>
      <c r="H613" s="17" t="s">
        <v>13</v>
      </c>
      <c r="I613" s="16" t="s">
        <v>14</v>
      </c>
      <c r="J613" s="53">
        <v>818</v>
      </c>
      <c r="K613" s="54">
        <v>4090</v>
      </c>
      <c r="L613" s="1127">
        <v>0</v>
      </c>
      <c r="M613" s="53">
        <v>0</v>
      </c>
      <c r="N613" s="1081">
        <v>0</v>
      </c>
      <c r="O613" s="53">
        <v>0</v>
      </c>
      <c r="P613" s="1081">
        <v>0</v>
      </c>
      <c r="Q613" s="53">
        <v>0</v>
      </c>
      <c r="R613" s="1081">
        <v>5</v>
      </c>
      <c r="S613" s="53">
        <v>4090</v>
      </c>
      <c r="T613" s="1081">
        <v>0</v>
      </c>
      <c r="U613" s="53">
        <v>0</v>
      </c>
      <c r="V613" s="1081">
        <v>0</v>
      </c>
      <c r="W613" s="53">
        <v>0</v>
      </c>
      <c r="X613" s="1081">
        <v>0</v>
      </c>
      <c r="Y613" s="53">
        <v>0</v>
      </c>
      <c r="Z613" s="1081">
        <v>0</v>
      </c>
      <c r="AA613" s="53">
        <v>0</v>
      </c>
      <c r="AB613" s="1081">
        <v>0</v>
      </c>
      <c r="AC613" s="53">
        <v>0</v>
      </c>
      <c r="AD613" s="1081">
        <v>0</v>
      </c>
      <c r="AE613" s="53">
        <v>0</v>
      </c>
      <c r="AF613" s="1081">
        <v>0</v>
      </c>
      <c r="AG613" s="53">
        <v>0</v>
      </c>
      <c r="AH613" s="1081">
        <v>0</v>
      </c>
      <c r="AI613" s="53">
        <v>0</v>
      </c>
    </row>
    <row r="614" spans="1:35" s="6" customFormat="1" ht="66" customHeight="1">
      <c r="B614" s="51">
        <v>484.88000000000005</v>
      </c>
      <c r="C614" s="13" t="s">
        <v>679</v>
      </c>
      <c r="D614" s="11"/>
      <c r="E614" s="91">
        <v>2</v>
      </c>
      <c r="F614" s="9" t="s">
        <v>586</v>
      </c>
      <c r="G614" s="16" t="s">
        <v>12</v>
      </c>
      <c r="H614" s="17" t="s">
        <v>13</v>
      </c>
      <c r="I614" s="16" t="s">
        <v>14</v>
      </c>
      <c r="J614" s="53">
        <v>524</v>
      </c>
      <c r="K614" s="54">
        <v>1048</v>
      </c>
      <c r="L614" s="1127">
        <v>0</v>
      </c>
      <c r="M614" s="53">
        <v>0</v>
      </c>
      <c r="N614" s="1081">
        <v>0</v>
      </c>
      <c r="O614" s="53">
        <v>0</v>
      </c>
      <c r="P614" s="1081">
        <v>0</v>
      </c>
      <c r="Q614" s="53">
        <v>0</v>
      </c>
      <c r="R614" s="1081">
        <v>2</v>
      </c>
      <c r="S614" s="53">
        <v>1048</v>
      </c>
      <c r="T614" s="1081">
        <v>0</v>
      </c>
      <c r="U614" s="53">
        <v>0</v>
      </c>
      <c r="V614" s="1081">
        <v>0</v>
      </c>
      <c r="W614" s="53">
        <v>0</v>
      </c>
      <c r="X614" s="1081">
        <v>0</v>
      </c>
      <c r="Y614" s="53">
        <v>0</v>
      </c>
      <c r="Z614" s="1081">
        <v>0</v>
      </c>
      <c r="AA614" s="53">
        <v>0</v>
      </c>
      <c r="AB614" s="1081">
        <v>0</v>
      </c>
      <c r="AC614" s="53">
        <v>0</v>
      </c>
      <c r="AD614" s="1081">
        <v>0</v>
      </c>
      <c r="AE614" s="53">
        <v>0</v>
      </c>
      <c r="AF614" s="1081">
        <v>0</v>
      </c>
      <c r="AG614" s="53">
        <v>0</v>
      </c>
      <c r="AH614" s="1081">
        <v>0</v>
      </c>
      <c r="AI614" s="53">
        <v>0</v>
      </c>
    </row>
    <row r="615" spans="1:35" s="6" customFormat="1" ht="66" customHeight="1">
      <c r="B615" s="51">
        <v>131.42833333333334</v>
      </c>
      <c r="C615" s="12" t="s">
        <v>680</v>
      </c>
      <c r="D615" s="11"/>
      <c r="E615" s="91">
        <v>5</v>
      </c>
      <c r="F615" s="9" t="s">
        <v>550</v>
      </c>
      <c r="G615" s="16" t="s">
        <v>12</v>
      </c>
      <c r="H615" s="17" t="s">
        <v>13</v>
      </c>
      <c r="I615" s="16" t="s">
        <v>14</v>
      </c>
      <c r="J615" s="53">
        <v>142</v>
      </c>
      <c r="K615" s="54">
        <v>710</v>
      </c>
      <c r="L615" s="1127">
        <v>0</v>
      </c>
      <c r="M615" s="53">
        <v>0</v>
      </c>
      <c r="N615" s="1081">
        <v>0</v>
      </c>
      <c r="O615" s="53">
        <v>0</v>
      </c>
      <c r="P615" s="1081">
        <v>0</v>
      </c>
      <c r="Q615" s="53">
        <v>0</v>
      </c>
      <c r="R615" s="1081">
        <v>5</v>
      </c>
      <c r="S615" s="53">
        <v>710</v>
      </c>
      <c r="T615" s="1081">
        <v>0</v>
      </c>
      <c r="U615" s="53">
        <v>0</v>
      </c>
      <c r="V615" s="1081">
        <v>0</v>
      </c>
      <c r="W615" s="53">
        <v>0</v>
      </c>
      <c r="X615" s="1081">
        <v>0</v>
      </c>
      <c r="Y615" s="53">
        <v>0</v>
      </c>
      <c r="Z615" s="1081">
        <v>0</v>
      </c>
      <c r="AA615" s="53">
        <v>0</v>
      </c>
      <c r="AB615" s="1081">
        <v>0</v>
      </c>
      <c r="AC615" s="53">
        <v>0</v>
      </c>
      <c r="AD615" s="1081">
        <v>0</v>
      </c>
      <c r="AE615" s="53">
        <v>0</v>
      </c>
      <c r="AF615" s="1081">
        <v>0</v>
      </c>
      <c r="AG615" s="53">
        <v>0</v>
      </c>
      <c r="AH615" s="1081">
        <v>0</v>
      </c>
      <c r="AI615" s="53">
        <v>0</v>
      </c>
    </row>
    <row r="616" spans="1:35" s="6" customFormat="1" ht="66" customHeight="1">
      <c r="B616" s="51">
        <v>77.731666666666669</v>
      </c>
      <c r="C616" s="12" t="s">
        <v>681</v>
      </c>
      <c r="D616" s="11"/>
      <c r="E616" s="91">
        <v>5</v>
      </c>
      <c r="F616" s="9" t="s">
        <v>11</v>
      </c>
      <c r="G616" s="16" t="s">
        <v>12</v>
      </c>
      <c r="H616" s="17" t="s">
        <v>13</v>
      </c>
      <c r="I616" s="16" t="s">
        <v>14</v>
      </c>
      <c r="J616" s="53">
        <v>84</v>
      </c>
      <c r="K616" s="54">
        <v>420</v>
      </c>
      <c r="L616" s="1127">
        <v>0</v>
      </c>
      <c r="M616" s="53">
        <v>0</v>
      </c>
      <c r="N616" s="1081">
        <v>0</v>
      </c>
      <c r="O616" s="53">
        <v>0</v>
      </c>
      <c r="P616" s="1081">
        <v>0</v>
      </c>
      <c r="Q616" s="53">
        <v>0</v>
      </c>
      <c r="R616" s="1081">
        <v>5</v>
      </c>
      <c r="S616" s="53">
        <v>420</v>
      </c>
      <c r="T616" s="1081">
        <v>0</v>
      </c>
      <c r="U616" s="53">
        <v>0</v>
      </c>
      <c r="V616" s="1081">
        <v>0</v>
      </c>
      <c r="W616" s="53">
        <v>0</v>
      </c>
      <c r="X616" s="1081">
        <v>0</v>
      </c>
      <c r="Y616" s="53">
        <v>0</v>
      </c>
      <c r="Z616" s="1081">
        <v>0</v>
      </c>
      <c r="AA616" s="53">
        <v>0</v>
      </c>
      <c r="AB616" s="1081">
        <v>0</v>
      </c>
      <c r="AC616" s="53">
        <v>0</v>
      </c>
      <c r="AD616" s="1081">
        <v>0</v>
      </c>
      <c r="AE616" s="53">
        <v>0</v>
      </c>
      <c r="AF616" s="1081">
        <v>0</v>
      </c>
      <c r="AG616" s="53">
        <v>0</v>
      </c>
      <c r="AH616" s="1081">
        <v>0</v>
      </c>
      <c r="AI616" s="53">
        <v>0</v>
      </c>
    </row>
    <row r="617" spans="1:35" s="6" customFormat="1" ht="66" customHeight="1">
      <c r="B617" s="51">
        <v>199.82000000000002</v>
      </c>
      <c r="C617" s="13" t="s">
        <v>682</v>
      </c>
      <c r="D617" s="11"/>
      <c r="E617" s="91">
        <v>1</v>
      </c>
      <c r="F617" s="9" t="s">
        <v>586</v>
      </c>
      <c r="G617" s="16" t="s">
        <v>12</v>
      </c>
      <c r="H617" s="17" t="s">
        <v>13</v>
      </c>
      <c r="I617" s="16" t="s">
        <v>14</v>
      </c>
      <c r="J617" s="53">
        <v>516</v>
      </c>
      <c r="K617" s="54">
        <v>516</v>
      </c>
      <c r="L617" s="1127">
        <v>0</v>
      </c>
      <c r="M617" s="53">
        <v>0</v>
      </c>
      <c r="N617" s="1081">
        <v>0</v>
      </c>
      <c r="O617" s="53">
        <v>0</v>
      </c>
      <c r="P617" s="1081">
        <v>0</v>
      </c>
      <c r="Q617" s="53">
        <v>0</v>
      </c>
      <c r="R617" s="1081">
        <v>1</v>
      </c>
      <c r="S617" s="53">
        <v>516</v>
      </c>
      <c r="T617" s="1081">
        <v>0</v>
      </c>
      <c r="U617" s="53">
        <v>0</v>
      </c>
      <c r="V617" s="1081">
        <v>0</v>
      </c>
      <c r="W617" s="53">
        <v>0</v>
      </c>
      <c r="X617" s="1081">
        <v>0</v>
      </c>
      <c r="Y617" s="53">
        <v>0</v>
      </c>
      <c r="Z617" s="1081">
        <v>0</v>
      </c>
      <c r="AA617" s="53">
        <v>0</v>
      </c>
      <c r="AB617" s="1081">
        <v>0</v>
      </c>
      <c r="AC617" s="53">
        <v>0</v>
      </c>
      <c r="AD617" s="1081">
        <v>0</v>
      </c>
      <c r="AE617" s="53">
        <v>0</v>
      </c>
      <c r="AF617" s="1081">
        <v>0</v>
      </c>
      <c r="AG617" s="53">
        <v>0</v>
      </c>
      <c r="AH617" s="1081">
        <v>0</v>
      </c>
      <c r="AI617" s="53">
        <v>0</v>
      </c>
    </row>
    <row r="618" spans="1:35" s="6" customFormat="1" ht="66">
      <c r="B618" s="51">
        <v>224.68235294117648</v>
      </c>
      <c r="C618" s="13" t="s">
        <v>683</v>
      </c>
      <c r="D618" s="11"/>
      <c r="E618" s="91">
        <v>30</v>
      </c>
      <c r="F618" s="100" t="s">
        <v>11</v>
      </c>
      <c r="G618" s="16" t="s">
        <v>12</v>
      </c>
      <c r="H618" s="17" t="s">
        <v>13</v>
      </c>
      <c r="I618" s="16" t="s">
        <v>14</v>
      </c>
      <c r="J618" s="53">
        <v>243</v>
      </c>
      <c r="K618" s="54">
        <v>7290</v>
      </c>
      <c r="L618" s="1127">
        <v>0</v>
      </c>
      <c r="M618" s="53">
        <v>0</v>
      </c>
      <c r="N618" s="1081">
        <v>0</v>
      </c>
      <c r="O618" s="53">
        <v>0</v>
      </c>
      <c r="P618" s="1081">
        <v>0</v>
      </c>
      <c r="Q618" s="53">
        <v>0</v>
      </c>
      <c r="R618" s="1081">
        <v>15</v>
      </c>
      <c r="S618" s="53">
        <v>3645</v>
      </c>
      <c r="T618" s="1081">
        <v>0</v>
      </c>
      <c r="U618" s="53">
        <v>0</v>
      </c>
      <c r="V618" s="1081">
        <v>0</v>
      </c>
      <c r="W618" s="53">
        <v>0</v>
      </c>
      <c r="X618" s="1081">
        <v>8</v>
      </c>
      <c r="Y618" s="53">
        <v>1944</v>
      </c>
      <c r="Z618" s="1081">
        <v>0</v>
      </c>
      <c r="AA618" s="53">
        <v>0</v>
      </c>
      <c r="AB618" s="1081">
        <v>0</v>
      </c>
      <c r="AC618" s="53">
        <v>0</v>
      </c>
      <c r="AD618" s="1081">
        <v>7</v>
      </c>
      <c r="AE618" s="53">
        <v>1701</v>
      </c>
      <c r="AF618" s="1081">
        <v>0</v>
      </c>
      <c r="AG618" s="53">
        <v>0</v>
      </c>
      <c r="AH618" s="1081">
        <v>0</v>
      </c>
      <c r="AI618" s="53">
        <v>0</v>
      </c>
    </row>
    <row r="619" spans="1:35" s="6" customFormat="1" ht="66">
      <c r="B619" s="51">
        <v>589.16129032258061</v>
      </c>
      <c r="C619" s="13" t="s">
        <v>684</v>
      </c>
      <c r="D619" s="11"/>
      <c r="E619" s="91">
        <v>57</v>
      </c>
      <c r="F619" s="9" t="s">
        <v>648</v>
      </c>
      <c r="G619" s="16" t="s">
        <v>12</v>
      </c>
      <c r="H619" s="17" t="s">
        <v>13</v>
      </c>
      <c r="I619" s="16" t="s">
        <v>14</v>
      </c>
      <c r="J619" s="53">
        <v>637</v>
      </c>
      <c r="K619" s="54">
        <v>26544</v>
      </c>
      <c r="L619" s="1127">
        <v>0</v>
      </c>
      <c r="M619" s="53">
        <v>0</v>
      </c>
      <c r="N619" s="1081">
        <v>0</v>
      </c>
      <c r="O619" s="53">
        <v>0</v>
      </c>
      <c r="P619" s="1081">
        <v>0</v>
      </c>
      <c r="Q619" s="53">
        <v>0</v>
      </c>
      <c r="R619" s="1081">
        <v>21</v>
      </c>
      <c r="S619" s="53">
        <v>9471</v>
      </c>
      <c r="T619" s="1081">
        <v>1</v>
      </c>
      <c r="U619" s="53">
        <v>637</v>
      </c>
      <c r="V619" s="1081">
        <v>0</v>
      </c>
      <c r="W619" s="53">
        <v>0</v>
      </c>
      <c r="X619" s="1081">
        <v>19</v>
      </c>
      <c r="Y619" s="53">
        <v>8755</v>
      </c>
      <c r="Z619" s="1081">
        <v>0</v>
      </c>
      <c r="AA619" s="53">
        <v>0</v>
      </c>
      <c r="AB619" s="1081">
        <v>0</v>
      </c>
      <c r="AC619" s="53">
        <v>0</v>
      </c>
      <c r="AD619" s="1081">
        <v>16</v>
      </c>
      <c r="AE619" s="53">
        <v>7681</v>
      </c>
      <c r="AF619" s="1081">
        <v>0</v>
      </c>
      <c r="AG619" s="53">
        <v>0</v>
      </c>
      <c r="AH619" s="1081">
        <v>0</v>
      </c>
      <c r="AI619" s="53">
        <v>0</v>
      </c>
    </row>
    <row r="620" spans="1:35" s="6" customFormat="1" ht="66">
      <c r="B620" s="51">
        <v>361.98953488372092</v>
      </c>
      <c r="C620" s="13" t="s">
        <v>685</v>
      </c>
      <c r="D620" s="11"/>
      <c r="E620" s="91">
        <v>34</v>
      </c>
      <c r="F620" s="9" t="s">
        <v>11</v>
      </c>
      <c r="G620" s="16" t="s">
        <v>12</v>
      </c>
      <c r="H620" s="17" t="s">
        <v>13</v>
      </c>
      <c r="I620" s="16" t="s">
        <v>14</v>
      </c>
      <c r="J620" s="53">
        <v>391</v>
      </c>
      <c r="K620" s="54">
        <v>13294</v>
      </c>
      <c r="L620" s="1127">
        <v>0</v>
      </c>
      <c r="M620" s="53">
        <v>0</v>
      </c>
      <c r="N620" s="1081">
        <v>0</v>
      </c>
      <c r="O620" s="53">
        <v>0</v>
      </c>
      <c r="P620" s="1081">
        <v>0</v>
      </c>
      <c r="Q620" s="53">
        <v>0</v>
      </c>
      <c r="R620" s="1081">
        <v>18</v>
      </c>
      <c r="S620" s="53">
        <v>7038</v>
      </c>
      <c r="T620" s="1081">
        <v>0</v>
      </c>
      <c r="U620" s="53">
        <v>0</v>
      </c>
      <c r="V620" s="1081">
        <v>0</v>
      </c>
      <c r="W620" s="53">
        <v>0</v>
      </c>
      <c r="X620" s="1081">
        <v>8</v>
      </c>
      <c r="Y620" s="53">
        <v>3128</v>
      </c>
      <c r="Z620" s="1081">
        <v>0</v>
      </c>
      <c r="AA620" s="53">
        <v>0</v>
      </c>
      <c r="AB620" s="1081">
        <v>0</v>
      </c>
      <c r="AC620" s="53">
        <v>0</v>
      </c>
      <c r="AD620" s="1081">
        <v>8</v>
      </c>
      <c r="AE620" s="53">
        <v>3128</v>
      </c>
      <c r="AF620" s="1081">
        <v>0</v>
      </c>
      <c r="AG620" s="53">
        <v>0</v>
      </c>
      <c r="AH620" s="1081">
        <v>0</v>
      </c>
      <c r="AI620" s="53">
        <v>0</v>
      </c>
    </row>
    <row r="621" spans="1:35" s="6" customFormat="1" ht="66">
      <c r="B621" s="51"/>
      <c r="C621" s="13" t="s">
        <v>686</v>
      </c>
      <c r="E621" s="97">
        <v>300</v>
      </c>
      <c r="F621" s="9" t="s">
        <v>11</v>
      </c>
      <c r="G621" s="16" t="s">
        <v>12</v>
      </c>
      <c r="H621" s="17" t="s">
        <v>13</v>
      </c>
      <c r="I621" s="16" t="s">
        <v>14</v>
      </c>
      <c r="J621" s="53">
        <v>65</v>
      </c>
      <c r="K621" s="54">
        <v>19500</v>
      </c>
      <c r="L621" s="1127">
        <v>0</v>
      </c>
      <c r="M621" s="53">
        <v>0</v>
      </c>
      <c r="N621" s="1081">
        <v>0</v>
      </c>
      <c r="O621" s="53">
        <v>0</v>
      </c>
      <c r="P621" s="1081">
        <v>0</v>
      </c>
      <c r="Q621" s="53">
        <v>0</v>
      </c>
      <c r="R621" s="1081">
        <v>300</v>
      </c>
      <c r="S621" s="53">
        <v>19500</v>
      </c>
      <c r="T621" s="1081">
        <v>0</v>
      </c>
      <c r="U621" s="53">
        <v>0</v>
      </c>
      <c r="V621" s="1081">
        <v>0</v>
      </c>
      <c r="W621" s="53">
        <v>0</v>
      </c>
      <c r="X621" s="1081">
        <v>0</v>
      </c>
      <c r="Y621" s="53">
        <v>0</v>
      </c>
      <c r="Z621" s="1081">
        <v>0</v>
      </c>
      <c r="AA621" s="53">
        <v>0</v>
      </c>
      <c r="AB621" s="1081">
        <v>0</v>
      </c>
      <c r="AC621" s="53">
        <v>0</v>
      </c>
      <c r="AD621" s="1081">
        <v>0</v>
      </c>
      <c r="AE621" s="53">
        <v>0</v>
      </c>
      <c r="AF621" s="1081">
        <v>0</v>
      </c>
      <c r="AG621" s="53">
        <v>0</v>
      </c>
      <c r="AH621" s="1081">
        <v>0</v>
      </c>
      <c r="AI621" s="53">
        <v>0</v>
      </c>
    </row>
    <row r="622" spans="1:35" s="6" customFormat="1" ht="66">
      <c r="A622" s="4"/>
      <c r="B622" s="51"/>
      <c r="C622" s="93" t="s">
        <v>687</v>
      </c>
      <c r="E622" s="97">
        <v>6</v>
      </c>
      <c r="F622" s="101" t="s">
        <v>11</v>
      </c>
      <c r="G622" s="16" t="s">
        <v>12</v>
      </c>
      <c r="H622" s="17" t="s">
        <v>13</v>
      </c>
      <c r="I622" s="16" t="s">
        <v>14</v>
      </c>
      <c r="J622" s="102">
        <v>38</v>
      </c>
      <c r="K622" s="102">
        <v>228</v>
      </c>
      <c r="L622" s="1132">
        <v>0</v>
      </c>
      <c r="M622" s="102">
        <v>0</v>
      </c>
      <c r="N622" s="1087">
        <v>0</v>
      </c>
      <c r="O622" s="102">
        <v>0</v>
      </c>
      <c r="P622" s="1087">
        <v>0</v>
      </c>
      <c r="Q622" s="102">
        <v>0</v>
      </c>
      <c r="R622" s="1087">
        <v>6</v>
      </c>
      <c r="S622" s="102">
        <v>228</v>
      </c>
      <c r="T622" s="1087">
        <v>0</v>
      </c>
      <c r="U622" s="102">
        <v>0</v>
      </c>
      <c r="V622" s="1087">
        <v>0</v>
      </c>
      <c r="W622" s="102">
        <v>0</v>
      </c>
      <c r="X622" s="1087">
        <v>0</v>
      </c>
      <c r="Y622" s="102">
        <v>0</v>
      </c>
      <c r="Z622" s="1087">
        <v>0</v>
      </c>
      <c r="AA622" s="102">
        <v>0</v>
      </c>
      <c r="AB622" s="1087">
        <v>0</v>
      </c>
      <c r="AC622" s="102">
        <v>0</v>
      </c>
      <c r="AD622" s="1087">
        <v>0</v>
      </c>
      <c r="AE622" s="102">
        <v>0</v>
      </c>
      <c r="AF622" s="1087">
        <v>0</v>
      </c>
      <c r="AG622" s="102">
        <v>0</v>
      </c>
      <c r="AH622" s="1087">
        <v>0</v>
      </c>
      <c r="AI622" s="102">
        <v>0</v>
      </c>
    </row>
    <row r="623" spans="1:35" s="6" customFormat="1" ht="66">
      <c r="B623" s="51"/>
      <c r="C623" s="12" t="s">
        <v>688</v>
      </c>
      <c r="E623" s="97">
        <v>40</v>
      </c>
      <c r="F623" s="103" t="s">
        <v>11</v>
      </c>
      <c r="G623" s="16" t="s">
        <v>12</v>
      </c>
      <c r="H623" s="17" t="s">
        <v>13</v>
      </c>
      <c r="I623" s="16" t="s">
        <v>14</v>
      </c>
      <c r="J623" s="53">
        <v>46</v>
      </c>
      <c r="K623" s="54">
        <v>1840</v>
      </c>
      <c r="L623" s="1127">
        <v>0</v>
      </c>
      <c r="M623" s="53">
        <v>0</v>
      </c>
      <c r="N623" s="1081">
        <v>0</v>
      </c>
      <c r="O623" s="53">
        <v>0</v>
      </c>
      <c r="P623" s="1081">
        <v>0</v>
      </c>
      <c r="Q623" s="53">
        <v>0</v>
      </c>
      <c r="R623" s="1081">
        <v>40</v>
      </c>
      <c r="S623" s="53">
        <v>1840</v>
      </c>
      <c r="T623" s="1081">
        <v>0</v>
      </c>
      <c r="U623" s="53">
        <v>0</v>
      </c>
      <c r="V623" s="1081">
        <v>0</v>
      </c>
      <c r="W623" s="53">
        <v>0</v>
      </c>
      <c r="X623" s="1081">
        <v>0</v>
      </c>
      <c r="Y623" s="53">
        <v>0</v>
      </c>
      <c r="Z623" s="1081">
        <v>0</v>
      </c>
      <c r="AA623" s="53">
        <v>0</v>
      </c>
      <c r="AB623" s="1081">
        <v>0</v>
      </c>
      <c r="AC623" s="53">
        <v>0</v>
      </c>
      <c r="AD623" s="1081">
        <v>0</v>
      </c>
      <c r="AE623" s="53">
        <v>0</v>
      </c>
      <c r="AF623" s="1081">
        <v>0</v>
      </c>
      <c r="AG623" s="53">
        <v>0</v>
      </c>
      <c r="AH623" s="1081">
        <v>0</v>
      </c>
      <c r="AI623" s="53">
        <v>0</v>
      </c>
    </row>
    <row r="624" spans="1:35" s="6" customFormat="1" ht="66">
      <c r="B624" s="51"/>
      <c r="C624" s="25" t="s">
        <v>689</v>
      </c>
      <c r="E624" s="97">
        <v>12</v>
      </c>
      <c r="F624" s="103" t="s">
        <v>550</v>
      </c>
      <c r="G624" s="16" t="s">
        <v>12</v>
      </c>
      <c r="H624" s="17" t="s">
        <v>13</v>
      </c>
      <c r="I624" s="16" t="s">
        <v>14</v>
      </c>
      <c r="J624" s="53">
        <v>133</v>
      </c>
      <c r="K624" s="54">
        <v>1596</v>
      </c>
      <c r="L624" s="1127">
        <v>0</v>
      </c>
      <c r="M624" s="53">
        <v>0</v>
      </c>
      <c r="N624" s="1081">
        <v>0</v>
      </c>
      <c r="O624" s="53">
        <v>0</v>
      </c>
      <c r="P624" s="1081">
        <v>0</v>
      </c>
      <c r="Q624" s="53">
        <v>0</v>
      </c>
      <c r="R624" s="1081">
        <v>12</v>
      </c>
      <c r="S624" s="53">
        <v>1596</v>
      </c>
      <c r="T624" s="1081">
        <v>0</v>
      </c>
      <c r="U624" s="53">
        <v>0</v>
      </c>
      <c r="V624" s="1081">
        <v>0</v>
      </c>
      <c r="W624" s="53">
        <v>0</v>
      </c>
      <c r="X624" s="1081">
        <v>0</v>
      </c>
      <c r="Y624" s="53">
        <v>0</v>
      </c>
      <c r="Z624" s="1081">
        <v>0</v>
      </c>
      <c r="AA624" s="53">
        <v>0</v>
      </c>
      <c r="AB624" s="1081">
        <v>0</v>
      </c>
      <c r="AC624" s="53">
        <v>0</v>
      </c>
      <c r="AD624" s="1081">
        <v>0</v>
      </c>
      <c r="AE624" s="53">
        <v>0</v>
      </c>
      <c r="AF624" s="1081">
        <v>0</v>
      </c>
      <c r="AG624" s="53">
        <v>0</v>
      </c>
      <c r="AH624" s="1081">
        <v>0</v>
      </c>
      <c r="AI624" s="53">
        <v>0</v>
      </c>
    </row>
    <row r="625" spans="2:35" s="6" customFormat="1" ht="66">
      <c r="B625" s="51">
        <v>191.4</v>
      </c>
      <c r="C625" s="13" t="s">
        <v>690</v>
      </c>
      <c r="D625" s="11"/>
      <c r="E625" s="91">
        <v>18</v>
      </c>
      <c r="F625" s="9" t="s">
        <v>40</v>
      </c>
      <c r="G625" s="16" t="s">
        <v>12</v>
      </c>
      <c r="H625" s="17" t="s">
        <v>13</v>
      </c>
      <c r="I625" s="16" t="s">
        <v>14</v>
      </c>
      <c r="J625" s="53">
        <v>207</v>
      </c>
      <c r="K625" s="54">
        <v>3726</v>
      </c>
      <c r="L625" s="1127">
        <v>0</v>
      </c>
      <c r="M625" s="53">
        <v>0</v>
      </c>
      <c r="N625" s="1081">
        <v>0</v>
      </c>
      <c r="O625" s="53">
        <v>0</v>
      </c>
      <c r="P625" s="1081">
        <v>0</v>
      </c>
      <c r="Q625" s="53">
        <v>0</v>
      </c>
      <c r="R625" s="1081">
        <v>18</v>
      </c>
      <c r="S625" s="53">
        <v>3726</v>
      </c>
      <c r="T625" s="1081">
        <v>0</v>
      </c>
      <c r="U625" s="53">
        <v>0</v>
      </c>
      <c r="V625" s="1081">
        <v>0</v>
      </c>
      <c r="W625" s="53">
        <v>0</v>
      </c>
      <c r="X625" s="1081">
        <v>0</v>
      </c>
      <c r="Y625" s="53">
        <v>0</v>
      </c>
      <c r="Z625" s="1081">
        <v>0</v>
      </c>
      <c r="AA625" s="53">
        <v>0</v>
      </c>
      <c r="AB625" s="1081">
        <v>0</v>
      </c>
      <c r="AC625" s="53">
        <v>0</v>
      </c>
      <c r="AD625" s="1081">
        <v>0</v>
      </c>
      <c r="AE625" s="53">
        <v>0</v>
      </c>
      <c r="AF625" s="1081">
        <v>0</v>
      </c>
      <c r="AG625" s="53">
        <v>0</v>
      </c>
      <c r="AH625" s="1081">
        <v>0</v>
      </c>
      <c r="AI625" s="53">
        <v>0</v>
      </c>
    </row>
    <row r="626" spans="2:35" s="6" customFormat="1" ht="66">
      <c r="B626" s="51">
        <v>154</v>
      </c>
      <c r="C626" s="13" t="s">
        <v>691</v>
      </c>
      <c r="D626" s="11"/>
      <c r="E626" s="91">
        <v>120</v>
      </c>
      <c r="F626" s="100" t="s">
        <v>11</v>
      </c>
      <c r="G626" s="16" t="s">
        <v>12</v>
      </c>
      <c r="H626" s="17" t="s">
        <v>13</v>
      </c>
      <c r="I626" s="16" t="s">
        <v>14</v>
      </c>
      <c r="J626" s="53">
        <v>167</v>
      </c>
      <c r="K626" s="54">
        <v>20040</v>
      </c>
      <c r="L626" s="1127">
        <v>0</v>
      </c>
      <c r="M626" s="53">
        <v>0</v>
      </c>
      <c r="N626" s="1081">
        <v>0</v>
      </c>
      <c r="O626" s="53">
        <v>0</v>
      </c>
      <c r="P626" s="1081">
        <v>0</v>
      </c>
      <c r="Q626" s="53">
        <v>0</v>
      </c>
      <c r="R626" s="1081">
        <v>40</v>
      </c>
      <c r="S626" s="53">
        <v>6680</v>
      </c>
      <c r="T626" s="1081">
        <v>0</v>
      </c>
      <c r="U626" s="53">
        <v>0</v>
      </c>
      <c r="V626" s="1081">
        <v>0</v>
      </c>
      <c r="W626" s="53">
        <v>0</v>
      </c>
      <c r="X626" s="1081">
        <v>40</v>
      </c>
      <c r="Y626" s="53">
        <v>6680</v>
      </c>
      <c r="Z626" s="1081">
        <v>0</v>
      </c>
      <c r="AA626" s="53">
        <v>0</v>
      </c>
      <c r="AB626" s="1081">
        <v>0</v>
      </c>
      <c r="AC626" s="53">
        <v>0</v>
      </c>
      <c r="AD626" s="1081">
        <v>40</v>
      </c>
      <c r="AE626" s="53">
        <v>6680</v>
      </c>
      <c r="AF626" s="1081">
        <v>0</v>
      </c>
      <c r="AG626" s="53">
        <v>0</v>
      </c>
      <c r="AH626" s="1081">
        <v>0</v>
      </c>
      <c r="AI626" s="53">
        <v>0</v>
      </c>
    </row>
    <row r="627" spans="2:35" s="6" customFormat="1" ht="66">
      <c r="B627" s="51">
        <v>16.541595441595444</v>
      </c>
      <c r="C627" s="116" t="s">
        <v>693</v>
      </c>
      <c r="D627" s="11"/>
      <c r="E627" s="91">
        <v>300</v>
      </c>
      <c r="F627" s="104" t="s">
        <v>550</v>
      </c>
      <c r="G627" s="16" t="s">
        <v>12</v>
      </c>
      <c r="H627" s="17" t="s">
        <v>13</v>
      </c>
      <c r="I627" s="16" t="s">
        <v>14</v>
      </c>
      <c r="J627" s="53">
        <v>18</v>
      </c>
      <c r="K627" s="54">
        <v>5400</v>
      </c>
      <c r="L627" s="1127">
        <v>0</v>
      </c>
      <c r="M627" s="53">
        <v>0</v>
      </c>
      <c r="N627" s="1081">
        <v>0</v>
      </c>
      <c r="O627" s="53">
        <v>0</v>
      </c>
      <c r="P627" s="1081">
        <v>0</v>
      </c>
      <c r="Q627" s="53">
        <v>0</v>
      </c>
      <c r="R627" s="1081">
        <v>300</v>
      </c>
      <c r="S627" s="53">
        <v>5400</v>
      </c>
      <c r="T627" s="1081">
        <v>0</v>
      </c>
      <c r="U627" s="53">
        <v>0</v>
      </c>
      <c r="V627" s="1081">
        <v>0</v>
      </c>
      <c r="W627" s="53">
        <v>0</v>
      </c>
      <c r="X627" s="1081">
        <v>0</v>
      </c>
      <c r="Y627" s="53">
        <v>0</v>
      </c>
      <c r="Z627" s="1081">
        <v>0</v>
      </c>
      <c r="AA627" s="53">
        <v>0</v>
      </c>
      <c r="AB627" s="1081">
        <v>0</v>
      </c>
      <c r="AC627" s="53">
        <v>0</v>
      </c>
      <c r="AD627" s="1081">
        <v>0</v>
      </c>
      <c r="AE627" s="53">
        <v>0</v>
      </c>
      <c r="AF627" s="1081">
        <v>0</v>
      </c>
      <c r="AG627" s="53">
        <v>0</v>
      </c>
      <c r="AH627" s="1081">
        <v>0</v>
      </c>
      <c r="AI627" s="53">
        <v>0</v>
      </c>
    </row>
    <row r="628" spans="2:35" s="6" customFormat="1" ht="66">
      <c r="B628" s="51">
        <v>17.973187183811131</v>
      </c>
      <c r="C628" s="27" t="s">
        <v>694</v>
      </c>
      <c r="D628" s="11"/>
      <c r="E628" s="91">
        <v>20</v>
      </c>
      <c r="F628" s="9" t="s">
        <v>550</v>
      </c>
      <c r="G628" s="16" t="s">
        <v>12</v>
      </c>
      <c r="H628" s="17" t="s">
        <v>13</v>
      </c>
      <c r="I628" s="16" t="s">
        <v>14</v>
      </c>
      <c r="J628" s="53">
        <v>20</v>
      </c>
      <c r="K628" s="54">
        <v>400</v>
      </c>
      <c r="L628" s="1127">
        <v>0</v>
      </c>
      <c r="M628" s="53">
        <v>0</v>
      </c>
      <c r="N628" s="1081">
        <v>0</v>
      </c>
      <c r="O628" s="53">
        <v>0</v>
      </c>
      <c r="P628" s="1081">
        <v>0</v>
      </c>
      <c r="Q628" s="53">
        <v>0</v>
      </c>
      <c r="R628" s="1081">
        <v>20</v>
      </c>
      <c r="S628" s="53">
        <v>400</v>
      </c>
      <c r="T628" s="1081">
        <v>0</v>
      </c>
      <c r="U628" s="53">
        <v>0</v>
      </c>
      <c r="V628" s="1081">
        <v>0</v>
      </c>
      <c r="W628" s="53">
        <v>0</v>
      </c>
      <c r="X628" s="1081">
        <v>0</v>
      </c>
      <c r="Y628" s="53">
        <v>0</v>
      </c>
      <c r="Z628" s="1081">
        <v>0</v>
      </c>
      <c r="AA628" s="53">
        <v>0</v>
      </c>
      <c r="AB628" s="1081">
        <v>0</v>
      </c>
      <c r="AC628" s="53">
        <v>0</v>
      </c>
      <c r="AD628" s="1081">
        <v>0</v>
      </c>
      <c r="AE628" s="53">
        <v>0</v>
      </c>
      <c r="AF628" s="1081">
        <v>0</v>
      </c>
      <c r="AG628" s="53">
        <v>0</v>
      </c>
      <c r="AH628" s="1081">
        <v>0</v>
      </c>
      <c r="AI628" s="53">
        <v>0</v>
      </c>
    </row>
    <row r="629" spans="2:35" s="6" customFormat="1" ht="66">
      <c r="B629" s="51">
        <v>409.596</v>
      </c>
      <c r="C629" s="25" t="s">
        <v>695</v>
      </c>
      <c r="D629" s="11"/>
      <c r="E629" s="91">
        <v>6</v>
      </c>
      <c r="F629" s="9" t="s">
        <v>11</v>
      </c>
      <c r="G629" s="16" t="s">
        <v>12</v>
      </c>
      <c r="H629" s="17" t="s">
        <v>13</v>
      </c>
      <c r="I629" s="16" t="s">
        <v>14</v>
      </c>
      <c r="J629" s="53">
        <v>443</v>
      </c>
      <c r="K629" s="54">
        <v>2658</v>
      </c>
      <c r="L629" s="1127">
        <v>0</v>
      </c>
      <c r="M629" s="53">
        <v>0</v>
      </c>
      <c r="N629" s="1081">
        <v>0</v>
      </c>
      <c r="O629" s="53">
        <v>0</v>
      </c>
      <c r="P629" s="1081">
        <v>0</v>
      </c>
      <c r="Q629" s="53">
        <v>0</v>
      </c>
      <c r="R629" s="1081">
        <v>3</v>
      </c>
      <c r="S629" s="53">
        <v>1329</v>
      </c>
      <c r="T629" s="1081">
        <v>0</v>
      </c>
      <c r="U629" s="53">
        <v>0</v>
      </c>
      <c r="V629" s="1081">
        <v>0</v>
      </c>
      <c r="W629" s="53">
        <v>0</v>
      </c>
      <c r="X629" s="1081">
        <v>3</v>
      </c>
      <c r="Y629" s="53">
        <v>1329</v>
      </c>
      <c r="Z629" s="1081">
        <v>0</v>
      </c>
      <c r="AA629" s="53">
        <v>0</v>
      </c>
      <c r="AB629" s="1081">
        <v>0</v>
      </c>
      <c r="AC629" s="53">
        <v>0</v>
      </c>
      <c r="AD629" s="1081">
        <v>0</v>
      </c>
      <c r="AE629" s="53">
        <v>0</v>
      </c>
      <c r="AF629" s="1081">
        <v>0</v>
      </c>
      <c r="AG629" s="53">
        <v>0</v>
      </c>
      <c r="AH629" s="1081">
        <v>0</v>
      </c>
      <c r="AI629" s="53">
        <v>0</v>
      </c>
    </row>
    <row r="630" spans="2:35" s="6" customFormat="1" ht="66">
      <c r="B630" s="51">
        <v>386.62800000000004</v>
      </c>
      <c r="C630" s="25" t="s">
        <v>696</v>
      </c>
      <c r="D630" s="11"/>
      <c r="E630" s="91">
        <v>20</v>
      </c>
      <c r="F630" s="104" t="s">
        <v>11</v>
      </c>
      <c r="G630" s="16" t="s">
        <v>12</v>
      </c>
      <c r="H630" s="17" t="s">
        <v>13</v>
      </c>
      <c r="I630" s="16" t="s">
        <v>14</v>
      </c>
      <c r="J630" s="53">
        <v>418</v>
      </c>
      <c r="K630" s="54">
        <v>8360</v>
      </c>
      <c r="L630" s="1127">
        <v>0</v>
      </c>
      <c r="M630" s="53">
        <v>0</v>
      </c>
      <c r="N630" s="1081">
        <v>0</v>
      </c>
      <c r="O630" s="53">
        <v>0</v>
      </c>
      <c r="P630" s="1081">
        <v>0</v>
      </c>
      <c r="Q630" s="53">
        <v>0</v>
      </c>
      <c r="R630" s="1081">
        <v>10</v>
      </c>
      <c r="S630" s="53">
        <v>4180</v>
      </c>
      <c r="T630" s="1081">
        <v>0</v>
      </c>
      <c r="U630" s="53">
        <v>0</v>
      </c>
      <c r="V630" s="1081">
        <v>0</v>
      </c>
      <c r="W630" s="53">
        <v>0</v>
      </c>
      <c r="X630" s="1081">
        <v>10</v>
      </c>
      <c r="Y630" s="53">
        <v>4180</v>
      </c>
      <c r="Z630" s="1081">
        <v>0</v>
      </c>
      <c r="AA630" s="53">
        <v>0</v>
      </c>
      <c r="AB630" s="1081">
        <v>0</v>
      </c>
      <c r="AC630" s="53">
        <v>0</v>
      </c>
      <c r="AD630" s="1081">
        <v>0</v>
      </c>
      <c r="AE630" s="53">
        <v>0</v>
      </c>
      <c r="AF630" s="1081">
        <v>0</v>
      </c>
      <c r="AG630" s="53">
        <v>0</v>
      </c>
      <c r="AH630" s="1081">
        <v>0</v>
      </c>
      <c r="AI630" s="53">
        <v>0</v>
      </c>
    </row>
    <row r="631" spans="2:35" s="6" customFormat="1" ht="66">
      <c r="B631" s="51">
        <v>381.524</v>
      </c>
      <c r="C631" s="25" t="s">
        <v>697</v>
      </c>
      <c r="D631" s="11"/>
      <c r="E631" s="91">
        <v>6</v>
      </c>
      <c r="F631" s="9" t="s">
        <v>11</v>
      </c>
      <c r="G631" s="16" t="s">
        <v>12</v>
      </c>
      <c r="H631" s="17" t="s">
        <v>13</v>
      </c>
      <c r="I631" s="16" t="s">
        <v>14</v>
      </c>
      <c r="J631" s="53">
        <v>413</v>
      </c>
      <c r="K631" s="54">
        <v>2478</v>
      </c>
      <c r="L631" s="1127">
        <v>0</v>
      </c>
      <c r="M631" s="53">
        <v>0</v>
      </c>
      <c r="N631" s="1081">
        <v>0</v>
      </c>
      <c r="O631" s="53">
        <v>0</v>
      </c>
      <c r="P631" s="1081">
        <v>0</v>
      </c>
      <c r="Q631" s="53">
        <v>0</v>
      </c>
      <c r="R631" s="1081">
        <v>3</v>
      </c>
      <c r="S631" s="53">
        <v>1239</v>
      </c>
      <c r="T631" s="1081">
        <v>0</v>
      </c>
      <c r="U631" s="53">
        <v>0</v>
      </c>
      <c r="V631" s="1081">
        <v>0</v>
      </c>
      <c r="W631" s="53">
        <v>0</v>
      </c>
      <c r="X631" s="1081">
        <v>3</v>
      </c>
      <c r="Y631" s="53">
        <v>1239</v>
      </c>
      <c r="Z631" s="1081">
        <v>0</v>
      </c>
      <c r="AA631" s="53">
        <v>0</v>
      </c>
      <c r="AB631" s="1081">
        <v>0</v>
      </c>
      <c r="AC631" s="53">
        <v>0</v>
      </c>
      <c r="AD631" s="1081">
        <v>0</v>
      </c>
      <c r="AE631" s="53">
        <v>0</v>
      </c>
      <c r="AF631" s="1081">
        <v>0</v>
      </c>
      <c r="AG631" s="53">
        <v>0</v>
      </c>
      <c r="AH631" s="1081">
        <v>0</v>
      </c>
      <c r="AI631" s="53">
        <v>0</v>
      </c>
    </row>
    <row r="632" spans="2:35" s="6" customFormat="1" ht="66">
      <c r="B632" s="51">
        <v>56</v>
      </c>
      <c r="C632" s="24" t="s">
        <v>698</v>
      </c>
      <c r="D632" s="11"/>
      <c r="E632" s="91">
        <v>45</v>
      </c>
      <c r="F632" s="9" t="s">
        <v>26</v>
      </c>
      <c r="G632" s="16" t="s">
        <v>12</v>
      </c>
      <c r="H632" s="17" t="s">
        <v>13</v>
      </c>
      <c r="I632" s="16" t="s">
        <v>14</v>
      </c>
      <c r="J632" s="53">
        <v>61</v>
      </c>
      <c r="K632" s="54">
        <v>2745</v>
      </c>
      <c r="L632" s="1127">
        <v>0</v>
      </c>
      <c r="M632" s="53">
        <v>0</v>
      </c>
      <c r="N632" s="1081">
        <v>0</v>
      </c>
      <c r="O632" s="53">
        <v>0</v>
      </c>
      <c r="P632" s="1081">
        <v>0</v>
      </c>
      <c r="Q632" s="53">
        <v>0</v>
      </c>
      <c r="R632" s="1081">
        <v>19</v>
      </c>
      <c r="S632" s="53">
        <v>1159</v>
      </c>
      <c r="T632" s="1081">
        <v>0</v>
      </c>
      <c r="U632" s="53">
        <v>0</v>
      </c>
      <c r="V632" s="1081">
        <v>0</v>
      </c>
      <c r="W632" s="53">
        <v>0</v>
      </c>
      <c r="X632" s="1081">
        <v>13</v>
      </c>
      <c r="Y632" s="53">
        <v>793</v>
      </c>
      <c r="Z632" s="1081">
        <v>0</v>
      </c>
      <c r="AA632" s="53">
        <v>0</v>
      </c>
      <c r="AB632" s="1081">
        <v>0</v>
      </c>
      <c r="AC632" s="53">
        <v>0</v>
      </c>
      <c r="AD632" s="1081">
        <v>13</v>
      </c>
      <c r="AE632" s="53">
        <v>793</v>
      </c>
      <c r="AF632" s="1081">
        <v>0</v>
      </c>
      <c r="AG632" s="53">
        <v>0</v>
      </c>
      <c r="AH632" s="1081">
        <v>0</v>
      </c>
      <c r="AI632" s="53">
        <v>0</v>
      </c>
    </row>
    <row r="633" spans="2:35" s="6" customFormat="1" ht="66">
      <c r="B633" s="51">
        <v>279.71509433962262</v>
      </c>
      <c r="C633" s="13" t="s">
        <v>699</v>
      </c>
      <c r="D633" s="11"/>
      <c r="E633" s="91">
        <v>80</v>
      </c>
      <c r="F633" s="9" t="s">
        <v>100</v>
      </c>
      <c r="G633" s="16" t="s">
        <v>12</v>
      </c>
      <c r="H633" s="17" t="s">
        <v>13</v>
      </c>
      <c r="I633" s="16" t="s">
        <v>14</v>
      </c>
      <c r="J633" s="53">
        <v>303</v>
      </c>
      <c r="K633" s="54">
        <v>24240</v>
      </c>
      <c r="L633" s="1127">
        <v>0</v>
      </c>
      <c r="M633" s="53">
        <v>0</v>
      </c>
      <c r="N633" s="1081">
        <v>0</v>
      </c>
      <c r="O633" s="53">
        <v>0</v>
      </c>
      <c r="P633" s="1081">
        <v>0</v>
      </c>
      <c r="Q633" s="53">
        <v>0</v>
      </c>
      <c r="R633" s="1081">
        <v>60</v>
      </c>
      <c r="S633" s="53">
        <v>18180</v>
      </c>
      <c r="T633" s="1081">
        <v>0</v>
      </c>
      <c r="U633" s="53">
        <v>0</v>
      </c>
      <c r="V633" s="1081">
        <v>0</v>
      </c>
      <c r="W633" s="53">
        <v>0</v>
      </c>
      <c r="X633" s="1081">
        <v>10</v>
      </c>
      <c r="Y633" s="53">
        <v>3030</v>
      </c>
      <c r="Z633" s="1081">
        <v>0</v>
      </c>
      <c r="AA633" s="53">
        <v>0</v>
      </c>
      <c r="AB633" s="1081">
        <v>0</v>
      </c>
      <c r="AC633" s="53">
        <v>0</v>
      </c>
      <c r="AD633" s="1081">
        <v>10</v>
      </c>
      <c r="AE633" s="53">
        <v>3030</v>
      </c>
      <c r="AF633" s="1081">
        <v>0</v>
      </c>
      <c r="AG633" s="53">
        <v>0</v>
      </c>
      <c r="AH633" s="1081">
        <v>0</v>
      </c>
      <c r="AI633" s="53">
        <v>0</v>
      </c>
    </row>
    <row r="634" spans="2:35" s="6" customFormat="1" ht="66">
      <c r="B634" s="51">
        <v>49</v>
      </c>
      <c r="C634" s="24" t="s">
        <v>700</v>
      </c>
      <c r="D634" s="11"/>
      <c r="E634" s="91">
        <v>4</v>
      </c>
      <c r="F634" s="9" t="s">
        <v>26</v>
      </c>
      <c r="G634" s="16" t="s">
        <v>12</v>
      </c>
      <c r="H634" s="17" t="s">
        <v>13</v>
      </c>
      <c r="I634" s="16" t="s">
        <v>14</v>
      </c>
      <c r="J634" s="53">
        <v>53</v>
      </c>
      <c r="K634" s="54">
        <v>212</v>
      </c>
      <c r="L634" s="1127">
        <v>0</v>
      </c>
      <c r="M634" s="53">
        <v>0</v>
      </c>
      <c r="N634" s="1081">
        <v>0</v>
      </c>
      <c r="O634" s="53">
        <v>0</v>
      </c>
      <c r="P634" s="1081">
        <v>0</v>
      </c>
      <c r="Q634" s="53">
        <v>0</v>
      </c>
      <c r="R634" s="1081">
        <v>4</v>
      </c>
      <c r="S634" s="53">
        <v>212</v>
      </c>
      <c r="T634" s="1081">
        <v>0</v>
      </c>
      <c r="U634" s="53">
        <v>0</v>
      </c>
      <c r="V634" s="1081">
        <v>0</v>
      </c>
      <c r="W634" s="53">
        <v>0</v>
      </c>
      <c r="X634" s="1081">
        <v>0</v>
      </c>
      <c r="Y634" s="53">
        <v>0</v>
      </c>
      <c r="Z634" s="1081">
        <v>0</v>
      </c>
      <c r="AA634" s="53">
        <v>0</v>
      </c>
      <c r="AB634" s="1081">
        <v>0</v>
      </c>
      <c r="AC634" s="53">
        <v>0</v>
      </c>
      <c r="AD634" s="1081">
        <v>0</v>
      </c>
      <c r="AE634" s="53">
        <v>0</v>
      </c>
      <c r="AF634" s="1081">
        <v>0</v>
      </c>
      <c r="AG634" s="53">
        <v>0</v>
      </c>
      <c r="AH634" s="1081">
        <v>0</v>
      </c>
      <c r="AI634" s="53">
        <v>0</v>
      </c>
    </row>
    <row r="635" spans="2:35" s="6" customFormat="1" ht="66">
      <c r="B635" s="51">
        <v>463.18791666666669</v>
      </c>
      <c r="C635" s="12" t="s">
        <v>701</v>
      </c>
      <c r="D635" s="11"/>
      <c r="E635" s="91">
        <v>40</v>
      </c>
      <c r="F635" s="104" t="s">
        <v>22</v>
      </c>
      <c r="G635" s="16" t="s">
        <v>12</v>
      </c>
      <c r="H635" s="17" t="s">
        <v>13</v>
      </c>
      <c r="I635" s="16" t="s">
        <v>14</v>
      </c>
      <c r="J635" s="53">
        <v>500</v>
      </c>
      <c r="K635" s="54">
        <v>20000</v>
      </c>
      <c r="L635" s="1127">
        <v>0</v>
      </c>
      <c r="M635" s="53">
        <v>0</v>
      </c>
      <c r="N635" s="1081">
        <v>0</v>
      </c>
      <c r="O635" s="53">
        <v>0</v>
      </c>
      <c r="P635" s="1081">
        <v>0</v>
      </c>
      <c r="Q635" s="53">
        <v>0</v>
      </c>
      <c r="R635" s="1081">
        <v>20</v>
      </c>
      <c r="S635" s="53">
        <v>10000</v>
      </c>
      <c r="T635" s="1081">
        <v>0</v>
      </c>
      <c r="U635" s="53">
        <v>0</v>
      </c>
      <c r="V635" s="1081">
        <v>0</v>
      </c>
      <c r="W635" s="53">
        <v>0</v>
      </c>
      <c r="X635" s="1081">
        <v>10</v>
      </c>
      <c r="Y635" s="53">
        <v>5000</v>
      </c>
      <c r="Z635" s="1081">
        <v>0</v>
      </c>
      <c r="AA635" s="53">
        <v>0</v>
      </c>
      <c r="AB635" s="1081">
        <v>0</v>
      </c>
      <c r="AC635" s="53">
        <v>0</v>
      </c>
      <c r="AD635" s="1081">
        <v>10</v>
      </c>
      <c r="AE635" s="53">
        <v>5000</v>
      </c>
      <c r="AF635" s="1081">
        <v>0</v>
      </c>
      <c r="AG635" s="53">
        <v>0</v>
      </c>
      <c r="AH635" s="1081">
        <v>0</v>
      </c>
      <c r="AI635" s="53">
        <v>0</v>
      </c>
    </row>
    <row r="636" spans="2:35" s="6" customFormat="1" ht="66">
      <c r="B636" s="51">
        <v>30.184937238493728</v>
      </c>
      <c r="C636" s="192" t="s">
        <v>702</v>
      </c>
      <c r="D636" s="11"/>
      <c r="E636" s="91">
        <v>14780</v>
      </c>
      <c r="F636" s="104" t="s">
        <v>11</v>
      </c>
      <c r="G636" s="16" t="s">
        <v>12</v>
      </c>
      <c r="H636" s="17" t="s">
        <v>13</v>
      </c>
      <c r="I636" s="16" t="s">
        <v>14</v>
      </c>
      <c r="J636" s="53">
        <v>33</v>
      </c>
      <c r="K636" s="54">
        <v>487740</v>
      </c>
      <c r="L636" s="1127">
        <v>800</v>
      </c>
      <c r="M636" s="53">
        <v>26400</v>
      </c>
      <c r="N636" s="1081">
        <v>1200</v>
      </c>
      <c r="O636" s="53">
        <v>39600</v>
      </c>
      <c r="P636" s="1081">
        <v>1200</v>
      </c>
      <c r="Q636" s="53">
        <v>39600</v>
      </c>
      <c r="R636" s="1081">
        <v>1800</v>
      </c>
      <c r="S636" s="53">
        <v>59400</v>
      </c>
      <c r="T636" s="1081">
        <v>1200</v>
      </c>
      <c r="U636" s="53">
        <v>39600</v>
      </c>
      <c r="V636" s="1081">
        <v>1200</v>
      </c>
      <c r="W636" s="53">
        <v>39600</v>
      </c>
      <c r="X636" s="1081">
        <v>1290</v>
      </c>
      <c r="Y636" s="53">
        <v>42570</v>
      </c>
      <c r="Z636" s="1081">
        <v>1200</v>
      </c>
      <c r="AA636" s="53">
        <v>39600</v>
      </c>
      <c r="AB636" s="1081">
        <v>1200</v>
      </c>
      <c r="AC636" s="53">
        <v>39600</v>
      </c>
      <c r="AD636" s="1081">
        <v>1290</v>
      </c>
      <c r="AE636" s="53">
        <v>42570</v>
      </c>
      <c r="AF636" s="1081">
        <v>1200</v>
      </c>
      <c r="AG636" s="53">
        <v>39600</v>
      </c>
      <c r="AH636" s="1081">
        <v>1200</v>
      </c>
      <c r="AI636" s="53">
        <v>39600</v>
      </c>
    </row>
    <row r="637" spans="2:35" s="6" customFormat="1" ht="66">
      <c r="B637" s="51">
        <v>22.05159722222222</v>
      </c>
      <c r="C637" s="13" t="s">
        <v>703</v>
      </c>
      <c r="D637" s="11"/>
      <c r="E637" s="91">
        <v>500</v>
      </c>
      <c r="F637" s="9" t="s">
        <v>103</v>
      </c>
      <c r="G637" s="16" t="s">
        <v>12</v>
      </c>
      <c r="H637" s="17" t="s">
        <v>13</v>
      </c>
      <c r="I637" s="16" t="s">
        <v>14</v>
      </c>
      <c r="J637" s="53">
        <v>24</v>
      </c>
      <c r="K637" s="54">
        <v>12000</v>
      </c>
      <c r="L637" s="1127">
        <v>0</v>
      </c>
      <c r="M637" s="53">
        <v>0</v>
      </c>
      <c r="N637" s="1081">
        <v>0</v>
      </c>
      <c r="O637" s="53">
        <v>0</v>
      </c>
      <c r="P637" s="1081">
        <v>0</v>
      </c>
      <c r="Q637" s="53">
        <v>0</v>
      </c>
      <c r="R637" s="1081">
        <v>500</v>
      </c>
      <c r="S637" s="53">
        <v>12000</v>
      </c>
      <c r="T637" s="1081">
        <v>0</v>
      </c>
      <c r="U637" s="53">
        <v>0</v>
      </c>
      <c r="V637" s="1081">
        <v>0</v>
      </c>
      <c r="W637" s="53">
        <v>0</v>
      </c>
      <c r="X637" s="1081">
        <v>0</v>
      </c>
      <c r="Y637" s="53">
        <v>0</v>
      </c>
      <c r="Z637" s="1081">
        <v>0</v>
      </c>
      <c r="AA637" s="53">
        <v>0</v>
      </c>
      <c r="AB637" s="1081">
        <v>0</v>
      </c>
      <c r="AC637" s="53">
        <v>0</v>
      </c>
      <c r="AD637" s="1081">
        <v>0</v>
      </c>
      <c r="AE637" s="53">
        <v>0</v>
      </c>
      <c r="AF637" s="1081">
        <v>0</v>
      </c>
      <c r="AG637" s="53">
        <v>0</v>
      </c>
      <c r="AH637" s="1081">
        <v>0</v>
      </c>
      <c r="AI637" s="53">
        <v>0</v>
      </c>
    </row>
    <row r="638" spans="2:35" s="6" customFormat="1" ht="66">
      <c r="B638" s="51">
        <v>255.23500000000001</v>
      </c>
      <c r="C638" s="12" t="s">
        <v>704</v>
      </c>
      <c r="D638" s="11"/>
      <c r="E638" s="91">
        <v>7</v>
      </c>
      <c r="F638" s="104" t="s">
        <v>550</v>
      </c>
      <c r="G638" s="16" t="s">
        <v>12</v>
      </c>
      <c r="H638" s="17" t="s">
        <v>13</v>
      </c>
      <c r="I638" s="16" t="s">
        <v>14</v>
      </c>
      <c r="J638" s="53">
        <v>276</v>
      </c>
      <c r="K638" s="54">
        <v>1932</v>
      </c>
      <c r="L638" s="1127">
        <v>0</v>
      </c>
      <c r="M638" s="53">
        <v>0</v>
      </c>
      <c r="N638" s="1081">
        <v>0</v>
      </c>
      <c r="O638" s="53">
        <v>0</v>
      </c>
      <c r="P638" s="1081">
        <v>0</v>
      </c>
      <c r="Q638" s="53">
        <v>0</v>
      </c>
      <c r="R638" s="1081">
        <v>7</v>
      </c>
      <c r="S638" s="53">
        <v>1932</v>
      </c>
      <c r="T638" s="1081">
        <v>0</v>
      </c>
      <c r="U638" s="53">
        <v>0</v>
      </c>
      <c r="V638" s="1081">
        <v>0</v>
      </c>
      <c r="W638" s="53">
        <v>0</v>
      </c>
      <c r="X638" s="1081">
        <v>0</v>
      </c>
      <c r="Y638" s="53">
        <v>0</v>
      </c>
      <c r="Z638" s="1081">
        <v>0</v>
      </c>
      <c r="AA638" s="53">
        <v>0</v>
      </c>
      <c r="AB638" s="1081">
        <v>0</v>
      </c>
      <c r="AC638" s="53">
        <v>0</v>
      </c>
      <c r="AD638" s="1081">
        <v>0</v>
      </c>
      <c r="AE638" s="53">
        <v>0</v>
      </c>
      <c r="AF638" s="1081">
        <v>0</v>
      </c>
      <c r="AG638" s="53">
        <v>0</v>
      </c>
      <c r="AH638" s="1081">
        <v>0</v>
      </c>
      <c r="AI638" s="53">
        <v>0</v>
      </c>
    </row>
    <row r="639" spans="2:35" s="6" customFormat="1" ht="66">
      <c r="B639" s="51">
        <v>31.9</v>
      </c>
      <c r="C639" s="12" t="s">
        <v>706</v>
      </c>
      <c r="D639" s="11"/>
      <c r="E639" s="91">
        <v>150</v>
      </c>
      <c r="F639" s="104" t="s">
        <v>11</v>
      </c>
      <c r="G639" s="16" t="s">
        <v>12</v>
      </c>
      <c r="H639" s="17" t="s">
        <v>13</v>
      </c>
      <c r="I639" s="16" t="s">
        <v>14</v>
      </c>
      <c r="J639" s="53">
        <v>35</v>
      </c>
      <c r="K639" s="54">
        <v>5250</v>
      </c>
      <c r="L639" s="1127">
        <v>0</v>
      </c>
      <c r="M639" s="53">
        <v>0</v>
      </c>
      <c r="N639" s="1081">
        <v>0</v>
      </c>
      <c r="O639" s="53">
        <v>0</v>
      </c>
      <c r="P639" s="1081">
        <v>0</v>
      </c>
      <c r="Q639" s="53">
        <v>0</v>
      </c>
      <c r="R639" s="1081">
        <v>150</v>
      </c>
      <c r="S639" s="53">
        <v>5250</v>
      </c>
      <c r="T639" s="1081">
        <v>0</v>
      </c>
      <c r="U639" s="53">
        <v>0</v>
      </c>
      <c r="V639" s="1081">
        <v>0</v>
      </c>
      <c r="W639" s="53">
        <v>0</v>
      </c>
      <c r="X639" s="1081">
        <v>0</v>
      </c>
      <c r="Y639" s="53">
        <v>0</v>
      </c>
      <c r="Z639" s="1081">
        <v>0</v>
      </c>
      <c r="AA639" s="53">
        <v>0</v>
      </c>
      <c r="AB639" s="1081">
        <v>0</v>
      </c>
      <c r="AC639" s="53">
        <v>0</v>
      </c>
      <c r="AD639" s="1081">
        <v>0</v>
      </c>
      <c r="AE639" s="53">
        <v>0</v>
      </c>
      <c r="AF639" s="1081">
        <v>0</v>
      </c>
      <c r="AG639" s="53">
        <v>0</v>
      </c>
      <c r="AH639" s="1081">
        <v>0</v>
      </c>
      <c r="AI639" s="53">
        <v>0</v>
      </c>
    </row>
    <row r="640" spans="2:35" s="6" customFormat="1" ht="66">
      <c r="B640" s="51">
        <v>125.38333333333333</v>
      </c>
      <c r="C640" s="12" t="s">
        <v>707</v>
      </c>
      <c r="D640" s="11"/>
      <c r="E640" s="91">
        <v>4</v>
      </c>
      <c r="F640" s="104" t="s">
        <v>550</v>
      </c>
      <c r="G640" s="16" t="s">
        <v>12</v>
      </c>
      <c r="H640" s="17" t="s">
        <v>13</v>
      </c>
      <c r="I640" s="16" t="s">
        <v>14</v>
      </c>
      <c r="J640" s="53">
        <v>136</v>
      </c>
      <c r="K640" s="54">
        <v>544</v>
      </c>
      <c r="L640" s="1127">
        <v>0</v>
      </c>
      <c r="M640" s="53">
        <v>0</v>
      </c>
      <c r="N640" s="1081">
        <v>0</v>
      </c>
      <c r="O640" s="53">
        <v>0</v>
      </c>
      <c r="P640" s="1081">
        <v>0</v>
      </c>
      <c r="Q640" s="53">
        <v>0</v>
      </c>
      <c r="R640" s="1081">
        <v>4</v>
      </c>
      <c r="S640" s="53">
        <v>544</v>
      </c>
      <c r="T640" s="1081">
        <v>0</v>
      </c>
      <c r="U640" s="53">
        <v>0</v>
      </c>
      <c r="V640" s="1081">
        <v>0</v>
      </c>
      <c r="W640" s="53">
        <v>0</v>
      </c>
      <c r="X640" s="1081">
        <v>0</v>
      </c>
      <c r="Y640" s="53">
        <v>0</v>
      </c>
      <c r="Z640" s="1081">
        <v>0</v>
      </c>
      <c r="AA640" s="53">
        <v>0</v>
      </c>
      <c r="AB640" s="1081">
        <v>0</v>
      </c>
      <c r="AC640" s="53">
        <v>0</v>
      </c>
      <c r="AD640" s="1081">
        <v>0</v>
      </c>
      <c r="AE640" s="53">
        <v>0</v>
      </c>
      <c r="AF640" s="1081">
        <v>0</v>
      </c>
      <c r="AG640" s="53">
        <v>0</v>
      </c>
      <c r="AH640" s="1081">
        <v>0</v>
      </c>
      <c r="AI640" s="53">
        <v>0</v>
      </c>
    </row>
    <row r="641" spans="1:35" s="6" customFormat="1" ht="66">
      <c r="B641" s="51">
        <v>47.191970149253727</v>
      </c>
      <c r="C641" s="12" t="s">
        <v>709</v>
      </c>
      <c r="D641" s="11"/>
      <c r="E641" s="91">
        <v>30</v>
      </c>
      <c r="F641" s="104" t="s">
        <v>11</v>
      </c>
      <c r="G641" s="16" t="s">
        <v>12</v>
      </c>
      <c r="H641" s="17" t="s">
        <v>13</v>
      </c>
      <c r="I641" s="16" t="s">
        <v>14</v>
      </c>
      <c r="J641" s="53">
        <v>51</v>
      </c>
      <c r="K641" s="54">
        <v>1530</v>
      </c>
      <c r="L641" s="1127">
        <v>0</v>
      </c>
      <c r="M641" s="53">
        <v>0</v>
      </c>
      <c r="N641" s="1081">
        <v>0</v>
      </c>
      <c r="O641" s="53">
        <v>0</v>
      </c>
      <c r="P641" s="1081">
        <v>0</v>
      </c>
      <c r="Q641" s="53">
        <v>0</v>
      </c>
      <c r="R641" s="1081">
        <v>24</v>
      </c>
      <c r="S641" s="53">
        <v>1224</v>
      </c>
      <c r="T641" s="1081">
        <v>0</v>
      </c>
      <c r="U641" s="53">
        <v>0</v>
      </c>
      <c r="V641" s="1081">
        <v>0</v>
      </c>
      <c r="W641" s="53">
        <v>0</v>
      </c>
      <c r="X641" s="1081">
        <v>3</v>
      </c>
      <c r="Y641" s="53">
        <v>153</v>
      </c>
      <c r="Z641" s="1081">
        <v>0</v>
      </c>
      <c r="AA641" s="53">
        <v>0</v>
      </c>
      <c r="AB641" s="1081">
        <v>0</v>
      </c>
      <c r="AC641" s="53">
        <v>0</v>
      </c>
      <c r="AD641" s="1081">
        <v>3</v>
      </c>
      <c r="AE641" s="53">
        <v>153</v>
      </c>
      <c r="AF641" s="1081">
        <v>0</v>
      </c>
      <c r="AG641" s="53">
        <v>0</v>
      </c>
      <c r="AH641" s="1081">
        <v>0</v>
      </c>
      <c r="AI641" s="53">
        <v>0</v>
      </c>
    </row>
    <row r="642" spans="1:35" s="6" customFormat="1" ht="66">
      <c r="B642" s="51">
        <v>78.60159722222221</v>
      </c>
      <c r="C642" s="12" t="s">
        <v>710</v>
      </c>
      <c r="D642" s="11"/>
      <c r="E642" s="91">
        <v>50</v>
      </c>
      <c r="F642" s="104" t="s">
        <v>11</v>
      </c>
      <c r="G642" s="16" t="s">
        <v>12</v>
      </c>
      <c r="H642" s="17" t="s">
        <v>13</v>
      </c>
      <c r="I642" s="16" t="s">
        <v>14</v>
      </c>
      <c r="J642" s="53">
        <v>84</v>
      </c>
      <c r="K642" s="54">
        <v>4200</v>
      </c>
      <c r="L642" s="1127">
        <v>0</v>
      </c>
      <c r="M642" s="53">
        <v>0</v>
      </c>
      <c r="N642" s="1081">
        <v>0</v>
      </c>
      <c r="O642" s="53">
        <v>0</v>
      </c>
      <c r="P642" s="1081">
        <v>0</v>
      </c>
      <c r="Q642" s="53">
        <v>0</v>
      </c>
      <c r="R642" s="1081">
        <v>50</v>
      </c>
      <c r="S642" s="53">
        <v>4200</v>
      </c>
      <c r="T642" s="1081">
        <v>0</v>
      </c>
      <c r="U642" s="53">
        <v>0</v>
      </c>
      <c r="V642" s="1081">
        <v>0</v>
      </c>
      <c r="W642" s="53">
        <v>0</v>
      </c>
      <c r="X642" s="1081">
        <v>0</v>
      </c>
      <c r="Y642" s="53">
        <v>0</v>
      </c>
      <c r="Z642" s="1081">
        <v>0</v>
      </c>
      <c r="AA642" s="53">
        <v>0</v>
      </c>
      <c r="AB642" s="1081">
        <v>0</v>
      </c>
      <c r="AC642" s="53">
        <v>0</v>
      </c>
      <c r="AD642" s="1081">
        <v>0</v>
      </c>
      <c r="AE642" s="53">
        <v>0</v>
      </c>
      <c r="AF642" s="1081">
        <v>0</v>
      </c>
      <c r="AG642" s="53">
        <v>0</v>
      </c>
      <c r="AH642" s="1081">
        <v>0</v>
      </c>
      <c r="AI642" s="53">
        <v>0</v>
      </c>
    </row>
    <row r="643" spans="1:35" s="6" customFormat="1" ht="66">
      <c r="B643" s="51">
        <v>61.087058823529418</v>
      </c>
      <c r="C643" s="12" t="s">
        <v>711</v>
      </c>
      <c r="D643" s="11"/>
      <c r="E643" s="91">
        <v>65</v>
      </c>
      <c r="F643" s="104" t="s">
        <v>550</v>
      </c>
      <c r="G643" s="16" t="s">
        <v>12</v>
      </c>
      <c r="H643" s="17" t="s">
        <v>13</v>
      </c>
      <c r="I643" s="16" t="s">
        <v>14</v>
      </c>
      <c r="J643" s="53">
        <v>66</v>
      </c>
      <c r="K643" s="54">
        <v>4290</v>
      </c>
      <c r="L643" s="1127">
        <v>0</v>
      </c>
      <c r="M643" s="53">
        <v>0</v>
      </c>
      <c r="N643" s="1081">
        <v>0</v>
      </c>
      <c r="O643" s="53">
        <v>0</v>
      </c>
      <c r="P643" s="1081">
        <v>0</v>
      </c>
      <c r="Q643" s="53">
        <v>0</v>
      </c>
      <c r="R643" s="1081">
        <v>63</v>
      </c>
      <c r="S643" s="53">
        <v>4158</v>
      </c>
      <c r="T643" s="1081">
        <v>0</v>
      </c>
      <c r="U643" s="53">
        <v>0</v>
      </c>
      <c r="V643" s="1081">
        <v>0</v>
      </c>
      <c r="W643" s="53">
        <v>0</v>
      </c>
      <c r="X643" s="1081">
        <v>2</v>
      </c>
      <c r="Y643" s="53">
        <v>132</v>
      </c>
      <c r="Z643" s="1081">
        <v>0</v>
      </c>
      <c r="AA643" s="53">
        <v>0</v>
      </c>
      <c r="AB643" s="1081">
        <v>0</v>
      </c>
      <c r="AC643" s="53">
        <v>0</v>
      </c>
      <c r="AD643" s="1081">
        <v>0</v>
      </c>
      <c r="AE643" s="53">
        <v>0</v>
      </c>
      <c r="AF643" s="1081">
        <v>0</v>
      </c>
      <c r="AG643" s="53">
        <v>0</v>
      </c>
      <c r="AH643" s="1081">
        <v>0</v>
      </c>
      <c r="AI643" s="53">
        <v>0</v>
      </c>
    </row>
    <row r="644" spans="1:35" s="6" customFormat="1" ht="66">
      <c r="B644" s="51">
        <v>39.961929824561402</v>
      </c>
      <c r="C644" s="13" t="s">
        <v>712</v>
      </c>
      <c r="D644" s="11"/>
      <c r="E644" s="91">
        <v>40</v>
      </c>
      <c r="F644" s="9" t="s">
        <v>586</v>
      </c>
      <c r="G644" s="16" t="s">
        <v>12</v>
      </c>
      <c r="H644" s="17" t="s">
        <v>13</v>
      </c>
      <c r="I644" s="16" t="s">
        <v>14</v>
      </c>
      <c r="J644" s="53">
        <v>44</v>
      </c>
      <c r="K644" s="54">
        <v>1760</v>
      </c>
      <c r="L644" s="1127">
        <v>0</v>
      </c>
      <c r="M644" s="53">
        <v>0</v>
      </c>
      <c r="N644" s="1081">
        <v>0</v>
      </c>
      <c r="O644" s="53">
        <v>0</v>
      </c>
      <c r="P644" s="1081">
        <v>0</v>
      </c>
      <c r="Q644" s="53">
        <v>0</v>
      </c>
      <c r="R644" s="1081">
        <v>40</v>
      </c>
      <c r="S644" s="53">
        <v>1760</v>
      </c>
      <c r="T644" s="1081">
        <v>0</v>
      </c>
      <c r="U644" s="53">
        <v>0</v>
      </c>
      <c r="V644" s="1081">
        <v>0</v>
      </c>
      <c r="W644" s="53">
        <v>0</v>
      </c>
      <c r="X644" s="1081">
        <v>0</v>
      </c>
      <c r="Y644" s="53">
        <v>0</v>
      </c>
      <c r="Z644" s="1081">
        <v>0</v>
      </c>
      <c r="AA644" s="53">
        <v>0</v>
      </c>
      <c r="AB644" s="1081">
        <v>0</v>
      </c>
      <c r="AC644" s="53">
        <v>0</v>
      </c>
      <c r="AD644" s="1081">
        <v>0</v>
      </c>
      <c r="AE644" s="53">
        <v>0</v>
      </c>
      <c r="AF644" s="1081">
        <v>0</v>
      </c>
      <c r="AG644" s="53">
        <v>0</v>
      </c>
      <c r="AH644" s="1081">
        <v>0</v>
      </c>
      <c r="AI644" s="53">
        <v>0</v>
      </c>
    </row>
    <row r="645" spans="1:35" s="6" customFormat="1" ht="66">
      <c r="B645" s="51">
        <v>396.32703703703703</v>
      </c>
      <c r="C645" s="25" t="s">
        <v>714</v>
      </c>
      <c r="D645" s="11"/>
      <c r="E645" s="91">
        <v>3</v>
      </c>
      <c r="F645" s="104" t="s">
        <v>11</v>
      </c>
      <c r="G645" s="16" t="s">
        <v>12</v>
      </c>
      <c r="H645" s="17" t="s">
        <v>13</v>
      </c>
      <c r="I645" s="16" t="s">
        <v>14</v>
      </c>
      <c r="J645" s="53">
        <v>429</v>
      </c>
      <c r="K645" s="54">
        <v>1287</v>
      </c>
      <c r="L645" s="1127">
        <v>0</v>
      </c>
      <c r="M645" s="53">
        <v>0</v>
      </c>
      <c r="N645" s="1081">
        <v>0</v>
      </c>
      <c r="O645" s="53">
        <v>0</v>
      </c>
      <c r="P645" s="1081">
        <v>0</v>
      </c>
      <c r="Q645" s="53">
        <v>0</v>
      </c>
      <c r="R645" s="1081">
        <v>3</v>
      </c>
      <c r="S645" s="53">
        <v>1287</v>
      </c>
      <c r="T645" s="1081">
        <v>0</v>
      </c>
      <c r="U645" s="53">
        <v>0</v>
      </c>
      <c r="V645" s="1081">
        <v>0</v>
      </c>
      <c r="W645" s="53">
        <v>0</v>
      </c>
      <c r="X645" s="1081">
        <v>0</v>
      </c>
      <c r="Y645" s="53">
        <v>0</v>
      </c>
      <c r="Z645" s="1081">
        <v>0</v>
      </c>
      <c r="AA645" s="53">
        <v>0</v>
      </c>
      <c r="AB645" s="1081">
        <v>0</v>
      </c>
      <c r="AC645" s="53">
        <v>0</v>
      </c>
      <c r="AD645" s="1081">
        <v>0</v>
      </c>
      <c r="AE645" s="53">
        <v>0</v>
      </c>
      <c r="AF645" s="1081">
        <v>0</v>
      </c>
      <c r="AG645" s="53">
        <v>0</v>
      </c>
      <c r="AH645" s="1081">
        <v>0</v>
      </c>
      <c r="AI645" s="53">
        <v>0</v>
      </c>
    </row>
    <row r="646" spans="1:35" s="6" customFormat="1" ht="66">
      <c r="B646" s="51">
        <v>206.71333333333334</v>
      </c>
      <c r="C646" s="13" t="s">
        <v>715</v>
      </c>
      <c r="D646" s="11"/>
      <c r="E646" s="91">
        <v>2</v>
      </c>
      <c r="F646" s="9" t="s">
        <v>586</v>
      </c>
      <c r="G646" s="16" t="s">
        <v>12</v>
      </c>
      <c r="H646" s="17" t="s">
        <v>13</v>
      </c>
      <c r="I646" s="16" t="s">
        <v>14</v>
      </c>
      <c r="J646" s="53">
        <v>224</v>
      </c>
      <c r="K646" s="54">
        <v>448</v>
      </c>
      <c r="L646" s="1127">
        <v>0</v>
      </c>
      <c r="M646" s="53">
        <v>0</v>
      </c>
      <c r="N646" s="1081">
        <v>0</v>
      </c>
      <c r="O646" s="53">
        <v>0</v>
      </c>
      <c r="P646" s="1081">
        <v>0</v>
      </c>
      <c r="Q646" s="53">
        <v>0</v>
      </c>
      <c r="R646" s="1081">
        <v>2</v>
      </c>
      <c r="S646" s="53">
        <v>448</v>
      </c>
      <c r="T646" s="1081">
        <v>0</v>
      </c>
      <c r="U646" s="53">
        <v>0</v>
      </c>
      <c r="V646" s="1081">
        <v>0</v>
      </c>
      <c r="W646" s="53">
        <v>0</v>
      </c>
      <c r="X646" s="1081">
        <v>0</v>
      </c>
      <c r="Y646" s="53">
        <v>0</v>
      </c>
      <c r="Z646" s="1081">
        <v>0</v>
      </c>
      <c r="AA646" s="53">
        <v>0</v>
      </c>
      <c r="AB646" s="1081">
        <v>0</v>
      </c>
      <c r="AC646" s="53">
        <v>0</v>
      </c>
      <c r="AD646" s="1081">
        <v>0</v>
      </c>
      <c r="AE646" s="53">
        <v>0</v>
      </c>
      <c r="AF646" s="1081">
        <v>0</v>
      </c>
      <c r="AG646" s="53">
        <v>0</v>
      </c>
      <c r="AH646" s="1081">
        <v>0</v>
      </c>
      <c r="AI646" s="53">
        <v>0</v>
      </c>
    </row>
    <row r="647" spans="1:35" s="6" customFormat="1" ht="66">
      <c r="B647" s="51">
        <v>59.948636363636361</v>
      </c>
      <c r="C647" s="27" t="s">
        <v>716</v>
      </c>
      <c r="D647" s="9"/>
      <c r="E647" s="91">
        <v>21</v>
      </c>
      <c r="F647" s="104" t="s">
        <v>11</v>
      </c>
      <c r="G647" s="16" t="s">
        <v>12</v>
      </c>
      <c r="H647" s="17" t="s">
        <v>13</v>
      </c>
      <c r="I647" s="16" t="s">
        <v>14</v>
      </c>
      <c r="J647" s="53">
        <v>65</v>
      </c>
      <c r="K647" s="54">
        <v>1365</v>
      </c>
      <c r="L647" s="1127">
        <v>0</v>
      </c>
      <c r="M647" s="53">
        <v>0</v>
      </c>
      <c r="N647" s="1081">
        <v>0</v>
      </c>
      <c r="O647" s="53">
        <v>0</v>
      </c>
      <c r="P647" s="1081">
        <v>0</v>
      </c>
      <c r="Q647" s="53">
        <v>0</v>
      </c>
      <c r="R647" s="1081">
        <v>7</v>
      </c>
      <c r="S647" s="53">
        <v>455</v>
      </c>
      <c r="T647" s="1081">
        <v>0</v>
      </c>
      <c r="U647" s="53">
        <v>0</v>
      </c>
      <c r="V647" s="1081">
        <v>0</v>
      </c>
      <c r="W647" s="53">
        <v>0</v>
      </c>
      <c r="X647" s="1081">
        <v>7</v>
      </c>
      <c r="Y647" s="53">
        <v>455</v>
      </c>
      <c r="Z647" s="1081">
        <v>0</v>
      </c>
      <c r="AA647" s="53">
        <v>0</v>
      </c>
      <c r="AB647" s="1081">
        <v>0</v>
      </c>
      <c r="AC647" s="53">
        <v>0</v>
      </c>
      <c r="AD647" s="1081">
        <v>7</v>
      </c>
      <c r="AE647" s="53">
        <v>455</v>
      </c>
      <c r="AF647" s="1081">
        <v>0</v>
      </c>
      <c r="AG647" s="53">
        <v>0</v>
      </c>
      <c r="AH647" s="1081">
        <v>0</v>
      </c>
      <c r="AI647" s="53">
        <v>0</v>
      </c>
    </row>
    <row r="648" spans="1:35" s="6" customFormat="1" ht="66">
      <c r="B648" s="51">
        <v>530.56082352941178</v>
      </c>
      <c r="C648" s="13" t="s">
        <v>717</v>
      </c>
      <c r="D648" s="9"/>
      <c r="E648" s="91">
        <v>90</v>
      </c>
      <c r="F648" s="9" t="s">
        <v>718</v>
      </c>
      <c r="G648" s="16" t="s">
        <v>12</v>
      </c>
      <c r="H648" s="17" t="s">
        <v>13</v>
      </c>
      <c r="I648" s="16" t="s">
        <v>14</v>
      </c>
      <c r="J648" s="53">
        <v>574</v>
      </c>
      <c r="K648" s="54">
        <v>51660</v>
      </c>
      <c r="L648" s="1127">
        <v>0</v>
      </c>
      <c r="M648" s="53">
        <v>0</v>
      </c>
      <c r="N648" s="1081">
        <v>0</v>
      </c>
      <c r="O648" s="53">
        <v>0</v>
      </c>
      <c r="P648" s="1081">
        <v>0</v>
      </c>
      <c r="Q648" s="53">
        <v>0</v>
      </c>
      <c r="R648" s="1081">
        <v>90</v>
      </c>
      <c r="S648" s="53">
        <v>51660</v>
      </c>
      <c r="T648" s="1081">
        <v>0</v>
      </c>
      <c r="U648" s="53">
        <v>0</v>
      </c>
      <c r="V648" s="1081">
        <v>0</v>
      </c>
      <c r="W648" s="53">
        <v>0</v>
      </c>
      <c r="X648" s="1081">
        <v>0</v>
      </c>
      <c r="Y648" s="53">
        <v>0</v>
      </c>
      <c r="Z648" s="1081">
        <v>0</v>
      </c>
      <c r="AA648" s="53">
        <v>0</v>
      </c>
      <c r="AB648" s="1081">
        <v>0</v>
      </c>
      <c r="AC648" s="53">
        <v>0</v>
      </c>
      <c r="AD648" s="1081">
        <v>0</v>
      </c>
      <c r="AE648" s="53">
        <v>0</v>
      </c>
      <c r="AF648" s="1081">
        <v>0</v>
      </c>
      <c r="AG648" s="53">
        <v>0</v>
      </c>
      <c r="AH648" s="1081">
        <v>0</v>
      </c>
      <c r="AI648" s="53">
        <v>0</v>
      </c>
    </row>
    <row r="649" spans="1:35" s="6" customFormat="1" ht="66">
      <c r="B649" s="51">
        <v>545.10800433839484</v>
      </c>
      <c r="C649" s="12" t="s">
        <v>720</v>
      </c>
      <c r="D649" s="9"/>
      <c r="E649" s="91">
        <v>30</v>
      </c>
      <c r="F649" s="104" t="s">
        <v>11</v>
      </c>
      <c r="G649" s="16" t="s">
        <v>12</v>
      </c>
      <c r="H649" s="17" t="s">
        <v>13</v>
      </c>
      <c r="I649" s="16" t="s">
        <v>14</v>
      </c>
      <c r="J649" s="53">
        <v>589</v>
      </c>
      <c r="K649" s="54">
        <v>17670</v>
      </c>
      <c r="L649" s="1127">
        <v>0</v>
      </c>
      <c r="M649" s="53">
        <v>0</v>
      </c>
      <c r="N649" s="1081">
        <v>0</v>
      </c>
      <c r="O649" s="53">
        <v>0</v>
      </c>
      <c r="P649" s="1081">
        <v>0</v>
      </c>
      <c r="Q649" s="53">
        <v>0</v>
      </c>
      <c r="R649" s="1081">
        <v>10</v>
      </c>
      <c r="S649" s="53">
        <v>5890</v>
      </c>
      <c r="T649" s="1081">
        <v>0</v>
      </c>
      <c r="U649" s="53">
        <v>0</v>
      </c>
      <c r="V649" s="1081">
        <v>0</v>
      </c>
      <c r="W649" s="53">
        <v>0</v>
      </c>
      <c r="X649" s="1081">
        <v>10</v>
      </c>
      <c r="Y649" s="53">
        <v>5890</v>
      </c>
      <c r="Z649" s="1081">
        <v>0</v>
      </c>
      <c r="AA649" s="53">
        <v>0</v>
      </c>
      <c r="AB649" s="1081">
        <v>0</v>
      </c>
      <c r="AC649" s="53">
        <v>0</v>
      </c>
      <c r="AD649" s="1081">
        <v>10</v>
      </c>
      <c r="AE649" s="53">
        <v>5890</v>
      </c>
      <c r="AF649" s="1081">
        <v>0</v>
      </c>
      <c r="AG649" s="53">
        <v>0</v>
      </c>
      <c r="AH649" s="1081">
        <v>0</v>
      </c>
      <c r="AI649" s="53">
        <v>0</v>
      </c>
    </row>
    <row r="650" spans="1:35" s="6" customFormat="1" ht="66">
      <c r="B650" s="51">
        <v>46.717936344969203</v>
      </c>
      <c r="C650" s="13" t="s">
        <v>721</v>
      </c>
      <c r="D650" s="9"/>
      <c r="E650" s="91">
        <v>300</v>
      </c>
      <c r="F650" s="9" t="s">
        <v>103</v>
      </c>
      <c r="G650" s="16" t="s">
        <v>12</v>
      </c>
      <c r="H650" s="17" t="s">
        <v>13</v>
      </c>
      <c r="I650" s="16" t="s">
        <v>14</v>
      </c>
      <c r="J650" s="53">
        <v>51</v>
      </c>
      <c r="K650" s="54">
        <v>15300</v>
      </c>
      <c r="L650" s="1127">
        <v>0</v>
      </c>
      <c r="M650" s="53">
        <v>0</v>
      </c>
      <c r="N650" s="1081">
        <v>0</v>
      </c>
      <c r="O650" s="53">
        <v>0</v>
      </c>
      <c r="P650" s="1081">
        <v>0</v>
      </c>
      <c r="Q650" s="53">
        <v>0</v>
      </c>
      <c r="R650" s="1081">
        <v>300</v>
      </c>
      <c r="S650" s="53">
        <v>15300</v>
      </c>
      <c r="T650" s="1081">
        <v>0</v>
      </c>
      <c r="U650" s="53">
        <v>0</v>
      </c>
      <c r="V650" s="1081">
        <v>0</v>
      </c>
      <c r="W650" s="53">
        <v>0</v>
      </c>
      <c r="X650" s="1081">
        <v>0</v>
      </c>
      <c r="Y650" s="53">
        <v>0</v>
      </c>
      <c r="Z650" s="1081">
        <v>0</v>
      </c>
      <c r="AA650" s="53">
        <v>0</v>
      </c>
      <c r="AB650" s="1081">
        <v>0</v>
      </c>
      <c r="AC650" s="53">
        <v>0</v>
      </c>
      <c r="AD650" s="1081">
        <v>0</v>
      </c>
      <c r="AE650" s="53">
        <v>0</v>
      </c>
      <c r="AF650" s="1081">
        <v>0</v>
      </c>
      <c r="AG650" s="53">
        <v>0</v>
      </c>
      <c r="AH650" s="1081">
        <v>0</v>
      </c>
      <c r="AI650" s="53">
        <v>0</v>
      </c>
    </row>
    <row r="651" spans="1:35" s="6" customFormat="1" ht="66">
      <c r="A651" s="4"/>
      <c r="B651" s="51"/>
      <c r="C651" s="93" t="s">
        <v>723</v>
      </c>
      <c r="D651" s="9"/>
      <c r="E651" s="91">
        <v>10</v>
      </c>
      <c r="F651" s="101" t="s">
        <v>22</v>
      </c>
      <c r="G651" s="16" t="s">
        <v>12</v>
      </c>
      <c r="H651" s="17" t="s">
        <v>13</v>
      </c>
      <c r="I651" s="16" t="s">
        <v>14</v>
      </c>
      <c r="J651" s="102">
        <v>55</v>
      </c>
      <c r="K651" s="102">
        <v>550</v>
      </c>
      <c r="L651" s="1132">
        <v>0</v>
      </c>
      <c r="M651" s="102">
        <v>0</v>
      </c>
      <c r="N651" s="1087">
        <v>0</v>
      </c>
      <c r="O651" s="102">
        <v>0</v>
      </c>
      <c r="P651" s="1087">
        <v>0</v>
      </c>
      <c r="Q651" s="102">
        <v>0</v>
      </c>
      <c r="R651" s="1087">
        <v>10</v>
      </c>
      <c r="S651" s="102">
        <v>550</v>
      </c>
      <c r="T651" s="1087">
        <v>0</v>
      </c>
      <c r="U651" s="102">
        <v>0</v>
      </c>
      <c r="V651" s="1087">
        <v>0</v>
      </c>
      <c r="W651" s="102">
        <v>0</v>
      </c>
      <c r="X651" s="1087">
        <v>0</v>
      </c>
      <c r="Y651" s="102">
        <v>0</v>
      </c>
      <c r="Z651" s="1087">
        <v>0</v>
      </c>
      <c r="AA651" s="102">
        <v>0</v>
      </c>
      <c r="AB651" s="1087">
        <v>0</v>
      </c>
      <c r="AC651" s="102">
        <v>0</v>
      </c>
      <c r="AD651" s="1087">
        <v>0</v>
      </c>
      <c r="AE651" s="102">
        <v>0</v>
      </c>
      <c r="AF651" s="1087">
        <v>0</v>
      </c>
      <c r="AG651" s="102">
        <v>0</v>
      </c>
      <c r="AH651" s="1087">
        <v>0</v>
      </c>
      <c r="AI651" s="102">
        <v>0</v>
      </c>
    </row>
    <row r="652" spans="1:35" s="6" customFormat="1" ht="66">
      <c r="A652" s="4"/>
      <c r="B652" s="51"/>
      <c r="C652" s="93" t="s">
        <v>724</v>
      </c>
      <c r="D652" s="9"/>
      <c r="E652" s="91">
        <v>80</v>
      </c>
      <c r="F652" s="94" t="s">
        <v>11</v>
      </c>
      <c r="G652" s="16" t="s">
        <v>12</v>
      </c>
      <c r="H652" s="17" t="s">
        <v>13</v>
      </c>
      <c r="I652" s="16" t="s">
        <v>14</v>
      </c>
      <c r="J652" s="95">
        <v>55</v>
      </c>
      <c r="K652" s="96">
        <v>4400</v>
      </c>
      <c r="L652" s="1131">
        <v>0</v>
      </c>
      <c r="M652" s="95">
        <v>0</v>
      </c>
      <c r="N652" s="307">
        <v>0</v>
      </c>
      <c r="O652" s="95">
        <v>0</v>
      </c>
      <c r="P652" s="307">
        <v>0</v>
      </c>
      <c r="Q652" s="95">
        <v>0</v>
      </c>
      <c r="R652" s="307">
        <v>80</v>
      </c>
      <c r="S652" s="95">
        <v>4400</v>
      </c>
      <c r="T652" s="307">
        <v>0</v>
      </c>
      <c r="U652" s="95">
        <v>0</v>
      </c>
      <c r="V652" s="307">
        <v>0</v>
      </c>
      <c r="W652" s="95">
        <v>0</v>
      </c>
      <c r="X652" s="307">
        <v>0</v>
      </c>
      <c r="Y652" s="95">
        <v>0</v>
      </c>
      <c r="Z652" s="307">
        <v>0</v>
      </c>
      <c r="AA652" s="95">
        <v>0</v>
      </c>
      <c r="AB652" s="307">
        <v>0</v>
      </c>
      <c r="AC652" s="95">
        <v>0</v>
      </c>
      <c r="AD652" s="307">
        <v>0</v>
      </c>
      <c r="AE652" s="95">
        <v>0</v>
      </c>
      <c r="AF652" s="307">
        <v>0</v>
      </c>
      <c r="AG652" s="95">
        <v>0</v>
      </c>
      <c r="AH652" s="307">
        <v>0</v>
      </c>
      <c r="AI652" s="95">
        <v>0</v>
      </c>
    </row>
    <row r="653" spans="1:35" s="6" customFormat="1" ht="66">
      <c r="A653" s="4"/>
      <c r="B653" s="51"/>
      <c r="C653" s="93" t="s">
        <v>725</v>
      </c>
      <c r="D653" s="9"/>
      <c r="E653" s="91">
        <v>220</v>
      </c>
      <c r="F653" s="94" t="s">
        <v>11</v>
      </c>
      <c r="G653" s="16" t="s">
        <v>12</v>
      </c>
      <c r="H653" s="17" t="s">
        <v>13</v>
      </c>
      <c r="I653" s="16" t="s">
        <v>14</v>
      </c>
      <c r="J653" s="95">
        <v>40</v>
      </c>
      <c r="K653" s="96">
        <v>8800</v>
      </c>
      <c r="L653" s="1131">
        <v>0</v>
      </c>
      <c r="M653" s="95">
        <v>0</v>
      </c>
      <c r="N653" s="307">
        <v>0</v>
      </c>
      <c r="O653" s="95">
        <v>0</v>
      </c>
      <c r="P653" s="307">
        <v>0</v>
      </c>
      <c r="Q653" s="95">
        <v>0</v>
      </c>
      <c r="R653" s="307">
        <v>220</v>
      </c>
      <c r="S653" s="95">
        <v>8800</v>
      </c>
      <c r="T653" s="307">
        <v>0</v>
      </c>
      <c r="U653" s="95">
        <v>0</v>
      </c>
      <c r="V653" s="307">
        <v>0</v>
      </c>
      <c r="W653" s="95">
        <v>0</v>
      </c>
      <c r="X653" s="307">
        <v>0</v>
      </c>
      <c r="Y653" s="95">
        <v>0</v>
      </c>
      <c r="Z653" s="307">
        <v>0</v>
      </c>
      <c r="AA653" s="95">
        <v>0</v>
      </c>
      <c r="AB653" s="307">
        <v>0</v>
      </c>
      <c r="AC653" s="95">
        <v>0</v>
      </c>
      <c r="AD653" s="307">
        <v>0</v>
      </c>
      <c r="AE653" s="95">
        <v>0</v>
      </c>
      <c r="AF653" s="307">
        <v>0</v>
      </c>
      <c r="AG653" s="95">
        <v>0</v>
      </c>
      <c r="AH653" s="307">
        <v>0</v>
      </c>
      <c r="AI653" s="95">
        <v>0</v>
      </c>
    </row>
    <row r="654" spans="1:35" s="6" customFormat="1" ht="66">
      <c r="A654" s="4"/>
      <c r="B654" s="51"/>
      <c r="C654" s="105" t="s">
        <v>726</v>
      </c>
      <c r="D654" s="9"/>
      <c r="E654" s="91">
        <v>10</v>
      </c>
      <c r="F654" s="94" t="s">
        <v>11</v>
      </c>
      <c r="G654" s="16" t="s">
        <v>12</v>
      </c>
      <c r="H654" s="17" t="s">
        <v>13</v>
      </c>
      <c r="I654" s="16" t="s">
        <v>14</v>
      </c>
      <c r="J654" s="95">
        <v>85</v>
      </c>
      <c r="K654" s="96">
        <v>850</v>
      </c>
      <c r="L654" s="1131">
        <v>0</v>
      </c>
      <c r="M654" s="95">
        <v>0</v>
      </c>
      <c r="N654" s="307">
        <v>0</v>
      </c>
      <c r="O654" s="95">
        <v>0</v>
      </c>
      <c r="P654" s="307">
        <v>0</v>
      </c>
      <c r="Q654" s="95">
        <v>0</v>
      </c>
      <c r="R654" s="307">
        <v>10</v>
      </c>
      <c r="S654" s="95">
        <v>850</v>
      </c>
      <c r="T654" s="307">
        <v>0</v>
      </c>
      <c r="U654" s="95">
        <v>0</v>
      </c>
      <c r="V654" s="307">
        <v>0</v>
      </c>
      <c r="W654" s="95">
        <v>0</v>
      </c>
      <c r="X654" s="307">
        <v>0</v>
      </c>
      <c r="Y654" s="95">
        <v>0</v>
      </c>
      <c r="Z654" s="307">
        <v>0</v>
      </c>
      <c r="AA654" s="95">
        <v>0</v>
      </c>
      <c r="AB654" s="307">
        <v>0</v>
      </c>
      <c r="AC654" s="95">
        <v>0</v>
      </c>
      <c r="AD654" s="307">
        <v>0</v>
      </c>
      <c r="AE654" s="95">
        <v>0</v>
      </c>
      <c r="AF654" s="307">
        <v>0</v>
      </c>
      <c r="AG654" s="95">
        <v>0</v>
      </c>
      <c r="AH654" s="307">
        <v>0</v>
      </c>
      <c r="AI654" s="95">
        <v>0</v>
      </c>
    </row>
    <row r="655" spans="1:35" s="6" customFormat="1" ht="66">
      <c r="A655" s="4"/>
      <c r="B655" s="51"/>
      <c r="C655" s="300" t="s">
        <v>727</v>
      </c>
      <c r="D655" s="9"/>
      <c r="E655" s="91">
        <v>132</v>
      </c>
      <c r="F655" s="70" t="s">
        <v>11</v>
      </c>
      <c r="G655" s="16" t="s">
        <v>12</v>
      </c>
      <c r="H655" s="17" t="s">
        <v>13</v>
      </c>
      <c r="I655" s="16" t="s">
        <v>14</v>
      </c>
      <c r="J655" s="95">
        <v>86</v>
      </c>
      <c r="K655" s="96">
        <v>11352</v>
      </c>
      <c r="L655" s="1131">
        <v>0</v>
      </c>
      <c r="M655" s="95">
        <v>0</v>
      </c>
      <c r="N655" s="307">
        <v>0</v>
      </c>
      <c r="O655" s="95">
        <v>0</v>
      </c>
      <c r="P655" s="307">
        <v>0</v>
      </c>
      <c r="Q655" s="95">
        <v>0</v>
      </c>
      <c r="R655" s="307">
        <v>132</v>
      </c>
      <c r="S655" s="95">
        <v>11352</v>
      </c>
      <c r="T655" s="307">
        <v>0</v>
      </c>
      <c r="U655" s="95">
        <v>0</v>
      </c>
      <c r="V655" s="307">
        <v>0</v>
      </c>
      <c r="W655" s="95">
        <v>0</v>
      </c>
      <c r="X655" s="307">
        <v>0</v>
      </c>
      <c r="Y655" s="95">
        <v>0</v>
      </c>
      <c r="Z655" s="307">
        <v>0</v>
      </c>
      <c r="AA655" s="95">
        <v>0</v>
      </c>
      <c r="AB655" s="307">
        <v>0</v>
      </c>
      <c r="AC655" s="95">
        <v>0</v>
      </c>
      <c r="AD655" s="307">
        <v>0</v>
      </c>
      <c r="AE655" s="95">
        <v>0</v>
      </c>
      <c r="AF655" s="307">
        <v>0</v>
      </c>
      <c r="AG655" s="95">
        <v>0</v>
      </c>
      <c r="AH655" s="307">
        <v>0</v>
      </c>
      <c r="AI655" s="95">
        <v>0</v>
      </c>
    </row>
    <row r="656" spans="1:35" s="6" customFormat="1" ht="66">
      <c r="A656" s="4"/>
      <c r="B656" s="51"/>
      <c r="C656" s="239" t="s">
        <v>728</v>
      </c>
      <c r="D656" s="9"/>
      <c r="E656" s="91">
        <v>80</v>
      </c>
      <c r="F656" s="70" t="s">
        <v>11</v>
      </c>
      <c r="G656" s="16" t="s">
        <v>12</v>
      </c>
      <c r="H656" s="17" t="s">
        <v>13</v>
      </c>
      <c r="I656" s="16" t="s">
        <v>14</v>
      </c>
      <c r="J656" s="999">
        <v>72</v>
      </c>
      <c r="K656" s="1000">
        <v>5760</v>
      </c>
      <c r="L656" s="1133">
        <v>0</v>
      </c>
      <c r="M656" s="999">
        <v>0</v>
      </c>
      <c r="N656" s="1088">
        <v>0</v>
      </c>
      <c r="O656" s="999">
        <v>0</v>
      </c>
      <c r="P656" s="1088">
        <v>0</v>
      </c>
      <c r="Q656" s="999">
        <v>0</v>
      </c>
      <c r="R656" s="1088">
        <v>80</v>
      </c>
      <c r="S656" s="999">
        <v>5760</v>
      </c>
      <c r="T656" s="1088">
        <v>0</v>
      </c>
      <c r="U656" s="999">
        <v>0</v>
      </c>
      <c r="V656" s="1088">
        <v>0</v>
      </c>
      <c r="W656" s="999">
        <v>0</v>
      </c>
      <c r="X656" s="1088">
        <v>0</v>
      </c>
      <c r="Y656" s="999">
        <v>0</v>
      </c>
      <c r="Z656" s="1088">
        <v>0</v>
      </c>
      <c r="AA656" s="999">
        <v>0</v>
      </c>
      <c r="AB656" s="1088">
        <v>0</v>
      </c>
      <c r="AC656" s="999">
        <v>0</v>
      </c>
      <c r="AD656" s="1088">
        <v>0</v>
      </c>
      <c r="AE656" s="999">
        <v>0</v>
      </c>
      <c r="AF656" s="1088">
        <v>0</v>
      </c>
      <c r="AG656" s="999">
        <v>0</v>
      </c>
      <c r="AH656" s="1088">
        <v>0</v>
      </c>
      <c r="AI656" s="999">
        <v>0</v>
      </c>
    </row>
    <row r="657" spans="2:35" s="6" customFormat="1" ht="66">
      <c r="B657" s="51">
        <v>268.72568627450983</v>
      </c>
      <c r="C657" s="13" t="s">
        <v>729</v>
      </c>
      <c r="D657" s="9"/>
      <c r="E657" s="91">
        <v>50</v>
      </c>
      <c r="F657" s="9" t="s">
        <v>586</v>
      </c>
      <c r="G657" s="16" t="s">
        <v>12</v>
      </c>
      <c r="H657" s="17" t="s">
        <v>13</v>
      </c>
      <c r="I657" s="16" t="s">
        <v>14</v>
      </c>
      <c r="J657" s="53">
        <v>291</v>
      </c>
      <c r="K657" s="54">
        <v>14550</v>
      </c>
      <c r="L657" s="1127">
        <v>0</v>
      </c>
      <c r="M657" s="53">
        <v>0</v>
      </c>
      <c r="N657" s="1081">
        <v>0</v>
      </c>
      <c r="O657" s="53">
        <v>0</v>
      </c>
      <c r="P657" s="1081">
        <v>0</v>
      </c>
      <c r="Q657" s="53">
        <v>0</v>
      </c>
      <c r="R657" s="1081">
        <v>50</v>
      </c>
      <c r="S657" s="53">
        <v>14550</v>
      </c>
      <c r="T657" s="1081">
        <v>0</v>
      </c>
      <c r="U657" s="53">
        <v>0</v>
      </c>
      <c r="V657" s="1081">
        <v>0</v>
      </c>
      <c r="W657" s="53">
        <v>0</v>
      </c>
      <c r="X657" s="1081">
        <v>0</v>
      </c>
      <c r="Y657" s="53">
        <v>0</v>
      </c>
      <c r="Z657" s="1081">
        <v>0</v>
      </c>
      <c r="AA657" s="53">
        <v>0</v>
      </c>
      <c r="AB657" s="1081">
        <v>0</v>
      </c>
      <c r="AC657" s="53">
        <v>0</v>
      </c>
      <c r="AD657" s="1081">
        <v>0</v>
      </c>
      <c r="AE657" s="53">
        <v>0</v>
      </c>
      <c r="AF657" s="1081">
        <v>0</v>
      </c>
      <c r="AG657" s="53">
        <v>0</v>
      </c>
      <c r="AH657" s="1081">
        <v>0</v>
      </c>
      <c r="AI657" s="53">
        <v>0</v>
      </c>
    </row>
    <row r="658" spans="2:35" s="6" customFormat="1" ht="66">
      <c r="B658" s="51">
        <v>133.1</v>
      </c>
      <c r="C658" s="13" t="s">
        <v>730</v>
      </c>
      <c r="D658" s="9"/>
      <c r="E658" s="91">
        <v>13</v>
      </c>
      <c r="F658" s="104" t="s">
        <v>11</v>
      </c>
      <c r="G658" s="16" t="s">
        <v>12</v>
      </c>
      <c r="H658" s="17" t="s">
        <v>13</v>
      </c>
      <c r="I658" s="16" t="s">
        <v>14</v>
      </c>
      <c r="J658" s="53">
        <v>144</v>
      </c>
      <c r="K658" s="54">
        <v>1872</v>
      </c>
      <c r="L658" s="1127">
        <v>0</v>
      </c>
      <c r="M658" s="53">
        <v>0</v>
      </c>
      <c r="N658" s="1081">
        <v>0</v>
      </c>
      <c r="O658" s="53">
        <v>0</v>
      </c>
      <c r="P658" s="1081">
        <v>0</v>
      </c>
      <c r="Q658" s="53">
        <v>0</v>
      </c>
      <c r="R658" s="1081">
        <v>8</v>
      </c>
      <c r="S658" s="53">
        <v>1152</v>
      </c>
      <c r="T658" s="1081">
        <v>0</v>
      </c>
      <c r="U658" s="53">
        <v>0</v>
      </c>
      <c r="V658" s="1081">
        <v>0</v>
      </c>
      <c r="W658" s="53">
        <v>0</v>
      </c>
      <c r="X658" s="1081">
        <v>5</v>
      </c>
      <c r="Y658" s="53">
        <v>720</v>
      </c>
      <c r="Z658" s="1081">
        <v>0</v>
      </c>
      <c r="AA658" s="53">
        <v>0</v>
      </c>
      <c r="AB658" s="1081">
        <v>0</v>
      </c>
      <c r="AC658" s="53">
        <v>0</v>
      </c>
      <c r="AD658" s="1081">
        <v>0</v>
      </c>
      <c r="AE658" s="53">
        <v>0</v>
      </c>
      <c r="AF658" s="1081">
        <v>0</v>
      </c>
      <c r="AG658" s="53">
        <v>0</v>
      </c>
      <c r="AH658" s="1081">
        <v>0</v>
      </c>
      <c r="AI658" s="53">
        <v>0</v>
      </c>
    </row>
    <row r="659" spans="2:35" s="6" customFormat="1" ht="66">
      <c r="B659" s="51">
        <v>193.43</v>
      </c>
      <c r="C659" s="27" t="s">
        <v>731</v>
      </c>
      <c r="D659" s="9"/>
      <c r="E659" s="91">
        <v>13</v>
      </c>
      <c r="F659" s="104" t="s">
        <v>11</v>
      </c>
      <c r="G659" s="16" t="s">
        <v>12</v>
      </c>
      <c r="H659" s="17" t="s">
        <v>13</v>
      </c>
      <c r="I659" s="16" t="s">
        <v>14</v>
      </c>
      <c r="J659" s="53">
        <v>209</v>
      </c>
      <c r="K659" s="54">
        <v>2717</v>
      </c>
      <c r="L659" s="1127">
        <v>0</v>
      </c>
      <c r="M659" s="53">
        <v>0</v>
      </c>
      <c r="N659" s="1081">
        <v>0</v>
      </c>
      <c r="O659" s="53">
        <v>0</v>
      </c>
      <c r="P659" s="1081">
        <v>0</v>
      </c>
      <c r="Q659" s="53">
        <v>0</v>
      </c>
      <c r="R659" s="1081">
        <v>8</v>
      </c>
      <c r="S659" s="53">
        <v>1672</v>
      </c>
      <c r="T659" s="1081">
        <v>0</v>
      </c>
      <c r="U659" s="53">
        <v>0</v>
      </c>
      <c r="V659" s="1081">
        <v>0</v>
      </c>
      <c r="W659" s="53">
        <v>0</v>
      </c>
      <c r="X659" s="1081">
        <v>5</v>
      </c>
      <c r="Y659" s="53">
        <v>1045</v>
      </c>
      <c r="Z659" s="1081">
        <v>0</v>
      </c>
      <c r="AA659" s="53">
        <v>0</v>
      </c>
      <c r="AB659" s="1081">
        <v>0</v>
      </c>
      <c r="AC659" s="53">
        <v>0</v>
      </c>
      <c r="AD659" s="1081">
        <v>0</v>
      </c>
      <c r="AE659" s="53">
        <v>0</v>
      </c>
      <c r="AF659" s="1081">
        <v>0</v>
      </c>
      <c r="AG659" s="53">
        <v>0</v>
      </c>
      <c r="AH659" s="1081">
        <v>0</v>
      </c>
      <c r="AI659" s="53">
        <v>0</v>
      </c>
    </row>
    <row r="660" spans="2:35" s="6" customFormat="1" ht="66">
      <c r="B660" s="51">
        <v>348.02053571428576</v>
      </c>
      <c r="C660" s="27" t="s">
        <v>732</v>
      </c>
      <c r="D660" s="9"/>
      <c r="E660" s="91">
        <v>41</v>
      </c>
      <c r="F660" s="104" t="s">
        <v>11</v>
      </c>
      <c r="G660" s="16" t="s">
        <v>12</v>
      </c>
      <c r="H660" s="17" t="s">
        <v>13</v>
      </c>
      <c r="I660" s="16" t="s">
        <v>14</v>
      </c>
      <c r="J660" s="53">
        <v>376</v>
      </c>
      <c r="K660" s="54">
        <v>15416</v>
      </c>
      <c r="L660" s="1127">
        <v>0</v>
      </c>
      <c r="M660" s="53">
        <v>0</v>
      </c>
      <c r="N660" s="1081">
        <v>0</v>
      </c>
      <c r="O660" s="53">
        <v>0</v>
      </c>
      <c r="P660" s="1081">
        <v>0</v>
      </c>
      <c r="Q660" s="53">
        <v>0</v>
      </c>
      <c r="R660" s="1081">
        <v>30</v>
      </c>
      <c r="S660" s="53">
        <v>11280</v>
      </c>
      <c r="T660" s="1081">
        <v>0</v>
      </c>
      <c r="U660" s="53">
        <v>0</v>
      </c>
      <c r="V660" s="1081">
        <v>0</v>
      </c>
      <c r="W660" s="53">
        <v>0</v>
      </c>
      <c r="X660" s="1081">
        <v>5</v>
      </c>
      <c r="Y660" s="53">
        <v>1880</v>
      </c>
      <c r="Z660" s="1081">
        <v>0</v>
      </c>
      <c r="AA660" s="53">
        <v>0</v>
      </c>
      <c r="AB660" s="1081">
        <v>0</v>
      </c>
      <c r="AC660" s="53">
        <v>0</v>
      </c>
      <c r="AD660" s="1081">
        <v>6</v>
      </c>
      <c r="AE660" s="53">
        <v>2256</v>
      </c>
      <c r="AF660" s="1081">
        <v>0</v>
      </c>
      <c r="AG660" s="53">
        <v>0</v>
      </c>
      <c r="AH660" s="1081">
        <v>0</v>
      </c>
      <c r="AI660" s="53">
        <v>0</v>
      </c>
    </row>
    <row r="661" spans="2:35" s="6" customFormat="1" ht="66">
      <c r="B661" s="51">
        <v>22.33</v>
      </c>
      <c r="C661" s="12" t="s">
        <v>733</v>
      </c>
      <c r="D661" s="9"/>
      <c r="E661" s="91">
        <v>80</v>
      </c>
      <c r="F661" s="104" t="s">
        <v>11</v>
      </c>
      <c r="G661" s="16" t="s">
        <v>12</v>
      </c>
      <c r="H661" s="17" t="s">
        <v>13</v>
      </c>
      <c r="I661" s="16" t="s">
        <v>14</v>
      </c>
      <c r="J661" s="53">
        <v>25</v>
      </c>
      <c r="K661" s="54">
        <v>2000</v>
      </c>
      <c r="L661" s="1127">
        <v>0</v>
      </c>
      <c r="M661" s="53">
        <v>0</v>
      </c>
      <c r="N661" s="1081">
        <v>0</v>
      </c>
      <c r="O661" s="53">
        <v>0</v>
      </c>
      <c r="P661" s="1081">
        <v>0</v>
      </c>
      <c r="Q661" s="53">
        <v>0</v>
      </c>
      <c r="R661" s="1081">
        <v>80</v>
      </c>
      <c r="S661" s="53">
        <v>2000</v>
      </c>
      <c r="T661" s="1081">
        <v>0</v>
      </c>
      <c r="U661" s="53">
        <v>0</v>
      </c>
      <c r="V661" s="1081">
        <v>0</v>
      </c>
      <c r="W661" s="53">
        <v>0</v>
      </c>
      <c r="X661" s="1081">
        <v>0</v>
      </c>
      <c r="Y661" s="53">
        <v>0</v>
      </c>
      <c r="Z661" s="1081">
        <v>0</v>
      </c>
      <c r="AA661" s="53">
        <v>0</v>
      </c>
      <c r="AB661" s="1081">
        <v>0</v>
      </c>
      <c r="AC661" s="53">
        <v>0</v>
      </c>
      <c r="AD661" s="1081">
        <v>0</v>
      </c>
      <c r="AE661" s="53">
        <v>0</v>
      </c>
      <c r="AF661" s="1081">
        <v>0</v>
      </c>
      <c r="AG661" s="53">
        <v>0</v>
      </c>
      <c r="AH661" s="1081">
        <v>0</v>
      </c>
      <c r="AI661" s="53">
        <v>0</v>
      </c>
    </row>
    <row r="662" spans="2:35" s="6" customFormat="1" ht="66">
      <c r="B662" s="51">
        <v>207.73277777777778</v>
      </c>
      <c r="C662" s="12" t="s">
        <v>735</v>
      </c>
      <c r="D662" s="9"/>
      <c r="E662" s="91">
        <v>2</v>
      </c>
      <c r="F662" s="104" t="s">
        <v>11</v>
      </c>
      <c r="G662" s="16" t="s">
        <v>12</v>
      </c>
      <c r="H662" s="17" t="s">
        <v>13</v>
      </c>
      <c r="I662" s="16" t="s">
        <v>14</v>
      </c>
      <c r="J662" s="53">
        <v>225</v>
      </c>
      <c r="K662" s="54">
        <v>450</v>
      </c>
      <c r="L662" s="1127">
        <v>0</v>
      </c>
      <c r="M662" s="53">
        <v>0</v>
      </c>
      <c r="N662" s="1081">
        <v>0</v>
      </c>
      <c r="O662" s="53">
        <v>0</v>
      </c>
      <c r="P662" s="1081">
        <v>0</v>
      </c>
      <c r="Q662" s="53">
        <v>0</v>
      </c>
      <c r="R662" s="1081">
        <v>2</v>
      </c>
      <c r="S662" s="53">
        <v>450</v>
      </c>
      <c r="T662" s="1081">
        <v>0</v>
      </c>
      <c r="U662" s="53">
        <v>0</v>
      </c>
      <c r="V662" s="1081">
        <v>0</v>
      </c>
      <c r="W662" s="53">
        <v>0</v>
      </c>
      <c r="X662" s="1081">
        <v>0</v>
      </c>
      <c r="Y662" s="53">
        <v>0</v>
      </c>
      <c r="Z662" s="1081">
        <v>0</v>
      </c>
      <c r="AA662" s="53">
        <v>0</v>
      </c>
      <c r="AB662" s="1081">
        <v>0</v>
      </c>
      <c r="AC662" s="53">
        <v>0</v>
      </c>
      <c r="AD662" s="1081">
        <v>0</v>
      </c>
      <c r="AE662" s="53">
        <v>0</v>
      </c>
      <c r="AF662" s="1081">
        <v>0</v>
      </c>
      <c r="AG662" s="53">
        <v>0</v>
      </c>
      <c r="AH662" s="1081">
        <v>0</v>
      </c>
      <c r="AI662" s="53">
        <v>0</v>
      </c>
    </row>
    <row r="663" spans="2:35" s="6" customFormat="1" ht="66">
      <c r="B663" s="51">
        <v>51.62</v>
      </c>
      <c r="C663" s="13" t="s">
        <v>737</v>
      </c>
      <c r="D663" s="11"/>
      <c r="E663" s="91">
        <v>15</v>
      </c>
      <c r="F663" s="9" t="s">
        <v>586</v>
      </c>
      <c r="G663" s="16" t="s">
        <v>12</v>
      </c>
      <c r="H663" s="17" t="s">
        <v>13</v>
      </c>
      <c r="I663" s="16" t="s">
        <v>14</v>
      </c>
      <c r="J663" s="53">
        <v>56</v>
      </c>
      <c r="K663" s="54">
        <v>840</v>
      </c>
      <c r="L663" s="1127">
        <v>0</v>
      </c>
      <c r="M663" s="53">
        <v>0</v>
      </c>
      <c r="N663" s="1081">
        <v>0</v>
      </c>
      <c r="O663" s="53">
        <v>0</v>
      </c>
      <c r="P663" s="1081">
        <v>0</v>
      </c>
      <c r="Q663" s="53">
        <v>0</v>
      </c>
      <c r="R663" s="1081">
        <v>15</v>
      </c>
      <c r="S663" s="53">
        <v>840</v>
      </c>
      <c r="T663" s="1081">
        <v>0</v>
      </c>
      <c r="U663" s="53">
        <v>0</v>
      </c>
      <c r="V663" s="1081">
        <v>0</v>
      </c>
      <c r="W663" s="53">
        <v>0</v>
      </c>
      <c r="X663" s="1081">
        <v>0</v>
      </c>
      <c r="Y663" s="53">
        <v>0</v>
      </c>
      <c r="Z663" s="1081">
        <v>0</v>
      </c>
      <c r="AA663" s="53">
        <v>0</v>
      </c>
      <c r="AB663" s="1081">
        <v>0</v>
      </c>
      <c r="AC663" s="53">
        <v>0</v>
      </c>
      <c r="AD663" s="1081">
        <v>0</v>
      </c>
      <c r="AE663" s="53">
        <v>0</v>
      </c>
      <c r="AF663" s="1081">
        <v>0</v>
      </c>
      <c r="AG663" s="53">
        <v>0</v>
      </c>
      <c r="AH663" s="1081">
        <v>0</v>
      </c>
      <c r="AI663" s="53">
        <v>0</v>
      </c>
    </row>
    <row r="664" spans="2:35" s="6" customFormat="1" ht="66">
      <c r="B664" s="51">
        <v>166</v>
      </c>
      <c r="C664" s="73" t="s">
        <v>738</v>
      </c>
      <c r="D664" s="11"/>
      <c r="E664" s="91">
        <v>10</v>
      </c>
      <c r="F664" s="9" t="s">
        <v>654</v>
      </c>
      <c r="G664" s="16" t="s">
        <v>12</v>
      </c>
      <c r="H664" s="17" t="s">
        <v>13</v>
      </c>
      <c r="I664" s="16" t="s">
        <v>14</v>
      </c>
      <c r="J664" s="53">
        <v>189</v>
      </c>
      <c r="K664" s="54">
        <v>1890</v>
      </c>
      <c r="L664" s="1127">
        <v>0</v>
      </c>
      <c r="M664" s="53">
        <v>0</v>
      </c>
      <c r="N664" s="1081">
        <v>0</v>
      </c>
      <c r="O664" s="53">
        <v>0</v>
      </c>
      <c r="P664" s="1081">
        <v>0</v>
      </c>
      <c r="Q664" s="53">
        <v>0</v>
      </c>
      <c r="R664" s="1081">
        <v>10</v>
      </c>
      <c r="S664" s="53">
        <v>1890</v>
      </c>
      <c r="T664" s="1081">
        <v>0</v>
      </c>
      <c r="U664" s="53">
        <v>0</v>
      </c>
      <c r="V664" s="1081">
        <v>0</v>
      </c>
      <c r="W664" s="53">
        <v>0</v>
      </c>
      <c r="X664" s="1081">
        <v>0</v>
      </c>
      <c r="Y664" s="53">
        <v>0</v>
      </c>
      <c r="Z664" s="1081">
        <v>0</v>
      </c>
      <c r="AA664" s="53">
        <v>0</v>
      </c>
      <c r="AB664" s="1081">
        <v>0</v>
      </c>
      <c r="AC664" s="53">
        <v>0</v>
      </c>
      <c r="AD664" s="1081">
        <v>0</v>
      </c>
      <c r="AE664" s="53">
        <v>0</v>
      </c>
      <c r="AF664" s="1081">
        <v>0</v>
      </c>
      <c r="AG664" s="53">
        <v>0</v>
      </c>
      <c r="AH664" s="1081">
        <v>0</v>
      </c>
      <c r="AI664" s="53">
        <v>0</v>
      </c>
    </row>
    <row r="665" spans="2:35" s="6" customFormat="1" ht="66">
      <c r="B665" s="51">
        <v>140.35999999999999</v>
      </c>
      <c r="C665" s="92" t="s">
        <v>739</v>
      </c>
      <c r="D665" s="11"/>
      <c r="E665" s="91">
        <v>50</v>
      </c>
      <c r="F665" s="9" t="s">
        <v>103</v>
      </c>
      <c r="G665" s="16" t="s">
        <v>12</v>
      </c>
      <c r="H665" s="17" t="s">
        <v>13</v>
      </c>
      <c r="I665" s="16" t="s">
        <v>14</v>
      </c>
      <c r="J665" s="53">
        <v>152</v>
      </c>
      <c r="K665" s="54">
        <v>7600</v>
      </c>
      <c r="L665" s="1127">
        <v>0</v>
      </c>
      <c r="M665" s="53">
        <v>0</v>
      </c>
      <c r="N665" s="1081">
        <v>0</v>
      </c>
      <c r="O665" s="53">
        <v>0</v>
      </c>
      <c r="P665" s="1081">
        <v>0</v>
      </c>
      <c r="Q665" s="53">
        <v>0</v>
      </c>
      <c r="R665" s="1081">
        <v>50</v>
      </c>
      <c r="S665" s="53">
        <v>7600</v>
      </c>
      <c r="T665" s="1081">
        <v>0</v>
      </c>
      <c r="U665" s="53">
        <v>0</v>
      </c>
      <c r="V665" s="1081">
        <v>0</v>
      </c>
      <c r="W665" s="53">
        <v>0</v>
      </c>
      <c r="X665" s="1081">
        <v>0</v>
      </c>
      <c r="Y665" s="53">
        <v>0</v>
      </c>
      <c r="Z665" s="1081">
        <v>0</v>
      </c>
      <c r="AA665" s="53">
        <v>0</v>
      </c>
      <c r="AB665" s="1081">
        <v>0</v>
      </c>
      <c r="AC665" s="53">
        <v>0</v>
      </c>
      <c r="AD665" s="1081">
        <v>0</v>
      </c>
      <c r="AE665" s="53">
        <v>0</v>
      </c>
      <c r="AF665" s="1081">
        <v>0</v>
      </c>
      <c r="AG665" s="53">
        <v>0</v>
      </c>
      <c r="AH665" s="1081">
        <v>0</v>
      </c>
      <c r="AI665" s="53">
        <v>0</v>
      </c>
    </row>
    <row r="666" spans="2:35" s="6" customFormat="1" ht="66">
      <c r="B666" s="51">
        <v>121.80000000000001</v>
      </c>
      <c r="C666" s="92" t="s">
        <v>740</v>
      </c>
      <c r="D666" s="11"/>
      <c r="E666" s="91">
        <v>70</v>
      </c>
      <c r="F666" s="9" t="s">
        <v>103</v>
      </c>
      <c r="G666" s="16" t="s">
        <v>12</v>
      </c>
      <c r="H666" s="17" t="s">
        <v>13</v>
      </c>
      <c r="I666" s="16" t="s">
        <v>14</v>
      </c>
      <c r="J666" s="53">
        <v>132</v>
      </c>
      <c r="K666" s="54">
        <v>9240</v>
      </c>
      <c r="L666" s="1127">
        <v>0</v>
      </c>
      <c r="M666" s="53">
        <v>0</v>
      </c>
      <c r="N666" s="1081">
        <v>0</v>
      </c>
      <c r="O666" s="53">
        <v>0</v>
      </c>
      <c r="P666" s="1081">
        <v>0</v>
      </c>
      <c r="Q666" s="53">
        <v>0</v>
      </c>
      <c r="R666" s="1081">
        <v>70</v>
      </c>
      <c r="S666" s="53">
        <v>9240</v>
      </c>
      <c r="T666" s="1081">
        <v>0</v>
      </c>
      <c r="U666" s="53">
        <v>0</v>
      </c>
      <c r="V666" s="1081">
        <v>0</v>
      </c>
      <c r="W666" s="53">
        <v>0</v>
      </c>
      <c r="X666" s="1081">
        <v>0</v>
      </c>
      <c r="Y666" s="53">
        <v>0</v>
      </c>
      <c r="Z666" s="1081">
        <v>0</v>
      </c>
      <c r="AA666" s="53">
        <v>0</v>
      </c>
      <c r="AB666" s="1081">
        <v>0</v>
      </c>
      <c r="AC666" s="53">
        <v>0</v>
      </c>
      <c r="AD666" s="1081">
        <v>0</v>
      </c>
      <c r="AE666" s="53">
        <v>0</v>
      </c>
      <c r="AF666" s="1081">
        <v>0</v>
      </c>
      <c r="AG666" s="53">
        <v>0</v>
      </c>
      <c r="AH666" s="1081">
        <v>0</v>
      </c>
      <c r="AI666" s="53">
        <v>0</v>
      </c>
    </row>
    <row r="667" spans="2:35" s="6" customFormat="1" ht="66">
      <c r="B667" s="51">
        <v>213.60333333333332</v>
      </c>
      <c r="C667" s="92" t="s">
        <v>741</v>
      </c>
      <c r="D667" s="11"/>
      <c r="E667" s="91">
        <v>2</v>
      </c>
      <c r="F667" s="9" t="s">
        <v>586</v>
      </c>
      <c r="G667" s="16" t="s">
        <v>12</v>
      </c>
      <c r="H667" s="17" t="s">
        <v>13</v>
      </c>
      <c r="I667" s="16" t="s">
        <v>14</v>
      </c>
      <c r="J667" s="53">
        <v>230</v>
      </c>
      <c r="K667" s="54">
        <v>460</v>
      </c>
      <c r="L667" s="1127">
        <v>0</v>
      </c>
      <c r="M667" s="53">
        <v>0</v>
      </c>
      <c r="N667" s="1081">
        <v>0</v>
      </c>
      <c r="O667" s="53">
        <v>0</v>
      </c>
      <c r="P667" s="1081">
        <v>0</v>
      </c>
      <c r="Q667" s="53">
        <v>0</v>
      </c>
      <c r="R667" s="1081">
        <v>2</v>
      </c>
      <c r="S667" s="53">
        <v>460</v>
      </c>
      <c r="T667" s="1081">
        <v>0</v>
      </c>
      <c r="U667" s="53">
        <v>0</v>
      </c>
      <c r="V667" s="1081">
        <v>0</v>
      </c>
      <c r="W667" s="53">
        <v>0</v>
      </c>
      <c r="X667" s="1081">
        <v>0</v>
      </c>
      <c r="Y667" s="53">
        <v>0</v>
      </c>
      <c r="Z667" s="1081">
        <v>0</v>
      </c>
      <c r="AA667" s="53">
        <v>0</v>
      </c>
      <c r="AB667" s="1081">
        <v>0</v>
      </c>
      <c r="AC667" s="53">
        <v>0</v>
      </c>
      <c r="AD667" s="1081">
        <v>0</v>
      </c>
      <c r="AE667" s="53">
        <v>0</v>
      </c>
      <c r="AF667" s="1081">
        <v>0</v>
      </c>
      <c r="AG667" s="53">
        <v>0</v>
      </c>
      <c r="AH667" s="1081">
        <v>0</v>
      </c>
      <c r="AI667" s="53">
        <v>0</v>
      </c>
    </row>
    <row r="668" spans="2:35" s="6" customFormat="1" ht="66">
      <c r="B668" s="51">
        <v>99.750669934640527</v>
      </c>
      <c r="C668" s="66" t="s">
        <v>743</v>
      </c>
      <c r="D668" s="11"/>
      <c r="E668" s="91">
        <v>130</v>
      </c>
      <c r="F668" s="104" t="s">
        <v>11</v>
      </c>
      <c r="G668" s="16" t="s">
        <v>12</v>
      </c>
      <c r="H668" s="17" t="s">
        <v>13</v>
      </c>
      <c r="I668" s="16" t="s">
        <v>14</v>
      </c>
      <c r="J668" s="53">
        <v>108</v>
      </c>
      <c r="K668" s="54">
        <v>14040</v>
      </c>
      <c r="L668" s="1127">
        <v>0</v>
      </c>
      <c r="M668" s="53">
        <v>0</v>
      </c>
      <c r="N668" s="1081">
        <v>0</v>
      </c>
      <c r="O668" s="53">
        <v>0</v>
      </c>
      <c r="P668" s="1081">
        <v>0</v>
      </c>
      <c r="Q668" s="53">
        <v>0</v>
      </c>
      <c r="R668" s="1081">
        <v>50</v>
      </c>
      <c r="S668" s="53">
        <v>5400</v>
      </c>
      <c r="T668" s="1081">
        <v>0</v>
      </c>
      <c r="U668" s="53">
        <v>0</v>
      </c>
      <c r="V668" s="1081">
        <v>0</v>
      </c>
      <c r="W668" s="53">
        <v>0</v>
      </c>
      <c r="X668" s="1081">
        <v>50</v>
      </c>
      <c r="Y668" s="53">
        <v>5400</v>
      </c>
      <c r="Z668" s="1081">
        <v>0</v>
      </c>
      <c r="AA668" s="53">
        <v>0</v>
      </c>
      <c r="AB668" s="1081">
        <v>0</v>
      </c>
      <c r="AC668" s="53">
        <v>0</v>
      </c>
      <c r="AD668" s="1081">
        <v>30</v>
      </c>
      <c r="AE668" s="53">
        <v>3240</v>
      </c>
      <c r="AF668" s="1081">
        <v>0</v>
      </c>
      <c r="AG668" s="53">
        <v>0</v>
      </c>
      <c r="AH668" s="1081">
        <v>0</v>
      </c>
      <c r="AI668" s="53">
        <v>0</v>
      </c>
    </row>
    <row r="669" spans="2:35" s="6" customFormat="1" ht="66">
      <c r="B669" s="51">
        <v>95.085208333333341</v>
      </c>
      <c r="C669" s="116" t="s">
        <v>744</v>
      </c>
      <c r="D669" s="11"/>
      <c r="E669" s="91">
        <v>205</v>
      </c>
      <c r="F669" s="9" t="s">
        <v>418</v>
      </c>
      <c r="G669" s="16" t="s">
        <v>12</v>
      </c>
      <c r="H669" s="17" t="s">
        <v>13</v>
      </c>
      <c r="I669" s="16" t="s">
        <v>14</v>
      </c>
      <c r="J669" s="53">
        <v>103</v>
      </c>
      <c r="K669" s="54">
        <v>21115</v>
      </c>
      <c r="L669" s="1127">
        <v>0</v>
      </c>
      <c r="M669" s="53">
        <v>0</v>
      </c>
      <c r="N669" s="1081">
        <v>0</v>
      </c>
      <c r="O669" s="53">
        <v>0</v>
      </c>
      <c r="P669" s="1081">
        <v>0</v>
      </c>
      <c r="Q669" s="53">
        <v>0</v>
      </c>
      <c r="R669" s="1081">
        <v>205</v>
      </c>
      <c r="S669" s="53">
        <v>21115</v>
      </c>
      <c r="T669" s="1081">
        <v>0</v>
      </c>
      <c r="U669" s="53">
        <v>0</v>
      </c>
      <c r="V669" s="1081">
        <v>0</v>
      </c>
      <c r="W669" s="53">
        <v>0</v>
      </c>
      <c r="X669" s="1081">
        <v>0</v>
      </c>
      <c r="Y669" s="53">
        <v>0</v>
      </c>
      <c r="Z669" s="1081">
        <v>0</v>
      </c>
      <c r="AA669" s="53">
        <v>0</v>
      </c>
      <c r="AB669" s="1081">
        <v>0</v>
      </c>
      <c r="AC669" s="53">
        <v>0</v>
      </c>
      <c r="AD669" s="1081">
        <v>0</v>
      </c>
      <c r="AE669" s="53">
        <v>0</v>
      </c>
      <c r="AF669" s="1081">
        <v>0</v>
      </c>
      <c r="AG669" s="53">
        <v>0</v>
      </c>
      <c r="AH669" s="1081">
        <v>0</v>
      </c>
      <c r="AI669" s="53">
        <v>0</v>
      </c>
    </row>
    <row r="670" spans="2:35" s="6" customFormat="1" ht="66">
      <c r="B670" s="51">
        <v>43.841314102564105</v>
      </c>
      <c r="C670" s="66" t="s">
        <v>745</v>
      </c>
      <c r="D670" s="11"/>
      <c r="E670" s="91">
        <v>143</v>
      </c>
      <c r="F670" s="104" t="s">
        <v>11</v>
      </c>
      <c r="G670" s="16" t="s">
        <v>12</v>
      </c>
      <c r="H670" s="17" t="s">
        <v>13</v>
      </c>
      <c r="I670" s="16" t="s">
        <v>14</v>
      </c>
      <c r="J670" s="53">
        <v>48</v>
      </c>
      <c r="K670" s="54">
        <v>6864</v>
      </c>
      <c r="L670" s="1127">
        <v>0</v>
      </c>
      <c r="M670" s="53">
        <v>0</v>
      </c>
      <c r="N670" s="1081">
        <v>0</v>
      </c>
      <c r="O670" s="53">
        <v>0</v>
      </c>
      <c r="P670" s="1081">
        <v>0</v>
      </c>
      <c r="Q670" s="53">
        <v>0</v>
      </c>
      <c r="R670" s="1081">
        <v>63</v>
      </c>
      <c r="S670" s="53">
        <v>3024</v>
      </c>
      <c r="T670" s="1081">
        <v>0</v>
      </c>
      <c r="U670" s="53">
        <v>0</v>
      </c>
      <c r="V670" s="1081">
        <v>0</v>
      </c>
      <c r="W670" s="53">
        <v>0</v>
      </c>
      <c r="X670" s="1081">
        <v>40</v>
      </c>
      <c r="Y670" s="53">
        <v>1920</v>
      </c>
      <c r="Z670" s="1081">
        <v>0</v>
      </c>
      <c r="AA670" s="53">
        <v>0</v>
      </c>
      <c r="AB670" s="1081">
        <v>0</v>
      </c>
      <c r="AC670" s="53">
        <v>0</v>
      </c>
      <c r="AD670" s="1081">
        <v>40</v>
      </c>
      <c r="AE670" s="53">
        <v>1920</v>
      </c>
      <c r="AF670" s="1081">
        <v>0</v>
      </c>
      <c r="AG670" s="53">
        <v>0</v>
      </c>
      <c r="AH670" s="1081">
        <v>0</v>
      </c>
      <c r="AI670" s="53">
        <v>0</v>
      </c>
    </row>
    <row r="671" spans="2:35" s="6" customFormat="1" ht="66">
      <c r="B671" s="51">
        <v>179.66083333333333</v>
      </c>
      <c r="C671" s="107" t="s">
        <v>747</v>
      </c>
      <c r="D671" s="11"/>
      <c r="E671" s="91">
        <v>90</v>
      </c>
      <c r="F671" s="104" t="s">
        <v>11</v>
      </c>
      <c r="G671" s="16" t="s">
        <v>12</v>
      </c>
      <c r="H671" s="17" t="s">
        <v>13</v>
      </c>
      <c r="I671" s="16" t="s">
        <v>14</v>
      </c>
      <c r="J671" s="53">
        <v>195</v>
      </c>
      <c r="K671" s="54">
        <v>17550</v>
      </c>
      <c r="L671" s="1127">
        <v>0</v>
      </c>
      <c r="M671" s="53">
        <v>0</v>
      </c>
      <c r="N671" s="1081">
        <v>0</v>
      </c>
      <c r="O671" s="53">
        <v>0</v>
      </c>
      <c r="P671" s="1081">
        <v>0</v>
      </c>
      <c r="Q671" s="53">
        <v>0</v>
      </c>
      <c r="R671" s="1081">
        <v>90</v>
      </c>
      <c r="S671" s="53">
        <v>17550</v>
      </c>
      <c r="T671" s="1081">
        <v>0</v>
      </c>
      <c r="U671" s="53">
        <v>0</v>
      </c>
      <c r="V671" s="1081">
        <v>0</v>
      </c>
      <c r="W671" s="53">
        <v>0</v>
      </c>
      <c r="X671" s="1081">
        <v>0</v>
      </c>
      <c r="Y671" s="53">
        <v>0</v>
      </c>
      <c r="Z671" s="1081">
        <v>0</v>
      </c>
      <c r="AA671" s="53">
        <v>0</v>
      </c>
      <c r="AB671" s="1081">
        <v>0</v>
      </c>
      <c r="AC671" s="53">
        <v>0</v>
      </c>
      <c r="AD671" s="1081">
        <v>0</v>
      </c>
      <c r="AE671" s="53">
        <v>0</v>
      </c>
      <c r="AF671" s="1081">
        <v>0</v>
      </c>
      <c r="AG671" s="53">
        <v>0</v>
      </c>
      <c r="AH671" s="1081">
        <v>0</v>
      </c>
      <c r="AI671" s="53">
        <v>0</v>
      </c>
    </row>
    <row r="672" spans="2:35" s="6" customFormat="1" ht="66">
      <c r="B672" s="51">
        <v>368.76333333333332</v>
      </c>
      <c r="C672" s="66" t="s">
        <v>748</v>
      </c>
      <c r="D672" s="11"/>
      <c r="E672" s="91">
        <v>6</v>
      </c>
      <c r="F672" s="100" t="s">
        <v>550</v>
      </c>
      <c r="G672" s="16" t="s">
        <v>12</v>
      </c>
      <c r="H672" s="17" t="s">
        <v>13</v>
      </c>
      <c r="I672" s="16" t="s">
        <v>14</v>
      </c>
      <c r="J672" s="53">
        <v>399</v>
      </c>
      <c r="K672" s="54">
        <v>2394</v>
      </c>
      <c r="L672" s="1127">
        <v>0</v>
      </c>
      <c r="M672" s="53">
        <v>0</v>
      </c>
      <c r="N672" s="1081">
        <v>0</v>
      </c>
      <c r="O672" s="53">
        <v>0</v>
      </c>
      <c r="P672" s="1081">
        <v>0</v>
      </c>
      <c r="Q672" s="53">
        <v>0</v>
      </c>
      <c r="R672" s="1081">
        <v>4</v>
      </c>
      <c r="S672" s="53">
        <v>1596</v>
      </c>
      <c r="T672" s="1081">
        <v>0</v>
      </c>
      <c r="U672" s="53">
        <v>0</v>
      </c>
      <c r="V672" s="1081">
        <v>0</v>
      </c>
      <c r="W672" s="53">
        <v>0</v>
      </c>
      <c r="X672" s="1081">
        <v>1</v>
      </c>
      <c r="Y672" s="53">
        <v>399</v>
      </c>
      <c r="Z672" s="1081">
        <v>0</v>
      </c>
      <c r="AA672" s="53">
        <v>0</v>
      </c>
      <c r="AB672" s="1081">
        <v>0</v>
      </c>
      <c r="AC672" s="53">
        <v>0</v>
      </c>
      <c r="AD672" s="1081">
        <v>1</v>
      </c>
      <c r="AE672" s="53">
        <v>399</v>
      </c>
      <c r="AF672" s="1081">
        <v>0</v>
      </c>
      <c r="AG672" s="53">
        <v>0</v>
      </c>
      <c r="AH672" s="1081">
        <v>0</v>
      </c>
      <c r="AI672" s="53">
        <v>0</v>
      </c>
    </row>
    <row r="673" spans="2:35" s="6" customFormat="1" ht="66">
      <c r="B673" s="51">
        <v>33.877904761904766</v>
      </c>
      <c r="C673" s="66" t="s">
        <v>749</v>
      </c>
      <c r="D673" s="11"/>
      <c r="E673" s="91">
        <v>60</v>
      </c>
      <c r="F673" s="104" t="s">
        <v>11</v>
      </c>
      <c r="G673" s="16" t="s">
        <v>12</v>
      </c>
      <c r="H673" s="17" t="s">
        <v>13</v>
      </c>
      <c r="I673" s="16" t="s">
        <v>14</v>
      </c>
      <c r="J673" s="53">
        <v>37</v>
      </c>
      <c r="K673" s="54">
        <v>2220</v>
      </c>
      <c r="L673" s="1127">
        <v>0</v>
      </c>
      <c r="M673" s="53">
        <v>0</v>
      </c>
      <c r="N673" s="1081">
        <v>0</v>
      </c>
      <c r="O673" s="53">
        <v>0</v>
      </c>
      <c r="P673" s="1081">
        <v>0</v>
      </c>
      <c r="Q673" s="53">
        <v>0</v>
      </c>
      <c r="R673" s="1081">
        <v>60</v>
      </c>
      <c r="S673" s="53">
        <v>2220</v>
      </c>
      <c r="T673" s="1081">
        <v>0</v>
      </c>
      <c r="U673" s="53">
        <v>0</v>
      </c>
      <c r="V673" s="1081">
        <v>0</v>
      </c>
      <c r="W673" s="53">
        <v>0</v>
      </c>
      <c r="X673" s="1081">
        <v>0</v>
      </c>
      <c r="Y673" s="53">
        <v>0</v>
      </c>
      <c r="Z673" s="1081">
        <v>0</v>
      </c>
      <c r="AA673" s="53">
        <v>0</v>
      </c>
      <c r="AB673" s="1081">
        <v>0</v>
      </c>
      <c r="AC673" s="53">
        <v>0</v>
      </c>
      <c r="AD673" s="1081">
        <v>0</v>
      </c>
      <c r="AE673" s="53">
        <v>0</v>
      </c>
      <c r="AF673" s="1081">
        <v>0</v>
      </c>
      <c r="AG673" s="53">
        <v>0</v>
      </c>
      <c r="AH673" s="1081">
        <v>0</v>
      </c>
      <c r="AI673" s="53">
        <v>0</v>
      </c>
    </row>
    <row r="674" spans="2:35" s="6" customFormat="1" ht="66">
      <c r="B674" s="51">
        <v>18.2468</v>
      </c>
      <c r="C674" s="66" t="s">
        <v>751</v>
      </c>
      <c r="D674" s="11"/>
      <c r="E674" s="91">
        <v>100</v>
      </c>
      <c r="F674" s="104" t="s">
        <v>11</v>
      </c>
      <c r="G674" s="16" t="s">
        <v>12</v>
      </c>
      <c r="H674" s="17" t="s">
        <v>13</v>
      </c>
      <c r="I674" s="16" t="s">
        <v>14</v>
      </c>
      <c r="J674" s="53">
        <v>20</v>
      </c>
      <c r="K674" s="54">
        <v>2000</v>
      </c>
      <c r="L674" s="1127">
        <v>0</v>
      </c>
      <c r="M674" s="53">
        <v>0</v>
      </c>
      <c r="N674" s="1081">
        <v>0</v>
      </c>
      <c r="O674" s="53">
        <v>0</v>
      </c>
      <c r="P674" s="1081">
        <v>0</v>
      </c>
      <c r="Q674" s="53">
        <v>0</v>
      </c>
      <c r="R674" s="1081">
        <v>40</v>
      </c>
      <c r="S674" s="53">
        <v>800</v>
      </c>
      <c r="T674" s="1081">
        <v>0</v>
      </c>
      <c r="U674" s="53">
        <v>0</v>
      </c>
      <c r="V674" s="1081">
        <v>0</v>
      </c>
      <c r="W674" s="53">
        <v>0</v>
      </c>
      <c r="X674" s="1081">
        <v>30</v>
      </c>
      <c r="Y674" s="53">
        <v>600</v>
      </c>
      <c r="Z674" s="1081">
        <v>0</v>
      </c>
      <c r="AA674" s="53">
        <v>0</v>
      </c>
      <c r="AB674" s="1081">
        <v>0</v>
      </c>
      <c r="AC674" s="53">
        <v>0</v>
      </c>
      <c r="AD674" s="1081">
        <v>30</v>
      </c>
      <c r="AE674" s="53">
        <v>600</v>
      </c>
      <c r="AF674" s="1081">
        <v>0</v>
      </c>
      <c r="AG674" s="53">
        <v>0</v>
      </c>
      <c r="AH674" s="1081">
        <v>0</v>
      </c>
      <c r="AI674" s="53">
        <v>0</v>
      </c>
    </row>
    <row r="675" spans="2:35" s="6" customFormat="1" ht="66">
      <c r="B675" s="51">
        <v>18.2468</v>
      </c>
      <c r="C675" s="66" t="s">
        <v>752</v>
      </c>
      <c r="D675" s="11"/>
      <c r="E675" s="91">
        <v>60</v>
      </c>
      <c r="F675" s="104" t="s">
        <v>11</v>
      </c>
      <c r="G675" s="16" t="s">
        <v>12</v>
      </c>
      <c r="H675" s="17" t="s">
        <v>13</v>
      </c>
      <c r="I675" s="16" t="s">
        <v>14</v>
      </c>
      <c r="J675" s="53">
        <v>20</v>
      </c>
      <c r="K675" s="54">
        <v>1200</v>
      </c>
      <c r="L675" s="1127">
        <v>0</v>
      </c>
      <c r="M675" s="53">
        <v>0</v>
      </c>
      <c r="N675" s="1081">
        <v>0</v>
      </c>
      <c r="O675" s="53">
        <v>0</v>
      </c>
      <c r="P675" s="1081">
        <v>0</v>
      </c>
      <c r="Q675" s="53">
        <v>0</v>
      </c>
      <c r="R675" s="1081">
        <v>60</v>
      </c>
      <c r="S675" s="53">
        <v>1200</v>
      </c>
      <c r="T675" s="1081">
        <v>0</v>
      </c>
      <c r="U675" s="53">
        <v>0</v>
      </c>
      <c r="V675" s="1081">
        <v>0</v>
      </c>
      <c r="W675" s="53">
        <v>0</v>
      </c>
      <c r="X675" s="1081">
        <v>0</v>
      </c>
      <c r="Y675" s="53">
        <v>0</v>
      </c>
      <c r="Z675" s="1081">
        <v>0</v>
      </c>
      <c r="AA675" s="53">
        <v>0</v>
      </c>
      <c r="AB675" s="1081">
        <v>0</v>
      </c>
      <c r="AC675" s="53">
        <v>0</v>
      </c>
      <c r="AD675" s="1081">
        <v>0</v>
      </c>
      <c r="AE675" s="53">
        <v>0</v>
      </c>
      <c r="AF675" s="1081">
        <v>0</v>
      </c>
      <c r="AG675" s="53">
        <v>0</v>
      </c>
      <c r="AH675" s="1081">
        <v>0</v>
      </c>
      <c r="AI675" s="53">
        <v>0</v>
      </c>
    </row>
    <row r="676" spans="2:35" s="6" customFormat="1" ht="66">
      <c r="B676" s="51">
        <v>18.246833333333331</v>
      </c>
      <c r="C676" s="66" t="s">
        <v>753</v>
      </c>
      <c r="D676" s="11"/>
      <c r="E676" s="91">
        <v>100</v>
      </c>
      <c r="F676" s="104" t="s">
        <v>11</v>
      </c>
      <c r="G676" s="16" t="s">
        <v>12</v>
      </c>
      <c r="H676" s="17" t="s">
        <v>13</v>
      </c>
      <c r="I676" s="16" t="s">
        <v>14</v>
      </c>
      <c r="J676" s="53">
        <v>20</v>
      </c>
      <c r="K676" s="54">
        <v>2000</v>
      </c>
      <c r="L676" s="1127">
        <v>0</v>
      </c>
      <c r="M676" s="53">
        <v>0</v>
      </c>
      <c r="N676" s="1081">
        <v>0</v>
      </c>
      <c r="O676" s="53">
        <v>0</v>
      </c>
      <c r="P676" s="1081">
        <v>0</v>
      </c>
      <c r="Q676" s="53">
        <v>0</v>
      </c>
      <c r="R676" s="1081">
        <v>40</v>
      </c>
      <c r="S676" s="53">
        <v>800</v>
      </c>
      <c r="T676" s="1081">
        <v>0</v>
      </c>
      <c r="U676" s="53">
        <v>0</v>
      </c>
      <c r="V676" s="1081">
        <v>0</v>
      </c>
      <c r="W676" s="53">
        <v>0</v>
      </c>
      <c r="X676" s="1081">
        <v>30</v>
      </c>
      <c r="Y676" s="53">
        <v>600</v>
      </c>
      <c r="Z676" s="1081">
        <v>0</v>
      </c>
      <c r="AA676" s="53">
        <v>0</v>
      </c>
      <c r="AB676" s="1081">
        <v>0</v>
      </c>
      <c r="AC676" s="53">
        <v>0</v>
      </c>
      <c r="AD676" s="1081">
        <v>30</v>
      </c>
      <c r="AE676" s="53">
        <v>600</v>
      </c>
      <c r="AF676" s="1081">
        <v>0</v>
      </c>
      <c r="AG676" s="53">
        <v>0</v>
      </c>
      <c r="AH676" s="1081">
        <v>0</v>
      </c>
      <c r="AI676" s="53">
        <v>0</v>
      </c>
    </row>
    <row r="677" spans="2:35" s="6" customFormat="1" ht="66">
      <c r="B677" s="51">
        <v>18.246791666666663</v>
      </c>
      <c r="C677" s="66" t="s">
        <v>754</v>
      </c>
      <c r="D677" s="11"/>
      <c r="E677" s="91">
        <v>60</v>
      </c>
      <c r="F677" s="100" t="s">
        <v>11</v>
      </c>
      <c r="G677" s="16" t="s">
        <v>12</v>
      </c>
      <c r="H677" s="17" t="s">
        <v>13</v>
      </c>
      <c r="I677" s="16" t="s">
        <v>14</v>
      </c>
      <c r="J677" s="53">
        <v>20</v>
      </c>
      <c r="K677" s="54">
        <v>1200</v>
      </c>
      <c r="L677" s="1127">
        <v>0</v>
      </c>
      <c r="M677" s="53">
        <v>0</v>
      </c>
      <c r="N677" s="1081">
        <v>0</v>
      </c>
      <c r="O677" s="53">
        <v>0</v>
      </c>
      <c r="P677" s="1081">
        <v>0</v>
      </c>
      <c r="Q677" s="53">
        <v>0</v>
      </c>
      <c r="R677" s="1081">
        <v>60</v>
      </c>
      <c r="S677" s="53">
        <v>1200</v>
      </c>
      <c r="T677" s="1081">
        <v>0</v>
      </c>
      <c r="U677" s="53">
        <v>0</v>
      </c>
      <c r="V677" s="1081">
        <v>0</v>
      </c>
      <c r="W677" s="53">
        <v>0</v>
      </c>
      <c r="X677" s="1081">
        <v>0</v>
      </c>
      <c r="Y677" s="53">
        <v>0</v>
      </c>
      <c r="Z677" s="1081">
        <v>0</v>
      </c>
      <c r="AA677" s="53">
        <v>0</v>
      </c>
      <c r="AB677" s="1081">
        <v>0</v>
      </c>
      <c r="AC677" s="53">
        <v>0</v>
      </c>
      <c r="AD677" s="1081">
        <v>0</v>
      </c>
      <c r="AE677" s="53">
        <v>0</v>
      </c>
      <c r="AF677" s="1081">
        <v>0</v>
      </c>
      <c r="AG677" s="53">
        <v>0</v>
      </c>
      <c r="AH677" s="1081">
        <v>0</v>
      </c>
      <c r="AI677" s="53">
        <v>0</v>
      </c>
    </row>
    <row r="678" spans="2:35" s="6" customFormat="1" ht="66">
      <c r="B678" s="51">
        <v>503.55666666666667</v>
      </c>
      <c r="C678" s="92" t="s">
        <v>756</v>
      </c>
      <c r="D678" s="11"/>
      <c r="E678" s="91">
        <v>3</v>
      </c>
      <c r="F678" s="100" t="s">
        <v>26</v>
      </c>
      <c r="G678" s="16" t="s">
        <v>12</v>
      </c>
      <c r="H678" s="17" t="s">
        <v>13</v>
      </c>
      <c r="I678" s="16" t="s">
        <v>14</v>
      </c>
      <c r="J678" s="53">
        <v>544</v>
      </c>
      <c r="K678" s="54">
        <v>1632</v>
      </c>
      <c r="L678" s="1127">
        <v>0</v>
      </c>
      <c r="M678" s="53">
        <v>0</v>
      </c>
      <c r="N678" s="1081">
        <v>0</v>
      </c>
      <c r="O678" s="53">
        <v>0</v>
      </c>
      <c r="P678" s="1081">
        <v>0</v>
      </c>
      <c r="Q678" s="53">
        <v>0</v>
      </c>
      <c r="R678" s="1081">
        <v>1</v>
      </c>
      <c r="S678" s="53">
        <v>544</v>
      </c>
      <c r="T678" s="1081">
        <v>0</v>
      </c>
      <c r="U678" s="53">
        <v>0</v>
      </c>
      <c r="V678" s="1081">
        <v>0</v>
      </c>
      <c r="W678" s="53">
        <v>0</v>
      </c>
      <c r="X678" s="1081">
        <v>1</v>
      </c>
      <c r="Y678" s="53">
        <v>544</v>
      </c>
      <c r="Z678" s="1081">
        <v>0</v>
      </c>
      <c r="AA678" s="53">
        <v>0</v>
      </c>
      <c r="AB678" s="1081">
        <v>0</v>
      </c>
      <c r="AC678" s="53">
        <v>0</v>
      </c>
      <c r="AD678" s="1081">
        <v>1</v>
      </c>
      <c r="AE678" s="53">
        <v>544</v>
      </c>
      <c r="AF678" s="1081">
        <v>0</v>
      </c>
      <c r="AG678" s="53">
        <v>0</v>
      </c>
      <c r="AH678" s="1081">
        <v>0</v>
      </c>
      <c r="AI678" s="53">
        <v>0</v>
      </c>
    </row>
    <row r="679" spans="2:35" s="6" customFormat="1" ht="66">
      <c r="B679" s="51">
        <v>76.057500000000005</v>
      </c>
      <c r="C679" s="66" t="s">
        <v>757</v>
      </c>
      <c r="D679" s="11"/>
      <c r="E679" s="91">
        <v>25</v>
      </c>
      <c r="F679" s="100" t="s">
        <v>550</v>
      </c>
      <c r="G679" s="16" t="s">
        <v>12</v>
      </c>
      <c r="H679" s="17" t="s">
        <v>13</v>
      </c>
      <c r="I679" s="16" t="s">
        <v>14</v>
      </c>
      <c r="J679" s="53">
        <v>83</v>
      </c>
      <c r="K679" s="54">
        <v>2075</v>
      </c>
      <c r="L679" s="1127">
        <v>0</v>
      </c>
      <c r="M679" s="53">
        <v>0</v>
      </c>
      <c r="N679" s="1081">
        <v>0</v>
      </c>
      <c r="O679" s="53">
        <v>0</v>
      </c>
      <c r="P679" s="1081">
        <v>0</v>
      </c>
      <c r="Q679" s="53">
        <v>0</v>
      </c>
      <c r="R679" s="1081">
        <v>23</v>
      </c>
      <c r="S679" s="53">
        <v>1909</v>
      </c>
      <c r="T679" s="1081">
        <v>0</v>
      </c>
      <c r="U679" s="53">
        <v>0</v>
      </c>
      <c r="V679" s="1081">
        <v>0</v>
      </c>
      <c r="W679" s="53">
        <v>0</v>
      </c>
      <c r="X679" s="1081">
        <v>2</v>
      </c>
      <c r="Y679" s="53">
        <v>166</v>
      </c>
      <c r="Z679" s="1081">
        <v>0</v>
      </c>
      <c r="AA679" s="53">
        <v>0</v>
      </c>
      <c r="AB679" s="1081">
        <v>0</v>
      </c>
      <c r="AC679" s="53">
        <v>0</v>
      </c>
      <c r="AD679" s="1081">
        <v>0</v>
      </c>
      <c r="AE679" s="53">
        <v>0</v>
      </c>
      <c r="AF679" s="1081">
        <v>0</v>
      </c>
      <c r="AG679" s="53">
        <v>0</v>
      </c>
      <c r="AH679" s="1081">
        <v>0</v>
      </c>
      <c r="AI679" s="53">
        <v>0</v>
      </c>
    </row>
    <row r="680" spans="2:35" s="6" customFormat="1" ht="66">
      <c r="B680" s="51">
        <v>234.27333333333334</v>
      </c>
      <c r="C680" s="92" t="s">
        <v>758</v>
      </c>
      <c r="D680" s="11"/>
      <c r="E680" s="91">
        <v>1</v>
      </c>
      <c r="F680" s="9" t="s">
        <v>586</v>
      </c>
      <c r="G680" s="16" t="s">
        <v>12</v>
      </c>
      <c r="H680" s="17" t="s">
        <v>13</v>
      </c>
      <c r="I680" s="16" t="s">
        <v>14</v>
      </c>
      <c r="J680" s="53">
        <v>254</v>
      </c>
      <c r="K680" s="54">
        <v>254</v>
      </c>
      <c r="L680" s="1127">
        <v>0</v>
      </c>
      <c r="M680" s="53">
        <v>0</v>
      </c>
      <c r="N680" s="1081">
        <v>0</v>
      </c>
      <c r="O680" s="53">
        <v>0</v>
      </c>
      <c r="P680" s="1081">
        <v>0</v>
      </c>
      <c r="Q680" s="53">
        <v>0</v>
      </c>
      <c r="R680" s="1081">
        <v>1</v>
      </c>
      <c r="S680" s="53">
        <v>254</v>
      </c>
      <c r="T680" s="1081">
        <v>0</v>
      </c>
      <c r="U680" s="53">
        <v>0</v>
      </c>
      <c r="V680" s="1081">
        <v>0</v>
      </c>
      <c r="W680" s="53">
        <v>0</v>
      </c>
      <c r="X680" s="1081">
        <v>0</v>
      </c>
      <c r="Y680" s="53">
        <v>0</v>
      </c>
      <c r="Z680" s="1081">
        <v>0</v>
      </c>
      <c r="AA680" s="53">
        <v>0</v>
      </c>
      <c r="AB680" s="1081">
        <v>0</v>
      </c>
      <c r="AC680" s="53">
        <v>0</v>
      </c>
      <c r="AD680" s="1081">
        <v>0</v>
      </c>
      <c r="AE680" s="53">
        <v>0</v>
      </c>
      <c r="AF680" s="1081">
        <v>0</v>
      </c>
      <c r="AG680" s="53">
        <v>0</v>
      </c>
      <c r="AH680" s="1081">
        <v>0</v>
      </c>
      <c r="AI680" s="53">
        <v>0</v>
      </c>
    </row>
    <row r="681" spans="2:35" s="6" customFormat="1" ht="66">
      <c r="B681" s="51">
        <v>51.62</v>
      </c>
      <c r="C681" s="92" t="s">
        <v>759</v>
      </c>
      <c r="D681" s="11"/>
      <c r="E681" s="91">
        <v>20</v>
      </c>
      <c r="F681" s="9" t="s">
        <v>586</v>
      </c>
      <c r="G681" s="16" t="s">
        <v>12</v>
      </c>
      <c r="H681" s="17" t="s">
        <v>13</v>
      </c>
      <c r="I681" s="16" t="s">
        <v>14</v>
      </c>
      <c r="J681" s="53">
        <v>56</v>
      </c>
      <c r="K681" s="54">
        <v>1120</v>
      </c>
      <c r="L681" s="1127">
        <v>0</v>
      </c>
      <c r="M681" s="53">
        <v>0</v>
      </c>
      <c r="N681" s="1081">
        <v>0</v>
      </c>
      <c r="O681" s="53">
        <v>0</v>
      </c>
      <c r="P681" s="1081">
        <v>0</v>
      </c>
      <c r="Q681" s="53">
        <v>0</v>
      </c>
      <c r="R681" s="1081">
        <v>20</v>
      </c>
      <c r="S681" s="53">
        <v>1120</v>
      </c>
      <c r="T681" s="1081">
        <v>0</v>
      </c>
      <c r="U681" s="53">
        <v>0</v>
      </c>
      <c r="V681" s="1081">
        <v>0</v>
      </c>
      <c r="W681" s="53">
        <v>0</v>
      </c>
      <c r="X681" s="1081">
        <v>0</v>
      </c>
      <c r="Y681" s="53">
        <v>0</v>
      </c>
      <c r="Z681" s="1081">
        <v>0</v>
      </c>
      <c r="AA681" s="53">
        <v>0</v>
      </c>
      <c r="AB681" s="1081">
        <v>0</v>
      </c>
      <c r="AC681" s="53">
        <v>0</v>
      </c>
      <c r="AD681" s="1081">
        <v>0</v>
      </c>
      <c r="AE681" s="53">
        <v>0</v>
      </c>
      <c r="AF681" s="1081">
        <v>0</v>
      </c>
      <c r="AG681" s="53">
        <v>0</v>
      </c>
      <c r="AH681" s="1081">
        <v>0</v>
      </c>
      <c r="AI681" s="53">
        <v>0</v>
      </c>
    </row>
    <row r="682" spans="2:35" s="6" customFormat="1" ht="66">
      <c r="B682" s="51">
        <v>113.4045</v>
      </c>
      <c r="C682" s="92" t="s">
        <v>760</v>
      </c>
      <c r="D682" s="11"/>
      <c r="E682" s="91">
        <v>20</v>
      </c>
      <c r="F682" s="100" t="s">
        <v>11</v>
      </c>
      <c r="G682" s="16" t="s">
        <v>12</v>
      </c>
      <c r="H682" s="17" t="s">
        <v>13</v>
      </c>
      <c r="I682" s="16" t="s">
        <v>14</v>
      </c>
      <c r="J682" s="53">
        <v>123</v>
      </c>
      <c r="K682" s="54">
        <v>2460</v>
      </c>
      <c r="L682" s="1127">
        <v>0</v>
      </c>
      <c r="M682" s="53">
        <v>0</v>
      </c>
      <c r="N682" s="1081">
        <v>0</v>
      </c>
      <c r="O682" s="53">
        <v>0</v>
      </c>
      <c r="P682" s="1081">
        <v>0</v>
      </c>
      <c r="Q682" s="53">
        <v>0</v>
      </c>
      <c r="R682" s="1081">
        <v>10</v>
      </c>
      <c r="S682" s="53">
        <v>1230</v>
      </c>
      <c r="T682" s="1081">
        <v>0</v>
      </c>
      <c r="U682" s="53">
        <v>0</v>
      </c>
      <c r="V682" s="1081">
        <v>0</v>
      </c>
      <c r="W682" s="53">
        <v>0</v>
      </c>
      <c r="X682" s="1081">
        <v>5</v>
      </c>
      <c r="Y682" s="53">
        <v>615</v>
      </c>
      <c r="Z682" s="1081">
        <v>0</v>
      </c>
      <c r="AA682" s="53">
        <v>0</v>
      </c>
      <c r="AB682" s="1081">
        <v>0</v>
      </c>
      <c r="AC682" s="53">
        <v>0</v>
      </c>
      <c r="AD682" s="1081">
        <v>5</v>
      </c>
      <c r="AE682" s="53">
        <v>615</v>
      </c>
      <c r="AF682" s="1081">
        <v>0</v>
      </c>
      <c r="AG682" s="53">
        <v>0</v>
      </c>
      <c r="AH682" s="1081">
        <v>0</v>
      </c>
      <c r="AI682" s="53">
        <v>0</v>
      </c>
    </row>
    <row r="683" spans="2:35" s="6" customFormat="1" ht="66">
      <c r="B683" s="51">
        <v>22.666136087484812</v>
      </c>
      <c r="C683" s="66" t="s">
        <v>761</v>
      </c>
      <c r="D683" s="11"/>
      <c r="E683" s="91">
        <v>30</v>
      </c>
      <c r="F683" s="100" t="s">
        <v>26</v>
      </c>
      <c r="G683" s="16" t="s">
        <v>12</v>
      </c>
      <c r="H683" s="17" t="s">
        <v>13</v>
      </c>
      <c r="I683" s="16" t="s">
        <v>14</v>
      </c>
      <c r="J683" s="53">
        <v>25</v>
      </c>
      <c r="K683" s="54">
        <v>750</v>
      </c>
      <c r="L683" s="1127">
        <v>0</v>
      </c>
      <c r="M683" s="53">
        <v>0</v>
      </c>
      <c r="N683" s="1081">
        <v>0</v>
      </c>
      <c r="O683" s="53">
        <v>0</v>
      </c>
      <c r="P683" s="1081">
        <v>0</v>
      </c>
      <c r="Q683" s="53">
        <v>0</v>
      </c>
      <c r="R683" s="1081">
        <v>10</v>
      </c>
      <c r="S683" s="53">
        <v>250</v>
      </c>
      <c r="T683" s="1081">
        <v>0</v>
      </c>
      <c r="U683" s="53">
        <v>0</v>
      </c>
      <c r="V683" s="1081">
        <v>0</v>
      </c>
      <c r="W683" s="53">
        <v>0</v>
      </c>
      <c r="X683" s="1081">
        <v>10</v>
      </c>
      <c r="Y683" s="53">
        <v>250</v>
      </c>
      <c r="Z683" s="1081">
        <v>0</v>
      </c>
      <c r="AA683" s="53">
        <v>0</v>
      </c>
      <c r="AB683" s="1081">
        <v>0</v>
      </c>
      <c r="AC683" s="53">
        <v>0</v>
      </c>
      <c r="AD683" s="1081">
        <v>10</v>
      </c>
      <c r="AE683" s="53">
        <v>250</v>
      </c>
      <c r="AF683" s="1081">
        <v>0</v>
      </c>
      <c r="AG683" s="53">
        <v>0</v>
      </c>
      <c r="AH683" s="1081">
        <v>0</v>
      </c>
      <c r="AI683" s="53">
        <v>0</v>
      </c>
    </row>
    <row r="684" spans="2:35" s="6" customFormat="1" ht="66">
      <c r="B684" s="51">
        <v>35.089999999999996</v>
      </c>
      <c r="C684" s="66" t="s">
        <v>762</v>
      </c>
      <c r="D684" s="11"/>
      <c r="E684" s="91">
        <v>20</v>
      </c>
      <c r="F684" s="100" t="s">
        <v>11</v>
      </c>
      <c r="G684" s="16" t="s">
        <v>12</v>
      </c>
      <c r="H684" s="17" t="s">
        <v>13</v>
      </c>
      <c r="I684" s="16" t="s">
        <v>14</v>
      </c>
      <c r="J684" s="53">
        <v>38</v>
      </c>
      <c r="K684" s="54">
        <v>760</v>
      </c>
      <c r="L684" s="1127">
        <v>0</v>
      </c>
      <c r="M684" s="53">
        <v>0</v>
      </c>
      <c r="N684" s="1081">
        <v>0</v>
      </c>
      <c r="O684" s="53">
        <v>0</v>
      </c>
      <c r="P684" s="1081">
        <v>0</v>
      </c>
      <c r="Q684" s="53">
        <v>0</v>
      </c>
      <c r="R684" s="1081">
        <v>10</v>
      </c>
      <c r="S684" s="53">
        <v>380</v>
      </c>
      <c r="T684" s="1081">
        <v>0</v>
      </c>
      <c r="U684" s="53">
        <v>0</v>
      </c>
      <c r="V684" s="1081">
        <v>0</v>
      </c>
      <c r="W684" s="53">
        <v>0</v>
      </c>
      <c r="X684" s="1081">
        <v>5</v>
      </c>
      <c r="Y684" s="53">
        <v>190</v>
      </c>
      <c r="Z684" s="1081">
        <v>0</v>
      </c>
      <c r="AA684" s="53">
        <v>0</v>
      </c>
      <c r="AB684" s="1081">
        <v>0</v>
      </c>
      <c r="AC684" s="53">
        <v>0</v>
      </c>
      <c r="AD684" s="1081">
        <v>5</v>
      </c>
      <c r="AE684" s="53">
        <v>190</v>
      </c>
      <c r="AF684" s="1081">
        <v>0</v>
      </c>
      <c r="AG684" s="53">
        <v>0</v>
      </c>
      <c r="AH684" s="1081">
        <v>0</v>
      </c>
      <c r="AI684" s="53">
        <v>0</v>
      </c>
    </row>
    <row r="685" spans="2:35" s="6" customFormat="1" ht="66">
      <c r="B685" s="51">
        <v>74.095111111111109</v>
      </c>
      <c r="C685" s="13" t="s">
        <v>763</v>
      </c>
      <c r="D685" s="11"/>
      <c r="E685" s="91">
        <v>10</v>
      </c>
      <c r="F685" s="103" t="s">
        <v>718</v>
      </c>
      <c r="G685" s="16" t="s">
        <v>12</v>
      </c>
      <c r="H685" s="17" t="s">
        <v>13</v>
      </c>
      <c r="I685" s="16" t="s">
        <v>14</v>
      </c>
      <c r="J685" s="53">
        <v>80</v>
      </c>
      <c r="K685" s="54">
        <v>800</v>
      </c>
      <c r="L685" s="1127">
        <v>0</v>
      </c>
      <c r="M685" s="53">
        <v>0</v>
      </c>
      <c r="N685" s="1081">
        <v>0</v>
      </c>
      <c r="O685" s="53">
        <v>0</v>
      </c>
      <c r="P685" s="1081">
        <v>0</v>
      </c>
      <c r="Q685" s="53">
        <v>0</v>
      </c>
      <c r="R685" s="1081">
        <v>5</v>
      </c>
      <c r="S685" s="53">
        <v>400</v>
      </c>
      <c r="T685" s="1081">
        <v>0</v>
      </c>
      <c r="U685" s="53">
        <v>0</v>
      </c>
      <c r="V685" s="1081">
        <v>0</v>
      </c>
      <c r="W685" s="53">
        <v>0</v>
      </c>
      <c r="X685" s="1081">
        <v>5</v>
      </c>
      <c r="Y685" s="53">
        <v>400</v>
      </c>
      <c r="Z685" s="1081">
        <v>0</v>
      </c>
      <c r="AA685" s="53">
        <v>0</v>
      </c>
      <c r="AB685" s="1081">
        <v>0</v>
      </c>
      <c r="AC685" s="53">
        <v>0</v>
      </c>
      <c r="AD685" s="1081">
        <v>0</v>
      </c>
      <c r="AE685" s="53">
        <v>0</v>
      </c>
      <c r="AF685" s="1081">
        <v>0</v>
      </c>
      <c r="AG685" s="53">
        <v>0</v>
      </c>
      <c r="AH685" s="1081">
        <v>0</v>
      </c>
      <c r="AI685" s="53">
        <v>0</v>
      </c>
    </row>
    <row r="686" spans="2:35" s="6" customFormat="1" ht="66">
      <c r="B686" s="51">
        <v>10.544395833333335</v>
      </c>
      <c r="C686" s="25" t="s">
        <v>764</v>
      </c>
      <c r="D686" s="11"/>
      <c r="E686" s="91">
        <v>70</v>
      </c>
      <c r="F686" s="103" t="s">
        <v>11</v>
      </c>
      <c r="G686" s="16" t="s">
        <v>12</v>
      </c>
      <c r="H686" s="17" t="s">
        <v>13</v>
      </c>
      <c r="I686" s="16" t="s">
        <v>14</v>
      </c>
      <c r="J686" s="53">
        <v>12</v>
      </c>
      <c r="K686" s="54">
        <v>840</v>
      </c>
      <c r="L686" s="1127">
        <v>0</v>
      </c>
      <c r="M686" s="53">
        <v>0</v>
      </c>
      <c r="N686" s="1081">
        <v>0</v>
      </c>
      <c r="O686" s="53">
        <v>0</v>
      </c>
      <c r="P686" s="1081">
        <v>0</v>
      </c>
      <c r="Q686" s="53">
        <v>0</v>
      </c>
      <c r="R686" s="1081">
        <v>70</v>
      </c>
      <c r="S686" s="53">
        <v>840</v>
      </c>
      <c r="T686" s="1081">
        <v>0</v>
      </c>
      <c r="U686" s="53">
        <v>0</v>
      </c>
      <c r="V686" s="1081">
        <v>0</v>
      </c>
      <c r="W686" s="53">
        <v>0</v>
      </c>
      <c r="X686" s="1081">
        <v>0</v>
      </c>
      <c r="Y686" s="53">
        <v>0</v>
      </c>
      <c r="Z686" s="1081">
        <v>0</v>
      </c>
      <c r="AA686" s="53">
        <v>0</v>
      </c>
      <c r="AB686" s="1081">
        <v>0</v>
      </c>
      <c r="AC686" s="53">
        <v>0</v>
      </c>
      <c r="AD686" s="1081">
        <v>0</v>
      </c>
      <c r="AE686" s="53">
        <v>0</v>
      </c>
      <c r="AF686" s="1081">
        <v>0</v>
      </c>
      <c r="AG686" s="53">
        <v>0</v>
      </c>
      <c r="AH686" s="1081">
        <v>0</v>
      </c>
      <c r="AI686" s="53">
        <v>0</v>
      </c>
    </row>
    <row r="687" spans="2:35" s="6" customFormat="1" ht="66">
      <c r="B687" s="51">
        <v>189.48601190476191</v>
      </c>
      <c r="C687" s="25" t="s">
        <v>765</v>
      </c>
      <c r="D687" s="11"/>
      <c r="E687" s="91">
        <v>60</v>
      </c>
      <c r="F687" s="103" t="s">
        <v>111</v>
      </c>
      <c r="G687" s="16" t="s">
        <v>12</v>
      </c>
      <c r="H687" s="17" t="s">
        <v>13</v>
      </c>
      <c r="I687" s="16" t="s">
        <v>14</v>
      </c>
      <c r="J687" s="53">
        <v>205</v>
      </c>
      <c r="K687" s="54">
        <v>12300</v>
      </c>
      <c r="L687" s="1127">
        <v>0</v>
      </c>
      <c r="M687" s="53">
        <v>0</v>
      </c>
      <c r="N687" s="1081">
        <v>0</v>
      </c>
      <c r="O687" s="53">
        <v>0</v>
      </c>
      <c r="P687" s="1081">
        <v>0</v>
      </c>
      <c r="Q687" s="53">
        <v>0</v>
      </c>
      <c r="R687" s="1081">
        <v>60</v>
      </c>
      <c r="S687" s="53">
        <v>12300</v>
      </c>
      <c r="T687" s="1081">
        <v>0</v>
      </c>
      <c r="U687" s="53">
        <v>0</v>
      </c>
      <c r="V687" s="1081">
        <v>0</v>
      </c>
      <c r="W687" s="53">
        <v>0</v>
      </c>
      <c r="X687" s="1081">
        <v>0</v>
      </c>
      <c r="Y687" s="53">
        <v>0</v>
      </c>
      <c r="Z687" s="1081">
        <v>0</v>
      </c>
      <c r="AA687" s="53">
        <v>0</v>
      </c>
      <c r="AB687" s="1081">
        <v>0</v>
      </c>
      <c r="AC687" s="53">
        <v>0</v>
      </c>
      <c r="AD687" s="1081">
        <v>0</v>
      </c>
      <c r="AE687" s="53">
        <v>0</v>
      </c>
      <c r="AF687" s="1081">
        <v>0</v>
      </c>
      <c r="AG687" s="53">
        <v>0</v>
      </c>
      <c r="AH687" s="1081">
        <v>0</v>
      </c>
      <c r="AI687" s="53">
        <v>0</v>
      </c>
    </row>
    <row r="688" spans="2:35" s="6" customFormat="1" ht="66">
      <c r="B688" s="51">
        <v>186.9208620689655</v>
      </c>
      <c r="C688" s="13" t="s">
        <v>766</v>
      </c>
      <c r="D688" s="11"/>
      <c r="E688" s="91">
        <v>10</v>
      </c>
      <c r="F688" s="103" t="s">
        <v>550</v>
      </c>
      <c r="G688" s="16" t="s">
        <v>12</v>
      </c>
      <c r="H688" s="17" t="s">
        <v>13</v>
      </c>
      <c r="I688" s="16" t="s">
        <v>14</v>
      </c>
      <c r="J688" s="53">
        <v>202</v>
      </c>
      <c r="K688" s="54">
        <v>2020</v>
      </c>
      <c r="L688" s="1127">
        <v>0</v>
      </c>
      <c r="M688" s="53">
        <v>0</v>
      </c>
      <c r="N688" s="1081">
        <v>0</v>
      </c>
      <c r="O688" s="53">
        <v>0</v>
      </c>
      <c r="P688" s="1081">
        <v>0</v>
      </c>
      <c r="Q688" s="53">
        <v>0</v>
      </c>
      <c r="R688" s="1081">
        <v>5</v>
      </c>
      <c r="S688" s="53">
        <v>1010</v>
      </c>
      <c r="T688" s="1081">
        <v>0</v>
      </c>
      <c r="U688" s="53">
        <v>0</v>
      </c>
      <c r="V688" s="1081">
        <v>0</v>
      </c>
      <c r="W688" s="53">
        <v>0</v>
      </c>
      <c r="X688" s="1081">
        <v>5</v>
      </c>
      <c r="Y688" s="53">
        <v>1010</v>
      </c>
      <c r="Z688" s="1081">
        <v>0</v>
      </c>
      <c r="AA688" s="53">
        <v>0</v>
      </c>
      <c r="AB688" s="1081">
        <v>0</v>
      </c>
      <c r="AC688" s="53">
        <v>0</v>
      </c>
      <c r="AD688" s="1081">
        <v>0</v>
      </c>
      <c r="AE688" s="53">
        <v>0</v>
      </c>
      <c r="AF688" s="1081">
        <v>0</v>
      </c>
      <c r="AG688" s="53">
        <v>0</v>
      </c>
      <c r="AH688" s="1081">
        <v>0</v>
      </c>
      <c r="AI688" s="53">
        <v>0</v>
      </c>
    </row>
    <row r="689" spans="2:35" s="6" customFormat="1" ht="66">
      <c r="B689" s="51">
        <v>54.404166666666669</v>
      </c>
      <c r="C689" s="25" t="s">
        <v>767</v>
      </c>
      <c r="D689" s="11"/>
      <c r="E689" s="91">
        <v>70</v>
      </c>
      <c r="F689" s="103" t="s">
        <v>11</v>
      </c>
      <c r="G689" s="16" t="s">
        <v>12</v>
      </c>
      <c r="H689" s="17" t="s">
        <v>13</v>
      </c>
      <c r="I689" s="16" t="s">
        <v>14</v>
      </c>
      <c r="J689" s="53">
        <v>59</v>
      </c>
      <c r="K689" s="54">
        <v>4130</v>
      </c>
      <c r="L689" s="1127">
        <v>0</v>
      </c>
      <c r="M689" s="53">
        <v>0</v>
      </c>
      <c r="N689" s="1081">
        <v>0</v>
      </c>
      <c r="O689" s="53">
        <v>0</v>
      </c>
      <c r="P689" s="1081">
        <v>0</v>
      </c>
      <c r="Q689" s="53">
        <v>0</v>
      </c>
      <c r="R689" s="1081">
        <v>70</v>
      </c>
      <c r="S689" s="53">
        <v>4130</v>
      </c>
      <c r="T689" s="1081">
        <v>0</v>
      </c>
      <c r="U689" s="53">
        <v>0</v>
      </c>
      <c r="V689" s="1081">
        <v>0</v>
      </c>
      <c r="W689" s="53">
        <v>0</v>
      </c>
      <c r="X689" s="1081">
        <v>0</v>
      </c>
      <c r="Y689" s="53">
        <v>0</v>
      </c>
      <c r="Z689" s="1081">
        <v>0</v>
      </c>
      <c r="AA689" s="53">
        <v>0</v>
      </c>
      <c r="AB689" s="1081">
        <v>0</v>
      </c>
      <c r="AC689" s="53">
        <v>0</v>
      </c>
      <c r="AD689" s="1081">
        <v>0</v>
      </c>
      <c r="AE689" s="53">
        <v>0</v>
      </c>
      <c r="AF689" s="1081">
        <v>0</v>
      </c>
      <c r="AG689" s="53">
        <v>0</v>
      </c>
      <c r="AH689" s="1081">
        <v>0</v>
      </c>
      <c r="AI689" s="53">
        <v>0</v>
      </c>
    </row>
    <row r="690" spans="2:35" s="6" customFormat="1" ht="66">
      <c r="B690" s="51">
        <v>109.48079861111111</v>
      </c>
      <c r="C690" s="25" t="s">
        <v>768</v>
      </c>
      <c r="D690" s="11"/>
      <c r="E690" s="91">
        <v>10</v>
      </c>
      <c r="F690" s="103" t="s">
        <v>11</v>
      </c>
      <c r="G690" s="16" t="s">
        <v>12</v>
      </c>
      <c r="H690" s="17" t="s">
        <v>13</v>
      </c>
      <c r="I690" s="16" t="s">
        <v>14</v>
      </c>
      <c r="J690" s="53">
        <v>119</v>
      </c>
      <c r="K690" s="54">
        <v>1190</v>
      </c>
      <c r="L690" s="1127">
        <v>0</v>
      </c>
      <c r="M690" s="53">
        <v>0</v>
      </c>
      <c r="N690" s="1081">
        <v>0</v>
      </c>
      <c r="O690" s="53">
        <v>0</v>
      </c>
      <c r="P690" s="1081">
        <v>0</v>
      </c>
      <c r="Q690" s="53">
        <v>0</v>
      </c>
      <c r="R690" s="1081">
        <v>5</v>
      </c>
      <c r="S690" s="53">
        <v>595</v>
      </c>
      <c r="T690" s="1081">
        <v>0</v>
      </c>
      <c r="U690" s="53">
        <v>0</v>
      </c>
      <c r="V690" s="1081">
        <v>0</v>
      </c>
      <c r="W690" s="53">
        <v>0</v>
      </c>
      <c r="X690" s="1081">
        <v>5</v>
      </c>
      <c r="Y690" s="53">
        <v>595</v>
      </c>
      <c r="Z690" s="1081">
        <v>0</v>
      </c>
      <c r="AA690" s="53">
        <v>0</v>
      </c>
      <c r="AB690" s="1081">
        <v>0</v>
      </c>
      <c r="AC690" s="53">
        <v>0</v>
      </c>
      <c r="AD690" s="1081">
        <v>0</v>
      </c>
      <c r="AE690" s="53">
        <v>0</v>
      </c>
      <c r="AF690" s="1081">
        <v>0</v>
      </c>
      <c r="AG690" s="53">
        <v>0</v>
      </c>
      <c r="AH690" s="1081">
        <v>0</v>
      </c>
      <c r="AI690" s="53">
        <v>0</v>
      </c>
    </row>
    <row r="691" spans="2:35" s="6" customFormat="1" ht="66">
      <c r="B691" s="51">
        <v>208.84178571428569</v>
      </c>
      <c r="C691" s="13" t="s">
        <v>769</v>
      </c>
      <c r="D691" s="11"/>
      <c r="E691" s="91">
        <v>22</v>
      </c>
      <c r="F691" s="103" t="s">
        <v>11</v>
      </c>
      <c r="G691" s="16" t="s">
        <v>12</v>
      </c>
      <c r="H691" s="17" t="s">
        <v>13</v>
      </c>
      <c r="I691" s="16" t="s">
        <v>14</v>
      </c>
      <c r="J691" s="53">
        <v>226</v>
      </c>
      <c r="K691" s="54">
        <v>4972</v>
      </c>
      <c r="L691" s="1127">
        <v>0</v>
      </c>
      <c r="M691" s="53">
        <v>0</v>
      </c>
      <c r="N691" s="1081">
        <v>0</v>
      </c>
      <c r="O691" s="53">
        <v>0</v>
      </c>
      <c r="P691" s="1081">
        <v>0</v>
      </c>
      <c r="Q691" s="53">
        <v>0</v>
      </c>
      <c r="R691" s="1081">
        <v>10</v>
      </c>
      <c r="S691" s="53">
        <v>2260</v>
      </c>
      <c r="T691" s="1081">
        <v>0</v>
      </c>
      <c r="U691" s="53">
        <v>0</v>
      </c>
      <c r="V691" s="1081">
        <v>0</v>
      </c>
      <c r="W691" s="53">
        <v>0</v>
      </c>
      <c r="X691" s="1081">
        <v>6</v>
      </c>
      <c r="Y691" s="53">
        <v>1356</v>
      </c>
      <c r="Z691" s="1081">
        <v>0</v>
      </c>
      <c r="AA691" s="53">
        <v>0</v>
      </c>
      <c r="AB691" s="1081">
        <v>0</v>
      </c>
      <c r="AC691" s="53">
        <v>0</v>
      </c>
      <c r="AD691" s="1081">
        <v>6</v>
      </c>
      <c r="AE691" s="53">
        <v>1356</v>
      </c>
      <c r="AF691" s="1081">
        <v>0</v>
      </c>
      <c r="AG691" s="53">
        <v>0</v>
      </c>
      <c r="AH691" s="1081">
        <v>0</v>
      </c>
      <c r="AI691" s="53">
        <v>0</v>
      </c>
    </row>
    <row r="692" spans="2:35" s="6" customFormat="1" ht="66">
      <c r="B692" s="51">
        <v>112.28805555555556</v>
      </c>
      <c r="C692" s="12" t="s">
        <v>770</v>
      </c>
      <c r="D692" s="11"/>
      <c r="E692" s="91">
        <v>10</v>
      </c>
      <c r="F692" s="103" t="s">
        <v>11</v>
      </c>
      <c r="G692" s="16" t="s">
        <v>12</v>
      </c>
      <c r="H692" s="17" t="s">
        <v>13</v>
      </c>
      <c r="I692" s="16" t="s">
        <v>14</v>
      </c>
      <c r="J692" s="53">
        <v>122</v>
      </c>
      <c r="K692" s="54">
        <v>1220</v>
      </c>
      <c r="L692" s="1127">
        <v>0</v>
      </c>
      <c r="M692" s="53">
        <v>0</v>
      </c>
      <c r="N692" s="1081">
        <v>0</v>
      </c>
      <c r="O692" s="53">
        <v>0</v>
      </c>
      <c r="P692" s="1081">
        <v>0</v>
      </c>
      <c r="Q692" s="53">
        <v>0</v>
      </c>
      <c r="R692" s="1081">
        <v>10</v>
      </c>
      <c r="S692" s="53">
        <v>1220</v>
      </c>
      <c r="T692" s="1081">
        <v>0</v>
      </c>
      <c r="U692" s="53">
        <v>0</v>
      </c>
      <c r="V692" s="1081">
        <v>0</v>
      </c>
      <c r="W692" s="53">
        <v>0</v>
      </c>
      <c r="X692" s="1081">
        <v>0</v>
      </c>
      <c r="Y692" s="53">
        <v>0</v>
      </c>
      <c r="Z692" s="1081">
        <v>0</v>
      </c>
      <c r="AA692" s="53">
        <v>0</v>
      </c>
      <c r="AB692" s="1081">
        <v>0</v>
      </c>
      <c r="AC692" s="53">
        <v>0</v>
      </c>
      <c r="AD692" s="1081">
        <v>0</v>
      </c>
      <c r="AE692" s="53">
        <v>0</v>
      </c>
      <c r="AF692" s="1081">
        <v>0</v>
      </c>
      <c r="AG692" s="53">
        <v>0</v>
      </c>
      <c r="AH692" s="1081">
        <v>0</v>
      </c>
      <c r="AI692" s="53">
        <v>0</v>
      </c>
    </row>
    <row r="693" spans="2:35" s="6" customFormat="1" ht="66">
      <c r="B693" s="51">
        <v>105.27</v>
      </c>
      <c r="C693" s="12" t="s">
        <v>771</v>
      </c>
      <c r="D693" s="11"/>
      <c r="E693" s="91">
        <v>10</v>
      </c>
      <c r="F693" s="103" t="s">
        <v>11</v>
      </c>
      <c r="G693" s="16" t="s">
        <v>12</v>
      </c>
      <c r="H693" s="17" t="s">
        <v>13</v>
      </c>
      <c r="I693" s="16" t="s">
        <v>14</v>
      </c>
      <c r="J693" s="53">
        <v>114</v>
      </c>
      <c r="K693" s="54">
        <v>1140</v>
      </c>
      <c r="L693" s="1127">
        <v>0</v>
      </c>
      <c r="M693" s="53">
        <v>0</v>
      </c>
      <c r="N693" s="1081">
        <v>0</v>
      </c>
      <c r="O693" s="53">
        <v>0</v>
      </c>
      <c r="P693" s="1081">
        <v>0</v>
      </c>
      <c r="Q693" s="53">
        <v>0</v>
      </c>
      <c r="R693" s="1081">
        <v>10</v>
      </c>
      <c r="S693" s="53">
        <v>1140</v>
      </c>
      <c r="T693" s="1081">
        <v>0</v>
      </c>
      <c r="U693" s="53">
        <v>0</v>
      </c>
      <c r="V693" s="1081">
        <v>0</v>
      </c>
      <c r="W693" s="53">
        <v>0</v>
      </c>
      <c r="X693" s="1081">
        <v>0</v>
      </c>
      <c r="Y693" s="53">
        <v>0</v>
      </c>
      <c r="Z693" s="1081">
        <v>0</v>
      </c>
      <c r="AA693" s="53">
        <v>0</v>
      </c>
      <c r="AB693" s="1081">
        <v>0</v>
      </c>
      <c r="AC693" s="53">
        <v>0</v>
      </c>
      <c r="AD693" s="1081">
        <v>0</v>
      </c>
      <c r="AE693" s="53">
        <v>0</v>
      </c>
      <c r="AF693" s="1081">
        <v>0</v>
      </c>
      <c r="AG693" s="53">
        <v>0</v>
      </c>
      <c r="AH693" s="1081">
        <v>0</v>
      </c>
      <c r="AI693" s="53">
        <v>0</v>
      </c>
    </row>
    <row r="694" spans="2:35" s="6" customFormat="1" ht="66">
      <c r="B694" s="51">
        <v>20.681000000000001</v>
      </c>
      <c r="C694" s="24" t="s">
        <v>772</v>
      </c>
      <c r="D694" s="11"/>
      <c r="E694" s="91">
        <v>216</v>
      </c>
      <c r="F694" s="31" t="s">
        <v>11</v>
      </c>
      <c r="G694" s="16" t="s">
        <v>12</v>
      </c>
      <c r="H694" s="17" t="s">
        <v>13</v>
      </c>
      <c r="I694" s="16" t="s">
        <v>14</v>
      </c>
      <c r="J694" s="53">
        <v>23</v>
      </c>
      <c r="K694" s="54">
        <v>4968</v>
      </c>
      <c r="L694" s="1127">
        <v>0</v>
      </c>
      <c r="M694" s="53">
        <v>0</v>
      </c>
      <c r="N694" s="1081">
        <v>0</v>
      </c>
      <c r="O694" s="53">
        <v>0</v>
      </c>
      <c r="P694" s="1081">
        <v>0</v>
      </c>
      <c r="Q694" s="53">
        <v>0</v>
      </c>
      <c r="R694" s="1081">
        <v>72</v>
      </c>
      <c r="S694" s="53">
        <v>1656</v>
      </c>
      <c r="T694" s="1081">
        <v>0</v>
      </c>
      <c r="U694" s="53">
        <v>0</v>
      </c>
      <c r="V694" s="1081">
        <v>0</v>
      </c>
      <c r="W694" s="53">
        <v>0</v>
      </c>
      <c r="X694" s="1081">
        <v>72</v>
      </c>
      <c r="Y694" s="53">
        <v>1656</v>
      </c>
      <c r="Z694" s="1081">
        <v>0</v>
      </c>
      <c r="AA694" s="53">
        <v>0</v>
      </c>
      <c r="AB694" s="1081">
        <v>0</v>
      </c>
      <c r="AC694" s="53">
        <v>0</v>
      </c>
      <c r="AD694" s="1081">
        <v>72</v>
      </c>
      <c r="AE694" s="53">
        <v>1656</v>
      </c>
      <c r="AF694" s="1081">
        <v>0</v>
      </c>
      <c r="AG694" s="53">
        <v>0</v>
      </c>
      <c r="AH694" s="1081">
        <v>0</v>
      </c>
      <c r="AI694" s="53">
        <v>0</v>
      </c>
    </row>
    <row r="695" spans="2:35" s="6" customFormat="1" ht="66">
      <c r="B695" s="51">
        <v>185</v>
      </c>
      <c r="C695" s="24" t="s">
        <v>773</v>
      </c>
      <c r="D695" s="11"/>
      <c r="E695" s="91">
        <v>22</v>
      </c>
      <c r="F695" s="31" t="s">
        <v>654</v>
      </c>
      <c r="G695" s="16" t="s">
        <v>12</v>
      </c>
      <c r="H695" s="17" t="s">
        <v>13</v>
      </c>
      <c r="I695" s="16" t="s">
        <v>14</v>
      </c>
      <c r="J695" s="53">
        <v>200</v>
      </c>
      <c r="K695" s="54">
        <v>4400</v>
      </c>
      <c r="L695" s="1127">
        <v>0</v>
      </c>
      <c r="M695" s="53">
        <v>0</v>
      </c>
      <c r="N695" s="1081">
        <v>0</v>
      </c>
      <c r="O695" s="53">
        <v>0</v>
      </c>
      <c r="P695" s="1081">
        <v>0</v>
      </c>
      <c r="Q695" s="53">
        <v>0</v>
      </c>
      <c r="R695" s="1081">
        <v>20</v>
      </c>
      <c r="S695" s="53">
        <v>4000</v>
      </c>
      <c r="T695" s="1081">
        <v>0</v>
      </c>
      <c r="U695" s="53">
        <v>0</v>
      </c>
      <c r="V695" s="1081">
        <v>0</v>
      </c>
      <c r="W695" s="53">
        <v>0</v>
      </c>
      <c r="X695" s="1081">
        <v>0</v>
      </c>
      <c r="Y695" s="53">
        <v>0</v>
      </c>
      <c r="Z695" s="1081">
        <v>0</v>
      </c>
      <c r="AA695" s="53">
        <v>0</v>
      </c>
      <c r="AB695" s="1081">
        <v>0</v>
      </c>
      <c r="AC695" s="53">
        <v>0</v>
      </c>
      <c r="AD695" s="1081">
        <v>2</v>
      </c>
      <c r="AE695" s="53">
        <v>400</v>
      </c>
      <c r="AF695" s="1081">
        <v>0</v>
      </c>
      <c r="AG695" s="53">
        <v>0</v>
      </c>
      <c r="AH695" s="1081">
        <v>0</v>
      </c>
      <c r="AI695" s="53">
        <v>0</v>
      </c>
    </row>
    <row r="696" spans="2:35" s="6" customFormat="1" ht="66">
      <c r="B696" s="51">
        <v>179.66</v>
      </c>
      <c r="C696" s="25" t="s">
        <v>776</v>
      </c>
      <c r="D696" s="11"/>
      <c r="E696" s="91">
        <v>7</v>
      </c>
      <c r="F696" s="103" t="s">
        <v>550</v>
      </c>
      <c r="G696" s="16" t="s">
        <v>12</v>
      </c>
      <c r="H696" s="17" t="s">
        <v>13</v>
      </c>
      <c r="I696" s="16" t="s">
        <v>14</v>
      </c>
      <c r="J696" s="53">
        <v>195</v>
      </c>
      <c r="K696" s="54">
        <v>1365</v>
      </c>
      <c r="L696" s="1127">
        <v>0</v>
      </c>
      <c r="M696" s="53">
        <v>0</v>
      </c>
      <c r="N696" s="1081">
        <v>0</v>
      </c>
      <c r="O696" s="53">
        <v>0</v>
      </c>
      <c r="P696" s="1081">
        <v>0</v>
      </c>
      <c r="Q696" s="53">
        <v>0</v>
      </c>
      <c r="R696" s="1081">
        <v>7</v>
      </c>
      <c r="S696" s="53">
        <v>1365</v>
      </c>
      <c r="T696" s="1081">
        <v>0</v>
      </c>
      <c r="U696" s="53">
        <v>0</v>
      </c>
      <c r="V696" s="1081">
        <v>0</v>
      </c>
      <c r="W696" s="53">
        <v>0</v>
      </c>
      <c r="X696" s="1081">
        <v>0</v>
      </c>
      <c r="Y696" s="53">
        <v>0</v>
      </c>
      <c r="Z696" s="1081">
        <v>0</v>
      </c>
      <c r="AA696" s="53">
        <v>0</v>
      </c>
      <c r="AB696" s="1081">
        <v>0</v>
      </c>
      <c r="AC696" s="53">
        <v>0</v>
      </c>
      <c r="AD696" s="1081">
        <v>0</v>
      </c>
      <c r="AE696" s="53">
        <v>0</v>
      </c>
      <c r="AF696" s="1081">
        <v>0</v>
      </c>
      <c r="AG696" s="53">
        <v>0</v>
      </c>
      <c r="AH696" s="1081">
        <v>0</v>
      </c>
      <c r="AI696" s="53">
        <v>0</v>
      </c>
    </row>
    <row r="697" spans="2:35" s="6" customFormat="1" ht="66">
      <c r="B697" s="51">
        <v>27.085161290322578</v>
      </c>
      <c r="C697" s="13" t="s">
        <v>777</v>
      </c>
      <c r="D697" s="11"/>
      <c r="E697" s="91">
        <v>74</v>
      </c>
      <c r="F697" s="31" t="s">
        <v>586</v>
      </c>
      <c r="G697" s="16" t="s">
        <v>12</v>
      </c>
      <c r="H697" s="17" t="s">
        <v>13</v>
      </c>
      <c r="I697" s="16" t="s">
        <v>14</v>
      </c>
      <c r="J697" s="53">
        <v>30</v>
      </c>
      <c r="K697" s="54">
        <v>2220</v>
      </c>
      <c r="L697" s="1127">
        <v>0</v>
      </c>
      <c r="M697" s="53">
        <v>0</v>
      </c>
      <c r="N697" s="1081">
        <v>0</v>
      </c>
      <c r="O697" s="53">
        <v>0</v>
      </c>
      <c r="P697" s="1081">
        <v>0</v>
      </c>
      <c r="Q697" s="53">
        <v>0</v>
      </c>
      <c r="R697" s="1081">
        <v>48</v>
      </c>
      <c r="S697" s="53">
        <v>1440</v>
      </c>
      <c r="T697" s="1081">
        <v>0</v>
      </c>
      <c r="U697" s="53">
        <v>0</v>
      </c>
      <c r="V697" s="1081">
        <v>0</v>
      </c>
      <c r="W697" s="53">
        <v>0</v>
      </c>
      <c r="X697" s="1081">
        <v>14</v>
      </c>
      <c r="Y697" s="53">
        <v>420</v>
      </c>
      <c r="Z697" s="1081">
        <v>0</v>
      </c>
      <c r="AA697" s="53">
        <v>0</v>
      </c>
      <c r="AB697" s="1081">
        <v>0</v>
      </c>
      <c r="AC697" s="53">
        <v>0</v>
      </c>
      <c r="AD697" s="1081">
        <v>12</v>
      </c>
      <c r="AE697" s="53">
        <v>360</v>
      </c>
      <c r="AF697" s="1081">
        <v>0</v>
      </c>
      <c r="AG697" s="53">
        <v>0</v>
      </c>
      <c r="AH697" s="1081">
        <v>0</v>
      </c>
      <c r="AI697" s="53">
        <v>0</v>
      </c>
    </row>
    <row r="698" spans="2:35" s="6" customFormat="1" ht="66">
      <c r="B698" s="51">
        <v>91.234027777777783</v>
      </c>
      <c r="C698" s="12" t="s">
        <v>778</v>
      </c>
      <c r="D698" s="11"/>
      <c r="E698" s="91">
        <v>5</v>
      </c>
      <c r="F698" s="103" t="s">
        <v>11</v>
      </c>
      <c r="G698" s="16" t="s">
        <v>12</v>
      </c>
      <c r="H698" s="17" t="s">
        <v>13</v>
      </c>
      <c r="I698" s="16" t="s">
        <v>14</v>
      </c>
      <c r="J698" s="53">
        <v>99</v>
      </c>
      <c r="K698" s="54">
        <v>495</v>
      </c>
      <c r="L698" s="1127">
        <v>0</v>
      </c>
      <c r="M698" s="53">
        <v>0</v>
      </c>
      <c r="N698" s="1081">
        <v>0</v>
      </c>
      <c r="O698" s="53">
        <v>0</v>
      </c>
      <c r="P698" s="1081">
        <v>0</v>
      </c>
      <c r="Q698" s="53">
        <v>0</v>
      </c>
      <c r="R698" s="1081">
        <v>5</v>
      </c>
      <c r="S698" s="53">
        <v>495</v>
      </c>
      <c r="T698" s="1081">
        <v>0</v>
      </c>
      <c r="U698" s="53">
        <v>0</v>
      </c>
      <c r="V698" s="1081">
        <v>0</v>
      </c>
      <c r="W698" s="53">
        <v>0</v>
      </c>
      <c r="X698" s="1081">
        <v>0</v>
      </c>
      <c r="Y698" s="53">
        <v>0</v>
      </c>
      <c r="Z698" s="1081">
        <v>0</v>
      </c>
      <c r="AA698" s="53">
        <v>0</v>
      </c>
      <c r="AB698" s="1081">
        <v>0</v>
      </c>
      <c r="AC698" s="53">
        <v>0</v>
      </c>
      <c r="AD698" s="1081">
        <v>0</v>
      </c>
      <c r="AE698" s="53">
        <v>0</v>
      </c>
      <c r="AF698" s="1081">
        <v>0</v>
      </c>
      <c r="AG698" s="53">
        <v>0</v>
      </c>
      <c r="AH698" s="1081">
        <v>0</v>
      </c>
      <c r="AI698" s="53">
        <v>0</v>
      </c>
    </row>
    <row r="699" spans="2:35" s="6" customFormat="1" ht="66">
      <c r="B699" s="51">
        <v>826.84666666666669</v>
      </c>
      <c r="C699" s="13" t="s">
        <v>781</v>
      </c>
      <c r="D699" s="11"/>
      <c r="E699" s="91">
        <v>1</v>
      </c>
      <c r="F699" s="31" t="s">
        <v>782</v>
      </c>
      <c r="G699" s="16" t="s">
        <v>12</v>
      </c>
      <c r="H699" s="17" t="s">
        <v>13</v>
      </c>
      <c r="I699" s="16" t="s">
        <v>14</v>
      </c>
      <c r="J699" s="53">
        <v>893</v>
      </c>
      <c r="K699" s="54">
        <v>893</v>
      </c>
      <c r="L699" s="1127">
        <v>0</v>
      </c>
      <c r="M699" s="53">
        <v>0</v>
      </c>
      <c r="N699" s="1081">
        <v>0</v>
      </c>
      <c r="O699" s="53">
        <v>0</v>
      </c>
      <c r="P699" s="1081">
        <v>0</v>
      </c>
      <c r="Q699" s="53">
        <v>0</v>
      </c>
      <c r="R699" s="1081">
        <v>1</v>
      </c>
      <c r="S699" s="53">
        <v>893</v>
      </c>
      <c r="T699" s="1081">
        <v>0</v>
      </c>
      <c r="U699" s="53">
        <v>0</v>
      </c>
      <c r="V699" s="1081">
        <v>0</v>
      </c>
      <c r="W699" s="53">
        <v>0</v>
      </c>
      <c r="X699" s="1081">
        <v>0</v>
      </c>
      <c r="Y699" s="53">
        <v>0</v>
      </c>
      <c r="Z699" s="1081">
        <v>0</v>
      </c>
      <c r="AA699" s="53">
        <v>0</v>
      </c>
      <c r="AB699" s="1081">
        <v>0</v>
      </c>
      <c r="AC699" s="53">
        <v>0</v>
      </c>
      <c r="AD699" s="1081">
        <v>0</v>
      </c>
      <c r="AE699" s="53">
        <v>0</v>
      </c>
      <c r="AF699" s="1081">
        <v>0</v>
      </c>
      <c r="AG699" s="53">
        <v>0</v>
      </c>
      <c r="AH699" s="1081">
        <v>0</v>
      </c>
      <c r="AI699" s="53">
        <v>0</v>
      </c>
    </row>
    <row r="700" spans="2:35" s="6" customFormat="1" ht="66">
      <c r="B700" s="51">
        <v>311.87830769230771</v>
      </c>
      <c r="C700" s="12" t="s">
        <v>785</v>
      </c>
      <c r="D700" s="11"/>
      <c r="E700" s="91">
        <v>14</v>
      </c>
      <c r="F700" s="31" t="s">
        <v>26</v>
      </c>
      <c r="G700" s="16" t="s">
        <v>12</v>
      </c>
      <c r="H700" s="17" t="s">
        <v>13</v>
      </c>
      <c r="I700" s="16" t="s">
        <v>14</v>
      </c>
      <c r="J700" s="53">
        <v>337</v>
      </c>
      <c r="K700" s="54">
        <v>4718</v>
      </c>
      <c r="L700" s="1127">
        <v>0</v>
      </c>
      <c r="M700" s="53">
        <v>0</v>
      </c>
      <c r="N700" s="1081">
        <v>0</v>
      </c>
      <c r="O700" s="53">
        <v>0</v>
      </c>
      <c r="P700" s="1081">
        <v>0</v>
      </c>
      <c r="Q700" s="53">
        <v>0</v>
      </c>
      <c r="R700" s="1081">
        <v>13</v>
      </c>
      <c r="S700" s="53">
        <v>4381</v>
      </c>
      <c r="T700" s="1081">
        <v>0</v>
      </c>
      <c r="U700" s="53">
        <v>0</v>
      </c>
      <c r="V700" s="1081">
        <v>0</v>
      </c>
      <c r="W700" s="53">
        <v>0</v>
      </c>
      <c r="X700" s="1081">
        <v>1</v>
      </c>
      <c r="Y700" s="53">
        <v>337</v>
      </c>
      <c r="Z700" s="1081">
        <v>0</v>
      </c>
      <c r="AA700" s="53">
        <v>0</v>
      </c>
      <c r="AB700" s="1081">
        <v>0</v>
      </c>
      <c r="AC700" s="53">
        <v>0</v>
      </c>
      <c r="AD700" s="1081">
        <v>0</v>
      </c>
      <c r="AE700" s="53">
        <v>0</v>
      </c>
      <c r="AF700" s="1081">
        <v>0</v>
      </c>
      <c r="AG700" s="53">
        <v>0</v>
      </c>
      <c r="AH700" s="1081">
        <v>0</v>
      </c>
      <c r="AI700" s="53">
        <v>0</v>
      </c>
    </row>
    <row r="701" spans="2:35" s="6" customFormat="1" ht="66">
      <c r="B701" s="51">
        <v>115.47800000000001</v>
      </c>
      <c r="C701" s="13" t="s">
        <v>786</v>
      </c>
      <c r="D701" s="11"/>
      <c r="E701" s="91">
        <v>16</v>
      </c>
      <c r="F701" s="31" t="s">
        <v>586</v>
      </c>
      <c r="G701" s="16" t="s">
        <v>12</v>
      </c>
      <c r="H701" s="17" t="s">
        <v>13</v>
      </c>
      <c r="I701" s="16" t="s">
        <v>14</v>
      </c>
      <c r="J701" s="53">
        <v>125</v>
      </c>
      <c r="K701" s="54">
        <v>2000</v>
      </c>
      <c r="L701" s="1127">
        <v>0</v>
      </c>
      <c r="M701" s="53">
        <v>0</v>
      </c>
      <c r="N701" s="1081">
        <v>0</v>
      </c>
      <c r="O701" s="53">
        <v>0</v>
      </c>
      <c r="P701" s="1081">
        <v>0</v>
      </c>
      <c r="Q701" s="53">
        <v>0</v>
      </c>
      <c r="R701" s="1081">
        <v>16</v>
      </c>
      <c r="S701" s="53">
        <v>2000</v>
      </c>
      <c r="T701" s="1081">
        <v>0</v>
      </c>
      <c r="U701" s="53">
        <v>0</v>
      </c>
      <c r="V701" s="1081">
        <v>0</v>
      </c>
      <c r="W701" s="53">
        <v>0</v>
      </c>
      <c r="X701" s="1081">
        <v>0</v>
      </c>
      <c r="Y701" s="53">
        <v>0</v>
      </c>
      <c r="Z701" s="1081">
        <v>0</v>
      </c>
      <c r="AA701" s="53">
        <v>0</v>
      </c>
      <c r="AB701" s="1081">
        <v>0</v>
      </c>
      <c r="AC701" s="53">
        <v>0</v>
      </c>
      <c r="AD701" s="1081">
        <v>0</v>
      </c>
      <c r="AE701" s="53">
        <v>0</v>
      </c>
      <c r="AF701" s="1081">
        <v>0</v>
      </c>
      <c r="AG701" s="53">
        <v>0</v>
      </c>
      <c r="AH701" s="1081">
        <v>0</v>
      </c>
      <c r="AI701" s="53">
        <v>0</v>
      </c>
    </row>
    <row r="702" spans="2:35" s="6" customFormat="1" ht="66">
      <c r="B702" s="51">
        <v>25</v>
      </c>
      <c r="C702" s="24" t="s">
        <v>787</v>
      </c>
      <c r="D702" s="11"/>
      <c r="E702" s="91">
        <v>18</v>
      </c>
      <c r="F702" s="31" t="s">
        <v>26</v>
      </c>
      <c r="G702" s="16" t="s">
        <v>12</v>
      </c>
      <c r="H702" s="17" t="s">
        <v>13</v>
      </c>
      <c r="I702" s="16" t="s">
        <v>14</v>
      </c>
      <c r="J702" s="53">
        <v>27</v>
      </c>
      <c r="K702" s="54">
        <v>486</v>
      </c>
      <c r="L702" s="1127">
        <v>0</v>
      </c>
      <c r="M702" s="53">
        <v>0</v>
      </c>
      <c r="N702" s="1081">
        <v>0</v>
      </c>
      <c r="O702" s="53">
        <v>0</v>
      </c>
      <c r="P702" s="1081">
        <v>0</v>
      </c>
      <c r="Q702" s="53">
        <v>0</v>
      </c>
      <c r="R702" s="1081">
        <v>13</v>
      </c>
      <c r="S702" s="53">
        <v>351</v>
      </c>
      <c r="T702" s="1081">
        <v>0</v>
      </c>
      <c r="U702" s="53">
        <v>0</v>
      </c>
      <c r="V702" s="1081">
        <v>0</v>
      </c>
      <c r="W702" s="53">
        <v>0</v>
      </c>
      <c r="X702" s="1081">
        <v>5</v>
      </c>
      <c r="Y702" s="53">
        <v>135</v>
      </c>
      <c r="Z702" s="1081">
        <v>0</v>
      </c>
      <c r="AA702" s="53">
        <v>0</v>
      </c>
      <c r="AB702" s="1081">
        <v>0</v>
      </c>
      <c r="AC702" s="53">
        <v>0</v>
      </c>
      <c r="AD702" s="1081">
        <v>0</v>
      </c>
      <c r="AE702" s="53">
        <v>0</v>
      </c>
      <c r="AF702" s="1081">
        <v>0</v>
      </c>
      <c r="AG702" s="53">
        <v>0</v>
      </c>
      <c r="AH702" s="1081">
        <v>0</v>
      </c>
      <c r="AI702" s="53">
        <v>0</v>
      </c>
    </row>
    <row r="703" spans="2:35" s="6" customFormat="1" ht="66">
      <c r="B703" s="51">
        <v>25</v>
      </c>
      <c r="C703" s="24" t="s">
        <v>788</v>
      </c>
      <c r="D703" s="11"/>
      <c r="E703" s="91">
        <v>8</v>
      </c>
      <c r="F703" s="31" t="s">
        <v>26</v>
      </c>
      <c r="G703" s="16" t="s">
        <v>12</v>
      </c>
      <c r="H703" s="17" t="s">
        <v>13</v>
      </c>
      <c r="I703" s="16" t="s">
        <v>14</v>
      </c>
      <c r="J703" s="53">
        <v>27</v>
      </c>
      <c r="K703" s="54">
        <v>216</v>
      </c>
      <c r="L703" s="1127">
        <v>0</v>
      </c>
      <c r="M703" s="53">
        <v>0</v>
      </c>
      <c r="N703" s="1081">
        <v>0</v>
      </c>
      <c r="O703" s="53">
        <v>0</v>
      </c>
      <c r="P703" s="1081">
        <v>0</v>
      </c>
      <c r="Q703" s="53">
        <v>0</v>
      </c>
      <c r="R703" s="1081">
        <v>8</v>
      </c>
      <c r="S703" s="53">
        <v>216</v>
      </c>
      <c r="T703" s="1081">
        <v>0</v>
      </c>
      <c r="U703" s="53">
        <v>0</v>
      </c>
      <c r="V703" s="1081">
        <v>0</v>
      </c>
      <c r="W703" s="53">
        <v>0</v>
      </c>
      <c r="X703" s="1081">
        <v>0</v>
      </c>
      <c r="Y703" s="53">
        <v>0</v>
      </c>
      <c r="Z703" s="1081">
        <v>0</v>
      </c>
      <c r="AA703" s="53">
        <v>0</v>
      </c>
      <c r="AB703" s="1081">
        <v>0</v>
      </c>
      <c r="AC703" s="53">
        <v>0</v>
      </c>
      <c r="AD703" s="1081">
        <v>0</v>
      </c>
      <c r="AE703" s="53">
        <v>0</v>
      </c>
      <c r="AF703" s="1081">
        <v>0</v>
      </c>
      <c r="AG703" s="53">
        <v>0</v>
      </c>
      <c r="AH703" s="1081">
        <v>0</v>
      </c>
      <c r="AI703" s="53">
        <v>0</v>
      </c>
    </row>
    <row r="704" spans="2:35" s="6" customFormat="1" ht="66">
      <c r="B704" s="51">
        <v>230.95</v>
      </c>
      <c r="C704" s="24" t="s">
        <v>789</v>
      </c>
      <c r="D704" s="11"/>
      <c r="E704" s="91">
        <v>8</v>
      </c>
      <c r="F704" s="31" t="s">
        <v>26</v>
      </c>
      <c r="G704" s="16" t="s">
        <v>12</v>
      </c>
      <c r="H704" s="17" t="s">
        <v>13</v>
      </c>
      <c r="I704" s="16" t="s">
        <v>14</v>
      </c>
      <c r="J704" s="53">
        <v>250</v>
      </c>
      <c r="K704" s="54">
        <v>2000</v>
      </c>
      <c r="L704" s="1127">
        <v>0</v>
      </c>
      <c r="M704" s="53">
        <v>0</v>
      </c>
      <c r="N704" s="1081">
        <v>0</v>
      </c>
      <c r="O704" s="53">
        <v>0</v>
      </c>
      <c r="P704" s="1081">
        <v>0</v>
      </c>
      <c r="Q704" s="53">
        <v>0</v>
      </c>
      <c r="R704" s="1081">
        <v>4</v>
      </c>
      <c r="S704" s="53">
        <v>1000</v>
      </c>
      <c r="T704" s="1081">
        <v>0</v>
      </c>
      <c r="U704" s="53">
        <v>0</v>
      </c>
      <c r="V704" s="1081">
        <v>0</v>
      </c>
      <c r="W704" s="53">
        <v>0</v>
      </c>
      <c r="X704" s="1081">
        <v>4</v>
      </c>
      <c r="Y704" s="53">
        <v>1000</v>
      </c>
      <c r="Z704" s="1081">
        <v>0</v>
      </c>
      <c r="AA704" s="53">
        <v>0</v>
      </c>
      <c r="AB704" s="1081">
        <v>0</v>
      </c>
      <c r="AC704" s="53">
        <v>0</v>
      </c>
      <c r="AD704" s="1081">
        <v>0</v>
      </c>
      <c r="AE704" s="53">
        <v>0</v>
      </c>
      <c r="AF704" s="1081">
        <v>0</v>
      </c>
      <c r="AG704" s="53">
        <v>0</v>
      </c>
      <c r="AH704" s="1081">
        <v>0</v>
      </c>
      <c r="AI704" s="53">
        <v>0</v>
      </c>
    </row>
    <row r="705" spans="2:35" s="6" customFormat="1" ht="66">
      <c r="B705" s="51">
        <v>21</v>
      </c>
      <c r="C705" s="24" t="s">
        <v>790</v>
      </c>
      <c r="D705" s="11"/>
      <c r="E705" s="91">
        <v>8</v>
      </c>
      <c r="F705" s="31" t="s">
        <v>26</v>
      </c>
      <c r="G705" s="16" t="s">
        <v>12</v>
      </c>
      <c r="H705" s="17" t="s">
        <v>13</v>
      </c>
      <c r="I705" s="16" t="s">
        <v>14</v>
      </c>
      <c r="J705" s="53">
        <v>23</v>
      </c>
      <c r="K705" s="54">
        <v>184</v>
      </c>
      <c r="L705" s="1127">
        <v>0</v>
      </c>
      <c r="M705" s="53">
        <v>0</v>
      </c>
      <c r="N705" s="1081">
        <v>0</v>
      </c>
      <c r="O705" s="53">
        <v>0</v>
      </c>
      <c r="P705" s="1081">
        <v>0</v>
      </c>
      <c r="Q705" s="53">
        <v>0</v>
      </c>
      <c r="R705" s="1081">
        <v>8</v>
      </c>
      <c r="S705" s="53">
        <v>184</v>
      </c>
      <c r="T705" s="1081">
        <v>0</v>
      </c>
      <c r="U705" s="53">
        <v>0</v>
      </c>
      <c r="V705" s="1081">
        <v>0</v>
      </c>
      <c r="W705" s="53">
        <v>0</v>
      </c>
      <c r="X705" s="1081">
        <v>0</v>
      </c>
      <c r="Y705" s="53">
        <v>0</v>
      </c>
      <c r="Z705" s="1081">
        <v>0</v>
      </c>
      <c r="AA705" s="53">
        <v>0</v>
      </c>
      <c r="AB705" s="1081">
        <v>0</v>
      </c>
      <c r="AC705" s="53">
        <v>0</v>
      </c>
      <c r="AD705" s="1081">
        <v>0</v>
      </c>
      <c r="AE705" s="53">
        <v>0</v>
      </c>
      <c r="AF705" s="1081">
        <v>0</v>
      </c>
      <c r="AG705" s="53">
        <v>0</v>
      </c>
      <c r="AH705" s="1081">
        <v>0</v>
      </c>
      <c r="AI705" s="53">
        <v>0</v>
      </c>
    </row>
    <row r="706" spans="2:35" s="6" customFormat="1" ht="66">
      <c r="B706" s="51">
        <v>426.79300000000001</v>
      </c>
      <c r="C706" s="12" t="s">
        <v>791</v>
      </c>
      <c r="D706" s="11"/>
      <c r="E706" s="91">
        <v>10</v>
      </c>
      <c r="F706" s="103" t="s">
        <v>22</v>
      </c>
      <c r="G706" s="16" t="s">
        <v>12</v>
      </c>
      <c r="H706" s="17" t="s">
        <v>13</v>
      </c>
      <c r="I706" s="16" t="s">
        <v>14</v>
      </c>
      <c r="J706" s="53">
        <v>461</v>
      </c>
      <c r="K706" s="54">
        <v>4610</v>
      </c>
      <c r="L706" s="1127">
        <v>0</v>
      </c>
      <c r="M706" s="53">
        <v>0</v>
      </c>
      <c r="N706" s="1081">
        <v>0</v>
      </c>
      <c r="O706" s="53">
        <v>0</v>
      </c>
      <c r="P706" s="1081">
        <v>0</v>
      </c>
      <c r="Q706" s="53">
        <v>0</v>
      </c>
      <c r="R706" s="1081">
        <v>5</v>
      </c>
      <c r="S706" s="53">
        <v>2305</v>
      </c>
      <c r="T706" s="1081">
        <v>0</v>
      </c>
      <c r="U706" s="53">
        <v>0</v>
      </c>
      <c r="V706" s="1081">
        <v>0</v>
      </c>
      <c r="W706" s="53">
        <v>0</v>
      </c>
      <c r="X706" s="1081">
        <v>5</v>
      </c>
      <c r="Y706" s="53">
        <v>2305</v>
      </c>
      <c r="Z706" s="1081">
        <v>0</v>
      </c>
      <c r="AA706" s="53">
        <v>0</v>
      </c>
      <c r="AB706" s="1081">
        <v>0</v>
      </c>
      <c r="AC706" s="53">
        <v>0</v>
      </c>
      <c r="AD706" s="1081">
        <v>0</v>
      </c>
      <c r="AE706" s="53">
        <v>0</v>
      </c>
      <c r="AF706" s="1081">
        <v>0</v>
      </c>
      <c r="AG706" s="53">
        <v>0</v>
      </c>
      <c r="AH706" s="1081">
        <v>0</v>
      </c>
      <c r="AI706" s="53">
        <v>0</v>
      </c>
    </row>
    <row r="707" spans="2:35" s="6" customFormat="1" ht="66">
      <c r="B707" s="51">
        <v>177.48</v>
      </c>
      <c r="C707" s="13" t="s">
        <v>792</v>
      </c>
      <c r="D707" s="11"/>
      <c r="E707" s="91">
        <v>10</v>
      </c>
      <c r="F707" s="31" t="s">
        <v>100</v>
      </c>
      <c r="G707" s="16" t="s">
        <v>12</v>
      </c>
      <c r="H707" s="17" t="s">
        <v>13</v>
      </c>
      <c r="I707" s="16" t="s">
        <v>14</v>
      </c>
      <c r="J707" s="53">
        <v>192</v>
      </c>
      <c r="K707" s="54">
        <v>1920</v>
      </c>
      <c r="L707" s="1127">
        <v>0</v>
      </c>
      <c r="M707" s="53">
        <v>0</v>
      </c>
      <c r="N707" s="1081">
        <v>0</v>
      </c>
      <c r="O707" s="53">
        <v>0</v>
      </c>
      <c r="P707" s="1081">
        <v>0</v>
      </c>
      <c r="Q707" s="53">
        <v>0</v>
      </c>
      <c r="R707" s="1081">
        <v>5</v>
      </c>
      <c r="S707" s="53">
        <v>960</v>
      </c>
      <c r="T707" s="1081">
        <v>0</v>
      </c>
      <c r="U707" s="53">
        <v>0</v>
      </c>
      <c r="V707" s="1081">
        <v>0</v>
      </c>
      <c r="W707" s="53">
        <v>0</v>
      </c>
      <c r="X707" s="1081">
        <v>5</v>
      </c>
      <c r="Y707" s="53">
        <v>960</v>
      </c>
      <c r="Z707" s="1081">
        <v>0</v>
      </c>
      <c r="AA707" s="53">
        <v>0</v>
      </c>
      <c r="AB707" s="1081">
        <v>0</v>
      </c>
      <c r="AC707" s="53">
        <v>0</v>
      </c>
      <c r="AD707" s="1081">
        <v>0</v>
      </c>
      <c r="AE707" s="53">
        <v>0</v>
      </c>
      <c r="AF707" s="1081">
        <v>0</v>
      </c>
      <c r="AG707" s="53">
        <v>0</v>
      </c>
      <c r="AH707" s="1081">
        <v>0</v>
      </c>
      <c r="AI707" s="53">
        <v>0</v>
      </c>
    </row>
    <row r="708" spans="2:35" s="6" customFormat="1" ht="66">
      <c r="B708" s="51">
        <v>75</v>
      </c>
      <c r="C708" s="24" t="s">
        <v>793</v>
      </c>
      <c r="D708" s="11"/>
      <c r="E708" s="91">
        <v>14</v>
      </c>
      <c r="F708" s="31" t="s">
        <v>26</v>
      </c>
      <c r="G708" s="16" t="s">
        <v>12</v>
      </c>
      <c r="H708" s="17" t="s">
        <v>13</v>
      </c>
      <c r="I708" s="16" t="s">
        <v>14</v>
      </c>
      <c r="J708" s="53">
        <v>81</v>
      </c>
      <c r="K708" s="54">
        <v>1134</v>
      </c>
      <c r="L708" s="1127">
        <v>0</v>
      </c>
      <c r="M708" s="53">
        <v>0</v>
      </c>
      <c r="N708" s="1081">
        <v>0</v>
      </c>
      <c r="O708" s="53">
        <v>0</v>
      </c>
      <c r="P708" s="1081">
        <v>0</v>
      </c>
      <c r="Q708" s="53">
        <v>0</v>
      </c>
      <c r="R708" s="1081">
        <v>11</v>
      </c>
      <c r="S708" s="53">
        <v>891</v>
      </c>
      <c r="T708" s="1081">
        <v>0</v>
      </c>
      <c r="U708" s="53">
        <v>0</v>
      </c>
      <c r="V708" s="1081">
        <v>0</v>
      </c>
      <c r="W708" s="53">
        <v>0</v>
      </c>
      <c r="X708" s="1081">
        <v>3</v>
      </c>
      <c r="Y708" s="53">
        <v>243</v>
      </c>
      <c r="Z708" s="1081">
        <v>0</v>
      </c>
      <c r="AA708" s="53">
        <v>0</v>
      </c>
      <c r="AB708" s="1081">
        <v>0</v>
      </c>
      <c r="AC708" s="53">
        <v>0</v>
      </c>
      <c r="AD708" s="1081">
        <v>0</v>
      </c>
      <c r="AE708" s="53">
        <v>0</v>
      </c>
      <c r="AF708" s="1081">
        <v>0</v>
      </c>
      <c r="AG708" s="53">
        <v>0</v>
      </c>
      <c r="AH708" s="1081">
        <v>0</v>
      </c>
      <c r="AI708" s="53">
        <v>0</v>
      </c>
    </row>
    <row r="709" spans="2:35" s="6" customFormat="1" ht="66">
      <c r="B709" s="51">
        <v>27.014324834749761</v>
      </c>
      <c r="C709" s="25" t="s">
        <v>794</v>
      </c>
      <c r="D709" s="11"/>
      <c r="E709" s="91">
        <v>432</v>
      </c>
      <c r="F709" s="103" t="s">
        <v>11</v>
      </c>
      <c r="G709" s="16" t="s">
        <v>12</v>
      </c>
      <c r="H709" s="17" t="s">
        <v>13</v>
      </c>
      <c r="I709" s="16" t="s">
        <v>14</v>
      </c>
      <c r="J709" s="53">
        <v>30</v>
      </c>
      <c r="K709" s="54">
        <v>12927.469776600001</v>
      </c>
      <c r="L709" s="1127">
        <v>0</v>
      </c>
      <c r="M709" s="53">
        <v>0</v>
      </c>
      <c r="N709" s="1081">
        <v>0</v>
      </c>
      <c r="O709" s="53">
        <v>0</v>
      </c>
      <c r="P709" s="1081">
        <v>0</v>
      </c>
      <c r="Q709" s="53">
        <v>0</v>
      </c>
      <c r="R709" s="1081">
        <v>160</v>
      </c>
      <c r="S709" s="53">
        <v>4800</v>
      </c>
      <c r="T709" s="1081">
        <v>0</v>
      </c>
      <c r="U709" s="53">
        <v>0</v>
      </c>
      <c r="V709" s="1081">
        <v>0</v>
      </c>
      <c r="W709" s="53">
        <v>0</v>
      </c>
      <c r="X709" s="1081">
        <v>30</v>
      </c>
      <c r="Y709" s="53">
        <v>900</v>
      </c>
      <c r="Z709" s="1081">
        <v>0</v>
      </c>
      <c r="AA709" s="53">
        <v>0</v>
      </c>
      <c r="AB709" s="1081">
        <v>32</v>
      </c>
      <c r="AC709" s="53">
        <v>955.08977760000005</v>
      </c>
      <c r="AD709" s="1081">
        <v>90</v>
      </c>
      <c r="AE709" s="53">
        <v>2690.7933330000001</v>
      </c>
      <c r="AF709" s="1081">
        <v>60</v>
      </c>
      <c r="AG709" s="53">
        <v>1790.7933330000001</v>
      </c>
      <c r="AH709" s="1081">
        <v>60</v>
      </c>
      <c r="AI709" s="53">
        <v>1790.7933330000001</v>
      </c>
    </row>
    <row r="710" spans="2:35" s="6" customFormat="1" ht="66">
      <c r="B710" s="51">
        <v>36.890006997900628</v>
      </c>
      <c r="C710" s="13" t="s">
        <v>795</v>
      </c>
      <c r="D710" s="11"/>
      <c r="E710" s="91">
        <v>2180</v>
      </c>
      <c r="F710" s="31" t="s">
        <v>550</v>
      </c>
      <c r="G710" s="16" t="s">
        <v>12</v>
      </c>
      <c r="H710" s="17" t="s">
        <v>13</v>
      </c>
      <c r="I710" s="16" t="s">
        <v>14</v>
      </c>
      <c r="J710" s="53">
        <v>40</v>
      </c>
      <c r="K710" s="54">
        <v>87200</v>
      </c>
      <c r="L710" s="1127">
        <v>0</v>
      </c>
      <c r="M710" s="53">
        <v>0</v>
      </c>
      <c r="N710" s="1081">
        <v>0</v>
      </c>
      <c r="O710" s="53">
        <v>0</v>
      </c>
      <c r="P710" s="1081">
        <v>0</v>
      </c>
      <c r="Q710" s="53">
        <v>0</v>
      </c>
      <c r="R710" s="1081">
        <v>1950</v>
      </c>
      <c r="S710" s="53">
        <v>78000</v>
      </c>
      <c r="T710" s="1081">
        <v>0</v>
      </c>
      <c r="U710" s="53">
        <v>0</v>
      </c>
      <c r="V710" s="1081">
        <v>0</v>
      </c>
      <c r="W710" s="53">
        <v>0</v>
      </c>
      <c r="X710" s="1081">
        <v>130</v>
      </c>
      <c r="Y710" s="53">
        <v>5200</v>
      </c>
      <c r="Z710" s="1081">
        <v>0</v>
      </c>
      <c r="AA710" s="53">
        <v>0</v>
      </c>
      <c r="AB710" s="1081">
        <v>0</v>
      </c>
      <c r="AC710" s="53">
        <v>0</v>
      </c>
      <c r="AD710" s="1081">
        <v>100</v>
      </c>
      <c r="AE710" s="53">
        <v>4000</v>
      </c>
      <c r="AF710" s="1081">
        <v>0</v>
      </c>
      <c r="AG710" s="53">
        <v>0</v>
      </c>
      <c r="AH710" s="1081">
        <v>0</v>
      </c>
      <c r="AI710" s="53">
        <v>0</v>
      </c>
    </row>
    <row r="711" spans="2:35" s="6" customFormat="1" ht="66">
      <c r="B711" s="51">
        <v>51.910389294403892</v>
      </c>
      <c r="C711" s="13" t="s">
        <v>796</v>
      </c>
      <c r="D711" s="11"/>
      <c r="E711" s="91">
        <v>95</v>
      </c>
      <c r="F711" s="103" t="s">
        <v>11</v>
      </c>
      <c r="G711" s="16" t="s">
        <v>12</v>
      </c>
      <c r="H711" s="17" t="s">
        <v>13</v>
      </c>
      <c r="I711" s="16" t="s">
        <v>14</v>
      </c>
      <c r="J711" s="53">
        <v>57</v>
      </c>
      <c r="K711" s="54">
        <v>5415</v>
      </c>
      <c r="L711" s="1127">
        <v>0</v>
      </c>
      <c r="M711" s="53">
        <v>0</v>
      </c>
      <c r="N711" s="1081">
        <v>0</v>
      </c>
      <c r="O711" s="53">
        <v>0</v>
      </c>
      <c r="P711" s="1081">
        <v>0</v>
      </c>
      <c r="Q711" s="53">
        <v>0</v>
      </c>
      <c r="R711" s="1081">
        <v>92</v>
      </c>
      <c r="S711" s="53">
        <v>5244</v>
      </c>
      <c r="T711" s="1081">
        <v>0</v>
      </c>
      <c r="U711" s="53">
        <v>0</v>
      </c>
      <c r="V711" s="1081">
        <v>0</v>
      </c>
      <c r="W711" s="53">
        <v>0</v>
      </c>
      <c r="X711" s="1081">
        <v>3</v>
      </c>
      <c r="Y711" s="53">
        <v>171</v>
      </c>
      <c r="Z711" s="1081">
        <v>0</v>
      </c>
      <c r="AA711" s="53">
        <v>0</v>
      </c>
      <c r="AB711" s="1081">
        <v>0</v>
      </c>
      <c r="AC711" s="53">
        <v>0</v>
      </c>
      <c r="AD711" s="1081">
        <v>0</v>
      </c>
      <c r="AE711" s="53">
        <v>0</v>
      </c>
      <c r="AF711" s="1081">
        <v>0</v>
      </c>
      <c r="AG711" s="53">
        <v>0</v>
      </c>
      <c r="AH711" s="1081">
        <v>0</v>
      </c>
      <c r="AI711" s="53">
        <v>0</v>
      </c>
    </row>
    <row r="712" spans="2:35" s="6" customFormat="1" ht="66">
      <c r="B712" s="51">
        <v>98.441594827586215</v>
      </c>
      <c r="C712" s="13" t="s">
        <v>797</v>
      </c>
      <c r="D712" s="11"/>
      <c r="E712" s="91">
        <v>70</v>
      </c>
      <c r="F712" s="103" t="s">
        <v>11</v>
      </c>
      <c r="G712" s="16" t="s">
        <v>12</v>
      </c>
      <c r="H712" s="17" t="s">
        <v>13</v>
      </c>
      <c r="I712" s="16" t="s">
        <v>14</v>
      </c>
      <c r="J712" s="53">
        <v>107</v>
      </c>
      <c r="K712" s="54">
        <v>7490</v>
      </c>
      <c r="L712" s="1127">
        <v>0</v>
      </c>
      <c r="M712" s="53">
        <v>0</v>
      </c>
      <c r="N712" s="1081">
        <v>0</v>
      </c>
      <c r="O712" s="53">
        <v>0</v>
      </c>
      <c r="P712" s="1081">
        <v>0</v>
      </c>
      <c r="Q712" s="53">
        <v>0</v>
      </c>
      <c r="R712" s="1081">
        <v>30</v>
      </c>
      <c r="S712" s="53">
        <v>3210</v>
      </c>
      <c r="T712" s="1081">
        <v>0</v>
      </c>
      <c r="U712" s="53">
        <v>0</v>
      </c>
      <c r="V712" s="1081">
        <v>0</v>
      </c>
      <c r="W712" s="53">
        <v>0</v>
      </c>
      <c r="X712" s="1081">
        <v>20</v>
      </c>
      <c r="Y712" s="53">
        <v>2140</v>
      </c>
      <c r="Z712" s="1081">
        <v>0</v>
      </c>
      <c r="AA712" s="53">
        <v>0</v>
      </c>
      <c r="AB712" s="1081">
        <v>0</v>
      </c>
      <c r="AC712" s="53">
        <v>0</v>
      </c>
      <c r="AD712" s="1081">
        <v>20</v>
      </c>
      <c r="AE712" s="53">
        <v>2140</v>
      </c>
      <c r="AF712" s="1081">
        <v>0</v>
      </c>
      <c r="AG712" s="53">
        <v>0</v>
      </c>
      <c r="AH712" s="1081">
        <v>0</v>
      </c>
      <c r="AI712" s="53">
        <v>0</v>
      </c>
    </row>
    <row r="713" spans="2:35" s="6" customFormat="1" ht="66">
      <c r="B713" s="51">
        <v>19.14</v>
      </c>
      <c r="C713" s="12" t="s">
        <v>798</v>
      </c>
      <c r="D713" s="11"/>
      <c r="E713" s="91">
        <v>5</v>
      </c>
      <c r="F713" s="85" t="s">
        <v>11</v>
      </c>
      <c r="G713" s="16" t="s">
        <v>12</v>
      </c>
      <c r="H713" s="17" t="s">
        <v>13</v>
      </c>
      <c r="I713" s="16" t="s">
        <v>14</v>
      </c>
      <c r="J713" s="53">
        <v>21</v>
      </c>
      <c r="K713" s="54">
        <v>105</v>
      </c>
      <c r="L713" s="1127">
        <v>0</v>
      </c>
      <c r="M713" s="53">
        <v>0</v>
      </c>
      <c r="N713" s="1081">
        <v>0</v>
      </c>
      <c r="O713" s="53">
        <v>0</v>
      </c>
      <c r="P713" s="1081">
        <v>0</v>
      </c>
      <c r="Q713" s="53">
        <v>0</v>
      </c>
      <c r="R713" s="1081">
        <v>5</v>
      </c>
      <c r="S713" s="53">
        <v>105</v>
      </c>
      <c r="T713" s="1081">
        <v>0</v>
      </c>
      <c r="U713" s="53">
        <v>0</v>
      </c>
      <c r="V713" s="1081">
        <v>0</v>
      </c>
      <c r="W713" s="53">
        <v>0</v>
      </c>
      <c r="X713" s="1081">
        <v>0</v>
      </c>
      <c r="Y713" s="53">
        <v>0</v>
      </c>
      <c r="Z713" s="1081">
        <v>0</v>
      </c>
      <c r="AA713" s="53">
        <v>0</v>
      </c>
      <c r="AB713" s="1081">
        <v>0</v>
      </c>
      <c r="AC713" s="53">
        <v>0</v>
      </c>
      <c r="AD713" s="1081">
        <v>0</v>
      </c>
      <c r="AE713" s="53">
        <v>0</v>
      </c>
      <c r="AF713" s="1081">
        <v>0</v>
      </c>
      <c r="AG713" s="53">
        <v>0</v>
      </c>
      <c r="AH713" s="1081">
        <v>0</v>
      </c>
      <c r="AI713" s="53">
        <v>0</v>
      </c>
    </row>
    <row r="714" spans="2:35" s="6" customFormat="1" ht="66">
      <c r="B714" s="51">
        <v>81.368648648648659</v>
      </c>
      <c r="C714" s="13" t="s">
        <v>799</v>
      </c>
      <c r="D714" s="11"/>
      <c r="E714" s="91">
        <v>72</v>
      </c>
      <c r="F714" s="31" t="s">
        <v>718</v>
      </c>
      <c r="G714" s="16" t="s">
        <v>12</v>
      </c>
      <c r="H714" s="17" t="s">
        <v>13</v>
      </c>
      <c r="I714" s="16" t="s">
        <v>14</v>
      </c>
      <c r="J714" s="53">
        <v>88</v>
      </c>
      <c r="K714" s="54">
        <v>6336</v>
      </c>
      <c r="L714" s="1127">
        <v>4</v>
      </c>
      <c r="M714" s="53">
        <v>352</v>
      </c>
      <c r="N714" s="1081">
        <v>4</v>
      </c>
      <c r="O714" s="53">
        <v>352</v>
      </c>
      <c r="P714" s="1081">
        <v>4</v>
      </c>
      <c r="Q714" s="53">
        <v>352</v>
      </c>
      <c r="R714" s="1081">
        <v>18</v>
      </c>
      <c r="S714" s="53">
        <v>1584</v>
      </c>
      <c r="T714" s="1081">
        <v>4</v>
      </c>
      <c r="U714" s="53">
        <v>352</v>
      </c>
      <c r="V714" s="1081">
        <v>4</v>
      </c>
      <c r="W714" s="53">
        <v>352</v>
      </c>
      <c r="X714" s="1081">
        <v>9</v>
      </c>
      <c r="Y714" s="53">
        <v>792</v>
      </c>
      <c r="Z714" s="1081">
        <v>4</v>
      </c>
      <c r="AA714" s="53">
        <v>352</v>
      </c>
      <c r="AB714" s="1081">
        <v>4</v>
      </c>
      <c r="AC714" s="53">
        <v>352</v>
      </c>
      <c r="AD714" s="1081">
        <v>9</v>
      </c>
      <c r="AE714" s="53">
        <v>792</v>
      </c>
      <c r="AF714" s="1081">
        <v>4</v>
      </c>
      <c r="AG714" s="53">
        <v>352</v>
      </c>
      <c r="AH714" s="1081">
        <v>4</v>
      </c>
      <c r="AI714" s="53">
        <v>352</v>
      </c>
    </row>
    <row r="715" spans="2:35" s="6" customFormat="1" ht="66">
      <c r="B715" s="51">
        <v>110.88440705128204</v>
      </c>
      <c r="C715" s="25" t="s">
        <v>800</v>
      </c>
      <c r="D715" s="11"/>
      <c r="E715" s="91">
        <v>20</v>
      </c>
      <c r="F715" s="31" t="s">
        <v>11</v>
      </c>
      <c r="G715" s="16" t="s">
        <v>12</v>
      </c>
      <c r="H715" s="17" t="s">
        <v>13</v>
      </c>
      <c r="I715" s="16" t="s">
        <v>14</v>
      </c>
      <c r="J715" s="53">
        <v>120</v>
      </c>
      <c r="K715" s="54">
        <v>2400</v>
      </c>
      <c r="L715" s="1127">
        <v>0</v>
      </c>
      <c r="M715" s="53">
        <v>0</v>
      </c>
      <c r="N715" s="1081">
        <v>0</v>
      </c>
      <c r="O715" s="53">
        <v>0</v>
      </c>
      <c r="P715" s="1081">
        <v>0</v>
      </c>
      <c r="Q715" s="53">
        <v>0</v>
      </c>
      <c r="R715" s="1081">
        <v>10</v>
      </c>
      <c r="S715" s="53">
        <v>1200</v>
      </c>
      <c r="T715" s="1081">
        <v>0</v>
      </c>
      <c r="U715" s="53">
        <v>0</v>
      </c>
      <c r="V715" s="1081">
        <v>0</v>
      </c>
      <c r="W715" s="53">
        <v>0</v>
      </c>
      <c r="X715" s="1081">
        <v>5</v>
      </c>
      <c r="Y715" s="53">
        <v>600</v>
      </c>
      <c r="Z715" s="1081">
        <v>0</v>
      </c>
      <c r="AA715" s="53">
        <v>0</v>
      </c>
      <c r="AB715" s="1081">
        <v>0</v>
      </c>
      <c r="AC715" s="53">
        <v>0</v>
      </c>
      <c r="AD715" s="1081">
        <v>5</v>
      </c>
      <c r="AE715" s="53">
        <v>600</v>
      </c>
      <c r="AF715" s="1081">
        <v>0</v>
      </c>
      <c r="AG715" s="53">
        <v>0</v>
      </c>
      <c r="AH715" s="1081">
        <v>0</v>
      </c>
      <c r="AI715" s="53">
        <v>0</v>
      </c>
    </row>
    <row r="716" spans="2:35" s="6" customFormat="1">
      <c r="B716" s="50">
        <v>22106</v>
      </c>
      <c r="C716" s="948" t="s">
        <v>801</v>
      </c>
      <c r="D716" s="11"/>
      <c r="E716" s="11">
        <v>1135</v>
      </c>
      <c r="F716" s="11"/>
      <c r="G716" s="11">
        <v>0</v>
      </c>
      <c r="H716" s="11">
        <v>0</v>
      </c>
      <c r="I716" s="11">
        <v>0</v>
      </c>
      <c r="J716" s="11"/>
      <c r="K716" s="964">
        <v>113372</v>
      </c>
      <c r="L716" s="988">
        <v>3</v>
      </c>
      <c r="M716" s="11">
        <v>741</v>
      </c>
      <c r="N716" s="988">
        <v>3</v>
      </c>
      <c r="O716" s="11">
        <v>741</v>
      </c>
      <c r="P716" s="988">
        <v>3</v>
      </c>
      <c r="Q716" s="11">
        <v>741</v>
      </c>
      <c r="R716" s="988">
        <v>780</v>
      </c>
      <c r="S716" s="11">
        <v>78699</v>
      </c>
      <c r="T716" s="988">
        <v>3</v>
      </c>
      <c r="U716" s="11">
        <v>741</v>
      </c>
      <c r="V716" s="988">
        <v>3</v>
      </c>
      <c r="W716" s="11">
        <v>741</v>
      </c>
      <c r="X716" s="988">
        <v>173</v>
      </c>
      <c r="Y716" s="11">
        <v>15523</v>
      </c>
      <c r="Z716" s="988">
        <v>3</v>
      </c>
      <c r="AA716" s="11">
        <v>741</v>
      </c>
      <c r="AB716" s="988">
        <v>3</v>
      </c>
      <c r="AC716" s="11">
        <v>741</v>
      </c>
      <c r="AD716" s="988">
        <v>155</v>
      </c>
      <c r="AE716" s="11">
        <v>12481</v>
      </c>
      <c r="AF716" s="988">
        <v>3</v>
      </c>
      <c r="AG716" s="11">
        <v>741</v>
      </c>
      <c r="AH716" s="988">
        <v>3</v>
      </c>
      <c r="AI716" s="11">
        <v>741</v>
      </c>
    </row>
    <row r="717" spans="2:35" s="6" customFormat="1" ht="66">
      <c r="B717" s="51">
        <v>30.66989361702128</v>
      </c>
      <c r="C717" s="108" t="s">
        <v>802</v>
      </c>
      <c r="D717" s="109"/>
      <c r="E717" s="91">
        <v>80</v>
      </c>
      <c r="F717" s="9" t="s">
        <v>550</v>
      </c>
      <c r="G717" s="16" t="s">
        <v>12</v>
      </c>
      <c r="H717" s="17" t="s">
        <v>13</v>
      </c>
      <c r="I717" s="16" t="s">
        <v>14</v>
      </c>
      <c r="J717" s="53">
        <v>34</v>
      </c>
      <c r="K717" s="54">
        <v>2720</v>
      </c>
      <c r="L717" s="1127">
        <v>0</v>
      </c>
      <c r="M717" s="53">
        <v>0</v>
      </c>
      <c r="N717" s="1081">
        <v>0</v>
      </c>
      <c r="O717" s="53">
        <v>0</v>
      </c>
      <c r="P717" s="1081">
        <v>0</v>
      </c>
      <c r="Q717" s="53">
        <v>0</v>
      </c>
      <c r="R717" s="1081">
        <v>40</v>
      </c>
      <c r="S717" s="53">
        <v>1360</v>
      </c>
      <c r="T717" s="1081">
        <v>0</v>
      </c>
      <c r="U717" s="53">
        <v>0</v>
      </c>
      <c r="V717" s="1081">
        <v>0</v>
      </c>
      <c r="W717" s="53">
        <v>0</v>
      </c>
      <c r="X717" s="1081">
        <v>20</v>
      </c>
      <c r="Y717" s="53">
        <v>680</v>
      </c>
      <c r="Z717" s="1081">
        <v>0</v>
      </c>
      <c r="AA717" s="53">
        <v>0</v>
      </c>
      <c r="AB717" s="1081">
        <v>0</v>
      </c>
      <c r="AC717" s="53">
        <v>0</v>
      </c>
      <c r="AD717" s="1081">
        <v>20</v>
      </c>
      <c r="AE717" s="53">
        <v>680</v>
      </c>
      <c r="AF717" s="1081">
        <v>0</v>
      </c>
      <c r="AG717" s="53">
        <v>0</v>
      </c>
      <c r="AH717" s="1081">
        <v>0</v>
      </c>
      <c r="AI717" s="53">
        <v>0</v>
      </c>
    </row>
    <row r="718" spans="2:35" s="6" customFormat="1" ht="66">
      <c r="B718" s="51">
        <v>58.253371710526324</v>
      </c>
      <c r="C718" s="110" t="s">
        <v>803</v>
      </c>
      <c r="D718" s="111"/>
      <c r="E718" s="91">
        <v>686</v>
      </c>
      <c r="F718" s="9" t="s">
        <v>550</v>
      </c>
      <c r="G718" s="16" t="s">
        <v>12</v>
      </c>
      <c r="H718" s="17" t="s">
        <v>13</v>
      </c>
      <c r="I718" s="16" t="s">
        <v>14</v>
      </c>
      <c r="J718" s="53">
        <v>63</v>
      </c>
      <c r="K718" s="54">
        <v>43218</v>
      </c>
      <c r="L718" s="1127">
        <v>0</v>
      </c>
      <c r="M718" s="53">
        <v>0</v>
      </c>
      <c r="N718" s="1081">
        <v>0</v>
      </c>
      <c r="O718" s="53">
        <v>0</v>
      </c>
      <c r="P718" s="1081">
        <v>0</v>
      </c>
      <c r="Q718" s="53">
        <v>0</v>
      </c>
      <c r="R718" s="1081">
        <v>462</v>
      </c>
      <c r="S718" s="53">
        <v>29106</v>
      </c>
      <c r="T718" s="1081">
        <v>0</v>
      </c>
      <c r="U718" s="53">
        <v>0</v>
      </c>
      <c r="V718" s="1081">
        <v>0</v>
      </c>
      <c r="W718" s="53">
        <v>0</v>
      </c>
      <c r="X718" s="1081">
        <v>112</v>
      </c>
      <c r="Y718" s="53">
        <v>7056</v>
      </c>
      <c r="Z718" s="1081">
        <v>0</v>
      </c>
      <c r="AA718" s="53">
        <v>0</v>
      </c>
      <c r="AB718" s="1081">
        <v>0</v>
      </c>
      <c r="AC718" s="53">
        <v>0</v>
      </c>
      <c r="AD718" s="1081">
        <v>112</v>
      </c>
      <c r="AE718" s="53">
        <v>7056</v>
      </c>
      <c r="AF718" s="1081">
        <v>0</v>
      </c>
      <c r="AG718" s="53">
        <v>0</v>
      </c>
      <c r="AH718" s="1081">
        <v>0</v>
      </c>
      <c r="AI718" s="53">
        <v>0</v>
      </c>
    </row>
    <row r="719" spans="2:35" s="6" customFormat="1" ht="66">
      <c r="B719" s="51">
        <v>44.219166666666666</v>
      </c>
      <c r="C719" s="13" t="s">
        <v>804</v>
      </c>
      <c r="D719" s="111"/>
      <c r="E719" s="91">
        <v>7</v>
      </c>
      <c r="F719" s="9" t="s">
        <v>22</v>
      </c>
      <c r="G719" s="16" t="s">
        <v>12</v>
      </c>
      <c r="H719" s="17" t="s">
        <v>13</v>
      </c>
      <c r="I719" s="16" t="s">
        <v>14</v>
      </c>
      <c r="J719" s="53">
        <v>48</v>
      </c>
      <c r="K719" s="54">
        <v>336</v>
      </c>
      <c r="L719" s="1127">
        <v>0</v>
      </c>
      <c r="M719" s="53">
        <v>0</v>
      </c>
      <c r="N719" s="1081">
        <v>0</v>
      </c>
      <c r="O719" s="53">
        <v>0</v>
      </c>
      <c r="P719" s="1081">
        <v>0</v>
      </c>
      <c r="Q719" s="53">
        <v>0</v>
      </c>
      <c r="R719" s="1081">
        <v>7</v>
      </c>
      <c r="S719" s="53">
        <v>336</v>
      </c>
      <c r="T719" s="1081">
        <v>0</v>
      </c>
      <c r="U719" s="53">
        <v>0</v>
      </c>
      <c r="V719" s="1081">
        <v>0</v>
      </c>
      <c r="W719" s="53">
        <v>0</v>
      </c>
      <c r="X719" s="1081">
        <v>0</v>
      </c>
      <c r="Y719" s="53">
        <v>0</v>
      </c>
      <c r="Z719" s="1081">
        <v>0</v>
      </c>
      <c r="AA719" s="53">
        <v>0</v>
      </c>
      <c r="AB719" s="1081">
        <v>0</v>
      </c>
      <c r="AC719" s="53">
        <v>0</v>
      </c>
      <c r="AD719" s="1081">
        <v>0</v>
      </c>
      <c r="AE719" s="53">
        <v>0</v>
      </c>
      <c r="AF719" s="1081">
        <v>0</v>
      </c>
      <c r="AG719" s="53">
        <v>0</v>
      </c>
      <c r="AH719" s="1081">
        <v>0</v>
      </c>
      <c r="AI719" s="53">
        <v>0</v>
      </c>
    </row>
    <row r="720" spans="2:35" s="6" customFormat="1" ht="66">
      <c r="B720" s="51">
        <v>156.39328767123286</v>
      </c>
      <c r="C720" s="108" t="s">
        <v>805</v>
      </c>
      <c r="D720" s="109"/>
      <c r="E720" s="91">
        <v>72</v>
      </c>
      <c r="F720" s="9" t="s">
        <v>550</v>
      </c>
      <c r="G720" s="16" t="s">
        <v>12</v>
      </c>
      <c r="H720" s="17" t="s">
        <v>13</v>
      </c>
      <c r="I720" s="16" t="s">
        <v>14</v>
      </c>
      <c r="J720" s="53">
        <v>169</v>
      </c>
      <c r="K720" s="54">
        <v>12168</v>
      </c>
      <c r="L720" s="1127">
        <v>0</v>
      </c>
      <c r="M720" s="53">
        <v>0</v>
      </c>
      <c r="N720" s="1081">
        <v>0</v>
      </c>
      <c r="O720" s="53">
        <v>0</v>
      </c>
      <c r="P720" s="1081">
        <v>0</v>
      </c>
      <c r="Q720" s="53">
        <v>0</v>
      </c>
      <c r="R720" s="1081">
        <v>30</v>
      </c>
      <c r="S720" s="53">
        <v>5070</v>
      </c>
      <c r="T720" s="1081">
        <v>0</v>
      </c>
      <c r="U720" s="53">
        <v>0</v>
      </c>
      <c r="V720" s="1081">
        <v>0</v>
      </c>
      <c r="W720" s="53">
        <v>0</v>
      </c>
      <c r="X720" s="1081">
        <v>30</v>
      </c>
      <c r="Y720" s="53">
        <v>5070</v>
      </c>
      <c r="Z720" s="1081">
        <v>0</v>
      </c>
      <c r="AA720" s="53">
        <v>0</v>
      </c>
      <c r="AB720" s="1081">
        <v>0</v>
      </c>
      <c r="AC720" s="53">
        <v>0</v>
      </c>
      <c r="AD720" s="1081">
        <v>12</v>
      </c>
      <c r="AE720" s="53">
        <v>2028</v>
      </c>
      <c r="AF720" s="1081">
        <v>0</v>
      </c>
      <c r="AG720" s="53">
        <v>0</v>
      </c>
      <c r="AH720" s="1081">
        <v>0</v>
      </c>
      <c r="AI720" s="53">
        <v>0</v>
      </c>
    </row>
    <row r="721" spans="1:35" s="6" customFormat="1" ht="66">
      <c r="B721" s="51">
        <v>138.08658314350797</v>
      </c>
      <c r="C721" s="108" t="s">
        <v>806</v>
      </c>
      <c r="D721" s="111"/>
      <c r="E721" s="91">
        <v>145</v>
      </c>
      <c r="F721" s="9" t="s">
        <v>22</v>
      </c>
      <c r="G721" s="16" t="s">
        <v>12</v>
      </c>
      <c r="H721" s="17" t="s">
        <v>13</v>
      </c>
      <c r="I721" s="16" t="s">
        <v>14</v>
      </c>
      <c r="J721" s="53">
        <v>150</v>
      </c>
      <c r="K721" s="54">
        <v>21750</v>
      </c>
      <c r="L721" s="1127">
        <v>0</v>
      </c>
      <c r="M721" s="53">
        <v>0</v>
      </c>
      <c r="N721" s="1081">
        <v>0</v>
      </c>
      <c r="O721" s="53">
        <v>0</v>
      </c>
      <c r="P721" s="1081">
        <v>0</v>
      </c>
      <c r="Q721" s="53">
        <v>0</v>
      </c>
      <c r="R721" s="1081">
        <v>145</v>
      </c>
      <c r="S721" s="53">
        <v>21750</v>
      </c>
      <c r="T721" s="1081">
        <v>0</v>
      </c>
      <c r="U721" s="53">
        <v>0</v>
      </c>
      <c r="V721" s="1081">
        <v>0</v>
      </c>
      <c r="W721" s="53">
        <v>0</v>
      </c>
      <c r="X721" s="1081">
        <v>0</v>
      </c>
      <c r="Y721" s="53">
        <v>0</v>
      </c>
      <c r="Z721" s="1081">
        <v>0</v>
      </c>
      <c r="AA721" s="53">
        <v>0</v>
      </c>
      <c r="AB721" s="1081">
        <v>0</v>
      </c>
      <c r="AC721" s="53">
        <v>0</v>
      </c>
      <c r="AD721" s="1081">
        <v>0</v>
      </c>
      <c r="AE721" s="53">
        <v>0</v>
      </c>
      <c r="AF721" s="1081">
        <v>0</v>
      </c>
      <c r="AG721" s="53">
        <v>0</v>
      </c>
      <c r="AH721" s="1081">
        <v>0</v>
      </c>
      <c r="AI721" s="53">
        <v>0</v>
      </c>
    </row>
    <row r="722" spans="1:35" s="6" customFormat="1" ht="66">
      <c r="B722" s="51">
        <v>199.82161764705884</v>
      </c>
      <c r="C722" s="13" t="s">
        <v>807</v>
      </c>
      <c r="D722" s="11"/>
      <c r="E722" s="91">
        <v>85</v>
      </c>
      <c r="F722" s="9" t="s">
        <v>550</v>
      </c>
      <c r="G722" s="16" t="s">
        <v>12</v>
      </c>
      <c r="H722" s="17" t="s">
        <v>13</v>
      </c>
      <c r="I722" s="16" t="s">
        <v>14</v>
      </c>
      <c r="J722" s="53">
        <v>216</v>
      </c>
      <c r="K722" s="54">
        <v>18360</v>
      </c>
      <c r="L722" s="1127">
        <v>0</v>
      </c>
      <c r="M722" s="53">
        <v>0</v>
      </c>
      <c r="N722" s="1081">
        <v>0</v>
      </c>
      <c r="O722" s="53">
        <v>0</v>
      </c>
      <c r="P722" s="1081">
        <v>0</v>
      </c>
      <c r="Q722" s="53">
        <v>0</v>
      </c>
      <c r="R722" s="1081">
        <v>85</v>
      </c>
      <c r="S722" s="53">
        <v>18360</v>
      </c>
      <c r="T722" s="1081">
        <v>0</v>
      </c>
      <c r="U722" s="53">
        <v>0</v>
      </c>
      <c r="V722" s="1081">
        <v>0</v>
      </c>
      <c r="W722" s="53">
        <v>0</v>
      </c>
      <c r="X722" s="1081">
        <v>0</v>
      </c>
      <c r="Y722" s="53">
        <v>0</v>
      </c>
      <c r="Z722" s="1081">
        <v>0</v>
      </c>
      <c r="AA722" s="53">
        <v>0</v>
      </c>
      <c r="AB722" s="1081">
        <v>0</v>
      </c>
      <c r="AC722" s="53">
        <v>0</v>
      </c>
      <c r="AD722" s="1081">
        <v>0</v>
      </c>
      <c r="AE722" s="53">
        <v>0</v>
      </c>
      <c r="AF722" s="1081">
        <v>0</v>
      </c>
      <c r="AG722" s="53">
        <v>0</v>
      </c>
      <c r="AH722" s="1081">
        <v>0</v>
      </c>
      <c r="AI722" s="53">
        <v>0</v>
      </c>
    </row>
    <row r="723" spans="1:35" s="6" customFormat="1" ht="66">
      <c r="B723" s="51">
        <v>227.95579545454547</v>
      </c>
      <c r="C723" s="112" t="s">
        <v>809</v>
      </c>
      <c r="D723" s="109"/>
      <c r="E723" s="91">
        <v>60</v>
      </c>
      <c r="F723" s="9" t="s">
        <v>550</v>
      </c>
      <c r="G723" s="16" t="s">
        <v>12</v>
      </c>
      <c r="H723" s="17" t="s">
        <v>13</v>
      </c>
      <c r="I723" s="16" t="s">
        <v>14</v>
      </c>
      <c r="J723" s="53">
        <v>247</v>
      </c>
      <c r="K723" s="54">
        <v>14820</v>
      </c>
      <c r="L723" s="1127">
        <v>3</v>
      </c>
      <c r="M723" s="53">
        <v>741</v>
      </c>
      <c r="N723" s="1081">
        <v>3</v>
      </c>
      <c r="O723" s="53">
        <v>741</v>
      </c>
      <c r="P723" s="1081">
        <v>3</v>
      </c>
      <c r="Q723" s="53">
        <v>741</v>
      </c>
      <c r="R723" s="1081">
        <v>11</v>
      </c>
      <c r="S723" s="53">
        <v>2717</v>
      </c>
      <c r="T723" s="1081">
        <v>3</v>
      </c>
      <c r="U723" s="53">
        <v>741</v>
      </c>
      <c r="V723" s="1081">
        <v>3</v>
      </c>
      <c r="W723" s="53">
        <v>741</v>
      </c>
      <c r="X723" s="1081">
        <v>11</v>
      </c>
      <c r="Y723" s="53">
        <v>2717</v>
      </c>
      <c r="Z723" s="1081">
        <v>3</v>
      </c>
      <c r="AA723" s="53">
        <v>741</v>
      </c>
      <c r="AB723" s="1081">
        <v>3</v>
      </c>
      <c r="AC723" s="53">
        <v>741</v>
      </c>
      <c r="AD723" s="1081">
        <v>11</v>
      </c>
      <c r="AE723" s="53">
        <v>2717</v>
      </c>
      <c r="AF723" s="1081">
        <v>3</v>
      </c>
      <c r="AG723" s="53">
        <v>741</v>
      </c>
      <c r="AH723" s="1081">
        <v>3</v>
      </c>
      <c r="AI723" s="53">
        <v>741</v>
      </c>
    </row>
    <row r="724" spans="1:35" s="6" customFormat="1">
      <c r="A724" s="4"/>
      <c r="B724" s="50">
        <v>223</v>
      </c>
      <c r="C724" s="50" t="s">
        <v>811</v>
      </c>
      <c r="D724" s="50"/>
      <c r="E724" s="967">
        <v>3041</v>
      </c>
      <c r="F724" s="967"/>
      <c r="G724" s="967">
        <v>0</v>
      </c>
      <c r="H724" s="967">
        <v>0</v>
      </c>
      <c r="I724" s="967">
        <v>0</v>
      </c>
      <c r="J724" s="967"/>
      <c r="K724" s="968">
        <v>376014.6</v>
      </c>
      <c r="L724" s="967">
        <v>0</v>
      </c>
      <c r="M724" s="967">
        <v>178477.6</v>
      </c>
      <c r="N724" s="967">
        <v>0</v>
      </c>
      <c r="O724" s="967">
        <v>0</v>
      </c>
      <c r="P724" s="967">
        <v>0</v>
      </c>
      <c r="Q724" s="967">
        <v>0</v>
      </c>
      <c r="R724" s="967">
        <v>0</v>
      </c>
      <c r="S724" s="967">
        <v>156024</v>
      </c>
      <c r="T724" s="967">
        <v>0</v>
      </c>
      <c r="U724" s="967">
        <v>0</v>
      </c>
      <c r="V724" s="967">
        <v>0</v>
      </c>
      <c r="W724" s="967">
        <v>23100</v>
      </c>
      <c r="X724" s="967">
        <v>0</v>
      </c>
      <c r="Y724" s="967">
        <v>14811</v>
      </c>
      <c r="Z724" s="967">
        <v>0</v>
      </c>
      <c r="AA724" s="967">
        <v>0</v>
      </c>
      <c r="AB724" s="967">
        <v>0</v>
      </c>
      <c r="AC724" s="967">
        <v>0</v>
      </c>
      <c r="AD724" s="967">
        <v>0</v>
      </c>
      <c r="AE724" s="967">
        <v>3602</v>
      </c>
      <c r="AF724" s="967">
        <v>0</v>
      </c>
      <c r="AG724" s="967">
        <v>0</v>
      </c>
      <c r="AH724" s="967">
        <v>0</v>
      </c>
      <c r="AI724" s="967">
        <v>0</v>
      </c>
    </row>
    <row r="725" spans="1:35" s="6" customFormat="1">
      <c r="A725" s="4"/>
      <c r="B725" s="50">
        <v>22301</v>
      </c>
      <c r="C725" s="948" t="s">
        <v>812</v>
      </c>
      <c r="D725" s="11"/>
      <c r="E725" s="964"/>
      <c r="F725" s="964"/>
      <c r="G725" s="964"/>
      <c r="H725" s="964"/>
      <c r="I725" s="964"/>
      <c r="J725" s="964"/>
      <c r="K725" s="964">
        <v>4535</v>
      </c>
      <c r="L725" s="988">
        <v>0</v>
      </c>
      <c r="M725" s="964">
        <v>0</v>
      </c>
      <c r="N725" s="988">
        <v>0</v>
      </c>
      <c r="O725" s="964">
        <v>0</v>
      </c>
      <c r="P725" s="988">
        <v>0</v>
      </c>
      <c r="Q725" s="964">
        <v>0</v>
      </c>
      <c r="R725" s="988">
        <v>0</v>
      </c>
      <c r="S725" s="964">
        <v>4535</v>
      </c>
      <c r="T725" s="988">
        <v>0</v>
      </c>
      <c r="U725" s="964">
        <v>0</v>
      </c>
      <c r="V725" s="988">
        <v>0</v>
      </c>
      <c r="W725" s="964">
        <v>0</v>
      </c>
      <c r="X725" s="988">
        <v>0</v>
      </c>
      <c r="Y725" s="964">
        <v>0</v>
      </c>
      <c r="Z725" s="988">
        <v>0</v>
      </c>
      <c r="AA725" s="964">
        <v>0</v>
      </c>
      <c r="AB725" s="988">
        <v>0</v>
      </c>
      <c r="AC725" s="964">
        <v>0</v>
      </c>
      <c r="AD725" s="988">
        <v>0</v>
      </c>
      <c r="AE725" s="964">
        <v>0</v>
      </c>
      <c r="AF725" s="988">
        <v>0</v>
      </c>
      <c r="AG725" s="964">
        <v>0</v>
      </c>
      <c r="AH725" s="988">
        <v>0</v>
      </c>
      <c r="AI725" s="964">
        <v>0</v>
      </c>
    </row>
    <row r="726" spans="1:35" s="6" customFormat="1" ht="66">
      <c r="A726" s="4"/>
      <c r="B726" s="50"/>
      <c r="C726" s="995" t="s">
        <v>813</v>
      </c>
      <c r="D726" s="11"/>
      <c r="E726" s="91">
        <v>0</v>
      </c>
      <c r="F726" s="9" t="s">
        <v>11</v>
      </c>
      <c r="G726" s="16" t="s">
        <v>12</v>
      </c>
      <c r="H726" s="17" t="s">
        <v>13</v>
      </c>
      <c r="I726" s="16" t="s">
        <v>14</v>
      </c>
      <c r="J726" s="53">
        <v>156.6</v>
      </c>
      <c r="K726" s="54">
        <v>0</v>
      </c>
      <c r="L726" s="1127">
        <v>0</v>
      </c>
      <c r="M726" s="53">
        <v>0</v>
      </c>
      <c r="N726" s="1081">
        <v>0</v>
      </c>
      <c r="O726" s="53">
        <v>0</v>
      </c>
      <c r="P726" s="1081">
        <v>0</v>
      </c>
      <c r="Q726" s="53">
        <v>0</v>
      </c>
      <c r="R726" s="1081">
        <v>0</v>
      </c>
      <c r="S726" s="53">
        <v>0</v>
      </c>
      <c r="T726" s="1081">
        <v>0</v>
      </c>
      <c r="U726" s="53">
        <v>0</v>
      </c>
      <c r="V726" s="1081">
        <v>0</v>
      </c>
      <c r="W726" s="53">
        <v>0</v>
      </c>
      <c r="X726" s="1081">
        <v>0</v>
      </c>
      <c r="Y726" s="53">
        <v>0</v>
      </c>
      <c r="Z726" s="1081">
        <v>0</v>
      </c>
      <c r="AA726" s="53">
        <v>0</v>
      </c>
      <c r="AB726" s="1081">
        <v>0</v>
      </c>
      <c r="AC726" s="53">
        <v>0</v>
      </c>
      <c r="AD726" s="1081">
        <v>0</v>
      </c>
      <c r="AE726" s="53">
        <v>0</v>
      </c>
      <c r="AF726" s="1081">
        <v>0</v>
      </c>
      <c r="AG726" s="53">
        <v>0</v>
      </c>
      <c r="AH726" s="1081">
        <v>0</v>
      </c>
      <c r="AI726" s="53">
        <v>0</v>
      </c>
    </row>
    <row r="727" spans="1:35" s="6" customFormat="1" ht="66">
      <c r="A727" s="4"/>
      <c r="B727" s="50"/>
      <c r="C727" s="995" t="s">
        <v>814</v>
      </c>
      <c r="D727" s="11"/>
      <c r="E727" s="91">
        <v>2</v>
      </c>
      <c r="F727" s="9" t="s">
        <v>11</v>
      </c>
      <c r="G727" s="16" t="s">
        <v>12</v>
      </c>
      <c r="H727" s="17" t="s">
        <v>13</v>
      </c>
      <c r="I727" s="16" t="s">
        <v>14</v>
      </c>
      <c r="J727" s="53">
        <v>250</v>
      </c>
      <c r="K727" s="54">
        <v>500</v>
      </c>
      <c r="L727" s="1127">
        <v>0</v>
      </c>
      <c r="M727" s="53">
        <v>0</v>
      </c>
      <c r="N727" s="1081">
        <v>0</v>
      </c>
      <c r="O727" s="53">
        <v>0</v>
      </c>
      <c r="P727" s="1081">
        <v>0</v>
      </c>
      <c r="Q727" s="53">
        <v>0</v>
      </c>
      <c r="R727" s="1081">
        <v>2</v>
      </c>
      <c r="S727" s="53">
        <v>500</v>
      </c>
      <c r="T727" s="1081">
        <v>0</v>
      </c>
      <c r="U727" s="53">
        <v>0</v>
      </c>
      <c r="V727" s="1081">
        <v>0</v>
      </c>
      <c r="W727" s="53">
        <v>0</v>
      </c>
      <c r="X727" s="1081">
        <v>0</v>
      </c>
      <c r="Y727" s="53">
        <v>0</v>
      </c>
      <c r="Z727" s="1081">
        <v>0</v>
      </c>
      <c r="AA727" s="53">
        <v>0</v>
      </c>
      <c r="AB727" s="1081">
        <v>0</v>
      </c>
      <c r="AC727" s="53">
        <v>0</v>
      </c>
      <c r="AD727" s="1081">
        <v>0</v>
      </c>
      <c r="AE727" s="53">
        <v>0</v>
      </c>
      <c r="AF727" s="1081">
        <v>0</v>
      </c>
      <c r="AG727" s="53">
        <v>0</v>
      </c>
      <c r="AH727" s="1081">
        <v>0</v>
      </c>
      <c r="AI727" s="53">
        <v>0</v>
      </c>
    </row>
    <row r="728" spans="1:35" s="6" customFormat="1" ht="66">
      <c r="A728" s="4"/>
      <c r="B728" s="50"/>
      <c r="C728" s="995" t="s">
        <v>815</v>
      </c>
      <c r="D728" s="11"/>
      <c r="E728" s="91">
        <v>40</v>
      </c>
      <c r="F728" s="9" t="s">
        <v>11</v>
      </c>
      <c r="G728" s="16" t="s">
        <v>12</v>
      </c>
      <c r="H728" s="17" t="s">
        <v>13</v>
      </c>
      <c r="I728" s="16" t="s">
        <v>14</v>
      </c>
      <c r="J728" s="53">
        <v>69</v>
      </c>
      <c r="K728" s="54">
        <v>2760</v>
      </c>
      <c r="L728" s="1127">
        <v>0</v>
      </c>
      <c r="M728" s="53">
        <v>0</v>
      </c>
      <c r="N728" s="1081">
        <v>0</v>
      </c>
      <c r="O728" s="53">
        <v>0</v>
      </c>
      <c r="P728" s="1081">
        <v>0</v>
      </c>
      <c r="Q728" s="53">
        <v>0</v>
      </c>
      <c r="R728" s="1081">
        <v>40</v>
      </c>
      <c r="S728" s="53">
        <v>2760</v>
      </c>
      <c r="T728" s="1081">
        <v>0</v>
      </c>
      <c r="U728" s="53">
        <v>0</v>
      </c>
      <c r="V728" s="1081">
        <v>0</v>
      </c>
      <c r="W728" s="53">
        <v>0</v>
      </c>
      <c r="X728" s="1081">
        <v>0</v>
      </c>
      <c r="Y728" s="53">
        <v>0</v>
      </c>
      <c r="Z728" s="1081">
        <v>0</v>
      </c>
      <c r="AA728" s="53">
        <v>0</v>
      </c>
      <c r="AB728" s="1081">
        <v>0</v>
      </c>
      <c r="AC728" s="53">
        <v>0</v>
      </c>
      <c r="AD728" s="1081">
        <v>0</v>
      </c>
      <c r="AE728" s="53">
        <v>0</v>
      </c>
      <c r="AF728" s="1081">
        <v>0</v>
      </c>
      <c r="AG728" s="53">
        <v>0</v>
      </c>
      <c r="AH728" s="1081">
        <v>0</v>
      </c>
      <c r="AI728" s="53">
        <v>0</v>
      </c>
    </row>
    <row r="729" spans="1:35" s="6" customFormat="1" ht="66">
      <c r="A729" s="4"/>
      <c r="B729" s="50"/>
      <c r="C729" s="995" t="s">
        <v>816</v>
      </c>
      <c r="D729" s="11"/>
      <c r="E729" s="91">
        <v>30</v>
      </c>
      <c r="F729" s="9" t="s">
        <v>11</v>
      </c>
      <c r="G729" s="16" t="s">
        <v>12</v>
      </c>
      <c r="H729" s="17" t="s">
        <v>13</v>
      </c>
      <c r="I729" s="16" t="s">
        <v>14</v>
      </c>
      <c r="J729" s="53">
        <v>42.5</v>
      </c>
      <c r="K729" s="54">
        <v>1275</v>
      </c>
      <c r="L729" s="1127">
        <v>0</v>
      </c>
      <c r="M729" s="53">
        <v>0</v>
      </c>
      <c r="N729" s="1081">
        <v>0</v>
      </c>
      <c r="O729" s="53">
        <v>0</v>
      </c>
      <c r="P729" s="1081">
        <v>0</v>
      </c>
      <c r="Q729" s="53">
        <v>0</v>
      </c>
      <c r="R729" s="1081">
        <v>30</v>
      </c>
      <c r="S729" s="53">
        <v>1275</v>
      </c>
      <c r="T729" s="1081">
        <v>0</v>
      </c>
      <c r="U729" s="53">
        <v>0</v>
      </c>
      <c r="V729" s="1081">
        <v>0</v>
      </c>
      <c r="W729" s="53">
        <v>0</v>
      </c>
      <c r="X729" s="1081">
        <v>0</v>
      </c>
      <c r="Y729" s="53">
        <v>0</v>
      </c>
      <c r="Z729" s="1081">
        <v>0</v>
      </c>
      <c r="AA729" s="53">
        <v>0</v>
      </c>
      <c r="AB729" s="1081">
        <v>0</v>
      </c>
      <c r="AC729" s="53">
        <v>0</v>
      </c>
      <c r="AD729" s="1081">
        <v>0</v>
      </c>
      <c r="AE729" s="53">
        <v>0</v>
      </c>
      <c r="AF729" s="1081">
        <v>0</v>
      </c>
      <c r="AG729" s="53">
        <v>0</v>
      </c>
      <c r="AH729" s="1081">
        <v>0</v>
      </c>
      <c r="AI729" s="53">
        <v>0</v>
      </c>
    </row>
    <row r="730" spans="1:35" s="6" customFormat="1">
      <c r="B730" s="50">
        <v>22302</v>
      </c>
      <c r="C730" s="948" t="s">
        <v>817</v>
      </c>
      <c r="D730" s="11"/>
      <c r="E730" s="11">
        <v>3041</v>
      </c>
      <c r="F730" s="11"/>
      <c r="G730" s="11"/>
      <c r="H730" s="11"/>
      <c r="I730" s="11"/>
      <c r="J730" s="11"/>
      <c r="K730" s="964">
        <v>371479.6</v>
      </c>
      <c r="L730" s="988">
        <v>1583</v>
      </c>
      <c r="M730" s="11">
        <v>178477.6</v>
      </c>
      <c r="N730" s="988">
        <v>0</v>
      </c>
      <c r="O730" s="11">
        <v>0</v>
      </c>
      <c r="P730" s="988">
        <v>0</v>
      </c>
      <c r="Q730" s="11">
        <v>0</v>
      </c>
      <c r="R730" s="988">
        <v>1068</v>
      </c>
      <c r="S730" s="11">
        <v>151489</v>
      </c>
      <c r="T730" s="988">
        <v>0</v>
      </c>
      <c r="U730" s="11">
        <v>0</v>
      </c>
      <c r="V730" s="988">
        <v>150</v>
      </c>
      <c r="W730" s="11">
        <v>23100</v>
      </c>
      <c r="X730" s="988">
        <v>167</v>
      </c>
      <c r="Y730" s="11">
        <v>14811</v>
      </c>
      <c r="Z730" s="988">
        <v>0</v>
      </c>
      <c r="AA730" s="11">
        <v>0</v>
      </c>
      <c r="AB730" s="988">
        <v>0</v>
      </c>
      <c r="AC730" s="11">
        <v>0</v>
      </c>
      <c r="AD730" s="988">
        <v>73</v>
      </c>
      <c r="AE730" s="11">
        <v>3602</v>
      </c>
      <c r="AF730" s="988">
        <v>0</v>
      </c>
      <c r="AG730" s="11">
        <v>0</v>
      </c>
      <c r="AH730" s="988">
        <v>0</v>
      </c>
      <c r="AI730" s="11">
        <v>0</v>
      </c>
    </row>
    <row r="731" spans="1:35" s="6" customFormat="1" ht="66">
      <c r="B731" s="51">
        <v>42.34</v>
      </c>
      <c r="C731" s="995" t="s">
        <v>818</v>
      </c>
      <c r="D731" s="9"/>
      <c r="E731" s="91">
        <v>65</v>
      </c>
      <c r="F731" s="9" t="s">
        <v>11</v>
      </c>
      <c r="G731" s="16" t="s">
        <v>12</v>
      </c>
      <c r="H731" s="17" t="s">
        <v>13</v>
      </c>
      <c r="I731" s="16" t="s">
        <v>14</v>
      </c>
      <c r="J731" s="53">
        <v>46</v>
      </c>
      <c r="K731" s="54">
        <v>2990</v>
      </c>
      <c r="L731" s="1127">
        <v>0</v>
      </c>
      <c r="M731" s="53">
        <v>0</v>
      </c>
      <c r="N731" s="1081">
        <v>0</v>
      </c>
      <c r="O731" s="53">
        <v>0</v>
      </c>
      <c r="P731" s="1081">
        <v>0</v>
      </c>
      <c r="Q731" s="53">
        <v>0</v>
      </c>
      <c r="R731" s="1081">
        <v>22</v>
      </c>
      <c r="S731" s="53">
        <v>1012</v>
      </c>
      <c r="T731" s="1081">
        <v>0</v>
      </c>
      <c r="U731" s="53">
        <v>0</v>
      </c>
      <c r="V731" s="1081">
        <v>0</v>
      </c>
      <c r="W731" s="53">
        <v>0</v>
      </c>
      <c r="X731" s="1081">
        <v>22</v>
      </c>
      <c r="Y731" s="53">
        <v>1012</v>
      </c>
      <c r="Z731" s="1081">
        <v>0</v>
      </c>
      <c r="AA731" s="53">
        <v>0</v>
      </c>
      <c r="AB731" s="1081">
        <v>0</v>
      </c>
      <c r="AC731" s="53">
        <v>0</v>
      </c>
      <c r="AD731" s="1081">
        <v>21</v>
      </c>
      <c r="AE731" s="53">
        <v>966</v>
      </c>
      <c r="AF731" s="1081">
        <v>0</v>
      </c>
      <c r="AG731" s="53">
        <v>0</v>
      </c>
      <c r="AH731" s="1081">
        <v>0</v>
      </c>
      <c r="AI731" s="53">
        <v>0</v>
      </c>
    </row>
    <row r="732" spans="1:35" s="6" customFormat="1" ht="66">
      <c r="B732" s="51">
        <v>29.695</v>
      </c>
      <c r="C732" s="12" t="s">
        <v>819</v>
      </c>
      <c r="D732" s="9"/>
      <c r="E732" s="91">
        <v>5</v>
      </c>
      <c r="F732" s="9" t="s">
        <v>11</v>
      </c>
      <c r="G732" s="16" t="s">
        <v>12</v>
      </c>
      <c r="H732" s="17" t="s">
        <v>13</v>
      </c>
      <c r="I732" s="16" t="s">
        <v>14</v>
      </c>
      <c r="J732" s="53">
        <v>33</v>
      </c>
      <c r="K732" s="54">
        <v>165</v>
      </c>
      <c r="L732" s="1127">
        <v>0</v>
      </c>
      <c r="M732" s="53">
        <v>0</v>
      </c>
      <c r="N732" s="1081">
        <v>0</v>
      </c>
      <c r="O732" s="53">
        <v>0</v>
      </c>
      <c r="P732" s="1081">
        <v>0</v>
      </c>
      <c r="Q732" s="53">
        <v>0</v>
      </c>
      <c r="R732" s="1081">
        <v>5</v>
      </c>
      <c r="S732" s="53">
        <v>165</v>
      </c>
      <c r="T732" s="1081">
        <v>0</v>
      </c>
      <c r="U732" s="53">
        <v>0</v>
      </c>
      <c r="V732" s="1081">
        <v>0</v>
      </c>
      <c r="W732" s="53">
        <v>0</v>
      </c>
      <c r="X732" s="1081">
        <v>0</v>
      </c>
      <c r="Y732" s="53">
        <v>0</v>
      </c>
      <c r="Z732" s="1081">
        <v>0</v>
      </c>
      <c r="AA732" s="53">
        <v>0</v>
      </c>
      <c r="AB732" s="1081">
        <v>0</v>
      </c>
      <c r="AC732" s="53">
        <v>0</v>
      </c>
      <c r="AD732" s="1081">
        <v>0</v>
      </c>
      <c r="AE732" s="53">
        <v>0</v>
      </c>
      <c r="AF732" s="1081">
        <v>0</v>
      </c>
      <c r="AG732" s="53">
        <v>0</v>
      </c>
      <c r="AH732" s="1081">
        <v>0</v>
      </c>
      <c r="AI732" s="53">
        <v>0</v>
      </c>
    </row>
    <row r="733" spans="1:35" s="6" customFormat="1" ht="66">
      <c r="B733" s="51">
        <v>130.685</v>
      </c>
      <c r="C733" s="12" t="s">
        <v>821</v>
      </c>
      <c r="D733" s="11"/>
      <c r="E733" s="91">
        <v>5</v>
      </c>
      <c r="F733" s="9" t="s">
        <v>11</v>
      </c>
      <c r="G733" s="16" t="s">
        <v>12</v>
      </c>
      <c r="H733" s="17" t="s">
        <v>13</v>
      </c>
      <c r="I733" s="16" t="s">
        <v>14</v>
      </c>
      <c r="J733" s="53">
        <v>142</v>
      </c>
      <c r="K733" s="54">
        <v>710</v>
      </c>
      <c r="L733" s="1127">
        <v>0</v>
      </c>
      <c r="M733" s="53">
        <v>0</v>
      </c>
      <c r="N733" s="1081">
        <v>0</v>
      </c>
      <c r="O733" s="53">
        <v>0</v>
      </c>
      <c r="P733" s="1081">
        <v>0</v>
      </c>
      <c r="Q733" s="53">
        <v>0</v>
      </c>
      <c r="R733" s="1081">
        <v>5</v>
      </c>
      <c r="S733" s="53">
        <v>710</v>
      </c>
      <c r="T733" s="1081">
        <v>0</v>
      </c>
      <c r="U733" s="53">
        <v>0</v>
      </c>
      <c r="V733" s="1081">
        <v>0</v>
      </c>
      <c r="W733" s="53">
        <v>0</v>
      </c>
      <c r="X733" s="1081">
        <v>0</v>
      </c>
      <c r="Y733" s="53">
        <v>0</v>
      </c>
      <c r="Z733" s="1081">
        <v>0</v>
      </c>
      <c r="AA733" s="53">
        <v>0</v>
      </c>
      <c r="AB733" s="1081">
        <v>0</v>
      </c>
      <c r="AC733" s="53">
        <v>0</v>
      </c>
      <c r="AD733" s="1081">
        <v>0</v>
      </c>
      <c r="AE733" s="53">
        <v>0</v>
      </c>
      <c r="AF733" s="1081">
        <v>0</v>
      </c>
      <c r="AG733" s="53">
        <v>0</v>
      </c>
      <c r="AH733" s="1081">
        <v>0</v>
      </c>
      <c r="AI733" s="53">
        <v>0</v>
      </c>
    </row>
    <row r="734" spans="1:35" s="6" customFormat="1" ht="66">
      <c r="B734" s="51">
        <v>26.945999999999998</v>
      </c>
      <c r="C734" s="114" t="s">
        <v>146</v>
      </c>
      <c r="D734" s="11"/>
      <c r="E734" s="91">
        <v>11</v>
      </c>
      <c r="F734" s="9" t="s">
        <v>22</v>
      </c>
      <c r="G734" s="16" t="s">
        <v>12</v>
      </c>
      <c r="H734" s="17" t="s">
        <v>13</v>
      </c>
      <c r="I734" s="16" t="s">
        <v>14</v>
      </c>
      <c r="J734" s="53">
        <v>30</v>
      </c>
      <c r="K734" s="54">
        <v>330</v>
      </c>
      <c r="L734" s="1127">
        <v>0</v>
      </c>
      <c r="M734" s="53">
        <v>0</v>
      </c>
      <c r="N734" s="1081">
        <v>0</v>
      </c>
      <c r="O734" s="53">
        <v>0</v>
      </c>
      <c r="P734" s="1081">
        <v>0</v>
      </c>
      <c r="Q734" s="53">
        <v>0</v>
      </c>
      <c r="R734" s="1081">
        <v>11</v>
      </c>
      <c r="S734" s="53">
        <v>330</v>
      </c>
      <c r="T734" s="1081">
        <v>0</v>
      </c>
      <c r="U734" s="53">
        <v>0</v>
      </c>
      <c r="V734" s="1081">
        <v>0</v>
      </c>
      <c r="W734" s="53">
        <v>0</v>
      </c>
      <c r="X734" s="1081">
        <v>0</v>
      </c>
      <c r="Y734" s="53">
        <v>0</v>
      </c>
      <c r="Z734" s="1081">
        <v>0</v>
      </c>
      <c r="AA734" s="53">
        <v>0</v>
      </c>
      <c r="AB734" s="1081">
        <v>0</v>
      </c>
      <c r="AC734" s="53">
        <v>0</v>
      </c>
      <c r="AD734" s="1081">
        <v>0</v>
      </c>
      <c r="AE734" s="53">
        <v>0</v>
      </c>
      <c r="AF734" s="1081">
        <v>0</v>
      </c>
      <c r="AG734" s="53">
        <v>0</v>
      </c>
      <c r="AH734" s="1081">
        <v>0</v>
      </c>
      <c r="AI734" s="53">
        <v>0</v>
      </c>
    </row>
    <row r="735" spans="1:35" s="6" customFormat="1" ht="66">
      <c r="B735" s="51">
        <v>59.213000000000001</v>
      </c>
      <c r="C735" s="114" t="s">
        <v>822</v>
      </c>
      <c r="D735" s="11"/>
      <c r="E735" s="91">
        <v>25</v>
      </c>
      <c r="F735" s="9" t="s">
        <v>22</v>
      </c>
      <c r="G735" s="16" t="s">
        <v>12</v>
      </c>
      <c r="H735" s="17" t="s">
        <v>13</v>
      </c>
      <c r="I735" s="16" t="s">
        <v>14</v>
      </c>
      <c r="J735" s="53">
        <v>64</v>
      </c>
      <c r="K735" s="54">
        <v>1600</v>
      </c>
      <c r="L735" s="1127">
        <v>0</v>
      </c>
      <c r="M735" s="53">
        <v>0</v>
      </c>
      <c r="N735" s="1081">
        <v>0</v>
      </c>
      <c r="O735" s="53">
        <v>0</v>
      </c>
      <c r="P735" s="1081">
        <v>0</v>
      </c>
      <c r="Q735" s="53">
        <v>0</v>
      </c>
      <c r="R735" s="1081">
        <v>25</v>
      </c>
      <c r="S735" s="53">
        <v>1600</v>
      </c>
      <c r="T735" s="1081">
        <v>0</v>
      </c>
      <c r="U735" s="53">
        <v>0</v>
      </c>
      <c r="V735" s="1081">
        <v>0</v>
      </c>
      <c r="W735" s="53">
        <v>0</v>
      </c>
      <c r="X735" s="1081">
        <v>0</v>
      </c>
      <c r="Y735" s="53">
        <v>0</v>
      </c>
      <c r="Z735" s="1081">
        <v>0</v>
      </c>
      <c r="AA735" s="53">
        <v>0</v>
      </c>
      <c r="AB735" s="1081">
        <v>0</v>
      </c>
      <c r="AC735" s="53">
        <v>0</v>
      </c>
      <c r="AD735" s="1081">
        <v>0</v>
      </c>
      <c r="AE735" s="53">
        <v>0</v>
      </c>
      <c r="AF735" s="1081">
        <v>0</v>
      </c>
      <c r="AG735" s="53">
        <v>0</v>
      </c>
      <c r="AH735" s="1081">
        <v>0</v>
      </c>
      <c r="AI735" s="53">
        <v>0</v>
      </c>
    </row>
    <row r="736" spans="1:35" s="6" customFormat="1" ht="66">
      <c r="B736" s="51">
        <v>106.93</v>
      </c>
      <c r="C736" s="12" t="s">
        <v>823</v>
      </c>
      <c r="D736" s="11"/>
      <c r="E736" s="91">
        <v>8</v>
      </c>
      <c r="F736" s="9" t="s">
        <v>11</v>
      </c>
      <c r="G736" s="16" t="s">
        <v>12</v>
      </c>
      <c r="H736" s="17" t="s">
        <v>13</v>
      </c>
      <c r="I736" s="16" t="s">
        <v>14</v>
      </c>
      <c r="J736" s="53">
        <v>116</v>
      </c>
      <c r="K736" s="54">
        <v>928</v>
      </c>
      <c r="L736" s="1127">
        <v>0</v>
      </c>
      <c r="M736" s="53">
        <v>0</v>
      </c>
      <c r="N736" s="1081">
        <v>0</v>
      </c>
      <c r="O736" s="53">
        <v>0</v>
      </c>
      <c r="P736" s="1081">
        <v>0</v>
      </c>
      <c r="Q736" s="53">
        <v>0</v>
      </c>
      <c r="R736" s="1081">
        <v>7</v>
      </c>
      <c r="S736" s="53">
        <v>812</v>
      </c>
      <c r="T736" s="1081">
        <v>0</v>
      </c>
      <c r="U736" s="53">
        <v>0</v>
      </c>
      <c r="V736" s="1081">
        <v>0</v>
      </c>
      <c r="W736" s="53">
        <v>0</v>
      </c>
      <c r="X736" s="1081">
        <v>1</v>
      </c>
      <c r="Y736" s="53">
        <v>116</v>
      </c>
      <c r="Z736" s="1081">
        <v>0</v>
      </c>
      <c r="AA736" s="53">
        <v>0</v>
      </c>
      <c r="AB736" s="1081">
        <v>0</v>
      </c>
      <c r="AC736" s="53">
        <v>0</v>
      </c>
      <c r="AD736" s="1081">
        <v>0</v>
      </c>
      <c r="AE736" s="53">
        <v>0</v>
      </c>
      <c r="AF736" s="1081">
        <v>0</v>
      </c>
      <c r="AG736" s="53">
        <v>0</v>
      </c>
      <c r="AH736" s="1081">
        <v>0</v>
      </c>
      <c r="AI736" s="53">
        <v>0</v>
      </c>
    </row>
    <row r="737" spans="1:35" s="6" customFormat="1" ht="66">
      <c r="B737" s="51">
        <v>4.7560000000000002</v>
      </c>
      <c r="C737" s="12" t="s">
        <v>825</v>
      </c>
      <c r="D737" s="11"/>
      <c r="E737" s="91">
        <v>104</v>
      </c>
      <c r="F737" s="9" t="s">
        <v>22</v>
      </c>
      <c r="G737" s="16" t="s">
        <v>12</v>
      </c>
      <c r="H737" s="17" t="s">
        <v>13</v>
      </c>
      <c r="I737" s="16" t="s">
        <v>14</v>
      </c>
      <c r="J737" s="53">
        <v>5</v>
      </c>
      <c r="K737" s="54">
        <v>520</v>
      </c>
      <c r="L737" s="1127">
        <v>0</v>
      </c>
      <c r="M737" s="53">
        <v>0</v>
      </c>
      <c r="N737" s="1081">
        <v>0</v>
      </c>
      <c r="O737" s="53">
        <v>0</v>
      </c>
      <c r="P737" s="1081">
        <v>0</v>
      </c>
      <c r="Q737" s="53">
        <v>0</v>
      </c>
      <c r="R737" s="1081">
        <v>92</v>
      </c>
      <c r="S737" s="53">
        <v>460</v>
      </c>
      <c r="T737" s="1081">
        <v>0</v>
      </c>
      <c r="U737" s="53">
        <v>0</v>
      </c>
      <c r="V737" s="1081">
        <v>0</v>
      </c>
      <c r="W737" s="53">
        <v>0</v>
      </c>
      <c r="X737" s="1081">
        <v>0</v>
      </c>
      <c r="Y737" s="53">
        <v>0</v>
      </c>
      <c r="Z737" s="1081">
        <v>0</v>
      </c>
      <c r="AA737" s="53">
        <v>0</v>
      </c>
      <c r="AB737" s="1081">
        <v>0</v>
      </c>
      <c r="AC737" s="53">
        <v>0</v>
      </c>
      <c r="AD737" s="1081">
        <v>12</v>
      </c>
      <c r="AE737" s="53">
        <v>60</v>
      </c>
      <c r="AF737" s="1081">
        <v>0</v>
      </c>
      <c r="AG737" s="53">
        <v>0</v>
      </c>
      <c r="AH737" s="1081">
        <v>0</v>
      </c>
      <c r="AI737" s="53">
        <v>0</v>
      </c>
    </row>
    <row r="738" spans="1:35" s="6" customFormat="1" ht="66">
      <c r="B738" s="51">
        <v>8.99</v>
      </c>
      <c r="C738" s="161" t="s">
        <v>826</v>
      </c>
      <c r="D738" s="11"/>
      <c r="E738" s="91">
        <v>53</v>
      </c>
      <c r="F738" s="9" t="s">
        <v>22</v>
      </c>
      <c r="G738" s="16" t="s">
        <v>12</v>
      </c>
      <c r="H738" s="17" t="s">
        <v>13</v>
      </c>
      <c r="I738" s="16" t="s">
        <v>14</v>
      </c>
      <c r="J738" s="53">
        <v>10</v>
      </c>
      <c r="K738" s="54">
        <v>530</v>
      </c>
      <c r="L738" s="1127">
        <v>0</v>
      </c>
      <c r="M738" s="53">
        <v>0</v>
      </c>
      <c r="N738" s="1081">
        <v>0</v>
      </c>
      <c r="O738" s="53">
        <v>0</v>
      </c>
      <c r="P738" s="1081">
        <v>0</v>
      </c>
      <c r="Q738" s="53">
        <v>0</v>
      </c>
      <c r="R738" s="1081">
        <v>53</v>
      </c>
      <c r="S738" s="53">
        <v>530</v>
      </c>
      <c r="T738" s="1081">
        <v>0</v>
      </c>
      <c r="U738" s="53">
        <v>0</v>
      </c>
      <c r="V738" s="1081">
        <v>0</v>
      </c>
      <c r="W738" s="53">
        <v>0</v>
      </c>
      <c r="X738" s="1081">
        <v>0</v>
      </c>
      <c r="Y738" s="53">
        <v>0</v>
      </c>
      <c r="Z738" s="1081">
        <v>0</v>
      </c>
      <c r="AA738" s="53">
        <v>0</v>
      </c>
      <c r="AB738" s="1081">
        <v>0</v>
      </c>
      <c r="AC738" s="53">
        <v>0</v>
      </c>
      <c r="AD738" s="1081">
        <v>0</v>
      </c>
      <c r="AE738" s="53">
        <v>0</v>
      </c>
      <c r="AF738" s="1081">
        <v>0</v>
      </c>
      <c r="AG738" s="53">
        <v>0</v>
      </c>
      <c r="AH738" s="1081">
        <v>0</v>
      </c>
      <c r="AI738" s="53">
        <v>0</v>
      </c>
    </row>
    <row r="739" spans="1:35" s="6" customFormat="1" ht="66">
      <c r="B739" s="51">
        <v>5.9391999999999996</v>
      </c>
      <c r="C739" s="12" t="s">
        <v>828</v>
      </c>
      <c r="D739" s="11"/>
      <c r="E739" s="91">
        <v>130</v>
      </c>
      <c r="F739" s="9" t="s">
        <v>11</v>
      </c>
      <c r="G739" s="16" t="s">
        <v>12</v>
      </c>
      <c r="H739" s="17" t="s">
        <v>13</v>
      </c>
      <c r="I739" s="16" t="s">
        <v>14</v>
      </c>
      <c r="J739" s="53">
        <v>7</v>
      </c>
      <c r="K739" s="54">
        <v>910</v>
      </c>
      <c r="L739" s="1127">
        <v>0</v>
      </c>
      <c r="M739" s="53">
        <v>0</v>
      </c>
      <c r="N739" s="1081">
        <v>0</v>
      </c>
      <c r="O739" s="53">
        <v>0</v>
      </c>
      <c r="P739" s="1081">
        <v>0</v>
      </c>
      <c r="Q739" s="53">
        <v>0</v>
      </c>
      <c r="R739" s="1081">
        <v>130</v>
      </c>
      <c r="S739" s="53">
        <v>910</v>
      </c>
      <c r="T739" s="1081">
        <v>0</v>
      </c>
      <c r="U739" s="53">
        <v>0</v>
      </c>
      <c r="V739" s="1081">
        <v>0</v>
      </c>
      <c r="W739" s="53">
        <v>0</v>
      </c>
      <c r="X739" s="1081">
        <v>0</v>
      </c>
      <c r="Y739" s="53">
        <v>0</v>
      </c>
      <c r="Z739" s="1081">
        <v>0</v>
      </c>
      <c r="AA739" s="53">
        <v>0</v>
      </c>
      <c r="AB739" s="1081">
        <v>0</v>
      </c>
      <c r="AC739" s="53">
        <v>0</v>
      </c>
      <c r="AD739" s="1081">
        <v>0</v>
      </c>
      <c r="AE739" s="53">
        <v>0</v>
      </c>
      <c r="AF739" s="1081">
        <v>0</v>
      </c>
      <c r="AG739" s="53">
        <v>0</v>
      </c>
      <c r="AH739" s="1081">
        <v>0</v>
      </c>
      <c r="AI739" s="53">
        <v>0</v>
      </c>
    </row>
    <row r="740" spans="1:35" s="6" customFormat="1" ht="66">
      <c r="B740" s="51">
        <v>10.26</v>
      </c>
      <c r="C740" s="12" t="s">
        <v>829</v>
      </c>
      <c r="D740" s="11"/>
      <c r="E740" s="91">
        <v>10</v>
      </c>
      <c r="F740" s="9" t="s">
        <v>22</v>
      </c>
      <c r="G740" s="16" t="s">
        <v>12</v>
      </c>
      <c r="H740" s="17" t="s">
        <v>13</v>
      </c>
      <c r="I740" s="16" t="s">
        <v>14</v>
      </c>
      <c r="J740" s="53">
        <v>11</v>
      </c>
      <c r="K740" s="54">
        <v>110</v>
      </c>
      <c r="L740" s="1127">
        <v>0</v>
      </c>
      <c r="M740" s="53">
        <v>0</v>
      </c>
      <c r="N740" s="1081">
        <v>0</v>
      </c>
      <c r="O740" s="53">
        <v>0</v>
      </c>
      <c r="P740" s="1081">
        <v>0</v>
      </c>
      <c r="Q740" s="53">
        <v>0</v>
      </c>
      <c r="R740" s="1081">
        <v>10</v>
      </c>
      <c r="S740" s="53">
        <v>110</v>
      </c>
      <c r="T740" s="1081">
        <v>0</v>
      </c>
      <c r="U740" s="53">
        <v>0</v>
      </c>
      <c r="V740" s="1081">
        <v>0</v>
      </c>
      <c r="W740" s="53">
        <v>0</v>
      </c>
      <c r="X740" s="1081">
        <v>0</v>
      </c>
      <c r="Y740" s="53">
        <v>0</v>
      </c>
      <c r="Z740" s="1081">
        <v>0</v>
      </c>
      <c r="AA740" s="53">
        <v>0</v>
      </c>
      <c r="AB740" s="1081">
        <v>0</v>
      </c>
      <c r="AC740" s="53">
        <v>0</v>
      </c>
      <c r="AD740" s="1081">
        <v>0</v>
      </c>
      <c r="AE740" s="53">
        <v>0</v>
      </c>
      <c r="AF740" s="1081">
        <v>0</v>
      </c>
      <c r="AG740" s="53">
        <v>0</v>
      </c>
      <c r="AH740" s="1081">
        <v>0</v>
      </c>
      <c r="AI740" s="53">
        <v>0</v>
      </c>
    </row>
    <row r="741" spans="1:35" s="6" customFormat="1" ht="66">
      <c r="B741" s="51">
        <v>106.93</v>
      </c>
      <c r="C741" s="25" t="s">
        <v>830</v>
      </c>
      <c r="D741" s="11"/>
      <c r="E741" s="91">
        <v>41</v>
      </c>
      <c r="F741" s="9" t="s">
        <v>11</v>
      </c>
      <c r="G741" s="16" t="s">
        <v>12</v>
      </c>
      <c r="H741" s="17" t="s">
        <v>13</v>
      </c>
      <c r="I741" s="16" t="s">
        <v>14</v>
      </c>
      <c r="J741" s="53">
        <v>116</v>
      </c>
      <c r="K741" s="54">
        <v>4756</v>
      </c>
      <c r="L741" s="1127">
        <v>0</v>
      </c>
      <c r="M741" s="53">
        <v>0</v>
      </c>
      <c r="N741" s="1081">
        <v>0</v>
      </c>
      <c r="O741" s="53">
        <v>0</v>
      </c>
      <c r="P741" s="1081">
        <v>0</v>
      </c>
      <c r="Q741" s="53">
        <v>0</v>
      </c>
      <c r="R741" s="1081">
        <v>41</v>
      </c>
      <c r="S741" s="53">
        <v>4756</v>
      </c>
      <c r="T741" s="1081">
        <v>0</v>
      </c>
      <c r="U741" s="53">
        <v>0</v>
      </c>
      <c r="V741" s="1081">
        <v>0</v>
      </c>
      <c r="W741" s="53">
        <v>0</v>
      </c>
      <c r="X741" s="1081">
        <v>0</v>
      </c>
      <c r="Y741" s="53">
        <v>0</v>
      </c>
      <c r="Z741" s="1081">
        <v>0</v>
      </c>
      <c r="AA741" s="53">
        <v>0</v>
      </c>
      <c r="AB741" s="1081">
        <v>0</v>
      </c>
      <c r="AC741" s="53">
        <v>0</v>
      </c>
      <c r="AD741" s="1081">
        <v>0</v>
      </c>
      <c r="AE741" s="53">
        <v>0</v>
      </c>
      <c r="AF741" s="1081">
        <v>0</v>
      </c>
      <c r="AG741" s="53">
        <v>0</v>
      </c>
      <c r="AH741" s="1081">
        <v>0</v>
      </c>
      <c r="AI741" s="53">
        <v>0</v>
      </c>
    </row>
    <row r="742" spans="1:35" s="6" customFormat="1" ht="66">
      <c r="B742" s="51">
        <v>297.00666666666666</v>
      </c>
      <c r="C742" s="12" t="s">
        <v>831</v>
      </c>
      <c r="D742" s="11"/>
      <c r="E742" s="91">
        <v>2</v>
      </c>
      <c r="F742" s="9" t="s">
        <v>11</v>
      </c>
      <c r="G742" s="16" t="s">
        <v>12</v>
      </c>
      <c r="H742" s="17" t="s">
        <v>13</v>
      </c>
      <c r="I742" s="16" t="s">
        <v>14</v>
      </c>
      <c r="J742" s="53">
        <v>321</v>
      </c>
      <c r="K742" s="54">
        <v>642</v>
      </c>
      <c r="L742" s="1127">
        <v>0</v>
      </c>
      <c r="M742" s="53">
        <v>0</v>
      </c>
      <c r="N742" s="1081">
        <v>0</v>
      </c>
      <c r="O742" s="53">
        <v>0</v>
      </c>
      <c r="P742" s="1081">
        <v>0</v>
      </c>
      <c r="Q742" s="53">
        <v>0</v>
      </c>
      <c r="R742" s="1081">
        <v>2</v>
      </c>
      <c r="S742" s="53">
        <v>642</v>
      </c>
      <c r="T742" s="1081">
        <v>0</v>
      </c>
      <c r="U742" s="53">
        <v>0</v>
      </c>
      <c r="V742" s="1081">
        <v>0</v>
      </c>
      <c r="W742" s="53">
        <v>0</v>
      </c>
      <c r="X742" s="1081">
        <v>0</v>
      </c>
      <c r="Y742" s="53">
        <v>0</v>
      </c>
      <c r="Z742" s="1081">
        <v>0</v>
      </c>
      <c r="AA742" s="53">
        <v>0</v>
      </c>
      <c r="AB742" s="1081">
        <v>0</v>
      </c>
      <c r="AC742" s="53">
        <v>0</v>
      </c>
      <c r="AD742" s="1081">
        <v>0</v>
      </c>
      <c r="AE742" s="53">
        <v>0</v>
      </c>
      <c r="AF742" s="1081">
        <v>0</v>
      </c>
      <c r="AG742" s="53">
        <v>0</v>
      </c>
      <c r="AH742" s="1081">
        <v>0</v>
      </c>
      <c r="AI742" s="53">
        <v>0</v>
      </c>
    </row>
    <row r="743" spans="1:35" s="6" customFormat="1" ht="66">
      <c r="B743" s="51">
        <v>106.93</v>
      </c>
      <c r="C743" s="25" t="s">
        <v>832</v>
      </c>
      <c r="D743" s="11"/>
      <c r="E743" s="91">
        <v>1</v>
      </c>
      <c r="F743" s="9" t="s">
        <v>11</v>
      </c>
      <c r="G743" s="16" t="s">
        <v>12</v>
      </c>
      <c r="H743" s="17" t="s">
        <v>13</v>
      </c>
      <c r="I743" s="16" t="s">
        <v>14</v>
      </c>
      <c r="J743" s="53">
        <v>116</v>
      </c>
      <c r="K743" s="54">
        <v>116</v>
      </c>
      <c r="L743" s="1127">
        <v>0</v>
      </c>
      <c r="M743" s="53">
        <v>0</v>
      </c>
      <c r="N743" s="1081">
        <v>0</v>
      </c>
      <c r="O743" s="53">
        <v>0</v>
      </c>
      <c r="P743" s="1081">
        <v>0</v>
      </c>
      <c r="Q743" s="53">
        <v>0</v>
      </c>
      <c r="R743" s="1081">
        <v>1</v>
      </c>
      <c r="S743" s="53">
        <v>116</v>
      </c>
      <c r="T743" s="1081">
        <v>0</v>
      </c>
      <c r="U743" s="53">
        <v>0</v>
      </c>
      <c r="V743" s="1081">
        <v>0</v>
      </c>
      <c r="W743" s="53">
        <v>0</v>
      </c>
      <c r="X743" s="1081">
        <v>0</v>
      </c>
      <c r="Y743" s="53">
        <v>0</v>
      </c>
      <c r="Z743" s="1081">
        <v>0</v>
      </c>
      <c r="AA743" s="53">
        <v>0</v>
      </c>
      <c r="AB743" s="1081">
        <v>0</v>
      </c>
      <c r="AC743" s="53">
        <v>0</v>
      </c>
      <c r="AD743" s="1081">
        <v>0</v>
      </c>
      <c r="AE743" s="53">
        <v>0</v>
      </c>
      <c r="AF743" s="1081">
        <v>0</v>
      </c>
      <c r="AG743" s="53">
        <v>0</v>
      </c>
      <c r="AH743" s="1081">
        <v>0</v>
      </c>
      <c r="AI743" s="53">
        <v>0</v>
      </c>
    </row>
    <row r="744" spans="1:35" s="6" customFormat="1" ht="66">
      <c r="B744" s="51">
        <v>142.565</v>
      </c>
      <c r="C744" s="25" t="s">
        <v>834</v>
      </c>
      <c r="D744" s="11"/>
      <c r="E744" s="91">
        <v>4</v>
      </c>
      <c r="F744" s="9" t="s">
        <v>11</v>
      </c>
      <c r="G744" s="16" t="s">
        <v>12</v>
      </c>
      <c r="H744" s="17" t="s">
        <v>13</v>
      </c>
      <c r="I744" s="16" t="s">
        <v>14</v>
      </c>
      <c r="J744" s="53">
        <v>154</v>
      </c>
      <c r="K744" s="54">
        <v>616</v>
      </c>
      <c r="L744" s="1127">
        <v>0</v>
      </c>
      <c r="M744" s="53">
        <v>0</v>
      </c>
      <c r="N744" s="1081">
        <v>0</v>
      </c>
      <c r="O744" s="53">
        <v>0</v>
      </c>
      <c r="P744" s="1081">
        <v>0</v>
      </c>
      <c r="Q744" s="53">
        <v>0</v>
      </c>
      <c r="R744" s="1081">
        <v>4</v>
      </c>
      <c r="S744" s="53">
        <v>616</v>
      </c>
      <c r="T744" s="1081">
        <v>0</v>
      </c>
      <c r="U744" s="53">
        <v>0</v>
      </c>
      <c r="V744" s="1081">
        <v>0</v>
      </c>
      <c r="W744" s="53">
        <v>0</v>
      </c>
      <c r="X744" s="1081">
        <v>0</v>
      </c>
      <c r="Y744" s="53">
        <v>0</v>
      </c>
      <c r="Z744" s="1081">
        <v>0</v>
      </c>
      <c r="AA744" s="53">
        <v>0</v>
      </c>
      <c r="AB744" s="1081">
        <v>0</v>
      </c>
      <c r="AC744" s="53">
        <v>0</v>
      </c>
      <c r="AD744" s="1081">
        <v>0</v>
      </c>
      <c r="AE744" s="53">
        <v>0</v>
      </c>
      <c r="AF744" s="1081">
        <v>0</v>
      </c>
      <c r="AG744" s="53">
        <v>0</v>
      </c>
      <c r="AH744" s="1081">
        <v>0</v>
      </c>
      <c r="AI744" s="53">
        <v>0</v>
      </c>
    </row>
    <row r="745" spans="1:35" s="6" customFormat="1" ht="66">
      <c r="A745" s="4"/>
      <c r="B745" s="51"/>
      <c r="C745" s="25" t="s">
        <v>835</v>
      </c>
      <c r="D745" s="11"/>
      <c r="E745" s="91">
        <v>2</v>
      </c>
      <c r="F745" s="9" t="s">
        <v>11</v>
      </c>
      <c r="G745" s="16" t="s">
        <v>12</v>
      </c>
      <c r="H745" s="17" t="s">
        <v>13</v>
      </c>
      <c r="I745" s="16" t="s">
        <v>14</v>
      </c>
      <c r="J745" s="95">
        <v>900</v>
      </c>
      <c r="K745" s="96">
        <v>1800</v>
      </c>
      <c r="L745" s="1131">
        <v>0</v>
      </c>
      <c r="M745" s="95">
        <v>0</v>
      </c>
      <c r="N745" s="307">
        <v>0</v>
      </c>
      <c r="O745" s="95">
        <v>0</v>
      </c>
      <c r="P745" s="307">
        <v>0</v>
      </c>
      <c r="Q745" s="95">
        <v>0</v>
      </c>
      <c r="R745" s="307">
        <v>2</v>
      </c>
      <c r="S745" s="95">
        <v>1800</v>
      </c>
      <c r="T745" s="307">
        <v>0</v>
      </c>
      <c r="U745" s="95">
        <v>0</v>
      </c>
      <c r="V745" s="307">
        <v>0</v>
      </c>
      <c r="W745" s="95">
        <v>0</v>
      </c>
      <c r="X745" s="307">
        <v>0</v>
      </c>
      <c r="Y745" s="95">
        <v>0</v>
      </c>
      <c r="Z745" s="307">
        <v>0</v>
      </c>
      <c r="AA745" s="95">
        <v>0</v>
      </c>
      <c r="AB745" s="307">
        <v>0</v>
      </c>
      <c r="AC745" s="95">
        <v>0</v>
      </c>
      <c r="AD745" s="307">
        <v>0</v>
      </c>
      <c r="AE745" s="95">
        <v>0</v>
      </c>
      <c r="AF745" s="307">
        <v>0</v>
      </c>
      <c r="AG745" s="95">
        <v>0</v>
      </c>
      <c r="AH745" s="307">
        <v>0</v>
      </c>
      <c r="AI745" s="95">
        <v>0</v>
      </c>
    </row>
    <row r="746" spans="1:35" s="6" customFormat="1" ht="66">
      <c r="A746" s="4"/>
      <c r="B746" s="51"/>
      <c r="C746" s="25" t="s">
        <v>836</v>
      </c>
      <c r="D746" s="11"/>
      <c r="E746" s="91">
        <v>20</v>
      </c>
      <c r="F746" s="9" t="s">
        <v>11</v>
      </c>
      <c r="G746" s="16" t="s">
        <v>12</v>
      </c>
      <c r="H746" s="17" t="s">
        <v>13</v>
      </c>
      <c r="I746" s="16" t="s">
        <v>14</v>
      </c>
      <c r="J746" s="95">
        <v>200</v>
      </c>
      <c r="K746" s="96">
        <v>4000</v>
      </c>
      <c r="L746" s="1131">
        <v>0</v>
      </c>
      <c r="M746" s="95">
        <v>0</v>
      </c>
      <c r="N746" s="307">
        <v>0</v>
      </c>
      <c r="O746" s="95">
        <v>0</v>
      </c>
      <c r="P746" s="307">
        <v>0</v>
      </c>
      <c r="Q746" s="95">
        <v>0</v>
      </c>
      <c r="R746" s="307">
        <v>20</v>
      </c>
      <c r="S746" s="95">
        <v>4000</v>
      </c>
      <c r="T746" s="307">
        <v>0</v>
      </c>
      <c r="U746" s="95">
        <v>0</v>
      </c>
      <c r="V746" s="307">
        <v>0</v>
      </c>
      <c r="W746" s="95">
        <v>0</v>
      </c>
      <c r="X746" s="307">
        <v>0</v>
      </c>
      <c r="Y746" s="95">
        <v>0</v>
      </c>
      <c r="Z746" s="307">
        <v>0</v>
      </c>
      <c r="AA746" s="95">
        <v>0</v>
      </c>
      <c r="AB746" s="307">
        <v>0</v>
      </c>
      <c r="AC746" s="95">
        <v>0</v>
      </c>
      <c r="AD746" s="307">
        <v>0</v>
      </c>
      <c r="AE746" s="95">
        <v>0</v>
      </c>
      <c r="AF746" s="307">
        <v>0</v>
      </c>
      <c r="AG746" s="95">
        <v>0</v>
      </c>
      <c r="AH746" s="307">
        <v>0</v>
      </c>
      <c r="AI746" s="95">
        <v>0</v>
      </c>
    </row>
    <row r="747" spans="1:35" s="6" customFormat="1" ht="66">
      <c r="B747" s="51">
        <v>142.56399999999999</v>
      </c>
      <c r="C747" s="12" t="s">
        <v>837</v>
      </c>
      <c r="D747" s="11"/>
      <c r="E747" s="91">
        <v>161</v>
      </c>
      <c r="F747" s="9" t="s">
        <v>11</v>
      </c>
      <c r="G747" s="16" t="s">
        <v>12</v>
      </c>
      <c r="H747" s="17" t="s">
        <v>13</v>
      </c>
      <c r="I747" s="16" t="s">
        <v>14</v>
      </c>
      <c r="J747" s="53">
        <v>154</v>
      </c>
      <c r="K747" s="54">
        <v>24794</v>
      </c>
      <c r="L747" s="1127">
        <v>0</v>
      </c>
      <c r="M747" s="53">
        <v>0</v>
      </c>
      <c r="N747" s="1081">
        <v>0</v>
      </c>
      <c r="O747" s="53">
        <v>0</v>
      </c>
      <c r="P747" s="1081">
        <v>0</v>
      </c>
      <c r="Q747" s="53">
        <v>0</v>
      </c>
      <c r="R747" s="1081">
        <v>5</v>
      </c>
      <c r="S747" s="53">
        <v>770</v>
      </c>
      <c r="T747" s="1081">
        <v>0</v>
      </c>
      <c r="U747" s="53">
        <v>0</v>
      </c>
      <c r="V747" s="1081">
        <v>150</v>
      </c>
      <c r="W747" s="53">
        <v>23100</v>
      </c>
      <c r="X747" s="1081">
        <v>6</v>
      </c>
      <c r="Y747" s="53">
        <v>924</v>
      </c>
      <c r="Z747" s="1081">
        <v>0</v>
      </c>
      <c r="AA747" s="53">
        <v>0</v>
      </c>
      <c r="AB747" s="1081">
        <v>0</v>
      </c>
      <c r="AC747" s="53">
        <v>0</v>
      </c>
      <c r="AD747" s="1081">
        <v>0</v>
      </c>
      <c r="AE747" s="53">
        <v>0</v>
      </c>
      <c r="AF747" s="1081">
        <v>0</v>
      </c>
      <c r="AG747" s="53">
        <v>0</v>
      </c>
      <c r="AH747" s="1081">
        <v>0</v>
      </c>
      <c r="AI747" s="53">
        <v>0</v>
      </c>
    </row>
    <row r="748" spans="1:35" s="6" customFormat="1" ht="66">
      <c r="B748" s="51">
        <v>300</v>
      </c>
      <c r="C748" s="25" t="s">
        <v>839</v>
      </c>
      <c r="D748" s="11"/>
      <c r="E748" s="91">
        <v>2</v>
      </c>
      <c r="F748" s="9" t="s">
        <v>26</v>
      </c>
      <c r="G748" s="16" t="s">
        <v>12</v>
      </c>
      <c r="H748" s="17" t="s">
        <v>13</v>
      </c>
      <c r="I748" s="16" t="s">
        <v>14</v>
      </c>
      <c r="J748" s="53">
        <v>324</v>
      </c>
      <c r="K748" s="54">
        <v>648</v>
      </c>
      <c r="L748" s="1127">
        <v>0</v>
      </c>
      <c r="M748" s="53">
        <v>0</v>
      </c>
      <c r="N748" s="1081">
        <v>0</v>
      </c>
      <c r="O748" s="53">
        <v>0</v>
      </c>
      <c r="P748" s="1081">
        <v>0</v>
      </c>
      <c r="Q748" s="53">
        <v>0</v>
      </c>
      <c r="R748" s="1081">
        <v>2</v>
      </c>
      <c r="S748" s="53">
        <v>648</v>
      </c>
      <c r="T748" s="1081">
        <v>0</v>
      </c>
      <c r="U748" s="53">
        <v>0</v>
      </c>
      <c r="V748" s="1081">
        <v>0</v>
      </c>
      <c r="W748" s="53">
        <v>0</v>
      </c>
      <c r="X748" s="1081">
        <v>0</v>
      </c>
      <c r="Y748" s="53">
        <v>0</v>
      </c>
      <c r="Z748" s="1081">
        <v>0</v>
      </c>
      <c r="AA748" s="53">
        <v>0</v>
      </c>
      <c r="AB748" s="1081">
        <v>0</v>
      </c>
      <c r="AC748" s="53">
        <v>0</v>
      </c>
      <c r="AD748" s="1081">
        <v>0</v>
      </c>
      <c r="AE748" s="53">
        <v>0</v>
      </c>
      <c r="AF748" s="1081">
        <v>0</v>
      </c>
      <c r="AG748" s="53">
        <v>0</v>
      </c>
      <c r="AH748" s="1081">
        <v>0</v>
      </c>
      <c r="AI748" s="53">
        <v>0</v>
      </c>
    </row>
    <row r="749" spans="1:35" s="6" customFormat="1" ht="66">
      <c r="B749" s="51">
        <v>2969.99</v>
      </c>
      <c r="C749" s="25" t="s">
        <v>840</v>
      </c>
      <c r="D749" s="11"/>
      <c r="E749" s="91">
        <v>21</v>
      </c>
      <c r="F749" s="9" t="s">
        <v>11</v>
      </c>
      <c r="G749" s="16" t="s">
        <v>12</v>
      </c>
      <c r="H749" s="17" t="s">
        <v>13</v>
      </c>
      <c r="I749" s="16" t="s">
        <v>14</v>
      </c>
      <c r="J749" s="53">
        <v>3208</v>
      </c>
      <c r="K749" s="54">
        <v>67368</v>
      </c>
      <c r="L749" s="1127">
        <v>0</v>
      </c>
      <c r="M749" s="53">
        <v>0</v>
      </c>
      <c r="N749" s="1081">
        <v>0</v>
      </c>
      <c r="O749" s="53">
        <v>0</v>
      </c>
      <c r="P749" s="1081">
        <v>0</v>
      </c>
      <c r="Q749" s="53">
        <v>0</v>
      </c>
      <c r="R749" s="1081">
        <v>21</v>
      </c>
      <c r="S749" s="53">
        <v>67368</v>
      </c>
      <c r="T749" s="1081">
        <v>0</v>
      </c>
      <c r="U749" s="53">
        <v>0</v>
      </c>
      <c r="V749" s="1081">
        <v>0</v>
      </c>
      <c r="W749" s="53">
        <v>0</v>
      </c>
      <c r="X749" s="1081">
        <v>0</v>
      </c>
      <c r="Y749" s="53">
        <v>0</v>
      </c>
      <c r="Z749" s="1081">
        <v>0</v>
      </c>
      <c r="AA749" s="53">
        <v>0</v>
      </c>
      <c r="AB749" s="1081">
        <v>0</v>
      </c>
      <c r="AC749" s="53">
        <v>0</v>
      </c>
      <c r="AD749" s="1081">
        <v>0</v>
      </c>
      <c r="AE749" s="53">
        <v>0</v>
      </c>
      <c r="AF749" s="1081">
        <v>0</v>
      </c>
      <c r="AG749" s="53">
        <v>0</v>
      </c>
      <c r="AH749" s="1081">
        <v>0</v>
      </c>
      <c r="AI749" s="53">
        <v>0</v>
      </c>
    </row>
    <row r="750" spans="1:35" s="6" customFormat="1" ht="66">
      <c r="B750" s="51">
        <v>612.48</v>
      </c>
      <c r="C750" s="12" t="s">
        <v>841</v>
      </c>
      <c r="D750" s="11"/>
      <c r="E750" s="91">
        <v>54</v>
      </c>
      <c r="F750" s="9" t="s">
        <v>11</v>
      </c>
      <c r="G750" s="16" t="s">
        <v>12</v>
      </c>
      <c r="H750" s="17" t="s">
        <v>13</v>
      </c>
      <c r="I750" s="16" t="s">
        <v>14</v>
      </c>
      <c r="J750" s="53">
        <v>662</v>
      </c>
      <c r="K750" s="54">
        <v>35748</v>
      </c>
      <c r="L750" s="1127">
        <v>0</v>
      </c>
      <c r="M750" s="53">
        <v>0</v>
      </c>
      <c r="N750" s="1081">
        <v>0</v>
      </c>
      <c r="O750" s="53">
        <v>0</v>
      </c>
      <c r="P750" s="1081">
        <v>0</v>
      </c>
      <c r="Q750" s="53">
        <v>0</v>
      </c>
      <c r="R750" s="1081">
        <v>50</v>
      </c>
      <c r="S750" s="53">
        <v>33100</v>
      </c>
      <c r="T750" s="1081">
        <v>0</v>
      </c>
      <c r="U750" s="53">
        <v>0</v>
      </c>
      <c r="V750" s="1081">
        <v>0</v>
      </c>
      <c r="W750" s="53">
        <v>0</v>
      </c>
      <c r="X750" s="1081">
        <v>4</v>
      </c>
      <c r="Y750" s="53">
        <v>2648</v>
      </c>
      <c r="Z750" s="1081">
        <v>0</v>
      </c>
      <c r="AA750" s="53">
        <v>0</v>
      </c>
      <c r="AB750" s="1081">
        <v>0</v>
      </c>
      <c r="AC750" s="53">
        <v>0</v>
      </c>
      <c r="AD750" s="1081">
        <v>0</v>
      </c>
      <c r="AE750" s="53">
        <v>0</v>
      </c>
      <c r="AF750" s="1081">
        <v>0</v>
      </c>
      <c r="AG750" s="53">
        <v>0</v>
      </c>
      <c r="AH750" s="1081">
        <v>0</v>
      </c>
      <c r="AI750" s="53">
        <v>0</v>
      </c>
    </row>
    <row r="751" spans="1:35" s="6" customFormat="1" ht="66">
      <c r="B751" s="51">
        <v>63</v>
      </c>
      <c r="C751" s="12" t="s">
        <v>842</v>
      </c>
      <c r="D751" s="11"/>
      <c r="E751" s="91">
        <v>2</v>
      </c>
      <c r="F751" s="9" t="s">
        <v>11</v>
      </c>
      <c r="G751" s="16" t="s">
        <v>12</v>
      </c>
      <c r="H751" s="17" t="s">
        <v>13</v>
      </c>
      <c r="I751" s="16" t="s">
        <v>14</v>
      </c>
      <c r="J751" s="53">
        <v>69</v>
      </c>
      <c r="K751" s="54">
        <v>138</v>
      </c>
      <c r="L751" s="1127">
        <v>0</v>
      </c>
      <c r="M751" s="53">
        <v>0</v>
      </c>
      <c r="N751" s="1081">
        <v>0</v>
      </c>
      <c r="O751" s="53">
        <v>0</v>
      </c>
      <c r="P751" s="1081">
        <v>0</v>
      </c>
      <c r="Q751" s="53">
        <v>0</v>
      </c>
      <c r="R751" s="1081">
        <v>2</v>
      </c>
      <c r="S751" s="53">
        <v>138</v>
      </c>
      <c r="T751" s="1081">
        <v>0</v>
      </c>
      <c r="U751" s="53">
        <v>0</v>
      </c>
      <c r="V751" s="1081">
        <v>0</v>
      </c>
      <c r="W751" s="53">
        <v>0</v>
      </c>
      <c r="X751" s="1081">
        <v>0</v>
      </c>
      <c r="Y751" s="53">
        <v>0</v>
      </c>
      <c r="Z751" s="1081">
        <v>0</v>
      </c>
      <c r="AA751" s="53">
        <v>0</v>
      </c>
      <c r="AB751" s="1081">
        <v>0</v>
      </c>
      <c r="AC751" s="53">
        <v>0</v>
      </c>
      <c r="AD751" s="1081">
        <v>0</v>
      </c>
      <c r="AE751" s="53">
        <v>0</v>
      </c>
      <c r="AF751" s="1081">
        <v>0</v>
      </c>
      <c r="AG751" s="53">
        <v>0</v>
      </c>
      <c r="AH751" s="1081">
        <v>0</v>
      </c>
      <c r="AI751" s="53">
        <v>0</v>
      </c>
    </row>
    <row r="752" spans="1:35" s="6" customFormat="1" ht="66">
      <c r="B752" s="51">
        <v>38.024799999999999</v>
      </c>
      <c r="C752" s="12" t="s">
        <v>843</v>
      </c>
      <c r="D752" s="11"/>
      <c r="E752" s="91">
        <v>50</v>
      </c>
      <c r="F752" s="9" t="s">
        <v>11</v>
      </c>
      <c r="G752" s="16" t="s">
        <v>12</v>
      </c>
      <c r="H752" s="17" t="s">
        <v>13</v>
      </c>
      <c r="I752" s="16" t="s">
        <v>14</v>
      </c>
      <c r="J752" s="53">
        <v>41</v>
      </c>
      <c r="K752" s="54">
        <v>2050</v>
      </c>
      <c r="L752" s="1127">
        <v>0</v>
      </c>
      <c r="M752" s="53">
        <v>0</v>
      </c>
      <c r="N752" s="1081">
        <v>0</v>
      </c>
      <c r="O752" s="53">
        <v>0</v>
      </c>
      <c r="P752" s="1081">
        <v>0</v>
      </c>
      <c r="Q752" s="53">
        <v>0</v>
      </c>
      <c r="R752" s="1081">
        <v>50</v>
      </c>
      <c r="S752" s="53">
        <v>2050</v>
      </c>
      <c r="T752" s="1081">
        <v>0</v>
      </c>
      <c r="U752" s="53">
        <v>0</v>
      </c>
      <c r="V752" s="1081">
        <v>0</v>
      </c>
      <c r="W752" s="53">
        <v>0</v>
      </c>
      <c r="X752" s="1081">
        <v>0</v>
      </c>
      <c r="Y752" s="53">
        <v>0</v>
      </c>
      <c r="Z752" s="1081">
        <v>0</v>
      </c>
      <c r="AA752" s="53">
        <v>0</v>
      </c>
      <c r="AB752" s="1081">
        <v>0</v>
      </c>
      <c r="AC752" s="53">
        <v>0</v>
      </c>
      <c r="AD752" s="1081">
        <v>0</v>
      </c>
      <c r="AE752" s="53">
        <v>0</v>
      </c>
      <c r="AF752" s="1081">
        <v>0</v>
      </c>
      <c r="AG752" s="53">
        <v>0</v>
      </c>
      <c r="AH752" s="1081">
        <v>0</v>
      </c>
      <c r="AI752" s="53">
        <v>0</v>
      </c>
    </row>
    <row r="753" spans="1:35" s="6" customFormat="1" ht="66">
      <c r="B753" s="51">
        <v>36.818400000000004</v>
      </c>
      <c r="C753" s="12" t="s">
        <v>844</v>
      </c>
      <c r="D753" s="11"/>
      <c r="E753" s="91">
        <v>50</v>
      </c>
      <c r="F753" s="9" t="s">
        <v>11</v>
      </c>
      <c r="G753" s="16" t="s">
        <v>12</v>
      </c>
      <c r="H753" s="17" t="s">
        <v>13</v>
      </c>
      <c r="I753" s="16" t="s">
        <v>14</v>
      </c>
      <c r="J753" s="53">
        <v>40</v>
      </c>
      <c r="K753" s="54">
        <v>2000</v>
      </c>
      <c r="L753" s="1127">
        <v>0</v>
      </c>
      <c r="M753" s="53">
        <v>0</v>
      </c>
      <c r="N753" s="1081">
        <v>0</v>
      </c>
      <c r="O753" s="53">
        <v>0</v>
      </c>
      <c r="P753" s="1081">
        <v>0</v>
      </c>
      <c r="Q753" s="53">
        <v>0</v>
      </c>
      <c r="R753" s="1081">
        <v>50</v>
      </c>
      <c r="S753" s="53">
        <v>2000</v>
      </c>
      <c r="T753" s="1081">
        <v>0</v>
      </c>
      <c r="U753" s="53">
        <v>0</v>
      </c>
      <c r="V753" s="1081">
        <v>0</v>
      </c>
      <c r="W753" s="53">
        <v>0</v>
      </c>
      <c r="X753" s="1081">
        <v>0</v>
      </c>
      <c r="Y753" s="53">
        <v>0</v>
      </c>
      <c r="Z753" s="1081">
        <v>0</v>
      </c>
      <c r="AA753" s="53">
        <v>0</v>
      </c>
      <c r="AB753" s="1081">
        <v>0</v>
      </c>
      <c r="AC753" s="53">
        <v>0</v>
      </c>
      <c r="AD753" s="1081">
        <v>0</v>
      </c>
      <c r="AE753" s="53">
        <v>0</v>
      </c>
      <c r="AF753" s="1081">
        <v>0</v>
      </c>
      <c r="AG753" s="53">
        <v>0</v>
      </c>
      <c r="AH753" s="1081">
        <v>0</v>
      </c>
      <c r="AI753" s="53">
        <v>0</v>
      </c>
    </row>
    <row r="754" spans="1:35" s="6" customFormat="1" ht="66">
      <c r="B754" s="51">
        <v>112.87</v>
      </c>
      <c r="C754" s="12" t="s">
        <v>848</v>
      </c>
      <c r="D754" s="11"/>
      <c r="E754" s="91">
        <v>9</v>
      </c>
      <c r="F754" s="9" t="s">
        <v>11</v>
      </c>
      <c r="G754" s="16" t="s">
        <v>12</v>
      </c>
      <c r="H754" s="17" t="s">
        <v>13</v>
      </c>
      <c r="I754" s="16" t="s">
        <v>14</v>
      </c>
      <c r="J754" s="53">
        <v>122</v>
      </c>
      <c r="K754" s="54">
        <v>1098</v>
      </c>
      <c r="L754" s="1127">
        <v>0</v>
      </c>
      <c r="M754" s="53">
        <v>0</v>
      </c>
      <c r="N754" s="1081">
        <v>0</v>
      </c>
      <c r="O754" s="53">
        <v>0</v>
      </c>
      <c r="P754" s="1081">
        <v>0</v>
      </c>
      <c r="Q754" s="53">
        <v>0</v>
      </c>
      <c r="R754" s="1081">
        <v>9</v>
      </c>
      <c r="S754" s="53">
        <v>1098</v>
      </c>
      <c r="T754" s="1081">
        <v>0</v>
      </c>
      <c r="U754" s="53">
        <v>0</v>
      </c>
      <c r="V754" s="1081">
        <v>0</v>
      </c>
      <c r="W754" s="53">
        <v>0</v>
      </c>
      <c r="X754" s="1081">
        <v>0</v>
      </c>
      <c r="Y754" s="53">
        <v>0</v>
      </c>
      <c r="Z754" s="1081">
        <v>0</v>
      </c>
      <c r="AA754" s="53">
        <v>0</v>
      </c>
      <c r="AB754" s="1081">
        <v>0</v>
      </c>
      <c r="AC754" s="53">
        <v>0</v>
      </c>
      <c r="AD754" s="1081">
        <v>0</v>
      </c>
      <c r="AE754" s="53">
        <v>0</v>
      </c>
      <c r="AF754" s="1081">
        <v>0</v>
      </c>
      <c r="AG754" s="53">
        <v>0</v>
      </c>
      <c r="AH754" s="1081">
        <v>0</v>
      </c>
      <c r="AI754" s="53">
        <v>0</v>
      </c>
    </row>
    <row r="755" spans="1:35" s="6" customFormat="1" ht="66">
      <c r="B755" s="51">
        <v>112.86801526717556</v>
      </c>
      <c r="C755" s="12" t="s">
        <v>849</v>
      </c>
      <c r="D755" s="11"/>
      <c r="E755" s="91">
        <v>10</v>
      </c>
      <c r="F755" s="9" t="s">
        <v>11</v>
      </c>
      <c r="G755" s="16" t="s">
        <v>12</v>
      </c>
      <c r="H755" s="17" t="s">
        <v>13</v>
      </c>
      <c r="I755" s="16" t="s">
        <v>14</v>
      </c>
      <c r="J755" s="53">
        <v>122</v>
      </c>
      <c r="K755" s="54">
        <v>1220</v>
      </c>
      <c r="L755" s="1127">
        <v>0</v>
      </c>
      <c r="M755" s="53">
        <v>0</v>
      </c>
      <c r="N755" s="1081">
        <v>0</v>
      </c>
      <c r="O755" s="53">
        <v>0</v>
      </c>
      <c r="P755" s="1081">
        <v>0</v>
      </c>
      <c r="Q755" s="53">
        <v>0</v>
      </c>
      <c r="R755" s="1081">
        <v>10</v>
      </c>
      <c r="S755" s="53">
        <v>1220</v>
      </c>
      <c r="T755" s="1081">
        <v>0</v>
      </c>
      <c r="U755" s="53">
        <v>0</v>
      </c>
      <c r="V755" s="1081">
        <v>0</v>
      </c>
      <c r="W755" s="53">
        <v>0</v>
      </c>
      <c r="X755" s="1081">
        <v>0</v>
      </c>
      <c r="Y755" s="53">
        <v>0</v>
      </c>
      <c r="Z755" s="1081">
        <v>0</v>
      </c>
      <c r="AA755" s="53">
        <v>0</v>
      </c>
      <c r="AB755" s="1081">
        <v>0</v>
      </c>
      <c r="AC755" s="53">
        <v>0</v>
      </c>
      <c r="AD755" s="1081">
        <v>0</v>
      </c>
      <c r="AE755" s="53">
        <v>0</v>
      </c>
      <c r="AF755" s="1081">
        <v>0</v>
      </c>
      <c r="AG755" s="53">
        <v>0</v>
      </c>
      <c r="AH755" s="1081">
        <v>0</v>
      </c>
      <c r="AI755" s="53">
        <v>0</v>
      </c>
    </row>
    <row r="756" spans="1:35" s="6" customFormat="1" ht="66">
      <c r="B756" s="51">
        <v>81.673352272727271</v>
      </c>
      <c r="C756" s="12" t="s">
        <v>851</v>
      </c>
      <c r="D756" s="11"/>
      <c r="E756" s="91">
        <v>294</v>
      </c>
      <c r="F756" s="9" t="s">
        <v>11</v>
      </c>
      <c r="G756" s="16" t="s">
        <v>12</v>
      </c>
      <c r="H756" s="17" t="s">
        <v>13</v>
      </c>
      <c r="I756" s="16" t="s">
        <v>14</v>
      </c>
      <c r="J756" s="53">
        <v>89</v>
      </c>
      <c r="K756" s="54">
        <v>26166</v>
      </c>
      <c r="L756" s="1127">
        <v>0</v>
      </c>
      <c r="M756" s="53">
        <v>0</v>
      </c>
      <c r="N756" s="1081">
        <v>0</v>
      </c>
      <c r="O756" s="53">
        <v>0</v>
      </c>
      <c r="P756" s="1081">
        <v>0</v>
      </c>
      <c r="Q756" s="53">
        <v>0</v>
      </c>
      <c r="R756" s="1081">
        <v>163</v>
      </c>
      <c r="S756" s="53">
        <v>14507</v>
      </c>
      <c r="T756" s="1081">
        <v>0</v>
      </c>
      <c r="U756" s="53">
        <v>0</v>
      </c>
      <c r="V756" s="1081">
        <v>0</v>
      </c>
      <c r="W756" s="53">
        <v>0</v>
      </c>
      <c r="X756" s="1081">
        <v>103</v>
      </c>
      <c r="Y756" s="53">
        <v>9167</v>
      </c>
      <c r="Z756" s="1081">
        <v>0</v>
      </c>
      <c r="AA756" s="53">
        <v>0</v>
      </c>
      <c r="AB756" s="1081">
        <v>0</v>
      </c>
      <c r="AC756" s="53">
        <v>0</v>
      </c>
      <c r="AD756" s="1081">
        <v>28</v>
      </c>
      <c r="AE756" s="53">
        <v>2492</v>
      </c>
      <c r="AF756" s="1081">
        <v>0</v>
      </c>
      <c r="AG756" s="53">
        <v>0</v>
      </c>
      <c r="AH756" s="1081">
        <v>0</v>
      </c>
      <c r="AI756" s="53">
        <v>0</v>
      </c>
    </row>
    <row r="757" spans="1:35" s="6" customFormat="1" ht="66">
      <c r="B757" s="51">
        <v>403.91250000000002</v>
      </c>
      <c r="C757" s="66" t="s">
        <v>852</v>
      </c>
      <c r="D757" s="11"/>
      <c r="E757" s="91">
        <v>7</v>
      </c>
      <c r="F757" s="9" t="s">
        <v>11</v>
      </c>
      <c r="G757" s="16" t="s">
        <v>12</v>
      </c>
      <c r="H757" s="17" t="s">
        <v>13</v>
      </c>
      <c r="I757" s="16" t="s">
        <v>14</v>
      </c>
      <c r="J757" s="53">
        <v>437</v>
      </c>
      <c r="K757" s="54">
        <v>3059</v>
      </c>
      <c r="L757" s="1127">
        <v>0</v>
      </c>
      <c r="M757" s="53">
        <v>0</v>
      </c>
      <c r="N757" s="1081">
        <v>0</v>
      </c>
      <c r="O757" s="53">
        <v>0</v>
      </c>
      <c r="P757" s="1081">
        <v>0</v>
      </c>
      <c r="Q757" s="53">
        <v>0</v>
      </c>
      <c r="R757" s="1081">
        <v>7</v>
      </c>
      <c r="S757" s="53">
        <v>3059</v>
      </c>
      <c r="T757" s="1081">
        <v>0</v>
      </c>
      <c r="U757" s="53">
        <v>0</v>
      </c>
      <c r="V757" s="1081">
        <v>0</v>
      </c>
      <c r="W757" s="53">
        <v>0</v>
      </c>
      <c r="X757" s="1081">
        <v>0</v>
      </c>
      <c r="Y757" s="53">
        <v>0</v>
      </c>
      <c r="Z757" s="1081">
        <v>0</v>
      </c>
      <c r="AA757" s="53">
        <v>0</v>
      </c>
      <c r="AB757" s="1081">
        <v>0</v>
      </c>
      <c r="AC757" s="53">
        <v>0</v>
      </c>
      <c r="AD757" s="1081">
        <v>0</v>
      </c>
      <c r="AE757" s="53">
        <v>0</v>
      </c>
      <c r="AF757" s="1081">
        <v>0</v>
      </c>
      <c r="AG757" s="53">
        <v>0</v>
      </c>
      <c r="AH757" s="1081">
        <v>0</v>
      </c>
      <c r="AI757" s="53">
        <v>0</v>
      </c>
    </row>
    <row r="758" spans="1:35" s="6" customFormat="1" ht="66">
      <c r="B758" s="51">
        <v>29.695999999999998</v>
      </c>
      <c r="C758" s="107" t="s">
        <v>854</v>
      </c>
      <c r="D758" s="11"/>
      <c r="E758" s="91">
        <v>50</v>
      </c>
      <c r="F758" s="9" t="s">
        <v>11</v>
      </c>
      <c r="G758" s="16" t="s">
        <v>12</v>
      </c>
      <c r="H758" s="17" t="s">
        <v>13</v>
      </c>
      <c r="I758" s="16" t="s">
        <v>14</v>
      </c>
      <c r="J758" s="53">
        <v>33</v>
      </c>
      <c r="K758" s="54">
        <v>1650</v>
      </c>
      <c r="L758" s="1127">
        <v>0</v>
      </c>
      <c r="M758" s="53">
        <v>0</v>
      </c>
      <c r="N758" s="1081">
        <v>0</v>
      </c>
      <c r="O758" s="53">
        <v>0</v>
      </c>
      <c r="P758" s="1081">
        <v>0</v>
      </c>
      <c r="Q758" s="53">
        <v>0</v>
      </c>
      <c r="R758" s="1081">
        <v>50</v>
      </c>
      <c r="S758" s="53">
        <v>1650</v>
      </c>
      <c r="T758" s="1081">
        <v>0</v>
      </c>
      <c r="U758" s="53">
        <v>0</v>
      </c>
      <c r="V758" s="1081">
        <v>0</v>
      </c>
      <c r="W758" s="53">
        <v>0</v>
      </c>
      <c r="X758" s="1081">
        <v>0</v>
      </c>
      <c r="Y758" s="53">
        <v>0</v>
      </c>
      <c r="Z758" s="1081">
        <v>0</v>
      </c>
      <c r="AA758" s="53">
        <v>0</v>
      </c>
      <c r="AB758" s="1081">
        <v>0</v>
      </c>
      <c r="AC758" s="53">
        <v>0</v>
      </c>
      <c r="AD758" s="1081">
        <v>0</v>
      </c>
      <c r="AE758" s="53">
        <v>0</v>
      </c>
      <c r="AF758" s="1081">
        <v>0</v>
      </c>
      <c r="AG758" s="53">
        <v>0</v>
      </c>
      <c r="AH758" s="1081">
        <v>0</v>
      </c>
      <c r="AI758" s="53">
        <v>0</v>
      </c>
    </row>
    <row r="759" spans="1:35" s="6" customFormat="1" ht="66">
      <c r="B759" s="51">
        <v>5.9391999999999996</v>
      </c>
      <c r="C759" s="107" t="s">
        <v>855</v>
      </c>
      <c r="D759" s="11"/>
      <c r="E759" s="91">
        <v>124</v>
      </c>
      <c r="F759" s="9" t="s">
        <v>11</v>
      </c>
      <c r="G759" s="16" t="s">
        <v>12</v>
      </c>
      <c r="H759" s="17" t="s">
        <v>13</v>
      </c>
      <c r="I759" s="16" t="s">
        <v>14</v>
      </c>
      <c r="J759" s="53">
        <v>7</v>
      </c>
      <c r="K759" s="54">
        <v>868</v>
      </c>
      <c r="L759" s="1127">
        <v>0</v>
      </c>
      <c r="M759" s="53">
        <v>0</v>
      </c>
      <c r="N759" s="1081">
        <v>0</v>
      </c>
      <c r="O759" s="53">
        <v>0</v>
      </c>
      <c r="P759" s="1081">
        <v>0</v>
      </c>
      <c r="Q759" s="53">
        <v>0</v>
      </c>
      <c r="R759" s="1081">
        <v>112</v>
      </c>
      <c r="S759" s="53">
        <v>784</v>
      </c>
      <c r="T759" s="1081">
        <v>0</v>
      </c>
      <c r="U759" s="53">
        <v>0</v>
      </c>
      <c r="V759" s="1081">
        <v>0</v>
      </c>
      <c r="W759" s="53">
        <v>0</v>
      </c>
      <c r="X759" s="1081">
        <v>0</v>
      </c>
      <c r="Y759" s="53">
        <v>0</v>
      </c>
      <c r="Z759" s="1081">
        <v>0</v>
      </c>
      <c r="AA759" s="53">
        <v>0</v>
      </c>
      <c r="AB759" s="1081">
        <v>0</v>
      </c>
      <c r="AC759" s="53">
        <v>0</v>
      </c>
      <c r="AD759" s="1081">
        <v>12</v>
      </c>
      <c r="AE759" s="53">
        <v>84</v>
      </c>
      <c r="AF759" s="1081">
        <v>0</v>
      </c>
      <c r="AG759" s="53">
        <v>0</v>
      </c>
      <c r="AH759" s="1081">
        <v>0</v>
      </c>
      <c r="AI759" s="53">
        <v>0</v>
      </c>
    </row>
    <row r="760" spans="1:35" s="6" customFormat="1" ht="66">
      <c r="B760" s="51">
        <v>10.26</v>
      </c>
      <c r="C760" s="115" t="s">
        <v>211</v>
      </c>
      <c r="D760" s="11"/>
      <c r="E760" s="91">
        <v>10</v>
      </c>
      <c r="F760" s="9" t="s">
        <v>22</v>
      </c>
      <c r="G760" s="16" t="s">
        <v>12</v>
      </c>
      <c r="H760" s="17" t="s">
        <v>13</v>
      </c>
      <c r="I760" s="16" t="s">
        <v>14</v>
      </c>
      <c r="J760" s="53">
        <v>11</v>
      </c>
      <c r="K760" s="54">
        <v>110</v>
      </c>
      <c r="L760" s="1127">
        <v>0</v>
      </c>
      <c r="M760" s="53">
        <v>0</v>
      </c>
      <c r="N760" s="1081">
        <v>0</v>
      </c>
      <c r="O760" s="53">
        <v>0</v>
      </c>
      <c r="P760" s="1081">
        <v>0</v>
      </c>
      <c r="Q760" s="53">
        <v>0</v>
      </c>
      <c r="R760" s="1081">
        <v>10</v>
      </c>
      <c r="S760" s="53">
        <v>110</v>
      </c>
      <c r="T760" s="1081">
        <v>0</v>
      </c>
      <c r="U760" s="53">
        <v>0</v>
      </c>
      <c r="V760" s="1081">
        <v>0</v>
      </c>
      <c r="W760" s="53">
        <v>0</v>
      </c>
      <c r="X760" s="1081">
        <v>0</v>
      </c>
      <c r="Y760" s="53">
        <v>0</v>
      </c>
      <c r="Z760" s="1081">
        <v>0</v>
      </c>
      <c r="AA760" s="53">
        <v>0</v>
      </c>
      <c r="AB760" s="1081">
        <v>0</v>
      </c>
      <c r="AC760" s="53">
        <v>0</v>
      </c>
      <c r="AD760" s="1081">
        <v>0</v>
      </c>
      <c r="AE760" s="53">
        <v>0</v>
      </c>
      <c r="AF760" s="1081">
        <v>0</v>
      </c>
      <c r="AG760" s="53">
        <v>0</v>
      </c>
      <c r="AH760" s="1081">
        <v>0</v>
      </c>
      <c r="AI760" s="53">
        <v>0</v>
      </c>
    </row>
    <row r="761" spans="1:35" s="6" customFormat="1" ht="66">
      <c r="B761" s="51">
        <v>345.94636363636363</v>
      </c>
      <c r="C761" s="116" t="s">
        <v>856</v>
      </c>
      <c r="D761" s="11"/>
      <c r="E761" s="91">
        <v>4</v>
      </c>
      <c r="F761" s="9" t="s">
        <v>22</v>
      </c>
      <c r="G761" s="16" t="s">
        <v>12</v>
      </c>
      <c r="H761" s="17" t="s">
        <v>13</v>
      </c>
      <c r="I761" s="16" t="s">
        <v>14</v>
      </c>
      <c r="J761" s="53">
        <v>374</v>
      </c>
      <c r="K761" s="54">
        <v>1496</v>
      </c>
      <c r="L761" s="1127">
        <v>0</v>
      </c>
      <c r="M761" s="53">
        <v>0</v>
      </c>
      <c r="N761" s="1081">
        <v>0</v>
      </c>
      <c r="O761" s="53">
        <v>0</v>
      </c>
      <c r="P761" s="1081">
        <v>0</v>
      </c>
      <c r="Q761" s="53">
        <v>0</v>
      </c>
      <c r="R761" s="1081">
        <v>3</v>
      </c>
      <c r="S761" s="53">
        <v>1122</v>
      </c>
      <c r="T761" s="1081">
        <v>0</v>
      </c>
      <c r="U761" s="53">
        <v>0</v>
      </c>
      <c r="V761" s="1081">
        <v>0</v>
      </c>
      <c r="W761" s="53">
        <v>0</v>
      </c>
      <c r="X761" s="1081">
        <v>1</v>
      </c>
      <c r="Y761" s="53">
        <v>374</v>
      </c>
      <c r="Z761" s="1081">
        <v>0</v>
      </c>
      <c r="AA761" s="53">
        <v>0</v>
      </c>
      <c r="AB761" s="1081">
        <v>0</v>
      </c>
      <c r="AC761" s="53">
        <v>0</v>
      </c>
      <c r="AD761" s="1081">
        <v>0</v>
      </c>
      <c r="AE761" s="53">
        <v>0</v>
      </c>
      <c r="AF761" s="1081">
        <v>0</v>
      </c>
      <c r="AG761" s="53">
        <v>0</v>
      </c>
      <c r="AH761" s="1081">
        <v>0</v>
      </c>
      <c r="AI761" s="53">
        <v>0</v>
      </c>
    </row>
    <row r="762" spans="1:35" s="6" customFormat="1" ht="39.950000000000003" customHeight="1">
      <c r="B762" s="51">
        <v>23.756799999999998</v>
      </c>
      <c r="C762" s="66" t="s">
        <v>858</v>
      </c>
      <c r="D762" s="11"/>
      <c r="E762" s="91">
        <v>30</v>
      </c>
      <c r="F762" s="9" t="s">
        <v>11</v>
      </c>
      <c r="G762" s="16" t="s">
        <v>12</v>
      </c>
      <c r="H762" s="17" t="s">
        <v>13</v>
      </c>
      <c r="I762" s="16" t="s">
        <v>14</v>
      </c>
      <c r="J762" s="53">
        <v>26</v>
      </c>
      <c r="K762" s="54">
        <v>780</v>
      </c>
      <c r="L762" s="1127">
        <v>0</v>
      </c>
      <c r="M762" s="53">
        <v>0</v>
      </c>
      <c r="N762" s="1081">
        <v>0</v>
      </c>
      <c r="O762" s="53">
        <v>0</v>
      </c>
      <c r="P762" s="1081">
        <v>0</v>
      </c>
      <c r="Q762" s="53">
        <v>0</v>
      </c>
      <c r="R762" s="1081">
        <v>30</v>
      </c>
      <c r="S762" s="53">
        <v>780</v>
      </c>
      <c r="T762" s="1081">
        <v>0</v>
      </c>
      <c r="U762" s="53">
        <v>0</v>
      </c>
      <c r="V762" s="1081">
        <v>0</v>
      </c>
      <c r="W762" s="53">
        <v>0</v>
      </c>
      <c r="X762" s="1081">
        <v>0</v>
      </c>
      <c r="Y762" s="53">
        <v>0</v>
      </c>
      <c r="Z762" s="1081">
        <v>0</v>
      </c>
      <c r="AA762" s="53">
        <v>0</v>
      </c>
      <c r="AB762" s="1081">
        <v>0</v>
      </c>
      <c r="AC762" s="53">
        <v>0</v>
      </c>
      <c r="AD762" s="1081">
        <v>0</v>
      </c>
      <c r="AE762" s="53">
        <v>0</v>
      </c>
      <c r="AF762" s="1081">
        <v>0</v>
      </c>
      <c r="AG762" s="53">
        <v>0</v>
      </c>
      <c r="AH762" s="1081">
        <v>0</v>
      </c>
      <c r="AI762" s="53">
        <v>0</v>
      </c>
    </row>
    <row r="763" spans="1:35" s="6" customFormat="1" ht="30" customHeight="1">
      <c r="B763" s="51">
        <v>17.258000000000003</v>
      </c>
      <c r="C763" s="66" t="s">
        <v>859</v>
      </c>
      <c r="D763" s="11"/>
      <c r="E763" s="91">
        <v>60</v>
      </c>
      <c r="F763" s="9" t="s">
        <v>11</v>
      </c>
      <c r="G763" s="16" t="s">
        <v>12</v>
      </c>
      <c r="H763" s="17" t="s">
        <v>13</v>
      </c>
      <c r="I763" s="16" t="s">
        <v>14</v>
      </c>
      <c r="J763" s="53">
        <v>19</v>
      </c>
      <c r="K763" s="54">
        <v>1140</v>
      </c>
      <c r="L763" s="1127">
        <v>0</v>
      </c>
      <c r="M763" s="53">
        <v>0</v>
      </c>
      <c r="N763" s="1081">
        <v>0</v>
      </c>
      <c r="O763" s="53">
        <v>0</v>
      </c>
      <c r="P763" s="1081">
        <v>0</v>
      </c>
      <c r="Q763" s="53">
        <v>0</v>
      </c>
      <c r="R763" s="1081">
        <v>30</v>
      </c>
      <c r="S763" s="53">
        <v>570</v>
      </c>
      <c r="T763" s="1081">
        <v>0</v>
      </c>
      <c r="U763" s="53">
        <v>0</v>
      </c>
      <c r="V763" s="1081">
        <v>0</v>
      </c>
      <c r="W763" s="53">
        <v>0</v>
      </c>
      <c r="X763" s="1081">
        <v>30</v>
      </c>
      <c r="Y763" s="53">
        <v>570</v>
      </c>
      <c r="Z763" s="1081">
        <v>0</v>
      </c>
      <c r="AA763" s="53">
        <v>0</v>
      </c>
      <c r="AB763" s="1081">
        <v>0</v>
      </c>
      <c r="AC763" s="53">
        <v>0</v>
      </c>
      <c r="AD763" s="1081">
        <v>0</v>
      </c>
      <c r="AE763" s="53">
        <v>0</v>
      </c>
      <c r="AF763" s="1081">
        <v>0</v>
      </c>
      <c r="AG763" s="53">
        <v>0</v>
      </c>
      <c r="AH763" s="1081">
        <v>0</v>
      </c>
      <c r="AI763" s="53">
        <v>0</v>
      </c>
    </row>
    <row r="764" spans="1:35" s="6" customFormat="1" ht="30" customHeight="1">
      <c r="B764" s="51">
        <v>17.817500000000003</v>
      </c>
      <c r="C764" s="66" t="s">
        <v>860</v>
      </c>
      <c r="D764" s="11"/>
      <c r="E764" s="91">
        <v>20</v>
      </c>
      <c r="F764" s="9" t="s">
        <v>11</v>
      </c>
      <c r="G764" s="16" t="s">
        <v>12</v>
      </c>
      <c r="H764" s="17" t="s">
        <v>13</v>
      </c>
      <c r="I764" s="16" t="s">
        <v>14</v>
      </c>
      <c r="J764" s="53">
        <v>19</v>
      </c>
      <c r="K764" s="54">
        <v>380</v>
      </c>
      <c r="L764" s="1127">
        <v>0</v>
      </c>
      <c r="M764" s="53">
        <v>0</v>
      </c>
      <c r="N764" s="1081">
        <v>0</v>
      </c>
      <c r="O764" s="53">
        <v>0</v>
      </c>
      <c r="P764" s="1081">
        <v>0</v>
      </c>
      <c r="Q764" s="53">
        <v>0</v>
      </c>
      <c r="R764" s="1081">
        <v>20</v>
      </c>
      <c r="S764" s="53">
        <v>380</v>
      </c>
      <c r="T764" s="1081">
        <v>0</v>
      </c>
      <c r="U764" s="53">
        <v>0</v>
      </c>
      <c r="V764" s="1081">
        <v>0</v>
      </c>
      <c r="W764" s="53">
        <v>0</v>
      </c>
      <c r="X764" s="1081">
        <v>0</v>
      </c>
      <c r="Y764" s="53">
        <v>0</v>
      </c>
      <c r="Z764" s="1081">
        <v>0</v>
      </c>
      <c r="AA764" s="53">
        <v>0</v>
      </c>
      <c r="AB764" s="1081">
        <v>0</v>
      </c>
      <c r="AC764" s="53">
        <v>0</v>
      </c>
      <c r="AD764" s="1081">
        <v>0</v>
      </c>
      <c r="AE764" s="53">
        <v>0</v>
      </c>
      <c r="AF764" s="1081">
        <v>0</v>
      </c>
      <c r="AG764" s="53">
        <v>0</v>
      </c>
      <c r="AH764" s="1081">
        <v>0</v>
      </c>
      <c r="AI764" s="53">
        <v>0</v>
      </c>
    </row>
    <row r="765" spans="1:35" s="6" customFormat="1" ht="30" customHeight="1">
      <c r="B765" s="51">
        <v>20.530999999999999</v>
      </c>
      <c r="C765" s="115" t="s">
        <v>862</v>
      </c>
      <c r="D765" s="11"/>
      <c r="E765" s="91">
        <v>10</v>
      </c>
      <c r="F765" s="9" t="s">
        <v>22</v>
      </c>
      <c r="G765" s="16" t="s">
        <v>12</v>
      </c>
      <c r="H765" s="17" t="s">
        <v>13</v>
      </c>
      <c r="I765" s="16" t="s">
        <v>14</v>
      </c>
      <c r="J765" s="53">
        <v>23</v>
      </c>
      <c r="K765" s="54">
        <v>230</v>
      </c>
      <c r="L765" s="1127">
        <v>0</v>
      </c>
      <c r="M765" s="53">
        <v>0</v>
      </c>
      <c r="N765" s="1081">
        <v>0</v>
      </c>
      <c r="O765" s="53">
        <v>0</v>
      </c>
      <c r="P765" s="1081">
        <v>0</v>
      </c>
      <c r="Q765" s="53">
        <v>0</v>
      </c>
      <c r="R765" s="1081">
        <v>10</v>
      </c>
      <c r="S765" s="53">
        <v>230</v>
      </c>
      <c r="T765" s="1081">
        <v>0</v>
      </c>
      <c r="U765" s="53">
        <v>0</v>
      </c>
      <c r="V765" s="1081">
        <v>0</v>
      </c>
      <c r="W765" s="53">
        <v>0</v>
      </c>
      <c r="X765" s="1081">
        <v>0</v>
      </c>
      <c r="Y765" s="53">
        <v>0</v>
      </c>
      <c r="Z765" s="1081">
        <v>0</v>
      </c>
      <c r="AA765" s="53">
        <v>0</v>
      </c>
      <c r="AB765" s="1081">
        <v>0</v>
      </c>
      <c r="AC765" s="53">
        <v>0</v>
      </c>
      <c r="AD765" s="1081">
        <v>0</v>
      </c>
      <c r="AE765" s="53">
        <v>0</v>
      </c>
      <c r="AF765" s="1081">
        <v>0</v>
      </c>
      <c r="AG765" s="53">
        <v>0</v>
      </c>
      <c r="AH765" s="1081">
        <v>0</v>
      </c>
      <c r="AI765" s="53">
        <v>0</v>
      </c>
    </row>
    <row r="766" spans="1:35" s="6" customFormat="1" ht="30" customHeight="1">
      <c r="A766" s="81"/>
      <c r="B766" s="117"/>
      <c r="C766" s="66" t="s">
        <v>866</v>
      </c>
      <c r="D766" s="11"/>
      <c r="E766" s="91">
        <v>200</v>
      </c>
      <c r="F766" s="9" t="s">
        <v>11</v>
      </c>
      <c r="G766" s="16" t="s">
        <v>12</v>
      </c>
      <c r="H766" s="17" t="s">
        <v>13</v>
      </c>
      <c r="I766" s="16" t="s">
        <v>14</v>
      </c>
      <c r="J766" s="118">
        <v>15.08</v>
      </c>
      <c r="K766" s="119">
        <v>3016</v>
      </c>
      <c r="L766" s="1134">
        <v>200</v>
      </c>
      <c r="M766" s="118">
        <v>3016</v>
      </c>
      <c r="N766" s="1089">
        <v>0</v>
      </c>
      <c r="O766" s="118">
        <v>0</v>
      </c>
      <c r="P766" s="1089">
        <v>0</v>
      </c>
      <c r="Q766" s="118">
        <v>0</v>
      </c>
      <c r="R766" s="1089">
        <v>0</v>
      </c>
      <c r="S766" s="118">
        <v>0</v>
      </c>
      <c r="T766" s="1089">
        <v>0</v>
      </c>
      <c r="U766" s="118">
        <v>0</v>
      </c>
      <c r="V766" s="1089">
        <v>0</v>
      </c>
      <c r="W766" s="118">
        <v>0</v>
      </c>
      <c r="X766" s="1089">
        <v>0</v>
      </c>
      <c r="Y766" s="118">
        <v>0</v>
      </c>
      <c r="Z766" s="1089">
        <v>0</v>
      </c>
      <c r="AA766" s="118">
        <v>0</v>
      </c>
      <c r="AB766" s="1089">
        <v>0</v>
      </c>
      <c r="AC766" s="118">
        <v>0</v>
      </c>
      <c r="AD766" s="1089">
        <v>0</v>
      </c>
      <c r="AE766" s="118">
        <v>0</v>
      </c>
      <c r="AF766" s="1089">
        <v>0</v>
      </c>
      <c r="AG766" s="118">
        <v>0</v>
      </c>
      <c r="AH766" s="1089">
        <v>0</v>
      </c>
      <c r="AI766" s="118">
        <v>0</v>
      </c>
    </row>
    <row r="767" spans="1:35" s="6" customFormat="1" ht="39.950000000000003" customHeight="1">
      <c r="A767" s="81"/>
      <c r="B767" s="117"/>
      <c r="C767" s="66" t="s">
        <v>867</v>
      </c>
      <c r="D767" s="11"/>
      <c r="E767" s="91">
        <v>200</v>
      </c>
      <c r="F767" s="9" t="s">
        <v>11</v>
      </c>
      <c r="G767" s="16" t="s">
        <v>12</v>
      </c>
      <c r="H767" s="17" t="s">
        <v>13</v>
      </c>
      <c r="I767" s="16" t="s">
        <v>14</v>
      </c>
      <c r="J767" s="118">
        <v>15.08</v>
      </c>
      <c r="K767" s="119">
        <v>3016</v>
      </c>
      <c r="L767" s="1134">
        <v>200</v>
      </c>
      <c r="M767" s="118">
        <v>3016</v>
      </c>
      <c r="N767" s="1089">
        <v>0</v>
      </c>
      <c r="O767" s="118">
        <v>0</v>
      </c>
      <c r="P767" s="1089">
        <v>0</v>
      </c>
      <c r="Q767" s="118">
        <v>0</v>
      </c>
      <c r="R767" s="1089">
        <v>0</v>
      </c>
      <c r="S767" s="118">
        <v>0</v>
      </c>
      <c r="T767" s="1089">
        <v>0</v>
      </c>
      <c r="U767" s="118">
        <v>0</v>
      </c>
      <c r="V767" s="1089">
        <v>0</v>
      </c>
      <c r="W767" s="118">
        <v>0</v>
      </c>
      <c r="X767" s="1089">
        <v>0</v>
      </c>
      <c r="Y767" s="118">
        <v>0</v>
      </c>
      <c r="Z767" s="1089">
        <v>0</v>
      </c>
      <c r="AA767" s="118">
        <v>0</v>
      </c>
      <c r="AB767" s="1089">
        <v>0</v>
      </c>
      <c r="AC767" s="118">
        <v>0</v>
      </c>
      <c r="AD767" s="1089">
        <v>0</v>
      </c>
      <c r="AE767" s="118">
        <v>0</v>
      </c>
      <c r="AF767" s="1089">
        <v>0</v>
      </c>
      <c r="AG767" s="118">
        <v>0</v>
      </c>
      <c r="AH767" s="1089">
        <v>0</v>
      </c>
      <c r="AI767" s="118">
        <v>0</v>
      </c>
    </row>
    <row r="768" spans="1:35" s="6" customFormat="1" ht="50.1" customHeight="1">
      <c r="A768" s="81"/>
      <c r="B768" s="117"/>
      <c r="C768" s="66" t="s">
        <v>868</v>
      </c>
      <c r="D768" s="11"/>
      <c r="E768" s="91">
        <v>50</v>
      </c>
      <c r="F768" s="9" t="s">
        <v>11</v>
      </c>
      <c r="G768" s="16" t="s">
        <v>12</v>
      </c>
      <c r="H768" s="17" t="s">
        <v>13</v>
      </c>
      <c r="I768" s="16" t="s">
        <v>14</v>
      </c>
      <c r="J768" s="118">
        <v>17.399999999999999</v>
      </c>
      <c r="K768" s="119">
        <v>869.99999999999989</v>
      </c>
      <c r="L768" s="1134">
        <v>50</v>
      </c>
      <c r="M768" s="118">
        <v>869.99999999999989</v>
      </c>
      <c r="N768" s="1089">
        <v>0</v>
      </c>
      <c r="O768" s="118">
        <v>0</v>
      </c>
      <c r="P768" s="1089">
        <v>0</v>
      </c>
      <c r="Q768" s="118">
        <v>0</v>
      </c>
      <c r="R768" s="1089">
        <v>0</v>
      </c>
      <c r="S768" s="118">
        <v>0</v>
      </c>
      <c r="T768" s="1089">
        <v>0</v>
      </c>
      <c r="U768" s="118">
        <v>0</v>
      </c>
      <c r="V768" s="1089">
        <v>0</v>
      </c>
      <c r="W768" s="118">
        <v>0</v>
      </c>
      <c r="X768" s="1089">
        <v>0</v>
      </c>
      <c r="Y768" s="118">
        <v>0</v>
      </c>
      <c r="Z768" s="1089">
        <v>0</v>
      </c>
      <c r="AA768" s="118">
        <v>0</v>
      </c>
      <c r="AB768" s="1089">
        <v>0</v>
      </c>
      <c r="AC768" s="118">
        <v>0</v>
      </c>
      <c r="AD768" s="1089">
        <v>0</v>
      </c>
      <c r="AE768" s="118">
        <v>0</v>
      </c>
      <c r="AF768" s="1089">
        <v>0</v>
      </c>
      <c r="AG768" s="118">
        <v>0</v>
      </c>
      <c r="AH768" s="1089">
        <v>0</v>
      </c>
      <c r="AI768" s="118">
        <v>0</v>
      </c>
    </row>
    <row r="769" spans="1:35" s="6" customFormat="1" ht="50.1" customHeight="1">
      <c r="A769" s="81"/>
      <c r="B769" s="117"/>
      <c r="C769" s="66" t="s">
        <v>869</v>
      </c>
      <c r="D769" s="11"/>
      <c r="E769" s="91">
        <v>200</v>
      </c>
      <c r="F769" s="9" t="s">
        <v>11</v>
      </c>
      <c r="G769" s="16" t="s">
        <v>12</v>
      </c>
      <c r="H769" s="17" t="s">
        <v>13</v>
      </c>
      <c r="I769" s="16" t="s">
        <v>14</v>
      </c>
      <c r="J769" s="118">
        <v>54.52</v>
      </c>
      <c r="K769" s="119">
        <v>10904</v>
      </c>
      <c r="L769" s="1134">
        <v>200</v>
      </c>
      <c r="M769" s="118">
        <v>10904</v>
      </c>
      <c r="N769" s="1089">
        <v>0</v>
      </c>
      <c r="O769" s="118">
        <v>0</v>
      </c>
      <c r="P769" s="1089">
        <v>0</v>
      </c>
      <c r="Q769" s="118">
        <v>0</v>
      </c>
      <c r="R769" s="1089">
        <v>0</v>
      </c>
      <c r="S769" s="118">
        <v>0</v>
      </c>
      <c r="T769" s="1089">
        <v>0</v>
      </c>
      <c r="U769" s="118">
        <v>0</v>
      </c>
      <c r="V769" s="1089">
        <v>0</v>
      </c>
      <c r="W769" s="118">
        <v>0</v>
      </c>
      <c r="X769" s="1089">
        <v>0</v>
      </c>
      <c r="Y769" s="118">
        <v>0</v>
      </c>
      <c r="Z769" s="1089">
        <v>0</v>
      </c>
      <c r="AA769" s="118">
        <v>0</v>
      </c>
      <c r="AB769" s="1089">
        <v>0</v>
      </c>
      <c r="AC769" s="118">
        <v>0</v>
      </c>
      <c r="AD769" s="1089">
        <v>0</v>
      </c>
      <c r="AE769" s="118">
        <v>0</v>
      </c>
      <c r="AF769" s="1089">
        <v>0</v>
      </c>
      <c r="AG769" s="118">
        <v>0</v>
      </c>
      <c r="AH769" s="1089">
        <v>0</v>
      </c>
      <c r="AI769" s="118">
        <v>0</v>
      </c>
    </row>
    <row r="770" spans="1:35" s="6" customFormat="1" ht="39.950000000000003" customHeight="1">
      <c r="A770" s="81"/>
      <c r="B770" s="117"/>
      <c r="C770" s="66" t="s">
        <v>870</v>
      </c>
      <c r="D770" s="11"/>
      <c r="E770" s="91">
        <v>200</v>
      </c>
      <c r="F770" s="9" t="s">
        <v>11</v>
      </c>
      <c r="G770" s="16" t="s">
        <v>12</v>
      </c>
      <c r="H770" s="17" t="s">
        <v>13</v>
      </c>
      <c r="I770" s="16" t="s">
        <v>14</v>
      </c>
      <c r="J770" s="118">
        <v>41.76</v>
      </c>
      <c r="K770" s="119">
        <v>8352</v>
      </c>
      <c r="L770" s="1134">
        <v>200</v>
      </c>
      <c r="M770" s="118">
        <v>8352</v>
      </c>
      <c r="N770" s="1089">
        <v>0</v>
      </c>
      <c r="O770" s="118">
        <v>0</v>
      </c>
      <c r="P770" s="1089">
        <v>0</v>
      </c>
      <c r="Q770" s="118">
        <v>0</v>
      </c>
      <c r="R770" s="1089">
        <v>0</v>
      </c>
      <c r="S770" s="118">
        <v>0</v>
      </c>
      <c r="T770" s="1089">
        <v>0</v>
      </c>
      <c r="U770" s="118">
        <v>0</v>
      </c>
      <c r="V770" s="1089">
        <v>0</v>
      </c>
      <c r="W770" s="118">
        <v>0</v>
      </c>
      <c r="X770" s="1089">
        <v>0</v>
      </c>
      <c r="Y770" s="118">
        <v>0</v>
      </c>
      <c r="Z770" s="1089">
        <v>0</v>
      </c>
      <c r="AA770" s="118">
        <v>0</v>
      </c>
      <c r="AB770" s="1089">
        <v>0</v>
      </c>
      <c r="AC770" s="118">
        <v>0</v>
      </c>
      <c r="AD770" s="1089">
        <v>0</v>
      </c>
      <c r="AE770" s="118">
        <v>0</v>
      </c>
      <c r="AF770" s="1089">
        <v>0</v>
      </c>
      <c r="AG770" s="118">
        <v>0</v>
      </c>
      <c r="AH770" s="1089">
        <v>0</v>
      </c>
      <c r="AI770" s="118">
        <v>0</v>
      </c>
    </row>
    <row r="771" spans="1:35" s="6" customFormat="1" ht="39.950000000000003" customHeight="1">
      <c r="A771" s="81"/>
      <c r="B771" s="117"/>
      <c r="C771" s="66" t="s">
        <v>871</v>
      </c>
      <c r="D771" s="11"/>
      <c r="E771" s="91">
        <v>200</v>
      </c>
      <c r="F771" s="9" t="s">
        <v>11</v>
      </c>
      <c r="G771" s="16" t="s">
        <v>12</v>
      </c>
      <c r="H771" s="17" t="s">
        <v>13</v>
      </c>
      <c r="I771" s="16" t="s">
        <v>14</v>
      </c>
      <c r="J771" s="118">
        <v>34.799999999999997</v>
      </c>
      <c r="K771" s="119">
        <v>6959.9999999999991</v>
      </c>
      <c r="L771" s="1134">
        <v>200</v>
      </c>
      <c r="M771" s="118">
        <v>6959.9999999999991</v>
      </c>
      <c r="N771" s="1089">
        <v>0</v>
      </c>
      <c r="O771" s="118">
        <v>0</v>
      </c>
      <c r="P771" s="1089">
        <v>0</v>
      </c>
      <c r="Q771" s="118">
        <v>0</v>
      </c>
      <c r="R771" s="1089">
        <v>0</v>
      </c>
      <c r="S771" s="118">
        <v>0</v>
      </c>
      <c r="T771" s="1089">
        <v>0</v>
      </c>
      <c r="U771" s="118">
        <v>0</v>
      </c>
      <c r="V771" s="1089">
        <v>0</v>
      </c>
      <c r="W771" s="118">
        <v>0</v>
      </c>
      <c r="X771" s="1089">
        <v>0</v>
      </c>
      <c r="Y771" s="118">
        <v>0</v>
      </c>
      <c r="Z771" s="1089">
        <v>0</v>
      </c>
      <c r="AA771" s="118">
        <v>0</v>
      </c>
      <c r="AB771" s="1089">
        <v>0</v>
      </c>
      <c r="AC771" s="118">
        <v>0</v>
      </c>
      <c r="AD771" s="1089">
        <v>0</v>
      </c>
      <c r="AE771" s="118">
        <v>0</v>
      </c>
      <c r="AF771" s="1089">
        <v>0</v>
      </c>
      <c r="AG771" s="118">
        <v>0</v>
      </c>
      <c r="AH771" s="1089">
        <v>0</v>
      </c>
      <c r="AI771" s="118">
        <v>0</v>
      </c>
    </row>
    <row r="772" spans="1:35" s="6" customFormat="1" ht="39.950000000000003" customHeight="1">
      <c r="A772" s="81"/>
      <c r="B772" s="117"/>
      <c r="C772" s="66" t="s">
        <v>872</v>
      </c>
      <c r="D772" s="11"/>
      <c r="E772" s="91">
        <v>200</v>
      </c>
      <c r="F772" s="9" t="s">
        <v>11</v>
      </c>
      <c r="G772" s="16" t="s">
        <v>12</v>
      </c>
      <c r="H772" s="17" t="s">
        <v>13</v>
      </c>
      <c r="I772" s="16" t="s">
        <v>14</v>
      </c>
      <c r="J772" s="118">
        <v>23.2</v>
      </c>
      <c r="K772" s="119">
        <v>4640</v>
      </c>
      <c r="L772" s="1134">
        <v>200</v>
      </c>
      <c r="M772" s="118">
        <v>4640</v>
      </c>
      <c r="N772" s="1089">
        <v>0</v>
      </c>
      <c r="O772" s="118">
        <v>0</v>
      </c>
      <c r="P772" s="1089">
        <v>0</v>
      </c>
      <c r="Q772" s="118">
        <v>0</v>
      </c>
      <c r="R772" s="1089">
        <v>0</v>
      </c>
      <c r="S772" s="118">
        <v>0</v>
      </c>
      <c r="T772" s="1089">
        <v>0</v>
      </c>
      <c r="U772" s="118">
        <v>0</v>
      </c>
      <c r="V772" s="1089">
        <v>0</v>
      </c>
      <c r="W772" s="118">
        <v>0</v>
      </c>
      <c r="X772" s="1089">
        <v>0</v>
      </c>
      <c r="Y772" s="118">
        <v>0</v>
      </c>
      <c r="Z772" s="1089">
        <v>0</v>
      </c>
      <c r="AA772" s="118">
        <v>0</v>
      </c>
      <c r="AB772" s="1089">
        <v>0</v>
      </c>
      <c r="AC772" s="118">
        <v>0</v>
      </c>
      <c r="AD772" s="1089">
        <v>0</v>
      </c>
      <c r="AE772" s="118">
        <v>0</v>
      </c>
      <c r="AF772" s="1089">
        <v>0</v>
      </c>
      <c r="AG772" s="118">
        <v>0</v>
      </c>
      <c r="AH772" s="1089">
        <v>0</v>
      </c>
      <c r="AI772" s="118">
        <v>0</v>
      </c>
    </row>
    <row r="773" spans="1:35" s="6" customFormat="1" ht="50.1" customHeight="1">
      <c r="A773" s="81"/>
      <c r="B773" s="117"/>
      <c r="C773" s="66" t="s">
        <v>873</v>
      </c>
      <c r="D773" s="11"/>
      <c r="E773" s="91">
        <v>50</v>
      </c>
      <c r="F773" s="9" t="s">
        <v>11</v>
      </c>
      <c r="G773" s="16" t="s">
        <v>12</v>
      </c>
      <c r="H773" s="17" t="s">
        <v>13</v>
      </c>
      <c r="I773" s="16" t="s">
        <v>14</v>
      </c>
      <c r="J773" s="118">
        <v>29</v>
      </c>
      <c r="K773" s="119">
        <v>1450</v>
      </c>
      <c r="L773" s="1134">
        <v>50</v>
      </c>
      <c r="M773" s="118">
        <v>1450</v>
      </c>
      <c r="N773" s="1089">
        <v>0</v>
      </c>
      <c r="O773" s="118">
        <v>0</v>
      </c>
      <c r="P773" s="1089">
        <v>0</v>
      </c>
      <c r="Q773" s="118">
        <v>0</v>
      </c>
      <c r="R773" s="1089">
        <v>0</v>
      </c>
      <c r="S773" s="118">
        <v>0</v>
      </c>
      <c r="T773" s="1089">
        <v>0</v>
      </c>
      <c r="U773" s="118">
        <v>0</v>
      </c>
      <c r="V773" s="1089">
        <v>0</v>
      </c>
      <c r="W773" s="118">
        <v>0</v>
      </c>
      <c r="X773" s="1089">
        <v>0</v>
      </c>
      <c r="Y773" s="118">
        <v>0</v>
      </c>
      <c r="Z773" s="1089">
        <v>0</v>
      </c>
      <c r="AA773" s="118">
        <v>0</v>
      </c>
      <c r="AB773" s="1089">
        <v>0</v>
      </c>
      <c r="AC773" s="118">
        <v>0</v>
      </c>
      <c r="AD773" s="1089">
        <v>0</v>
      </c>
      <c r="AE773" s="118">
        <v>0</v>
      </c>
      <c r="AF773" s="1089">
        <v>0</v>
      </c>
      <c r="AG773" s="118">
        <v>0</v>
      </c>
      <c r="AH773" s="1089">
        <v>0</v>
      </c>
      <c r="AI773" s="118">
        <v>0</v>
      </c>
    </row>
    <row r="774" spans="1:35" s="6" customFormat="1" ht="30" customHeight="1">
      <c r="A774" s="81"/>
      <c r="B774" s="117"/>
      <c r="C774" s="66" t="s">
        <v>874</v>
      </c>
      <c r="D774" s="11"/>
      <c r="E774" s="91">
        <v>150</v>
      </c>
      <c r="F774" s="9" t="s">
        <v>11</v>
      </c>
      <c r="G774" s="16" t="s">
        <v>12</v>
      </c>
      <c r="H774" s="17" t="s">
        <v>13</v>
      </c>
      <c r="I774" s="16" t="s">
        <v>14</v>
      </c>
      <c r="J774" s="118">
        <v>32.480000000000004</v>
      </c>
      <c r="K774" s="119">
        <v>4872.0000000000009</v>
      </c>
      <c r="L774" s="1134">
        <v>150</v>
      </c>
      <c r="M774" s="118">
        <v>4872.0000000000009</v>
      </c>
      <c r="N774" s="1089">
        <v>0</v>
      </c>
      <c r="O774" s="118">
        <v>0</v>
      </c>
      <c r="P774" s="1089">
        <v>0</v>
      </c>
      <c r="Q774" s="118">
        <v>0</v>
      </c>
      <c r="R774" s="1089">
        <v>0</v>
      </c>
      <c r="S774" s="118">
        <v>0</v>
      </c>
      <c r="T774" s="1089">
        <v>0</v>
      </c>
      <c r="U774" s="118">
        <v>0</v>
      </c>
      <c r="V774" s="1089">
        <v>0</v>
      </c>
      <c r="W774" s="118">
        <v>0</v>
      </c>
      <c r="X774" s="1089">
        <v>0</v>
      </c>
      <c r="Y774" s="118">
        <v>0</v>
      </c>
      <c r="Z774" s="1089">
        <v>0</v>
      </c>
      <c r="AA774" s="118">
        <v>0</v>
      </c>
      <c r="AB774" s="1089">
        <v>0</v>
      </c>
      <c r="AC774" s="118">
        <v>0</v>
      </c>
      <c r="AD774" s="1089">
        <v>0</v>
      </c>
      <c r="AE774" s="118">
        <v>0</v>
      </c>
      <c r="AF774" s="1089">
        <v>0</v>
      </c>
      <c r="AG774" s="118">
        <v>0</v>
      </c>
      <c r="AH774" s="1089">
        <v>0</v>
      </c>
      <c r="AI774" s="118">
        <v>0</v>
      </c>
    </row>
    <row r="775" spans="1:35" s="6" customFormat="1" ht="30" customHeight="1">
      <c r="A775" s="81"/>
      <c r="B775" s="117"/>
      <c r="C775" s="66" t="s">
        <v>875</v>
      </c>
      <c r="D775" s="11"/>
      <c r="E775" s="91">
        <v>3</v>
      </c>
      <c r="F775" s="9" t="s">
        <v>11</v>
      </c>
      <c r="G775" s="16" t="s">
        <v>12</v>
      </c>
      <c r="H775" s="17" t="s">
        <v>13</v>
      </c>
      <c r="I775" s="16" t="s">
        <v>14</v>
      </c>
      <c r="J775" s="118">
        <v>4872</v>
      </c>
      <c r="K775" s="119">
        <v>14616</v>
      </c>
      <c r="L775" s="1134">
        <v>3</v>
      </c>
      <c r="M775" s="118">
        <v>14616</v>
      </c>
      <c r="N775" s="1089">
        <v>0</v>
      </c>
      <c r="O775" s="118">
        <v>0</v>
      </c>
      <c r="P775" s="1089">
        <v>0</v>
      </c>
      <c r="Q775" s="118">
        <v>0</v>
      </c>
      <c r="R775" s="1089">
        <v>0</v>
      </c>
      <c r="S775" s="118">
        <v>0</v>
      </c>
      <c r="T775" s="1089">
        <v>0</v>
      </c>
      <c r="U775" s="118">
        <v>0</v>
      </c>
      <c r="V775" s="1089">
        <v>0</v>
      </c>
      <c r="W775" s="118">
        <v>0</v>
      </c>
      <c r="X775" s="1089">
        <v>0</v>
      </c>
      <c r="Y775" s="118">
        <v>0</v>
      </c>
      <c r="Z775" s="1089">
        <v>0</v>
      </c>
      <c r="AA775" s="118">
        <v>0</v>
      </c>
      <c r="AB775" s="1089">
        <v>0</v>
      </c>
      <c r="AC775" s="118">
        <v>0</v>
      </c>
      <c r="AD775" s="1089">
        <v>0</v>
      </c>
      <c r="AE775" s="118">
        <v>0</v>
      </c>
      <c r="AF775" s="1089">
        <v>0</v>
      </c>
      <c r="AG775" s="118">
        <v>0</v>
      </c>
      <c r="AH775" s="1089">
        <v>0</v>
      </c>
      <c r="AI775" s="118">
        <v>0</v>
      </c>
    </row>
    <row r="776" spans="1:35" s="6" customFormat="1" ht="39.950000000000003" customHeight="1">
      <c r="A776" s="81"/>
      <c r="B776" s="117"/>
      <c r="C776" s="66" t="s">
        <v>876</v>
      </c>
      <c r="D776" s="11"/>
      <c r="E776" s="91">
        <v>6</v>
      </c>
      <c r="F776" s="9" t="s">
        <v>11</v>
      </c>
      <c r="G776" s="16" t="s">
        <v>12</v>
      </c>
      <c r="H776" s="17" t="s">
        <v>13</v>
      </c>
      <c r="I776" s="16" t="s">
        <v>14</v>
      </c>
      <c r="J776" s="118">
        <v>3828</v>
      </c>
      <c r="K776" s="119">
        <v>22968</v>
      </c>
      <c r="L776" s="1134">
        <v>6</v>
      </c>
      <c r="M776" s="118">
        <v>22968</v>
      </c>
      <c r="N776" s="1089">
        <v>0</v>
      </c>
      <c r="O776" s="118">
        <v>0</v>
      </c>
      <c r="P776" s="1089">
        <v>0</v>
      </c>
      <c r="Q776" s="118">
        <v>0</v>
      </c>
      <c r="R776" s="1089">
        <v>0</v>
      </c>
      <c r="S776" s="118">
        <v>0</v>
      </c>
      <c r="T776" s="1089">
        <v>0</v>
      </c>
      <c r="U776" s="118">
        <v>0</v>
      </c>
      <c r="V776" s="1089">
        <v>0</v>
      </c>
      <c r="W776" s="118">
        <v>0</v>
      </c>
      <c r="X776" s="1089">
        <v>0</v>
      </c>
      <c r="Y776" s="118">
        <v>0</v>
      </c>
      <c r="Z776" s="1089">
        <v>0</v>
      </c>
      <c r="AA776" s="118">
        <v>0</v>
      </c>
      <c r="AB776" s="1089">
        <v>0</v>
      </c>
      <c r="AC776" s="118">
        <v>0</v>
      </c>
      <c r="AD776" s="1089">
        <v>0</v>
      </c>
      <c r="AE776" s="118">
        <v>0</v>
      </c>
      <c r="AF776" s="1089">
        <v>0</v>
      </c>
      <c r="AG776" s="118">
        <v>0</v>
      </c>
      <c r="AH776" s="1089">
        <v>0</v>
      </c>
      <c r="AI776" s="118">
        <v>0</v>
      </c>
    </row>
    <row r="777" spans="1:35" s="6" customFormat="1" ht="30" customHeight="1">
      <c r="A777" s="81"/>
      <c r="B777" s="117"/>
      <c r="C777" s="66" t="s">
        <v>877</v>
      </c>
      <c r="D777" s="11"/>
      <c r="E777" s="91">
        <v>6</v>
      </c>
      <c r="F777" s="9" t="s">
        <v>11</v>
      </c>
      <c r="G777" s="16" t="s">
        <v>12</v>
      </c>
      <c r="H777" s="17" t="s">
        <v>13</v>
      </c>
      <c r="I777" s="16" t="s">
        <v>14</v>
      </c>
      <c r="J777" s="118">
        <v>3596</v>
      </c>
      <c r="K777" s="119">
        <v>21576</v>
      </c>
      <c r="L777" s="1134">
        <v>6</v>
      </c>
      <c r="M777" s="118">
        <v>21576</v>
      </c>
      <c r="N777" s="1089">
        <v>0</v>
      </c>
      <c r="O777" s="118">
        <v>0</v>
      </c>
      <c r="P777" s="1089">
        <v>0</v>
      </c>
      <c r="Q777" s="118">
        <v>0</v>
      </c>
      <c r="R777" s="1089">
        <v>0</v>
      </c>
      <c r="S777" s="118">
        <v>0</v>
      </c>
      <c r="T777" s="1089">
        <v>0</v>
      </c>
      <c r="U777" s="118">
        <v>0</v>
      </c>
      <c r="V777" s="1089">
        <v>0</v>
      </c>
      <c r="W777" s="118">
        <v>0</v>
      </c>
      <c r="X777" s="1089">
        <v>0</v>
      </c>
      <c r="Y777" s="118">
        <v>0</v>
      </c>
      <c r="Z777" s="1089">
        <v>0</v>
      </c>
      <c r="AA777" s="118">
        <v>0</v>
      </c>
      <c r="AB777" s="1089">
        <v>0</v>
      </c>
      <c r="AC777" s="118">
        <v>0</v>
      </c>
      <c r="AD777" s="1089">
        <v>0</v>
      </c>
      <c r="AE777" s="118">
        <v>0</v>
      </c>
      <c r="AF777" s="1089">
        <v>0</v>
      </c>
      <c r="AG777" s="118">
        <v>0</v>
      </c>
      <c r="AH777" s="1089">
        <v>0</v>
      </c>
      <c r="AI777" s="118">
        <v>0</v>
      </c>
    </row>
    <row r="778" spans="1:35" s="6" customFormat="1" ht="30" customHeight="1">
      <c r="A778" s="81"/>
      <c r="B778" s="117"/>
      <c r="C778" s="66" t="s">
        <v>878</v>
      </c>
      <c r="D778" s="11"/>
      <c r="E778" s="91">
        <v>6</v>
      </c>
      <c r="F778" s="9" t="s">
        <v>11</v>
      </c>
      <c r="G778" s="16" t="s">
        <v>12</v>
      </c>
      <c r="H778" s="17" t="s">
        <v>13</v>
      </c>
      <c r="I778" s="16" t="s">
        <v>14</v>
      </c>
      <c r="J778" s="118">
        <v>3480</v>
      </c>
      <c r="K778" s="119">
        <v>20880</v>
      </c>
      <c r="L778" s="1134">
        <v>6</v>
      </c>
      <c r="M778" s="118">
        <v>20880</v>
      </c>
      <c r="N778" s="1089">
        <v>0</v>
      </c>
      <c r="O778" s="118">
        <v>0</v>
      </c>
      <c r="P778" s="1089">
        <v>0</v>
      </c>
      <c r="Q778" s="118">
        <v>0</v>
      </c>
      <c r="R778" s="1089">
        <v>0</v>
      </c>
      <c r="S778" s="118">
        <v>0</v>
      </c>
      <c r="T778" s="1089">
        <v>0</v>
      </c>
      <c r="U778" s="118">
        <v>0</v>
      </c>
      <c r="V778" s="1089">
        <v>0</v>
      </c>
      <c r="W778" s="118">
        <v>0</v>
      </c>
      <c r="X778" s="1089">
        <v>0</v>
      </c>
      <c r="Y778" s="118">
        <v>0</v>
      </c>
      <c r="Z778" s="1089">
        <v>0</v>
      </c>
      <c r="AA778" s="118">
        <v>0</v>
      </c>
      <c r="AB778" s="1089">
        <v>0</v>
      </c>
      <c r="AC778" s="118">
        <v>0</v>
      </c>
      <c r="AD778" s="1089">
        <v>0</v>
      </c>
      <c r="AE778" s="118">
        <v>0</v>
      </c>
      <c r="AF778" s="1089">
        <v>0</v>
      </c>
      <c r="AG778" s="118">
        <v>0</v>
      </c>
      <c r="AH778" s="1089">
        <v>0</v>
      </c>
      <c r="AI778" s="118">
        <v>0</v>
      </c>
    </row>
    <row r="779" spans="1:35" s="6" customFormat="1" ht="30" customHeight="1">
      <c r="A779" s="81"/>
      <c r="B779" s="117"/>
      <c r="C779" s="66" t="s">
        <v>879</v>
      </c>
      <c r="D779" s="11"/>
      <c r="E779" s="91">
        <v>6</v>
      </c>
      <c r="F779" s="9" t="s">
        <v>11</v>
      </c>
      <c r="G779" s="16" t="s">
        <v>12</v>
      </c>
      <c r="H779" s="17" t="s">
        <v>13</v>
      </c>
      <c r="I779" s="16" t="s">
        <v>14</v>
      </c>
      <c r="J779" s="118">
        <v>3248</v>
      </c>
      <c r="K779" s="119">
        <v>19488</v>
      </c>
      <c r="L779" s="1134">
        <v>6</v>
      </c>
      <c r="M779" s="118">
        <v>19488</v>
      </c>
      <c r="N779" s="1089">
        <v>0</v>
      </c>
      <c r="O779" s="118">
        <v>0</v>
      </c>
      <c r="P779" s="1089">
        <v>0</v>
      </c>
      <c r="Q779" s="118">
        <v>0</v>
      </c>
      <c r="R779" s="1089">
        <v>0</v>
      </c>
      <c r="S779" s="118">
        <v>0</v>
      </c>
      <c r="T779" s="1089">
        <v>0</v>
      </c>
      <c r="U779" s="118">
        <v>0</v>
      </c>
      <c r="V779" s="1089">
        <v>0</v>
      </c>
      <c r="W779" s="118">
        <v>0</v>
      </c>
      <c r="X779" s="1089">
        <v>0</v>
      </c>
      <c r="Y779" s="118">
        <v>0</v>
      </c>
      <c r="Z779" s="1089">
        <v>0</v>
      </c>
      <c r="AA779" s="118">
        <v>0</v>
      </c>
      <c r="AB779" s="1089">
        <v>0</v>
      </c>
      <c r="AC779" s="118">
        <v>0</v>
      </c>
      <c r="AD779" s="1089">
        <v>0</v>
      </c>
      <c r="AE779" s="118">
        <v>0</v>
      </c>
      <c r="AF779" s="1089">
        <v>0</v>
      </c>
      <c r="AG779" s="118">
        <v>0</v>
      </c>
      <c r="AH779" s="1089">
        <v>0</v>
      </c>
      <c r="AI779" s="118">
        <v>0</v>
      </c>
    </row>
    <row r="780" spans="1:35" s="6" customFormat="1" ht="30" customHeight="1">
      <c r="A780" s="81"/>
      <c r="B780" s="117"/>
      <c r="C780" s="66" t="s">
        <v>880</v>
      </c>
      <c r="D780" s="11"/>
      <c r="E780" s="91">
        <v>6</v>
      </c>
      <c r="F780" s="9" t="s">
        <v>11</v>
      </c>
      <c r="G780" s="16" t="s">
        <v>12</v>
      </c>
      <c r="H780" s="17" t="s">
        <v>13</v>
      </c>
      <c r="I780" s="16" t="s">
        <v>14</v>
      </c>
      <c r="J780" s="118">
        <v>429.2</v>
      </c>
      <c r="K780" s="119">
        <v>2575.1999999999998</v>
      </c>
      <c r="L780" s="1134">
        <v>6</v>
      </c>
      <c r="M780" s="118">
        <v>2575.1999999999998</v>
      </c>
      <c r="N780" s="1089">
        <v>0</v>
      </c>
      <c r="O780" s="118">
        <v>0</v>
      </c>
      <c r="P780" s="1089">
        <v>0</v>
      </c>
      <c r="Q780" s="118">
        <v>0</v>
      </c>
      <c r="R780" s="1089">
        <v>0</v>
      </c>
      <c r="S780" s="118">
        <v>0</v>
      </c>
      <c r="T780" s="1089">
        <v>0</v>
      </c>
      <c r="U780" s="118">
        <v>0</v>
      </c>
      <c r="V780" s="1089">
        <v>0</v>
      </c>
      <c r="W780" s="118">
        <v>0</v>
      </c>
      <c r="X780" s="1089">
        <v>0</v>
      </c>
      <c r="Y780" s="118">
        <v>0</v>
      </c>
      <c r="Z780" s="1089">
        <v>0</v>
      </c>
      <c r="AA780" s="118">
        <v>0</v>
      </c>
      <c r="AB780" s="1089">
        <v>0</v>
      </c>
      <c r="AC780" s="118">
        <v>0</v>
      </c>
      <c r="AD780" s="1089">
        <v>0</v>
      </c>
      <c r="AE780" s="118">
        <v>0</v>
      </c>
      <c r="AF780" s="1089">
        <v>0</v>
      </c>
      <c r="AG780" s="118">
        <v>0</v>
      </c>
      <c r="AH780" s="1089">
        <v>0</v>
      </c>
      <c r="AI780" s="118">
        <v>0</v>
      </c>
    </row>
    <row r="781" spans="1:35" s="6" customFormat="1" ht="30" customHeight="1">
      <c r="A781" s="81"/>
      <c r="B781" s="117"/>
      <c r="C781" s="66" t="s">
        <v>881</v>
      </c>
      <c r="D781" s="11"/>
      <c r="E781" s="91">
        <v>2</v>
      </c>
      <c r="F781" s="9" t="s">
        <v>395</v>
      </c>
      <c r="G781" s="16" t="s">
        <v>12</v>
      </c>
      <c r="H781" s="17" t="s">
        <v>13</v>
      </c>
      <c r="I781" s="16" t="s">
        <v>14</v>
      </c>
      <c r="J781" s="118">
        <v>638</v>
      </c>
      <c r="K781" s="119">
        <v>1276</v>
      </c>
      <c r="L781" s="1134">
        <v>2</v>
      </c>
      <c r="M781" s="118">
        <v>1276</v>
      </c>
      <c r="N781" s="1089">
        <v>0</v>
      </c>
      <c r="O781" s="118">
        <v>0</v>
      </c>
      <c r="P781" s="1089">
        <v>0</v>
      </c>
      <c r="Q781" s="118">
        <v>0</v>
      </c>
      <c r="R781" s="1089">
        <v>0</v>
      </c>
      <c r="S781" s="118">
        <v>0</v>
      </c>
      <c r="T781" s="1089">
        <v>0</v>
      </c>
      <c r="U781" s="118">
        <v>0</v>
      </c>
      <c r="V781" s="1089">
        <v>0</v>
      </c>
      <c r="W781" s="118">
        <v>0</v>
      </c>
      <c r="X781" s="1089">
        <v>0</v>
      </c>
      <c r="Y781" s="118">
        <v>0</v>
      </c>
      <c r="Z781" s="1089">
        <v>0</v>
      </c>
      <c r="AA781" s="118">
        <v>0</v>
      </c>
      <c r="AB781" s="1089">
        <v>0</v>
      </c>
      <c r="AC781" s="118">
        <v>0</v>
      </c>
      <c r="AD781" s="1089">
        <v>0</v>
      </c>
      <c r="AE781" s="118">
        <v>0</v>
      </c>
      <c r="AF781" s="1089">
        <v>0</v>
      </c>
      <c r="AG781" s="118">
        <v>0</v>
      </c>
      <c r="AH781" s="1089">
        <v>0</v>
      </c>
      <c r="AI781" s="118">
        <v>0</v>
      </c>
    </row>
    <row r="782" spans="1:35" s="6" customFormat="1" ht="30" customHeight="1">
      <c r="A782" s="81"/>
      <c r="B782" s="117"/>
      <c r="C782" s="66" t="s">
        <v>882</v>
      </c>
      <c r="D782" s="11"/>
      <c r="E782" s="91">
        <v>20</v>
      </c>
      <c r="F782" s="9" t="s">
        <v>11</v>
      </c>
      <c r="G782" s="16" t="s">
        <v>12</v>
      </c>
      <c r="H782" s="17" t="s">
        <v>13</v>
      </c>
      <c r="I782" s="16" t="s">
        <v>14</v>
      </c>
      <c r="J782" s="118">
        <v>139.19999999999999</v>
      </c>
      <c r="K782" s="119">
        <v>2784</v>
      </c>
      <c r="L782" s="1134">
        <v>20</v>
      </c>
      <c r="M782" s="118">
        <v>2784</v>
      </c>
      <c r="N782" s="1089">
        <v>0</v>
      </c>
      <c r="O782" s="118">
        <v>0</v>
      </c>
      <c r="P782" s="1089">
        <v>0</v>
      </c>
      <c r="Q782" s="118">
        <v>0</v>
      </c>
      <c r="R782" s="1089">
        <v>0</v>
      </c>
      <c r="S782" s="118">
        <v>0</v>
      </c>
      <c r="T782" s="1089">
        <v>0</v>
      </c>
      <c r="U782" s="118">
        <v>0</v>
      </c>
      <c r="V782" s="1089">
        <v>0</v>
      </c>
      <c r="W782" s="118">
        <v>0</v>
      </c>
      <c r="X782" s="1089">
        <v>0</v>
      </c>
      <c r="Y782" s="118">
        <v>0</v>
      </c>
      <c r="Z782" s="1089">
        <v>0</v>
      </c>
      <c r="AA782" s="118">
        <v>0</v>
      </c>
      <c r="AB782" s="1089">
        <v>0</v>
      </c>
      <c r="AC782" s="118">
        <v>0</v>
      </c>
      <c r="AD782" s="1089">
        <v>0</v>
      </c>
      <c r="AE782" s="118">
        <v>0</v>
      </c>
      <c r="AF782" s="1089">
        <v>0</v>
      </c>
      <c r="AG782" s="118">
        <v>0</v>
      </c>
      <c r="AH782" s="1089">
        <v>0</v>
      </c>
      <c r="AI782" s="118">
        <v>0</v>
      </c>
    </row>
    <row r="783" spans="1:35" s="6" customFormat="1" ht="39.950000000000003" customHeight="1">
      <c r="A783" s="81"/>
      <c r="B783" s="117"/>
      <c r="C783" s="66" t="s">
        <v>883</v>
      </c>
      <c r="D783" s="11"/>
      <c r="E783" s="91">
        <v>10</v>
      </c>
      <c r="F783" s="9" t="s">
        <v>11</v>
      </c>
      <c r="G783" s="16" t="s">
        <v>12</v>
      </c>
      <c r="H783" s="17" t="s">
        <v>13</v>
      </c>
      <c r="I783" s="16" t="s">
        <v>14</v>
      </c>
      <c r="J783" s="118">
        <v>220.4</v>
      </c>
      <c r="K783" s="119">
        <v>2204</v>
      </c>
      <c r="L783" s="1134">
        <v>10</v>
      </c>
      <c r="M783" s="118">
        <v>2204</v>
      </c>
      <c r="N783" s="1089">
        <v>0</v>
      </c>
      <c r="O783" s="118">
        <v>0</v>
      </c>
      <c r="P783" s="1089">
        <v>0</v>
      </c>
      <c r="Q783" s="118">
        <v>0</v>
      </c>
      <c r="R783" s="1089">
        <v>0</v>
      </c>
      <c r="S783" s="118">
        <v>0</v>
      </c>
      <c r="T783" s="1089">
        <v>0</v>
      </c>
      <c r="U783" s="118">
        <v>0</v>
      </c>
      <c r="V783" s="1089">
        <v>0</v>
      </c>
      <c r="W783" s="118">
        <v>0</v>
      </c>
      <c r="X783" s="1089">
        <v>0</v>
      </c>
      <c r="Y783" s="118">
        <v>0</v>
      </c>
      <c r="Z783" s="1089">
        <v>0</v>
      </c>
      <c r="AA783" s="118">
        <v>0</v>
      </c>
      <c r="AB783" s="1089">
        <v>0</v>
      </c>
      <c r="AC783" s="118">
        <v>0</v>
      </c>
      <c r="AD783" s="1089">
        <v>0</v>
      </c>
      <c r="AE783" s="118">
        <v>0</v>
      </c>
      <c r="AF783" s="1089">
        <v>0</v>
      </c>
      <c r="AG783" s="118">
        <v>0</v>
      </c>
      <c r="AH783" s="1089">
        <v>0</v>
      </c>
      <c r="AI783" s="118">
        <v>0</v>
      </c>
    </row>
    <row r="784" spans="1:35" s="6" customFormat="1" ht="54.95" customHeight="1">
      <c r="A784" s="81"/>
      <c r="B784" s="117"/>
      <c r="C784" s="66" t="s">
        <v>884</v>
      </c>
      <c r="D784" s="11"/>
      <c r="E784" s="91">
        <v>10</v>
      </c>
      <c r="F784" s="9" t="s">
        <v>11</v>
      </c>
      <c r="G784" s="16" t="s">
        <v>12</v>
      </c>
      <c r="H784" s="17" t="s">
        <v>13</v>
      </c>
      <c r="I784" s="16" t="s">
        <v>14</v>
      </c>
      <c r="J784" s="118">
        <v>139.19999999999999</v>
      </c>
      <c r="K784" s="119">
        <v>1392</v>
      </c>
      <c r="L784" s="1134">
        <v>10</v>
      </c>
      <c r="M784" s="118">
        <v>1392</v>
      </c>
      <c r="N784" s="1089">
        <v>0</v>
      </c>
      <c r="O784" s="118">
        <v>0</v>
      </c>
      <c r="P784" s="1089">
        <v>0</v>
      </c>
      <c r="Q784" s="118">
        <v>0</v>
      </c>
      <c r="R784" s="1089">
        <v>0</v>
      </c>
      <c r="S784" s="118">
        <v>0</v>
      </c>
      <c r="T784" s="1089">
        <v>0</v>
      </c>
      <c r="U784" s="118">
        <v>0</v>
      </c>
      <c r="V784" s="1089">
        <v>0</v>
      </c>
      <c r="W784" s="118">
        <v>0</v>
      </c>
      <c r="X784" s="1089">
        <v>0</v>
      </c>
      <c r="Y784" s="118">
        <v>0</v>
      </c>
      <c r="Z784" s="1089">
        <v>0</v>
      </c>
      <c r="AA784" s="118">
        <v>0</v>
      </c>
      <c r="AB784" s="1089">
        <v>0</v>
      </c>
      <c r="AC784" s="118">
        <v>0</v>
      </c>
      <c r="AD784" s="1089">
        <v>0</v>
      </c>
      <c r="AE784" s="118">
        <v>0</v>
      </c>
      <c r="AF784" s="1089">
        <v>0</v>
      </c>
      <c r="AG784" s="118">
        <v>0</v>
      </c>
      <c r="AH784" s="1089">
        <v>0</v>
      </c>
      <c r="AI784" s="118">
        <v>0</v>
      </c>
    </row>
    <row r="785" spans="1:35" s="6" customFormat="1" ht="66">
      <c r="A785" s="81"/>
      <c r="B785" s="117"/>
      <c r="C785" s="66" t="s">
        <v>885</v>
      </c>
      <c r="D785" s="11"/>
      <c r="E785" s="91">
        <v>2</v>
      </c>
      <c r="F785" s="9" t="s">
        <v>395</v>
      </c>
      <c r="G785" s="16" t="s">
        <v>12</v>
      </c>
      <c r="H785" s="17" t="s">
        <v>13</v>
      </c>
      <c r="I785" s="16" t="s">
        <v>14</v>
      </c>
      <c r="J785" s="118">
        <v>1740</v>
      </c>
      <c r="K785" s="119">
        <v>3480</v>
      </c>
      <c r="L785" s="1134">
        <v>2</v>
      </c>
      <c r="M785" s="118">
        <v>3480</v>
      </c>
      <c r="N785" s="1089">
        <v>0</v>
      </c>
      <c r="O785" s="118">
        <v>0</v>
      </c>
      <c r="P785" s="1089">
        <v>0</v>
      </c>
      <c r="Q785" s="118">
        <v>0</v>
      </c>
      <c r="R785" s="1089">
        <v>0</v>
      </c>
      <c r="S785" s="118">
        <v>0</v>
      </c>
      <c r="T785" s="1089">
        <v>0</v>
      </c>
      <c r="U785" s="118">
        <v>0</v>
      </c>
      <c r="V785" s="1089">
        <v>0</v>
      </c>
      <c r="W785" s="118">
        <v>0</v>
      </c>
      <c r="X785" s="1089">
        <v>0</v>
      </c>
      <c r="Y785" s="118">
        <v>0</v>
      </c>
      <c r="Z785" s="1089">
        <v>0</v>
      </c>
      <c r="AA785" s="118">
        <v>0</v>
      </c>
      <c r="AB785" s="1089">
        <v>0</v>
      </c>
      <c r="AC785" s="118">
        <v>0</v>
      </c>
      <c r="AD785" s="1089">
        <v>0</v>
      </c>
      <c r="AE785" s="118">
        <v>0</v>
      </c>
      <c r="AF785" s="1089">
        <v>0</v>
      </c>
      <c r="AG785" s="118">
        <v>0</v>
      </c>
      <c r="AH785" s="1089">
        <v>0</v>
      </c>
      <c r="AI785" s="118">
        <v>0</v>
      </c>
    </row>
    <row r="786" spans="1:35" s="6" customFormat="1" ht="66">
      <c r="A786" s="81"/>
      <c r="B786" s="117"/>
      <c r="C786" s="66" t="s">
        <v>886</v>
      </c>
      <c r="D786" s="11"/>
      <c r="E786" s="91">
        <v>3</v>
      </c>
      <c r="F786" s="9" t="s">
        <v>395</v>
      </c>
      <c r="G786" s="16" t="s">
        <v>12</v>
      </c>
      <c r="H786" s="17" t="s">
        <v>13</v>
      </c>
      <c r="I786" s="16" t="s">
        <v>14</v>
      </c>
      <c r="J786" s="118">
        <v>928</v>
      </c>
      <c r="K786" s="119">
        <v>2784</v>
      </c>
      <c r="L786" s="1134">
        <v>3</v>
      </c>
      <c r="M786" s="118">
        <v>2784</v>
      </c>
      <c r="N786" s="1089">
        <v>0</v>
      </c>
      <c r="O786" s="118">
        <v>0</v>
      </c>
      <c r="P786" s="1089">
        <v>0</v>
      </c>
      <c r="Q786" s="118">
        <v>0</v>
      </c>
      <c r="R786" s="1089">
        <v>0</v>
      </c>
      <c r="S786" s="118">
        <v>0</v>
      </c>
      <c r="T786" s="1089">
        <v>0</v>
      </c>
      <c r="U786" s="118">
        <v>0</v>
      </c>
      <c r="V786" s="1089">
        <v>0</v>
      </c>
      <c r="W786" s="118">
        <v>0</v>
      </c>
      <c r="X786" s="1089">
        <v>0</v>
      </c>
      <c r="Y786" s="118">
        <v>0</v>
      </c>
      <c r="Z786" s="1089">
        <v>0</v>
      </c>
      <c r="AA786" s="118">
        <v>0</v>
      </c>
      <c r="AB786" s="1089">
        <v>0</v>
      </c>
      <c r="AC786" s="118">
        <v>0</v>
      </c>
      <c r="AD786" s="1089">
        <v>0</v>
      </c>
      <c r="AE786" s="118">
        <v>0</v>
      </c>
      <c r="AF786" s="1089">
        <v>0</v>
      </c>
      <c r="AG786" s="118">
        <v>0</v>
      </c>
      <c r="AH786" s="1089">
        <v>0</v>
      </c>
      <c r="AI786" s="118">
        <v>0</v>
      </c>
    </row>
    <row r="787" spans="1:35" s="6" customFormat="1" ht="66">
      <c r="A787" s="81"/>
      <c r="B787" s="117"/>
      <c r="C787" s="66" t="s">
        <v>887</v>
      </c>
      <c r="D787" s="11"/>
      <c r="E787" s="91">
        <v>12</v>
      </c>
      <c r="F787" s="9" t="s">
        <v>11</v>
      </c>
      <c r="G787" s="16" t="s">
        <v>12</v>
      </c>
      <c r="H787" s="17" t="s">
        <v>13</v>
      </c>
      <c r="I787" s="16" t="s">
        <v>14</v>
      </c>
      <c r="J787" s="118">
        <v>174</v>
      </c>
      <c r="K787" s="119">
        <v>2088</v>
      </c>
      <c r="L787" s="1134">
        <v>12</v>
      </c>
      <c r="M787" s="118">
        <v>2088</v>
      </c>
      <c r="N787" s="1089">
        <v>0</v>
      </c>
      <c r="O787" s="118">
        <v>0</v>
      </c>
      <c r="P787" s="1089">
        <v>0</v>
      </c>
      <c r="Q787" s="118">
        <v>0</v>
      </c>
      <c r="R787" s="1089">
        <v>0</v>
      </c>
      <c r="S787" s="118">
        <v>0</v>
      </c>
      <c r="T787" s="1089">
        <v>0</v>
      </c>
      <c r="U787" s="118">
        <v>0</v>
      </c>
      <c r="V787" s="1089">
        <v>0</v>
      </c>
      <c r="W787" s="118">
        <v>0</v>
      </c>
      <c r="X787" s="1089">
        <v>0</v>
      </c>
      <c r="Y787" s="118">
        <v>0</v>
      </c>
      <c r="Z787" s="1089">
        <v>0</v>
      </c>
      <c r="AA787" s="118">
        <v>0</v>
      </c>
      <c r="AB787" s="1089">
        <v>0</v>
      </c>
      <c r="AC787" s="118">
        <v>0</v>
      </c>
      <c r="AD787" s="1089">
        <v>0</v>
      </c>
      <c r="AE787" s="118">
        <v>0</v>
      </c>
      <c r="AF787" s="1089">
        <v>0</v>
      </c>
      <c r="AG787" s="118">
        <v>0</v>
      </c>
      <c r="AH787" s="1089">
        <v>0</v>
      </c>
      <c r="AI787" s="118">
        <v>0</v>
      </c>
    </row>
    <row r="788" spans="1:35" s="6" customFormat="1" ht="66">
      <c r="A788" s="81"/>
      <c r="B788" s="117"/>
      <c r="C788" s="66" t="s">
        <v>888</v>
      </c>
      <c r="D788" s="11"/>
      <c r="E788" s="91">
        <v>12</v>
      </c>
      <c r="F788" s="9" t="s">
        <v>11</v>
      </c>
      <c r="G788" s="16" t="s">
        <v>12</v>
      </c>
      <c r="H788" s="17" t="s">
        <v>13</v>
      </c>
      <c r="I788" s="16" t="s">
        <v>14</v>
      </c>
      <c r="J788" s="118">
        <v>174</v>
      </c>
      <c r="K788" s="119">
        <v>2088</v>
      </c>
      <c r="L788" s="1134">
        <v>12</v>
      </c>
      <c r="M788" s="118">
        <v>2088</v>
      </c>
      <c r="N788" s="1089">
        <v>0</v>
      </c>
      <c r="O788" s="118">
        <v>0</v>
      </c>
      <c r="P788" s="1089">
        <v>0</v>
      </c>
      <c r="Q788" s="118">
        <v>0</v>
      </c>
      <c r="R788" s="1089">
        <v>0</v>
      </c>
      <c r="S788" s="118">
        <v>0</v>
      </c>
      <c r="T788" s="1089">
        <v>0</v>
      </c>
      <c r="U788" s="118">
        <v>0</v>
      </c>
      <c r="V788" s="1089">
        <v>0</v>
      </c>
      <c r="W788" s="118">
        <v>0</v>
      </c>
      <c r="X788" s="1089">
        <v>0</v>
      </c>
      <c r="Y788" s="118">
        <v>0</v>
      </c>
      <c r="Z788" s="1089">
        <v>0</v>
      </c>
      <c r="AA788" s="118">
        <v>0</v>
      </c>
      <c r="AB788" s="1089">
        <v>0</v>
      </c>
      <c r="AC788" s="118">
        <v>0</v>
      </c>
      <c r="AD788" s="1089">
        <v>0</v>
      </c>
      <c r="AE788" s="118">
        <v>0</v>
      </c>
      <c r="AF788" s="1089">
        <v>0</v>
      </c>
      <c r="AG788" s="118">
        <v>0</v>
      </c>
      <c r="AH788" s="1089">
        <v>0</v>
      </c>
      <c r="AI788" s="118">
        <v>0</v>
      </c>
    </row>
    <row r="789" spans="1:35" s="6" customFormat="1" ht="66">
      <c r="A789" s="81"/>
      <c r="B789" s="117"/>
      <c r="C789" s="66" t="s">
        <v>889</v>
      </c>
      <c r="D789" s="11"/>
      <c r="E789" s="91">
        <v>12</v>
      </c>
      <c r="F789" s="9" t="s">
        <v>11</v>
      </c>
      <c r="G789" s="16" t="s">
        <v>12</v>
      </c>
      <c r="H789" s="17" t="s">
        <v>13</v>
      </c>
      <c r="I789" s="16" t="s">
        <v>14</v>
      </c>
      <c r="J789" s="118">
        <v>197.2</v>
      </c>
      <c r="K789" s="119">
        <v>2366.3999999999996</v>
      </c>
      <c r="L789" s="1134">
        <v>12</v>
      </c>
      <c r="M789" s="118">
        <v>2366.3999999999996</v>
      </c>
      <c r="N789" s="1089">
        <v>0</v>
      </c>
      <c r="O789" s="118">
        <v>0</v>
      </c>
      <c r="P789" s="1089">
        <v>0</v>
      </c>
      <c r="Q789" s="118">
        <v>0</v>
      </c>
      <c r="R789" s="1089">
        <v>0</v>
      </c>
      <c r="S789" s="118">
        <v>0</v>
      </c>
      <c r="T789" s="1089">
        <v>0</v>
      </c>
      <c r="U789" s="118">
        <v>0</v>
      </c>
      <c r="V789" s="1089">
        <v>0</v>
      </c>
      <c r="W789" s="118">
        <v>0</v>
      </c>
      <c r="X789" s="1089">
        <v>0</v>
      </c>
      <c r="Y789" s="118">
        <v>0</v>
      </c>
      <c r="Z789" s="1089">
        <v>0</v>
      </c>
      <c r="AA789" s="118">
        <v>0</v>
      </c>
      <c r="AB789" s="1089">
        <v>0</v>
      </c>
      <c r="AC789" s="118">
        <v>0</v>
      </c>
      <c r="AD789" s="1089">
        <v>0</v>
      </c>
      <c r="AE789" s="118">
        <v>0</v>
      </c>
      <c r="AF789" s="1089">
        <v>0</v>
      </c>
      <c r="AG789" s="118">
        <v>0</v>
      </c>
      <c r="AH789" s="1089">
        <v>0</v>
      </c>
      <c r="AI789" s="118">
        <v>0</v>
      </c>
    </row>
    <row r="790" spans="1:35" s="6" customFormat="1" ht="66">
      <c r="A790" s="81"/>
      <c r="B790" s="117"/>
      <c r="C790" s="66" t="s">
        <v>890</v>
      </c>
      <c r="D790" s="11"/>
      <c r="E790" s="91">
        <v>12</v>
      </c>
      <c r="F790" s="9" t="s">
        <v>11</v>
      </c>
      <c r="G790" s="16" t="s">
        <v>12</v>
      </c>
      <c r="H790" s="17" t="s">
        <v>13</v>
      </c>
      <c r="I790" s="16" t="s">
        <v>14</v>
      </c>
      <c r="J790" s="118">
        <v>232</v>
      </c>
      <c r="K790" s="119">
        <v>2784</v>
      </c>
      <c r="L790" s="1134">
        <v>12</v>
      </c>
      <c r="M790" s="118">
        <v>2784</v>
      </c>
      <c r="N790" s="1089">
        <v>0</v>
      </c>
      <c r="O790" s="118">
        <v>0</v>
      </c>
      <c r="P790" s="1089">
        <v>0</v>
      </c>
      <c r="Q790" s="118">
        <v>0</v>
      </c>
      <c r="R790" s="1089">
        <v>0</v>
      </c>
      <c r="S790" s="118">
        <v>0</v>
      </c>
      <c r="T790" s="1089">
        <v>0</v>
      </c>
      <c r="U790" s="118">
        <v>0</v>
      </c>
      <c r="V790" s="1089">
        <v>0</v>
      </c>
      <c r="W790" s="118">
        <v>0</v>
      </c>
      <c r="X790" s="1089">
        <v>0</v>
      </c>
      <c r="Y790" s="118">
        <v>0</v>
      </c>
      <c r="Z790" s="1089">
        <v>0</v>
      </c>
      <c r="AA790" s="118">
        <v>0</v>
      </c>
      <c r="AB790" s="1089">
        <v>0</v>
      </c>
      <c r="AC790" s="118">
        <v>0</v>
      </c>
      <c r="AD790" s="1089">
        <v>0</v>
      </c>
      <c r="AE790" s="118">
        <v>0</v>
      </c>
      <c r="AF790" s="1089">
        <v>0</v>
      </c>
      <c r="AG790" s="118">
        <v>0</v>
      </c>
      <c r="AH790" s="1089">
        <v>0</v>
      </c>
      <c r="AI790" s="118">
        <v>0</v>
      </c>
    </row>
    <row r="791" spans="1:35" s="6" customFormat="1" ht="66">
      <c r="A791" s="81"/>
      <c r="B791" s="117"/>
      <c r="C791" s="66" t="s">
        <v>891</v>
      </c>
      <c r="D791" s="11"/>
      <c r="E791" s="91">
        <v>2</v>
      </c>
      <c r="F791" s="9" t="s">
        <v>11</v>
      </c>
      <c r="G791" s="16" t="s">
        <v>12</v>
      </c>
      <c r="H791" s="17" t="s">
        <v>13</v>
      </c>
      <c r="I791" s="16" t="s">
        <v>14</v>
      </c>
      <c r="J791" s="118">
        <v>1740</v>
      </c>
      <c r="K791" s="119">
        <v>3480</v>
      </c>
      <c r="L791" s="1134">
        <v>2</v>
      </c>
      <c r="M791" s="118">
        <v>3480</v>
      </c>
      <c r="N791" s="1089">
        <v>0</v>
      </c>
      <c r="O791" s="118">
        <v>0</v>
      </c>
      <c r="P791" s="1089">
        <v>0</v>
      </c>
      <c r="Q791" s="118">
        <v>0</v>
      </c>
      <c r="R791" s="1089">
        <v>0</v>
      </c>
      <c r="S791" s="118">
        <v>0</v>
      </c>
      <c r="T791" s="1089">
        <v>0</v>
      </c>
      <c r="U791" s="118">
        <v>0</v>
      </c>
      <c r="V791" s="1089">
        <v>0</v>
      </c>
      <c r="W791" s="118">
        <v>0</v>
      </c>
      <c r="X791" s="1089">
        <v>0</v>
      </c>
      <c r="Y791" s="118">
        <v>0</v>
      </c>
      <c r="Z791" s="1089">
        <v>0</v>
      </c>
      <c r="AA791" s="118">
        <v>0</v>
      </c>
      <c r="AB791" s="1089">
        <v>0</v>
      </c>
      <c r="AC791" s="118">
        <v>0</v>
      </c>
      <c r="AD791" s="1089">
        <v>0</v>
      </c>
      <c r="AE791" s="118">
        <v>0</v>
      </c>
      <c r="AF791" s="1089">
        <v>0</v>
      </c>
      <c r="AG791" s="118">
        <v>0</v>
      </c>
      <c r="AH791" s="1089">
        <v>0</v>
      </c>
      <c r="AI791" s="118">
        <v>0</v>
      </c>
    </row>
    <row r="792" spans="1:35" s="6" customFormat="1" ht="66">
      <c r="A792" s="81"/>
      <c r="B792" s="117"/>
      <c r="C792" s="66" t="s">
        <v>892</v>
      </c>
      <c r="D792" s="11"/>
      <c r="E792" s="91">
        <v>3</v>
      </c>
      <c r="F792" s="9" t="s">
        <v>11</v>
      </c>
      <c r="G792" s="16" t="s">
        <v>12</v>
      </c>
      <c r="H792" s="17" t="s">
        <v>13</v>
      </c>
      <c r="I792" s="16" t="s">
        <v>14</v>
      </c>
      <c r="J792" s="118">
        <v>1856</v>
      </c>
      <c r="K792" s="119">
        <v>5568</v>
      </c>
      <c r="L792" s="1134">
        <v>3</v>
      </c>
      <c r="M792" s="118">
        <v>5568</v>
      </c>
      <c r="N792" s="1089">
        <v>0</v>
      </c>
      <c r="O792" s="118">
        <v>0</v>
      </c>
      <c r="P792" s="1089">
        <v>0</v>
      </c>
      <c r="Q792" s="118">
        <v>0</v>
      </c>
      <c r="R792" s="1089">
        <v>0</v>
      </c>
      <c r="S792" s="118">
        <v>0</v>
      </c>
      <c r="T792" s="1089">
        <v>0</v>
      </c>
      <c r="U792" s="118">
        <v>0</v>
      </c>
      <c r="V792" s="1089">
        <v>0</v>
      </c>
      <c r="W792" s="118">
        <v>0</v>
      </c>
      <c r="X792" s="1089">
        <v>0</v>
      </c>
      <c r="Y792" s="118">
        <v>0</v>
      </c>
      <c r="Z792" s="1089">
        <v>0</v>
      </c>
      <c r="AA792" s="118">
        <v>0</v>
      </c>
      <c r="AB792" s="1089">
        <v>0</v>
      </c>
      <c r="AC792" s="118">
        <v>0</v>
      </c>
      <c r="AD792" s="1089">
        <v>0</v>
      </c>
      <c r="AE792" s="118">
        <v>0</v>
      </c>
      <c r="AF792" s="1089">
        <v>0</v>
      </c>
      <c r="AG792" s="118">
        <v>0</v>
      </c>
      <c r="AH792" s="1089">
        <v>0</v>
      </c>
      <c r="AI792" s="118">
        <v>0</v>
      </c>
    </row>
    <row r="793" spans="1:35" s="6" customFormat="1" ht="66">
      <c r="B793" s="51">
        <v>309</v>
      </c>
      <c r="C793" s="66" t="s">
        <v>893</v>
      </c>
      <c r="D793" s="11"/>
      <c r="E793" s="91">
        <v>4</v>
      </c>
      <c r="F793" s="9" t="s">
        <v>11</v>
      </c>
      <c r="G793" s="16" t="s">
        <v>12</v>
      </c>
      <c r="H793" s="17" t="s">
        <v>13</v>
      </c>
      <c r="I793" s="16" t="s">
        <v>14</v>
      </c>
      <c r="J793" s="53">
        <v>334</v>
      </c>
      <c r="K793" s="54">
        <v>1336</v>
      </c>
      <c r="L793" s="1127">
        <v>0</v>
      </c>
      <c r="M793" s="53">
        <v>0</v>
      </c>
      <c r="N793" s="1081">
        <v>0</v>
      </c>
      <c r="O793" s="53">
        <v>0</v>
      </c>
      <c r="P793" s="1081">
        <v>0</v>
      </c>
      <c r="Q793" s="53">
        <v>0</v>
      </c>
      <c r="R793" s="1081">
        <v>4</v>
      </c>
      <c r="S793" s="53">
        <v>1336</v>
      </c>
      <c r="T793" s="1081">
        <v>0</v>
      </c>
      <c r="U793" s="53">
        <v>0</v>
      </c>
      <c r="V793" s="1081">
        <v>0</v>
      </c>
      <c r="W793" s="53">
        <v>0</v>
      </c>
      <c r="X793" s="1081">
        <v>0</v>
      </c>
      <c r="Y793" s="53">
        <v>0</v>
      </c>
      <c r="Z793" s="1081">
        <v>0</v>
      </c>
      <c r="AA793" s="53">
        <v>0</v>
      </c>
      <c r="AB793" s="1081">
        <v>0</v>
      </c>
      <c r="AC793" s="53">
        <v>0</v>
      </c>
      <c r="AD793" s="1081">
        <v>0</v>
      </c>
      <c r="AE793" s="53">
        <v>0</v>
      </c>
      <c r="AF793" s="1081">
        <v>0</v>
      </c>
      <c r="AG793" s="53">
        <v>0</v>
      </c>
      <c r="AH793" s="1081">
        <v>0</v>
      </c>
      <c r="AI793" s="53">
        <v>0</v>
      </c>
    </row>
    <row r="794" spans="1:35" s="6" customFormat="1" ht="24">
      <c r="A794" s="124"/>
      <c r="B794" s="125">
        <v>2400</v>
      </c>
      <c r="C794" s="948" t="s">
        <v>928</v>
      </c>
      <c r="D794" s="11"/>
      <c r="E794" s="998">
        <v>3149</v>
      </c>
      <c r="F794" s="998">
        <v>0</v>
      </c>
      <c r="G794" s="998"/>
      <c r="H794" s="998"/>
      <c r="I794" s="998"/>
      <c r="J794" s="998">
        <v>0</v>
      </c>
      <c r="K794" s="998">
        <v>965875.4</v>
      </c>
      <c r="L794" s="91">
        <v>0</v>
      </c>
      <c r="M794" s="998">
        <v>0</v>
      </c>
      <c r="N794" s="91">
        <v>2</v>
      </c>
      <c r="O794" s="998">
        <v>3796</v>
      </c>
      <c r="P794" s="91">
        <v>32</v>
      </c>
      <c r="Q794" s="998">
        <v>6010</v>
      </c>
      <c r="R794" s="91">
        <v>667</v>
      </c>
      <c r="S794" s="998">
        <v>213793</v>
      </c>
      <c r="T794" s="91">
        <v>3</v>
      </c>
      <c r="U794" s="998">
        <v>4677</v>
      </c>
      <c r="V794" s="91">
        <v>5</v>
      </c>
      <c r="W794" s="998">
        <v>18795</v>
      </c>
      <c r="X794" s="91">
        <v>2219</v>
      </c>
      <c r="Y794" s="998">
        <v>699342.4</v>
      </c>
      <c r="Z794" s="91">
        <v>1</v>
      </c>
      <c r="AA794" s="998">
        <v>677</v>
      </c>
      <c r="AB794" s="91">
        <v>0</v>
      </c>
      <c r="AC794" s="998">
        <v>0</v>
      </c>
      <c r="AD794" s="91">
        <v>109</v>
      </c>
      <c r="AE794" s="998">
        <v>18785</v>
      </c>
      <c r="AF794" s="91">
        <v>0</v>
      </c>
      <c r="AG794" s="998">
        <v>0</v>
      </c>
      <c r="AH794" s="91">
        <v>0</v>
      </c>
      <c r="AI794" s="998">
        <v>0</v>
      </c>
    </row>
    <row r="795" spans="1:35" s="6" customFormat="1">
      <c r="A795" s="124"/>
      <c r="B795" s="125">
        <v>241</v>
      </c>
      <c r="C795" s="50" t="s">
        <v>929</v>
      </c>
      <c r="D795" s="50"/>
      <c r="E795" s="967">
        <v>9</v>
      </c>
      <c r="F795" s="967">
        <v>0</v>
      </c>
      <c r="G795" s="967"/>
      <c r="H795" s="967"/>
      <c r="I795" s="967"/>
      <c r="J795" s="967">
        <v>0</v>
      </c>
      <c r="K795" s="968">
        <v>27996.400000000001</v>
      </c>
      <c r="L795" s="967">
        <v>0</v>
      </c>
      <c r="M795" s="967">
        <v>0</v>
      </c>
      <c r="N795" s="967">
        <v>0</v>
      </c>
      <c r="O795" s="967">
        <v>0</v>
      </c>
      <c r="P795" s="967">
        <v>0</v>
      </c>
      <c r="Q795" s="967">
        <v>0</v>
      </c>
      <c r="R795" s="967">
        <v>2</v>
      </c>
      <c r="S795" s="967">
        <v>10716</v>
      </c>
      <c r="T795" s="967">
        <v>0</v>
      </c>
      <c r="U795" s="967">
        <v>0</v>
      </c>
      <c r="V795" s="967">
        <v>0</v>
      </c>
      <c r="W795" s="967">
        <v>0</v>
      </c>
      <c r="X795" s="967">
        <v>2</v>
      </c>
      <c r="Y795" s="967">
        <v>11922.4</v>
      </c>
      <c r="Z795" s="967">
        <v>0</v>
      </c>
      <c r="AA795" s="967">
        <v>0</v>
      </c>
      <c r="AB795" s="967">
        <v>0</v>
      </c>
      <c r="AC795" s="967">
        <v>0</v>
      </c>
      <c r="AD795" s="967">
        <v>1</v>
      </c>
      <c r="AE795" s="967">
        <v>5358</v>
      </c>
      <c r="AF795" s="967">
        <v>0</v>
      </c>
      <c r="AG795" s="967">
        <v>0</v>
      </c>
      <c r="AH795" s="967">
        <v>0</v>
      </c>
      <c r="AI795" s="967">
        <v>0</v>
      </c>
    </row>
    <row r="796" spans="1:35" s="6" customFormat="1" ht="24">
      <c r="A796" s="124"/>
      <c r="B796" s="125">
        <v>24101</v>
      </c>
      <c r="C796" s="948" t="s">
        <v>930</v>
      </c>
      <c r="D796" s="11"/>
      <c r="E796" s="11">
        <v>5</v>
      </c>
      <c r="F796" s="11"/>
      <c r="G796" s="11"/>
      <c r="H796" s="11"/>
      <c r="I796" s="11"/>
      <c r="J796" s="11"/>
      <c r="K796" s="964">
        <v>26790</v>
      </c>
      <c r="L796" s="988">
        <v>0</v>
      </c>
      <c r="M796" s="11">
        <v>0</v>
      </c>
      <c r="N796" s="988">
        <v>0</v>
      </c>
      <c r="O796" s="11">
        <v>0</v>
      </c>
      <c r="P796" s="988">
        <v>0</v>
      </c>
      <c r="Q796" s="11">
        <v>0</v>
      </c>
      <c r="R796" s="988">
        <v>2</v>
      </c>
      <c r="S796" s="11">
        <v>10716</v>
      </c>
      <c r="T796" s="988">
        <v>0</v>
      </c>
      <c r="U796" s="11">
        <v>0</v>
      </c>
      <c r="V796" s="988">
        <v>0</v>
      </c>
      <c r="W796" s="11">
        <v>0</v>
      </c>
      <c r="X796" s="988">
        <v>2</v>
      </c>
      <c r="Y796" s="11">
        <v>10716</v>
      </c>
      <c r="Z796" s="988">
        <v>0</v>
      </c>
      <c r="AA796" s="11">
        <v>0</v>
      </c>
      <c r="AB796" s="988">
        <v>0</v>
      </c>
      <c r="AC796" s="11">
        <v>0</v>
      </c>
      <c r="AD796" s="988">
        <v>1</v>
      </c>
      <c r="AE796" s="11">
        <v>5358</v>
      </c>
      <c r="AF796" s="988">
        <v>0</v>
      </c>
      <c r="AG796" s="11">
        <v>0</v>
      </c>
      <c r="AH796" s="988">
        <v>0</v>
      </c>
      <c r="AI796" s="11">
        <v>0</v>
      </c>
    </row>
    <row r="797" spans="1:35" s="6" customFormat="1" ht="66">
      <c r="B797" s="55">
        <v>4961.09</v>
      </c>
      <c r="C797" s="92" t="s">
        <v>931</v>
      </c>
      <c r="D797" s="11"/>
      <c r="E797" s="91">
        <v>5</v>
      </c>
      <c r="F797" s="9" t="s">
        <v>11</v>
      </c>
      <c r="G797" s="16" t="s">
        <v>12</v>
      </c>
      <c r="H797" s="17" t="s">
        <v>13</v>
      </c>
      <c r="I797" s="16" t="s">
        <v>14</v>
      </c>
      <c r="J797" s="39">
        <v>5358</v>
      </c>
      <c r="K797" s="18">
        <v>26790</v>
      </c>
      <c r="L797" s="969">
        <v>0</v>
      </c>
      <c r="M797" s="39">
        <v>0</v>
      </c>
      <c r="N797" s="1075">
        <v>0</v>
      </c>
      <c r="O797" s="39">
        <v>0</v>
      </c>
      <c r="P797" s="1075">
        <v>0</v>
      </c>
      <c r="Q797" s="39">
        <v>0</v>
      </c>
      <c r="R797" s="1075">
        <v>2</v>
      </c>
      <c r="S797" s="39">
        <v>10716</v>
      </c>
      <c r="T797" s="1075">
        <v>0</v>
      </c>
      <c r="U797" s="39">
        <v>0</v>
      </c>
      <c r="V797" s="1075">
        <v>0</v>
      </c>
      <c r="W797" s="39">
        <v>0</v>
      </c>
      <c r="X797" s="1075">
        <v>2</v>
      </c>
      <c r="Y797" s="39">
        <v>10716</v>
      </c>
      <c r="Z797" s="1075">
        <v>0</v>
      </c>
      <c r="AA797" s="39">
        <v>0</v>
      </c>
      <c r="AB797" s="1075">
        <v>0</v>
      </c>
      <c r="AC797" s="39">
        <v>0</v>
      </c>
      <c r="AD797" s="1075">
        <v>1</v>
      </c>
      <c r="AE797" s="39">
        <v>5358</v>
      </c>
      <c r="AF797" s="1075">
        <v>0</v>
      </c>
      <c r="AG797" s="39">
        <v>0</v>
      </c>
      <c r="AH797" s="1075">
        <v>0</v>
      </c>
      <c r="AI797" s="39">
        <v>0</v>
      </c>
    </row>
    <row r="798" spans="1:35" s="6" customFormat="1">
      <c r="B798" s="50">
        <v>24102</v>
      </c>
      <c r="C798" s="948" t="s">
        <v>932</v>
      </c>
      <c r="D798" s="11"/>
      <c r="E798" s="11">
        <v>0</v>
      </c>
      <c r="F798" s="11"/>
      <c r="G798" s="11"/>
      <c r="H798" s="11"/>
      <c r="I798" s="11"/>
      <c r="J798" s="11"/>
      <c r="K798" s="964">
        <v>0</v>
      </c>
      <c r="L798" s="988">
        <v>0</v>
      </c>
      <c r="M798" s="11">
        <v>0</v>
      </c>
      <c r="N798" s="988">
        <v>0</v>
      </c>
      <c r="O798" s="11">
        <v>0</v>
      </c>
      <c r="P798" s="988">
        <v>0</v>
      </c>
      <c r="Q798" s="11">
        <v>0</v>
      </c>
      <c r="R798" s="988">
        <v>0</v>
      </c>
      <c r="S798" s="11">
        <v>0</v>
      </c>
      <c r="T798" s="988">
        <v>0</v>
      </c>
      <c r="U798" s="11">
        <v>0</v>
      </c>
      <c r="V798" s="988">
        <v>0</v>
      </c>
      <c r="W798" s="11">
        <v>0</v>
      </c>
      <c r="X798" s="988">
        <v>0</v>
      </c>
      <c r="Y798" s="11">
        <v>0</v>
      </c>
      <c r="Z798" s="988">
        <v>0</v>
      </c>
      <c r="AA798" s="11">
        <v>0</v>
      </c>
      <c r="AB798" s="988">
        <v>0</v>
      </c>
      <c r="AC798" s="11">
        <v>0</v>
      </c>
      <c r="AD798" s="988">
        <v>0</v>
      </c>
      <c r="AE798" s="11">
        <v>0</v>
      </c>
      <c r="AF798" s="988">
        <v>0</v>
      </c>
      <c r="AG798" s="11">
        <v>0</v>
      </c>
      <c r="AH798" s="988">
        <v>0</v>
      </c>
      <c r="AI798" s="11">
        <v>0</v>
      </c>
    </row>
    <row r="799" spans="1:35" s="6" customFormat="1">
      <c r="A799" s="4"/>
      <c r="B799" s="121"/>
      <c r="C799" s="122"/>
      <c r="D799" s="11"/>
      <c r="E799" s="91">
        <v>0</v>
      </c>
      <c r="F799" s="31"/>
      <c r="G799" s="16"/>
      <c r="H799" s="16"/>
      <c r="I799" s="16"/>
      <c r="J799" s="39"/>
      <c r="K799" s="18">
        <v>0</v>
      </c>
      <c r="L799" s="969">
        <v>0</v>
      </c>
      <c r="M799" s="39">
        <v>0</v>
      </c>
      <c r="N799" s="1075">
        <v>0</v>
      </c>
      <c r="O799" s="39">
        <v>0</v>
      </c>
      <c r="P799" s="1075">
        <v>0</v>
      </c>
      <c r="Q799" s="39">
        <v>0</v>
      </c>
      <c r="R799" s="1075">
        <v>0</v>
      </c>
      <c r="S799" s="39">
        <v>0</v>
      </c>
      <c r="T799" s="1075">
        <v>0</v>
      </c>
      <c r="U799" s="39">
        <v>0</v>
      </c>
      <c r="V799" s="1075">
        <v>0</v>
      </c>
      <c r="W799" s="39">
        <v>0</v>
      </c>
      <c r="X799" s="1075">
        <v>0</v>
      </c>
      <c r="Y799" s="39">
        <v>0</v>
      </c>
      <c r="Z799" s="1075">
        <v>0</v>
      </c>
      <c r="AA799" s="39">
        <v>0</v>
      </c>
      <c r="AB799" s="1075">
        <v>0</v>
      </c>
      <c r="AC799" s="39">
        <v>0</v>
      </c>
      <c r="AD799" s="1075">
        <v>0</v>
      </c>
      <c r="AE799" s="39">
        <v>0</v>
      </c>
      <c r="AF799" s="1075">
        <v>0</v>
      </c>
      <c r="AG799" s="39">
        <v>0</v>
      </c>
      <c r="AH799" s="1075">
        <v>0</v>
      </c>
      <c r="AI799" s="39">
        <v>0</v>
      </c>
    </row>
    <row r="800" spans="1:35" s="6" customFormat="1" ht="24">
      <c r="A800" s="124"/>
      <c r="B800" s="125">
        <v>24103</v>
      </c>
      <c r="C800" s="948" t="s">
        <v>933</v>
      </c>
      <c r="D800" s="11"/>
      <c r="E800" s="11">
        <v>4</v>
      </c>
      <c r="F800" s="11"/>
      <c r="G800" s="11"/>
      <c r="H800" s="11"/>
      <c r="I800" s="11"/>
      <c r="J800" s="11"/>
      <c r="K800" s="964">
        <v>1206.4000000000001</v>
      </c>
      <c r="L800" s="988">
        <v>0</v>
      </c>
      <c r="M800" s="11">
        <v>0</v>
      </c>
      <c r="N800" s="988">
        <v>0</v>
      </c>
      <c r="O800" s="11">
        <v>0</v>
      </c>
      <c r="P800" s="988">
        <v>0</v>
      </c>
      <c r="Q800" s="11">
        <v>0</v>
      </c>
      <c r="R800" s="988">
        <v>0</v>
      </c>
      <c r="S800" s="11">
        <v>0</v>
      </c>
      <c r="T800" s="988">
        <v>0</v>
      </c>
      <c r="U800" s="11">
        <v>0</v>
      </c>
      <c r="V800" s="988">
        <v>0</v>
      </c>
      <c r="W800" s="11">
        <v>0</v>
      </c>
      <c r="X800" s="988">
        <v>0</v>
      </c>
      <c r="Y800" s="11">
        <v>1206.4000000000001</v>
      </c>
      <c r="Z800" s="988">
        <v>0</v>
      </c>
      <c r="AA800" s="11">
        <v>0</v>
      </c>
      <c r="AB800" s="988">
        <v>0</v>
      </c>
      <c r="AC800" s="11">
        <v>0</v>
      </c>
      <c r="AD800" s="988">
        <v>0</v>
      </c>
      <c r="AE800" s="11">
        <v>0</v>
      </c>
      <c r="AF800" s="988">
        <v>0</v>
      </c>
      <c r="AG800" s="11">
        <v>0</v>
      </c>
      <c r="AH800" s="988">
        <v>0</v>
      </c>
      <c r="AI800" s="11">
        <v>0</v>
      </c>
    </row>
    <row r="801" spans="1:35" s="6" customFormat="1" ht="66">
      <c r="A801" s="124"/>
      <c r="B801" s="125"/>
      <c r="C801" s="89" t="s">
        <v>934</v>
      </c>
      <c r="D801" s="320"/>
      <c r="E801" s="91">
        <v>4</v>
      </c>
      <c r="F801" s="9" t="s">
        <v>11</v>
      </c>
      <c r="G801" s="16" t="s">
        <v>12</v>
      </c>
      <c r="H801" s="17" t="s">
        <v>13</v>
      </c>
      <c r="I801" s="16" t="s">
        <v>14</v>
      </c>
      <c r="J801" s="39">
        <v>150.80000000000001</v>
      </c>
      <c r="K801" s="18">
        <v>603.20000000000005</v>
      </c>
      <c r="L801" s="969">
        <v>0</v>
      </c>
      <c r="M801" s="39">
        <v>0</v>
      </c>
      <c r="N801" s="1075">
        <v>0</v>
      </c>
      <c r="O801" s="39">
        <v>0</v>
      </c>
      <c r="P801" s="1075">
        <v>0</v>
      </c>
      <c r="Q801" s="39">
        <v>0</v>
      </c>
      <c r="R801" s="1075">
        <v>0</v>
      </c>
      <c r="S801" s="39">
        <v>0</v>
      </c>
      <c r="T801" s="1075">
        <v>0</v>
      </c>
      <c r="U801" s="39">
        <v>0</v>
      </c>
      <c r="V801" s="1075">
        <v>0</v>
      </c>
      <c r="W801" s="39">
        <v>0</v>
      </c>
      <c r="X801" s="1075">
        <v>4</v>
      </c>
      <c r="Y801" s="39">
        <v>603.20000000000005</v>
      </c>
      <c r="Z801" s="1075">
        <v>0</v>
      </c>
      <c r="AA801" s="39">
        <v>0</v>
      </c>
      <c r="AB801" s="1075">
        <v>0</v>
      </c>
      <c r="AC801" s="39">
        <v>0</v>
      </c>
      <c r="AD801" s="1075">
        <v>0</v>
      </c>
      <c r="AE801" s="39">
        <v>0</v>
      </c>
      <c r="AF801" s="1075">
        <v>0</v>
      </c>
      <c r="AG801" s="39">
        <v>0</v>
      </c>
      <c r="AH801" s="1075">
        <v>0</v>
      </c>
      <c r="AI801" s="39">
        <v>0</v>
      </c>
    </row>
    <row r="802" spans="1:35" s="6" customFormat="1" ht="66">
      <c r="A802" s="124"/>
      <c r="B802" s="125"/>
      <c r="C802" s="89" t="s">
        <v>935</v>
      </c>
      <c r="D802" s="320"/>
      <c r="E802" s="91">
        <v>4</v>
      </c>
      <c r="F802" s="9" t="s">
        <v>11</v>
      </c>
      <c r="G802" s="16" t="s">
        <v>12</v>
      </c>
      <c r="H802" s="17" t="s">
        <v>13</v>
      </c>
      <c r="I802" s="16" t="s">
        <v>14</v>
      </c>
      <c r="J802" s="39">
        <v>150.80000000000001</v>
      </c>
      <c r="K802" s="18">
        <v>603.20000000000005</v>
      </c>
      <c r="L802" s="969">
        <v>0</v>
      </c>
      <c r="M802" s="39">
        <v>0</v>
      </c>
      <c r="N802" s="1075">
        <v>0</v>
      </c>
      <c r="O802" s="39">
        <v>0</v>
      </c>
      <c r="P802" s="1075">
        <v>0</v>
      </c>
      <c r="Q802" s="39">
        <v>0</v>
      </c>
      <c r="R802" s="1075">
        <v>0</v>
      </c>
      <c r="S802" s="39">
        <v>0</v>
      </c>
      <c r="T802" s="1075">
        <v>0</v>
      </c>
      <c r="U802" s="39">
        <v>0</v>
      </c>
      <c r="V802" s="1075">
        <v>0</v>
      </c>
      <c r="W802" s="39">
        <v>0</v>
      </c>
      <c r="X802" s="1075">
        <v>4</v>
      </c>
      <c r="Y802" s="39">
        <v>603.20000000000005</v>
      </c>
      <c r="Z802" s="1075">
        <v>0</v>
      </c>
      <c r="AA802" s="39">
        <v>0</v>
      </c>
      <c r="AB802" s="1075">
        <v>0</v>
      </c>
      <c r="AC802" s="39">
        <v>0</v>
      </c>
      <c r="AD802" s="1075">
        <v>0</v>
      </c>
      <c r="AE802" s="39">
        <v>0</v>
      </c>
      <c r="AF802" s="1075">
        <v>0</v>
      </c>
      <c r="AG802" s="39">
        <v>0</v>
      </c>
      <c r="AH802" s="1075">
        <v>0</v>
      </c>
      <c r="AI802" s="39">
        <v>0</v>
      </c>
    </row>
    <row r="803" spans="1:35" s="6" customFormat="1">
      <c r="B803" s="50">
        <v>242</v>
      </c>
      <c r="C803" s="50" t="s">
        <v>936</v>
      </c>
      <c r="D803" s="50"/>
      <c r="E803" s="968">
        <v>15</v>
      </c>
      <c r="F803" s="968"/>
      <c r="G803" s="968">
        <v>0</v>
      </c>
      <c r="H803" s="968">
        <v>0</v>
      </c>
      <c r="I803" s="968">
        <v>0</v>
      </c>
      <c r="J803" s="968"/>
      <c r="K803" s="968">
        <v>5954</v>
      </c>
      <c r="L803" s="967">
        <v>0</v>
      </c>
      <c r="M803" s="968">
        <v>0</v>
      </c>
      <c r="N803" s="967">
        <v>0</v>
      </c>
      <c r="O803" s="968">
        <v>0</v>
      </c>
      <c r="P803" s="967">
        <v>0</v>
      </c>
      <c r="Q803" s="968">
        <v>0</v>
      </c>
      <c r="R803" s="967">
        <v>6</v>
      </c>
      <c r="S803" s="968">
        <v>2155</v>
      </c>
      <c r="T803" s="967">
        <v>0</v>
      </c>
      <c r="U803" s="968">
        <v>0</v>
      </c>
      <c r="V803" s="967">
        <v>0</v>
      </c>
      <c r="W803" s="968">
        <v>0</v>
      </c>
      <c r="X803" s="967">
        <v>9</v>
      </c>
      <c r="Y803" s="968">
        <v>3799</v>
      </c>
      <c r="Z803" s="967">
        <v>0</v>
      </c>
      <c r="AA803" s="968">
        <v>0</v>
      </c>
      <c r="AB803" s="967">
        <v>0</v>
      </c>
      <c r="AC803" s="968">
        <v>0</v>
      </c>
      <c r="AD803" s="967">
        <v>0</v>
      </c>
      <c r="AE803" s="968">
        <v>0</v>
      </c>
      <c r="AF803" s="967">
        <v>0</v>
      </c>
      <c r="AG803" s="968">
        <v>0</v>
      </c>
      <c r="AH803" s="967">
        <v>0</v>
      </c>
      <c r="AI803" s="968">
        <v>0</v>
      </c>
    </row>
    <row r="804" spans="1:35" s="6" customFormat="1">
      <c r="B804" s="50">
        <v>24201</v>
      </c>
      <c r="C804" s="948" t="s">
        <v>936</v>
      </c>
      <c r="D804" s="11"/>
      <c r="E804" s="11">
        <v>15</v>
      </c>
      <c r="F804" s="11"/>
      <c r="G804" s="11">
        <v>0</v>
      </c>
      <c r="H804" s="11">
        <v>0</v>
      </c>
      <c r="I804" s="11">
        <v>0</v>
      </c>
      <c r="J804" s="11"/>
      <c r="K804" s="964">
        <v>5954</v>
      </c>
      <c r="L804" s="988">
        <v>0</v>
      </c>
      <c r="M804" s="11">
        <v>0</v>
      </c>
      <c r="N804" s="988">
        <v>0</v>
      </c>
      <c r="O804" s="11">
        <v>0</v>
      </c>
      <c r="P804" s="988">
        <v>0</v>
      </c>
      <c r="Q804" s="11">
        <v>0</v>
      </c>
      <c r="R804" s="988">
        <v>6</v>
      </c>
      <c r="S804" s="11">
        <v>2155</v>
      </c>
      <c r="T804" s="988">
        <v>0</v>
      </c>
      <c r="U804" s="11">
        <v>0</v>
      </c>
      <c r="V804" s="988">
        <v>0</v>
      </c>
      <c r="W804" s="11">
        <v>0</v>
      </c>
      <c r="X804" s="988">
        <v>9</v>
      </c>
      <c r="Y804" s="11">
        <v>3799</v>
      </c>
      <c r="Z804" s="988">
        <v>0</v>
      </c>
      <c r="AA804" s="11">
        <v>0</v>
      </c>
      <c r="AB804" s="988">
        <v>0</v>
      </c>
      <c r="AC804" s="11">
        <v>0</v>
      </c>
      <c r="AD804" s="988">
        <v>0</v>
      </c>
      <c r="AE804" s="11">
        <v>0</v>
      </c>
      <c r="AF804" s="988">
        <v>0</v>
      </c>
      <c r="AG804" s="11">
        <v>0</v>
      </c>
      <c r="AH804" s="988">
        <v>0</v>
      </c>
      <c r="AI804" s="11">
        <v>0</v>
      </c>
    </row>
    <row r="805" spans="1:35" s="6" customFormat="1" ht="66">
      <c r="B805" s="55">
        <v>406.53</v>
      </c>
      <c r="C805" s="92" t="s">
        <v>937</v>
      </c>
      <c r="D805" s="11"/>
      <c r="E805" s="91">
        <v>5</v>
      </c>
      <c r="F805" s="9" t="s">
        <v>11</v>
      </c>
      <c r="G805" s="16" t="s">
        <v>12</v>
      </c>
      <c r="H805" s="17" t="s">
        <v>13</v>
      </c>
      <c r="I805" s="16" t="s">
        <v>14</v>
      </c>
      <c r="J805" s="39">
        <v>440</v>
      </c>
      <c r="K805" s="18">
        <v>2200</v>
      </c>
      <c r="L805" s="969">
        <v>0</v>
      </c>
      <c r="M805" s="39">
        <v>0</v>
      </c>
      <c r="N805" s="1075">
        <v>0</v>
      </c>
      <c r="O805" s="39">
        <v>0</v>
      </c>
      <c r="P805" s="1075">
        <v>0</v>
      </c>
      <c r="Q805" s="39">
        <v>0</v>
      </c>
      <c r="R805" s="1075">
        <v>3</v>
      </c>
      <c r="S805" s="39">
        <v>1320</v>
      </c>
      <c r="T805" s="1075">
        <v>0</v>
      </c>
      <c r="U805" s="39">
        <v>0</v>
      </c>
      <c r="V805" s="1075">
        <v>0</v>
      </c>
      <c r="W805" s="39">
        <v>0</v>
      </c>
      <c r="X805" s="1075">
        <v>2</v>
      </c>
      <c r="Y805" s="39">
        <v>880</v>
      </c>
      <c r="Z805" s="1075">
        <v>0</v>
      </c>
      <c r="AA805" s="39">
        <v>0</v>
      </c>
      <c r="AB805" s="1075">
        <v>0</v>
      </c>
      <c r="AC805" s="39">
        <v>0</v>
      </c>
      <c r="AD805" s="1075">
        <v>0</v>
      </c>
      <c r="AE805" s="39">
        <v>0</v>
      </c>
      <c r="AF805" s="1075">
        <v>0</v>
      </c>
      <c r="AG805" s="39">
        <v>0</v>
      </c>
      <c r="AH805" s="1075">
        <v>0</v>
      </c>
      <c r="AI805" s="39">
        <v>0</v>
      </c>
    </row>
    <row r="806" spans="1:35" s="6" customFormat="1" ht="66">
      <c r="B806" s="55">
        <v>385.86</v>
      </c>
      <c r="C806" s="92" t="s">
        <v>938</v>
      </c>
      <c r="D806" s="11"/>
      <c r="E806" s="91">
        <v>8</v>
      </c>
      <c r="F806" s="9" t="s">
        <v>11</v>
      </c>
      <c r="G806" s="16" t="s">
        <v>12</v>
      </c>
      <c r="H806" s="17" t="s">
        <v>13</v>
      </c>
      <c r="I806" s="16" t="s">
        <v>14</v>
      </c>
      <c r="J806" s="39">
        <v>417</v>
      </c>
      <c r="K806" s="18">
        <v>3336</v>
      </c>
      <c r="L806" s="969">
        <v>0</v>
      </c>
      <c r="M806" s="39">
        <v>0</v>
      </c>
      <c r="N806" s="1075">
        <v>0</v>
      </c>
      <c r="O806" s="39">
        <v>0</v>
      </c>
      <c r="P806" s="1075">
        <v>0</v>
      </c>
      <c r="Q806" s="39">
        <v>0</v>
      </c>
      <c r="R806" s="1075">
        <v>1</v>
      </c>
      <c r="S806" s="39">
        <v>417</v>
      </c>
      <c r="T806" s="1075">
        <v>0</v>
      </c>
      <c r="U806" s="39">
        <v>0</v>
      </c>
      <c r="V806" s="1075">
        <v>0</v>
      </c>
      <c r="W806" s="39">
        <v>0</v>
      </c>
      <c r="X806" s="1075">
        <v>7</v>
      </c>
      <c r="Y806" s="39">
        <v>2919</v>
      </c>
      <c r="Z806" s="1075">
        <v>0</v>
      </c>
      <c r="AA806" s="39">
        <v>0</v>
      </c>
      <c r="AB806" s="1075">
        <v>0</v>
      </c>
      <c r="AC806" s="39">
        <v>0</v>
      </c>
      <c r="AD806" s="1075">
        <v>0</v>
      </c>
      <c r="AE806" s="39">
        <v>0</v>
      </c>
      <c r="AF806" s="1075">
        <v>0</v>
      </c>
      <c r="AG806" s="39">
        <v>0</v>
      </c>
      <c r="AH806" s="1075">
        <v>0</v>
      </c>
      <c r="AI806" s="39">
        <v>0</v>
      </c>
    </row>
    <row r="807" spans="1:35" s="6" customFormat="1" ht="66">
      <c r="B807" s="55">
        <v>192.93</v>
      </c>
      <c r="C807" s="92" t="s">
        <v>939</v>
      </c>
      <c r="D807" s="11"/>
      <c r="E807" s="91">
        <v>2</v>
      </c>
      <c r="F807" s="9" t="s">
        <v>11</v>
      </c>
      <c r="G807" s="16" t="s">
        <v>12</v>
      </c>
      <c r="H807" s="17" t="s">
        <v>13</v>
      </c>
      <c r="I807" s="16" t="s">
        <v>14</v>
      </c>
      <c r="J807" s="39">
        <v>209</v>
      </c>
      <c r="K807" s="18">
        <v>418</v>
      </c>
      <c r="L807" s="969">
        <v>0</v>
      </c>
      <c r="M807" s="39">
        <v>0</v>
      </c>
      <c r="N807" s="1075">
        <v>0</v>
      </c>
      <c r="O807" s="39">
        <v>0</v>
      </c>
      <c r="P807" s="1075">
        <v>0</v>
      </c>
      <c r="Q807" s="39">
        <v>0</v>
      </c>
      <c r="R807" s="1075">
        <v>2</v>
      </c>
      <c r="S807" s="39">
        <v>418</v>
      </c>
      <c r="T807" s="1075">
        <v>0</v>
      </c>
      <c r="U807" s="39">
        <v>0</v>
      </c>
      <c r="V807" s="1075">
        <v>0</v>
      </c>
      <c r="W807" s="39">
        <v>0</v>
      </c>
      <c r="X807" s="1075">
        <v>0</v>
      </c>
      <c r="Y807" s="39">
        <v>0</v>
      </c>
      <c r="Z807" s="1075">
        <v>0</v>
      </c>
      <c r="AA807" s="39">
        <v>0</v>
      </c>
      <c r="AB807" s="1075">
        <v>0</v>
      </c>
      <c r="AC807" s="39">
        <v>0</v>
      </c>
      <c r="AD807" s="1075">
        <v>0</v>
      </c>
      <c r="AE807" s="39">
        <v>0</v>
      </c>
      <c r="AF807" s="1075">
        <v>0</v>
      </c>
      <c r="AG807" s="39">
        <v>0</v>
      </c>
      <c r="AH807" s="1075">
        <v>0</v>
      </c>
      <c r="AI807" s="39">
        <v>0</v>
      </c>
    </row>
    <row r="808" spans="1:35" s="6" customFormat="1">
      <c r="B808" s="50">
        <v>243</v>
      </c>
      <c r="C808" s="50" t="s">
        <v>940</v>
      </c>
      <c r="D808" s="50"/>
      <c r="E808" s="967">
        <v>4</v>
      </c>
      <c r="F808" s="967"/>
      <c r="G808" s="967">
        <v>0</v>
      </c>
      <c r="H808" s="967">
        <v>0</v>
      </c>
      <c r="I808" s="967">
        <v>0</v>
      </c>
      <c r="J808" s="967"/>
      <c r="K808" s="968">
        <v>17652</v>
      </c>
      <c r="L808" s="967">
        <v>0</v>
      </c>
      <c r="M808" s="967">
        <v>0</v>
      </c>
      <c r="N808" s="967">
        <v>0</v>
      </c>
      <c r="O808" s="967">
        <v>0</v>
      </c>
      <c r="P808" s="967">
        <v>0</v>
      </c>
      <c r="Q808" s="967">
        <v>0</v>
      </c>
      <c r="R808" s="967">
        <v>1</v>
      </c>
      <c r="S808" s="967">
        <v>4413</v>
      </c>
      <c r="T808" s="967">
        <v>0</v>
      </c>
      <c r="U808" s="967">
        <v>0</v>
      </c>
      <c r="V808" s="967">
        <v>0</v>
      </c>
      <c r="W808" s="967">
        <v>0</v>
      </c>
      <c r="X808" s="967">
        <v>3</v>
      </c>
      <c r="Y808" s="967">
        <v>13239</v>
      </c>
      <c r="Z808" s="967">
        <v>0</v>
      </c>
      <c r="AA808" s="967">
        <v>0</v>
      </c>
      <c r="AB808" s="967">
        <v>0</v>
      </c>
      <c r="AC808" s="967">
        <v>0</v>
      </c>
      <c r="AD808" s="967">
        <v>0</v>
      </c>
      <c r="AE808" s="967">
        <v>0</v>
      </c>
      <c r="AF808" s="967">
        <v>0</v>
      </c>
      <c r="AG808" s="967">
        <v>0</v>
      </c>
      <c r="AH808" s="967">
        <v>0</v>
      </c>
      <c r="AI808" s="967">
        <v>0</v>
      </c>
    </row>
    <row r="809" spans="1:35" s="6" customFormat="1">
      <c r="B809" s="50">
        <v>24301</v>
      </c>
      <c r="C809" s="948" t="s">
        <v>940</v>
      </c>
      <c r="D809" s="11"/>
      <c r="E809" s="11">
        <v>4</v>
      </c>
      <c r="F809" s="11"/>
      <c r="G809" s="11">
        <v>0</v>
      </c>
      <c r="H809" s="11">
        <v>0</v>
      </c>
      <c r="I809" s="11">
        <v>0</v>
      </c>
      <c r="J809" s="11"/>
      <c r="K809" s="964">
        <v>17652</v>
      </c>
      <c r="L809" s="988">
        <v>0</v>
      </c>
      <c r="M809" s="11">
        <v>0</v>
      </c>
      <c r="N809" s="988">
        <v>0</v>
      </c>
      <c r="O809" s="11">
        <v>0</v>
      </c>
      <c r="P809" s="988">
        <v>0</v>
      </c>
      <c r="Q809" s="11">
        <v>0</v>
      </c>
      <c r="R809" s="988">
        <v>1</v>
      </c>
      <c r="S809" s="11">
        <v>4413</v>
      </c>
      <c r="T809" s="988">
        <v>0</v>
      </c>
      <c r="U809" s="11">
        <v>0</v>
      </c>
      <c r="V809" s="988">
        <v>0</v>
      </c>
      <c r="W809" s="11">
        <v>0</v>
      </c>
      <c r="X809" s="988">
        <v>3</v>
      </c>
      <c r="Y809" s="11">
        <v>13239</v>
      </c>
      <c r="Z809" s="988">
        <v>0</v>
      </c>
      <c r="AA809" s="11">
        <v>0</v>
      </c>
      <c r="AB809" s="988">
        <v>0</v>
      </c>
      <c r="AC809" s="11">
        <v>0</v>
      </c>
      <c r="AD809" s="988">
        <v>0</v>
      </c>
      <c r="AE809" s="11">
        <v>0</v>
      </c>
      <c r="AF809" s="988">
        <v>0</v>
      </c>
      <c r="AG809" s="11">
        <v>0</v>
      </c>
      <c r="AH809" s="988">
        <v>0</v>
      </c>
      <c r="AI809" s="11">
        <v>0</v>
      </c>
    </row>
    <row r="810" spans="1:35" s="6" customFormat="1" ht="66">
      <c r="B810" s="55">
        <v>4086.0099999999998</v>
      </c>
      <c r="C810" s="92" t="s">
        <v>941</v>
      </c>
      <c r="D810" s="11"/>
      <c r="E810" s="91">
        <v>4</v>
      </c>
      <c r="F810" s="9" t="s">
        <v>26</v>
      </c>
      <c r="G810" s="16" t="s">
        <v>12</v>
      </c>
      <c r="H810" s="17" t="s">
        <v>13</v>
      </c>
      <c r="I810" s="16" t="s">
        <v>14</v>
      </c>
      <c r="J810" s="39">
        <v>4413</v>
      </c>
      <c r="K810" s="18">
        <v>17652</v>
      </c>
      <c r="L810" s="969">
        <v>0</v>
      </c>
      <c r="M810" s="39">
        <v>0</v>
      </c>
      <c r="N810" s="1075">
        <v>0</v>
      </c>
      <c r="O810" s="39">
        <v>0</v>
      </c>
      <c r="P810" s="1075">
        <v>0</v>
      </c>
      <c r="Q810" s="39">
        <v>0</v>
      </c>
      <c r="R810" s="1075">
        <v>1</v>
      </c>
      <c r="S810" s="39">
        <v>4413</v>
      </c>
      <c r="T810" s="1075">
        <v>0</v>
      </c>
      <c r="U810" s="39">
        <v>0</v>
      </c>
      <c r="V810" s="1075">
        <v>0</v>
      </c>
      <c r="W810" s="39">
        <v>0</v>
      </c>
      <c r="X810" s="1075">
        <v>3</v>
      </c>
      <c r="Y810" s="39">
        <v>13239</v>
      </c>
      <c r="Z810" s="1075">
        <v>0</v>
      </c>
      <c r="AA810" s="39">
        <v>0</v>
      </c>
      <c r="AB810" s="1075">
        <v>0</v>
      </c>
      <c r="AC810" s="39">
        <v>0</v>
      </c>
      <c r="AD810" s="1075">
        <v>0</v>
      </c>
      <c r="AE810" s="39">
        <v>0</v>
      </c>
      <c r="AF810" s="1075">
        <v>0</v>
      </c>
      <c r="AG810" s="39">
        <v>0</v>
      </c>
      <c r="AH810" s="1075">
        <v>0</v>
      </c>
      <c r="AI810" s="39">
        <v>0</v>
      </c>
    </row>
    <row r="811" spans="1:35" s="6" customFormat="1">
      <c r="B811" s="50">
        <v>244</v>
      </c>
      <c r="C811" s="50" t="s">
        <v>942</v>
      </c>
      <c r="D811" s="50"/>
      <c r="E811" s="968">
        <v>15</v>
      </c>
      <c r="F811" s="968"/>
      <c r="G811" s="968">
        <v>0</v>
      </c>
      <c r="H811" s="968">
        <v>0</v>
      </c>
      <c r="I811" s="968">
        <v>0</v>
      </c>
      <c r="J811" s="968"/>
      <c r="K811" s="968">
        <v>53516</v>
      </c>
      <c r="L811" s="967">
        <v>0</v>
      </c>
      <c r="M811" s="968">
        <v>0</v>
      </c>
      <c r="N811" s="967">
        <v>0</v>
      </c>
      <c r="O811" s="968">
        <v>0</v>
      </c>
      <c r="P811" s="967">
        <v>0</v>
      </c>
      <c r="Q811" s="968">
        <v>0</v>
      </c>
      <c r="R811" s="967">
        <v>8</v>
      </c>
      <c r="S811" s="968">
        <v>30072</v>
      </c>
      <c r="T811" s="967">
        <v>0</v>
      </c>
      <c r="U811" s="968">
        <v>0</v>
      </c>
      <c r="V811" s="967">
        <v>5</v>
      </c>
      <c r="W811" s="968">
        <v>18795</v>
      </c>
      <c r="X811" s="967">
        <v>1</v>
      </c>
      <c r="Y811" s="968">
        <v>3759</v>
      </c>
      <c r="Z811" s="967">
        <v>0</v>
      </c>
      <c r="AA811" s="968">
        <v>0</v>
      </c>
      <c r="AB811" s="967">
        <v>0</v>
      </c>
      <c r="AC811" s="968">
        <v>0</v>
      </c>
      <c r="AD811" s="967">
        <v>1</v>
      </c>
      <c r="AE811" s="968">
        <v>890</v>
      </c>
      <c r="AF811" s="967">
        <v>0</v>
      </c>
      <c r="AG811" s="968">
        <v>0</v>
      </c>
      <c r="AH811" s="967">
        <v>0</v>
      </c>
      <c r="AI811" s="968">
        <v>0</v>
      </c>
    </row>
    <row r="812" spans="1:35" s="6" customFormat="1">
      <c r="B812" s="50">
        <v>24401</v>
      </c>
      <c r="C812" s="948" t="s">
        <v>942</v>
      </c>
      <c r="D812" s="11"/>
      <c r="E812" s="964">
        <v>1</v>
      </c>
      <c r="F812" s="964"/>
      <c r="G812" s="964">
        <v>0</v>
      </c>
      <c r="H812" s="964">
        <v>0</v>
      </c>
      <c r="I812" s="964">
        <v>0</v>
      </c>
      <c r="J812" s="964"/>
      <c r="K812" s="964">
        <v>890</v>
      </c>
      <c r="L812" s="988">
        <v>0</v>
      </c>
      <c r="M812" s="964">
        <v>0</v>
      </c>
      <c r="N812" s="988">
        <v>0</v>
      </c>
      <c r="O812" s="964">
        <v>0</v>
      </c>
      <c r="P812" s="988">
        <v>0</v>
      </c>
      <c r="Q812" s="964">
        <v>0</v>
      </c>
      <c r="R812" s="988">
        <v>0</v>
      </c>
      <c r="S812" s="964">
        <v>0</v>
      </c>
      <c r="T812" s="988">
        <v>0</v>
      </c>
      <c r="U812" s="964">
        <v>0</v>
      </c>
      <c r="V812" s="988">
        <v>0</v>
      </c>
      <c r="W812" s="964">
        <v>0</v>
      </c>
      <c r="X812" s="988">
        <v>0</v>
      </c>
      <c r="Y812" s="964">
        <v>0</v>
      </c>
      <c r="Z812" s="988">
        <v>0</v>
      </c>
      <c r="AA812" s="964">
        <v>0</v>
      </c>
      <c r="AB812" s="988">
        <v>0</v>
      </c>
      <c r="AC812" s="964">
        <v>0</v>
      </c>
      <c r="AD812" s="988">
        <v>1</v>
      </c>
      <c r="AE812" s="964">
        <v>890</v>
      </c>
      <c r="AF812" s="988">
        <v>0</v>
      </c>
      <c r="AG812" s="964">
        <v>0</v>
      </c>
      <c r="AH812" s="988">
        <v>0</v>
      </c>
      <c r="AI812" s="964">
        <v>0</v>
      </c>
    </row>
    <row r="813" spans="1:35" s="6" customFormat="1" ht="66">
      <c r="B813" s="55">
        <v>823.16361111111121</v>
      </c>
      <c r="C813" s="92" t="s">
        <v>944</v>
      </c>
      <c r="D813" s="11"/>
      <c r="E813" s="91">
        <v>1</v>
      </c>
      <c r="F813" s="9" t="s">
        <v>11</v>
      </c>
      <c r="G813" s="16" t="s">
        <v>12</v>
      </c>
      <c r="H813" s="17" t="s">
        <v>13</v>
      </c>
      <c r="I813" s="16" t="s">
        <v>14</v>
      </c>
      <c r="J813" s="39">
        <v>890</v>
      </c>
      <c r="K813" s="18">
        <v>890</v>
      </c>
      <c r="L813" s="969">
        <v>0</v>
      </c>
      <c r="M813" s="39">
        <v>0</v>
      </c>
      <c r="N813" s="1075">
        <v>0</v>
      </c>
      <c r="O813" s="39">
        <v>0</v>
      </c>
      <c r="P813" s="1075">
        <v>0</v>
      </c>
      <c r="Q813" s="39">
        <v>0</v>
      </c>
      <c r="R813" s="1075">
        <v>0</v>
      </c>
      <c r="S813" s="39">
        <v>0</v>
      </c>
      <c r="T813" s="1075">
        <v>0</v>
      </c>
      <c r="U813" s="39">
        <v>0</v>
      </c>
      <c r="V813" s="1075">
        <v>0</v>
      </c>
      <c r="W813" s="39">
        <v>0</v>
      </c>
      <c r="X813" s="1075">
        <v>0</v>
      </c>
      <c r="Y813" s="39">
        <v>0</v>
      </c>
      <c r="Z813" s="1075">
        <v>0</v>
      </c>
      <c r="AA813" s="39">
        <v>0</v>
      </c>
      <c r="AB813" s="1075">
        <v>0</v>
      </c>
      <c r="AC813" s="39">
        <v>0</v>
      </c>
      <c r="AD813" s="1075">
        <v>1</v>
      </c>
      <c r="AE813" s="39">
        <v>890</v>
      </c>
      <c r="AF813" s="1075">
        <v>0</v>
      </c>
      <c r="AG813" s="39">
        <v>0</v>
      </c>
      <c r="AH813" s="1075">
        <v>0</v>
      </c>
      <c r="AI813" s="39">
        <v>0</v>
      </c>
    </row>
    <row r="814" spans="1:35" s="6" customFormat="1">
      <c r="B814" s="50">
        <v>24402</v>
      </c>
      <c r="C814" s="948" t="s">
        <v>945</v>
      </c>
      <c r="D814" s="11"/>
      <c r="E814" s="11">
        <v>14</v>
      </c>
      <c r="F814" s="11"/>
      <c r="G814" s="11">
        <v>0</v>
      </c>
      <c r="H814" s="11">
        <v>0</v>
      </c>
      <c r="I814" s="11">
        <v>0</v>
      </c>
      <c r="J814" s="11"/>
      <c r="K814" s="964">
        <v>52626</v>
      </c>
      <c r="L814" s="988">
        <v>0</v>
      </c>
      <c r="M814" s="11">
        <v>0</v>
      </c>
      <c r="N814" s="988">
        <v>0</v>
      </c>
      <c r="O814" s="11">
        <v>0</v>
      </c>
      <c r="P814" s="988">
        <v>0</v>
      </c>
      <c r="Q814" s="11">
        <v>0</v>
      </c>
      <c r="R814" s="988">
        <v>8</v>
      </c>
      <c r="S814" s="11">
        <v>30072</v>
      </c>
      <c r="T814" s="988">
        <v>0</v>
      </c>
      <c r="U814" s="11">
        <v>0</v>
      </c>
      <c r="V814" s="988">
        <v>5</v>
      </c>
      <c r="W814" s="11">
        <v>18795</v>
      </c>
      <c r="X814" s="988">
        <v>1</v>
      </c>
      <c r="Y814" s="11">
        <v>3759</v>
      </c>
      <c r="Z814" s="988">
        <v>0</v>
      </c>
      <c r="AA814" s="11">
        <v>0</v>
      </c>
      <c r="AB814" s="988">
        <v>0</v>
      </c>
      <c r="AC814" s="11">
        <v>0</v>
      </c>
      <c r="AD814" s="988">
        <v>0</v>
      </c>
      <c r="AE814" s="11">
        <v>0</v>
      </c>
      <c r="AF814" s="988">
        <v>0</v>
      </c>
      <c r="AG814" s="11">
        <v>0</v>
      </c>
      <c r="AH814" s="988">
        <v>0</v>
      </c>
      <c r="AI814" s="11">
        <v>0</v>
      </c>
    </row>
    <row r="815" spans="1:35" s="6" customFormat="1" ht="66">
      <c r="B815" s="55">
        <v>3480</v>
      </c>
      <c r="C815" s="92" t="s">
        <v>946</v>
      </c>
      <c r="D815" s="11"/>
      <c r="E815" s="91">
        <v>14</v>
      </c>
      <c r="F815" s="9" t="s">
        <v>11</v>
      </c>
      <c r="G815" s="16" t="s">
        <v>12</v>
      </c>
      <c r="H815" s="17" t="s">
        <v>13</v>
      </c>
      <c r="I815" s="16" t="s">
        <v>14</v>
      </c>
      <c r="J815" s="39">
        <v>3759</v>
      </c>
      <c r="K815" s="18">
        <v>52626</v>
      </c>
      <c r="L815" s="969">
        <v>0</v>
      </c>
      <c r="M815" s="39">
        <v>0</v>
      </c>
      <c r="N815" s="1075">
        <v>0</v>
      </c>
      <c r="O815" s="39">
        <v>0</v>
      </c>
      <c r="P815" s="1075">
        <v>0</v>
      </c>
      <c r="Q815" s="39">
        <v>0</v>
      </c>
      <c r="R815" s="1075">
        <v>8</v>
      </c>
      <c r="S815" s="39">
        <v>30072</v>
      </c>
      <c r="T815" s="1075">
        <v>0</v>
      </c>
      <c r="U815" s="39">
        <v>0</v>
      </c>
      <c r="V815" s="1075">
        <v>5</v>
      </c>
      <c r="W815" s="39">
        <v>18795</v>
      </c>
      <c r="X815" s="1075">
        <v>1</v>
      </c>
      <c r="Y815" s="39">
        <v>3759</v>
      </c>
      <c r="Z815" s="1075">
        <v>0</v>
      </c>
      <c r="AA815" s="39">
        <v>0</v>
      </c>
      <c r="AB815" s="1075">
        <v>0</v>
      </c>
      <c r="AC815" s="39">
        <v>0</v>
      </c>
      <c r="AD815" s="1075">
        <v>0</v>
      </c>
      <c r="AE815" s="39">
        <v>0</v>
      </c>
      <c r="AF815" s="1075">
        <v>0</v>
      </c>
      <c r="AG815" s="39">
        <v>0</v>
      </c>
      <c r="AH815" s="1075">
        <v>0</v>
      </c>
      <c r="AI815" s="39">
        <v>0</v>
      </c>
    </row>
    <row r="816" spans="1:35" s="6" customFormat="1">
      <c r="B816" s="50">
        <v>245</v>
      </c>
      <c r="C816" s="50" t="s">
        <v>947</v>
      </c>
      <c r="D816" s="50">
        <v>0</v>
      </c>
      <c r="E816" s="50">
        <v>6</v>
      </c>
      <c r="F816" s="50"/>
      <c r="G816" s="50">
        <v>0</v>
      </c>
      <c r="H816" s="50">
        <v>0</v>
      </c>
      <c r="I816" s="50">
        <v>0</v>
      </c>
      <c r="J816" s="50"/>
      <c r="K816" s="968">
        <v>13400</v>
      </c>
      <c r="L816" s="967">
        <v>0</v>
      </c>
      <c r="M816" s="50">
        <v>0</v>
      </c>
      <c r="N816" s="967">
        <v>0</v>
      </c>
      <c r="O816" s="50">
        <v>0</v>
      </c>
      <c r="P816" s="967">
        <v>0</v>
      </c>
      <c r="Q816" s="50">
        <v>0</v>
      </c>
      <c r="R816" s="967">
        <v>5</v>
      </c>
      <c r="S816" s="50">
        <v>7400</v>
      </c>
      <c r="T816" s="967">
        <v>2</v>
      </c>
      <c r="U816" s="50">
        <v>4000</v>
      </c>
      <c r="V816" s="967">
        <v>0</v>
      </c>
      <c r="W816" s="50">
        <v>0</v>
      </c>
      <c r="X816" s="967">
        <v>1</v>
      </c>
      <c r="Y816" s="50">
        <v>2000</v>
      </c>
      <c r="Z816" s="967">
        <v>0</v>
      </c>
      <c r="AA816" s="50">
        <v>0</v>
      </c>
      <c r="AB816" s="967">
        <v>0</v>
      </c>
      <c r="AC816" s="50">
        <v>0</v>
      </c>
      <c r="AD816" s="967">
        <v>0</v>
      </c>
      <c r="AE816" s="50">
        <v>0</v>
      </c>
      <c r="AF816" s="967">
        <v>0</v>
      </c>
      <c r="AG816" s="50">
        <v>0</v>
      </c>
      <c r="AH816" s="967">
        <v>0</v>
      </c>
      <c r="AI816" s="50">
        <v>0</v>
      </c>
    </row>
    <row r="817" spans="1:35" s="6" customFormat="1">
      <c r="A817" s="124"/>
      <c r="B817" s="125">
        <v>24501</v>
      </c>
      <c r="C817" s="948" t="s">
        <v>948</v>
      </c>
      <c r="D817" s="11"/>
      <c r="E817" s="964">
        <v>6</v>
      </c>
      <c r="F817" s="964"/>
      <c r="G817" s="964">
        <v>0</v>
      </c>
      <c r="H817" s="964">
        <v>0</v>
      </c>
      <c r="I817" s="964">
        <v>0</v>
      </c>
      <c r="J817" s="964"/>
      <c r="K817" s="964">
        <v>13400</v>
      </c>
      <c r="L817" s="988">
        <v>0</v>
      </c>
      <c r="M817" s="964">
        <v>0</v>
      </c>
      <c r="N817" s="988">
        <v>0</v>
      </c>
      <c r="O817" s="964">
        <v>0</v>
      </c>
      <c r="P817" s="988">
        <v>0</v>
      </c>
      <c r="Q817" s="964">
        <v>0</v>
      </c>
      <c r="R817" s="988">
        <v>5</v>
      </c>
      <c r="S817" s="964">
        <v>7400</v>
      </c>
      <c r="T817" s="988">
        <v>2</v>
      </c>
      <c r="U817" s="964">
        <v>4000</v>
      </c>
      <c r="V817" s="988">
        <v>0</v>
      </c>
      <c r="W817" s="964">
        <v>0</v>
      </c>
      <c r="X817" s="988">
        <v>1</v>
      </c>
      <c r="Y817" s="964">
        <v>2000</v>
      </c>
      <c r="Z817" s="988">
        <v>0</v>
      </c>
      <c r="AA817" s="964">
        <v>0</v>
      </c>
      <c r="AB817" s="988">
        <v>0</v>
      </c>
      <c r="AC817" s="964">
        <v>0</v>
      </c>
      <c r="AD817" s="988">
        <v>0</v>
      </c>
      <c r="AE817" s="964">
        <v>0</v>
      </c>
      <c r="AF817" s="988">
        <v>0</v>
      </c>
      <c r="AG817" s="964">
        <v>0</v>
      </c>
      <c r="AH817" s="988">
        <v>0</v>
      </c>
      <c r="AI817" s="964">
        <v>0</v>
      </c>
    </row>
    <row r="818" spans="1:35" s="6" customFormat="1" ht="66">
      <c r="A818" s="124"/>
      <c r="B818" s="125"/>
      <c r="C818" s="59" t="s">
        <v>949</v>
      </c>
      <c r="D818" s="11"/>
      <c r="E818" s="91">
        <v>6</v>
      </c>
      <c r="F818" s="9" t="s">
        <v>950</v>
      </c>
      <c r="G818" s="16" t="s">
        <v>12</v>
      </c>
      <c r="H818" s="17" t="s">
        <v>13</v>
      </c>
      <c r="I818" s="16" t="s">
        <v>14</v>
      </c>
      <c r="J818" s="39">
        <v>2000</v>
      </c>
      <c r="K818" s="18">
        <v>12000</v>
      </c>
      <c r="L818" s="969">
        <v>0</v>
      </c>
      <c r="M818" s="39">
        <v>0</v>
      </c>
      <c r="N818" s="1075">
        <v>0</v>
      </c>
      <c r="O818" s="39">
        <v>0</v>
      </c>
      <c r="P818" s="1075">
        <v>0</v>
      </c>
      <c r="Q818" s="39">
        <v>0</v>
      </c>
      <c r="R818" s="1075">
        <v>3</v>
      </c>
      <c r="S818" s="39">
        <v>6000</v>
      </c>
      <c r="T818" s="1075">
        <v>2</v>
      </c>
      <c r="U818" s="39">
        <v>4000</v>
      </c>
      <c r="V818" s="1075">
        <v>0</v>
      </c>
      <c r="W818" s="39">
        <v>0</v>
      </c>
      <c r="X818" s="1075">
        <v>1</v>
      </c>
      <c r="Y818" s="39">
        <v>2000</v>
      </c>
      <c r="Z818" s="1075">
        <v>0</v>
      </c>
      <c r="AA818" s="39">
        <v>0</v>
      </c>
      <c r="AB818" s="1075">
        <v>0</v>
      </c>
      <c r="AC818" s="39">
        <v>0</v>
      </c>
      <c r="AD818" s="1075">
        <v>0</v>
      </c>
      <c r="AE818" s="39">
        <v>0</v>
      </c>
      <c r="AF818" s="1075">
        <v>0</v>
      </c>
      <c r="AG818" s="39">
        <v>0</v>
      </c>
      <c r="AH818" s="1075">
        <v>0</v>
      </c>
      <c r="AI818" s="39">
        <v>0</v>
      </c>
    </row>
    <row r="819" spans="1:35" s="6" customFormat="1" ht="66">
      <c r="A819" s="124"/>
      <c r="B819" s="125"/>
      <c r="C819" s="300" t="s">
        <v>951</v>
      </c>
      <c r="D819" s="993">
        <v>24501</v>
      </c>
      <c r="E819" s="91">
        <v>2</v>
      </c>
      <c r="F819" s="9" t="s">
        <v>11</v>
      </c>
      <c r="G819" s="16" t="s">
        <v>12</v>
      </c>
      <c r="H819" s="17" t="s">
        <v>13</v>
      </c>
      <c r="I819" s="16" t="s">
        <v>14</v>
      </c>
      <c r="J819" s="95">
        <v>700</v>
      </c>
      <c r="K819" s="96">
        <v>1400</v>
      </c>
      <c r="L819" s="1131">
        <v>0</v>
      </c>
      <c r="M819" s="95">
        <v>0</v>
      </c>
      <c r="N819" s="307">
        <v>0</v>
      </c>
      <c r="O819" s="95">
        <v>0</v>
      </c>
      <c r="P819" s="307">
        <v>0</v>
      </c>
      <c r="Q819" s="95">
        <v>0</v>
      </c>
      <c r="R819" s="307">
        <v>2</v>
      </c>
      <c r="S819" s="95">
        <v>1400</v>
      </c>
      <c r="T819" s="307">
        <v>0</v>
      </c>
      <c r="U819" s="95">
        <v>0</v>
      </c>
      <c r="V819" s="307">
        <v>0</v>
      </c>
      <c r="W819" s="95">
        <v>0</v>
      </c>
      <c r="X819" s="307">
        <v>0</v>
      </c>
      <c r="Y819" s="95">
        <v>0</v>
      </c>
      <c r="Z819" s="307">
        <v>0</v>
      </c>
      <c r="AA819" s="95">
        <v>0</v>
      </c>
      <c r="AB819" s="307">
        <v>0</v>
      </c>
      <c r="AC819" s="95">
        <v>0</v>
      </c>
      <c r="AD819" s="307">
        <v>0</v>
      </c>
      <c r="AE819" s="95">
        <v>0</v>
      </c>
      <c r="AF819" s="307">
        <v>0</v>
      </c>
      <c r="AG819" s="95">
        <v>0</v>
      </c>
      <c r="AH819" s="307">
        <v>0</v>
      </c>
      <c r="AI819" s="95">
        <v>0</v>
      </c>
    </row>
    <row r="820" spans="1:35" s="6" customFormat="1">
      <c r="B820" s="50">
        <v>24502</v>
      </c>
      <c r="C820" s="948" t="s">
        <v>952</v>
      </c>
      <c r="D820" s="11"/>
      <c r="E820" s="964">
        <v>0</v>
      </c>
      <c r="F820" s="964"/>
      <c r="G820" s="964"/>
      <c r="H820" s="964"/>
      <c r="I820" s="964"/>
      <c r="J820" s="964"/>
      <c r="K820" s="964">
        <v>0</v>
      </c>
      <c r="L820" s="988">
        <v>0</v>
      </c>
      <c r="M820" s="964">
        <v>0</v>
      </c>
      <c r="N820" s="988">
        <v>0</v>
      </c>
      <c r="O820" s="964">
        <v>0</v>
      </c>
      <c r="P820" s="988">
        <v>0</v>
      </c>
      <c r="Q820" s="964">
        <v>0</v>
      </c>
      <c r="R820" s="988">
        <v>0</v>
      </c>
      <c r="S820" s="964">
        <v>0</v>
      </c>
      <c r="T820" s="988">
        <v>0</v>
      </c>
      <c r="U820" s="964">
        <v>0</v>
      </c>
      <c r="V820" s="988">
        <v>0</v>
      </c>
      <c r="W820" s="964">
        <v>0</v>
      </c>
      <c r="X820" s="988">
        <v>0</v>
      </c>
      <c r="Y820" s="964">
        <v>0</v>
      </c>
      <c r="Z820" s="988">
        <v>0</v>
      </c>
      <c r="AA820" s="964">
        <v>0</v>
      </c>
      <c r="AB820" s="988">
        <v>0</v>
      </c>
      <c r="AC820" s="964">
        <v>0</v>
      </c>
      <c r="AD820" s="988">
        <v>0</v>
      </c>
      <c r="AE820" s="964">
        <v>0</v>
      </c>
      <c r="AF820" s="988">
        <v>0</v>
      </c>
      <c r="AG820" s="964">
        <v>0</v>
      </c>
      <c r="AH820" s="988">
        <v>0</v>
      </c>
      <c r="AI820" s="964">
        <v>0</v>
      </c>
    </row>
    <row r="821" spans="1:35" s="6" customFormat="1">
      <c r="B821" s="50"/>
      <c r="C821" s="59"/>
      <c r="D821" s="11"/>
      <c r="E821" s="91">
        <v>0</v>
      </c>
      <c r="F821" s="9"/>
      <c r="G821" s="113"/>
      <c r="H821" s="113"/>
      <c r="I821" s="113"/>
      <c r="J821" s="39"/>
      <c r="K821" s="18">
        <v>0</v>
      </c>
      <c r="L821" s="969">
        <v>0</v>
      </c>
      <c r="M821" s="39">
        <v>0</v>
      </c>
      <c r="N821" s="1075">
        <v>0</v>
      </c>
      <c r="O821" s="39">
        <v>0</v>
      </c>
      <c r="P821" s="1075">
        <v>0</v>
      </c>
      <c r="Q821" s="39">
        <v>0</v>
      </c>
      <c r="R821" s="1075">
        <v>0</v>
      </c>
      <c r="S821" s="39">
        <v>0</v>
      </c>
      <c r="T821" s="1075">
        <v>0</v>
      </c>
      <c r="U821" s="39">
        <v>0</v>
      </c>
      <c r="V821" s="1075">
        <v>0</v>
      </c>
      <c r="W821" s="39">
        <v>0</v>
      </c>
      <c r="X821" s="1075">
        <v>0</v>
      </c>
      <c r="Y821" s="39">
        <v>0</v>
      </c>
      <c r="Z821" s="1075">
        <v>0</v>
      </c>
      <c r="AA821" s="39">
        <v>0</v>
      </c>
      <c r="AB821" s="1075">
        <v>0</v>
      </c>
      <c r="AC821" s="39">
        <v>0</v>
      </c>
      <c r="AD821" s="1075">
        <v>0</v>
      </c>
      <c r="AE821" s="39">
        <v>0</v>
      </c>
      <c r="AF821" s="1075">
        <v>0</v>
      </c>
      <c r="AG821" s="39">
        <v>0</v>
      </c>
      <c r="AH821" s="1075">
        <v>0</v>
      </c>
      <c r="AI821" s="39">
        <v>0</v>
      </c>
    </row>
    <row r="822" spans="1:35" s="6" customFormat="1">
      <c r="B822" s="50">
        <v>24503</v>
      </c>
      <c r="C822" s="948" t="s">
        <v>953</v>
      </c>
      <c r="D822" s="11"/>
      <c r="E822" s="964">
        <v>0</v>
      </c>
      <c r="F822" s="964"/>
      <c r="G822" s="964"/>
      <c r="H822" s="964"/>
      <c r="I822" s="964"/>
      <c r="J822" s="964"/>
      <c r="K822" s="964">
        <v>0</v>
      </c>
      <c r="L822" s="988">
        <v>0</v>
      </c>
      <c r="M822" s="964">
        <v>0</v>
      </c>
      <c r="N822" s="988">
        <v>0</v>
      </c>
      <c r="O822" s="964">
        <v>0</v>
      </c>
      <c r="P822" s="988">
        <v>0</v>
      </c>
      <c r="Q822" s="964">
        <v>0</v>
      </c>
      <c r="R822" s="988">
        <v>0</v>
      </c>
      <c r="S822" s="964">
        <v>0</v>
      </c>
      <c r="T822" s="988">
        <v>0</v>
      </c>
      <c r="U822" s="964">
        <v>0</v>
      </c>
      <c r="V822" s="988">
        <v>0</v>
      </c>
      <c r="W822" s="964">
        <v>0</v>
      </c>
      <c r="X822" s="988">
        <v>0</v>
      </c>
      <c r="Y822" s="964">
        <v>0</v>
      </c>
      <c r="Z822" s="988">
        <v>0</v>
      </c>
      <c r="AA822" s="964">
        <v>0</v>
      </c>
      <c r="AB822" s="988">
        <v>0</v>
      </c>
      <c r="AC822" s="964">
        <v>0</v>
      </c>
      <c r="AD822" s="988">
        <v>0</v>
      </c>
      <c r="AE822" s="964">
        <v>0</v>
      </c>
      <c r="AF822" s="988">
        <v>0</v>
      </c>
      <c r="AG822" s="964">
        <v>0</v>
      </c>
      <c r="AH822" s="988">
        <v>0</v>
      </c>
      <c r="AI822" s="964">
        <v>0</v>
      </c>
    </row>
    <row r="823" spans="1:35" s="6" customFormat="1">
      <c r="B823" s="50"/>
      <c r="C823" s="59"/>
      <c r="D823" s="11"/>
      <c r="E823" s="91">
        <v>0</v>
      </c>
      <c r="F823" s="60"/>
      <c r="G823" s="61"/>
      <c r="H823" s="61"/>
      <c r="I823" s="61"/>
      <c r="J823" s="39"/>
      <c r="K823" s="18">
        <v>0</v>
      </c>
      <c r="L823" s="969">
        <v>0</v>
      </c>
      <c r="M823" s="39">
        <v>0</v>
      </c>
      <c r="N823" s="1075">
        <v>0</v>
      </c>
      <c r="O823" s="39">
        <v>0</v>
      </c>
      <c r="P823" s="1075">
        <v>0</v>
      </c>
      <c r="Q823" s="39">
        <v>0</v>
      </c>
      <c r="R823" s="1075">
        <v>0</v>
      </c>
      <c r="S823" s="39">
        <v>0</v>
      </c>
      <c r="T823" s="1075">
        <v>0</v>
      </c>
      <c r="U823" s="39">
        <v>0</v>
      </c>
      <c r="V823" s="1075">
        <v>0</v>
      </c>
      <c r="W823" s="39">
        <v>0</v>
      </c>
      <c r="X823" s="1075">
        <v>0</v>
      </c>
      <c r="Y823" s="39">
        <v>0</v>
      </c>
      <c r="Z823" s="1075">
        <v>0</v>
      </c>
      <c r="AA823" s="39">
        <v>0</v>
      </c>
      <c r="AB823" s="1075">
        <v>0</v>
      </c>
      <c r="AC823" s="39">
        <v>0</v>
      </c>
      <c r="AD823" s="1075">
        <v>0</v>
      </c>
      <c r="AE823" s="39">
        <v>0</v>
      </c>
      <c r="AF823" s="1075">
        <v>0</v>
      </c>
      <c r="AG823" s="39">
        <v>0</v>
      </c>
      <c r="AH823" s="1075">
        <v>0</v>
      </c>
      <c r="AI823" s="39">
        <v>0</v>
      </c>
    </row>
    <row r="824" spans="1:35" s="6" customFormat="1">
      <c r="B824" s="50">
        <v>246</v>
      </c>
      <c r="C824" s="50" t="s">
        <v>954</v>
      </c>
      <c r="D824" s="50"/>
      <c r="E824" s="968">
        <v>1127</v>
      </c>
      <c r="F824" s="967"/>
      <c r="G824" s="967"/>
      <c r="H824" s="967"/>
      <c r="I824" s="967"/>
      <c r="J824" s="967"/>
      <c r="K824" s="968">
        <v>240397</v>
      </c>
      <c r="L824" s="967">
        <v>0</v>
      </c>
      <c r="M824" s="967">
        <v>0</v>
      </c>
      <c r="N824" s="967">
        <v>0</v>
      </c>
      <c r="O824" s="967">
        <v>0</v>
      </c>
      <c r="P824" s="967">
        <v>10</v>
      </c>
      <c r="Q824" s="967">
        <v>1137</v>
      </c>
      <c r="R824" s="967">
        <v>327</v>
      </c>
      <c r="S824" s="967">
        <v>81864</v>
      </c>
      <c r="T824" s="967">
        <v>0</v>
      </c>
      <c r="U824" s="967">
        <v>0</v>
      </c>
      <c r="V824" s="967">
        <v>0</v>
      </c>
      <c r="W824" s="967">
        <v>0</v>
      </c>
      <c r="X824" s="967">
        <v>755</v>
      </c>
      <c r="Y824" s="967">
        <v>149410</v>
      </c>
      <c r="Z824" s="967">
        <v>0</v>
      </c>
      <c r="AA824" s="967">
        <v>0</v>
      </c>
      <c r="AB824" s="967">
        <v>0</v>
      </c>
      <c r="AC824" s="967">
        <v>0</v>
      </c>
      <c r="AD824" s="967">
        <v>35</v>
      </c>
      <c r="AE824" s="967">
        <v>7986</v>
      </c>
      <c r="AF824" s="967">
        <v>0</v>
      </c>
      <c r="AG824" s="967">
        <v>0</v>
      </c>
      <c r="AH824" s="967">
        <v>0</v>
      </c>
      <c r="AI824" s="967">
        <v>0</v>
      </c>
    </row>
    <row r="825" spans="1:35" s="6" customFormat="1">
      <c r="B825" s="50">
        <v>24601</v>
      </c>
      <c r="C825" s="948" t="s">
        <v>955</v>
      </c>
      <c r="D825" s="11"/>
      <c r="E825" s="964">
        <v>1060</v>
      </c>
      <c r="F825" s="964"/>
      <c r="G825" s="964">
        <v>0</v>
      </c>
      <c r="H825" s="964">
        <v>0</v>
      </c>
      <c r="I825" s="964">
        <v>0</v>
      </c>
      <c r="J825" s="964"/>
      <c r="K825" s="964">
        <v>224866</v>
      </c>
      <c r="L825" s="988">
        <v>0</v>
      </c>
      <c r="M825" s="964">
        <v>0</v>
      </c>
      <c r="N825" s="988">
        <v>0</v>
      </c>
      <c r="O825" s="964">
        <v>0</v>
      </c>
      <c r="P825" s="988">
        <v>5</v>
      </c>
      <c r="Q825" s="964">
        <v>912</v>
      </c>
      <c r="R825" s="988">
        <v>322</v>
      </c>
      <c r="S825" s="964">
        <v>80198</v>
      </c>
      <c r="T825" s="988">
        <v>0</v>
      </c>
      <c r="U825" s="964">
        <v>0</v>
      </c>
      <c r="V825" s="988">
        <v>0</v>
      </c>
      <c r="W825" s="964">
        <v>0</v>
      </c>
      <c r="X825" s="988">
        <v>699</v>
      </c>
      <c r="Y825" s="964">
        <v>136540</v>
      </c>
      <c r="Z825" s="988">
        <v>0</v>
      </c>
      <c r="AA825" s="964">
        <v>0</v>
      </c>
      <c r="AB825" s="988">
        <v>0</v>
      </c>
      <c r="AC825" s="964">
        <v>0</v>
      </c>
      <c r="AD825" s="988">
        <v>34</v>
      </c>
      <c r="AE825" s="964">
        <v>7216</v>
      </c>
      <c r="AF825" s="988">
        <v>0</v>
      </c>
      <c r="AG825" s="964">
        <v>0</v>
      </c>
      <c r="AH825" s="988">
        <v>0</v>
      </c>
      <c r="AI825" s="964">
        <v>0</v>
      </c>
    </row>
    <row r="826" spans="1:35" s="6" customFormat="1" ht="66">
      <c r="B826" s="55">
        <v>939.6</v>
      </c>
      <c r="C826" s="13" t="s">
        <v>956</v>
      </c>
      <c r="D826" s="126"/>
      <c r="E826" s="91">
        <v>12</v>
      </c>
      <c r="F826" s="9" t="s">
        <v>22</v>
      </c>
      <c r="G826" s="16" t="s">
        <v>12</v>
      </c>
      <c r="H826" s="17" t="s">
        <v>13</v>
      </c>
      <c r="I826" s="16" t="s">
        <v>14</v>
      </c>
      <c r="J826" s="39">
        <v>1015</v>
      </c>
      <c r="K826" s="18">
        <v>12180</v>
      </c>
      <c r="L826" s="969">
        <v>0</v>
      </c>
      <c r="M826" s="39">
        <v>0</v>
      </c>
      <c r="N826" s="1075">
        <v>0</v>
      </c>
      <c r="O826" s="39">
        <v>0</v>
      </c>
      <c r="P826" s="1075">
        <v>0</v>
      </c>
      <c r="Q826" s="39">
        <v>0</v>
      </c>
      <c r="R826" s="1075">
        <v>11</v>
      </c>
      <c r="S826" s="39">
        <v>11165</v>
      </c>
      <c r="T826" s="1075">
        <v>0</v>
      </c>
      <c r="U826" s="39">
        <v>0</v>
      </c>
      <c r="V826" s="1075">
        <v>0</v>
      </c>
      <c r="W826" s="39">
        <v>0</v>
      </c>
      <c r="X826" s="1075">
        <v>0</v>
      </c>
      <c r="Y826" s="39">
        <v>0</v>
      </c>
      <c r="Z826" s="1075">
        <v>0</v>
      </c>
      <c r="AA826" s="39">
        <v>0</v>
      </c>
      <c r="AB826" s="1075">
        <v>0</v>
      </c>
      <c r="AC826" s="39">
        <v>0</v>
      </c>
      <c r="AD826" s="1075">
        <v>1</v>
      </c>
      <c r="AE826" s="39">
        <v>1015</v>
      </c>
      <c r="AF826" s="1075">
        <v>0</v>
      </c>
      <c r="AG826" s="39">
        <v>0</v>
      </c>
      <c r="AH826" s="1075">
        <v>0</v>
      </c>
      <c r="AI826" s="39">
        <v>0</v>
      </c>
    </row>
    <row r="827" spans="1:35" s="6" customFormat="1" ht="66">
      <c r="B827" s="55">
        <v>939.6</v>
      </c>
      <c r="C827" s="13" t="s">
        <v>957</v>
      </c>
      <c r="D827" s="126"/>
      <c r="E827" s="91">
        <v>5</v>
      </c>
      <c r="F827" s="9" t="s">
        <v>22</v>
      </c>
      <c r="G827" s="16" t="s">
        <v>12</v>
      </c>
      <c r="H827" s="17" t="s">
        <v>13</v>
      </c>
      <c r="I827" s="16" t="s">
        <v>14</v>
      </c>
      <c r="J827" s="39">
        <v>1015</v>
      </c>
      <c r="K827" s="18">
        <v>5075</v>
      </c>
      <c r="L827" s="969">
        <v>0</v>
      </c>
      <c r="M827" s="39">
        <v>0</v>
      </c>
      <c r="N827" s="1075">
        <v>0</v>
      </c>
      <c r="O827" s="39">
        <v>0</v>
      </c>
      <c r="P827" s="1075">
        <v>0</v>
      </c>
      <c r="Q827" s="39">
        <v>0</v>
      </c>
      <c r="R827" s="1075">
        <v>4</v>
      </c>
      <c r="S827" s="39">
        <v>4060</v>
      </c>
      <c r="T827" s="1075">
        <v>0</v>
      </c>
      <c r="U827" s="39">
        <v>0</v>
      </c>
      <c r="V827" s="1075">
        <v>0</v>
      </c>
      <c r="W827" s="39">
        <v>0</v>
      </c>
      <c r="X827" s="1075">
        <v>0</v>
      </c>
      <c r="Y827" s="39">
        <v>0</v>
      </c>
      <c r="Z827" s="1075">
        <v>0</v>
      </c>
      <c r="AA827" s="39">
        <v>0</v>
      </c>
      <c r="AB827" s="1075">
        <v>0</v>
      </c>
      <c r="AC827" s="39">
        <v>0</v>
      </c>
      <c r="AD827" s="1075">
        <v>1</v>
      </c>
      <c r="AE827" s="39">
        <v>1015</v>
      </c>
      <c r="AF827" s="1075">
        <v>0</v>
      </c>
      <c r="AG827" s="39">
        <v>0</v>
      </c>
      <c r="AH827" s="1075">
        <v>0</v>
      </c>
      <c r="AI827" s="39">
        <v>0</v>
      </c>
    </row>
    <row r="828" spans="1:35" s="6" customFormat="1" ht="66">
      <c r="B828" s="55">
        <v>195.458</v>
      </c>
      <c r="C828" s="25" t="s">
        <v>958</v>
      </c>
      <c r="D828" s="126"/>
      <c r="E828" s="91">
        <v>18</v>
      </c>
      <c r="F828" s="9" t="s">
        <v>11</v>
      </c>
      <c r="G828" s="16" t="s">
        <v>12</v>
      </c>
      <c r="H828" s="17" t="s">
        <v>13</v>
      </c>
      <c r="I828" s="16" t="s">
        <v>14</v>
      </c>
      <c r="J828" s="39">
        <v>212</v>
      </c>
      <c r="K828" s="18">
        <v>3816</v>
      </c>
      <c r="L828" s="969">
        <v>0</v>
      </c>
      <c r="M828" s="39">
        <v>0</v>
      </c>
      <c r="N828" s="1075">
        <v>0</v>
      </c>
      <c r="O828" s="39">
        <v>0</v>
      </c>
      <c r="P828" s="1075">
        <v>0</v>
      </c>
      <c r="Q828" s="39">
        <v>0</v>
      </c>
      <c r="R828" s="1075">
        <v>9</v>
      </c>
      <c r="S828" s="39">
        <v>1908</v>
      </c>
      <c r="T828" s="1075">
        <v>0</v>
      </c>
      <c r="U828" s="39">
        <v>0</v>
      </c>
      <c r="V828" s="1075">
        <v>0</v>
      </c>
      <c r="W828" s="39">
        <v>0</v>
      </c>
      <c r="X828" s="1075">
        <v>9</v>
      </c>
      <c r="Y828" s="39">
        <v>1908</v>
      </c>
      <c r="Z828" s="1075">
        <v>0</v>
      </c>
      <c r="AA828" s="39">
        <v>0</v>
      </c>
      <c r="AB828" s="1075">
        <v>0</v>
      </c>
      <c r="AC828" s="39">
        <v>0</v>
      </c>
      <c r="AD828" s="1075">
        <v>0</v>
      </c>
      <c r="AE828" s="39">
        <v>0</v>
      </c>
      <c r="AF828" s="1075">
        <v>0</v>
      </c>
      <c r="AG828" s="39">
        <v>0</v>
      </c>
      <c r="AH828" s="1075">
        <v>0</v>
      </c>
      <c r="AI828" s="39">
        <v>0</v>
      </c>
    </row>
    <row r="829" spans="1:35" s="6" customFormat="1" ht="66">
      <c r="B829" s="55">
        <v>580</v>
      </c>
      <c r="C829" s="13" t="s">
        <v>959</v>
      </c>
      <c r="D829" s="126"/>
      <c r="E829" s="91">
        <v>4</v>
      </c>
      <c r="F829" s="9" t="s">
        <v>22</v>
      </c>
      <c r="G829" s="16" t="s">
        <v>12</v>
      </c>
      <c r="H829" s="17" t="s">
        <v>13</v>
      </c>
      <c r="I829" s="16" t="s">
        <v>14</v>
      </c>
      <c r="J829" s="39">
        <v>627</v>
      </c>
      <c r="K829" s="18">
        <v>2508</v>
      </c>
      <c r="L829" s="969">
        <v>0</v>
      </c>
      <c r="M829" s="39">
        <v>0</v>
      </c>
      <c r="N829" s="1075">
        <v>0</v>
      </c>
      <c r="O829" s="39">
        <v>0</v>
      </c>
      <c r="P829" s="1075">
        <v>0</v>
      </c>
      <c r="Q829" s="39">
        <v>0</v>
      </c>
      <c r="R829" s="1075">
        <v>4</v>
      </c>
      <c r="S829" s="39">
        <v>2508</v>
      </c>
      <c r="T829" s="1075">
        <v>0</v>
      </c>
      <c r="U829" s="39">
        <v>0</v>
      </c>
      <c r="V829" s="1075">
        <v>0</v>
      </c>
      <c r="W829" s="39">
        <v>0</v>
      </c>
      <c r="X829" s="1075">
        <v>0</v>
      </c>
      <c r="Y829" s="39">
        <v>0</v>
      </c>
      <c r="Z829" s="1075">
        <v>0</v>
      </c>
      <c r="AA829" s="39">
        <v>0</v>
      </c>
      <c r="AB829" s="1075">
        <v>0</v>
      </c>
      <c r="AC829" s="39">
        <v>0</v>
      </c>
      <c r="AD829" s="1075">
        <v>0</v>
      </c>
      <c r="AE829" s="39">
        <v>0</v>
      </c>
      <c r="AF829" s="1075">
        <v>0</v>
      </c>
      <c r="AG829" s="39">
        <v>0</v>
      </c>
      <c r="AH829" s="1075">
        <v>0</v>
      </c>
      <c r="AI829" s="39">
        <v>0</v>
      </c>
    </row>
    <row r="830" spans="1:35" s="6" customFormat="1" ht="66">
      <c r="B830" s="55">
        <v>165.36936507936508</v>
      </c>
      <c r="C830" s="12" t="s">
        <v>960</v>
      </c>
      <c r="D830" s="126"/>
      <c r="E830" s="91">
        <v>4</v>
      </c>
      <c r="F830" s="9" t="s">
        <v>961</v>
      </c>
      <c r="G830" s="16" t="s">
        <v>12</v>
      </c>
      <c r="H830" s="17" t="s">
        <v>13</v>
      </c>
      <c r="I830" s="16" t="s">
        <v>14</v>
      </c>
      <c r="J830" s="39">
        <v>179</v>
      </c>
      <c r="K830" s="18">
        <v>716</v>
      </c>
      <c r="L830" s="969">
        <v>0</v>
      </c>
      <c r="M830" s="39">
        <v>0</v>
      </c>
      <c r="N830" s="1075">
        <v>0</v>
      </c>
      <c r="O830" s="39">
        <v>0</v>
      </c>
      <c r="P830" s="1075">
        <v>0</v>
      </c>
      <c r="Q830" s="39">
        <v>0</v>
      </c>
      <c r="R830" s="1075">
        <v>1</v>
      </c>
      <c r="S830" s="39">
        <v>179</v>
      </c>
      <c r="T830" s="1075">
        <v>0</v>
      </c>
      <c r="U830" s="39">
        <v>0</v>
      </c>
      <c r="V830" s="1075">
        <v>0</v>
      </c>
      <c r="W830" s="39">
        <v>0</v>
      </c>
      <c r="X830" s="1075">
        <v>3</v>
      </c>
      <c r="Y830" s="39">
        <v>537</v>
      </c>
      <c r="Z830" s="1075">
        <v>0</v>
      </c>
      <c r="AA830" s="39">
        <v>0</v>
      </c>
      <c r="AB830" s="1075">
        <v>0</v>
      </c>
      <c r="AC830" s="39">
        <v>0</v>
      </c>
      <c r="AD830" s="1075">
        <v>0</v>
      </c>
      <c r="AE830" s="39">
        <v>0</v>
      </c>
      <c r="AF830" s="1075">
        <v>0</v>
      </c>
      <c r="AG830" s="39">
        <v>0</v>
      </c>
      <c r="AH830" s="1075">
        <v>0</v>
      </c>
      <c r="AI830" s="39">
        <v>0</v>
      </c>
    </row>
    <row r="831" spans="1:35" s="6" customFormat="1" ht="66">
      <c r="B831" s="55">
        <v>3100.68</v>
      </c>
      <c r="C831" s="66" t="s">
        <v>962</v>
      </c>
      <c r="D831" s="126"/>
      <c r="E831" s="91">
        <v>5</v>
      </c>
      <c r="F831" s="9" t="s">
        <v>149</v>
      </c>
      <c r="G831" s="16" t="s">
        <v>12</v>
      </c>
      <c r="H831" s="17" t="s">
        <v>13</v>
      </c>
      <c r="I831" s="16" t="s">
        <v>14</v>
      </c>
      <c r="J831" s="39">
        <v>3349</v>
      </c>
      <c r="K831" s="18">
        <v>16745</v>
      </c>
      <c r="L831" s="969">
        <v>0</v>
      </c>
      <c r="M831" s="39">
        <v>0</v>
      </c>
      <c r="N831" s="1075">
        <v>0</v>
      </c>
      <c r="O831" s="39">
        <v>0</v>
      </c>
      <c r="P831" s="1075">
        <v>0</v>
      </c>
      <c r="Q831" s="39">
        <v>0</v>
      </c>
      <c r="R831" s="1075">
        <v>1</v>
      </c>
      <c r="S831" s="39">
        <v>3349</v>
      </c>
      <c r="T831" s="1075">
        <v>0</v>
      </c>
      <c r="U831" s="39">
        <v>0</v>
      </c>
      <c r="V831" s="1075">
        <v>0</v>
      </c>
      <c r="W831" s="39">
        <v>0</v>
      </c>
      <c r="X831" s="1075">
        <v>4</v>
      </c>
      <c r="Y831" s="39">
        <v>13396</v>
      </c>
      <c r="Z831" s="1075">
        <v>0</v>
      </c>
      <c r="AA831" s="39">
        <v>0</v>
      </c>
      <c r="AB831" s="1075">
        <v>0</v>
      </c>
      <c r="AC831" s="39">
        <v>0</v>
      </c>
      <c r="AD831" s="1075">
        <v>0</v>
      </c>
      <c r="AE831" s="39">
        <v>0</v>
      </c>
      <c r="AF831" s="1075">
        <v>0</v>
      </c>
      <c r="AG831" s="39">
        <v>0</v>
      </c>
      <c r="AH831" s="1075">
        <v>0</v>
      </c>
      <c r="AI831" s="39">
        <v>0</v>
      </c>
    </row>
    <row r="832" spans="1:35" s="6" customFormat="1" ht="66">
      <c r="B832" s="55">
        <v>2009.239</v>
      </c>
      <c r="C832" s="12" t="s">
        <v>963</v>
      </c>
      <c r="D832" s="126"/>
      <c r="E832" s="91">
        <v>5</v>
      </c>
      <c r="F832" s="9" t="s">
        <v>149</v>
      </c>
      <c r="G832" s="16" t="s">
        <v>12</v>
      </c>
      <c r="H832" s="17" t="s">
        <v>13</v>
      </c>
      <c r="I832" s="16" t="s">
        <v>14</v>
      </c>
      <c r="J832" s="39">
        <v>2170</v>
      </c>
      <c r="K832" s="18">
        <v>10850</v>
      </c>
      <c r="L832" s="969">
        <v>0</v>
      </c>
      <c r="M832" s="39">
        <v>0</v>
      </c>
      <c r="N832" s="1075">
        <v>0</v>
      </c>
      <c r="O832" s="39">
        <v>0</v>
      </c>
      <c r="P832" s="1075">
        <v>0</v>
      </c>
      <c r="Q832" s="39">
        <v>0</v>
      </c>
      <c r="R832" s="1075">
        <v>1</v>
      </c>
      <c r="S832" s="39">
        <v>2170</v>
      </c>
      <c r="T832" s="1075">
        <v>0</v>
      </c>
      <c r="U832" s="39">
        <v>0</v>
      </c>
      <c r="V832" s="1075">
        <v>0</v>
      </c>
      <c r="W832" s="39">
        <v>0</v>
      </c>
      <c r="X832" s="1075">
        <v>3</v>
      </c>
      <c r="Y832" s="39">
        <v>6510</v>
      </c>
      <c r="Z832" s="1075">
        <v>0</v>
      </c>
      <c r="AA832" s="39">
        <v>0</v>
      </c>
      <c r="AB832" s="1075">
        <v>0</v>
      </c>
      <c r="AC832" s="39">
        <v>0</v>
      </c>
      <c r="AD832" s="1075">
        <v>1</v>
      </c>
      <c r="AE832" s="39">
        <v>2170</v>
      </c>
      <c r="AF832" s="1075">
        <v>0</v>
      </c>
      <c r="AG832" s="39">
        <v>0</v>
      </c>
      <c r="AH832" s="1075">
        <v>0</v>
      </c>
      <c r="AI832" s="39">
        <v>0</v>
      </c>
    </row>
    <row r="833" spans="1:35" s="6" customFormat="1" ht="66">
      <c r="B833" s="55">
        <v>131.55432653061226</v>
      </c>
      <c r="C833" s="12" t="s">
        <v>964</v>
      </c>
      <c r="D833" s="126"/>
      <c r="E833" s="91">
        <v>6</v>
      </c>
      <c r="F833" s="9" t="s">
        <v>149</v>
      </c>
      <c r="G833" s="16" t="s">
        <v>12</v>
      </c>
      <c r="H833" s="17" t="s">
        <v>13</v>
      </c>
      <c r="I833" s="16" t="s">
        <v>14</v>
      </c>
      <c r="J833" s="39">
        <v>143</v>
      </c>
      <c r="K833" s="18">
        <v>858</v>
      </c>
      <c r="L833" s="969">
        <v>0</v>
      </c>
      <c r="M833" s="39">
        <v>0</v>
      </c>
      <c r="N833" s="1075">
        <v>0</v>
      </c>
      <c r="O833" s="39">
        <v>0</v>
      </c>
      <c r="P833" s="1075">
        <v>0</v>
      </c>
      <c r="Q833" s="39">
        <v>0</v>
      </c>
      <c r="R833" s="1075">
        <v>3</v>
      </c>
      <c r="S833" s="39">
        <v>429</v>
      </c>
      <c r="T833" s="1075">
        <v>0</v>
      </c>
      <c r="U833" s="39">
        <v>0</v>
      </c>
      <c r="V833" s="1075">
        <v>0</v>
      </c>
      <c r="W833" s="39">
        <v>0</v>
      </c>
      <c r="X833" s="1075">
        <v>3</v>
      </c>
      <c r="Y833" s="39">
        <v>429</v>
      </c>
      <c r="Z833" s="1075">
        <v>0</v>
      </c>
      <c r="AA833" s="39">
        <v>0</v>
      </c>
      <c r="AB833" s="1075">
        <v>0</v>
      </c>
      <c r="AC833" s="39">
        <v>0</v>
      </c>
      <c r="AD833" s="1075">
        <v>0</v>
      </c>
      <c r="AE833" s="39">
        <v>0</v>
      </c>
      <c r="AF833" s="1075">
        <v>0</v>
      </c>
      <c r="AG833" s="39">
        <v>0</v>
      </c>
      <c r="AH833" s="1075">
        <v>0</v>
      </c>
      <c r="AI833" s="39">
        <v>0</v>
      </c>
    </row>
    <row r="834" spans="1:35" s="6" customFormat="1" ht="66">
      <c r="B834" s="55">
        <v>3996.4320000000007</v>
      </c>
      <c r="C834" s="12" t="s">
        <v>965</v>
      </c>
      <c r="D834" s="126"/>
      <c r="E834" s="91">
        <v>3</v>
      </c>
      <c r="F834" s="9" t="s">
        <v>11</v>
      </c>
      <c r="G834" s="16" t="s">
        <v>12</v>
      </c>
      <c r="H834" s="17" t="s">
        <v>13</v>
      </c>
      <c r="I834" s="16" t="s">
        <v>14</v>
      </c>
      <c r="J834" s="39">
        <v>4317</v>
      </c>
      <c r="K834" s="18">
        <v>12951</v>
      </c>
      <c r="L834" s="969">
        <v>0</v>
      </c>
      <c r="M834" s="39">
        <v>0</v>
      </c>
      <c r="N834" s="1075">
        <v>0</v>
      </c>
      <c r="O834" s="39">
        <v>0</v>
      </c>
      <c r="P834" s="1075">
        <v>0</v>
      </c>
      <c r="Q834" s="39">
        <v>0</v>
      </c>
      <c r="R834" s="1075">
        <v>0</v>
      </c>
      <c r="S834" s="39">
        <v>0</v>
      </c>
      <c r="T834" s="1075">
        <v>0</v>
      </c>
      <c r="U834" s="39">
        <v>0</v>
      </c>
      <c r="V834" s="1075">
        <v>0</v>
      </c>
      <c r="W834" s="39">
        <v>0</v>
      </c>
      <c r="X834" s="1075">
        <v>3</v>
      </c>
      <c r="Y834" s="39">
        <v>12951</v>
      </c>
      <c r="Z834" s="1075">
        <v>0</v>
      </c>
      <c r="AA834" s="39">
        <v>0</v>
      </c>
      <c r="AB834" s="1075">
        <v>0</v>
      </c>
      <c r="AC834" s="39">
        <v>0</v>
      </c>
      <c r="AD834" s="1075">
        <v>0</v>
      </c>
      <c r="AE834" s="39">
        <v>0</v>
      </c>
      <c r="AF834" s="1075">
        <v>0</v>
      </c>
      <c r="AG834" s="39">
        <v>0</v>
      </c>
      <c r="AH834" s="1075">
        <v>0</v>
      </c>
      <c r="AI834" s="39">
        <v>0</v>
      </c>
    </row>
    <row r="835" spans="1:35" s="6" customFormat="1" ht="66">
      <c r="A835" s="81"/>
      <c r="B835" s="127"/>
      <c r="C835" s="93" t="s">
        <v>966</v>
      </c>
      <c r="D835" s="126"/>
      <c r="E835" s="91">
        <v>1</v>
      </c>
      <c r="F835" s="101" t="s">
        <v>11</v>
      </c>
      <c r="G835" s="16" t="s">
        <v>12</v>
      </c>
      <c r="H835" s="17" t="s">
        <v>13</v>
      </c>
      <c r="I835" s="16" t="s">
        <v>14</v>
      </c>
      <c r="J835" s="1001">
        <v>1500</v>
      </c>
      <c r="K835" s="1001">
        <v>1500</v>
      </c>
      <c r="L835" s="1135">
        <v>0</v>
      </c>
      <c r="M835" s="1001">
        <v>0</v>
      </c>
      <c r="N835" s="1090">
        <v>0</v>
      </c>
      <c r="O835" s="1001">
        <v>0</v>
      </c>
      <c r="P835" s="1090">
        <v>0</v>
      </c>
      <c r="Q835" s="1001">
        <v>0</v>
      </c>
      <c r="R835" s="1090">
        <v>1</v>
      </c>
      <c r="S835" s="1001">
        <v>1500</v>
      </c>
      <c r="T835" s="1090">
        <v>0</v>
      </c>
      <c r="U835" s="1001">
        <v>0</v>
      </c>
      <c r="V835" s="1090">
        <v>0</v>
      </c>
      <c r="W835" s="1001">
        <v>0</v>
      </c>
      <c r="X835" s="1090">
        <v>0</v>
      </c>
      <c r="Y835" s="1001">
        <v>0</v>
      </c>
      <c r="Z835" s="1090">
        <v>0</v>
      </c>
      <c r="AA835" s="1001">
        <v>0</v>
      </c>
      <c r="AB835" s="1090">
        <v>0</v>
      </c>
      <c r="AC835" s="1001">
        <v>0</v>
      </c>
      <c r="AD835" s="1090">
        <v>0</v>
      </c>
      <c r="AE835" s="1001">
        <v>0</v>
      </c>
      <c r="AF835" s="1090">
        <v>0</v>
      </c>
      <c r="AG835" s="1001">
        <v>0</v>
      </c>
      <c r="AH835" s="1090">
        <v>0</v>
      </c>
      <c r="AI835" s="1001">
        <v>0</v>
      </c>
    </row>
    <row r="836" spans="1:35" s="6" customFormat="1" ht="66">
      <c r="A836" s="81"/>
      <c r="B836" s="127"/>
      <c r="C836" s="93" t="s">
        <v>967</v>
      </c>
      <c r="D836" s="126"/>
      <c r="E836" s="91">
        <v>1</v>
      </c>
      <c r="F836" s="101" t="s">
        <v>11</v>
      </c>
      <c r="G836" s="16" t="s">
        <v>12</v>
      </c>
      <c r="H836" s="17" t="s">
        <v>13</v>
      </c>
      <c r="I836" s="16" t="s">
        <v>14</v>
      </c>
      <c r="J836" s="1001">
        <v>900</v>
      </c>
      <c r="K836" s="1001">
        <v>900</v>
      </c>
      <c r="L836" s="1135">
        <v>0</v>
      </c>
      <c r="M836" s="1001">
        <v>0</v>
      </c>
      <c r="N836" s="1090">
        <v>0</v>
      </c>
      <c r="O836" s="1001">
        <v>0</v>
      </c>
      <c r="P836" s="1090">
        <v>0</v>
      </c>
      <c r="Q836" s="1001">
        <v>0</v>
      </c>
      <c r="R836" s="1090">
        <v>0</v>
      </c>
      <c r="S836" s="1001">
        <v>0</v>
      </c>
      <c r="T836" s="1090">
        <v>0</v>
      </c>
      <c r="U836" s="1001">
        <v>0</v>
      </c>
      <c r="V836" s="1090">
        <v>0</v>
      </c>
      <c r="W836" s="1001">
        <v>0</v>
      </c>
      <c r="X836" s="1090">
        <v>1</v>
      </c>
      <c r="Y836" s="1001">
        <v>900</v>
      </c>
      <c r="Z836" s="1090">
        <v>0</v>
      </c>
      <c r="AA836" s="1001">
        <v>0</v>
      </c>
      <c r="AB836" s="1090">
        <v>0</v>
      </c>
      <c r="AC836" s="1001">
        <v>0</v>
      </c>
      <c r="AD836" s="1090">
        <v>0</v>
      </c>
      <c r="AE836" s="1001">
        <v>0</v>
      </c>
      <c r="AF836" s="1090">
        <v>0</v>
      </c>
      <c r="AG836" s="1001">
        <v>0</v>
      </c>
      <c r="AH836" s="1090">
        <v>0</v>
      </c>
      <c r="AI836" s="1001">
        <v>0</v>
      </c>
    </row>
    <row r="837" spans="1:35" s="6" customFormat="1" ht="66">
      <c r="B837" s="55">
        <v>500</v>
      </c>
      <c r="C837" s="13" t="s">
        <v>968</v>
      </c>
      <c r="D837" s="126"/>
      <c r="E837" s="91">
        <v>0</v>
      </c>
      <c r="F837" s="9" t="s">
        <v>11</v>
      </c>
      <c r="G837" s="16" t="s">
        <v>12</v>
      </c>
      <c r="H837" s="17" t="s">
        <v>13</v>
      </c>
      <c r="I837" s="16" t="s">
        <v>14</v>
      </c>
      <c r="J837" s="39">
        <v>540</v>
      </c>
      <c r="K837" s="18">
        <v>0</v>
      </c>
      <c r="L837" s="969">
        <v>0</v>
      </c>
      <c r="M837" s="39">
        <v>0</v>
      </c>
      <c r="N837" s="1075">
        <v>0</v>
      </c>
      <c r="O837" s="39">
        <v>0</v>
      </c>
      <c r="P837" s="1075">
        <v>0</v>
      </c>
      <c r="Q837" s="39">
        <v>0</v>
      </c>
      <c r="R837" s="1075">
        <v>0</v>
      </c>
      <c r="S837" s="39">
        <v>0</v>
      </c>
      <c r="T837" s="1075">
        <v>0</v>
      </c>
      <c r="U837" s="39">
        <v>0</v>
      </c>
      <c r="V837" s="1075">
        <v>0</v>
      </c>
      <c r="W837" s="39">
        <v>0</v>
      </c>
      <c r="X837" s="1075">
        <v>0</v>
      </c>
      <c r="Y837" s="39">
        <v>0</v>
      </c>
      <c r="Z837" s="1075">
        <v>0</v>
      </c>
      <c r="AA837" s="39">
        <v>0</v>
      </c>
      <c r="AB837" s="1075">
        <v>0</v>
      </c>
      <c r="AC837" s="39">
        <v>0</v>
      </c>
      <c r="AD837" s="1075">
        <v>0</v>
      </c>
      <c r="AE837" s="39">
        <v>0</v>
      </c>
      <c r="AF837" s="1075">
        <v>0</v>
      </c>
      <c r="AG837" s="39">
        <v>0</v>
      </c>
      <c r="AH837" s="1075">
        <v>0</v>
      </c>
      <c r="AI837" s="39">
        <v>0</v>
      </c>
    </row>
    <row r="838" spans="1:35" s="6" customFormat="1" ht="66">
      <c r="A838" s="4"/>
      <c r="B838" s="55">
        <v>23.978000000000002</v>
      </c>
      <c r="C838" s="12" t="s">
        <v>969</v>
      </c>
      <c r="D838" s="126"/>
      <c r="E838" s="91">
        <v>30</v>
      </c>
      <c r="F838" s="9" t="s">
        <v>11</v>
      </c>
      <c r="G838" s="16" t="s">
        <v>12</v>
      </c>
      <c r="H838" s="17" t="s">
        <v>13</v>
      </c>
      <c r="I838" s="16" t="s">
        <v>14</v>
      </c>
      <c r="J838" s="39">
        <v>26</v>
      </c>
      <c r="K838" s="18">
        <v>780</v>
      </c>
      <c r="L838" s="969">
        <v>0</v>
      </c>
      <c r="M838" s="39">
        <v>0</v>
      </c>
      <c r="N838" s="1075">
        <v>0</v>
      </c>
      <c r="O838" s="39">
        <v>0</v>
      </c>
      <c r="P838" s="1075">
        <v>0</v>
      </c>
      <c r="Q838" s="39">
        <v>0</v>
      </c>
      <c r="R838" s="1075">
        <v>17</v>
      </c>
      <c r="S838" s="39">
        <v>442</v>
      </c>
      <c r="T838" s="1075">
        <v>0</v>
      </c>
      <c r="U838" s="39">
        <v>0</v>
      </c>
      <c r="V838" s="1075">
        <v>0</v>
      </c>
      <c r="W838" s="39">
        <v>0</v>
      </c>
      <c r="X838" s="1075">
        <v>7</v>
      </c>
      <c r="Y838" s="39">
        <v>182</v>
      </c>
      <c r="Z838" s="1075">
        <v>0</v>
      </c>
      <c r="AA838" s="39">
        <v>0</v>
      </c>
      <c r="AB838" s="1075">
        <v>0</v>
      </c>
      <c r="AC838" s="39">
        <v>0</v>
      </c>
      <c r="AD838" s="1075">
        <v>6</v>
      </c>
      <c r="AE838" s="39">
        <v>156</v>
      </c>
      <c r="AF838" s="1075">
        <v>0</v>
      </c>
      <c r="AG838" s="39">
        <v>0</v>
      </c>
      <c r="AH838" s="1075">
        <v>0</v>
      </c>
      <c r="AI838" s="39">
        <v>0</v>
      </c>
    </row>
    <row r="839" spans="1:35" s="6" customFormat="1" ht="66">
      <c r="A839" s="4"/>
      <c r="B839" s="55">
        <v>20.670999999999999</v>
      </c>
      <c r="C839" s="12" t="s">
        <v>970</v>
      </c>
      <c r="D839" s="126"/>
      <c r="E839" s="91">
        <v>15</v>
      </c>
      <c r="F839" s="9" t="s">
        <v>11</v>
      </c>
      <c r="G839" s="16" t="s">
        <v>12</v>
      </c>
      <c r="H839" s="17" t="s">
        <v>13</v>
      </c>
      <c r="I839" s="16" t="s">
        <v>14</v>
      </c>
      <c r="J839" s="39">
        <v>23</v>
      </c>
      <c r="K839" s="18">
        <v>345</v>
      </c>
      <c r="L839" s="969">
        <v>0</v>
      </c>
      <c r="M839" s="39">
        <v>0</v>
      </c>
      <c r="N839" s="1075">
        <v>0</v>
      </c>
      <c r="O839" s="39">
        <v>0</v>
      </c>
      <c r="P839" s="1075">
        <v>0</v>
      </c>
      <c r="Q839" s="39">
        <v>0</v>
      </c>
      <c r="R839" s="1075">
        <v>10</v>
      </c>
      <c r="S839" s="39">
        <v>230</v>
      </c>
      <c r="T839" s="1075">
        <v>0</v>
      </c>
      <c r="U839" s="39">
        <v>0</v>
      </c>
      <c r="V839" s="1075">
        <v>0</v>
      </c>
      <c r="W839" s="39">
        <v>0</v>
      </c>
      <c r="X839" s="1075">
        <v>5</v>
      </c>
      <c r="Y839" s="39">
        <v>115</v>
      </c>
      <c r="Z839" s="1075">
        <v>0</v>
      </c>
      <c r="AA839" s="39">
        <v>0</v>
      </c>
      <c r="AB839" s="1075">
        <v>0</v>
      </c>
      <c r="AC839" s="39">
        <v>0</v>
      </c>
      <c r="AD839" s="1075">
        <v>0</v>
      </c>
      <c r="AE839" s="39">
        <v>0</v>
      </c>
      <c r="AF839" s="1075">
        <v>0</v>
      </c>
      <c r="AG839" s="39">
        <v>0</v>
      </c>
      <c r="AH839" s="1075">
        <v>0</v>
      </c>
      <c r="AI839" s="39">
        <v>0</v>
      </c>
    </row>
    <row r="840" spans="1:35" s="6" customFormat="1" ht="66">
      <c r="A840" s="4"/>
      <c r="B840" s="55">
        <v>1300</v>
      </c>
      <c r="C840" s="13" t="s">
        <v>971</v>
      </c>
      <c r="D840" s="126"/>
      <c r="E840" s="91">
        <v>3</v>
      </c>
      <c r="F840" s="9" t="s">
        <v>22</v>
      </c>
      <c r="G840" s="16" t="s">
        <v>12</v>
      </c>
      <c r="H840" s="17" t="s">
        <v>13</v>
      </c>
      <c r="I840" s="16" t="s">
        <v>14</v>
      </c>
      <c r="J840" s="39">
        <v>1404</v>
      </c>
      <c r="K840" s="18">
        <v>4212</v>
      </c>
      <c r="L840" s="969">
        <v>0</v>
      </c>
      <c r="M840" s="39">
        <v>0</v>
      </c>
      <c r="N840" s="1075">
        <v>0</v>
      </c>
      <c r="O840" s="39">
        <v>0</v>
      </c>
      <c r="P840" s="1075">
        <v>0</v>
      </c>
      <c r="Q840" s="39">
        <v>0</v>
      </c>
      <c r="R840" s="1075">
        <v>3</v>
      </c>
      <c r="S840" s="39">
        <v>4212</v>
      </c>
      <c r="T840" s="1075">
        <v>0</v>
      </c>
      <c r="U840" s="39">
        <v>0</v>
      </c>
      <c r="V840" s="1075">
        <v>0</v>
      </c>
      <c r="W840" s="39">
        <v>0</v>
      </c>
      <c r="X840" s="1075">
        <v>0</v>
      </c>
      <c r="Y840" s="39">
        <v>0</v>
      </c>
      <c r="Z840" s="1075">
        <v>0</v>
      </c>
      <c r="AA840" s="39">
        <v>0</v>
      </c>
      <c r="AB840" s="1075">
        <v>0</v>
      </c>
      <c r="AC840" s="39">
        <v>0</v>
      </c>
      <c r="AD840" s="1075">
        <v>0</v>
      </c>
      <c r="AE840" s="39">
        <v>0</v>
      </c>
      <c r="AF840" s="1075">
        <v>0</v>
      </c>
      <c r="AG840" s="39">
        <v>0</v>
      </c>
      <c r="AH840" s="1075">
        <v>0</v>
      </c>
      <c r="AI840" s="39">
        <v>0</v>
      </c>
    </row>
    <row r="841" spans="1:35" s="6" customFormat="1" ht="66">
      <c r="A841" s="4"/>
      <c r="B841" s="55"/>
      <c r="C841" s="93" t="s">
        <v>972</v>
      </c>
      <c r="D841" s="126"/>
      <c r="E841" s="91">
        <v>10</v>
      </c>
      <c r="F841" s="9" t="s">
        <v>22</v>
      </c>
      <c r="G841" s="16" t="s">
        <v>12</v>
      </c>
      <c r="H841" s="17" t="s">
        <v>13</v>
      </c>
      <c r="I841" s="16" t="s">
        <v>14</v>
      </c>
      <c r="J841" s="39">
        <v>200</v>
      </c>
      <c r="K841" s="18">
        <v>2000</v>
      </c>
      <c r="L841" s="969">
        <v>0</v>
      </c>
      <c r="M841" s="39">
        <v>0</v>
      </c>
      <c r="N841" s="1075">
        <v>0</v>
      </c>
      <c r="O841" s="39">
        <v>0</v>
      </c>
      <c r="P841" s="1075">
        <v>0</v>
      </c>
      <c r="Q841" s="39">
        <v>0</v>
      </c>
      <c r="R841" s="1075">
        <v>0</v>
      </c>
      <c r="S841" s="39">
        <v>0</v>
      </c>
      <c r="T841" s="1075">
        <v>0</v>
      </c>
      <c r="U841" s="39">
        <v>0</v>
      </c>
      <c r="V841" s="1075">
        <v>0</v>
      </c>
      <c r="W841" s="39">
        <v>0</v>
      </c>
      <c r="X841" s="1075">
        <v>10</v>
      </c>
      <c r="Y841" s="39">
        <v>2000</v>
      </c>
      <c r="Z841" s="1075">
        <v>0</v>
      </c>
      <c r="AA841" s="39">
        <v>0</v>
      </c>
      <c r="AB841" s="1075">
        <v>0</v>
      </c>
      <c r="AC841" s="39">
        <v>0</v>
      </c>
      <c r="AD841" s="1075">
        <v>0</v>
      </c>
      <c r="AE841" s="39">
        <v>0</v>
      </c>
      <c r="AF841" s="1075">
        <v>0</v>
      </c>
      <c r="AG841" s="39">
        <v>0</v>
      </c>
      <c r="AH841" s="1075">
        <v>0</v>
      </c>
      <c r="AI841" s="39">
        <v>0</v>
      </c>
    </row>
    <row r="842" spans="1:35" s="6" customFormat="1" ht="66">
      <c r="A842" s="4"/>
      <c r="B842" s="55">
        <v>110.24639999999999</v>
      </c>
      <c r="C842" s="12" t="s">
        <v>973</v>
      </c>
      <c r="D842" s="126"/>
      <c r="E842" s="91">
        <v>12</v>
      </c>
      <c r="F842" s="9" t="s">
        <v>22</v>
      </c>
      <c r="G842" s="16" t="s">
        <v>12</v>
      </c>
      <c r="H842" s="17" t="s">
        <v>13</v>
      </c>
      <c r="I842" s="16" t="s">
        <v>14</v>
      </c>
      <c r="J842" s="39">
        <v>120</v>
      </c>
      <c r="K842" s="18">
        <v>1440</v>
      </c>
      <c r="L842" s="969">
        <v>0</v>
      </c>
      <c r="M842" s="39">
        <v>0</v>
      </c>
      <c r="N842" s="1075">
        <v>0</v>
      </c>
      <c r="O842" s="39">
        <v>0</v>
      </c>
      <c r="P842" s="1075">
        <v>2</v>
      </c>
      <c r="Q842" s="39">
        <v>240</v>
      </c>
      <c r="R842" s="1075">
        <v>0</v>
      </c>
      <c r="S842" s="39">
        <v>0</v>
      </c>
      <c r="T842" s="1075">
        <v>0</v>
      </c>
      <c r="U842" s="39">
        <v>0</v>
      </c>
      <c r="V842" s="1075">
        <v>0</v>
      </c>
      <c r="W842" s="39">
        <v>0</v>
      </c>
      <c r="X842" s="1075">
        <v>10</v>
      </c>
      <c r="Y842" s="39">
        <v>1200</v>
      </c>
      <c r="Z842" s="1075">
        <v>0</v>
      </c>
      <c r="AA842" s="39">
        <v>0</v>
      </c>
      <c r="AB842" s="1075">
        <v>0</v>
      </c>
      <c r="AC842" s="39">
        <v>0</v>
      </c>
      <c r="AD842" s="1075">
        <v>0</v>
      </c>
      <c r="AE842" s="39">
        <v>0</v>
      </c>
      <c r="AF842" s="1075">
        <v>0</v>
      </c>
      <c r="AG842" s="39">
        <v>0</v>
      </c>
      <c r="AH842" s="1075">
        <v>0</v>
      </c>
      <c r="AI842" s="39">
        <v>0</v>
      </c>
    </row>
    <row r="843" spans="1:35" s="6" customFormat="1" ht="66">
      <c r="A843" s="4"/>
      <c r="B843" s="55">
        <v>206.7106666666667</v>
      </c>
      <c r="C843" s="12" t="s">
        <v>974</v>
      </c>
      <c r="D843" s="126"/>
      <c r="E843" s="91">
        <v>13</v>
      </c>
      <c r="F843" s="9" t="s">
        <v>22</v>
      </c>
      <c r="G843" s="16" t="s">
        <v>12</v>
      </c>
      <c r="H843" s="17" t="s">
        <v>13</v>
      </c>
      <c r="I843" s="16" t="s">
        <v>14</v>
      </c>
      <c r="J843" s="39">
        <v>224</v>
      </c>
      <c r="K843" s="18">
        <v>2912</v>
      </c>
      <c r="L843" s="969">
        <v>0</v>
      </c>
      <c r="M843" s="39">
        <v>0</v>
      </c>
      <c r="N843" s="1075">
        <v>0</v>
      </c>
      <c r="O843" s="39">
        <v>0</v>
      </c>
      <c r="P843" s="1075">
        <v>3</v>
      </c>
      <c r="Q843" s="39">
        <v>672</v>
      </c>
      <c r="R843" s="1075">
        <v>0</v>
      </c>
      <c r="S843" s="39">
        <v>0</v>
      </c>
      <c r="T843" s="1075">
        <v>0</v>
      </c>
      <c r="U843" s="39">
        <v>0</v>
      </c>
      <c r="V843" s="1075">
        <v>0</v>
      </c>
      <c r="W843" s="39">
        <v>0</v>
      </c>
      <c r="X843" s="1075">
        <v>10</v>
      </c>
      <c r="Y843" s="39">
        <v>2240</v>
      </c>
      <c r="Z843" s="1075">
        <v>0</v>
      </c>
      <c r="AA843" s="39">
        <v>0</v>
      </c>
      <c r="AB843" s="1075">
        <v>0</v>
      </c>
      <c r="AC843" s="39">
        <v>0</v>
      </c>
      <c r="AD843" s="1075">
        <v>0</v>
      </c>
      <c r="AE843" s="39">
        <v>0</v>
      </c>
      <c r="AF843" s="1075">
        <v>0</v>
      </c>
      <c r="AG843" s="39">
        <v>0</v>
      </c>
      <c r="AH843" s="1075">
        <v>0</v>
      </c>
      <c r="AI843" s="39">
        <v>0</v>
      </c>
    </row>
    <row r="844" spans="1:35" s="6" customFormat="1" ht="66">
      <c r="A844" s="4"/>
      <c r="B844" s="55">
        <v>47.95333333333334</v>
      </c>
      <c r="C844" s="25" t="s">
        <v>975</v>
      </c>
      <c r="D844" s="126"/>
      <c r="E844" s="91">
        <v>7</v>
      </c>
      <c r="F844" s="9" t="s">
        <v>11</v>
      </c>
      <c r="G844" s="16" t="s">
        <v>12</v>
      </c>
      <c r="H844" s="17" t="s">
        <v>13</v>
      </c>
      <c r="I844" s="16" t="s">
        <v>14</v>
      </c>
      <c r="J844" s="39">
        <v>52</v>
      </c>
      <c r="K844" s="18">
        <v>364</v>
      </c>
      <c r="L844" s="969">
        <v>0</v>
      </c>
      <c r="M844" s="39">
        <v>0</v>
      </c>
      <c r="N844" s="1075">
        <v>0</v>
      </c>
      <c r="O844" s="39">
        <v>0</v>
      </c>
      <c r="P844" s="1075">
        <v>0</v>
      </c>
      <c r="Q844" s="39">
        <v>0</v>
      </c>
      <c r="R844" s="1075">
        <v>4</v>
      </c>
      <c r="S844" s="39">
        <v>208</v>
      </c>
      <c r="T844" s="1075">
        <v>0</v>
      </c>
      <c r="U844" s="39">
        <v>0</v>
      </c>
      <c r="V844" s="1075">
        <v>0</v>
      </c>
      <c r="W844" s="39">
        <v>0</v>
      </c>
      <c r="X844" s="1075">
        <v>3</v>
      </c>
      <c r="Y844" s="39">
        <v>156</v>
      </c>
      <c r="Z844" s="1075">
        <v>0</v>
      </c>
      <c r="AA844" s="39">
        <v>0</v>
      </c>
      <c r="AB844" s="1075">
        <v>0</v>
      </c>
      <c r="AC844" s="39">
        <v>0</v>
      </c>
      <c r="AD844" s="1075">
        <v>0</v>
      </c>
      <c r="AE844" s="39">
        <v>0</v>
      </c>
      <c r="AF844" s="1075">
        <v>0</v>
      </c>
      <c r="AG844" s="39">
        <v>0</v>
      </c>
      <c r="AH844" s="1075">
        <v>0</v>
      </c>
      <c r="AI844" s="39">
        <v>0</v>
      </c>
    </row>
    <row r="845" spans="1:35" s="6" customFormat="1" ht="66">
      <c r="A845" s="4"/>
      <c r="B845" s="55">
        <v>41.341666666666669</v>
      </c>
      <c r="C845" s="12" t="s">
        <v>976</v>
      </c>
      <c r="D845" s="126"/>
      <c r="E845" s="91">
        <v>22</v>
      </c>
      <c r="F845" s="9" t="s">
        <v>11</v>
      </c>
      <c r="G845" s="16" t="s">
        <v>12</v>
      </c>
      <c r="H845" s="17" t="s">
        <v>13</v>
      </c>
      <c r="I845" s="16" t="s">
        <v>14</v>
      </c>
      <c r="J845" s="39">
        <v>45</v>
      </c>
      <c r="K845" s="18">
        <v>990</v>
      </c>
      <c r="L845" s="969">
        <v>0</v>
      </c>
      <c r="M845" s="39">
        <v>0</v>
      </c>
      <c r="N845" s="1075">
        <v>0</v>
      </c>
      <c r="O845" s="39">
        <v>0</v>
      </c>
      <c r="P845" s="1075">
        <v>0</v>
      </c>
      <c r="Q845" s="39">
        <v>0</v>
      </c>
      <c r="R845" s="1075">
        <v>16</v>
      </c>
      <c r="S845" s="39">
        <v>720</v>
      </c>
      <c r="T845" s="1075">
        <v>0</v>
      </c>
      <c r="U845" s="39">
        <v>0</v>
      </c>
      <c r="V845" s="1075">
        <v>0</v>
      </c>
      <c r="W845" s="39">
        <v>0</v>
      </c>
      <c r="X845" s="1075">
        <v>5</v>
      </c>
      <c r="Y845" s="39">
        <v>225</v>
      </c>
      <c r="Z845" s="1075">
        <v>0</v>
      </c>
      <c r="AA845" s="39">
        <v>0</v>
      </c>
      <c r="AB845" s="1075">
        <v>0</v>
      </c>
      <c r="AC845" s="39">
        <v>0</v>
      </c>
      <c r="AD845" s="1075">
        <v>1</v>
      </c>
      <c r="AE845" s="39">
        <v>45</v>
      </c>
      <c r="AF845" s="1075">
        <v>0</v>
      </c>
      <c r="AG845" s="39">
        <v>0</v>
      </c>
      <c r="AH845" s="1075">
        <v>0</v>
      </c>
      <c r="AI845" s="39">
        <v>0</v>
      </c>
    </row>
    <row r="846" spans="1:35" s="6" customFormat="1" ht="66">
      <c r="A846" s="4"/>
      <c r="B846" s="55">
        <v>41.341999999999999</v>
      </c>
      <c r="C846" s="12" t="s">
        <v>977</v>
      </c>
      <c r="D846" s="126"/>
      <c r="E846" s="91">
        <v>51</v>
      </c>
      <c r="F846" s="9" t="s">
        <v>11</v>
      </c>
      <c r="G846" s="16" t="s">
        <v>12</v>
      </c>
      <c r="H846" s="17" t="s">
        <v>13</v>
      </c>
      <c r="I846" s="16" t="s">
        <v>14</v>
      </c>
      <c r="J846" s="39">
        <v>45</v>
      </c>
      <c r="K846" s="18">
        <v>2295</v>
      </c>
      <c r="L846" s="969">
        <v>0</v>
      </c>
      <c r="M846" s="39">
        <v>0</v>
      </c>
      <c r="N846" s="1075">
        <v>0</v>
      </c>
      <c r="O846" s="39">
        <v>0</v>
      </c>
      <c r="P846" s="1075">
        <v>0</v>
      </c>
      <c r="Q846" s="39">
        <v>0</v>
      </c>
      <c r="R846" s="1075">
        <v>11</v>
      </c>
      <c r="S846" s="39">
        <v>495</v>
      </c>
      <c r="T846" s="1075">
        <v>0</v>
      </c>
      <c r="U846" s="39">
        <v>0</v>
      </c>
      <c r="V846" s="1075">
        <v>0</v>
      </c>
      <c r="W846" s="39">
        <v>0</v>
      </c>
      <c r="X846" s="1075">
        <v>40</v>
      </c>
      <c r="Y846" s="39">
        <v>1800</v>
      </c>
      <c r="Z846" s="1075">
        <v>0</v>
      </c>
      <c r="AA846" s="39">
        <v>0</v>
      </c>
      <c r="AB846" s="1075">
        <v>0</v>
      </c>
      <c r="AC846" s="39">
        <v>0</v>
      </c>
      <c r="AD846" s="1075">
        <v>0</v>
      </c>
      <c r="AE846" s="39">
        <v>0</v>
      </c>
      <c r="AF846" s="1075">
        <v>0</v>
      </c>
      <c r="AG846" s="39">
        <v>0</v>
      </c>
      <c r="AH846" s="1075">
        <v>0</v>
      </c>
      <c r="AI846" s="39">
        <v>0</v>
      </c>
    </row>
    <row r="847" spans="1:35" s="6" customFormat="1" ht="66">
      <c r="A847" s="4"/>
      <c r="B847" s="55">
        <v>24.805</v>
      </c>
      <c r="C847" s="12" t="s">
        <v>978</v>
      </c>
      <c r="D847" s="126"/>
      <c r="E847" s="91">
        <v>35</v>
      </c>
      <c r="F847" s="9" t="s">
        <v>11</v>
      </c>
      <c r="G847" s="16" t="s">
        <v>12</v>
      </c>
      <c r="H847" s="17" t="s">
        <v>13</v>
      </c>
      <c r="I847" s="16" t="s">
        <v>14</v>
      </c>
      <c r="J847" s="39">
        <v>27</v>
      </c>
      <c r="K847" s="18">
        <v>945</v>
      </c>
      <c r="L847" s="969">
        <v>0</v>
      </c>
      <c r="M847" s="39">
        <v>0</v>
      </c>
      <c r="N847" s="1075">
        <v>0</v>
      </c>
      <c r="O847" s="39">
        <v>0</v>
      </c>
      <c r="P847" s="1075">
        <v>0</v>
      </c>
      <c r="Q847" s="39">
        <v>0</v>
      </c>
      <c r="R847" s="1075">
        <v>5</v>
      </c>
      <c r="S847" s="39">
        <v>135</v>
      </c>
      <c r="T847" s="1075">
        <v>0</v>
      </c>
      <c r="U847" s="39">
        <v>0</v>
      </c>
      <c r="V847" s="1075">
        <v>0</v>
      </c>
      <c r="W847" s="39">
        <v>0</v>
      </c>
      <c r="X847" s="1075">
        <v>30</v>
      </c>
      <c r="Y847" s="39">
        <v>810</v>
      </c>
      <c r="Z847" s="1075">
        <v>0</v>
      </c>
      <c r="AA847" s="39">
        <v>0</v>
      </c>
      <c r="AB847" s="1075">
        <v>0</v>
      </c>
      <c r="AC847" s="39">
        <v>0</v>
      </c>
      <c r="AD847" s="1075">
        <v>0</v>
      </c>
      <c r="AE847" s="39">
        <v>0</v>
      </c>
      <c r="AF847" s="1075">
        <v>0</v>
      </c>
      <c r="AG847" s="39">
        <v>0</v>
      </c>
      <c r="AH847" s="1075">
        <v>0</v>
      </c>
      <c r="AI847" s="39">
        <v>0</v>
      </c>
    </row>
    <row r="848" spans="1:35" s="6" customFormat="1" ht="66">
      <c r="A848" s="4"/>
      <c r="B848" s="55">
        <v>130.91787499999998</v>
      </c>
      <c r="C848" s="12" t="s">
        <v>979</v>
      </c>
      <c r="D848" s="126"/>
      <c r="E848" s="91">
        <v>94</v>
      </c>
      <c r="F848" s="9" t="s">
        <v>980</v>
      </c>
      <c r="G848" s="16" t="s">
        <v>12</v>
      </c>
      <c r="H848" s="17" t="s">
        <v>13</v>
      </c>
      <c r="I848" s="16" t="s">
        <v>14</v>
      </c>
      <c r="J848" s="39">
        <v>142</v>
      </c>
      <c r="K848" s="18">
        <v>13348</v>
      </c>
      <c r="L848" s="969">
        <v>0</v>
      </c>
      <c r="M848" s="39">
        <v>0</v>
      </c>
      <c r="N848" s="1075">
        <v>0</v>
      </c>
      <c r="O848" s="39">
        <v>0</v>
      </c>
      <c r="P848" s="1075">
        <v>0</v>
      </c>
      <c r="Q848" s="39">
        <v>0</v>
      </c>
      <c r="R848" s="1075">
        <v>5</v>
      </c>
      <c r="S848" s="39">
        <v>710</v>
      </c>
      <c r="T848" s="1075">
        <v>0</v>
      </c>
      <c r="U848" s="39">
        <v>0</v>
      </c>
      <c r="V848" s="1075">
        <v>0</v>
      </c>
      <c r="W848" s="39">
        <v>0</v>
      </c>
      <c r="X848" s="1075">
        <v>89</v>
      </c>
      <c r="Y848" s="39">
        <v>12638</v>
      </c>
      <c r="Z848" s="1075">
        <v>0</v>
      </c>
      <c r="AA848" s="39">
        <v>0</v>
      </c>
      <c r="AB848" s="1075">
        <v>0</v>
      </c>
      <c r="AC848" s="39">
        <v>0</v>
      </c>
      <c r="AD848" s="1075">
        <v>0</v>
      </c>
      <c r="AE848" s="39">
        <v>0</v>
      </c>
      <c r="AF848" s="1075">
        <v>0</v>
      </c>
      <c r="AG848" s="39">
        <v>0</v>
      </c>
      <c r="AH848" s="1075">
        <v>0</v>
      </c>
      <c r="AI848" s="39">
        <v>0</v>
      </c>
    </row>
    <row r="849" spans="1:35" s="6" customFormat="1" ht="66">
      <c r="A849" s="4"/>
      <c r="B849" s="55">
        <v>55.122133333333331</v>
      </c>
      <c r="C849" s="12" t="s">
        <v>981</v>
      </c>
      <c r="D849" s="126"/>
      <c r="E849" s="91">
        <v>70</v>
      </c>
      <c r="F849" s="9" t="s">
        <v>11</v>
      </c>
      <c r="G849" s="16" t="s">
        <v>12</v>
      </c>
      <c r="H849" s="17" t="s">
        <v>13</v>
      </c>
      <c r="I849" s="16" t="s">
        <v>14</v>
      </c>
      <c r="J849" s="39">
        <v>60</v>
      </c>
      <c r="K849" s="18">
        <v>4200</v>
      </c>
      <c r="L849" s="969">
        <v>0</v>
      </c>
      <c r="M849" s="39">
        <v>0</v>
      </c>
      <c r="N849" s="1075">
        <v>0</v>
      </c>
      <c r="O849" s="39">
        <v>0</v>
      </c>
      <c r="P849" s="1075">
        <v>0</v>
      </c>
      <c r="Q849" s="39">
        <v>0</v>
      </c>
      <c r="R849" s="1075">
        <v>15</v>
      </c>
      <c r="S849" s="39">
        <v>900</v>
      </c>
      <c r="T849" s="1075">
        <v>0</v>
      </c>
      <c r="U849" s="39">
        <v>0</v>
      </c>
      <c r="V849" s="1075">
        <v>0</v>
      </c>
      <c r="W849" s="39">
        <v>0</v>
      </c>
      <c r="X849" s="1075">
        <v>55</v>
      </c>
      <c r="Y849" s="39">
        <v>3300</v>
      </c>
      <c r="Z849" s="1075">
        <v>0</v>
      </c>
      <c r="AA849" s="39">
        <v>0</v>
      </c>
      <c r="AB849" s="1075">
        <v>0</v>
      </c>
      <c r="AC849" s="39">
        <v>0</v>
      </c>
      <c r="AD849" s="1075">
        <v>0</v>
      </c>
      <c r="AE849" s="39">
        <v>0</v>
      </c>
      <c r="AF849" s="1075">
        <v>0</v>
      </c>
      <c r="AG849" s="39">
        <v>0</v>
      </c>
      <c r="AH849" s="1075">
        <v>0</v>
      </c>
      <c r="AI849" s="39">
        <v>0</v>
      </c>
    </row>
    <row r="850" spans="1:35" s="6" customFormat="1" ht="66">
      <c r="A850" s="4"/>
      <c r="B850" s="55">
        <v>661.47839999999997</v>
      </c>
      <c r="C850" s="12" t="s">
        <v>982</v>
      </c>
      <c r="D850" s="126"/>
      <c r="E850" s="91">
        <v>10</v>
      </c>
      <c r="F850" s="9" t="s">
        <v>11</v>
      </c>
      <c r="G850" s="16" t="s">
        <v>12</v>
      </c>
      <c r="H850" s="17" t="s">
        <v>13</v>
      </c>
      <c r="I850" s="16" t="s">
        <v>14</v>
      </c>
      <c r="J850" s="39">
        <v>715</v>
      </c>
      <c r="K850" s="18">
        <v>7150</v>
      </c>
      <c r="L850" s="969">
        <v>0</v>
      </c>
      <c r="M850" s="39">
        <v>0</v>
      </c>
      <c r="N850" s="1075">
        <v>0</v>
      </c>
      <c r="O850" s="39">
        <v>0</v>
      </c>
      <c r="P850" s="1075">
        <v>0</v>
      </c>
      <c r="Q850" s="39">
        <v>0</v>
      </c>
      <c r="R850" s="1075">
        <v>10</v>
      </c>
      <c r="S850" s="39">
        <v>7150</v>
      </c>
      <c r="T850" s="1075">
        <v>0</v>
      </c>
      <c r="U850" s="39">
        <v>0</v>
      </c>
      <c r="V850" s="1075">
        <v>0</v>
      </c>
      <c r="W850" s="39">
        <v>0</v>
      </c>
      <c r="X850" s="1075">
        <v>0</v>
      </c>
      <c r="Y850" s="39">
        <v>0</v>
      </c>
      <c r="Z850" s="1075">
        <v>0</v>
      </c>
      <c r="AA850" s="39">
        <v>0</v>
      </c>
      <c r="AB850" s="1075">
        <v>0</v>
      </c>
      <c r="AC850" s="39">
        <v>0</v>
      </c>
      <c r="AD850" s="1075">
        <v>0</v>
      </c>
      <c r="AE850" s="39">
        <v>0</v>
      </c>
      <c r="AF850" s="1075">
        <v>0</v>
      </c>
      <c r="AG850" s="39">
        <v>0</v>
      </c>
      <c r="AH850" s="1075">
        <v>0</v>
      </c>
      <c r="AI850" s="39">
        <v>0</v>
      </c>
    </row>
    <row r="851" spans="1:35" s="6" customFormat="1" ht="66">
      <c r="A851" s="4"/>
      <c r="B851" s="55">
        <v>151.86700000000002</v>
      </c>
      <c r="C851" s="25" t="s">
        <v>983</v>
      </c>
      <c r="D851" s="126"/>
      <c r="E851" s="91">
        <v>45</v>
      </c>
      <c r="F851" s="9" t="s">
        <v>11</v>
      </c>
      <c r="G851" s="16" t="s">
        <v>12</v>
      </c>
      <c r="H851" s="17" t="s">
        <v>13</v>
      </c>
      <c r="I851" s="16" t="s">
        <v>14</v>
      </c>
      <c r="J851" s="39">
        <v>165</v>
      </c>
      <c r="K851" s="18">
        <v>7425</v>
      </c>
      <c r="L851" s="969">
        <v>0</v>
      </c>
      <c r="M851" s="39">
        <v>0</v>
      </c>
      <c r="N851" s="1075">
        <v>0</v>
      </c>
      <c r="O851" s="39">
        <v>0</v>
      </c>
      <c r="P851" s="1075">
        <v>0</v>
      </c>
      <c r="Q851" s="39">
        <v>0</v>
      </c>
      <c r="R851" s="1075">
        <v>16</v>
      </c>
      <c r="S851" s="39">
        <v>2640</v>
      </c>
      <c r="T851" s="1075">
        <v>0</v>
      </c>
      <c r="U851" s="39">
        <v>0</v>
      </c>
      <c r="V851" s="1075">
        <v>0</v>
      </c>
      <c r="W851" s="39">
        <v>0</v>
      </c>
      <c r="X851" s="1075">
        <v>29</v>
      </c>
      <c r="Y851" s="39">
        <v>4785</v>
      </c>
      <c r="Z851" s="1075">
        <v>0</v>
      </c>
      <c r="AA851" s="39">
        <v>0</v>
      </c>
      <c r="AB851" s="1075">
        <v>0</v>
      </c>
      <c r="AC851" s="39">
        <v>0</v>
      </c>
      <c r="AD851" s="1075">
        <v>0</v>
      </c>
      <c r="AE851" s="39">
        <v>0</v>
      </c>
      <c r="AF851" s="1075">
        <v>0</v>
      </c>
      <c r="AG851" s="39">
        <v>0</v>
      </c>
      <c r="AH851" s="1075">
        <v>0</v>
      </c>
      <c r="AI851" s="39">
        <v>0</v>
      </c>
    </row>
    <row r="852" spans="1:35" s="6" customFormat="1" ht="66">
      <c r="A852" s="4"/>
      <c r="B852" s="55">
        <v>316.95875000000001</v>
      </c>
      <c r="C852" s="12" t="s">
        <v>984</v>
      </c>
      <c r="D852" s="126"/>
      <c r="E852" s="91">
        <v>25</v>
      </c>
      <c r="F852" s="9" t="s">
        <v>11</v>
      </c>
      <c r="G852" s="16" t="s">
        <v>12</v>
      </c>
      <c r="H852" s="17" t="s">
        <v>13</v>
      </c>
      <c r="I852" s="16" t="s">
        <v>14</v>
      </c>
      <c r="J852" s="39">
        <v>343</v>
      </c>
      <c r="K852" s="18">
        <v>8575</v>
      </c>
      <c r="L852" s="969">
        <v>0</v>
      </c>
      <c r="M852" s="39">
        <v>0</v>
      </c>
      <c r="N852" s="1075">
        <v>0</v>
      </c>
      <c r="O852" s="39">
        <v>0</v>
      </c>
      <c r="P852" s="1075">
        <v>0</v>
      </c>
      <c r="Q852" s="39">
        <v>0</v>
      </c>
      <c r="R852" s="1075">
        <v>22</v>
      </c>
      <c r="S852" s="39">
        <v>7546</v>
      </c>
      <c r="T852" s="1075">
        <v>0</v>
      </c>
      <c r="U852" s="39">
        <v>0</v>
      </c>
      <c r="V852" s="1075">
        <v>0</v>
      </c>
      <c r="W852" s="39">
        <v>0</v>
      </c>
      <c r="X852" s="1075">
        <v>3</v>
      </c>
      <c r="Y852" s="39">
        <v>1029</v>
      </c>
      <c r="Z852" s="1075">
        <v>0</v>
      </c>
      <c r="AA852" s="39">
        <v>0</v>
      </c>
      <c r="AB852" s="1075">
        <v>0</v>
      </c>
      <c r="AC852" s="39">
        <v>0</v>
      </c>
      <c r="AD852" s="1075">
        <v>0</v>
      </c>
      <c r="AE852" s="39">
        <v>0</v>
      </c>
      <c r="AF852" s="1075">
        <v>0</v>
      </c>
      <c r="AG852" s="39">
        <v>0</v>
      </c>
      <c r="AH852" s="1075">
        <v>0</v>
      </c>
      <c r="AI852" s="39">
        <v>0</v>
      </c>
    </row>
    <row r="853" spans="1:35" s="6" customFormat="1" ht="66">
      <c r="A853" s="4"/>
      <c r="B853" s="55">
        <v>41.342142857142861</v>
      </c>
      <c r="C853" s="12" t="s">
        <v>985</v>
      </c>
      <c r="D853" s="126"/>
      <c r="E853" s="91">
        <v>75</v>
      </c>
      <c r="F853" s="9" t="s">
        <v>11</v>
      </c>
      <c r="G853" s="16" t="s">
        <v>12</v>
      </c>
      <c r="H853" s="17" t="s">
        <v>13</v>
      </c>
      <c r="I853" s="16" t="s">
        <v>14</v>
      </c>
      <c r="J853" s="39">
        <v>45</v>
      </c>
      <c r="K853" s="18">
        <v>3375</v>
      </c>
      <c r="L853" s="969">
        <v>0</v>
      </c>
      <c r="M853" s="39">
        <v>0</v>
      </c>
      <c r="N853" s="1075">
        <v>0</v>
      </c>
      <c r="O853" s="39">
        <v>0</v>
      </c>
      <c r="P853" s="1075">
        <v>0</v>
      </c>
      <c r="Q853" s="39">
        <v>0</v>
      </c>
      <c r="R853" s="1075">
        <v>25</v>
      </c>
      <c r="S853" s="39">
        <v>1125</v>
      </c>
      <c r="T853" s="1075">
        <v>0</v>
      </c>
      <c r="U853" s="39">
        <v>0</v>
      </c>
      <c r="V853" s="1075">
        <v>0</v>
      </c>
      <c r="W853" s="39">
        <v>0</v>
      </c>
      <c r="X853" s="1075">
        <v>45</v>
      </c>
      <c r="Y853" s="39">
        <v>2025</v>
      </c>
      <c r="Z853" s="1075">
        <v>0</v>
      </c>
      <c r="AA853" s="39">
        <v>0</v>
      </c>
      <c r="AB853" s="1075">
        <v>0</v>
      </c>
      <c r="AC853" s="39">
        <v>0</v>
      </c>
      <c r="AD853" s="1075">
        <v>5</v>
      </c>
      <c r="AE853" s="39">
        <v>225</v>
      </c>
      <c r="AF853" s="1075">
        <v>0</v>
      </c>
      <c r="AG853" s="39">
        <v>0</v>
      </c>
      <c r="AH853" s="1075">
        <v>0</v>
      </c>
      <c r="AI853" s="39">
        <v>0</v>
      </c>
    </row>
    <row r="854" spans="1:35" s="6" customFormat="1" ht="66">
      <c r="B854" s="55">
        <v>47.954444444444441</v>
      </c>
      <c r="C854" s="25" t="s">
        <v>986</v>
      </c>
      <c r="D854" s="126"/>
      <c r="E854" s="91">
        <v>63</v>
      </c>
      <c r="F854" s="9" t="s">
        <v>11</v>
      </c>
      <c r="G854" s="16" t="s">
        <v>12</v>
      </c>
      <c r="H854" s="17" t="s">
        <v>13</v>
      </c>
      <c r="I854" s="16" t="s">
        <v>14</v>
      </c>
      <c r="J854" s="39">
        <v>52</v>
      </c>
      <c r="K854" s="18">
        <v>3276</v>
      </c>
      <c r="L854" s="969">
        <v>0</v>
      </c>
      <c r="M854" s="39">
        <v>0</v>
      </c>
      <c r="N854" s="1075">
        <v>0</v>
      </c>
      <c r="O854" s="39">
        <v>0</v>
      </c>
      <c r="P854" s="1075">
        <v>0</v>
      </c>
      <c r="Q854" s="39">
        <v>0</v>
      </c>
      <c r="R854" s="1075">
        <v>19</v>
      </c>
      <c r="S854" s="39">
        <v>988</v>
      </c>
      <c r="T854" s="1075">
        <v>0</v>
      </c>
      <c r="U854" s="39">
        <v>0</v>
      </c>
      <c r="V854" s="1075">
        <v>0</v>
      </c>
      <c r="W854" s="39">
        <v>0</v>
      </c>
      <c r="X854" s="1075">
        <v>39</v>
      </c>
      <c r="Y854" s="39">
        <v>2028</v>
      </c>
      <c r="Z854" s="1075">
        <v>0</v>
      </c>
      <c r="AA854" s="39">
        <v>0</v>
      </c>
      <c r="AB854" s="1075">
        <v>0</v>
      </c>
      <c r="AC854" s="39">
        <v>0</v>
      </c>
      <c r="AD854" s="1075">
        <v>5</v>
      </c>
      <c r="AE854" s="39">
        <v>260</v>
      </c>
      <c r="AF854" s="1075">
        <v>0</v>
      </c>
      <c r="AG854" s="39">
        <v>0</v>
      </c>
      <c r="AH854" s="1075">
        <v>0</v>
      </c>
      <c r="AI854" s="39">
        <v>0</v>
      </c>
    </row>
    <row r="855" spans="1:35" s="6" customFormat="1" ht="66">
      <c r="B855" s="55">
        <v>248.054</v>
      </c>
      <c r="C855" s="12" t="s">
        <v>987</v>
      </c>
      <c r="D855" s="126"/>
      <c r="E855" s="91">
        <v>5</v>
      </c>
      <c r="F855" s="9" t="s">
        <v>11</v>
      </c>
      <c r="G855" s="16" t="s">
        <v>12</v>
      </c>
      <c r="H855" s="17" t="s">
        <v>13</v>
      </c>
      <c r="I855" s="16" t="s">
        <v>14</v>
      </c>
      <c r="J855" s="39">
        <v>268</v>
      </c>
      <c r="K855" s="18">
        <v>1340</v>
      </c>
      <c r="L855" s="969">
        <v>0</v>
      </c>
      <c r="M855" s="39">
        <v>0</v>
      </c>
      <c r="N855" s="1075">
        <v>0</v>
      </c>
      <c r="O855" s="39">
        <v>0</v>
      </c>
      <c r="P855" s="1075">
        <v>0</v>
      </c>
      <c r="Q855" s="39">
        <v>0</v>
      </c>
      <c r="R855" s="1075">
        <v>3</v>
      </c>
      <c r="S855" s="39">
        <v>804</v>
      </c>
      <c r="T855" s="1075">
        <v>0</v>
      </c>
      <c r="U855" s="39">
        <v>0</v>
      </c>
      <c r="V855" s="1075">
        <v>0</v>
      </c>
      <c r="W855" s="39">
        <v>0</v>
      </c>
      <c r="X855" s="1075">
        <v>2</v>
      </c>
      <c r="Y855" s="39">
        <v>536</v>
      </c>
      <c r="Z855" s="1075">
        <v>0</v>
      </c>
      <c r="AA855" s="39">
        <v>0</v>
      </c>
      <c r="AB855" s="1075">
        <v>0</v>
      </c>
      <c r="AC855" s="39">
        <v>0</v>
      </c>
      <c r="AD855" s="1075">
        <v>0</v>
      </c>
      <c r="AE855" s="39">
        <v>0</v>
      </c>
      <c r="AF855" s="1075">
        <v>0</v>
      </c>
      <c r="AG855" s="39">
        <v>0</v>
      </c>
      <c r="AH855" s="1075">
        <v>0</v>
      </c>
      <c r="AI855" s="39">
        <v>0</v>
      </c>
    </row>
    <row r="856" spans="1:35" s="6" customFormat="1" ht="66">
      <c r="B856" s="55">
        <v>206.71</v>
      </c>
      <c r="C856" s="12" t="s">
        <v>988</v>
      </c>
      <c r="D856" s="126"/>
      <c r="E856" s="91">
        <v>8</v>
      </c>
      <c r="F856" s="9" t="s">
        <v>22</v>
      </c>
      <c r="G856" s="16" t="s">
        <v>12</v>
      </c>
      <c r="H856" s="17" t="s">
        <v>13</v>
      </c>
      <c r="I856" s="16" t="s">
        <v>14</v>
      </c>
      <c r="J856" s="39">
        <v>224</v>
      </c>
      <c r="K856" s="18">
        <v>1792</v>
      </c>
      <c r="L856" s="969">
        <v>0</v>
      </c>
      <c r="M856" s="39">
        <v>0</v>
      </c>
      <c r="N856" s="1075">
        <v>0</v>
      </c>
      <c r="O856" s="39">
        <v>0</v>
      </c>
      <c r="P856" s="1075">
        <v>0</v>
      </c>
      <c r="Q856" s="39">
        <v>0</v>
      </c>
      <c r="R856" s="1075">
        <v>1</v>
      </c>
      <c r="S856" s="39">
        <v>224</v>
      </c>
      <c r="T856" s="1075">
        <v>0</v>
      </c>
      <c r="U856" s="39">
        <v>0</v>
      </c>
      <c r="V856" s="1075">
        <v>0</v>
      </c>
      <c r="W856" s="39">
        <v>0</v>
      </c>
      <c r="X856" s="1075">
        <v>7</v>
      </c>
      <c r="Y856" s="39">
        <v>1568</v>
      </c>
      <c r="Z856" s="1075">
        <v>0</v>
      </c>
      <c r="AA856" s="39">
        <v>0</v>
      </c>
      <c r="AB856" s="1075">
        <v>0</v>
      </c>
      <c r="AC856" s="39">
        <v>0</v>
      </c>
      <c r="AD856" s="1075">
        <v>0</v>
      </c>
      <c r="AE856" s="39">
        <v>0</v>
      </c>
      <c r="AF856" s="1075">
        <v>0</v>
      </c>
      <c r="AG856" s="39">
        <v>0</v>
      </c>
      <c r="AH856" s="1075">
        <v>0</v>
      </c>
      <c r="AI856" s="39">
        <v>0</v>
      </c>
    </row>
    <row r="857" spans="1:35" s="6" customFormat="1" ht="66">
      <c r="B857" s="55">
        <v>268.726</v>
      </c>
      <c r="C857" s="12" t="s">
        <v>989</v>
      </c>
      <c r="D857" s="126"/>
      <c r="E857" s="91">
        <v>43</v>
      </c>
      <c r="F857" s="9" t="s">
        <v>11</v>
      </c>
      <c r="G857" s="16" t="s">
        <v>12</v>
      </c>
      <c r="H857" s="17" t="s">
        <v>13</v>
      </c>
      <c r="I857" s="16" t="s">
        <v>14</v>
      </c>
      <c r="J857" s="39">
        <v>291</v>
      </c>
      <c r="K857" s="18">
        <v>12513</v>
      </c>
      <c r="L857" s="969">
        <v>0</v>
      </c>
      <c r="M857" s="39">
        <v>0</v>
      </c>
      <c r="N857" s="1075">
        <v>0</v>
      </c>
      <c r="O857" s="39">
        <v>0</v>
      </c>
      <c r="P857" s="1075">
        <v>0</v>
      </c>
      <c r="Q857" s="39">
        <v>0</v>
      </c>
      <c r="R857" s="1075">
        <v>2</v>
      </c>
      <c r="S857" s="39">
        <v>582</v>
      </c>
      <c r="T857" s="1075">
        <v>0</v>
      </c>
      <c r="U857" s="39">
        <v>0</v>
      </c>
      <c r="V857" s="1075">
        <v>0</v>
      </c>
      <c r="W857" s="39">
        <v>0</v>
      </c>
      <c r="X857" s="1075">
        <v>41</v>
      </c>
      <c r="Y857" s="39">
        <v>11931</v>
      </c>
      <c r="Z857" s="1075">
        <v>0</v>
      </c>
      <c r="AA857" s="39">
        <v>0</v>
      </c>
      <c r="AB857" s="1075">
        <v>0</v>
      </c>
      <c r="AC857" s="39">
        <v>0</v>
      </c>
      <c r="AD857" s="1075">
        <v>0</v>
      </c>
      <c r="AE857" s="39">
        <v>0</v>
      </c>
      <c r="AF857" s="1075">
        <v>0</v>
      </c>
      <c r="AG857" s="39">
        <v>0</v>
      </c>
      <c r="AH857" s="1075">
        <v>0</v>
      </c>
      <c r="AI857" s="39">
        <v>0</v>
      </c>
    </row>
    <row r="858" spans="1:35" s="6" customFormat="1" ht="66">
      <c r="B858" s="55">
        <v>330.74000000000007</v>
      </c>
      <c r="C858" s="66" t="s">
        <v>990</v>
      </c>
      <c r="D858" s="126"/>
      <c r="E858" s="91">
        <v>24</v>
      </c>
      <c r="F858" s="9" t="s">
        <v>11</v>
      </c>
      <c r="G858" s="16" t="s">
        <v>12</v>
      </c>
      <c r="H858" s="17" t="s">
        <v>13</v>
      </c>
      <c r="I858" s="16" t="s">
        <v>14</v>
      </c>
      <c r="J858" s="39">
        <v>358</v>
      </c>
      <c r="K858" s="18">
        <v>8592</v>
      </c>
      <c r="L858" s="969">
        <v>0</v>
      </c>
      <c r="M858" s="39">
        <v>0</v>
      </c>
      <c r="N858" s="1075">
        <v>0</v>
      </c>
      <c r="O858" s="39">
        <v>0</v>
      </c>
      <c r="P858" s="1075">
        <v>0</v>
      </c>
      <c r="Q858" s="39">
        <v>0</v>
      </c>
      <c r="R858" s="1075">
        <v>2</v>
      </c>
      <c r="S858" s="39">
        <v>716</v>
      </c>
      <c r="T858" s="1075">
        <v>0</v>
      </c>
      <c r="U858" s="39">
        <v>0</v>
      </c>
      <c r="V858" s="1075">
        <v>0</v>
      </c>
      <c r="W858" s="39">
        <v>0</v>
      </c>
      <c r="X858" s="1075">
        <v>22</v>
      </c>
      <c r="Y858" s="39">
        <v>7876</v>
      </c>
      <c r="Z858" s="1075">
        <v>0</v>
      </c>
      <c r="AA858" s="39">
        <v>0</v>
      </c>
      <c r="AB858" s="1075">
        <v>0</v>
      </c>
      <c r="AC858" s="39">
        <v>0</v>
      </c>
      <c r="AD858" s="1075">
        <v>0</v>
      </c>
      <c r="AE858" s="39">
        <v>0</v>
      </c>
      <c r="AF858" s="1075">
        <v>0</v>
      </c>
      <c r="AG858" s="39">
        <v>0</v>
      </c>
      <c r="AH858" s="1075">
        <v>0</v>
      </c>
      <c r="AI858" s="39">
        <v>0</v>
      </c>
    </row>
    <row r="859" spans="1:35" s="6" customFormat="1" ht="66">
      <c r="B859" s="55">
        <v>902.64</v>
      </c>
      <c r="C859" s="1002" t="s">
        <v>991</v>
      </c>
      <c r="D859" s="126"/>
      <c r="E859" s="91">
        <v>14</v>
      </c>
      <c r="F859" s="9" t="s">
        <v>11</v>
      </c>
      <c r="G859" s="16" t="s">
        <v>12</v>
      </c>
      <c r="H859" s="17" t="s">
        <v>13</v>
      </c>
      <c r="I859" s="16" t="s">
        <v>14</v>
      </c>
      <c r="J859" s="39">
        <v>975</v>
      </c>
      <c r="K859" s="18">
        <v>13650</v>
      </c>
      <c r="L859" s="969">
        <v>0</v>
      </c>
      <c r="M859" s="39">
        <v>0</v>
      </c>
      <c r="N859" s="1075">
        <v>0</v>
      </c>
      <c r="O859" s="39">
        <v>0</v>
      </c>
      <c r="P859" s="1075">
        <v>0</v>
      </c>
      <c r="Q859" s="39">
        <v>0</v>
      </c>
      <c r="R859" s="1075">
        <v>2</v>
      </c>
      <c r="S859" s="39">
        <v>1950</v>
      </c>
      <c r="T859" s="1075">
        <v>0</v>
      </c>
      <c r="U859" s="39">
        <v>0</v>
      </c>
      <c r="V859" s="1075">
        <v>0</v>
      </c>
      <c r="W859" s="39">
        <v>0</v>
      </c>
      <c r="X859" s="1075">
        <v>12</v>
      </c>
      <c r="Y859" s="39">
        <v>11700</v>
      </c>
      <c r="Z859" s="1075">
        <v>0</v>
      </c>
      <c r="AA859" s="39">
        <v>0</v>
      </c>
      <c r="AB859" s="1075">
        <v>0</v>
      </c>
      <c r="AC859" s="39">
        <v>0</v>
      </c>
      <c r="AD859" s="1075">
        <v>0</v>
      </c>
      <c r="AE859" s="39">
        <v>0</v>
      </c>
      <c r="AF859" s="1075">
        <v>0</v>
      </c>
      <c r="AG859" s="39">
        <v>0</v>
      </c>
      <c r="AH859" s="1075">
        <v>0</v>
      </c>
      <c r="AI859" s="39">
        <v>0</v>
      </c>
    </row>
    <row r="860" spans="1:35" s="6" customFormat="1" ht="66">
      <c r="B860" s="55">
        <v>750</v>
      </c>
      <c r="C860" s="12" t="s">
        <v>992</v>
      </c>
      <c r="D860" s="126"/>
      <c r="E860" s="91">
        <v>7</v>
      </c>
      <c r="F860" s="9" t="s">
        <v>22</v>
      </c>
      <c r="G860" s="16" t="s">
        <v>12</v>
      </c>
      <c r="H860" s="17" t="s">
        <v>13</v>
      </c>
      <c r="I860" s="16" t="s">
        <v>14</v>
      </c>
      <c r="J860" s="39">
        <v>810</v>
      </c>
      <c r="K860" s="18">
        <v>5670</v>
      </c>
      <c r="L860" s="969">
        <v>0</v>
      </c>
      <c r="M860" s="39">
        <v>0</v>
      </c>
      <c r="N860" s="1075">
        <v>0</v>
      </c>
      <c r="O860" s="39">
        <v>0</v>
      </c>
      <c r="P860" s="1075">
        <v>0</v>
      </c>
      <c r="Q860" s="39">
        <v>0</v>
      </c>
      <c r="R860" s="1075">
        <v>6</v>
      </c>
      <c r="S860" s="39">
        <v>4860</v>
      </c>
      <c r="T860" s="1075">
        <v>0</v>
      </c>
      <c r="U860" s="39">
        <v>0</v>
      </c>
      <c r="V860" s="1075">
        <v>0</v>
      </c>
      <c r="W860" s="39">
        <v>0</v>
      </c>
      <c r="X860" s="1075">
        <v>1</v>
      </c>
      <c r="Y860" s="39">
        <v>810</v>
      </c>
      <c r="Z860" s="1075">
        <v>0</v>
      </c>
      <c r="AA860" s="39">
        <v>0</v>
      </c>
      <c r="AB860" s="1075">
        <v>0</v>
      </c>
      <c r="AC860" s="39">
        <v>0</v>
      </c>
      <c r="AD860" s="1075">
        <v>0</v>
      </c>
      <c r="AE860" s="39">
        <v>0</v>
      </c>
      <c r="AF860" s="1075">
        <v>0</v>
      </c>
      <c r="AG860" s="39">
        <v>0</v>
      </c>
      <c r="AH860" s="1075">
        <v>0</v>
      </c>
      <c r="AI860" s="39">
        <v>0</v>
      </c>
    </row>
    <row r="861" spans="1:35" s="6" customFormat="1" ht="66">
      <c r="B861" s="55">
        <v>241.99916666666664</v>
      </c>
      <c r="C861" s="27" t="s">
        <v>993</v>
      </c>
      <c r="D861" s="128"/>
      <c r="E861" s="91">
        <v>10</v>
      </c>
      <c r="F861" s="100" t="s">
        <v>11</v>
      </c>
      <c r="G861" s="16" t="s">
        <v>12</v>
      </c>
      <c r="H861" s="17" t="s">
        <v>13</v>
      </c>
      <c r="I861" s="16" t="s">
        <v>14</v>
      </c>
      <c r="J861" s="39">
        <v>262</v>
      </c>
      <c r="K861" s="18">
        <v>2620</v>
      </c>
      <c r="L861" s="969">
        <v>0</v>
      </c>
      <c r="M861" s="39">
        <v>0</v>
      </c>
      <c r="N861" s="1075">
        <v>0</v>
      </c>
      <c r="O861" s="39">
        <v>0</v>
      </c>
      <c r="P861" s="1075">
        <v>0</v>
      </c>
      <c r="Q861" s="39">
        <v>0</v>
      </c>
      <c r="R861" s="1075">
        <v>10</v>
      </c>
      <c r="S861" s="39">
        <v>2620</v>
      </c>
      <c r="T861" s="1075">
        <v>0</v>
      </c>
      <c r="U861" s="39">
        <v>0</v>
      </c>
      <c r="V861" s="1075">
        <v>0</v>
      </c>
      <c r="W861" s="39">
        <v>0</v>
      </c>
      <c r="X861" s="1075">
        <v>0</v>
      </c>
      <c r="Y861" s="39">
        <v>0</v>
      </c>
      <c r="Z861" s="1075">
        <v>0</v>
      </c>
      <c r="AA861" s="39">
        <v>0</v>
      </c>
      <c r="AB861" s="1075">
        <v>0</v>
      </c>
      <c r="AC861" s="39">
        <v>0</v>
      </c>
      <c r="AD861" s="1075">
        <v>0</v>
      </c>
      <c r="AE861" s="39">
        <v>0</v>
      </c>
      <c r="AF861" s="1075">
        <v>0</v>
      </c>
      <c r="AG861" s="39">
        <v>0</v>
      </c>
      <c r="AH861" s="1075">
        <v>0</v>
      </c>
      <c r="AI861" s="39">
        <v>0</v>
      </c>
    </row>
    <row r="862" spans="1:35" s="6" customFormat="1" ht="66">
      <c r="B862" s="55">
        <v>234.33609756097562</v>
      </c>
      <c r="C862" s="12" t="s">
        <v>994</v>
      </c>
      <c r="D862" s="126"/>
      <c r="E862" s="91">
        <v>14</v>
      </c>
      <c r="F862" s="9" t="s">
        <v>46</v>
      </c>
      <c r="G862" s="16" t="s">
        <v>12</v>
      </c>
      <c r="H862" s="17" t="s">
        <v>13</v>
      </c>
      <c r="I862" s="16" t="s">
        <v>14</v>
      </c>
      <c r="J862" s="39">
        <v>254</v>
      </c>
      <c r="K862" s="18">
        <v>3556</v>
      </c>
      <c r="L862" s="969">
        <v>0</v>
      </c>
      <c r="M862" s="39">
        <v>0</v>
      </c>
      <c r="N862" s="1075">
        <v>0</v>
      </c>
      <c r="O862" s="39">
        <v>0</v>
      </c>
      <c r="P862" s="1075">
        <v>0</v>
      </c>
      <c r="Q862" s="39">
        <v>0</v>
      </c>
      <c r="R862" s="1075">
        <v>7</v>
      </c>
      <c r="S862" s="39">
        <v>1778</v>
      </c>
      <c r="T862" s="1075">
        <v>0</v>
      </c>
      <c r="U862" s="39">
        <v>0</v>
      </c>
      <c r="V862" s="1075">
        <v>0</v>
      </c>
      <c r="W862" s="39">
        <v>0</v>
      </c>
      <c r="X862" s="1075">
        <v>6</v>
      </c>
      <c r="Y862" s="39">
        <v>1524</v>
      </c>
      <c r="Z862" s="1075">
        <v>0</v>
      </c>
      <c r="AA862" s="39">
        <v>0</v>
      </c>
      <c r="AB862" s="1075">
        <v>0</v>
      </c>
      <c r="AC862" s="39">
        <v>0</v>
      </c>
      <c r="AD862" s="1075">
        <v>1</v>
      </c>
      <c r="AE862" s="39">
        <v>254</v>
      </c>
      <c r="AF862" s="1075">
        <v>0</v>
      </c>
      <c r="AG862" s="39">
        <v>0</v>
      </c>
      <c r="AH862" s="1075">
        <v>0</v>
      </c>
      <c r="AI862" s="39">
        <v>0</v>
      </c>
    </row>
    <row r="863" spans="1:35" s="6" customFormat="1" ht="66">
      <c r="B863" s="55">
        <v>165.36966666666666</v>
      </c>
      <c r="C863" s="12" t="s">
        <v>995</v>
      </c>
      <c r="D863" s="126"/>
      <c r="E863" s="91">
        <v>137</v>
      </c>
      <c r="F863" s="9" t="s">
        <v>46</v>
      </c>
      <c r="G863" s="16" t="s">
        <v>12</v>
      </c>
      <c r="H863" s="17" t="s">
        <v>13</v>
      </c>
      <c r="I863" s="16" t="s">
        <v>14</v>
      </c>
      <c r="J863" s="39">
        <v>179</v>
      </c>
      <c r="K863" s="18">
        <v>24523</v>
      </c>
      <c r="L863" s="969">
        <v>0</v>
      </c>
      <c r="M863" s="39">
        <v>0</v>
      </c>
      <c r="N863" s="1075">
        <v>0</v>
      </c>
      <c r="O863" s="39">
        <v>0</v>
      </c>
      <c r="P863" s="1075">
        <v>0</v>
      </c>
      <c r="Q863" s="39">
        <v>0</v>
      </c>
      <c r="R863" s="1075">
        <v>37</v>
      </c>
      <c r="S863" s="39">
        <v>6623</v>
      </c>
      <c r="T863" s="1075">
        <v>0</v>
      </c>
      <c r="U863" s="39">
        <v>0</v>
      </c>
      <c r="V863" s="1075">
        <v>0</v>
      </c>
      <c r="W863" s="39">
        <v>0</v>
      </c>
      <c r="X863" s="1075">
        <v>92</v>
      </c>
      <c r="Y863" s="39">
        <v>16468</v>
      </c>
      <c r="Z863" s="1075">
        <v>0</v>
      </c>
      <c r="AA863" s="39">
        <v>0</v>
      </c>
      <c r="AB863" s="1075">
        <v>0</v>
      </c>
      <c r="AC863" s="39">
        <v>0</v>
      </c>
      <c r="AD863" s="1075">
        <v>8</v>
      </c>
      <c r="AE863" s="39">
        <v>1432</v>
      </c>
      <c r="AF863" s="1075">
        <v>0</v>
      </c>
      <c r="AG863" s="39">
        <v>0</v>
      </c>
      <c r="AH863" s="1075">
        <v>0</v>
      </c>
      <c r="AI863" s="39">
        <v>0</v>
      </c>
    </row>
    <row r="864" spans="1:35" s="6" customFormat="1" ht="66">
      <c r="B864" s="55">
        <v>264.48</v>
      </c>
      <c r="C864" s="12" t="s">
        <v>996</v>
      </c>
      <c r="D864" s="126"/>
      <c r="E864" s="91">
        <v>3</v>
      </c>
      <c r="F864" s="9" t="s">
        <v>46</v>
      </c>
      <c r="G864" s="16" t="s">
        <v>12</v>
      </c>
      <c r="H864" s="17" t="s">
        <v>13</v>
      </c>
      <c r="I864" s="16" t="s">
        <v>14</v>
      </c>
      <c r="J864" s="39">
        <v>286</v>
      </c>
      <c r="K864" s="18">
        <v>858</v>
      </c>
      <c r="L864" s="969">
        <v>0</v>
      </c>
      <c r="M864" s="39">
        <v>0</v>
      </c>
      <c r="N864" s="1075">
        <v>0</v>
      </c>
      <c r="O864" s="39">
        <v>0</v>
      </c>
      <c r="P864" s="1075">
        <v>0</v>
      </c>
      <c r="Q864" s="39">
        <v>0</v>
      </c>
      <c r="R864" s="1075">
        <v>1</v>
      </c>
      <c r="S864" s="39">
        <v>286</v>
      </c>
      <c r="T864" s="1075">
        <v>0</v>
      </c>
      <c r="U864" s="39">
        <v>0</v>
      </c>
      <c r="V864" s="1075">
        <v>0</v>
      </c>
      <c r="W864" s="39">
        <v>0</v>
      </c>
      <c r="X864" s="1075">
        <v>1</v>
      </c>
      <c r="Y864" s="39">
        <v>286</v>
      </c>
      <c r="Z864" s="1075">
        <v>0</v>
      </c>
      <c r="AA864" s="39">
        <v>0</v>
      </c>
      <c r="AB864" s="1075">
        <v>0</v>
      </c>
      <c r="AC864" s="39">
        <v>0</v>
      </c>
      <c r="AD864" s="1075">
        <v>1</v>
      </c>
      <c r="AE864" s="39">
        <v>286</v>
      </c>
      <c r="AF864" s="1075">
        <v>0</v>
      </c>
      <c r="AG864" s="39">
        <v>0</v>
      </c>
      <c r="AH864" s="1075">
        <v>0</v>
      </c>
      <c r="AI864" s="39">
        <v>0</v>
      </c>
    </row>
    <row r="865" spans="1:35" s="6" customFormat="1" ht="66">
      <c r="B865" s="55">
        <v>62.01</v>
      </c>
      <c r="C865" s="12" t="s">
        <v>997</v>
      </c>
      <c r="D865" s="126"/>
      <c r="E865" s="91">
        <v>0</v>
      </c>
      <c r="F865" s="9" t="s">
        <v>11</v>
      </c>
      <c r="G865" s="16" t="s">
        <v>12</v>
      </c>
      <c r="H865" s="17" t="s">
        <v>13</v>
      </c>
      <c r="I865" s="16" t="s">
        <v>14</v>
      </c>
      <c r="J865" s="39">
        <v>67</v>
      </c>
      <c r="K865" s="18">
        <v>0</v>
      </c>
      <c r="L865" s="969">
        <v>0</v>
      </c>
      <c r="M865" s="39">
        <v>0</v>
      </c>
      <c r="N865" s="1075">
        <v>0</v>
      </c>
      <c r="O865" s="39">
        <v>0</v>
      </c>
      <c r="P865" s="1075">
        <v>0</v>
      </c>
      <c r="Q865" s="39">
        <v>0</v>
      </c>
      <c r="R865" s="1075">
        <v>0</v>
      </c>
      <c r="S865" s="39">
        <v>0</v>
      </c>
      <c r="T865" s="1075">
        <v>0</v>
      </c>
      <c r="U865" s="39">
        <v>0</v>
      </c>
      <c r="V865" s="1075">
        <v>0</v>
      </c>
      <c r="W865" s="39">
        <v>0</v>
      </c>
      <c r="X865" s="1075">
        <v>0</v>
      </c>
      <c r="Y865" s="39">
        <v>0</v>
      </c>
      <c r="Z865" s="1075">
        <v>0</v>
      </c>
      <c r="AA865" s="39">
        <v>0</v>
      </c>
      <c r="AB865" s="1075">
        <v>0</v>
      </c>
      <c r="AC865" s="39">
        <v>0</v>
      </c>
      <c r="AD865" s="1075">
        <v>0</v>
      </c>
      <c r="AE865" s="39">
        <v>0</v>
      </c>
      <c r="AF865" s="1075">
        <v>0</v>
      </c>
      <c r="AG865" s="39">
        <v>0</v>
      </c>
      <c r="AH865" s="1075">
        <v>0</v>
      </c>
      <c r="AI865" s="39">
        <v>0</v>
      </c>
    </row>
    <row r="866" spans="1:35" s="6" customFormat="1" ht="66">
      <c r="B866" s="55">
        <v>472.63</v>
      </c>
      <c r="C866" s="129" t="s">
        <v>998</v>
      </c>
      <c r="D866" s="128"/>
      <c r="E866" s="91">
        <v>3</v>
      </c>
      <c r="F866" s="100" t="s">
        <v>11</v>
      </c>
      <c r="G866" s="16" t="s">
        <v>12</v>
      </c>
      <c r="H866" s="17" t="s">
        <v>13</v>
      </c>
      <c r="I866" s="16" t="s">
        <v>14</v>
      </c>
      <c r="J866" s="39">
        <v>511</v>
      </c>
      <c r="K866" s="18">
        <v>1533</v>
      </c>
      <c r="L866" s="969">
        <v>0</v>
      </c>
      <c r="M866" s="39">
        <v>0</v>
      </c>
      <c r="N866" s="1075">
        <v>0</v>
      </c>
      <c r="O866" s="39">
        <v>0</v>
      </c>
      <c r="P866" s="1075">
        <v>0</v>
      </c>
      <c r="Q866" s="39">
        <v>0</v>
      </c>
      <c r="R866" s="1075">
        <v>0</v>
      </c>
      <c r="S866" s="39">
        <v>0</v>
      </c>
      <c r="T866" s="1075">
        <v>0</v>
      </c>
      <c r="U866" s="39">
        <v>0</v>
      </c>
      <c r="V866" s="1075">
        <v>0</v>
      </c>
      <c r="W866" s="39">
        <v>0</v>
      </c>
      <c r="X866" s="1075">
        <v>3</v>
      </c>
      <c r="Y866" s="39">
        <v>1533</v>
      </c>
      <c r="Z866" s="1075">
        <v>0</v>
      </c>
      <c r="AA866" s="39">
        <v>0</v>
      </c>
      <c r="AB866" s="1075">
        <v>0</v>
      </c>
      <c r="AC866" s="39">
        <v>0</v>
      </c>
      <c r="AD866" s="1075">
        <v>0</v>
      </c>
      <c r="AE866" s="39">
        <v>0</v>
      </c>
      <c r="AF866" s="1075">
        <v>0</v>
      </c>
      <c r="AG866" s="39">
        <v>0</v>
      </c>
      <c r="AH866" s="1075">
        <v>0</v>
      </c>
      <c r="AI866" s="39">
        <v>0</v>
      </c>
    </row>
    <row r="867" spans="1:35" s="6" customFormat="1" ht="66">
      <c r="B867" s="55">
        <v>110.24639999999999</v>
      </c>
      <c r="C867" s="145" t="s">
        <v>999</v>
      </c>
      <c r="D867" s="126"/>
      <c r="E867" s="91">
        <v>28</v>
      </c>
      <c r="F867" s="9" t="s">
        <v>11</v>
      </c>
      <c r="G867" s="16" t="s">
        <v>12</v>
      </c>
      <c r="H867" s="17" t="s">
        <v>13</v>
      </c>
      <c r="I867" s="16" t="s">
        <v>14</v>
      </c>
      <c r="J867" s="39">
        <v>120</v>
      </c>
      <c r="K867" s="18">
        <v>3360</v>
      </c>
      <c r="L867" s="969">
        <v>0</v>
      </c>
      <c r="M867" s="39">
        <v>0</v>
      </c>
      <c r="N867" s="1075">
        <v>0</v>
      </c>
      <c r="O867" s="39">
        <v>0</v>
      </c>
      <c r="P867" s="1075">
        <v>0</v>
      </c>
      <c r="Q867" s="39">
        <v>0</v>
      </c>
      <c r="R867" s="1075">
        <v>4</v>
      </c>
      <c r="S867" s="39">
        <v>480</v>
      </c>
      <c r="T867" s="1075">
        <v>0</v>
      </c>
      <c r="U867" s="39">
        <v>0</v>
      </c>
      <c r="V867" s="1075">
        <v>0</v>
      </c>
      <c r="W867" s="39">
        <v>0</v>
      </c>
      <c r="X867" s="1075">
        <v>22</v>
      </c>
      <c r="Y867" s="39">
        <v>2640</v>
      </c>
      <c r="Z867" s="1075">
        <v>0</v>
      </c>
      <c r="AA867" s="39">
        <v>0</v>
      </c>
      <c r="AB867" s="1075">
        <v>0</v>
      </c>
      <c r="AC867" s="39">
        <v>0</v>
      </c>
      <c r="AD867" s="1075">
        <v>2</v>
      </c>
      <c r="AE867" s="39">
        <v>240</v>
      </c>
      <c r="AF867" s="1075">
        <v>0</v>
      </c>
      <c r="AG867" s="39">
        <v>0</v>
      </c>
      <c r="AH867" s="1075">
        <v>0</v>
      </c>
      <c r="AI867" s="39">
        <v>0</v>
      </c>
    </row>
    <row r="868" spans="1:35" s="6" customFormat="1" ht="66">
      <c r="B868" s="55">
        <v>220.49279999999999</v>
      </c>
      <c r="C868" s="145" t="s">
        <v>1000</v>
      </c>
      <c r="D868" s="126"/>
      <c r="E868" s="91">
        <v>20</v>
      </c>
      <c r="F868" s="9" t="s">
        <v>11</v>
      </c>
      <c r="G868" s="16" t="s">
        <v>12</v>
      </c>
      <c r="H868" s="17" t="s">
        <v>13</v>
      </c>
      <c r="I868" s="16" t="s">
        <v>14</v>
      </c>
      <c r="J868" s="39">
        <v>239</v>
      </c>
      <c r="K868" s="18">
        <v>4780</v>
      </c>
      <c r="L868" s="969">
        <v>0</v>
      </c>
      <c r="M868" s="39">
        <v>0</v>
      </c>
      <c r="N868" s="1075">
        <v>0</v>
      </c>
      <c r="O868" s="39">
        <v>0</v>
      </c>
      <c r="P868" s="1075">
        <v>0</v>
      </c>
      <c r="Q868" s="39">
        <v>0</v>
      </c>
      <c r="R868" s="1075">
        <v>0</v>
      </c>
      <c r="S868" s="39">
        <v>0</v>
      </c>
      <c r="T868" s="1075">
        <v>0</v>
      </c>
      <c r="U868" s="39">
        <v>0</v>
      </c>
      <c r="V868" s="1075">
        <v>0</v>
      </c>
      <c r="W868" s="39">
        <v>0</v>
      </c>
      <c r="X868" s="1075">
        <v>20</v>
      </c>
      <c r="Y868" s="39">
        <v>4780</v>
      </c>
      <c r="Z868" s="1075">
        <v>0</v>
      </c>
      <c r="AA868" s="39">
        <v>0</v>
      </c>
      <c r="AB868" s="1075">
        <v>0</v>
      </c>
      <c r="AC868" s="39">
        <v>0</v>
      </c>
      <c r="AD868" s="1075">
        <v>0</v>
      </c>
      <c r="AE868" s="39">
        <v>0</v>
      </c>
      <c r="AF868" s="1075">
        <v>0</v>
      </c>
      <c r="AG868" s="39">
        <v>0</v>
      </c>
      <c r="AH868" s="1075">
        <v>0</v>
      </c>
      <c r="AI868" s="39">
        <v>0</v>
      </c>
    </row>
    <row r="869" spans="1:35" s="6" customFormat="1" ht="66">
      <c r="B869" s="55">
        <v>54.265142857142855</v>
      </c>
      <c r="C869" s="66" t="s">
        <v>1001</v>
      </c>
      <c r="D869" s="126"/>
      <c r="E869" s="91">
        <v>44</v>
      </c>
      <c r="F869" s="9" t="s">
        <v>11</v>
      </c>
      <c r="G869" s="16" t="s">
        <v>12</v>
      </c>
      <c r="H869" s="17" t="s">
        <v>13</v>
      </c>
      <c r="I869" s="16" t="s">
        <v>14</v>
      </c>
      <c r="J869" s="39">
        <v>59</v>
      </c>
      <c r="K869" s="18">
        <v>2596</v>
      </c>
      <c r="L869" s="969">
        <v>0</v>
      </c>
      <c r="M869" s="39">
        <v>0</v>
      </c>
      <c r="N869" s="1075">
        <v>0</v>
      </c>
      <c r="O869" s="39">
        <v>0</v>
      </c>
      <c r="P869" s="1075">
        <v>0</v>
      </c>
      <c r="Q869" s="39">
        <v>0</v>
      </c>
      <c r="R869" s="1075">
        <v>10</v>
      </c>
      <c r="S869" s="39">
        <v>590</v>
      </c>
      <c r="T869" s="1075">
        <v>0</v>
      </c>
      <c r="U869" s="39">
        <v>0</v>
      </c>
      <c r="V869" s="1075">
        <v>0</v>
      </c>
      <c r="W869" s="39">
        <v>0</v>
      </c>
      <c r="X869" s="1075">
        <v>32</v>
      </c>
      <c r="Y869" s="39">
        <v>1888</v>
      </c>
      <c r="Z869" s="1075">
        <v>0</v>
      </c>
      <c r="AA869" s="39">
        <v>0</v>
      </c>
      <c r="AB869" s="1075">
        <v>0</v>
      </c>
      <c r="AC869" s="39">
        <v>0</v>
      </c>
      <c r="AD869" s="1075">
        <v>2</v>
      </c>
      <c r="AE869" s="39">
        <v>118</v>
      </c>
      <c r="AF869" s="1075">
        <v>0</v>
      </c>
      <c r="AG869" s="39">
        <v>0</v>
      </c>
      <c r="AH869" s="1075">
        <v>0</v>
      </c>
      <c r="AI869" s="39">
        <v>0</v>
      </c>
    </row>
    <row r="870" spans="1:35" s="6" customFormat="1" ht="66">
      <c r="A870" s="4"/>
      <c r="B870" s="55">
        <v>55.123199999999997</v>
      </c>
      <c r="C870" s="66" t="s">
        <v>1002</v>
      </c>
      <c r="D870" s="126"/>
      <c r="E870" s="91">
        <v>30</v>
      </c>
      <c r="F870" s="9" t="s">
        <v>11</v>
      </c>
      <c r="G870" s="16" t="s">
        <v>12</v>
      </c>
      <c r="H870" s="17" t="s">
        <v>13</v>
      </c>
      <c r="I870" s="16" t="s">
        <v>14</v>
      </c>
      <c r="J870" s="39">
        <v>60</v>
      </c>
      <c r="K870" s="18">
        <v>1800</v>
      </c>
      <c r="L870" s="969">
        <v>0</v>
      </c>
      <c r="M870" s="39">
        <v>0</v>
      </c>
      <c r="N870" s="1075">
        <v>0</v>
      </c>
      <c r="O870" s="39">
        <v>0</v>
      </c>
      <c r="P870" s="1075">
        <v>0</v>
      </c>
      <c r="Q870" s="39">
        <v>0</v>
      </c>
      <c r="R870" s="1075">
        <v>0</v>
      </c>
      <c r="S870" s="39">
        <v>0</v>
      </c>
      <c r="T870" s="1075">
        <v>0</v>
      </c>
      <c r="U870" s="39">
        <v>0</v>
      </c>
      <c r="V870" s="1075">
        <v>0</v>
      </c>
      <c r="W870" s="39">
        <v>0</v>
      </c>
      <c r="X870" s="1075">
        <v>30</v>
      </c>
      <c r="Y870" s="39">
        <v>1800</v>
      </c>
      <c r="Z870" s="1075">
        <v>0</v>
      </c>
      <c r="AA870" s="39">
        <v>0</v>
      </c>
      <c r="AB870" s="1075">
        <v>0</v>
      </c>
      <c r="AC870" s="39">
        <v>0</v>
      </c>
      <c r="AD870" s="1075">
        <v>0</v>
      </c>
      <c r="AE870" s="39">
        <v>0</v>
      </c>
      <c r="AF870" s="1075">
        <v>0</v>
      </c>
      <c r="AG870" s="39">
        <v>0</v>
      </c>
      <c r="AH870" s="1075">
        <v>0</v>
      </c>
      <c r="AI870" s="39">
        <v>0</v>
      </c>
    </row>
    <row r="871" spans="1:35" s="6" customFormat="1" ht="66">
      <c r="A871" s="4"/>
      <c r="B871" s="55">
        <v>663.84500000000003</v>
      </c>
      <c r="C871" s="66" t="s">
        <v>1003</v>
      </c>
      <c r="D871" s="126"/>
      <c r="E871" s="91">
        <v>0</v>
      </c>
      <c r="F871" s="9" t="s">
        <v>11</v>
      </c>
      <c r="G871" s="16" t="s">
        <v>12</v>
      </c>
      <c r="H871" s="17" t="s">
        <v>13</v>
      </c>
      <c r="I871" s="16" t="s">
        <v>14</v>
      </c>
      <c r="J871" s="39">
        <v>717</v>
      </c>
      <c r="K871" s="18">
        <v>0</v>
      </c>
      <c r="L871" s="969">
        <v>0</v>
      </c>
      <c r="M871" s="39">
        <v>0</v>
      </c>
      <c r="N871" s="1075">
        <v>0</v>
      </c>
      <c r="O871" s="39">
        <v>0</v>
      </c>
      <c r="P871" s="1075">
        <v>0</v>
      </c>
      <c r="Q871" s="39">
        <v>0</v>
      </c>
      <c r="R871" s="1075">
        <v>0</v>
      </c>
      <c r="S871" s="39">
        <v>0</v>
      </c>
      <c r="T871" s="1075">
        <v>0</v>
      </c>
      <c r="U871" s="39">
        <v>0</v>
      </c>
      <c r="V871" s="1075">
        <v>0</v>
      </c>
      <c r="W871" s="39">
        <v>0</v>
      </c>
      <c r="X871" s="1075">
        <v>0</v>
      </c>
      <c r="Y871" s="39">
        <v>0</v>
      </c>
      <c r="Z871" s="1075">
        <v>0</v>
      </c>
      <c r="AA871" s="39">
        <v>0</v>
      </c>
      <c r="AB871" s="1075">
        <v>0</v>
      </c>
      <c r="AC871" s="39">
        <v>0</v>
      </c>
      <c r="AD871" s="1075">
        <v>0</v>
      </c>
      <c r="AE871" s="39">
        <v>0</v>
      </c>
      <c r="AF871" s="1075">
        <v>0</v>
      </c>
      <c r="AG871" s="39">
        <v>0</v>
      </c>
      <c r="AH871" s="1075">
        <v>0</v>
      </c>
      <c r="AI871" s="39">
        <v>0</v>
      </c>
    </row>
    <row r="872" spans="1:35" s="6" customFormat="1" ht="66">
      <c r="A872" s="4"/>
      <c r="B872" s="55">
        <v>992.22</v>
      </c>
      <c r="C872" s="66" t="s">
        <v>1004</v>
      </c>
      <c r="D872" s="126"/>
      <c r="E872" s="91">
        <v>1</v>
      </c>
      <c r="F872" s="9" t="s">
        <v>11</v>
      </c>
      <c r="G872" s="16" t="s">
        <v>12</v>
      </c>
      <c r="H872" s="17" t="s">
        <v>13</v>
      </c>
      <c r="I872" s="16" t="s">
        <v>14</v>
      </c>
      <c r="J872" s="39">
        <v>1072</v>
      </c>
      <c r="K872" s="18">
        <v>1072</v>
      </c>
      <c r="L872" s="969">
        <v>0</v>
      </c>
      <c r="M872" s="39">
        <v>0</v>
      </c>
      <c r="N872" s="1075">
        <v>0</v>
      </c>
      <c r="O872" s="39">
        <v>0</v>
      </c>
      <c r="P872" s="1075">
        <v>0</v>
      </c>
      <c r="Q872" s="39">
        <v>0</v>
      </c>
      <c r="R872" s="1075">
        <v>1</v>
      </c>
      <c r="S872" s="39">
        <v>1072</v>
      </c>
      <c r="T872" s="1075">
        <v>0</v>
      </c>
      <c r="U872" s="39">
        <v>0</v>
      </c>
      <c r="V872" s="1075">
        <v>0</v>
      </c>
      <c r="W872" s="39">
        <v>0</v>
      </c>
      <c r="X872" s="1075">
        <v>0</v>
      </c>
      <c r="Y872" s="39">
        <v>0</v>
      </c>
      <c r="Z872" s="1075">
        <v>0</v>
      </c>
      <c r="AA872" s="39">
        <v>0</v>
      </c>
      <c r="AB872" s="1075">
        <v>0</v>
      </c>
      <c r="AC872" s="39">
        <v>0</v>
      </c>
      <c r="AD872" s="1075">
        <v>0</v>
      </c>
      <c r="AE872" s="39">
        <v>0</v>
      </c>
      <c r="AF872" s="1075">
        <v>0</v>
      </c>
      <c r="AG872" s="39">
        <v>0</v>
      </c>
      <c r="AH872" s="1075">
        <v>0</v>
      </c>
      <c r="AI872" s="39">
        <v>0</v>
      </c>
    </row>
    <row r="873" spans="1:35" s="6" customFormat="1" ht="66">
      <c r="A873" s="4"/>
      <c r="B873" s="55">
        <v>16.186666666666667</v>
      </c>
      <c r="C873" s="107" t="s">
        <v>1005</v>
      </c>
      <c r="D873" s="126"/>
      <c r="E873" s="91">
        <v>15</v>
      </c>
      <c r="F873" s="9" t="s">
        <v>11</v>
      </c>
      <c r="G873" s="16" t="s">
        <v>12</v>
      </c>
      <c r="H873" s="17" t="s">
        <v>13</v>
      </c>
      <c r="I873" s="16" t="s">
        <v>14</v>
      </c>
      <c r="J873" s="39">
        <v>18</v>
      </c>
      <c r="K873" s="18">
        <v>270</v>
      </c>
      <c r="L873" s="969">
        <v>0</v>
      </c>
      <c r="M873" s="39">
        <v>0</v>
      </c>
      <c r="N873" s="1075">
        <v>0</v>
      </c>
      <c r="O873" s="39">
        <v>0</v>
      </c>
      <c r="P873" s="1075">
        <v>0</v>
      </c>
      <c r="Q873" s="39">
        <v>0</v>
      </c>
      <c r="R873" s="1075">
        <v>13</v>
      </c>
      <c r="S873" s="39">
        <v>234</v>
      </c>
      <c r="T873" s="1075">
        <v>0</v>
      </c>
      <c r="U873" s="39">
        <v>0</v>
      </c>
      <c r="V873" s="1075">
        <v>0</v>
      </c>
      <c r="W873" s="39">
        <v>0</v>
      </c>
      <c r="X873" s="1075">
        <v>2</v>
      </c>
      <c r="Y873" s="39">
        <v>36</v>
      </c>
      <c r="Z873" s="1075">
        <v>0</v>
      </c>
      <c r="AA873" s="39">
        <v>0</v>
      </c>
      <c r="AB873" s="1075">
        <v>0</v>
      </c>
      <c r="AC873" s="39">
        <v>0</v>
      </c>
      <c r="AD873" s="1075">
        <v>0</v>
      </c>
      <c r="AE873" s="39">
        <v>0</v>
      </c>
      <c r="AF873" s="1075">
        <v>0</v>
      </c>
      <c r="AG873" s="39">
        <v>0</v>
      </c>
      <c r="AH873" s="1075">
        <v>0</v>
      </c>
      <c r="AI873" s="39">
        <v>0</v>
      </c>
    </row>
    <row r="874" spans="1:35" s="6" customFormat="1" ht="66">
      <c r="A874" s="4"/>
      <c r="B874" s="55">
        <v>241.16</v>
      </c>
      <c r="C874" s="66" t="s">
        <v>1007</v>
      </c>
      <c r="D874" s="126"/>
      <c r="E874" s="91">
        <v>10</v>
      </c>
      <c r="F874" s="9" t="s">
        <v>11</v>
      </c>
      <c r="G874" s="16" t="s">
        <v>12</v>
      </c>
      <c r="H874" s="17" t="s">
        <v>13</v>
      </c>
      <c r="I874" s="16" t="s">
        <v>14</v>
      </c>
      <c r="J874" s="39">
        <v>261</v>
      </c>
      <c r="K874" s="18">
        <v>2610</v>
      </c>
      <c r="L874" s="969">
        <v>0</v>
      </c>
      <c r="M874" s="39">
        <v>0</v>
      </c>
      <c r="N874" s="1075">
        <v>0</v>
      </c>
      <c r="O874" s="39">
        <v>0</v>
      </c>
      <c r="P874" s="1075">
        <v>0</v>
      </c>
      <c r="Q874" s="39">
        <v>0</v>
      </c>
      <c r="R874" s="1075">
        <v>10</v>
      </c>
      <c r="S874" s="39">
        <v>2610</v>
      </c>
      <c r="T874" s="1075">
        <v>0</v>
      </c>
      <c r="U874" s="39">
        <v>0</v>
      </c>
      <c r="V874" s="1075">
        <v>0</v>
      </c>
      <c r="W874" s="39">
        <v>0</v>
      </c>
      <c r="X874" s="1075">
        <v>0</v>
      </c>
      <c r="Y874" s="39">
        <v>0</v>
      </c>
      <c r="Z874" s="1075">
        <v>0</v>
      </c>
      <c r="AA874" s="39">
        <v>0</v>
      </c>
      <c r="AB874" s="1075">
        <v>0</v>
      </c>
      <c r="AC874" s="39">
        <v>0</v>
      </c>
      <c r="AD874" s="1075">
        <v>0</v>
      </c>
      <c r="AE874" s="39">
        <v>0</v>
      </c>
      <c r="AF874" s="1075">
        <v>0</v>
      </c>
      <c r="AG874" s="39">
        <v>0</v>
      </c>
      <c r="AH874" s="1075">
        <v>0</v>
      </c>
      <c r="AI874" s="39">
        <v>0</v>
      </c>
    </row>
    <row r="875" spans="1:35" s="6" customFormat="1">
      <c r="A875" s="4"/>
      <c r="B875" s="50">
        <v>24602</v>
      </c>
      <c r="C875" s="948" t="s">
        <v>1008</v>
      </c>
      <c r="D875" s="11"/>
      <c r="E875" s="964">
        <v>0</v>
      </c>
      <c r="F875" s="964"/>
      <c r="G875" s="964">
        <v>0</v>
      </c>
      <c r="H875" s="964">
        <v>0</v>
      </c>
      <c r="I875" s="964">
        <v>0</v>
      </c>
      <c r="J875" s="964"/>
      <c r="K875" s="964">
        <v>0</v>
      </c>
      <c r="L875" s="988">
        <v>0</v>
      </c>
      <c r="M875" s="964">
        <v>0</v>
      </c>
      <c r="N875" s="988">
        <v>0</v>
      </c>
      <c r="O875" s="964">
        <v>0</v>
      </c>
      <c r="P875" s="988">
        <v>0</v>
      </c>
      <c r="Q875" s="964">
        <v>0</v>
      </c>
      <c r="R875" s="988">
        <v>0</v>
      </c>
      <c r="S875" s="964">
        <v>0</v>
      </c>
      <c r="T875" s="988">
        <v>0</v>
      </c>
      <c r="U875" s="964">
        <v>0</v>
      </c>
      <c r="V875" s="988">
        <v>0</v>
      </c>
      <c r="W875" s="964">
        <v>0</v>
      </c>
      <c r="X875" s="988">
        <v>0</v>
      </c>
      <c r="Y875" s="964">
        <v>0</v>
      </c>
      <c r="Z875" s="988">
        <v>0</v>
      </c>
      <c r="AA875" s="964">
        <v>0</v>
      </c>
      <c r="AB875" s="988">
        <v>0</v>
      </c>
      <c r="AC875" s="964">
        <v>0</v>
      </c>
      <c r="AD875" s="988">
        <v>0</v>
      </c>
      <c r="AE875" s="964">
        <v>0</v>
      </c>
      <c r="AF875" s="988">
        <v>0</v>
      </c>
      <c r="AG875" s="964">
        <v>0</v>
      </c>
      <c r="AH875" s="988">
        <v>0</v>
      </c>
      <c r="AI875" s="964">
        <v>0</v>
      </c>
    </row>
    <row r="876" spans="1:35" s="6" customFormat="1">
      <c r="A876" s="4"/>
      <c r="B876" s="14"/>
      <c r="C876" s="92"/>
      <c r="D876" s="320"/>
      <c r="E876" s="91">
        <v>0</v>
      </c>
      <c r="F876" s="60"/>
      <c r="G876" s="61"/>
      <c r="H876" s="61"/>
      <c r="I876" s="61"/>
      <c r="J876" s="39"/>
      <c r="K876" s="18">
        <v>0</v>
      </c>
      <c r="L876" s="969">
        <v>0</v>
      </c>
      <c r="M876" s="39">
        <v>0</v>
      </c>
      <c r="N876" s="1075">
        <v>0</v>
      </c>
      <c r="O876" s="39">
        <v>0</v>
      </c>
      <c r="P876" s="1075">
        <v>0</v>
      </c>
      <c r="Q876" s="39">
        <v>0</v>
      </c>
      <c r="R876" s="1075">
        <v>0</v>
      </c>
      <c r="S876" s="39">
        <v>0</v>
      </c>
      <c r="T876" s="1075">
        <v>0</v>
      </c>
      <c r="U876" s="39">
        <v>0</v>
      </c>
      <c r="V876" s="1075">
        <v>0</v>
      </c>
      <c r="W876" s="39">
        <v>0</v>
      </c>
      <c r="X876" s="1075">
        <v>0</v>
      </c>
      <c r="Y876" s="39">
        <v>0</v>
      </c>
      <c r="Z876" s="1075">
        <v>0</v>
      </c>
      <c r="AA876" s="39">
        <v>0</v>
      </c>
      <c r="AB876" s="1075">
        <v>0</v>
      </c>
      <c r="AC876" s="39">
        <v>0</v>
      </c>
      <c r="AD876" s="1075">
        <v>0</v>
      </c>
      <c r="AE876" s="39">
        <v>0</v>
      </c>
      <c r="AF876" s="1075">
        <v>0</v>
      </c>
      <c r="AG876" s="39">
        <v>0</v>
      </c>
      <c r="AH876" s="1075">
        <v>0</v>
      </c>
      <c r="AI876" s="39">
        <v>0</v>
      </c>
    </row>
    <row r="877" spans="1:35" s="6" customFormat="1">
      <c r="A877" s="4"/>
      <c r="B877" s="50">
        <v>24603</v>
      </c>
      <c r="C877" s="948" t="s">
        <v>1009</v>
      </c>
      <c r="D877" s="11"/>
      <c r="E877" s="964">
        <v>67</v>
      </c>
      <c r="F877" s="964"/>
      <c r="G877" s="964">
        <v>0</v>
      </c>
      <c r="H877" s="964">
        <v>0</v>
      </c>
      <c r="I877" s="964">
        <v>0</v>
      </c>
      <c r="J877" s="964"/>
      <c r="K877" s="964">
        <v>15531</v>
      </c>
      <c r="L877" s="988">
        <v>0</v>
      </c>
      <c r="M877" s="964">
        <v>0</v>
      </c>
      <c r="N877" s="988">
        <v>0</v>
      </c>
      <c r="O877" s="964">
        <v>0</v>
      </c>
      <c r="P877" s="988">
        <v>5</v>
      </c>
      <c r="Q877" s="964">
        <v>225</v>
      </c>
      <c r="R877" s="988">
        <v>5</v>
      </c>
      <c r="S877" s="964">
        <v>1666</v>
      </c>
      <c r="T877" s="988">
        <v>0</v>
      </c>
      <c r="U877" s="964">
        <v>0</v>
      </c>
      <c r="V877" s="988">
        <v>0</v>
      </c>
      <c r="W877" s="964">
        <v>0</v>
      </c>
      <c r="X877" s="988">
        <v>56</v>
      </c>
      <c r="Y877" s="964">
        <v>12870</v>
      </c>
      <c r="Z877" s="988">
        <v>0</v>
      </c>
      <c r="AA877" s="964">
        <v>0</v>
      </c>
      <c r="AB877" s="988">
        <v>0</v>
      </c>
      <c r="AC877" s="964">
        <v>0</v>
      </c>
      <c r="AD877" s="988">
        <v>1</v>
      </c>
      <c r="AE877" s="964">
        <v>770</v>
      </c>
      <c r="AF877" s="988">
        <v>0</v>
      </c>
      <c r="AG877" s="964">
        <v>0</v>
      </c>
      <c r="AH877" s="988">
        <v>0</v>
      </c>
      <c r="AI877" s="964">
        <v>0</v>
      </c>
    </row>
    <row r="878" spans="1:35" s="6" customFormat="1" ht="66">
      <c r="B878" s="55">
        <v>108.25</v>
      </c>
      <c r="C878" s="93" t="s">
        <v>1010</v>
      </c>
      <c r="D878" s="11"/>
      <c r="E878" s="91">
        <v>3</v>
      </c>
      <c r="F878" s="9" t="s">
        <v>22</v>
      </c>
      <c r="G878" s="16" t="s">
        <v>12</v>
      </c>
      <c r="H878" s="17" t="s">
        <v>13</v>
      </c>
      <c r="I878" s="16" t="s">
        <v>14</v>
      </c>
      <c r="J878" s="1001">
        <v>150</v>
      </c>
      <c r="K878" s="1001">
        <v>450</v>
      </c>
      <c r="L878" s="1135">
        <v>0</v>
      </c>
      <c r="M878" s="1001">
        <v>0</v>
      </c>
      <c r="N878" s="1090">
        <v>0</v>
      </c>
      <c r="O878" s="1001">
        <v>0</v>
      </c>
      <c r="P878" s="1090">
        <v>0</v>
      </c>
      <c r="Q878" s="1001">
        <v>0</v>
      </c>
      <c r="R878" s="1090">
        <v>0</v>
      </c>
      <c r="S878" s="1001">
        <v>0</v>
      </c>
      <c r="T878" s="1090">
        <v>0</v>
      </c>
      <c r="U878" s="1001">
        <v>0</v>
      </c>
      <c r="V878" s="1090">
        <v>0</v>
      </c>
      <c r="W878" s="1001">
        <v>0</v>
      </c>
      <c r="X878" s="1090">
        <v>3</v>
      </c>
      <c r="Y878" s="1001">
        <v>450</v>
      </c>
      <c r="Z878" s="1090">
        <v>0</v>
      </c>
      <c r="AA878" s="1001">
        <v>0</v>
      </c>
      <c r="AB878" s="1090">
        <v>0</v>
      </c>
      <c r="AC878" s="1001">
        <v>0</v>
      </c>
      <c r="AD878" s="1090">
        <v>0</v>
      </c>
      <c r="AE878" s="1001">
        <v>0</v>
      </c>
      <c r="AF878" s="1090">
        <v>0</v>
      </c>
      <c r="AG878" s="1001">
        <v>0</v>
      </c>
      <c r="AH878" s="1090">
        <v>0</v>
      </c>
      <c r="AI878" s="1001">
        <v>0</v>
      </c>
    </row>
    <row r="879" spans="1:35" s="6" customFormat="1" ht="66">
      <c r="B879" s="55">
        <v>109.25</v>
      </c>
      <c r="C879" s="93" t="s">
        <v>1011</v>
      </c>
      <c r="D879" s="11"/>
      <c r="E879" s="91">
        <v>40</v>
      </c>
      <c r="F879" s="9" t="s">
        <v>22</v>
      </c>
      <c r="G879" s="16" t="s">
        <v>12</v>
      </c>
      <c r="H879" s="17" t="s">
        <v>13</v>
      </c>
      <c r="I879" s="16" t="s">
        <v>14</v>
      </c>
      <c r="J879" s="1001">
        <v>203</v>
      </c>
      <c r="K879" s="1001">
        <v>8120</v>
      </c>
      <c r="L879" s="1135">
        <v>0</v>
      </c>
      <c r="M879" s="1001">
        <v>0</v>
      </c>
      <c r="N879" s="1090">
        <v>0</v>
      </c>
      <c r="O879" s="1001">
        <v>0</v>
      </c>
      <c r="P879" s="1090">
        <v>0</v>
      </c>
      <c r="Q879" s="1001">
        <v>0</v>
      </c>
      <c r="R879" s="1090">
        <v>0</v>
      </c>
      <c r="S879" s="1001">
        <v>0</v>
      </c>
      <c r="T879" s="1090">
        <v>0</v>
      </c>
      <c r="U879" s="1001">
        <v>0</v>
      </c>
      <c r="V879" s="1090">
        <v>0</v>
      </c>
      <c r="W879" s="1001">
        <v>0</v>
      </c>
      <c r="X879" s="1090">
        <v>40</v>
      </c>
      <c r="Y879" s="1001">
        <v>8120</v>
      </c>
      <c r="Z879" s="1090">
        <v>0</v>
      </c>
      <c r="AA879" s="1001">
        <v>0</v>
      </c>
      <c r="AB879" s="1090">
        <v>0</v>
      </c>
      <c r="AC879" s="1001">
        <v>0</v>
      </c>
      <c r="AD879" s="1090">
        <v>0</v>
      </c>
      <c r="AE879" s="1001">
        <v>0</v>
      </c>
      <c r="AF879" s="1090">
        <v>0</v>
      </c>
      <c r="AG879" s="1001">
        <v>0</v>
      </c>
      <c r="AH879" s="1090">
        <v>0</v>
      </c>
      <c r="AI879" s="1001">
        <v>0</v>
      </c>
    </row>
    <row r="880" spans="1:35" s="6" customFormat="1" ht="66">
      <c r="B880" s="55">
        <v>206.71</v>
      </c>
      <c r="C880" s="92" t="s">
        <v>974</v>
      </c>
      <c r="D880" s="11"/>
      <c r="E880" s="91">
        <v>4</v>
      </c>
      <c r="F880" s="9" t="s">
        <v>22</v>
      </c>
      <c r="G880" s="16" t="s">
        <v>12</v>
      </c>
      <c r="H880" s="17" t="s">
        <v>13</v>
      </c>
      <c r="I880" s="16" t="s">
        <v>14</v>
      </c>
      <c r="J880" s="39">
        <v>224</v>
      </c>
      <c r="K880" s="18">
        <v>896</v>
      </c>
      <c r="L880" s="969">
        <v>0</v>
      </c>
      <c r="M880" s="39">
        <v>0</v>
      </c>
      <c r="N880" s="1075">
        <v>0</v>
      </c>
      <c r="O880" s="39">
        <v>0</v>
      </c>
      <c r="P880" s="1075">
        <v>0</v>
      </c>
      <c r="Q880" s="39">
        <v>0</v>
      </c>
      <c r="R880" s="1075">
        <v>4</v>
      </c>
      <c r="S880" s="39">
        <v>896</v>
      </c>
      <c r="T880" s="1075">
        <v>0</v>
      </c>
      <c r="U880" s="39">
        <v>0</v>
      </c>
      <c r="V880" s="1075">
        <v>0</v>
      </c>
      <c r="W880" s="39">
        <v>0</v>
      </c>
      <c r="X880" s="1075">
        <v>0</v>
      </c>
      <c r="Y880" s="39">
        <v>0</v>
      </c>
      <c r="Z880" s="1075">
        <v>0</v>
      </c>
      <c r="AA880" s="39">
        <v>0</v>
      </c>
      <c r="AB880" s="1075">
        <v>0</v>
      </c>
      <c r="AC880" s="39">
        <v>0</v>
      </c>
      <c r="AD880" s="1075">
        <v>0</v>
      </c>
      <c r="AE880" s="39">
        <v>0</v>
      </c>
      <c r="AF880" s="1075">
        <v>0</v>
      </c>
      <c r="AG880" s="39">
        <v>0</v>
      </c>
      <c r="AH880" s="1075">
        <v>0</v>
      </c>
      <c r="AI880" s="39">
        <v>0</v>
      </c>
    </row>
    <row r="881" spans="1:35" s="6" customFormat="1" ht="66">
      <c r="B881" s="55">
        <v>41.34</v>
      </c>
      <c r="C881" s="92" t="s">
        <v>976</v>
      </c>
      <c r="D881" s="11"/>
      <c r="E881" s="91">
        <v>45</v>
      </c>
      <c r="F881" s="9" t="s">
        <v>11</v>
      </c>
      <c r="G881" s="16" t="s">
        <v>12</v>
      </c>
      <c r="H881" s="17" t="s">
        <v>13</v>
      </c>
      <c r="I881" s="16" t="s">
        <v>14</v>
      </c>
      <c r="J881" s="39">
        <v>45</v>
      </c>
      <c r="K881" s="18">
        <v>2025</v>
      </c>
      <c r="L881" s="969">
        <v>0</v>
      </c>
      <c r="M881" s="39">
        <v>0</v>
      </c>
      <c r="N881" s="1075">
        <v>0</v>
      </c>
      <c r="O881" s="39">
        <v>0</v>
      </c>
      <c r="P881" s="1075">
        <v>5</v>
      </c>
      <c r="Q881" s="39">
        <v>225</v>
      </c>
      <c r="R881" s="1075">
        <v>0</v>
      </c>
      <c r="S881" s="39">
        <v>0</v>
      </c>
      <c r="T881" s="1075">
        <v>0</v>
      </c>
      <c r="U881" s="39">
        <v>0</v>
      </c>
      <c r="V881" s="1075">
        <v>0</v>
      </c>
      <c r="W881" s="39">
        <v>0</v>
      </c>
      <c r="X881" s="1075">
        <v>40</v>
      </c>
      <c r="Y881" s="39">
        <v>1800</v>
      </c>
      <c r="Z881" s="1075">
        <v>0</v>
      </c>
      <c r="AA881" s="39">
        <v>0</v>
      </c>
      <c r="AB881" s="1075">
        <v>0</v>
      </c>
      <c r="AC881" s="39">
        <v>0</v>
      </c>
      <c r="AD881" s="1075">
        <v>0</v>
      </c>
      <c r="AE881" s="39">
        <v>0</v>
      </c>
      <c r="AF881" s="1075">
        <v>0</v>
      </c>
      <c r="AG881" s="39">
        <v>0</v>
      </c>
      <c r="AH881" s="1075">
        <v>0</v>
      </c>
      <c r="AI881" s="39">
        <v>0</v>
      </c>
    </row>
    <row r="882" spans="1:35" s="6" customFormat="1">
      <c r="B882" s="130"/>
      <c r="C882" s="131" t="s">
        <v>1012</v>
      </c>
      <c r="D882" s="11"/>
      <c r="E882" s="91">
        <v>13</v>
      </c>
      <c r="F882" s="9" t="s">
        <v>11</v>
      </c>
      <c r="G882" s="113"/>
      <c r="H882" s="267"/>
      <c r="I882" s="113"/>
      <c r="J882" s="39">
        <v>770</v>
      </c>
      <c r="K882" s="18">
        <v>10010</v>
      </c>
      <c r="L882" s="969">
        <v>0</v>
      </c>
      <c r="M882" s="39">
        <v>0</v>
      </c>
      <c r="N882" s="1075">
        <v>0</v>
      </c>
      <c r="O882" s="39">
        <v>0</v>
      </c>
      <c r="P882" s="1075">
        <v>0</v>
      </c>
      <c r="Q882" s="39">
        <v>0</v>
      </c>
      <c r="R882" s="1075">
        <v>1</v>
      </c>
      <c r="S882" s="39">
        <v>770</v>
      </c>
      <c r="T882" s="1075">
        <v>0</v>
      </c>
      <c r="U882" s="39">
        <v>0</v>
      </c>
      <c r="V882" s="1075">
        <v>0</v>
      </c>
      <c r="W882" s="39">
        <v>0</v>
      </c>
      <c r="X882" s="1075">
        <v>11</v>
      </c>
      <c r="Y882" s="39">
        <v>8470</v>
      </c>
      <c r="Z882" s="1075">
        <v>0</v>
      </c>
      <c r="AA882" s="39">
        <v>0</v>
      </c>
      <c r="AB882" s="1075">
        <v>0</v>
      </c>
      <c r="AC882" s="39">
        <v>0</v>
      </c>
      <c r="AD882" s="1075">
        <v>1</v>
      </c>
      <c r="AE882" s="39">
        <v>770</v>
      </c>
      <c r="AF882" s="1075">
        <v>0</v>
      </c>
      <c r="AG882" s="39">
        <v>0</v>
      </c>
      <c r="AH882" s="1075">
        <v>0</v>
      </c>
      <c r="AI882" s="39">
        <v>0</v>
      </c>
    </row>
    <row r="883" spans="1:35" s="6" customFormat="1">
      <c r="B883" s="121"/>
      <c r="C883" s="131" t="s">
        <v>1013</v>
      </c>
      <c r="D883" s="11"/>
      <c r="E883" s="91">
        <v>0</v>
      </c>
      <c r="F883" s="9" t="s">
        <v>11</v>
      </c>
      <c r="G883" s="113"/>
      <c r="H883" s="267"/>
      <c r="I883" s="113"/>
      <c r="J883" s="39">
        <v>815</v>
      </c>
      <c r="K883" s="18">
        <v>0</v>
      </c>
      <c r="L883" s="969">
        <v>0</v>
      </c>
      <c r="M883" s="39">
        <v>0</v>
      </c>
      <c r="N883" s="1075">
        <v>0</v>
      </c>
      <c r="O883" s="39">
        <v>0</v>
      </c>
      <c r="P883" s="1075">
        <v>0</v>
      </c>
      <c r="Q883" s="39">
        <v>0</v>
      </c>
      <c r="R883" s="1075">
        <v>0</v>
      </c>
      <c r="S883" s="39">
        <v>0</v>
      </c>
      <c r="T883" s="1075">
        <v>0</v>
      </c>
      <c r="U883" s="39">
        <v>0</v>
      </c>
      <c r="V883" s="1075">
        <v>0</v>
      </c>
      <c r="W883" s="39">
        <v>0</v>
      </c>
      <c r="X883" s="1075">
        <v>0</v>
      </c>
      <c r="Y883" s="39">
        <v>0</v>
      </c>
      <c r="Z883" s="1075">
        <v>0</v>
      </c>
      <c r="AA883" s="39">
        <v>0</v>
      </c>
      <c r="AB883" s="1075">
        <v>0</v>
      </c>
      <c r="AC883" s="39">
        <v>0</v>
      </c>
      <c r="AD883" s="1075">
        <v>0</v>
      </c>
      <c r="AE883" s="39">
        <v>0</v>
      </c>
      <c r="AF883" s="1075">
        <v>0</v>
      </c>
      <c r="AG883" s="39">
        <v>0</v>
      </c>
      <c r="AH883" s="1075">
        <v>0</v>
      </c>
      <c r="AI883" s="39">
        <v>0</v>
      </c>
    </row>
    <row r="884" spans="1:35" s="6" customFormat="1">
      <c r="B884" s="121"/>
      <c r="C884" s="131" t="s">
        <v>1014</v>
      </c>
      <c r="D884" s="11"/>
      <c r="E884" s="91">
        <v>5</v>
      </c>
      <c r="F884" s="9" t="s">
        <v>11</v>
      </c>
      <c r="G884" s="113"/>
      <c r="H884" s="267"/>
      <c r="I884" s="113"/>
      <c r="J884" s="39">
        <v>520</v>
      </c>
      <c r="K884" s="18">
        <v>2600</v>
      </c>
      <c r="L884" s="969">
        <v>0</v>
      </c>
      <c r="M884" s="39">
        <v>0</v>
      </c>
      <c r="N884" s="1075">
        <v>0</v>
      </c>
      <c r="O884" s="39">
        <v>0</v>
      </c>
      <c r="P884" s="1075">
        <v>0</v>
      </c>
      <c r="Q884" s="39">
        <v>0</v>
      </c>
      <c r="R884" s="1075">
        <v>0</v>
      </c>
      <c r="S884" s="39">
        <v>0</v>
      </c>
      <c r="T884" s="1075">
        <v>0</v>
      </c>
      <c r="U884" s="39">
        <v>0</v>
      </c>
      <c r="V884" s="1075">
        <v>0</v>
      </c>
      <c r="W884" s="39">
        <v>0</v>
      </c>
      <c r="X884" s="1075">
        <v>5</v>
      </c>
      <c r="Y884" s="39">
        <v>2600</v>
      </c>
      <c r="Z884" s="1075">
        <v>0</v>
      </c>
      <c r="AA884" s="39">
        <v>0</v>
      </c>
      <c r="AB884" s="1075">
        <v>0</v>
      </c>
      <c r="AC884" s="39">
        <v>0</v>
      </c>
      <c r="AD884" s="1075">
        <v>0</v>
      </c>
      <c r="AE884" s="39">
        <v>0</v>
      </c>
      <c r="AF884" s="1075">
        <v>0</v>
      </c>
      <c r="AG884" s="39">
        <v>0</v>
      </c>
      <c r="AH884" s="1075">
        <v>0</v>
      </c>
      <c r="AI884" s="39">
        <v>0</v>
      </c>
    </row>
    <row r="885" spans="1:35" s="6" customFormat="1">
      <c r="B885" s="50">
        <v>247</v>
      </c>
      <c r="C885" s="50" t="s">
        <v>1015</v>
      </c>
      <c r="D885" s="50"/>
      <c r="E885" s="968">
        <v>434</v>
      </c>
      <c r="F885" s="968"/>
      <c r="G885" s="968">
        <v>0</v>
      </c>
      <c r="H885" s="968">
        <v>0</v>
      </c>
      <c r="I885" s="968">
        <v>0</v>
      </c>
      <c r="J885" s="968"/>
      <c r="K885" s="968">
        <v>15589</v>
      </c>
      <c r="L885" s="967">
        <v>0</v>
      </c>
      <c r="M885" s="968">
        <v>0</v>
      </c>
      <c r="N885" s="967">
        <v>0</v>
      </c>
      <c r="O885" s="968">
        <v>0</v>
      </c>
      <c r="P885" s="967">
        <v>0</v>
      </c>
      <c r="Q885" s="968">
        <v>0</v>
      </c>
      <c r="R885" s="967">
        <v>67</v>
      </c>
      <c r="S885" s="968">
        <v>1940</v>
      </c>
      <c r="T885" s="967">
        <v>0</v>
      </c>
      <c r="U885" s="968">
        <v>0</v>
      </c>
      <c r="V885" s="967">
        <v>0</v>
      </c>
      <c r="W885" s="968">
        <v>0</v>
      </c>
      <c r="X885" s="967">
        <v>220</v>
      </c>
      <c r="Y885" s="968">
        <v>13202</v>
      </c>
      <c r="Z885" s="967">
        <v>0</v>
      </c>
      <c r="AA885" s="968">
        <v>0</v>
      </c>
      <c r="AB885" s="967">
        <v>0</v>
      </c>
      <c r="AC885" s="968">
        <v>0</v>
      </c>
      <c r="AD885" s="967">
        <v>35</v>
      </c>
      <c r="AE885" s="968">
        <v>447</v>
      </c>
      <c r="AF885" s="967">
        <v>0</v>
      </c>
      <c r="AG885" s="968">
        <v>0</v>
      </c>
      <c r="AH885" s="967">
        <v>0</v>
      </c>
      <c r="AI885" s="968">
        <v>0</v>
      </c>
    </row>
    <row r="886" spans="1:35" s="6" customFormat="1" ht="24">
      <c r="B886" s="50">
        <v>24701</v>
      </c>
      <c r="C886" s="948" t="s">
        <v>1016</v>
      </c>
      <c r="D886" s="11"/>
      <c r="E886" s="964"/>
      <c r="F886" s="964"/>
      <c r="G886" s="964"/>
      <c r="H886" s="964"/>
      <c r="I886" s="964"/>
      <c r="J886" s="964"/>
      <c r="K886" s="964">
        <v>0</v>
      </c>
      <c r="L886" s="988">
        <v>0</v>
      </c>
      <c r="M886" s="964">
        <v>0</v>
      </c>
      <c r="N886" s="988">
        <v>0</v>
      </c>
      <c r="O886" s="964">
        <v>0</v>
      </c>
      <c r="P886" s="988">
        <v>0</v>
      </c>
      <c r="Q886" s="964">
        <v>0</v>
      </c>
      <c r="R886" s="988">
        <v>0</v>
      </c>
      <c r="S886" s="964">
        <v>0</v>
      </c>
      <c r="T886" s="988">
        <v>0</v>
      </c>
      <c r="U886" s="964">
        <v>0</v>
      </c>
      <c r="V886" s="988">
        <v>0</v>
      </c>
      <c r="W886" s="964">
        <v>0</v>
      </c>
      <c r="X886" s="988">
        <v>0</v>
      </c>
      <c r="Y886" s="964">
        <v>0</v>
      </c>
      <c r="Z886" s="988">
        <v>0</v>
      </c>
      <c r="AA886" s="964">
        <v>0</v>
      </c>
      <c r="AB886" s="988">
        <v>0</v>
      </c>
      <c r="AC886" s="964">
        <v>0</v>
      </c>
      <c r="AD886" s="988">
        <v>0</v>
      </c>
      <c r="AE886" s="964">
        <v>0</v>
      </c>
      <c r="AF886" s="988">
        <v>0</v>
      </c>
      <c r="AG886" s="964">
        <v>0</v>
      </c>
      <c r="AH886" s="988">
        <v>0</v>
      </c>
      <c r="AI886" s="964">
        <v>0</v>
      </c>
    </row>
    <row r="887" spans="1:35" s="6" customFormat="1">
      <c r="B887" s="50">
        <v>24702</v>
      </c>
      <c r="C887" s="948" t="s">
        <v>1017</v>
      </c>
      <c r="D887" s="11"/>
      <c r="E887" s="964">
        <v>322</v>
      </c>
      <c r="F887" s="964"/>
      <c r="G887" s="964">
        <v>0</v>
      </c>
      <c r="H887" s="964">
        <v>0</v>
      </c>
      <c r="I887" s="964">
        <v>0</v>
      </c>
      <c r="J887" s="964"/>
      <c r="K887" s="964">
        <v>12966</v>
      </c>
      <c r="L887" s="988">
        <v>0</v>
      </c>
      <c r="M887" s="964">
        <v>0</v>
      </c>
      <c r="N887" s="988">
        <v>0</v>
      </c>
      <c r="O887" s="964">
        <v>0</v>
      </c>
      <c r="P887" s="988">
        <v>0</v>
      </c>
      <c r="Q887" s="964">
        <v>0</v>
      </c>
      <c r="R887" s="988">
        <v>67</v>
      </c>
      <c r="S887" s="964">
        <v>1482</v>
      </c>
      <c r="T887" s="988">
        <v>0</v>
      </c>
      <c r="U887" s="964">
        <v>0</v>
      </c>
      <c r="V887" s="988">
        <v>0</v>
      </c>
      <c r="W887" s="964">
        <v>0</v>
      </c>
      <c r="X887" s="988">
        <v>220</v>
      </c>
      <c r="Y887" s="964">
        <v>11266</v>
      </c>
      <c r="Z887" s="988">
        <v>0</v>
      </c>
      <c r="AA887" s="964">
        <v>0</v>
      </c>
      <c r="AB887" s="988">
        <v>0</v>
      </c>
      <c r="AC887" s="964">
        <v>0</v>
      </c>
      <c r="AD887" s="988">
        <v>35</v>
      </c>
      <c r="AE887" s="964">
        <v>218</v>
      </c>
      <c r="AF887" s="988">
        <v>0</v>
      </c>
      <c r="AG887" s="964">
        <v>0</v>
      </c>
      <c r="AH887" s="988">
        <v>0</v>
      </c>
      <c r="AI887" s="964">
        <v>0</v>
      </c>
    </row>
    <row r="888" spans="1:35" s="6" customFormat="1" ht="66">
      <c r="B888" s="55">
        <v>3.4799999999999995</v>
      </c>
      <c r="C888" s="12" t="s">
        <v>1018</v>
      </c>
      <c r="D888" s="11"/>
      <c r="E888" s="91">
        <v>15</v>
      </c>
      <c r="F888" s="9" t="s">
        <v>11</v>
      </c>
      <c r="G888" s="16" t="s">
        <v>12</v>
      </c>
      <c r="H888" s="17" t="s">
        <v>13</v>
      </c>
      <c r="I888" s="16" t="s">
        <v>14</v>
      </c>
      <c r="J888" s="39">
        <v>4</v>
      </c>
      <c r="K888" s="18">
        <v>60</v>
      </c>
      <c r="L888" s="969">
        <v>0</v>
      </c>
      <c r="M888" s="39">
        <v>0</v>
      </c>
      <c r="N888" s="1075">
        <v>0</v>
      </c>
      <c r="O888" s="39">
        <v>0</v>
      </c>
      <c r="P888" s="1075">
        <v>0</v>
      </c>
      <c r="Q888" s="39">
        <v>0</v>
      </c>
      <c r="R888" s="1075">
        <v>4</v>
      </c>
      <c r="S888" s="39">
        <v>16</v>
      </c>
      <c r="T888" s="1075">
        <v>0</v>
      </c>
      <c r="U888" s="39">
        <v>0</v>
      </c>
      <c r="V888" s="1075">
        <v>0</v>
      </c>
      <c r="W888" s="39">
        <v>0</v>
      </c>
      <c r="X888" s="1075">
        <v>8</v>
      </c>
      <c r="Y888" s="39">
        <v>32</v>
      </c>
      <c r="Z888" s="1075">
        <v>0</v>
      </c>
      <c r="AA888" s="39">
        <v>0</v>
      </c>
      <c r="AB888" s="1075">
        <v>0</v>
      </c>
      <c r="AC888" s="39">
        <v>0</v>
      </c>
      <c r="AD888" s="1075">
        <v>3</v>
      </c>
      <c r="AE888" s="39">
        <v>12</v>
      </c>
      <c r="AF888" s="1075">
        <v>0</v>
      </c>
      <c r="AG888" s="39">
        <v>0</v>
      </c>
      <c r="AH888" s="1075">
        <v>0</v>
      </c>
      <c r="AI888" s="39">
        <v>0</v>
      </c>
    </row>
    <row r="889" spans="1:35" s="6" customFormat="1" ht="66">
      <c r="B889" s="55">
        <v>-0.52</v>
      </c>
      <c r="C889" s="93" t="s">
        <v>1019</v>
      </c>
      <c r="D889" s="11"/>
      <c r="E889" s="91">
        <v>4</v>
      </c>
      <c r="F889" s="9" t="s">
        <v>11</v>
      </c>
      <c r="G889" s="16" t="s">
        <v>12</v>
      </c>
      <c r="H889" s="17" t="s">
        <v>13</v>
      </c>
      <c r="I889" s="16" t="s">
        <v>14</v>
      </c>
      <c r="J889" s="1001">
        <v>100</v>
      </c>
      <c r="K889" s="1001">
        <v>400</v>
      </c>
      <c r="L889" s="1135">
        <v>0</v>
      </c>
      <c r="M889" s="1001">
        <v>0</v>
      </c>
      <c r="N889" s="1090">
        <v>0</v>
      </c>
      <c r="O889" s="1001">
        <v>0</v>
      </c>
      <c r="P889" s="1090">
        <v>0</v>
      </c>
      <c r="Q889" s="1001">
        <v>0</v>
      </c>
      <c r="R889" s="1090">
        <v>0</v>
      </c>
      <c r="S889" s="1001">
        <v>0</v>
      </c>
      <c r="T889" s="1090">
        <v>0</v>
      </c>
      <c r="U889" s="1001">
        <v>0</v>
      </c>
      <c r="V889" s="1090">
        <v>0</v>
      </c>
      <c r="W889" s="1001">
        <v>0</v>
      </c>
      <c r="X889" s="1090">
        <v>4</v>
      </c>
      <c r="Y889" s="1001">
        <v>400</v>
      </c>
      <c r="Z889" s="1090">
        <v>0</v>
      </c>
      <c r="AA889" s="1001">
        <v>0</v>
      </c>
      <c r="AB889" s="1090">
        <v>0</v>
      </c>
      <c r="AC889" s="1001">
        <v>0</v>
      </c>
      <c r="AD889" s="1090">
        <v>0</v>
      </c>
      <c r="AE889" s="1001">
        <v>0</v>
      </c>
      <c r="AF889" s="1090">
        <v>0</v>
      </c>
      <c r="AG889" s="1001">
        <v>0</v>
      </c>
      <c r="AH889" s="1090">
        <v>0</v>
      </c>
      <c r="AI889" s="1001">
        <v>0</v>
      </c>
    </row>
    <row r="890" spans="1:35" s="6" customFormat="1" ht="66">
      <c r="B890" s="55">
        <v>0.48</v>
      </c>
      <c r="C890" s="93" t="s">
        <v>1020</v>
      </c>
      <c r="D890" s="11"/>
      <c r="E890" s="91">
        <v>1</v>
      </c>
      <c r="F890" s="9" t="s">
        <v>11</v>
      </c>
      <c r="G890" s="16" t="s">
        <v>12</v>
      </c>
      <c r="H890" s="17" t="s">
        <v>13</v>
      </c>
      <c r="I890" s="16" t="s">
        <v>14</v>
      </c>
      <c r="J890" s="1001">
        <v>400</v>
      </c>
      <c r="K890" s="1001">
        <v>400</v>
      </c>
      <c r="L890" s="1135">
        <v>0</v>
      </c>
      <c r="M890" s="1001">
        <v>0</v>
      </c>
      <c r="N890" s="1090">
        <v>0</v>
      </c>
      <c r="O890" s="1001">
        <v>0</v>
      </c>
      <c r="P890" s="1090">
        <v>0</v>
      </c>
      <c r="Q890" s="1001">
        <v>0</v>
      </c>
      <c r="R890" s="1090">
        <v>0</v>
      </c>
      <c r="S890" s="1001">
        <v>0</v>
      </c>
      <c r="T890" s="1090">
        <v>0</v>
      </c>
      <c r="U890" s="1001">
        <v>0</v>
      </c>
      <c r="V890" s="1090">
        <v>0</v>
      </c>
      <c r="W890" s="1001">
        <v>0</v>
      </c>
      <c r="X890" s="1090">
        <v>1</v>
      </c>
      <c r="Y890" s="1001">
        <v>400</v>
      </c>
      <c r="Z890" s="1090">
        <v>0</v>
      </c>
      <c r="AA890" s="1001">
        <v>0</v>
      </c>
      <c r="AB890" s="1090">
        <v>0</v>
      </c>
      <c r="AC890" s="1001">
        <v>0</v>
      </c>
      <c r="AD890" s="1090">
        <v>0</v>
      </c>
      <c r="AE890" s="1001">
        <v>0</v>
      </c>
      <c r="AF890" s="1090">
        <v>0</v>
      </c>
      <c r="AG890" s="1001">
        <v>0</v>
      </c>
      <c r="AH890" s="1090">
        <v>0</v>
      </c>
      <c r="AI890" s="1001">
        <v>0</v>
      </c>
    </row>
    <row r="891" spans="1:35" s="6" customFormat="1" ht="66">
      <c r="B891" s="55">
        <v>1.48</v>
      </c>
      <c r="C891" s="93" t="s">
        <v>1021</v>
      </c>
      <c r="D891" s="11"/>
      <c r="E891" s="91">
        <v>1</v>
      </c>
      <c r="F891" s="9" t="s">
        <v>11</v>
      </c>
      <c r="G891" s="16" t="s">
        <v>12</v>
      </c>
      <c r="H891" s="17" t="s">
        <v>13</v>
      </c>
      <c r="I891" s="16" t="s">
        <v>14</v>
      </c>
      <c r="J891" s="1001">
        <v>450</v>
      </c>
      <c r="K891" s="1001">
        <v>450</v>
      </c>
      <c r="L891" s="1135">
        <v>0</v>
      </c>
      <c r="M891" s="1001">
        <v>0</v>
      </c>
      <c r="N891" s="1090">
        <v>0</v>
      </c>
      <c r="O891" s="1001">
        <v>0</v>
      </c>
      <c r="P891" s="1090">
        <v>0</v>
      </c>
      <c r="Q891" s="1001">
        <v>0</v>
      </c>
      <c r="R891" s="1090">
        <v>0</v>
      </c>
      <c r="S891" s="1001">
        <v>0</v>
      </c>
      <c r="T891" s="1090">
        <v>0</v>
      </c>
      <c r="U891" s="1001">
        <v>0</v>
      </c>
      <c r="V891" s="1090">
        <v>0</v>
      </c>
      <c r="W891" s="1001">
        <v>0</v>
      </c>
      <c r="X891" s="1090">
        <v>1</v>
      </c>
      <c r="Y891" s="1001">
        <v>450</v>
      </c>
      <c r="Z891" s="1090">
        <v>0</v>
      </c>
      <c r="AA891" s="1001">
        <v>0</v>
      </c>
      <c r="AB891" s="1090">
        <v>0</v>
      </c>
      <c r="AC891" s="1001">
        <v>0</v>
      </c>
      <c r="AD891" s="1090">
        <v>0</v>
      </c>
      <c r="AE891" s="1001">
        <v>0</v>
      </c>
      <c r="AF891" s="1090">
        <v>0</v>
      </c>
      <c r="AG891" s="1001">
        <v>0</v>
      </c>
      <c r="AH891" s="1090">
        <v>0</v>
      </c>
      <c r="AI891" s="1001">
        <v>0</v>
      </c>
    </row>
    <row r="892" spans="1:35" s="6" customFormat="1" ht="66">
      <c r="B892" s="55">
        <v>2.48</v>
      </c>
      <c r="C892" s="93" t="s">
        <v>1022</v>
      </c>
      <c r="D892" s="11"/>
      <c r="E892" s="91">
        <v>1</v>
      </c>
      <c r="F892" s="9" t="s">
        <v>11</v>
      </c>
      <c r="G892" s="16" t="s">
        <v>12</v>
      </c>
      <c r="H892" s="17" t="s">
        <v>13</v>
      </c>
      <c r="I892" s="16" t="s">
        <v>14</v>
      </c>
      <c r="J892" s="1001">
        <v>500</v>
      </c>
      <c r="K892" s="1001">
        <v>500</v>
      </c>
      <c r="L892" s="1135">
        <v>0</v>
      </c>
      <c r="M892" s="1001">
        <v>0</v>
      </c>
      <c r="N892" s="1090">
        <v>0</v>
      </c>
      <c r="O892" s="1001">
        <v>0</v>
      </c>
      <c r="P892" s="1090">
        <v>0</v>
      </c>
      <c r="Q892" s="1001">
        <v>0</v>
      </c>
      <c r="R892" s="1090">
        <v>0</v>
      </c>
      <c r="S892" s="1001">
        <v>0</v>
      </c>
      <c r="T892" s="1090">
        <v>0</v>
      </c>
      <c r="U892" s="1001">
        <v>0</v>
      </c>
      <c r="V892" s="1090">
        <v>0</v>
      </c>
      <c r="W892" s="1001">
        <v>0</v>
      </c>
      <c r="X892" s="1090">
        <v>1</v>
      </c>
      <c r="Y892" s="1001">
        <v>500</v>
      </c>
      <c r="Z892" s="1090">
        <v>0</v>
      </c>
      <c r="AA892" s="1001">
        <v>0</v>
      </c>
      <c r="AB892" s="1090">
        <v>0</v>
      </c>
      <c r="AC892" s="1001">
        <v>0</v>
      </c>
      <c r="AD892" s="1090">
        <v>0</v>
      </c>
      <c r="AE892" s="1001">
        <v>0</v>
      </c>
      <c r="AF892" s="1090">
        <v>0</v>
      </c>
      <c r="AG892" s="1001">
        <v>0</v>
      </c>
      <c r="AH892" s="1090">
        <v>0</v>
      </c>
      <c r="AI892" s="1001">
        <v>0</v>
      </c>
    </row>
    <row r="893" spans="1:35" s="6" customFormat="1" ht="66">
      <c r="A893" s="4"/>
      <c r="B893" s="55">
        <v>127.6</v>
      </c>
      <c r="C893" s="12" t="s">
        <v>1023</v>
      </c>
      <c r="D893" s="11"/>
      <c r="E893" s="91">
        <v>14</v>
      </c>
      <c r="F893" s="9" t="s">
        <v>11</v>
      </c>
      <c r="G893" s="16" t="s">
        <v>12</v>
      </c>
      <c r="H893" s="17" t="s">
        <v>13</v>
      </c>
      <c r="I893" s="16" t="s">
        <v>14</v>
      </c>
      <c r="J893" s="39">
        <v>138</v>
      </c>
      <c r="K893" s="18">
        <v>1932</v>
      </c>
      <c r="L893" s="969">
        <v>0</v>
      </c>
      <c r="M893" s="39">
        <v>0</v>
      </c>
      <c r="N893" s="1075">
        <v>0</v>
      </c>
      <c r="O893" s="39">
        <v>0</v>
      </c>
      <c r="P893" s="1075">
        <v>0</v>
      </c>
      <c r="Q893" s="39">
        <v>0</v>
      </c>
      <c r="R893" s="1075">
        <v>7</v>
      </c>
      <c r="S893" s="39">
        <v>966</v>
      </c>
      <c r="T893" s="1075">
        <v>0</v>
      </c>
      <c r="U893" s="39">
        <v>0</v>
      </c>
      <c r="V893" s="1075">
        <v>0</v>
      </c>
      <c r="W893" s="39">
        <v>0</v>
      </c>
      <c r="X893" s="1075">
        <v>7</v>
      </c>
      <c r="Y893" s="39">
        <v>966</v>
      </c>
      <c r="Z893" s="1075">
        <v>0</v>
      </c>
      <c r="AA893" s="39">
        <v>0</v>
      </c>
      <c r="AB893" s="1075">
        <v>0</v>
      </c>
      <c r="AC893" s="39">
        <v>0</v>
      </c>
      <c r="AD893" s="1075">
        <v>0</v>
      </c>
      <c r="AE893" s="39">
        <v>0</v>
      </c>
      <c r="AF893" s="1075">
        <v>0</v>
      </c>
      <c r="AG893" s="39">
        <v>0</v>
      </c>
      <c r="AH893" s="1075">
        <v>0</v>
      </c>
      <c r="AI893" s="39">
        <v>0</v>
      </c>
    </row>
    <row r="894" spans="1:35" s="6" customFormat="1" ht="66">
      <c r="A894" s="4"/>
      <c r="B894" s="55">
        <v>34.799999999999997</v>
      </c>
      <c r="C894" s="12" t="s">
        <v>1024</v>
      </c>
      <c r="D894" s="11"/>
      <c r="E894" s="91">
        <v>10</v>
      </c>
      <c r="F894" s="9" t="s">
        <v>111</v>
      </c>
      <c r="G894" s="16" t="s">
        <v>12</v>
      </c>
      <c r="H894" s="17" t="s">
        <v>13</v>
      </c>
      <c r="I894" s="16" t="s">
        <v>14</v>
      </c>
      <c r="J894" s="39">
        <v>38</v>
      </c>
      <c r="K894" s="18">
        <v>380</v>
      </c>
      <c r="L894" s="969">
        <v>0</v>
      </c>
      <c r="M894" s="39">
        <v>0</v>
      </c>
      <c r="N894" s="1075">
        <v>0</v>
      </c>
      <c r="O894" s="39">
        <v>0</v>
      </c>
      <c r="P894" s="1075">
        <v>0</v>
      </c>
      <c r="Q894" s="39">
        <v>0</v>
      </c>
      <c r="R894" s="1075">
        <v>3</v>
      </c>
      <c r="S894" s="39">
        <v>114</v>
      </c>
      <c r="T894" s="1075">
        <v>0</v>
      </c>
      <c r="U894" s="39">
        <v>0</v>
      </c>
      <c r="V894" s="1075">
        <v>0</v>
      </c>
      <c r="W894" s="39">
        <v>0</v>
      </c>
      <c r="X894" s="1075">
        <v>7</v>
      </c>
      <c r="Y894" s="39">
        <v>266</v>
      </c>
      <c r="Z894" s="1075">
        <v>0</v>
      </c>
      <c r="AA894" s="39">
        <v>0</v>
      </c>
      <c r="AB894" s="1075">
        <v>0</v>
      </c>
      <c r="AC894" s="39">
        <v>0</v>
      </c>
      <c r="AD894" s="1075">
        <v>0</v>
      </c>
      <c r="AE894" s="39">
        <v>0</v>
      </c>
      <c r="AF894" s="1075">
        <v>0</v>
      </c>
      <c r="AG894" s="39">
        <v>0</v>
      </c>
      <c r="AH894" s="1075">
        <v>0</v>
      </c>
      <c r="AI894" s="39">
        <v>0</v>
      </c>
    </row>
    <row r="895" spans="1:35" s="6" customFormat="1" ht="66">
      <c r="A895" s="4"/>
      <c r="B895" s="55">
        <v>3.48</v>
      </c>
      <c r="C895" s="12" t="s">
        <v>1025</v>
      </c>
      <c r="D895" s="11"/>
      <c r="E895" s="91">
        <v>11</v>
      </c>
      <c r="F895" s="9" t="s">
        <v>111</v>
      </c>
      <c r="G895" s="16" t="s">
        <v>12</v>
      </c>
      <c r="H895" s="17" t="s">
        <v>13</v>
      </c>
      <c r="I895" s="16" t="s">
        <v>14</v>
      </c>
      <c r="J895" s="39">
        <v>4</v>
      </c>
      <c r="K895" s="18">
        <v>44</v>
      </c>
      <c r="L895" s="969">
        <v>0</v>
      </c>
      <c r="M895" s="39">
        <v>0</v>
      </c>
      <c r="N895" s="1075">
        <v>0</v>
      </c>
      <c r="O895" s="39">
        <v>0</v>
      </c>
      <c r="P895" s="1075">
        <v>0</v>
      </c>
      <c r="Q895" s="39">
        <v>0</v>
      </c>
      <c r="R895" s="1075">
        <v>6</v>
      </c>
      <c r="S895" s="39">
        <v>24</v>
      </c>
      <c r="T895" s="1075">
        <v>0</v>
      </c>
      <c r="U895" s="39">
        <v>0</v>
      </c>
      <c r="V895" s="1075">
        <v>0</v>
      </c>
      <c r="W895" s="39">
        <v>0</v>
      </c>
      <c r="X895" s="1075">
        <v>5</v>
      </c>
      <c r="Y895" s="39">
        <v>20</v>
      </c>
      <c r="Z895" s="1075">
        <v>0</v>
      </c>
      <c r="AA895" s="39">
        <v>0</v>
      </c>
      <c r="AB895" s="1075">
        <v>0</v>
      </c>
      <c r="AC895" s="39">
        <v>0</v>
      </c>
      <c r="AD895" s="1075">
        <v>0</v>
      </c>
      <c r="AE895" s="39">
        <v>0</v>
      </c>
      <c r="AF895" s="1075">
        <v>0</v>
      </c>
      <c r="AG895" s="39">
        <v>0</v>
      </c>
      <c r="AH895" s="1075">
        <v>0</v>
      </c>
      <c r="AI895" s="39">
        <v>0</v>
      </c>
    </row>
    <row r="896" spans="1:35" s="6" customFormat="1" ht="66">
      <c r="A896" s="4"/>
      <c r="B896" s="55">
        <v>8.73</v>
      </c>
      <c r="C896" s="92" t="s">
        <v>1026</v>
      </c>
      <c r="D896" s="11"/>
      <c r="E896" s="91">
        <v>8</v>
      </c>
      <c r="F896" s="9" t="s">
        <v>11</v>
      </c>
      <c r="G896" s="16" t="s">
        <v>12</v>
      </c>
      <c r="H896" s="17" t="s">
        <v>13</v>
      </c>
      <c r="I896" s="16" t="s">
        <v>14</v>
      </c>
      <c r="J896" s="39">
        <v>10</v>
      </c>
      <c r="K896" s="18">
        <v>80</v>
      </c>
      <c r="L896" s="969">
        <v>0</v>
      </c>
      <c r="M896" s="39">
        <v>0</v>
      </c>
      <c r="N896" s="1075">
        <v>0</v>
      </c>
      <c r="O896" s="39">
        <v>0</v>
      </c>
      <c r="P896" s="1075">
        <v>0</v>
      </c>
      <c r="Q896" s="39">
        <v>0</v>
      </c>
      <c r="R896" s="1075">
        <v>5</v>
      </c>
      <c r="S896" s="39">
        <v>50</v>
      </c>
      <c r="T896" s="1075">
        <v>0</v>
      </c>
      <c r="U896" s="39">
        <v>0</v>
      </c>
      <c r="V896" s="1075">
        <v>0</v>
      </c>
      <c r="W896" s="39">
        <v>0</v>
      </c>
      <c r="X896" s="1075">
        <v>2</v>
      </c>
      <c r="Y896" s="39">
        <v>20</v>
      </c>
      <c r="Z896" s="1075">
        <v>0</v>
      </c>
      <c r="AA896" s="39">
        <v>0</v>
      </c>
      <c r="AB896" s="1075">
        <v>0</v>
      </c>
      <c r="AC896" s="39">
        <v>0</v>
      </c>
      <c r="AD896" s="1075">
        <v>1</v>
      </c>
      <c r="AE896" s="39">
        <v>10</v>
      </c>
      <c r="AF896" s="1075">
        <v>0</v>
      </c>
      <c r="AG896" s="39">
        <v>0</v>
      </c>
      <c r="AH896" s="1075">
        <v>0</v>
      </c>
      <c r="AI896" s="39">
        <v>0</v>
      </c>
    </row>
    <row r="897" spans="1:35" s="6" customFormat="1" ht="66">
      <c r="A897" s="4"/>
      <c r="B897" s="55">
        <v>69.599999999999994</v>
      </c>
      <c r="C897" s="1003" t="s">
        <v>1028</v>
      </c>
      <c r="D897" s="11"/>
      <c r="E897" s="91">
        <v>15</v>
      </c>
      <c r="F897" s="29" t="s">
        <v>22</v>
      </c>
      <c r="G897" s="16" t="s">
        <v>12</v>
      </c>
      <c r="H897" s="17" t="s">
        <v>13</v>
      </c>
      <c r="I897" s="16" t="s">
        <v>14</v>
      </c>
      <c r="J897" s="39">
        <v>76</v>
      </c>
      <c r="K897" s="18">
        <v>1140</v>
      </c>
      <c r="L897" s="969">
        <v>0</v>
      </c>
      <c r="M897" s="39">
        <v>0</v>
      </c>
      <c r="N897" s="1075">
        <v>0</v>
      </c>
      <c r="O897" s="39">
        <v>0</v>
      </c>
      <c r="P897" s="1075">
        <v>0</v>
      </c>
      <c r="Q897" s="39">
        <v>0</v>
      </c>
      <c r="R897" s="1075">
        <v>2</v>
      </c>
      <c r="S897" s="39">
        <v>152</v>
      </c>
      <c r="T897" s="1075">
        <v>0</v>
      </c>
      <c r="U897" s="39">
        <v>0</v>
      </c>
      <c r="V897" s="1075">
        <v>0</v>
      </c>
      <c r="W897" s="39">
        <v>0</v>
      </c>
      <c r="X897" s="1075">
        <v>12</v>
      </c>
      <c r="Y897" s="39">
        <v>912</v>
      </c>
      <c r="Z897" s="1075">
        <v>0</v>
      </c>
      <c r="AA897" s="39">
        <v>0</v>
      </c>
      <c r="AB897" s="1075">
        <v>0</v>
      </c>
      <c r="AC897" s="39">
        <v>0</v>
      </c>
      <c r="AD897" s="1075">
        <v>1</v>
      </c>
      <c r="AE897" s="39">
        <v>76</v>
      </c>
      <c r="AF897" s="1075">
        <v>0</v>
      </c>
      <c r="AG897" s="39">
        <v>0</v>
      </c>
      <c r="AH897" s="1075">
        <v>0</v>
      </c>
      <c r="AI897" s="39">
        <v>0</v>
      </c>
    </row>
    <row r="898" spans="1:35" s="6" customFormat="1" ht="66">
      <c r="B898" s="55">
        <v>47.01</v>
      </c>
      <c r="C898" s="92" t="s">
        <v>1029</v>
      </c>
      <c r="D898" s="11"/>
      <c r="E898" s="91">
        <v>80</v>
      </c>
      <c r="F898" s="29" t="s">
        <v>11</v>
      </c>
      <c r="G898" s="16" t="s">
        <v>12</v>
      </c>
      <c r="H898" s="17" t="s">
        <v>13</v>
      </c>
      <c r="I898" s="16" t="s">
        <v>14</v>
      </c>
      <c r="J898" s="39">
        <v>51</v>
      </c>
      <c r="K898" s="18">
        <v>4080</v>
      </c>
      <c r="L898" s="969">
        <v>0</v>
      </c>
      <c r="M898" s="39">
        <v>0</v>
      </c>
      <c r="N898" s="1075">
        <v>0</v>
      </c>
      <c r="O898" s="39">
        <v>0</v>
      </c>
      <c r="P898" s="1075">
        <v>0</v>
      </c>
      <c r="Q898" s="39">
        <v>0</v>
      </c>
      <c r="R898" s="1075">
        <v>0</v>
      </c>
      <c r="S898" s="39">
        <v>0</v>
      </c>
      <c r="T898" s="1075">
        <v>0</v>
      </c>
      <c r="U898" s="39">
        <v>0</v>
      </c>
      <c r="V898" s="1075">
        <v>0</v>
      </c>
      <c r="W898" s="39">
        <v>0</v>
      </c>
      <c r="X898" s="1075">
        <v>80</v>
      </c>
      <c r="Y898" s="39">
        <v>4080</v>
      </c>
      <c r="Z898" s="1075">
        <v>0</v>
      </c>
      <c r="AA898" s="39">
        <v>0</v>
      </c>
      <c r="AB898" s="1075">
        <v>0</v>
      </c>
      <c r="AC898" s="39">
        <v>0</v>
      </c>
      <c r="AD898" s="1075">
        <v>0</v>
      </c>
      <c r="AE898" s="39">
        <v>0</v>
      </c>
      <c r="AF898" s="1075">
        <v>0</v>
      </c>
      <c r="AG898" s="39">
        <v>0</v>
      </c>
      <c r="AH898" s="1075">
        <v>0</v>
      </c>
      <c r="AI898" s="39">
        <v>0</v>
      </c>
    </row>
    <row r="899" spans="1:35" s="6" customFormat="1" ht="66">
      <c r="B899" s="55">
        <v>42.3</v>
      </c>
      <c r="C899" s="92" t="s">
        <v>1030</v>
      </c>
      <c r="D899" s="11"/>
      <c r="E899" s="91">
        <v>40</v>
      </c>
      <c r="F899" s="29" t="s">
        <v>11</v>
      </c>
      <c r="G899" s="16" t="s">
        <v>12</v>
      </c>
      <c r="H899" s="17" t="s">
        <v>13</v>
      </c>
      <c r="I899" s="16" t="s">
        <v>14</v>
      </c>
      <c r="J899" s="39">
        <v>46</v>
      </c>
      <c r="K899" s="18">
        <v>1840</v>
      </c>
      <c r="L899" s="969">
        <v>0</v>
      </c>
      <c r="M899" s="39">
        <v>0</v>
      </c>
      <c r="N899" s="1075">
        <v>0</v>
      </c>
      <c r="O899" s="39">
        <v>0</v>
      </c>
      <c r="P899" s="1075">
        <v>0</v>
      </c>
      <c r="Q899" s="39">
        <v>0</v>
      </c>
      <c r="R899" s="1075">
        <v>0</v>
      </c>
      <c r="S899" s="39">
        <v>0</v>
      </c>
      <c r="T899" s="1075">
        <v>0</v>
      </c>
      <c r="U899" s="39">
        <v>0</v>
      </c>
      <c r="V899" s="1075">
        <v>0</v>
      </c>
      <c r="W899" s="39">
        <v>0</v>
      </c>
      <c r="X899" s="1075">
        <v>40</v>
      </c>
      <c r="Y899" s="39">
        <v>1840</v>
      </c>
      <c r="Z899" s="1075">
        <v>0</v>
      </c>
      <c r="AA899" s="39">
        <v>0</v>
      </c>
      <c r="AB899" s="1075">
        <v>0</v>
      </c>
      <c r="AC899" s="39">
        <v>0</v>
      </c>
      <c r="AD899" s="1075">
        <v>0</v>
      </c>
      <c r="AE899" s="39">
        <v>0</v>
      </c>
      <c r="AF899" s="1075">
        <v>0</v>
      </c>
      <c r="AG899" s="39">
        <v>0</v>
      </c>
      <c r="AH899" s="1075">
        <v>0</v>
      </c>
      <c r="AI899" s="39">
        <v>0</v>
      </c>
    </row>
    <row r="900" spans="1:35" s="6" customFormat="1">
      <c r="B900" s="55"/>
      <c r="C900" s="92" t="s">
        <v>1031</v>
      </c>
      <c r="D900" s="11"/>
      <c r="E900" s="91">
        <v>2</v>
      </c>
      <c r="F900" s="29" t="s">
        <v>11</v>
      </c>
      <c r="G900" s="16"/>
      <c r="H900" s="17"/>
      <c r="I900" s="16"/>
      <c r="J900" s="39">
        <v>250</v>
      </c>
      <c r="K900" s="18">
        <v>500</v>
      </c>
      <c r="L900" s="969">
        <v>0</v>
      </c>
      <c r="M900" s="39">
        <v>0</v>
      </c>
      <c r="N900" s="1075">
        <v>0</v>
      </c>
      <c r="O900" s="39">
        <v>0</v>
      </c>
      <c r="P900" s="1075">
        <v>0</v>
      </c>
      <c r="Q900" s="39">
        <v>0</v>
      </c>
      <c r="R900" s="1075">
        <v>0</v>
      </c>
      <c r="S900" s="39">
        <v>0</v>
      </c>
      <c r="T900" s="1075">
        <v>0</v>
      </c>
      <c r="U900" s="39">
        <v>0</v>
      </c>
      <c r="V900" s="1075">
        <v>0</v>
      </c>
      <c r="W900" s="39">
        <v>0</v>
      </c>
      <c r="X900" s="1075">
        <v>2</v>
      </c>
      <c r="Y900" s="39">
        <v>500</v>
      </c>
      <c r="Z900" s="1075">
        <v>0</v>
      </c>
      <c r="AA900" s="39">
        <v>0</v>
      </c>
      <c r="AB900" s="1075">
        <v>0</v>
      </c>
      <c r="AC900" s="39">
        <v>0</v>
      </c>
      <c r="AD900" s="1075">
        <v>0</v>
      </c>
      <c r="AE900" s="39">
        <v>0</v>
      </c>
      <c r="AF900" s="1075">
        <v>0</v>
      </c>
      <c r="AG900" s="39">
        <v>0</v>
      </c>
      <c r="AH900" s="1075">
        <v>0</v>
      </c>
      <c r="AI900" s="39">
        <v>0</v>
      </c>
    </row>
    <row r="901" spans="1:35" s="6" customFormat="1" ht="66">
      <c r="B901" s="55">
        <v>3.48</v>
      </c>
      <c r="C901" s="66" t="s">
        <v>1032</v>
      </c>
      <c r="D901" s="11"/>
      <c r="E901" s="91">
        <v>100</v>
      </c>
      <c r="F901" s="9" t="s">
        <v>11</v>
      </c>
      <c r="G901" s="16" t="s">
        <v>12</v>
      </c>
      <c r="H901" s="17" t="s">
        <v>13</v>
      </c>
      <c r="I901" s="16" t="s">
        <v>14</v>
      </c>
      <c r="J901" s="39">
        <v>4</v>
      </c>
      <c r="K901" s="18">
        <v>400</v>
      </c>
      <c r="L901" s="969">
        <v>0</v>
      </c>
      <c r="M901" s="39">
        <v>0</v>
      </c>
      <c r="N901" s="1075">
        <v>0</v>
      </c>
      <c r="O901" s="39">
        <v>0</v>
      </c>
      <c r="P901" s="1075">
        <v>0</v>
      </c>
      <c r="Q901" s="39">
        <v>0</v>
      </c>
      <c r="R901" s="1075">
        <v>40</v>
      </c>
      <c r="S901" s="39">
        <v>160</v>
      </c>
      <c r="T901" s="1075">
        <v>0</v>
      </c>
      <c r="U901" s="39">
        <v>0</v>
      </c>
      <c r="V901" s="1075">
        <v>0</v>
      </c>
      <c r="W901" s="39">
        <v>0</v>
      </c>
      <c r="X901" s="1075">
        <v>30</v>
      </c>
      <c r="Y901" s="39">
        <v>120</v>
      </c>
      <c r="Z901" s="1075">
        <v>0</v>
      </c>
      <c r="AA901" s="39">
        <v>0</v>
      </c>
      <c r="AB901" s="1075">
        <v>0</v>
      </c>
      <c r="AC901" s="39">
        <v>0</v>
      </c>
      <c r="AD901" s="1075">
        <v>30</v>
      </c>
      <c r="AE901" s="39">
        <v>120</v>
      </c>
      <c r="AF901" s="1075">
        <v>0</v>
      </c>
      <c r="AG901" s="39">
        <v>0</v>
      </c>
      <c r="AH901" s="1075">
        <v>0</v>
      </c>
      <c r="AI901" s="39">
        <v>0</v>
      </c>
    </row>
    <row r="902" spans="1:35" s="6" customFormat="1" ht="66">
      <c r="B902" s="55">
        <v>34.799999999999997</v>
      </c>
      <c r="C902" s="66" t="s">
        <v>1033</v>
      </c>
      <c r="D902" s="11"/>
      <c r="E902" s="91">
        <v>20</v>
      </c>
      <c r="F902" s="9" t="s">
        <v>11</v>
      </c>
      <c r="G902" s="16" t="s">
        <v>12</v>
      </c>
      <c r="H902" s="17" t="s">
        <v>13</v>
      </c>
      <c r="I902" s="16" t="s">
        <v>14</v>
      </c>
      <c r="J902" s="39">
        <v>38</v>
      </c>
      <c r="K902" s="18">
        <v>760</v>
      </c>
      <c r="L902" s="969">
        <v>0</v>
      </c>
      <c r="M902" s="39">
        <v>0</v>
      </c>
      <c r="N902" s="1075">
        <v>0</v>
      </c>
      <c r="O902" s="39">
        <v>0</v>
      </c>
      <c r="P902" s="1075">
        <v>0</v>
      </c>
      <c r="Q902" s="39">
        <v>0</v>
      </c>
      <c r="R902" s="1075">
        <v>0</v>
      </c>
      <c r="S902" s="39">
        <v>0</v>
      </c>
      <c r="T902" s="1075">
        <v>0</v>
      </c>
      <c r="U902" s="39">
        <v>0</v>
      </c>
      <c r="V902" s="1075">
        <v>0</v>
      </c>
      <c r="W902" s="39">
        <v>0</v>
      </c>
      <c r="X902" s="1075">
        <v>20</v>
      </c>
      <c r="Y902" s="39">
        <v>760</v>
      </c>
      <c r="Z902" s="1075">
        <v>0</v>
      </c>
      <c r="AA902" s="39">
        <v>0</v>
      </c>
      <c r="AB902" s="1075">
        <v>0</v>
      </c>
      <c r="AC902" s="39">
        <v>0</v>
      </c>
      <c r="AD902" s="1075">
        <v>0</v>
      </c>
      <c r="AE902" s="39">
        <v>0</v>
      </c>
      <c r="AF902" s="1075">
        <v>0</v>
      </c>
      <c r="AG902" s="39">
        <v>0</v>
      </c>
      <c r="AH902" s="1075">
        <v>0</v>
      </c>
      <c r="AI902" s="39">
        <v>0</v>
      </c>
    </row>
    <row r="903" spans="1:35" s="6" customFormat="1">
      <c r="B903" s="50">
        <v>24703</v>
      </c>
      <c r="C903" s="948" t="s">
        <v>1034</v>
      </c>
      <c r="D903" s="11"/>
      <c r="E903" s="964">
        <v>112</v>
      </c>
      <c r="F903" s="964"/>
      <c r="G903" s="964">
        <v>0</v>
      </c>
      <c r="H903" s="964">
        <v>0</v>
      </c>
      <c r="I903" s="964">
        <v>0</v>
      </c>
      <c r="J903" s="964"/>
      <c r="K903" s="964">
        <v>2623</v>
      </c>
      <c r="L903" s="988">
        <v>0</v>
      </c>
      <c r="M903" s="964">
        <v>0</v>
      </c>
      <c r="N903" s="988">
        <v>0</v>
      </c>
      <c r="O903" s="964">
        <v>0</v>
      </c>
      <c r="P903" s="988">
        <v>0</v>
      </c>
      <c r="Q903" s="964">
        <v>0</v>
      </c>
      <c r="R903" s="988">
        <v>0</v>
      </c>
      <c r="S903" s="964">
        <v>458</v>
      </c>
      <c r="T903" s="988">
        <v>0</v>
      </c>
      <c r="U903" s="964">
        <v>0</v>
      </c>
      <c r="V903" s="988">
        <v>0</v>
      </c>
      <c r="W903" s="964">
        <v>0</v>
      </c>
      <c r="X903" s="988">
        <v>0</v>
      </c>
      <c r="Y903" s="964">
        <v>1936</v>
      </c>
      <c r="Z903" s="988">
        <v>0</v>
      </c>
      <c r="AA903" s="964">
        <v>0</v>
      </c>
      <c r="AB903" s="988">
        <v>0</v>
      </c>
      <c r="AC903" s="964">
        <v>0</v>
      </c>
      <c r="AD903" s="988">
        <v>0</v>
      </c>
      <c r="AE903" s="964">
        <v>229</v>
      </c>
      <c r="AF903" s="988">
        <v>0</v>
      </c>
      <c r="AG903" s="964">
        <v>0</v>
      </c>
      <c r="AH903" s="988">
        <v>0</v>
      </c>
      <c r="AI903" s="964">
        <v>0</v>
      </c>
    </row>
    <row r="904" spans="1:35" s="6" customFormat="1" ht="18.75" customHeight="1">
      <c r="B904" s="55">
        <v>6.8905000000000003</v>
      </c>
      <c r="C904" s="12" t="s">
        <v>1035</v>
      </c>
      <c r="D904" s="132"/>
      <c r="E904" s="91">
        <v>50</v>
      </c>
      <c r="F904" s="9" t="s">
        <v>11</v>
      </c>
      <c r="G904" s="16" t="s">
        <v>12</v>
      </c>
      <c r="H904" s="17" t="s">
        <v>13</v>
      </c>
      <c r="I904" s="16" t="s">
        <v>14</v>
      </c>
      <c r="J904" s="39">
        <v>8</v>
      </c>
      <c r="K904" s="18">
        <v>400</v>
      </c>
      <c r="L904" s="969">
        <v>0</v>
      </c>
      <c r="M904" s="39">
        <v>0</v>
      </c>
      <c r="N904" s="1075">
        <v>0</v>
      </c>
      <c r="O904" s="39">
        <v>0</v>
      </c>
      <c r="P904" s="1075">
        <v>0</v>
      </c>
      <c r="Q904" s="39">
        <v>0</v>
      </c>
      <c r="R904" s="1075">
        <v>0</v>
      </c>
      <c r="S904" s="39">
        <v>0</v>
      </c>
      <c r="T904" s="1075">
        <v>0</v>
      </c>
      <c r="U904" s="39">
        <v>0</v>
      </c>
      <c r="V904" s="1075">
        <v>0</v>
      </c>
      <c r="W904" s="39">
        <v>0</v>
      </c>
      <c r="X904" s="1075">
        <v>50</v>
      </c>
      <c r="Y904" s="39">
        <v>400</v>
      </c>
      <c r="Z904" s="1075">
        <v>0</v>
      </c>
      <c r="AA904" s="39">
        <v>0</v>
      </c>
      <c r="AB904" s="1075">
        <v>0</v>
      </c>
      <c r="AC904" s="39">
        <v>0</v>
      </c>
      <c r="AD904" s="1075">
        <v>0</v>
      </c>
      <c r="AE904" s="39">
        <v>0</v>
      </c>
      <c r="AF904" s="1075">
        <v>0</v>
      </c>
      <c r="AG904" s="39">
        <v>0</v>
      </c>
      <c r="AH904" s="1075">
        <v>0</v>
      </c>
      <c r="AI904" s="39">
        <v>0</v>
      </c>
    </row>
    <row r="905" spans="1:35" s="6" customFormat="1" ht="66">
      <c r="B905" s="55">
        <v>13.781000000000001</v>
      </c>
      <c r="C905" s="12" t="s">
        <v>1036</v>
      </c>
      <c r="D905" s="132"/>
      <c r="E905" s="91">
        <v>50</v>
      </c>
      <c r="F905" s="9" t="s">
        <v>11</v>
      </c>
      <c r="G905" s="16" t="s">
        <v>12</v>
      </c>
      <c r="H905" s="17" t="s">
        <v>13</v>
      </c>
      <c r="I905" s="16" t="s">
        <v>14</v>
      </c>
      <c r="J905" s="39">
        <v>15</v>
      </c>
      <c r="K905" s="18">
        <v>750</v>
      </c>
      <c r="L905" s="969">
        <v>0</v>
      </c>
      <c r="M905" s="39">
        <v>0</v>
      </c>
      <c r="N905" s="1075">
        <v>0</v>
      </c>
      <c r="O905" s="39">
        <v>0</v>
      </c>
      <c r="P905" s="1075">
        <v>0</v>
      </c>
      <c r="Q905" s="39">
        <v>0</v>
      </c>
      <c r="R905" s="1075">
        <v>0</v>
      </c>
      <c r="S905" s="39">
        <v>0</v>
      </c>
      <c r="T905" s="1075">
        <v>0</v>
      </c>
      <c r="U905" s="39">
        <v>0</v>
      </c>
      <c r="V905" s="1075">
        <v>0</v>
      </c>
      <c r="W905" s="39">
        <v>0</v>
      </c>
      <c r="X905" s="1075">
        <v>50</v>
      </c>
      <c r="Y905" s="39">
        <v>750</v>
      </c>
      <c r="Z905" s="1075">
        <v>0</v>
      </c>
      <c r="AA905" s="39">
        <v>0</v>
      </c>
      <c r="AB905" s="1075">
        <v>0</v>
      </c>
      <c r="AC905" s="39">
        <v>0</v>
      </c>
      <c r="AD905" s="1075">
        <v>0</v>
      </c>
      <c r="AE905" s="39">
        <v>0</v>
      </c>
      <c r="AF905" s="1075">
        <v>0</v>
      </c>
      <c r="AG905" s="39">
        <v>0</v>
      </c>
      <c r="AH905" s="1075">
        <v>0</v>
      </c>
      <c r="AI905" s="39">
        <v>0</v>
      </c>
    </row>
    <row r="906" spans="1:35" s="6" customFormat="1" ht="66">
      <c r="B906" s="55">
        <v>151.58800000000002</v>
      </c>
      <c r="C906" s="66" t="s">
        <v>1037</v>
      </c>
      <c r="D906" s="132"/>
      <c r="E906" s="91">
        <v>7</v>
      </c>
      <c r="F906" s="9" t="s">
        <v>111</v>
      </c>
      <c r="G906" s="16" t="s">
        <v>12</v>
      </c>
      <c r="H906" s="17" t="s">
        <v>13</v>
      </c>
      <c r="I906" s="16" t="s">
        <v>14</v>
      </c>
      <c r="J906" s="39">
        <v>164</v>
      </c>
      <c r="K906" s="18">
        <v>1148</v>
      </c>
      <c r="L906" s="969">
        <v>0</v>
      </c>
      <c r="M906" s="39">
        <v>0</v>
      </c>
      <c r="N906" s="1075">
        <v>0</v>
      </c>
      <c r="O906" s="39">
        <v>0</v>
      </c>
      <c r="P906" s="1075">
        <v>0</v>
      </c>
      <c r="Q906" s="39">
        <v>0</v>
      </c>
      <c r="R906" s="1075">
        <v>2</v>
      </c>
      <c r="S906" s="39">
        <v>328</v>
      </c>
      <c r="T906" s="1075">
        <v>0</v>
      </c>
      <c r="U906" s="39">
        <v>0</v>
      </c>
      <c r="V906" s="1075">
        <v>0</v>
      </c>
      <c r="W906" s="39">
        <v>0</v>
      </c>
      <c r="X906" s="1075">
        <v>4</v>
      </c>
      <c r="Y906" s="39">
        <v>656</v>
      </c>
      <c r="Z906" s="1075">
        <v>0</v>
      </c>
      <c r="AA906" s="39">
        <v>0</v>
      </c>
      <c r="AB906" s="1075">
        <v>0</v>
      </c>
      <c r="AC906" s="39">
        <v>0</v>
      </c>
      <c r="AD906" s="1075">
        <v>1</v>
      </c>
      <c r="AE906" s="39">
        <v>164</v>
      </c>
      <c r="AF906" s="1075">
        <v>0</v>
      </c>
      <c r="AG906" s="39">
        <v>0</v>
      </c>
      <c r="AH906" s="1075">
        <v>0</v>
      </c>
      <c r="AI906" s="39">
        <v>0</v>
      </c>
    </row>
    <row r="907" spans="1:35" s="6" customFormat="1" ht="66">
      <c r="B907" s="55">
        <v>32.4</v>
      </c>
      <c r="C907" s="145" t="s">
        <v>1038</v>
      </c>
      <c r="D907" s="132"/>
      <c r="E907" s="91">
        <v>5</v>
      </c>
      <c r="F907" s="9" t="s">
        <v>11</v>
      </c>
      <c r="G907" s="16" t="s">
        <v>12</v>
      </c>
      <c r="H907" s="17" t="s">
        <v>13</v>
      </c>
      <c r="I907" s="16" t="s">
        <v>14</v>
      </c>
      <c r="J907" s="39">
        <v>65</v>
      </c>
      <c r="K907" s="18">
        <v>325</v>
      </c>
      <c r="L907" s="969">
        <v>0</v>
      </c>
      <c r="M907" s="39">
        <v>0</v>
      </c>
      <c r="N907" s="1075">
        <v>0</v>
      </c>
      <c r="O907" s="39">
        <v>0</v>
      </c>
      <c r="P907" s="1075">
        <v>0</v>
      </c>
      <c r="Q907" s="39">
        <v>0</v>
      </c>
      <c r="R907" s="1075">
        <v>2</v>
      </c>
      <c r="S907" s="39">
        <v>130</v>
      </c>
      <c r="T907" s="1075">
        <v>0</v>
      </c>
      <c r="U907" s="39">
        <v>0</v>
      </c>
      <c r="V907" s="1075">
        <v>0</v>
      </c>
      <c r="W907" s="39">
        <v>0</v>
      </c>
      <c r="X907" s="1075">
        <v>2</v>
      </c>
      <c r="Y907" s="39">
        <v>130</v>
      </c>
      <c r="Z907" s="1075">
        <v>0</v>
      </c>
      <c r="AA907" s="39">
        <v>0</v>
      </c>
      <c r="AB907" s="1075">
        <v>0</v>
      </c>
      <c r="AC907" s="39">
        <v>0</v>
      </c>
      <c r="AD907" s="1075">
        <v>1</v>
      </c>
      <c r="AE907" s="39">
        <v>65</v>
      </c>
      <c r="AF907" s="1075">
        <v>0</v>
      </c>
      <c r="AG907" s="39">
        <v>0</v>
      </c>
      <c r="AH907" s="1075">
        <v>0</v>
      </c>
      <c r="AI907" s="39">
        <v>0</v>
      </c>
    </row>
    <row r="908" spans="1:35" s="6" customFormat="1">
      <c r="B908" s="121"/>
      <c r="C908" s="131" t="s">
        <v>1040</v>
      </c>
      <c r="D908" s="11"/>
      <c r="E908" s="91">
        <v>0</v>
      </c>
      <c r="F908" s="9" t="s">
        <v>950</v>
      </c>
      <c r="G908" s="113"/>
      <c r="H908" s="267"/>
      <c r="I908" s="113"/>
      <c r="J908" s="39">
        <v>1800</v>
      </c>
      <c r="K908" s="18">
        <v>0</v>
      </c>
      <c r="L908" s="969">
        <v>0</v>
      </c>
      <c r="M908" s="39">
        <v>0</v>
      </c>
      <c r="N908" s="1075">
        <v>0</v>
      </c>
      <c r="O908" s="39">
        <v>0</v>
      </c>
      <c r="P908" s="1075">
        <v>0</v>
      </c>
      <c r="Q908" s="39">
        <v>0</v>
      </c>
      <c r="R908" s="1075">
        <v>0</v>
      </c>
      <c r="S908" s="39">
        <v>0</v>
      </c>
      <c r="T908" s="1075">
        <v>0</v>
      </c>
      <c r="U908" s="39">
        <v>0</v>
      </c>
      <c r="V908" s="1075">
        <v>0</v>
      </c>
      <c r="W908" s="39">
        <v>0</v>
      </c>
      <c r="X908" s="1075">
        <v>0</v>
      </c>
      <c r="Y908" s="39">
        <v>0</v>
      </c>
      <c r="Z908" s="1075">
        <v>0</v>
      </c>
      <c r="AA908" s="39">
        <v>0</v>
      </c>
      <c r="AB908" s="1075">
        <v>0</v>
      </c>
      <c r="AC908" s="39">
        <v>0</v>
      </c>
      <c r="AD908" s="1075">
        <v>0</v>
      </c>
      <c r="AE908" s="39">
        <v>0</v>
      </c>
      <c r="AF908" s="1075">
        <v>0</v>
      </c>
      <c r="AG908" s="39">
        <v>0</v>
      </c>
      <c r="AH908" s="1075">
        <v>0</v>
      </c>
      <c r="AI908" s="39">
        <v>0</v>
      </c>
    </row>
    <row r="909" spans="1:35" s="6" customFormat="1" ht="24">
      <c r="B909" s="50">
        <v>24704</v>
      </c>
      <c r="C909" s="948" t="s">
        <v>1041</v>
      </c>
      <c r="D909" s="11"/>
      <c r="E909" s="964">
        <v>0</v>
      </c>
      <c r="F909" s="964"/>
      <c r="G909" s="964">
        <v>0</v>
      </c>
      <c r="H909" s="964">
        <v>0</v>
      </c>
      <c r="I909" s="964">
        <v>0</v>
      </c>
      <c r="J909" s="964"/>
      <c r="K909" s="964">
        <v>0</v>
      </c>
      <c r="L909" s="988">
        <v>0</v>
      </c>
      <c r="M909" s="964">
        <v>0</v>
      </c>
      <c r="N909" s="988">
        <v>0</v>
      </c>
      <c r="O909" s="964">
        <v>0</v>
      </c>
      <c r="P909" s="988">
        <v>0</v>
      </c>
      <c r="Q909" s="964">
        <v>0</v>
      </c>
      <c r="R909" s="988">
        <v>0</v>
      </c>
      <c r="S909" s="964">
        <v>0</v>
      </c>
      <c r="T909" s="988">
        <v>0</v>
      </c>
      <c r="U909" s="964">
        <v>0</v>
      </c>
      <c r="V909" s="988">
        <v>0</v>
      </c>
      <c r="W909" s="964">
        <v>0</v>
      </c>
      <c r="X909" s="988">
        <v>0</v>
      </c>
      <c r="Y909" s="964">
        <v>0</v>
      </c>
      <c r="Z909" s="988">
        <v>0</v>
      </c>
      <c r="AA909" s="964">
        <v>0</v>
      </c>
      <c r="AB909" s="988">
        <v>0</v>
      </c>
      <c r="AC909" s="964">
        <v>0</v>
      </c>
      <c r="AD909" s="988">
        <v>0</v>
      </c>
      <c r="AE909" s="964">
        <v>0</v>
      </c>
      <c r="AF909" s="988">
        <v>0</v>
      </c>
      <c r="AG909" s="964">
        <v>0</v>
      </c>
      <c r="AH909" s="988">
        <v>0</v>
      </c>
      <c r="AI909" s="964">
        <v>0</v>
      </c>
    </row>
    <row r="910" spans="1:35" s="6" customFormat="1" ht="66">
      <c r="B910" s="55">
        <v>3651.91</v>
      </c>
      <c r="C910" s="12" t="s">
        <v>1042</v>
      </c>
      <c r="D910" s="11"/>
      <c r="E910" s="91">
        <v>0</v>
      </c>
      <c r="F910" s="9" t="s">
        <v>11</v>
      </c>
      <c r="G910" s="16" t="s">
        <v>12</v>
      </c>
      <c r="H910" s="17" t="s">
        <v>13</v>
      </c>
      <c r="I910" s="16" t="s">
        <v>14</v>
      </c>
      <c r="J910" s="39">
        <v>3945</v>
      </c>
      <c r="K910" s="18">
        <v>0</v>
      </c>
      <c r="L910" s="969">
        <v>0</v>
      </c>
      <c r="M910" s="39">
        <v>0</v>
      </c>
      <c r="N910" s="1075">
        <v>0</v>
      </c>
      <c r="O910" s="39">
        <v>0</v>
      </c>
      <c r="P910" s="1075">
        <v>0</v>
      </c>
      <c r="Q910" s="39">
        <v>0</v>
      </c>
      <c r="R910" s="1075">
        <v>0</v>
      </c>
      <c r="S910" s="39">
        <v>0</v>
      </c>
      <c r="T910" s="1075">
        <v>0</v>
      </c>
      <c r="U910" s="39">
        <v>0</v>
      </c>
      <c r="V910" s="1075">
        <v>0</v>
      </c>
      <c r="W910" s="39">
        <v>0</v>
      </c>
      <c r="X910" s="1075">
        <v>0</v>
      </c>
      <c r="Y910" s="39">
        <v>0</v>
      </c>
      <c r="Z910" s="1075">
        <v>0</v>
      </c>
      <c r="AA910" s="39">
        <v>0</v>
      </c>
      <c r="AB910" s="1075">
        <v>0</v>
      </c>
      <c r="AC910" s="39">
        <v>0</v>
      </c>
      <c r="AD910" s="1075">
        <v>0</v>
      </c>
      <c r="AE910" s="39">
        <v>0</v>
      </c>
      <c r="AF910" s="1075">
        <v>0</v>
      </c>
      <c r="AG910" s="39">
        <v>0</v>
      </c>
      <c r="AH910" s="1075">
        <v>0</v>
      </c>
      <c r="AI910" s="39">
        <v>0</v>
      </c>
    </row>
    <row r="911" spans="1:35" s="6" customFormat="1">
      <c r="B911" s="50">
        <v>248</v>
      </c>
      <c r="C911" s="50" t="s">
        <v>1043</v>
      </c>
      <c r="D911" s="50"/>
      <c r="E911" s="968">
        <v>1204</v>
      </c>
      <c r="F911" s="968"/>
      <c r="G911" s="968">
        <v>0</v>
      </c>
      <c r="H911" s="968">
        <v>0</v>
      </c>
      <c r="I911" s="968">
        <v>0</v>
      </c>
      <c r="J911" s="968"/>
      <c r="K911" s="968">
        <v>360334</v>
      </c>
      <c r="L911" s="967">
        <v>0</v>
      </c>
      <c r="M911" s="968">
        <v>0</v>
      </c>
      <c r="N911" s="967">
        <v>0</v>
      </c>
      <c r="O911" s="968">
        <v>0</v>
      </c>
      <c r="P911" s="967">
        <v>6</v>
      </c>
      <c r="Q911" s="968">
        <v>1178</v>
      </c>
      <c r="R911" s="967">
        <v>197</v>
      </c>
      <c r="S911" s="968">
        <v>48815</v>
      </c>
      <c r="T911" s="967">
        <v>0</v>
      </c>
      <c r="U911" s="968">
        <v>0</v>
      </c>
      <c r="V911" s="967">
        <v>0</v>
      </c>
      <c r="W911" s="968">
        <v>0</v>
      </c>
      <c r="X911" s="967">
        <v>973</v>
      </c>
      <c r="Y911" s="968">
        <v>308627</v>
      </c>
      <c r="Z911" s="967">
        <v>0</v>
      </c>
      <c r="AA911" s="968">
        <v>0</v>
      </c>
      <c r="AB911" s="967">
        <v>0</v>
      </c>
      <c r="AC911" s="968">
        <v>0</v>
      </c>
      <c r="AD911" s="967">
        <v>31</v>
      </c>
      <c r="AE911" s="968">
        <v>1714</v>
      </c>
      <c r="AF911" s="967">
        <v>0</v>
      </c>
      <c r="AG911" s="968">
        <v>0</v>
      </c>
      <c r="AH911" s="967">
        <v>0</v>
      </c>
      <c r="AI911" s="968">
        <v>0</v>
      </c>
    </row>
    <row r="912" spans="1:35" s="6" customFormat="1" ht="24">
      <c r="B912" s="50">
        <v>24801</v>
      </c>
      <c r="C912" s="948" t="s">
        <v>1044</v>
      </c>
      <c r="D912" s="11"/>
      <c r="E912" s="964">
        <v>58</v>
      </c>
      <c r="F912" s="964"/>
      <c r="G912" s="964">
        <v>0</v>
      </c>
      <c r="H912" s="964">
        <v>0</v>
      </c>
      <c r="I912" s="964">
        <v>0</v>
      </c>
      <c r="J912" s="964"/>
      <c r="K912" s="964">
        <v>24410</v>
      </c>
      <c r="L912" s="988">
        <v>0</v>
      </c>
      <c r="M912" s="964">
        <v>0</v>
      </c>
      <c r="N912" s="988">
        <v>0</v>
      </c>
      <c r="O912" s="964">
        <v>0</v>
      </c>
      <c r="P912" s="988">
        <v>0</v>
      </c>
      <c r="Q912" s="964">
        <v>0</v>
      </c>
      <c r="R912" s="988">
        <v>21</v>
      </c>
      <c r="S912" s="964">
        <v>13397</v>
      </c>
      <c r="T912" s="988">
        <v>0</v>
      </c>
      <c r="U912" s="964">
        <v>0</v>
      </c>
      <c r="V912" s="988">
        <v>0</v>
      </c>
      <c r="W912" s="964">
        <v>0</v>
      </c>
      <c r="X912" s="988">
        <v>40</v>
      </c>
      <c r="Y912" s="964">
        <v>11013</v>
      </c>
      <c r="Z912" s="988">
        <v>0</v>
      </c>
      <c r="AA912" s="964">
        <v>0</v>
      </c>
      <c r="AB912" s="988">
        <v>0</v>
      </c>
      <c r="AC912" s="964">
        <v>0</v>
      </c>
      <c r="AD912" s="988">
        <v>0</v>
      </c>
      <c r="AE912" s="964">
        <v>0</v>
      </c>
      <c r="AF912" s="988">
        <v>0</v>
      </c>
      <c r="AG912" s="964">
        <v>0</v>
      </c>
      <c r="AH912" s="988">
        <v>0</v>
      </c>
      <c r="AI912" s="964">
        <v>0</v>
      </c>
    </row>
    <row r="913" spans="1:35" s="6" customFormat="1" ht="66">
      <c r="B913" s="55">
        <v>194.39</v>
      </c>
      <c r="C913" s="13" t="s">
        <v>1045</v>
      </c>
      <c r="D913" s="11"/>
      <c r="E913" s="91">
        <v>26</v>
      </c>
      <c r="F913" s="9" t="s">
        <v>11</v>
      </c>
      <c r="G913" s="16" t="s">
        <v>12</v>
      </c>
      <c r="H913" s="17" t="s">
        <v>13</v>
      </c>
      <c r="I913" s="16" t="s">
        <v>14</v>
      </c>
      <c r="J913" s="39">
        <v>210</v>
      </c>
      <c r="K913" s="18">
        <v>5460</v>
      </c>
      <c r="L913" s="969">
        <v>0</v>
      </c>
      <c r="M913" s="39">
        <v>0</v>
      </c>
      <c r="N913" s="1075">
        <v>0</v>
      </c>
      <c r="O913" s="39">
        <v>0</v>
      </c>
      <c r="P913" s="1075">
        <v>0</v>
      </c>
      <c r="Q913" s="39">
        <v>0</v>
      </c>
      <c r="R913" s="1075">
        <v>3</v>
      </c>
      <c r="S913" s="39">
        <v>630</v>
      </c>
      <c r="T913" s="1075">
        <v>0</v>
      </c>
      <c r="U913" s="39">
        <v>0</v>
      </c>
      <c r="V913" s="1075">
        <v>0</v>
      </c>
      <c r="W913" s="39">
        <v>0</v>
      </c>
      <c r="X913" s="1075">
        <v>23</v>
      </c>
      <c r="Y913" s="39">
        <v>4830</v>
      </c>
      <c r="Z913" s="1075">
        <v>0</v>
      </c>
      <c r="AA913" s="39">
        <v>0</v>
      </c>
      <c r="AB913" s="1075">
        <v>0</v>
      </c>
      <c r="AC913" s="39">
        <v>0</v>
      </c>
      <c r="AD913" s="1075">
        <v>0</v>
      </c>
      <c r="AE913" s="39">
        <v>0</v>
      </c>
      <c r="AF913" s="1075">
        <v>0</v>
      </c>
      <c r="AG913" s="39">
        <v>0</v>
      </c>
      <c r="AH913" s="1075">
        <v>0</v>
      </c>
      <c r="AI913" s="39">
        <v>0</v>
      </c>
    </row>
    <row r="914" spans="1:35" s="6" customFormat="1" ht="66">
      <c r="B914" s="55">
        <v>100</v>
      </c>
      <c r="C914" s="13" t="s">
        <v>1046</v>
      </c>
      <c r="D914" s="11"/>
      <c r="E914" s="91">
        <v>10</v>
      </c>
      <c r="F914" s="9" t="s">
        <v>11</v>
      </c>
      <c r="G914" s="16" t="s">
        <v>12</v>
      </c>
      <c r="H914" s="17" t="s">
        <v>13</v>
      </c>
      <c r="I914" s="16" t="s">
        <v>14</v>
      </c>
      <c r="J914" s="39">
        <v>109</v>
      </c>
      <c r="K914" s="18">
        <v>1090</v>
      </c>
      <c r="L914" s="969">
        <v>0</v>
      </c>
      <c r="M914" s="39">
        <v>0</v>
      </c>
      <c r="N914" s="1075">
        <v>0</v>
      </c>
      <c r="O914" s="39">
        <v>0</v>
      </c>
      <c r="P914" s="1075">
        <v>0</v>
      </c>
      <c r="Q914" s="39">
        <v>0</v>
      </c>
      <c r="R914" s="1075">
        <v>5</v>
      </c>
      <c r="S914" s="39">
        <v>545</v>
      </c>
      <c r="T914" s="1075">
        <v>0</v>
      </c>
      <c r="U914" s="39">
        <v>0</v>
      </c>
      <c r="V914" s="1075">
        <v>0</v>
      </c>
      <c r="W914" s="39">
        <v>0</v>
      </c>
      <c r="X914" s="1075">
        <v>5</v>
      </c>
      <c r="Y914" s="39">
        <v>545</v>
      </c>
      <c r="Z914" s="1075">
        <v>0</v>
      </c>
      <c r="AA914" s="39">
        <v>0</v>
      </c>
      <c r="AB914" s="1075">
        <v>0</v>
      </c>
      <c r="AC914" s="39">
        <v>0</v>
      </c>
      <c r="AD914" s="1075">
        <v>0</v>
      </c>
      <c r="AE914" s="39">
        <v>0</v>
      </c>
      <c r="AF914" s="1075">
        <v>0</v>
      </c>
      <c r="AG914" s="39">
        <v>0</v>
      </c>
      <c r="AH914" s="1075">
        <v>0</v>
      </c>
      <c r="AI914" s="39">
        <v>0</v>
      </c>
    </row>
    <row r="915" spans="1:35" s="6" customFormat="1" ht="66">
      <c r="B915" s="55">
        <v>147.94999999999999</v>
      </c>
      <c r="C915" s="13" t="s">
        <v>1047</v>
      </c>
      <c r="D915" s="11"/>
      <c r="E915" s="91">
        <v>16</v>
      </c>
      <c r="F915" s="9" t="s">
        <v>1048</v>
      </c>
      <c r="G915" s="16" t="s">
        <v>12</v>
      </c>
      <c r="H915" s="17" t="s">
        <v>13</v>
      </c>
      <c r="I915" s="16" t="s">
        <v>14</v>
      </c>
      <c r="J915" s="39">
        <v>160</v>
      </c>
      <c r="K915" s="18">
        <v>2560</v>
      </c>
      <c r="L915" s="969">
        <v>0</v>
      </c>
      <c r="M915" s="39">
        <v>0</v>
      </c>
      <c r="N915" s="1075">
        <v>0</v>
      </c>
      <c r="O915" s="39">
        <v>0</v>
      </c>
      <c r="P915" s="1075">
        <v>0</v>
      </c>
      <c r="Q915" s="39">
        <v>0</v>
      </c>
      <c r="R915" s="1075">
        <v>8</v>
      </c>
      <c r="S915" s="39">
        <v>1280</v>
      </c>
      <c r="T915" s="1075">
        <v>0</v>
      </c>
      <c r="U915" s="39">
        <v>0</v>
      </c>
      <c r="V915" s="1075">
        <v>0</v>
      </c>
      <c r="W915" s="39">
        <v>0</v>
      </c>
      <c r="X915" s="1075">
        <v>8</v>
      </c>
      <c r="Y915" s="39">
        <v>1280</v>
      </c>
      <c r="Z915" s="1075">
        <v>0</v>
      </c>
      <c r="AA915" s="39">
        <v>0</v>
      </c>
      <c r="AB915" s="1075">
        <v>0</v>
      </c>
      <c r="AC915" s="39">
        <v>0</v>
      </c>
      <c r="AD915" s="1075">
        <v>0</v>
      </c>
      <c r="AE915" s="39">
        <v>0</v>
      </c>
      <c r="AF915" s="1075">
        <v>0</v>
      </c>
      <c r="AG915" s="39">
        <v>0</v>
      </c>
      <c r="AH915" s="1075">
        <v>0</v>
      </c>
      <c r="AI915" s="39">
        <v>0</v>
      </c>
    </row>
    <row r="916" spans="1:35" s="6" customFormat="1" ht="66">
      <c r="B916" s="55">
        <v>3596</v>
      </c>
      <c r="C916" s="1004" t="s">
        <v>1049</v>
      </c>
      <c r="D916" s="11"/>
      <c r="E916" s="91">
        <v>2</v>
      </c>
      <c r="F916" s="9" t="s">
        <v>40</v>
      </c>
      <c r="G916" s="16" t="s">
        <v>12</v>
      </c>
      <c r="H916" s="17" t="s">
        <v>13</v>
      </c>
      <c r="I916" s="16" t="s">
        <v>14</v>
      </c>
      <c r="J916" s="39">
        <v>3884</v>
      </c>
      <c r="K916" s="18">
        <v>7768</v>
      </c>
      <c r="L916" s="969">
        <v>0</v>
      </c>
      <c r="M916" s="39">
        <v>0</v>
      </c>
      <c r="N916" s="1075">
        <v>0</v>
      </c>
      <c r="O916" s="39">
        <v>0</v>
      </c>
      <c r="P916" s="1075">
        <v>0</v>
      </c>
      <c r="Q916" s="39">
        <v>0</v>
      </c>
      <c r="R916" s="1075">
        <v>1</v>
      </c>
      <c r="S916" s="39">
        <v>3884</v>
      </c>
      <c r="T916" s="1075">
        <v>0</v>
      </c>
      <c r="U916" s="39">
        <v>0</v>
      </c>
      <c r="V916" s="1075">
        <v>0</v>
      </c>
      <c r="W916" s="39">
        <v>0</v>
      </c>
      <c r="X916" s="1075">
        <v>1</v>
      </c>
      <c r="Y916" s="39">
        <v>3884</v>
      </c>
      <c r="Z916" s="1075">
        <v>0</v>
      </c>
      <c r="AA916" s="39">
        <v>0</v>
      </c>
      <c r="AB916" s="1075">
        <v>0</v>
      </c>
      <c r="AC916" s="39">
        <v>0</v>
      </c>
      <c r="AD916" s="1075">
        <v>0</v>
      </c>
      <c r="AE916" s="39">
        <v>0</v>
      </c>
      <c r="AF916" s="1075">
        <v>0</v>
      </c>
      <c r="AG916" s="39">
        <v>0</v>
      </c>
      <c r="AH916" s="1075">
        <v>0</v>
      </c>
      <c r="AI916" s="39">
        <v>0</v>
      </c>
    </row>
    <row r="917" spans="1:35" s="6" customFormat="1" ht="66">
      <c r="A917" s="81"/>
      <c r="B917" s="127"/>
      <c r="C917" s="1005" t="s">
        <v>1052</v>
      </c>
      <c r="D917" s="11"/>
      <c r="E917" s="91"/>
      <c r="F917" s="9" t="s">
        <v>40</v>
      </c>
      <c r="G917" s="16" t="s">
        <v>12</v>
      </c>
      <c r="H917" s="17" t="s">
        <v>13</v>
      </c>
      <c r="I917" s="16" t="s">
        <v>14</v>
      </c>
      <c r="J917" s="39">
        <v>2300</v>
      </c>
      <c r="K917" s="18">
        <v>6900</v>
      </c>
      <c r="L917" s="969">
        <v>0</v>
      </c>
      <c r="M917" s="39">
        <v>0</v>
      </c>
      <c r="N917" s="1075">
        <v>0</v>
      </c>
      <c r="O917" s="39">
        <v>0</v>
      </c>
      <c r="P917" s="1075">
        <v>0</v>
      </c>
      <c r="Q917" s="39">
        <v>0</v>
      </c>
      <c r="R917" s="1075">
        <v>3</v>
      </c>
      <c r="S917" s="39">
        <v>6900</v>
      </c>
      <c r="T917" s="1075">
        <v>0</v>
      </c>
      <c r="U917" s="39">
        <v>0</v>
      </c>
      <c r="V917" s="1075">
        <v>0</v>
      </c>
      <c r="W917" s="39">
        <v>0</v>
      </c>
      <c r="X917" s="1075">
        <v>0</v>
      </c>
      <c r="Y917" s="39">
        <v>0</v>
      </c>
      <c r="Z917" s="1075">
        <v>0</v>
      </c>
      <c r="AA917" s="39">
        <v>0</v>
      </c>
      <c r="AB917" s="1075">
        <v>0</v>
      </c>
      <c r="AC917" s="39">
        <v>0</v>
      </c>
      <c r="AD917" s="1075">
        <v>0</v>
      </c>
      <c r="AE917" s="39">
        <v>0</v>
      </c>
      <c r="AF917" s="1075">
        <v>0</v>
      </c>
      <c r="AG917" s="39">
        <v>0</v>
      </c>
      <c r="AH917" s="1075">
        <v>0</v>
      </c>
      <c r="AI917" s="39">
        <v>0</v>
      </c>
    </row>
    <row r="918" spans="1:35" s="6" customFormat="1" ht="66">
      <c r="B918" s="55">
        <v>145.80000000000001</v>
      </c>
      <c r="C918" s="92" t="s">
        <v>1055</v>
      </c>
      <c r="D918" s="11"/>
      <c r="E918" s="91">
        <v>4</v>
      </c>
      <c r="F918" s="9" t="s">
        <v>108</v>
      </c>
      <c r="G918" s="16" t="s">
        <v>12</v>
      </c>
      <c r="H918" s="17" t="s">
        <v>13</v>
      </c>
      <c r="I918" s="16" t="s">
        <v>14</v>
      </c>
      <c r="J918" s="39">
        <v>158</v>
      </c>
      <c r="K918" s="18">
        <v>632</v>
      </c>
      <c r="L918" s="969">
        <v>0</v>
      </c>
      <c r="M918" s="39">
        <v>0</v>
      </c>
      <c r="N918" s="1075">
        <v>0</v>
      </c>
      <c r="O918" s="39">
        <v>0</v>
      </c>
      <c r="P918" s="1075">
        <v>0</v>
      </c>
      <c r="Q918" s="39">
        <v>0</v>
      </c>
      <c r="R918" s="1075">
        <v>1</v>
      </c>
      <c r="S918" s="39">
        <v>158</v>
      </c>
      <c r="T918" s="1075">
        <v>0</v>
      </c>
      <c r="U918" s="39">
        <v>0</v>
      </c>
      <c r="V918" s="1075">
        <v>0</v>
      </c>
      <c r="W918" s="39">
        <v>0</v>
      </c>
      <c r="X918" s="1075">
        <v>3</v>
      </c>
      <c r="Y918" s="39">
        <v>474</v>
      </c>
      <c r="Z918" s="1075">
        <v>0</v>
      </c>
      <c r="AA918" s="39">
        <v>0</v>
      </c>
      <c r="AB918" s="1075">
        <v>0</v>
      </c>
      <c r="AC918" s="39">
        <v>0</v>
      </c>
      <c r="AD918" s="1075">
        <v>0</v>
      </c>
      <c r="AE918" s="39">
        <v>0</v>
      </c>
      <c r="AF918" s="1075">
        <v>0</v>
      </c>
      <c r="AG918" s="39">
        <v>0</v>
      </c>
      <c r="AH918" s="1075">
        <v>0</v>
      </c>
      <c r="AI918" s="39">
        <v>0</v>
      </c>
    </row>
    <row r="919" spans="1:35" s="6" customFormat="1">
      <c r="B919" s="50">
        <v>24802</v>
      </c>
      <c r="C919" s="948" t="s">
        <v>1058</v>
      </c>
      <c r="D919" s="11"/>
      <c r="E919" s="964">
        <v>0</v>
      </c>
      <c r="F919" s="964"/>
      <c r="G919" s="964">
        <v>0</v>
      </c>
      <c r="H919" s="964">
        <v>0</v>
      </c>
      <c r="I919" s="964">
        <v>0</v>
      </c>
      <c r="J919" s="964"/>
      <c r="K919" s="964">
        <v>0</v>
      </c>
      <c r="L919" s="988">
        <v>0</v>
      </c>
      <c r="M919" s="964">
        <v>0</v>
      </c>
      <c r="N919" s="988">
        <v>0</v>
      </c>
      <c r="O919" s="964">
        <v>0</v>
      </c>
      <c r="P919" s="988">
        <v>0</v>
      </c>
      <c r="Q919" s="964">
        <v>0</v>
      </c>
      <c r="R919" s="988">
        <v>0</v>
      </c>
      <c r="S919" s="964">
        <v>0</v>
      </c>
      <c r="T919" s="988">
        <v>0</v>
      </c>
      <c r="U919" s="964">
        <v>0</v>
      </c>
      <c r="V919" s="988">
        <v>0</v>
      </c>
      <c r="W919" s="964">
        <v>0</v>
      </c>
      <c r="X919" s="988">
        <v>0</v>
      </c>
      <c r="Y919" s="964">
        <v>0</v>
      </c>
      <c r="Z919" s="988">
        <v>0</v>
      </c>
      <c r="AA919" s="964">
        <v>0</v>
      </c>
      <c r="AB919" s="988">
        <v>0</v>
      </c>
      <c r="AC919" s="964">
        <v>0</v>
      </c>
      <c r="AD919" s="988">
        <v>0</v>
      </c>
      <c r="AE919" s="964">
        <v>0</v>
      </c>
      <c r="AF919" s="988">
        <v>0</v>
      </c>
      <c r="AG919" s="964">
        <v>0</v>
      </c>
      <c r="AH919" s="988">
        <v>0</v>
      </c>
      <c r="AI919" s="964">
        <v>0</v>
      </c>
    </row>
    <row r="920" spans="1:35" s="6" customFormat="1">
      <c r="B920" s="121"/>
      <c r="C920" s="122"/>
      <c r="D920" s="132"/>
      <c r="E920" s="91"/>
      <c r="F920" s="9"/>
      <c r="G920" s="113"/>
      <c r="H920" s="113"/>
      <c r="I920" s="113"/>
      <c r="J920" s="39"/>
      <c r="K920" s="18">
        <v>0</v>
      </c>
      <c r="L920" s="969">
        <v>0</v>
      </c>
      <c r="M920" s="39">
        <v>0</v>
      </c>
      <c r="N920" s="1075">
        <v>0</v>
      </c>
      <c r="O920" s="39">
        <v>0</v>
      </c>
      <c r="P920" s="1075">
        <v>0</v>
      </c>
      <c r="Q920" s="39">
        <v>0</v>
      </c>
      <c r="R920" s="1075">
        <v>0</v>
      </c>
      <c r="S920" s="39">
        <v>0</v>
      </c>
      <c r="T920" s="1075">
        <v>0</v>
      </c>
      <c r="U920" s="39">
        <v>0</v>
      </c>
      <c r="V920" s="1075">
        <v>0</v>
      </c>
      <c r="W920" s="39">
        <v>0</v>
      </c>
      <c r="X920" s="1075">
        <v>0</v>
      </c>
      <c r="Y920" s="39">
        <v>0</v>
      </c>
      <c r="Z920" s="1075">
        <v>0</v>
      </c>
      <c r="AA920" s="39">
        <v>0</v>
      </c>
      <c r="AB920" s="1075">
        <v>0</v>
      </c>
      <c r="AC920" s="39">
        <v>0</v>
      </c>
      <c r="AD920" s="1075">
        <v>0</v>
      </c>
      <c r="AE920" s="39">
        <v>0</v>
      </c>
      <c r="AF920" s="1075">
        <v>0</v>
      </c>
      <c r="AG920" s="39">
        <v>0</v>
      </c>
      <c r="AH920" s="1075">
        <v>0</v>
      </c>
      <c r="AI920" s="39">
        <v>0</v>
      </c>
    </row>
    <row r="921" spans="1:35" s="6" customFormat="1" ht="24">
      <c r="B921" s="50">
        <v>24803</v>
      </c>
      <c r="C921" s="948" t="s">
        <v>1059</v>
      </c>
      <c r="D921" s="11"/>
      <c r="E921" s="964">
        <v>0</v>
      </c>
      <c r="F921" s="964"/>
      <c r="G921" s="964">
        <v>0</v>
      </c>
      <c r="H921" s="964">
        <v>0</v>
      </c>
      <c r="I921" s="964">
        <v>0</v>
      </c>
      <c r="J921" s="964"/>
      <c r="K921" s="964">
        <v>0</v>
      </c>
      <c r="L921" s="988">
        <v>0</v>
      </c>
      <c r="M921" s="964">
        <v>0</v>
      </c>
      <c r="N921" s="988">
        <v>0</v>
      </c>
      <c r="O921" s="964">
        <v>0</v>
      </c>
      <c r="P921" s="988">
        <v>0</v>
      </c>
      <c r="Q921" s="964">
        <v>0</v>
      </c>
      <c r="R921" s="988">
        <v>0</v>
      </c>
      <c r="S921" s="964">
        <v>0</v>
      </c>
      <c r="T921" s="988">
        <v>0</v>
      </c>
      <c r="U921" s="964">
        <v>0</v>
      </c>
      <c r="V921" s="988">
        <v>0</v>
      </c>
      <c r="W921" s="964">
        <v>0</v>
      </c>
      <c r="X921" s="988">
        <v>0</v>
      </c>
      <c r="Y921" s="964">
        <v>0</v>
      </c>
      <c r="Z921" s="988">
        <v>0</v>
      </c>
      <c r="AA921" s="964">
        <v>0</v>
      </c>
      <c r="AB921" s="988">
        <v>0</v>
      </c>
      <c r="AC921" s="964">
        <v>0</v>
      </c>
      <c r="AD921" s="988">
        <v>0</v>
      </c>
      <c r="AE921" s="964">
        <v>0</v>
      </c>
      <c r="AF921" s="988">
        <v>0</v>
      </c>
      <c r="AG921" s="964">
        <v>0</v>
      </c>
      <c r="AH921" s="988">
        <v>0</v>
      </c>
      <c r="AI921" s="964">
        <v>0</v>
      </c>
    </row>
    <row r="922" spans="1:35" s="6" customFormat="1">
      <c r="B922" s="121"/>
      <c r="C922" s="133"/>
      <c r="D922" s="132"/>
      <c r="E922" s="91">
        <v>0</v>
      </c>
      <c r="F922" s="9"/>
      <c r="G922" s="16"/>
      <c r="H922" s="17"/>
      <c r="I922" s="16"/>
      <c r="J922" s="39"/>
      <c r="K922" s="18">
        <v>0</v>
      </c>
      <c r="L922" s="969">
        <v>0</v>
      </c>
      <c r="M922" s="39">
        <v>0</v>
      </c>
      <c r="N922" s="1075">
        <v>0</v>
      </c>
      <c r="O922" s="39">
        <v>0</v>
      </c>
      <c r="P922" s="1075">
        <v>0</v>
      </c>
      <c r="Q922" s="39">
        <v>0</v>
      </c>
      <c r="R922" s="1075">
        <v>0</v>
      </c>
      <c r="S922" s="39">
        <v>0</v>
      </c>
      <c r="T922" s="1075">
        <v>0</v>
      </c>
      <c r="U922" s="39">
        <v>0</v>
      </c>
      <c r="V922" s="1075">
        <v>0</v>
      </c>
      <c r="W922" s="39">
        <v>0</v>
      </c>
      <c r="X922" s="1075">
        <v>0</v>
      </c>
      <c r="Y922" s="39">
        <v>0</v>
      </c>
      <c r="Z922" s="1075">
        <v>0</v>
      </c>
      <c r="AA922" s="39">
        <v>0</v>
      </c>
      <c r="AB922" s="1075">
        <v>0</v>
      </c>
      <c r="AC922" s="39">
        <v>0</v>
      </c>
      <c r="AD922" s="1075">
        <v>0</v>
      </c>
      <c r="AE922" s="39">
        <v>0</v>
      </c>
      <c r="AF922" s="1075">
        <v>0</v>
      </c>
      <c r="AG922" s="39">
        <v>0</v>
      </c>
      <c r="AH922" s="1075">
        <v>0</v>
      </c>
      <c r="AI922" s="39">
        <v>0</v>
      </c>
    </row>
    <row r="923" spans="1:35" s="6" customFormat="1" ht="24">
      <c r="B923" s="50">
        <v>24804</v>
      </c>
      <c r="C923" s="948" t="s">
        <v>1060</v>
      </c>
      <c r="D923" s="11"/>
      <c r="E923" s="964">
        <v>14</v>
      </c>
      <c r="F923" s="964"/>
      <c r="G923" s="964">
        <v>0</v>
      </c>
      <c r="H923" s="964">
        <v>0</v>
      </c>
      <c r="I923" s="964">
        <v>0</v>
      </c>
      <c r="J923" s="964"/>
      <c r="K923" s="964">
        <v>4214</v>
      </c>
      <c r="L923" s="988">
        <v>0</v>
      </c>
      <c r="M923" s="964">
        <v>0</v>
      </c>
      <c r="N923" s="988">
        <v>0</v>
      </c>
      <c r="O923" s="964">
        <v>0</v>
      </c>
      <c r="P923" s="988">
        <v>4</v>
      </c>
      <c r="Q923" s="964">
        <v>984</v>
      </c>
      <c r="R923" s="988">
        <v>4</v>
      </c>
      <c r="S923" s="964">
        <v>1292</v>
      </c>
      <c r="T923" s="988">
        <v>0</v>
      </c>
      <c r="U923" s="964">
        <v>0</v>
      </c>
      <c r="V923" s="988">
        <v>0</v>
      </c>
      <c r="W923" s="964">
        <v>0</v>
      </c>
      <c r="X923" s="988">
        <v>4</v>
      </c>
      <c r="Y923" s="964">
        <v>1292</v>
      </c>
      <c r="Z923" s="988">
        <v>0</v>
      </c>
      <c r="AA923" s="964">
        <v>0</v>
      </c>
      <c r="AB923" s="988">
        <v>0</v>
      </c>
      <c r="AC923" s="964">
        <v>0</v>
      </c>
      <c r="AD923" s="988">
        <v>2</v>
      </c>
      <c r="AE923" s="964">
        <v>646</v>
      </c>
      <c r="AF923" s="988">
        <v>0</v>
      </c>
      <c r="AG923" s="964">
        <v>0</v>
      </c>
      <c r="AH923" s="988">
        <v>0</v>
      </c>
      <c r="AI923" s="964">
        <v>0</v>
      </c>
    </row>
    <row r="924" spans="1:35" s="6" customFormat="1" ht="66">
      <c r="B924" s="55">
        <v>227.38</v>
      </c>
      <c r="C924" s="73" t="s">
        <v>1061</v>
      </c>
      <c r="D924" s="11"/>
      <c r="E924" s="91">
        <v>9</v>
      </c>
      <c r="F924" s="31" t="s">
        <v>11</v>
      </c>
      <c r="G924" s="16" t="s">
        <v>12</v>
      </c>
      <c r="H924" s="17" t="s">
        <v>13</v>
      </c>
      <c r="I924" s="16" t="s">
        <v>14</v>
      </c>
      <c r="J924" s="39">
        <v>246</v>
      </c>
      <c r="K924" s="18">
        <v>2214</v>
      </c>
      <c r="L924" s="969">
        <v>0</v>
      </c>
      <c r="M924" s="39">
        <v>0</v>
      </c>
      <c r="N924" s="1075">
        <v>0</v>
      </c>
      <c r="O924" s="39">
        <v>0</v>
      </c>
      <c r="P924" s="1075">
        <v>4</v>
      </c>
      <c r="Q924" s="39">
        <v>984</v>
      </c>
      <c r="R924" s="1075">
        <v>2</v>
      </c>
      <c r="S924" s="39">
        <v>492</v>
      </c>
      <c r="T924" s="1075">
        <v>0</v>
      </c>
      <c r="U924" s="39">
        <v>0</v>
      </c>
      <c r="V924" s="1075">
        <v>0</v>
      </c>
      <c r="W924" s="39">
        <v>0</v>
      </c>
      <c r="X924" s="1075">
        <v>2</v>
      </c>
      <c r="Y924" s="39">
        <v>492</v>
      </c>
      <c r="Z924" s="1075">
        <v>0</v>
      </c>
      <c r="AA924" s="39">
        <v>0</v>
      </c>
      <c r="AB924" s="1075">
        <v>0</v>
      </c>
      <c r="AC924" s="39">
        <v>0</v>
      </c>
      <c r="AD924" s="1075">
        <v>1</v>
      </c>
      <c r="AE924" s="39">
        <v>246</v>
      </c>
      <c r="AF924" s="1075">
        <v>0</v>
      </c>
      <c r="AG924" s="39">
        <v>0</v>
      </c>
      <c r="AH924" s="1075">
        <v>0</v>
      </c>
      <c r="AI924" s="39">
        <v>0</v>
      </c>
    </row>
    <row r="925" spans="1:35" s="6" customFormat="1" ht="66">
      <c r="B925" s="55">
        <v>370.7</v>
      </c>
      <c r="C925" s="73" t="s">
        <v>1062</v>
      </c>
      <c r="D925" s="11"/>
      <c r="E925" s="91">
        <v>5</v>
      </c>
      <c r="F925" s="31" t="s">
        <v>11</v>
      </c>
      <c r="G925" s="16" t="s">
        <v>12</v>
      </c>
      <c r="H925" s="17" t="s">
        <v>13</v>
      </c>
      <c r="I925" s="16" t="s">
        <v>14</v>
      </c>
      <c r="J925" s="39">
        <v>400</v>
      </c>
      <c r="K925" s="18">
        <v>2000</v>
      </c>
      <c r="L925" s="969">
        <v>0</v>
      </c>
      <c r="M925" s="39">
        <v>0</v>
      </c>
      <c r="N925" s="1075">
        <v>0</v>
      </c>
      <c r="O925" s="39">
        <v>0</v>
      </c>
      <c r="P925" s="1075">
        <v>0</v>
      </c>
      <c r="Q925" s="39">
        <v>0</v>
      </c>
      <c r="R925" s="1075">
        <v>2</v>
      </c>
      <c r="S925" s="39">
        <v>800</v>
      </c>
      <c r="T925" s="1075">
        <v>0</v>
      </c>
      <c r="U925" s="39">
        <v>0</v>
      </c>
      <c r="V925" s="1075">
        <v>0</v>
      </c>
      <c r="W925" s="39">
        <v>0</v>
      </c>
      <c r="X925" s="1075">
        <v>2</v>
      </c>
      <c r="Y925" s="39">
        <v>800</v>
      </c>
      <c r="Z925" s="1075">
        <v>0</v>
      </c>
      <c r="AA925" s="39">
        <v>0</v>
      </c>
      <c r="AB925" s="1075">
        <v>0</v>
      </c>
      <c r="AC925" s="39">
        <v>0</v>
      </c>
      <c r="AD925" s="1075">
        <v>1</v>
      </c>
      <c r="AE925" s="39">
        <v>400</v>
      </c>
      <c r="AF925" s="1075">
        <v>0</v>
      </c>
      <c r="AG925" s="39">
        <v>0</v>
      </c>
      <c r="AH925" s="1075">
        <v>0</v>
      </c>
      <c r="AI925" s="39">
        <v>0</v>
      </c>
    </row>
    <row r="926" spans="1:35" s="6" customFormat="1" ht="66">
      <c r="B926" s="55">
        <v>1336.7375999999997</v>
      </c>
      <c r="C926" s="12" t="s">
        <v>1063</v>
      </c>
      <c r="D926" s="11"/>
      <c r="E926" s="91">
        <v>0</v>
      </c>
      <c r="F926" s="31" t="s">
        <v>11</v>
      </c>
      <c r="G926" s="16" t="s">
        <v>12</v>
      </c>
      <c r="H926" s="17" t="s">
        <v>13</v>
      </c>
      <c r="I926" s="16" t="s">
        <v>14</v>
      </c>
      <c r="J926" s="39">
        <v>1444</v>
      </c>
      <c r="K926" s="18">
        <v>0</v>
      </c>
      <c r="L926" s="969">
        <v>0</v>
      </c>
      <c r="M926" s="39">
        <v>0</v>
      </c>
      <c r="N926" s="1075">
        <v>0</v>
      </c>
      <c r="O926" s="39">
        <v>0</v>
      </c>
      <c r="P926" s="1075">
        <v>0</v>
      </c>
      <c r="Q926" s="39">
        <v>0</v>
      </c>
      <c r="R926" s="1075">
        <v>0</v>
      </c>
      <c r="S926" s="39">
        <v>0</v>
      </c>
      <c r="T926" s="1075">
        <v>0</v>
      </c>
      <c r="U926" s="39">
        <v>0</v>
      </c>
      <c r="V926" s="1075">
        <v>0</v>
      </c>
      <c r="W926" s="39">
        <v>0</v>
      </c>
      <c r="X926" s="1075">
        <v>0</v>
      </c>
      <c r="Y926" s="39">
        <v>0</v>
      </c>
      <c r="Z926" s="1075">
        <v>0</v>
      </c>
      <c r="AA926" s="39">
        <v>0</v>
      </c>
      <c r="AB926" s="1075">
        <v>0</v>
      </c>
      <c r="AC926" s="39">
        <v>0</v>
      </c>
      <c r="AD926" s="1075">
        <v>0</v>
      </c>
      <c r="AE926" s="39">
        <v>0</v>
      </c>
      <c r="AF926" s="1075">
        <v>0</v>
      </c>
      <c r="AG926" s="39">
        <v>0</v>
      </c>
      <c r="AH926" s="1075">
        <v>0</v>
      </c>
      <c r="AI926" s="39">
        <v>0</v>
      </c>
    </row>
    <row r="927" spans="1:35" s="6" customFormat="1" ht="66">
      <c r="B927" s="55">
        <v>1364.2991999999997</v>
      </c>
      <c r="C927" s="12" t="s">
        <v>1064</v>
      </c>
      <c r="D927" s="11"/>
      <c r="E927" s="91">
        <v>0</v>
      </c>
      <c r="F927" s="9" t="s">
        <v>11</v>
      </c>
      <c r="G927" s="16" t="s">
        <v>12</v>
      </c>
      <c r="H927" s="17" t="s">
        <v>13</v>
      </c>
      <c r="I927" s="16" t="s">
        <v>14</v>
      </c>
      <c r="J927" s="39">
        <v>1474</v>
      </c>
      <c r="K927" s="18">
        <v>0</v>
      </c>
      <c r="L927" s="969">
        <v>0</v>
      </c>
      <c r="M927" s="39">
        <v>0</v>
      </c>
      <c r="N927" s="1075">
        <v>0</v>
      </c>
      <c r="O927" s="39">
        <v>0</v>
      </c>
      <c r="P927" s="1075">
        <v>0</v>
      </c>
      <c r="Q927" s="39">
        <v>0</v>
      </c>
      <c r="R927" s="1075">
        <v>0</v>
      </c>
      <c r="S927" s="39">
        <v>0</v>
      </c>
      <c r="T927" s="1075">
        <v>0</v>
      </c>
      <c r="U927" s="39">
        <v>0</v>
      </c>
      <c r="V927" s="1075">
        <v>0</v>
      </c>
      <c r="W927" s="39">
        <v>0</v>
      </c>
      <c r="X927" s="1075">
        <v>0</v>
      </c>
      <c r="Y927" s="39">
        <v>0</v>
      </c>
      <c r="Z927" s="1075">
        <v>0</v>
      </c>
      <c r="AA927" s="39">
        <v>0</v>
      </c>
      <c r="AB927" s="1075">
        <v>0</v>
      </c>
      <c r="AC927" s="39">
        <v>0</v>
      </c>
      <c r="AD927" s="1075">
        <v>0</v>
      </c>
      <c r="AE927" s="39">
        <v>0</v>
      </c>
      <c r="AF927" s="1075">
        <v>0</v>
      </c>
      <c r="AG927" s="39">
        <v>0</v>
      </c>
      <c r="AH927" s="1075">
        <v>0</v>
      </c>
      <c r="AI927" s="39">
        <v>0</v>
      </c>
    </row>
    <row r="928" spans="1:35" s="6" customFormat="1" ht="66">
      <c r="B928" s="55">
        <v>1446.9839999999999</v>
      </c>
      <c r="C928" s="12" t="s">
        <v>1065</v>
      </c>
      <c r="D928" s="11"/>
      <c r="E928" s="91">
        <v>0</v>
      </c>
      <c r="F928" s="9" t="s">
        <v>11</v>
      </c>
      <c r="G928" s="16" t="s">
        <v>12</v>
      </c>
      <c r="H928" s="17" t="s">
        <v>13</v>
      </c>
      <c r="I928" s="16" t="s">
        <v>14</v>
      </c>
      <c r="J928" s="39">
        <v>1563</v>
      </c>
      <c r="K928" s="18">
        <v>0</v>
      </c>
      <c r="L928" s="969">
        <v>0</v>
      </c>
      <c r="M928" s="39">
        <v>0</v>
      </c>
      <c r="N928" s="1075">
        <v>0</v>
      </c>
      <c r="O928" s="39">
        <v>0</v>
      </c>
      <c r="P928" s="1075">
        <v>0</v>
      </c>
      <c r="Q928" s="39">
        <v>0</v>
      </c>
      <c r="R928" s="1075">
        <v>0</v>
      </c>
      <c r="S928" s="39">
        <v>0</v>
      </c>
      <c r="T928" s="1075">
        <v>0</v>
      </c>
      <c r="U928" s="39">
        <v>0</v>
      </c>
      <c r="V928" s="1075">
        <v>0</v>
      </c>
      <c r="W928" s="39">
        <v>0</v>
      </c>
      <c r="X928" s="1075">
        <v>0</v>
      </c>
      <c r="Y928" s="39">
        <v>0</v>
      </c>
      <c r="Z928" s="1075">
        <v>0</v>
      </c>
      <c r="AA928" s="39">
        <v>0</v>
      </c>
      <c r="AB928" s="1075">
        <v>0</v>
      </c>
      <c r="AC928" s="39">
        <v>0</v>
      </c>
      <c r="AD928" s="1075">
        <v>0</v>
      </c>
      <c r="AE928" s="39">
        <v>0</v>
      </c>
      <c r="AF928" s="1075">
        <v>0</v>
      </c>
      <c r="AG928" s="39">
        <v>0</v>
      </c>
      <c r="AH928" s="1075">
        <v>0</v>
      </c>
      <c r="AI928" s="39">
        <v>0</v>
      </c>
    </row>
    <row r="929" spans="1:35" s="6" customFormat="1" ht="66">
      <c r="B929" s="55">
        <v>757.94399999999996</v>
      </c>
      <c r="C929" s="12" t="s">
        <v>1066</v>
      </c>
      <c r="D929" s="11"/>
      <c r="E929" s="91">
        <v>0</v>
      </c>
      <c r="F929" s="9" t="s">
        <v>11</v>
      </c>
      <c r="G929" s="16" t="s">
        <v>12</v>
      </c>
      <c r="H929" s="17" t="s">
        <v>13</v>
      </c>
      <c r="I929" s="16" t="s">
        <v>14</v>
      </c>
      <c r="J929" s="39">
        <v>819</v>
      </c>
      <c r="K929" s="18">
        <v>0</v>
      </c>
      <c r="L929" s="969">
        <v>0</v>
      </c>
      <c r="M929" s="39">
        <v>0</v>
      </c>
      <c r="N929" s="1075">
        <v>0</v>
      </c>
      <c r="O929" s="39">
        <v>0</v>
      </c>
      <c r="P929" s="1075">
        <v>0</v>
      </c>
      <c r="Q929" s="39">
        <v>0</v>
      </c>
      <c r="R929" s="1075">
        <v>0</v>
      </c>
      <c r="S929" s="39">
        <v>0</v>
      </c>
      <c r="T929" s="1075">
        <v>0</v>
      </c>
      <c r="U929" s="39">
        <v>0</v>
      </c>
      <c r="V929" s="1075">
        <v>0</v>
      </c>
      <c r="W929" s="39">
        <v>0</v>
      </c>
      <c r="X929" s="1075">
        <v>0</v>
      </c>
      <c r="Y929" s="39">
        <v>0</v>
      </c>
      <c r="Z929" s="1075">
        <v>0</v>
      </c>
      <c r="AA929" s="39">
        <v>0</v>
      </c>
      <c r="AB929" s="1075">
        <v>0</v>
      </c>
      <c r="AC929" s="39">
        <v>0</v>
      </c>
      <c r="AD929" s="1075">
        <v>0</v>
      </c>
      <c r="AE929" s="39">
        <v>0</v>
      </c>
      <c r="AF929" s="1075">
        <v>0</v>
      </c>
      <c r="AG929" s="39">
        <v>0</v>
      </c>
      <c r="AH929" s="1075">
        <v>0</v>
      </c>
      <c r="AI929" s="39">
        <v>0</v>
      </c>
    </row>
    <row r="930" spans="1:35" s="6" customFormat="1" ht="24">
      <c r="B930" s="50">
        <v>24805</v>
      </c>
      <c r="C930" s="948" t="s">
        <v>1067</v>
      </c>
      <c r="D930" s="11"/>
      <c r="E930" s="964">
        <v>0</v>
      </c>
      <c r="F930" s="964"/>
      <c r="G930" s="964">
        <v>0</v>
      </c>
      <c r="H930" s="964">
        <v>0</v>
      </c>
      <c r="I930" s="964">
        <v>0</v>
      </c>
      <c r="J930" s="964"/>
      <c r="K930" s="964">
        <v>0</v>
      </c>
      <c r="L930" s="988">
        <v>0</v>
      </c>
      <c r="M930" s="964">
        <v>0</v>
      </c>
      <c r="N930" s="988">
        <v>0</v>
      </c>
      <c r="O930" s="964">
        <v>0</v>
      </c>
      <c r="P930" s="988">
        <v>0</v>
      </c>
      <c r="Q930" s="964">
        <v>0</v>
      </c>
      <c r="R930" s="988">
        <v>0</v>
      </c>
      <c r="S930" s="964">
        <v>0</v>
      </c>
      <c r="T930" s="988">
        <v>0</v>
      </c>
      <c r="U930" s="964">
        <v>0</v>
      </c>
      <c r="V930" s="988">
        <v>0</v>
      </c>
      <c r="W930" s="964">
        <v>0</v>
      </c>
      <c r="X930" s="988">
        <v>0</v>
      </c>
      <c r="Y930" s="964">
        <v>0</v>
      </c>
      <c r="Z930" s="988">
        <v>0</v>
      </c>
      <c r="AA930" s="964">
        <v>0</v>
      </c>
      <c r="AB930" s="988">
        <v>0</v>
      </c>
      <c r="AC930" s="964">
        <v>0</v>
      </c>
      <c r="AD930" s="988">
        <v>0</v>
      </c>
      <c r="AE930" s="964">
        <v>0</v>
      </c>
      <c r="AF930" s="988">
        <v>0</v>
      </c>
      <c r="AG930" s="964">
        <v>0</v>
      </c>
      <c r="AH930" s="988">
        <v>0</v>
      </c>
      <c r="AI930" s="964">
        <v>0</v>
      </c>
    </row>
    <row r="931" spans="1:35" s="6" customFormat="1">
      <c r="B931" s="121"/>
      <c r="C931" s="123"/>
      <c r="D931" s="134"/>
      <c r="E931" s="91">
        <v>0</v>
      </c>
      <c r="F931" s="9"/>
      <c r="G931" s="113"/>
      <c r="H931" s="113"/>
      <c r="I931" s="113"/>
      <c r="J931" s="39"/>
      <c r="K931" s="18">
        <v>0</v>
      </c>
      <c r="L931" s="969">
        <v>0</v>
      </c>
      <c r="M931" s="39">
        <v>0</v>
      </c>
      <c r="N931" s="1075">
        <v>0</v>
      </c>
      <c r="O931" s="39">
        <v>0</v>
      </c>
      <c r="P931" s="1075">
        <v>0</v>
      </c>
      <c r="Q931" s="39">
        <v>0</v>
      </c>
      <c r="R931" s="1075">
        <v>0</v>
      </c>
      <c r="S931" s="39">
        <v>0</v>
      </c>
      <c r="T931" s="1075">
        <v>0</v>
      </c>
      <c r="U931" s="39">
        <v>0</v>
      </c>
      <c r="V931" s="1075">
        <v>0</v>
      </c>
      <c r="W931" s="39">
        <v>0</v>
      </c>
      <c r="X931" s="1075">
        <v>0</v>
      </c>
      <c r="Y931" s="39">
        <v>0</v>
      </c>
      <c r="Z931" s="1075">
        <v>0</v>
      </c>
      <c r="AA931" s="39">
        <v>0</v>
      </c>
      <c r="AB931" s="1075">
        <v>0</v>
      </c>
      <c r="AC931" s="39">
        <v>0</v>
      </c>
      <c r="AD931" s="1075">
        <v>0</v>
      </c>
      <c r="AE931" s="39">
        <v>0</v>
      </c>
      <c r="AF931" s="1075">
        <v>0</v>
      </c>
      <c r="AG931" s="39">
        <v>0</v>
      </c>
      <c r="AH931" s="1075">
        <v>0</v>
      </c>
      <c r="AI931" s="39">
        <v>0</v>
      </c>
    </row>
    <row r="932" spans="1:35" s="6" customFormat="1">
      <c r="B932" s="50">
        <v>24806</v>
      </c>
      <c r="C932" s="948" t="s">
        <v>1068</v>
      </c>
      <c r="D932" s="11"/>
      <c r="E932" s="964">
        <v>73</v>
      </c>
      <c r="F932" s="964"/>
      <c r="G932" s="964">
        <v>0</v>
      </c>
      <c r="H932" s="964">
        <v>0</v>
      </c>
      <c r="I932" s="964">
        <v>0</v>
      </c>
      <c r="J932" s="964"/>
      <c r="K932" s="964">
        <v>15760</v>
      </c>
      <c r="L932" s="988">
        <v>0</v>
      </c>
      <c r="M932" s="964">
        <v>0</v>
      </c>
      <c r="N932" s="988">
        <v>0</v>
      </c>
      <c r="O932" s="964">
        <v>0</v>
      </c>
      <c r="P932" s="988">
        <v>0</v>
      </c>
      <c r="Q932" s="964">
        <v>0</v>
      </c>
      <c r="R932" s="988">
        <v>73</v>
      </c>
      <c r="S932" s="964">
        <v>15760</v>
      </c>
      <c r="T932" s="988">
        <v>0</v>
      </c>
      <c r="U932" s="964">
        <v>0</v>
      </c>
      <c r="V932" s="988">
        <v>0</v>
      </c>
      <c r="W932" s="964">
        <v>0</v>
      </c>
      <c r="X932" s="988">
        <v>0</v>
      </c>
      <c r="Y932" s="964">
        <v>0</v>
      </c>
      <c r="Z932" s="988">
        <v>0</v>
      </c>
      <c r="AA932" s="964">
        <v>0</v>
      </c>
      <c r="AB932" s="988">
        <v>0</v>
      </c>
      <c r="AC932" s="964">
        <v>0</v>
      </c>
      <c r="AD932" s="988">
        <v>0</v>
      </c>
      <c r="AE932" s="964">
        <v>0</v>
      </c>
      <c r="AF932" s="988">
        <v>0</v>
      </c>
      <c r="AG932" s="964">
        <v>0</v>
      </c>
      <c r="AH932" s="988">
        <v>0</v>
      </c>
      <c r="AI932" s="964">
        <v>0</v>
      </c>
    </row>
    <row r="933" spans="1:35" s="6" customFormat="1" ht="66">
      <c r="B933" s="55">
        <v>30</v>
      </c>
      <c r="C933" s="13" t="s">
        <v>1069</v>
      </c>
      <c r="D933" s="11"/>
      <c r="E933" s="91">
        <v>20</v>
      </c>
      <c r="F933" s="9" t="s">
        <v>386</v>
      </c>
      <c r="G933" s="16" t="s">
        <v>12</v>
      </c>
      <c r="H933" s="17" t="s">
        <v>13</v>
      </c>
      <c r="I933" s="16" t="s">
        <v>14</v>
      </c>
      <c r="J933" s="39">
        <v>33</v>
      </c>
      <c r="K933" s="18">
        <v>660</v>
      </c>
      <c r="L933" s="969">
        <v>0</v>
      </c>
      <c r="M933" s="39">
        <v>0</v>
      </c>
      <c r="N933" s="1075">
        <v>0</v>
      </c>
      <c r="O933" s="39">
        <v>0</v>
      </c>
      <c r="P933" s="1075">
        <v>0</v>
      </c>
      <c r="Q933" s="39">
        <v>0</v>
      </c>
      <c r="R933" s="1075">
        <v>20</v>
      </c>
      <c r="S933" s="39">
        <v>660</v>
      </c>
      <c r="T933" s="1075">
        <v>0</v>
      </c>
      <c r="U933" s="39">
        <v>0</v>
      </c>
      <c r="V933" s="1075">
        <v>0</v>
      </c>
      <c r="W933" s="39">
        <v>0</v>
      </c>
      <c r="X933" s="1075">
        <v>0</v>
      </c>
      <c r="Y933" s="39">
        <v>0</v>
      </c>
      <c r="Z933" s="1075">
        <v>0</v>
      </c>
      <c r="AA933" s="39">
        <v>0</v>
      </c>
      <c r="AB933" s="1075">
        <v>0</v>
      </c>
      <c r="AC933" s="39">
        <v>0</v>
      </c>
      <c r="AD933" s="1075">
        <v>0</v>
      </c>
      <c r="AE933" s="39">
        <v>0</v>
      </c>
      <c r="AF933" s="1075">
        <v>0</v>
      </c>
      <c r="AG933" s="39">
        <v>0</v>
      </c>
      <c r="AH933" s="1075">
        <v>0</v>
      </c>
      <c r="AI933" s="39">
        <v>0</v>
      </c>
    </row>
    <row r="934" spans="1:35" s="6" customFormat="1" ht="66">
      <c r="A934" s="124"/>
      <c r="B934" s="127"/>
      <c r="C934" s="93" t="s">
        <v>1070</v>
      </c>
      <c r="D934" s="11"/>
      <c r="E934" s="91">
        <v>3</v>
      </c>
      <c r="F934" s="101" t="s">
        <v>11</v>
      </c>
      <c r="G934" s="16" t="s">
        <v>12</v>
      </c>
      <c r="H934" s="17" t="s">
        <v>13</v>
      </c>
      <c r="I934" s="16" t="s">
        <v>14</v>
      </c>
      <c r="J934" s="1006">
        <v>3800</v>
      </c>
      <c r="K934" s="1001">
        <v>11400</v>
      </c>
      <c r="L934" s="1135">
        <v>0</v>
      </c>
      <c r="M934" s="1006">
        <v>0</v>
      </c>
      <c r="N934" s="1090">
        <v>0</v>
      </c>
      <c r="O934" s="1006">
        <v>0</v>
      </c>
      <c r="P934" s="1090">
        <v>0</v>
      </c>
      <c r="Q934" s="1006">
        <v>0</v>
      </c>
      <c r="R934" s="1090">
        <v>3</v>
      </c>
      <c r="S934" s="1006">
        <v>11400</v>
      </c>
      <c r="T934" s="1090">
        <v>0</v>
      </c>
      <c r="U934" s="1006">
        <v>0</v>
      </c>
      <c r="V934" s="1090">
        <v>0</v>
      </c>
      <c r="W934" s="1006">
        <v>0</v>
      </c>
      <c r="X934" s="1090">
        <v>0</v>
      </c>
      <c r="Y934" s="1006">
        <v>0</v>
      </c>
      <c r="Z934" s="1090">
        <v>0</v>
      </c>
      <c r="AA934" s="1006">
        <v>0</v>
      </c>
      <c r="AB934" s="1090">
        <v>0</v>
      </c>
      <c r="AC934" s="1006">
        <v>0</v>
      </c>
      <c r="AD934" s="1090">
        <v>0</v>
      </c>
      <c r="AE934" s="1006">
        <v>0</v>
      </c>
      <c r="AF934" s="1090">
        <v>0</v>
      </c>
      <c r="AG934" s="1006">
        <v>0</v>
      </c>
      <c r="AH934" s="1090">
        <v>0</v>
      </c>
      <c r="AI934" s="1006">
        <v>0</v>
      </c>
    </row>
    <row r="935" spans="1:35" s="6" customFormat="1" ht="66">
      <c r="B935" s="55">
        <v>68</v>
      </c>
      <c r="C935" s="13" t="s">
        <v>1071</v>
      </c>
      <c r="D935" s="11"/>
      <c r="E935" s="91">
        <v>50</v>
      </c>
      <c r="F935" s="9" t="s">
        <v>386</v>
      </c>
      <c r="G935" s="16" t="s">
        <v>12</v>
      </c>
      <c r="H935" s="17" t="s">
        <v>13</v>
      </c>
      <c r="I935" s="16" t="s">
        <v>14</v>
      </c>
      <c r="J935" s="39">
        <v>74</v>
      </c>
      <c r="K935" s="18">
        <v>3700</v>
      </c>
      <c r="L935" s="969">
        <v>0</v>
      </c>
      <c r="M935" s="39">
        <v>0</v>
      </c>
      <c r="N935" s="1075">
        <v>0</v>
      </c>
      <c r="O935" s="39">
        <v>0</v>
      </c>
      <c r="P935" s="1075">
        <v>0</v>
      </c>
      <c r="Q935" s="39">
        <v>0</v>
      </c>
      <c r="R935" s="1075">
        <v>50</v>
      </c>
      <c r="S935" s="39">
        <v>3700</v>
      </c>
      <c r="T935" s="1075">
        <v>0</v>
      </c>
      <c r="U935" s="39">
        <v>0</v>
      </c>
      <c r="V935" s="1075">
        <v>0</v>
      </c>
      <c r="W935" s="39">
        <v>0</v>
      </c>
      <c r="X935" s="1075">
        <v>0</v>
      </c>
      <c r="Y935" s="39">
        <v>0</v>
      </c>
      <c r="Z935" s="1075">
        <v>0</v>
      </c>
      <c r="AA935" s="39">
        <v>0</v>
      </c>
      <c r="AB935" s="1075">
        <v>0</v>
      </c>
      <c r="AC935" s="39">
        <v>0</v>
      </c>
      <c r="AD935" s="1075">
        <v>0</v>
      </c>
      <c r="AE935" s="39">
        <v>0</v>
      </c>
      <c r="AF935" s="1075">
        <v>0</v>
      </c>
      <c r="AG935" s="39">
        <v>0</v>
      </c>
      <c r="AH935" s="1075">
        <v>0</v>
      </c>
      <c r="AI935" s="39">
        <v>0</v>
      </c>
    </row>
    <row r="936" spans="1:35" s="6" customFormat="1" ht="24">
      <c r="B936" s="50">
        <v>24807</v>
      </c>
      <c r="C936" s="948" t="s">
        <v>1072</v>
      </c>
      <c r="D936" s="11"/>
      <c r="E936" s="964">
        <v>1059</v>
      </c>
      <c r="F936" s="964"/>
      <c r="G936" s="964"/>
      <c r="H936" s="964"/>
      <c r="I936" s="964"/>
      <c r="J936" s="964"/>
      <c r="K936" s="964">
        <v>315950</v>
      </c>
      <c r="L936" s="988">
        <v>0</v>
      </c>
      <c r="M936" s="964">
        <v>0</v>
      </c>
      <c r="N936" s="988">
        <v>0</v>
      </c>
      <c r="O936" s="964">
        <v>0</v>
      </c>
      <c r="P936" s="988">
        <v>2</v>
      </c>
      <c r="Q936" s="964">
        <v>194</v>
      </c>
      <c r="R936" s="988">
        <v>99</v>
      </c>
      <c r="S936" s="964">
        <v>18366</v>
      </c>
      <c r="T936" s="988">
        <v>0</v>
      </c>
      <c r="U936" s="964">
        <v>0</v>
      </c>
      <c r="V936" s="988">
        <v>0</v>
      </c>
      <c r="W936" s="964">
        <v>0</v>
      </c>
      <c r="X936" s="988">
        <v>929</v>
      </c>
      <c r="Y936" s="964">
        <v>296322</v>
      </c>
      <c r="Z936" s="988">
        <v>0</v>
      </c>
      <c r="AA936" s="964">
        <v>0</v>
      </c>
      <c r="AB936" s="988">
        <v>0</v>
      </c>
      <c r="AC936" s="964">
        <v>0</v>
      </c>
      <c r="AD936" s="988">
        <v>29</v>
      </c>
      <c r="AE936" s="964">
        <v>1068</v>
      </c>
      <c r="AF936" s="988">
        <v>0</v>
      </c>
      <c r="AG936" s="964">
        <v>0</v>
      </c>
      <c r="AH936" s="988">
        <v>0</v>
      </c>
      <c r="AI936" s="964">
        <v>0</v>
      </c>
    </row>
    <row r="937" spans="1:35" s="6" customFormat="1" ht="66">
      <c r="B937" s="55">
        <v>290</v>
      </c>
      <c r="C937" s="24" t="s">
        <v>1073</v>
      </c>
      <c r="D937" s="11"/>
      <c r="E937" s="91">
        <v>39</v>
      </c>
      <c r="F937" s="9" t="s">
        <v>395</v>
      </c>
      <c r="G937" s="16" t="s">
        <v>12</v>
      </c>
      <c r="H937" s="17" t="s">
        <v>13</v>
      </c>
      <c r="I937" s="16" t="s">
        <v>14</v>
      </c>
      <c r="J937" s="39">
        <v>314</v>
      </c>
      <c r="K937" s="18">
        <v>12246</v>
      </c>
      <c r="L937" s="969">
        <v>0</v>
      </c>
      <c r="M937" s="39">
        <v>0</v>
      </c>
      <c r="N937" s="1075">
        <v>0</v>
      </c>
      <c r="O937" s="39">
        <v>0</v>
      </c>
      <c r="P937" s="1075">
        <v>0</v>
      </c>
      <c r="Q937" s="39">
        <v>0</v>
      </c>
      <c r="R937" s="1075">
        <v>5</v>
      </c>
      <c r="S937" s="39">
        <v>1570</v>
      </c>
      <c r="T937" s="1075">
        <v>0</v>
      </c>
      <c r="U937" s="39">
        <v>0</v>
      </c>
      <c r="V937" s="1075">
        <v>0</v>
      </c>
      <c r="W937" s="39">
        <v>0</v>
      </c>
      <c r="X937" s="1075">
        <v>33</v>
      </c>
      <c r="Y937" s="39">
        <v>10362</v>
      </c>
      <c r="Z937" s="1075">
        <v>0</v>
      </c>
      <c r="AA937" s="39">
        <v>0</v>
      </c>
      <c r="AB937" s="1075">
        <v>0</v>
      </c>
      <c r="AC937" s="39">
        <v>0</v>
      </c>
      <c r="AD937" s="1075">
        <v>1</v>
      </c>
      <c r="AE937" s="39">
        <v>314</v>
      </c>
      <c r="AF937" s="1075">
        <v>0</v>
      </c>
      <c r="AG937" s="39">
        <v>0</v>
      </c>
      <c r="AH937" s="1075">
        <v>0</v>
      </c>
      <c r="AI937" s="39">
        <v>0</v>
      </c>
    </row>
    <row r="938" spans="1:35" s="6" customFormat="1" ht="66">
      <c r="B938" s="55">
        <v>11.6</v>
      </c>
      <c r="C938" s="135" t="s">
        <v>1074</v>
      </c>
      <c r="D938" s="132"/>
      <c r="E938" s="91">
        <v>36</v>
      </c>
      <c r="F938" s="136" t="s">
        <v>11</v>
      </c>
      <c r="G938" s="16" t="s">
        <v>12</v>
      </c>
      <c r="H938" s="17" t="s">
        <v>13</v>
      </c>
      <c r="I938" s="16" t="s">
        <v>14</v>
      </c>
      <c r="J938" s="39">
        <v>13</v>
      </c>
      <c r="K938" s="18">
        <v>3674</v>
      </c>
      <c r="L938" s="969">
        <v>0</v>
      </c>
      <c r="M938" s="39">
        <v>0</v>
      </c>
      <c r="N938" s="1075">
        <v>0</v>
      </c>
      <c r="O938" s="39">
        <v>0</v>
      </c>
      <c r="P938" s="1075">
        <v>0</v>
      </c>
      <c r="Q938" s="39">
        <v>0</v>
      </c>
      <c r="R938" s="1075">
        <v>3</v>
      </c>
      <c r="S938" s="39">
        <v>3245</v>
      </c>
      <c r="T938" s="1075">
        <v>0</v>
      </c>
      <c r="U938" s="39">
        <v>0</v>
      </c>
      <c r="V938" s="1075">
        <v>0</v>
      </c>
      <c r="W938" s="39">
        <v>0</v>
      </c>
      <c r="X938" s="1075">
        <v>32</v>
      </c>
      <c r="Y938" s="39">
        <v>416</v>
      </c>
      <c r="Z938" s="1075">
        <v>0</v>
      </c>
      <c r="AA938" s="39">
        <v>0</v>
      </c>
      <c r="AB938" s="1075">
        <v>0</v>
      </c>
      <c r="AC938" s="39">
        <v>0</v>
      </c>
      <c r="AD938" s="1075">
        <v>1</v>
      </c>
      <c r="AE938" s="39">
        <v>13</v>
      </c>
      <c r="AF938" s="1075">
        <v>0</v>
      </c>
      <c r="AG938" s="39">
        <v>0</v>
      </c>
      <c r="AH938" s="1075">
        <v>0</v>
      </c>
      <c r="AI938" s="39">
        <v>0</v>
      </c>
    </row>
    <row r="939" spans="1:35" s="6" customFormat="1" ht="66">
      <c r="B939" s="55">
        <v>17.399999999999999</v>
      </c>
      <c r="C939" s="135" t="s">
        <v>1075</v>
      </c>
      <c r="D939" s="132"/>
      <c r="E939" s="91">
        <v>30</v>
      </c>
      <c r="F939" s="136" t="s">
        <v>11</v>
      </c>
      <c r="G939" s="16" t="s">
        <v>12</v>
      </c>
      <c r="H939" s="17" t="s">
        <v>13</v>
      </c>
      <c r="I939" s="16" t="s">
        <v>14</v>
      </c>
      <c r="J939" s="39">
        <v>19</v>
      </c>
      <c r="K939" s="18">
        <v>570</v>
      </c>
      <c r="L939" s="969">
        <v>0</v>
      </c>
      <c r="M939" s="39">
        <v>0</v>
      </c>
      <c r="N939" s="1075">
        <v>0</v>
      </c>
      <c r="O939" s="39">
        <v>0</v>
      </c>
      <c r="P939" s="1075">
        <v>0</v>
      </c>
      <c r="Q939" s="39">
        <v>0</v>
      </c>
      <c r="R939" s="1075">
        <v>0</v>
      </c>
      <c r="S939" s="39">
        <v>0</v>
      </c>
      <c r="T939" s="1075">
        <v>0</v>
      </c>
      <c r="U939" s="39">
        <v>0</v>
      </c>
      <c r="V939" s="1075">
        <v>0</v>
      </c>
      <c r="W939" s="39">
        <v>0</v>
      </c>
      <c r="X939" s="1075">
        <v>30</v>
      </c>
      <c r="Y939" s="39">
        <v>570</v>
      </c>
      <c r="Z939" s="1075">
        <v>0</v>
      </c>
      <c r="AA939" s="39">
        <v>0</v>
      </c>
      <c r="AB939" s="1075">
        <v>0</v>
      </c>
      <c r="AC939" s="39">
        <v>0</v>
      </c>
      <c r="AD939" s="1075">
        <v>0</v>
      </c>
      <c r="AE939" s="39">
        <v>0</v>
      </c>
      <c r="AF939" s="1075">
        <v>0</v>
      </c>
      <c r="AG939" s="39">
        <v>0</v>
      </c>
      <c r="AH939" s="1075">
        <v>0</v>
      </c>
      <c r="AI939" s="39">
        <v>0</v>
      </c>
    </row>
    <row r="940" spans="1:35" s="6" customFormat="1" ht="66">
      <c r="B940" s="55">
        <v>11.6</v>
      </c>
      <c r="C940" s="135" t="s">
        <v>1076</v>
      </c>
      <c r="D940" s="132"/>
      <c r="E940" s="91">
        <v>30</v>
      </c>
      <c r="F940" s="136" t="s">
        <v>11</v>
      </c>
      <c r="G940" s="16" t="s">
        <v>12</v>
      </c>
      <c r="H940" s="17" t="s">
        <v>13</v>
      </c>
      <c r="I940" s="16" t="s">
        <v>14</v>
      </c>
      <c r="J940" s="39">
        <v>13</v>
      </c>
      <c r="K940" s="18">
        <v>390</v>
      </c>
      <c r="L940" s="969">
        <v>0</v>
      </c>
      <c r="M940" s="39">
        <v>0</v>
      </c>
      <c r="N940" s="1075">
        <v>0</v>
      </c>
      <c r="O940" s="39">
        <v>0</v>
      </c>
      <c r="P940" s="1075">
        <v>0</v>
      </c>
      <c r="Q940" s="39">
        <v>0</v>
      </c>
      <c r="R940" s="1075">
        <v>0</v>
      </c>
      <c r="S940" s="39">
        <v>0</v>
      </c>
      <c r="T940" s="1075">
        <v>0</v>
      </c>
      <c r="U940" s="39">
        <v>0</v>
      </c>
      <c r="V940" s="1075">
        <v>0</v>
      </c>
      <c r="W940" s="39">
        <v>0</v>
      </c>
      <c r="X940" s="1075">
        <v>30</v>
      </c>
      <c r="Y940" s="39">
        <v>390</v>
      </c>
      <c r="Z940" s="1075">
        <v>0</v>
      </c>
      <c r="AA940" s="39">
        <v>0</v>
      </c>
      <c r="AB940" s="1075">
        <v>0</v>
      </c>
      <c r="AC940" s="39">
        <v>0</v>
      </c>
      <c r="AD940" s="1075">
        <v>0</v>
      </c>
      <c r="AE940" s="39">
        <v>0</v>
      </c>
      <c r="AF940" s="1075">
        <v>0</v>
      </c>
      <c r="AG940" s="39">
        <v>0</v>
      </c>
      <c r="AH940" s="1075">
        <v>0</v>
      </c>
      <c r="AI940" s="39">
        <v>0</v>
      </c>
    </row>
    <row r="941" spans="1:35" s="6" customFormat="1" ht="66">
      <c r="B941" s="55">
        <v>5.94</v>
      </c>
      <c r="C941" s="24" t="s">
        <v>1077</v>
      </c>
      <c r="D941" s="132"/>
      <c r="E941" s="91">
        <v>30</v>
      </c>
      <c r="F941" s="136" t="s">
        <v>11</v>
      </c>
      <c r="G941" s="16" t="s">
        <v>12</v>
      </c>
      <c r="H941" s="17" t="s">
        <v>13</v>
      </c>
      <c r="I941" s="16" t="s">
        <v>14</v>
      </c>
      <c r="J941" s="39">
        <v>7</v>
      </c>
      <c r="K941" s="18">
        <v>210</v>
      </c>
      <c r="L941" s="969">
        <v>0</v>
      </c>
      <c r="M941" s="39">
        <v>0</v>
      </c>
      <c r="N941" s="1075">
        <v>0</v>
      </c>
      <c r="O941" s="39">
        <v>0</v>
      </c>
      <c r="P941" s="1075">
        <v>0</v>
      </c>
      <c r="Q941" s="39">
        <v>0</v>
      </c>
      <c r="R941" s="1075">
        <v>0</v>
      </c>
      <c r="S941" s="39">
        <v>0</v>
      </c>
      <c r="T941" s="1075">
        <v>0</v>
      </c>
      <c r="U941" s="39">
        <v>0</v>
      </c>
      <c r="V941" s="1075">
        <v>0</v>
      </c>
      <c r="W941" s="39">
        <v>0</v>
      </c>
      <c r="X941" s="1075">
        <v>30</v>
      </c>
      <c r="Y941" s="39">
        <v>210</v>
      </c>
      <c r="Z941" s="1075">
        <v>0</v>
      </c>
      <c r="AA941" s="39">
        <v>0</v>
      </c>
      <c r="AB941" s="1075">
        <v>0</v>
      </c>
      <c r="AC941" s="39">
        <v>0</v>
      </c>
      <c r="AD941" s="1075">
        <v>0</v>
      </c>
      <c r="AE941" s="39">
        <v>0</v>
      </c>
      <c r="AF941" s="1075">
        <v>0</v>
      </c>
      <c r="AG941" s="39">
        <v>0</v>
      </c>
      <c r="AH941" s="1075">
        <v>0</v>
      </c>
      <c r="AI941" s="39">
        <v>0</v>
      </c>
    </row>
    <row r="942" spans="1:35" s="6" customFormat="1" ht="66">
      <c r="B942" s="55">
        <v>23.76</v>
      </c>
      <c r="C942" s="24" t="s">
        <v>1078</v>
      </c>
      <c r="D942" s="132"/>
      <c r="E942" s="91">
        <v>30</v>
      </c>
      <c r="F942" s="136" t="s">
        <v>11</v>
      </c>
      <c r="G942" s="16" t="s">
        <v>12</v>
      </c>
      <c r="H942" s="17" t="s">
        <v>13</v>
      </c>
      <c r="I942" s="16" t="s">
        <v>14</v>
      </c>
      <c r="J942" s="39">
        <v>26</v>
      </c>
      <c r="K942" s="18">
        <v>780</v>
      </c>
      <c r="L942" s="969">
        <v>0</v>
      </c>
      <c r="M942" s="39">
        <v>0</v>
      </c>
      <c r="N942" s="1075">
        <v>0</v>
      </c>
      <c r="O942" s="39">
        <v>0</v>
      </c>
      <c r="P942" s="1075">
        <v>0</v>
      </c>
      <c r="Q942" s="39">
        <v>0</v>
      </c>
      <c r="R942" s="1075">
        <v>0</v>
      </c>
      <c r="S942" s="39">
        <v>0</v>
      </c>
      <c r="T942" s="1075">
        <v>0</v>
      </c>
      <c r="U942" s="39">
        <v>0</v>
      </c>
      <c r="V942" s="1075">
        <v>0</v>
      </c>
      <c r="W942" s="39">
        <v>0</v>
      </c>
      <c r="X942" s="1075">
        <v>30</v>
      </c>
      <c r="Y942" s="39">
        <v>780</v>
      </c>
      <c r="Z942" s="1075">
        <v>0</v>
      </c>
      <c r="AA942" s="39">
        <v>0</v>
      </c>
      <c r="AB942" s="1075">
        <v>0</v>
      </c>
      <c r="AC942" s="39">
        <v>0</v>
      </c>
      <c r="AD942" s="1075">
        <v>0</v>
      </c>
      <c r="AE942" s="39">
        <v>0</v>
      </c>
      <c r="AF942" s="1075">
        <v>0</v>
      </c>
      <c r="AG942" s="39">
        <v>0</v>
      </c>
      <c r="AH942" s="1075">
        <v>0</v>
      </c>
      <c r="AI942" s="39">
        <v>0</v>
      </c>
    </row>
    <row r="943" spans="1:35" s="6" customFormat="1" ht="66">
      <c r="B943" s="55">
        <v>11.6</v>
      </c>
      <c r="C943" s="137" t="s">
        <v>1079</v>
      </c>
      <c r="D943" s="132"/>
      <c r="E943" s="91">
        <v>40</v>
      </c>
      <c r="F943" s="136" t="s">
        <v>11</v>
      </c>
      <c r="G943" s="16" t="s">
        <v>12</v>
      </c>
      <c r="H943" s="17" t="s">
        <v>13</v>
      </c>
      <c r="I943" s="16" t="s">
        <v>14</v>
      </c>
      <c r="J943" s="39">
        <v>13</v>
      </c>
      <c r="K943" s="18">
        <v>520</v>
      </c>
      <c r="L943" s="969">
        <v>0</v>
      </c>
      <c r="M943" s="39">
        <v>0</v>
      </c>
      <c r="N943" s="1075">
        <v>0</v>
      </c>
      <c r="O943" s="39">
        <v>0</v>
      </c>
      <c r="P943" s="1075">
        <v>0</v>
      </c>
      <c r="Q943" s="39">
        <v>0</v>
      </c>
      <c r="R943" s="1075">
        <v>4</v>
      </c>
      <c r="S943" s="39">
        <v>52</v>
      </c>
      <c r="T943" s="1075">
        <v>0</v>
      </c>
      <c r="U943" s="39">
        <v>0</v>
      </c>
      <c r="V943" s="1075">
        <v>0</v>
      </c>
      <c r="W943" s="39">
        <v>0</v>
      </c>
      <c r="X943" s="1075">
        <v>33</v>
      </c>
      <c r="Y943" s="39">
        <v>429</v>
      </c>
      <c r="Z943" s="1075">
        <v>0</v>
      </c>
      <c r="AA943" s="39">
        <v>0</v>
      </c>
      <c r="AB943" s="1075">
        <v>0</v>
      </c>
      <c r="AC943" s="39">
        <v>0</v>
      </c>
      <c r="AD943" s="1075">
        <v>3</v>
      </c>
      <c r="AE943" s="39">
        <v>39</v>
      </c>
      <c r="AF943" s="1075">
        <v>0</v>
      </c>
      <c r="AG943" s="39">
        <v>0</v>
      </c>
      <c r="AH943" s="1075">
        <v>0</v>
      </c>
      <c r="AI943" s="39">
        <v>0</v>
      </c>
    </row>
    <row r="944" spans="1:35" s="6" customFormat="1" ht="66">
      <c r="B944" s="55">
        <v>5.8</v>
      </c>
      <c r="C944" s="138" t="s">
        <v>1080</v>
      </c>
      <c r="D944" s="132"/>
      <c r="E944" s="91">
        <v>55</v>
      </c>
      <c r="F944" s="136" t="s">
        <v>11</v>
      </c>
      <c r="G944" s="16" t="s">
        <v>12</v>
      </c>
      <c r="H944" s="17" t="s">
        <v>13</v>
      </c>
      <c r="I944" s="16" t="s">
        <v>14</v>
      </c>
      <c r="J944" s="39">
        <v>7</v>
      </c>
      <c r="K944" s="18">
        <v>385</v>
      </c>
      <c r="L944" s="969">
        <v>0</v>
      </c>
      <c r="M944" s="39">
        <v>0</v>
      </c>
      <c r="N944" s="1075">
        <v>0</v>
      </c>
      <c r="O944" s="39">
        <v>0</v>
      </c>
      <c r="P944" s="1075">
        <v>0</v>
      </c>
      <c r="Q944" s="39">
        <v>0</v>
      </c>
      <c r="R944" s="1075">
        <v>19</v>
      </c>
      <c r="S944" s="39">
        <v>133</v>
      </c>
      <c r="T944" s="1075">
        <v>0</v>
      </c>
      <c r="U944" s="39">
        <v>0</v>
      </c>
      <c r="V944" s="1075">
        <v>0</v>
      </c>
      <c r="W944" s="39">
        <v>0</v>
      </c>
      <c r="X944" s="1075">
        <v>33</v>
      </c>
      <c r="Y944" s="39">
        <v>231</v>
      </c>
      <c r="Z944" s="1075">
        <v>0</v>
      </c>
      <c r="AA944" s="39">
        <v>0</v>
      </c>
      <c r="AB944" s="1075">
        <v>0</v>
      </c>
      <c r="AC944" s="39">
        <v>0</v>
      </c>
      <c r="AD944" s="1075">
        <v>3</v>
      </c>
      <c r="AE944" s="39">
        <v>21</v>
      </c>
      <c r="AF944" s="1075">
        <v>0</v>
      </c>
      <c r="AG944" s="39">
        <v>0</v>
      </c>
      <c r="AH944" s="1075">
        <v>0</v>
      </c>
      <c r="AI944" s="39">
        <v>0</v>
      </c>
    </row>
    <row r="945" spans="1:35" s="6" customFormat="1" ht="66">
      <c r="B945" s="55">
        <v>11.6</v>
      </c>
      <c r="C945" s="138" t="s">
        <v>1081</v>
      </c>
      <c r="D945" s="132"/>
      <c r="E945" s="91">
        <v>55</v>
      </c>
      <c r="F945" s="136" t="s">
        <v>11</v>
      </c>
      <c r="G945" s="16" t="s">
        <v>12</v>
      </c>
      <c r="H945" s="17" t="s">
        <v>13</v>
      </c>
      <c r="I945" s="16" t="s">
        <v>14</v>
      </c>
      <c r="J945" s="39">
        <v>13</v>
      </c>
      <c r="K945" s="18">
        <v>715</v>
      </c>
      <c r="L945" s="969">
        <v>0</v>
      </c>
      <c r="M945" s="39">
        <v>0</v>
      </c>
      <c r="N945" s="1075">
        <v>0</v>
      </c>
      <c r="O945" s="39">
        <v>0</v>
      </c>
      <c r="P945" s="1075">
        <v>0</v>
      </c>
      <c r="Q945" s="39">
        <v>0</v>
      </c>
      <c r="R945" s="1075">
        <v>19</v>
      </c>
      <c r="S945" s="39">
        <v>247</v>
      </c>
      <c r="T945" s="1075">
        <v>0</v>
      </c>
      <c r="U945" s="39">
        <v>0</v>
      </c>
      <c r="V945" s="1075">
        <v>0</v>
      </c>
      <c r="W945" s="39">
        <v>0</v>
      </c>
      <c r="X945" s="1075">
        <v>33</v>
      </c>
      <c r="Y945" s="39">
        <v>429</v>
      </c>
      <c r="Z945" s="1075">
        <v>0</v>
      </c>
      <c r="AA945" s="39">
        <v>0</v>
      </c>
      <c r="AB945" s="1075">
        <v>0</v>
      </c>
      <c r="AC945" s="39">
        <v>0</v>
      </c>
      <c r="AD945" s="1075">
        <v>3</v>
      </c>
      <c r="AE945" s="39">
        <v>39</v>
      </c>
      <c r="AF945" s="1075">
        <v>0</v>
      </c>
      <c r="AG945" s="39">
        <v>0</v>
      </c>
      <c r="AH945" s="1075">
        <v>0</v>
      </c>
      <c r="AI945" s="39">
        <v>0</v>
      </c>
    </row>
    <row r="946" spans="1:35" s="6" customFormat="1" ht="66">
      <c r="B946" s="55">
        <v>25.92</v>
      </c>
      <c r="C946" s="139" t="s">
        <v>1082</v>
      </c>
      <c r="D946" s="132"/>
      <c r="E946" s="91">
        <v>40</v>
      </c>
      <c r="F946" s="136" t="s">
        <v>11</v>
      </c>
      <c r="G946" s="16" t="s">
        <v>12</v>
      </c>
      <c r="H946" s="17" t="s">
        <v>13</v>
      </c>
      <c r="I946" s="16" t="s">
        <v>14</v>
      </c>
      <c r="J946" s="39">
        <v>28</v>
      </c>
      <c r="K946" s="18">
        <v>1120</v>
      </c>
      <c r="L946" s="969">
        <v>0</v>
      </c>
      <c r="M946" s="39">
        <v>0</v>
      </c>
      <c r="N946" s="1075">
        <v>0</v>
      </c>
      <c r="O946" s="39">
        <v>0</v>
      </c>
      <c r="P946" s="1075">
        <v>0</v>
      </c>
      <c r="Q946" s="39">
        <v>0</v>
      </c>
      <c r="R946" s="1075">
        <v>4</v>
      </c>
      <c r="S946" s="39">
        <v>112</v>
      </c>
      <c r="T946" s="1075">
        <v>0</v>
      </c>
      <c r="U946" s="39">
        <v>0</v>
      </c>
      <c r="V946" s="1075">
        <v>0</v>
      </c>
      <c r="W946" s="39">
        <v>0</v>
      </c>
      <c r="X946" s="1075">
        <v>33</v>
      </c>
      <c r="Y946" s="39">
        <v>924</v>
      </c>
      <c r="Z946" s="1075">
        <v>0</v>
      </c>
      <c r="AA946" s="39">
        <v>0</v>
      </c>
      <c r="AB946" s="1075">
        <v>0</v>
      </c>
      <c r="AC946" s="39">
        <v>0</v>
      </c>
      <c r="AD946" s="1075">
        <v>3</v>
      </c>
      <c r="AE946" s="39">
        <v>84</v>
      </c>
      <c r="AF946" s="1075">
        <v>0</v>
      </c>
      <c r="AG946" s="39">
        <v>0</v>
      </c>
      <c r="AH946" s="1075">
        <v>0</v>
      </c>
      <c r="AI946" s="39">
        <v>0</v>
      </c>
    </row>
    <row r="947" spans="1:35" s="6" customFormat="1" ht="66">
      <c r="B947" s="55">
        <v>37.799999999999997</v>
      </c>
      <c r="C947" s="139" t="s">
        <v>1083</v>
      </c>
      <c r="D947" s="132"/>
      <c r="E947" s="91">
        <v>35</v>
      </c>
      <c r="F947" s="136" t="s">
        <v>11</v>
      </c>
      <c r="G947" s="16" t="s">
        <v>12</v>
      </c>
      <c r="H947" s="17" t="s">
        <v>13</v>
      </c>
      <c r="I947" s="16" t="s">
        <v>14</v>
      </c>
      <c r="J947" s="39">
        <v>41</v>
      </c>
      <c r="K947" s="18">
        <v>1435</v>
      </c>
      <c r="L947" s="969">
        <v>0</v>
      </c>
      <c r="M947" s="39">
        <v>0</v>
      </c>
      <c r="N947" s="1075">
        <v>0</v>
      </c>
      <c r="O947" s="39">
        <v>0</v>
      </c>
      <c r="P947" s="1075">
        <v>0</v>
      </c>
      <c r="Q947" s="39">
        <v>0</v>
      </c>
      <c r="R947" s="1075">
        <v>3</v>
      </c>
      <c r="S947" s="39">
        <v>123</v>
      </c>
      <c r="T947" s="1075">
        <v>0</v>
      </c>
      <c r="U947" s="39">
        <v>0</v>
      </c>
      <c r="V947" s="1075">
        <v>0</v>
      </c>
      <c r="W947" s="39">
        <v>0</v>
      </c>
      <c r="X947" s="1075">
        <v>32</v>
      </c>
      <c r="Y947" s="39">
        <v>1312</v>
      </c>
      <c r="Z947" s="1075">
        <v>0</v>
      </c>
      <c r="AA947" s="39">
        <v>0</v>
      </c>
      <c r="AB947" s="1075">
        <v>0</v>
      </c>
      <c r="AC947" s="39">
        <v>0</v>
      </c>
      <c r="AD947" s="1075">
        <v>0</v>
      </c>
      <c r="AE947" s="39">
        <v>0</v>
      </c>
      <c r="AF947" s="1075">
        <v>0</v>
      </c>
      <c r="AG947" s="39">
        <v>0</v>
      </c>
      <c r="AH947" s="1075">
        <v>0</v>
      </c>
      <c r="AI947" s="39">
        <v>0</v>
      </c>
    </row>
    <row r="948" spans="1:35" s="6" customFormat="1" ht="66">
      <c r="B948" s="55">
        <v>19.440000000000001</v>
      </c>
      <c r="C948" s="139" t="s">
        <v>1084</v>
      </c>
      <c r="D948" s="132"/>
      <c r="E948" s="91">
        <v>30</v>
      </c>
      <c r="F948" s="136" t="s">
        <v>11</v>
      </c>
      <c r="G948" s="16" t="s">
        <v>12</v>
      </c>
      <c r="H948" s="17" t="s">
        <v>13</v>
      </c>
      <c r="I948" s="16" t="s">
        <v>14</v>
      </c>
      <c r="J948" s="39">
        <v>22</v>
      </c>
      <c r="K948" s="18">
        <v>660</v>
      </c>
      <c r="L948" s="969">
        <v>0</v>
      </c>
      <c r="M948" s="39">
        <v>0</v>
      </c>
      <c r="N948" s="1075">
        <v>0</v>
      </c>
      <c r="O948" s="39">
        <v>0</v>
      </c>
      <c r="P948" s="1075">
        <v>0</v>
      </c>
      <c r="Q948" s="39">
        <v>0</v>
      </c>
      <c r="R948" s="1075">
        <v>0</v>
      </c>
      <c r="S948" s="39">
        <v>0</v>
      </c>
      <c r="T948" s="1075">
        <v>0</v>
      </c>
      <c r="U948" s="39">
        <v>0</v>
      </c>
      <c r="V948" s="1075">
        <v>0</v>
      </c>
      <c r="W948" s="39">
        <v>0</v>
      </c>
      <c r="X948" s="1075">
        <v>30</v>
      </c>
      <c r="Y948" s="39">
        <v>660</v>
      </c>
      <c r="Z948" s="1075">
        <v>0</v>
      </c>
      <c r="AA948" s="39">
        <v>0</v>
      </c>
      <c r="AB948" s="1075">
        <v>0</v>
      </c>
      <c r="AC948" s="39">
        <v>0</v>
      </c>
      <c r="AD948" s="1075">
        <v>0</v>
      </c>
      <c r="AE948" s="39">
        <v>0</v>
      </c>
      <c r="AF948" s="1075">
        <v>0</v>
      </c>
      <c r="AG948" s="39">
        <v>0</v>
      </c>
      <c r="AH948" s="1075">
        <v>0</v>
      </c>
      <c r="AI948" s="39">
        <v>0</v>
      </c>
    </row>
    <row r="949" spans="1:35" s="6" customFormat="1" ht="66">
      <c r="B949" s="55">
        <v>21.63</v>
      </c>
      <c r="C949" s="140" t="s">
        <v>1085</v>
      </c>
      <c r="D949" s="132"/>
      <c r="E949" s="91">
        <v>30</v>
      </c>
      <c r="F949" s="136" t="s">
        <v>11</v>
      </c>
      <c r="G949" s="16" t="s">
        <v>12</v>
      </c>
      <c r="H949" s="17" t="s">
        <v>13</v>
      </c>
      <c r="I949" s="16" t="s">
        <v>14</v>
      </c>
      <c r="J949" s="39">
        <v>24</v>
      </c>
      <c r="K949" s="18">
        <v>720</v>
      </c>
      <c r="L949" s="969">
        <v>0</v>
      </c>
      <c r="M949" s="39">
        <v>0</v>
      </c>
      <c r="N949" s="1075">
        <v>0</v>
      </c>
      <c r="O949" s="39">
        <v>0</v>
      </c>
      <c r="P949" s="1075">
        <v>0</v>
      </c>
      <c r="Q949" s="39">
        <v>0</v>
      </c>
      <c r="R949" s="1075">
        <v>0</v>
      </c>
      <c r="S949" s="39">
        <v>0</v>
      </c>
      <c r="T949" s="1075">
        <v>0</v>
      </c>
      <c r="U949" s="39">
        <v>0</v>
      </c>
      <c r="V949" s="1075">
        <v>0</v>
      </c>
      <c r="W949" s="39">
        <v>0</v>
      </c>
      <c r="X949" s="1075">
        <v>30</v>
      </c>
      <c r="Y949" s="39">
        <v>720</v>
      </c>
      <c r="Z949" s="1075">
        <v>0</v>
      </c>
      <c r="AA949" s="39">
        <v>0</v>
      </c>
      <c r="AB949" s="1075">
        <v>0</v>
      </c>
      <c r="AC949" s="39">
        <v>0</v>
      </c>
      <c r="AD949" s="1075">
        <v>0</v>
      </c>
      <c r="AE949" s="39">
        <v>0</v>
      </c>
      <c r="AF949" s="1075">
        <v>0</v>
      </c>
      <c r="AG949" s="39">
        <v>0</v>
      </c>
      <c r="AH949" s="1075">
        <v>0</v>
      </c>
      <c r="AI949" s="39">
        <v>0</v>
      </c>
    </row>
    <row r="950" spans="1:35" s="6" customFormat="1" ht="66">
      <c r="B950" s="55">
        <v>11.6</v>
      </c>
      <c r="C950" s="141" t="s">
        <v>1086</v>
      </c>
      <c r="D950" s="132"/>
      <c r="E950" s="91">
        <v>15</v>
      </c>
      <c r="F950" s="136" t="s">
        <v>11</v>
      </c>
      <c r="G950" s="16" t="s">
        <v>12</v>
      </c>
      <c r="H950" s="17" t="s">
        <v>13</v>
      </c>
      <c r="I950" s="16" t="s">
        <v>14</v>
      </c>
      <c r="J950" s="39">
        <v>13</v>
      </c>
      <c r="K950" s="18">
        <v>195</v>
      </c>
      <c r="L950" s="969">
        <v>0</v>
      </c>
      <c r="M950" s="39">
        <v>0</v>
      </c>
      <c r="N950" s="1075">
        <v>0</v>
      </c>
      <c r="O950" s="39">
        <v>0</v>
      </c>
      <c r="P950" s="1075">
        <v>0</v>
      </c>
      <c r="Q950" s="39">
        <v>0</v>
      </c>
      <c r="R950" s="1075">
        <v>4</v>
      </c>
      <c r="S950" s="39">
        <v>52</v>
      </c>
      <c r="T950" s="1075">
        <v>0</v>
      </c>
      <c r="U950" s="39">
        <v>0</v>
      </c>
      <c r="V950" s="1075">
        <v>0</v>
      </c>
      <c r="W950" s="39">
        <v>0</v>
      </c>
      <c r="X950" s="1075">
        <v>8</v>
      </c>
      <c r="Y950" s="39">
        <v>104</v>
      </c>
      <c r="Z950" s="1075">
        <v>0</v>
      </c>
      <c r="AA950" s="39">
        <v>0</v>
      </c>
      <c r="AB950" s="1075">
        <v>0</v>
      </c>
      <c r="AC950" s="39">
        <v>0</v>
      </c>
      <c r="AD950" s="1075">
        <v>3</v>
      </c>
      <c r="AE950" s="39">
        <v>39</v>
      </c>
      <c r="AF950" s="1075">
        <v>0</v>
      </c>
      <c r="AG950" s="39">
        <v>0</v>
      </c>
      <c r="AH950" s="1075">
        <v>0</v>
      </c>
      <c r="AI950" s="39">
        <v>0</v>
      </c>
    </row>
    <row r="951" spans="1:35" s="6" customFormat="1" ht="66">
      <c r="B951" s="55">
        <v>5.8</v>
      </c>
      <c r="C951" s="135" t="s">
        <v>1087</v>
      </c>
      <c r="D951" s="132"/>
      <c r="E951" s="91">
        <v>15</v>
      </c>
      <c r="F951" s="136" t="s">
        <v>11</v>
      </c>
      <c r="G951" s="16" t="s">
        <v>12</v>
      </c>
      <c r="H951" s="17" t="s">
        <v>13</v>
      </c>
      <c r="I951" s="16" t="s">
        <v>14</v>
      </c>
      <c r="J951" s="39">
        <v>7</v>
      </c>
      <c r="K951" s="18">
        <v>105</v>
      </c>
      <c r="L951" s="969">
        <v>0</v>
      </c>
      <c r="M951" s="39">
        <v>0</v>
      </c>
      <c r="N951" s="1075">
        <v>0</v>
      </c>
      <c r="O951" s="39">
        <v>0</v>
      </c>
      <c r="P951" s="1075">
        <v>0</v>
      </c>
      <c r="Q951" s="39">
        <v>0</v>
      </c>
      <c r="R951" s="1075">
        <v>4</v>
      </c>
      <c r="S951" s="39">
        <v>28</v>
      </c>
      <c r="T951" s="1075">
        <v>0</v>
      </c>
      <c r="U951" s="39">
        <v>0</v>
      </c>
      <c r="V951" s="1075">
        <v>0</v>
      </c>
      <c r="W951" s="39">
        <v>0</v>
      </c>
      <c r="X951" s="1075">
        <v>8</v>
      </c>
      <c r="Y951" s="39">
        <v>56</v>
      </c>
      <c r="Z951" s="1075">
        <v>0</v>
      </c>
      <c r="AA951" s="39">
        <v>0</v>
      </c>
      <c r="AB951" s="1075">
        <v>0</v>
      </c>
      <c r="AC951" s="39">
        <v>0</v>
      </c>
      <c r="AD951" s="1075">
        <v>3</v>
      </c>
      <c r="AE951" s="39">
        <v>21</v>
      </c>
      <c r="AF951" s="1075">
        <v>0</v>
      </c>
      <c r="AG951" s="39">
        <v>0</v>
      </c>
      <c r="AH951" s="1075">
        <v>0</v>
      </c>
      <c r="AI951" s="39">
        <v>0</v>
      </c>
    </row>
    <row r="952" spans="1:35" s="6" customFormat="1" ht="66">
      <c r="B952" s="55">
        <v>11.6</v>
      </c>
      <c r="C952" s="135" t="s">
        <v>1088</v>
      </c>
      <c r="D952" s="132"/>
      <c r="E952" s="91">
        <v>40</v>
      </c>
      <c r="F952" s="136" t="s">
        <v>11</v>
      </c>
      <c r="G952" s="16" t="s">
        <v>12</v>
      </c>
      <c r="H952" s="17" t="s">
        <v>13</v>
      </c>
      <c r="I952" s="16" t="s">
        <v>14</v>
      </c>
      <c r="J952" s="39">
        <v>13</v>
      </c>
      <c r="K952" s="18">
        <v>520</v>
      </c>
      <c r="L952" s="969">
        <v>0</v>
      </c>
      <c r="M952" s="39">
        <v>0</v>
      </c>
      <c r="N952" s="1075">
        <v>0</v>
      </c>
      <c r="O952" s="39">
        <v>0</v>
      </c>
      <c r="P952" s="1075">
        <v>0</v>
      </c>
      <c r="Q952" s="39">
        <v>0</v>
      </c>
      <c r="R952" s="1075">
        <v>4</v>
      </c>
      <c r="S952" s="39">
        <v>52</v>
      </c>
      <c r="T952" s="1075">
        <v>0</v>
      </c>
      <c r="U952" s="39">
        <v>0</v>
      </c>
      <c r="V952" s="1075">
        <v>0</v>
      </c>
      <c r="W952" s="39">
        <v>0</v>
      </c>
      <c r="X952" s="1075">
        <v>33</v>
      </c>
      <c r="Y952" s="39">
        <v>429</v>
      </c>
      <c r="Z952" s="1075">
        <v>0</v>
      </c>
      <c r="AA952" s="39">
        <v>0</v>
      </c>
      <c r="AB952" s="1075">
        <v>0</v>
      </c>
      <c r="AC952" s="39">
        <v>0</v>
      </c>
      <c r="AD952" s="1075">
        <v>3</v>
      </c>
      <c r="AE952" s="39">
        <v>39</v>
      </c>
      <c r="AF952" s="1075">
        <v>0</v>
      </c>
      <c r="AG952" s="39">
        <v>0</v>
      </c>
      <c r="AH952" s="1075">
        <v>0</v>
      </c>
      <c r="AI952" s="39">
        <v>0</v>
      </c>
    </row>
    <row r="953" spans="1:35" s="6" customFormat="1" ht="66">
      <c r="B953" s="55">
        <v>1739.9999999999998</v>
      </c>
      <c r="C953" s="12" t="s">
        <v>1089</v>
      </c>
      <c r="D953" s="132"/>
      <c r="E953" s="91">
        <v>3</v>
      </c>
      <c r="F953" s="136" t="s">
        <v>149</v>
      </c>
      <c r="G953" s="16" t="s">
        <v>12</v>
      </c>
      <c r="H953" s="17" t="s">
        <v>13</v>
      </c>
      <c r="I953" s="16" t="s">
        <v>14</v>
      </c>
      <c r="J953" s="39">
        <v>1880</v>
      </c>
      <c r="K953" s="18">
        <v>5640</v>
      </c>
      <c r="L953" s="969">
        <v>0</v>
      </c>
      <c r="M953" s="39">
        <v>0</v>
      </c>
      <c r="N953" s="1075">
        <v>0</v>
      </c>
      <c r="O953" s="39">
        <v>0</v>
      </c>
      <c r="P953" s="1075">
        <v>0</v>
      </c>
      <c r="Q953" s="39">
        <v>0</v>
      </c>
      <c r="R953" s="1075">
        <v>1</v>
      </c>
      <c r="S953" s="39">
        <v>1880</v>
      </c>
      <c r="T953" s="1075">
        <v>0</v>
      </c>
      <c r="U953" s="39">
        <v>0</v>
      </c>
      <c r="V953" s="1075">
        <v>0</v>
      </c>
      <c r="W953" s="39">
        <v>0</v>
      </c>
      <c r="X953" s="1075">
        <v>2</v>
      </c>
      <c r="Y953" s="39">
        <v>3760</v>
      </c>
      <c r="Z953" s="1075">
        <v>0</v>
      </c>
      <c r="AA953" s="39">
        <v>0</v>
      </c>
      <c r="AB953" s="1075">
        <v>0</v>
      </c>
      <c r="AC953" s="39">
        <v>0</v>
      </c>
      <c r="AD953" s="1075">
        <v>0</v>
      </c>
      <c r="AE953" s="39">
        <v>0</v>
      </c>
      <c r="AF953" s="1075">
        <v>0</v>
      </c>
      <c r="AG953" s="39">
        <v>0</v>
      </c>
      <c r="AH953" s="1075">
        <v>0</v>
      </c>
      <c r="AI953" s="39">
        <v>0</v>
      </c>
    </row>
    <row r="954" spans="1:35" s="6" customFormat="1" ht="66">
      <c r="B954" s="55">
        <v>82.685000000000002</v>
      </c>
      <c r="C954" s="12" t="s">
        <v>1090</v>
      </c>
      <c r="D954" s="132"/>
      <c r="E954" s="91">
        <v>61</v>
      </c>
      <c r="F954" s="136" t="s">
        <v>11</v>
      </c>
      <c r="G954" s="16" t="s">
        <v>12</v>
      </c>
      <c r="H954" s="17" t="s">
        <v>13</v>
      </c>
      <c r="I954" s="16" t="s">
        <v>14</v>
      </c>
      <c r="J954" s="39">
        <v>90</v>
      </c>
      <c r="K954" s="18">
        <v>5490</v>
      </c>
      <c r="L954" s="969">
        <v>0</v>
      </c>
      <c r="M954" s="39">
        <v>0</v>
      </c>
      <c r="N954" s="1075">
        <v>0</v>
      </c>
      <c r="O954" s="39">
        <v>0</v>
      </c>
      <c r="P954" s="1075">
        <v>0</v>
      </c>
      <c r="Q954" s="39">
        <v>0</v>
      </c>
      <c r="R954" s="1075">
        <v>4</v>
      </c>
      <c r="S954" s="39">
        <v>360</v>
      </c>
      <c r="T954" s="1075">
        <v>0</v>
      </c>
      <c r="U954" s="39">
        <v>0</v>
      </c>
      <c r="V954" s="1075">
        <v>0</v>
      </c>
      <c r="W954" s="39">
        <v>0</v>
      </c>
      <c r="X954" s="1075">
        <v>54</v>
      </c>
      <c r="Y954" s="39">
        <v>4860</v>
      </c>
      <c r="Z954" s="1075">
        <v>0</v>
      </c>
      <c r="AA954" s="39">
        <v>0</v>
      </c>
      <c r="AB954" s="1075">
        <v>0</v>
      </c>
      <c r="AC954" s="39">
        <v>0</v>
      </c>
      <c r="AD954" s="1075">
        <v>3</v>
      </c>
      <c r="AE954" s="39">
        <v>270</v>
      </c>
      <c r="AF954" s="1075">
        <v>0</v>
      </c>
      <c r="AG954" s="39">
        <v>0</v>
      </c>
      <c r="AH954" s="1075">
        <v>0</v>
      </c>
      <c r="AI954" s="39">
        <v>0</v>
      </c>
    </row>
    <row r="955" spans="1:35" s="6" customFormat="1" ht="66">
      <c r="B955" s="55">
        <v>89.507500000000007</v>
      </c>
      <c r="C955" s="12" t="s">
        <v>1091</v>
      </c>
      <c r="D955" s="132"/>
      <c r="E955" s="91">
        <v>60</v>
      </c>
      <c r="F955" s="136" t="s">
        <v>11</v>
      </c>
      <c r="G955" s="16" t="s">
        <v>12</v>
      </c>
      <c r="H955" s="17" t="s">
        <v>13</v>
      </c>
      <c r="I955" s="16" t="s">
        <v>14</v>
      </c>
      <c r="J955" s="39">
        <v>97</v>
      </c>
      <c r="K955" s="18">
        <v>5820</v>
      </c>
      <c r="L955" s="969">
        <v>0</v>
      </c>
      <c r="M955" s="39">
        <v>0</v>
      </c>
      <c r="N955" s="1075">
        <v>0</v>
      </c>
      <c r="O955" s="39">
        <v>0</v>
      </c>
      <c r="P955" s="1075">
        <v>2</v>
      </c>
      <c r="Q955" s="39">
        <v>194</v>
      </c>
      <c r="R955" s="1075">
        <v>7</v>
      </c>
      <c r="S955" s="39">
        <v>679</v>
      </c>
      <c r="T955" s="1075">
        <v>0</v>
      </c>
      <c r="U955" s="39">
        <v>0</v>
      </c>
      <c r="V955" s="1075">
        <v>0</v>
      </c>
      <c r="W955" s="39">
        <v>0</v>
      </c>
      <c r="X955" s="1075">
        <v>51</v>
      </c>
      <c r="Y955" s="39">
        <v>4947</v>
      </c>
      <c r="Z955" s="1075">
        <v>0</v>
      </c>
      <c r="AA955" s="39">
        <v>0</v>
      </c>
      <c r="AB955" s="1075">
        <v>0</v>
      </c>
      <c r="AC955" s="39">
        <v>0</v>
      </c>
      <c r="AD955" s="1075">
        <v>0</v>
      </c>
      <c r="AE955" s="39">
        <v>0</v>
      </c>
      <c r="AF955" s="1075">
        <v>0</v>
      </c>
      <c r="AG955" s="39">
        <v>0</v>
      </c>
      <c r="AH955" s="1075">
        <v>0</v>
      </c>
      <c r="AI955" s="39">
        <v>0</v>
      </c>
    </row>
    <row r="956" spans="1:35" s="6" customFormat="1" ht="66">
      <c r="B956" s="55">
        <v>58.342857142857142</v>
      </c>
      <c r="C956" s="12" t="s">
        <v>1092</v>
      </c>
      <c r="D956" s="132"/>
      <c r="E956" s="91">
        <v>63</v>
      </c>
      <c r="F956" s="136" t="s">
        <v>11</v>
      </c>
      <c r="G956" s="16" t="s">
        <v>12</v>
      </c>
      <c r="H956" s="17" t="s">
        <v>13</v>
      </c>
      <c r="I956" s="16" t="s">
        <v>14</v>
      </c>
      <c r="J956" s="39">
        <v>63</v>
      </c>
      <c r="K956" s="18">
        <v>3969</v>
      </c>
      <c r="L956" s="969">
        <v>0</v>
      </c>
      <c r="M956" s="39">
        <v>0</v>
      </c>
      <c r="N956" s="1075">
        <v>0</v>
      </c>
      <c r="O956" s="39">
        <v>0</v>
      </c>
      <c r="P956" s="1075">
        <v>0</v>
      </c>
      <c r="Q956" s="39">
        <v>0</v>
      </c>
      <c r="R956" s="1075">
        <v>6</v>
      </c>
      <c r="S956" s="39">
        <v>378</v>
      </c>
      <c r="T956" s="1075">
        <v>0</v>
      </c>
      <c r="U956" s="39">
        <v>0</v>
      </c>
      <c r="V956" s="1075">
        <v>0</v>
      </c>
      <c r="W956" s="39">
        <v>0</v>
      </c>
      <c r="X956" s="1075">
        <v>54</v>
      </c>
      <c r="Y956" s="39">
        <v>3402</v>
      </c>
      <c r="Z956" s="1075">
        <v>0</v>
      </c>
      <c r="AA956" s="39">
        <v>0</v>
      </c>
      <c r="AB956" s="1075">
        <v>0</v>
      </c>
      <c r="AC956" s="39">
        <v>0</v>
      </c>
      <c r="AD956" s="1075">
        <v>3</v>
      </c>
      <c r="AE956" s="39">
        <v>189</v>
      </c>
      <c r="AF956" s="1075">
        <v>0</v>
      </c>
      <c r="AG956" s="39">
        <v>0</v>
      </c>
      <c r="AH956" s="1075">
        <v>0</v>
      </c>
      <c r="AI956" s="39">
        <v>0</v>
      </c>
    </row>
    <row r="957" spans="1:35" s="6" customFormat="1" ht="66">
      <c r="B957" s="55">
        <v>64.77</v>
      </c>
      <c r="C957" s="142" t="s">
        <v>1093</v>
      </c>
      <c r="D957" s="132"/>
      <c r="E957" s="91">
        <v>10</v>
      </c>
      <c r="F957" s="136" t="s">
        <v>11</v>
      </c>
      <c r="G957" s="16" t="s">
        <v>12</v>
      </c>
      <c r="H957" s="17" t="s">
        <v>13</v>
      </c>
      <c r="I957" s="16" t="s">
        <v>14</v>
      </c>
      <c r="J957" s="39">
        <v>70</v>
      </c>
      <c r="K957" s="18">
        <v>700</v>
      </c>
      <c r="L957" s="969">
        <v>0</v>
      </c>
      <c r="M957" s="39">
        <v>0</v>
      </c>
      <c r="N957" s="1075">
        <v>0</v>
      </c>
      <c r="O957" s="39">
        <v>0</v>
      </c>
      <c r="P957" s="1075">
        <v>0</v>
      </c>
      <c r="Q957" s="39">
        <v>0</v>
      </c>
      <c r="R957" s="1075">
        <v>0</v>
      </c>
      <c r="S957" s="39">
        <v>0</v>
      </c>
      <c r="T957" s="1075">
        <v>0</v>
      </c>
      <c r="U957" s="39">
        <v>0</v>
      </c>
      <c r="V957" s="1075">
        <v>0</v>
      </c>
      <c r="W957" s="39">
        <v>0</v>
      </c>
      <c r="X957" s="1075">
        <v>10</v>
      </c>
      <c r="Y957" s="39">
        <v>700</v>
      </c>
      <c r="Z957" s="1075">
        <v>0</v>
      </c>
      <c r="AA957" s="39">
        <v>0</v>
      </c>
      <c r="AB957" s="1075">
        <v>0</v>
      </c>
      <c r="AC957" s="39">
        <v>0</v>
      </c>
      <c r="AD957" s="1075">
        <v>0</v>
      </c>
      <c r="AE957" s="39">
        <v>0</v>
      </c>
      <c r="AF957" s="1075">
        <v>0</v>
      </c>
      <c r="AG957" s="39">
        <v>0</v>
      </c>
      <c r="AH957" s="1075">
        <v>0</v>
      </c>
      <c r="AI957" s="39">
        <v>0</v>
      </c>
    </row>
    <row r="958" spans="1:35" s="6" customFormat="1" ht="66">
      <c r="A958" s="81" t="s">
        <v>1094</v>
      </c>
      <c r="B958" s="127"/>
      <c r="C958" s="93" t="s">
        <v>1095</v>
      </c>
      <c r="D958" s="132"/>
      <c r="E958" s="91">
        <v>2</v>
      </c>
      <c r="F958" s="136" t="s">
        <v>11</v>
      </c>
      <c r="G958" s="16" t="s">
        <v>12</v>
      </c>
      <c r="H958" s="17" t="s">
        <v>13</v>
      </c>
      <c r="I958" s="16" t="s">
        <v>14</v>
      </c>
      <c r="J958" s="39">
        <v>1543</v>
      </c>
      <c r="K958" s="18">
        <v>3086</v>
      </c>
      <c r="L958" s="969">
        <v>0</v>
      </c>
      <c r="M958" s="39">
        <v>0</v>
      </c>
      <c r="N958" s="1075">
        <v>0</v>
      </c>
      <c r="O958" s="39">
        <v>0</v>
      </c>
      <c r="P958" s="1075">
        <v>0</v>
      </c>
      <c r="Q958" s="39">
        <v>0</v>
      </c>
      <c r="R958" s="1075">
        <v>1</v>
      </c>
      <c r="S958" s="39">
        <v>1543</v>
      </c>
      <c r="T958" s="1075">
        <v>0</v>
      </c>
      <c r="U958" s="39">
        <v>0</v>
      </c>
      <c r="V958" s="1075">
        <v>0</v>
      </c>
      <c r="W958" s="39">
        <v>0</v>
      </c>
      <c r="X958" s="1075">
        <v>1</v>
      </c>
      <c r="Y958" s="39">
        <v>1543</v>
      </c>
      <c r="Z958" s="1075">
        <v>0</v>
      </c>
      <c r="AA958" s="39">
        <v>0</v>
      </c>
      <c r="AB958" s="1075">
        <v>0</v>
      </c>
      <c r="AC958" s="39">
        <v>0</v>
      </c>
      <c r="AD958" s="1075">
        <v>0</v>
      </c>
      <c r="AE958" s="39">
        <v>0</v>
      </c>
      <c r="AF958" s="1075">
        <v>0</v>
      </c>
      <c r="AG958" s="39">
        <v>0</v>
      </c>
      <c r="AH958" s="1075">
        <v>0</v>
      </c>
      <c r="AI958" s="39">
        <v>0</v>
      </c>
    </row>
    <row r="959" spans="1:35" s="6" customFormat="1" ht="66">
      <c r="B959" s="55">
        <v>17.399999999999999</v>
      </c>
      <c r="C959" s="143" t="s">
        <v>1096</v>
      </c>
      <c r="D959" s="132"/>
      <c r="E959" s="91">
        <v>0</v>
      </c>
      <c r="F959" s="136" t="s">
        <v>11</v>
      </c>
      <c r="G959" s="16" t="s">
        <v>12</v>
      </c>
      <c r="H959" s="17" t="s">
        <v>13</v>
      </c>
      <c r="I959" s="16" t="s">
        <v>14</v>
      </c>
      <c r="J959" s="39">
        <v>19</v>
      </c>
      <c r="K959" s="18">
        <v>0</v>
      </c>
      <c r="L959" s="969">
        <v>0</v>
      </c>
      <c r="M959" s="39">
        <v>0</v>
      </c>
      <c r="N959" s="1075">
        <v>0</v>
      </c>
      <c r="O959" s="39">
        <v>0</v>
      </c>
      <c r="P959" s="1075">
        <v>0</v>
      </c>
      <c r="Q959" s="39">
        <v>0</v>
      </c>
      <c r="R959" s="1075">
        <v>0</v>
      </c>
      <c r="S959" s="39">
        <v>0</v>
      </c>
      <c r="T959" s="1075">
        <v>0</v>
      </c>
      <c r="U959" s="39">
        <v>0</v>
      </c>
      <c r="V959" s="1075">
        <v>0</v>
      </c>
      <c r="W959" s="39">
        <v>0</v>
      </c>
      <c r="X959" s="1075">
        <v>0</v>
      </c>
      <c r="Y959" s="39">
        <v>0</v>
      </c>
      <c r="Z959" s="1075">
        <v>0</v>
      </c>
      <c r="AA959" s="39">
        <v>0</v>
      </c>
      <c r="AB959" s="1075">
        <v>0</v>
      </c>
      <c r="AC959" s="39">
        <v>0</v>
      </c>
      <c r="AD959" s="1075">
        <v>0</v>
      </c>
      <c r="AE959" s="39">
        <v>0</v>
      </c>
      <c r="AF959" s="1075">
        <v>0</v>
      </c>
      <c r="AG959" s="39">
        <v>0</v>
      </c>
      <c r="AH959" s="1075">
        <v>0</v>
      </c>
      <c r="AI959" s="39">
        <v>0</v>
      </c>
    </row>
    <row r="960" spans="1:35" s="6" customFormat="1" ht="66">
      <c r="B960" s="55">
        <v>11.6</v>
      </c>
      <c r="C960" s="143" t="s">
        <v>1097</v>
      </c>
      <c r="D960" s="132"/>
      <c r="E960" s="91">
        <v>30</v>
      </c>
      <c r="F960" s="136" t="s">
        <v>11</v>
      </c>
      <c r="G960" s="16" t="s">
        <v>12</v>
      </c>
      <c r="H960" s="17" t="s">
        <v>13</v>
      </c>
      <c r="I960" s="16" t="s">
        <v>14</v>
      </c>
      <c r="J960" s="39">
        <v>13</v>
      </c>
      <c r="K960" s="18">
        <v>390</v>
      </c>
      <c r="L960" s="969">
        <v>0</v>
      </c>
      <c r="M960" s="39">
        <v>0</v>
      </c>
      <c r="N960" s="1075">
        <v>0</v>
      </c>
      <c r="O960" s="39">
        <v>0</v>
      </c>
      <c r="P960" s="1075">
        <v>0</v>
      </c>
      <c r="Q960" s="39">
        <v>0</v>
      </c>
      <c r="R960" s="1075">
        <v>0</v>
      </c>
      <c r="S960" s="39">
        <v>0</v>
      </c>
      <c r="T960" s="1075">
        <v>0</v>
      </c>
      <c r="U960" s="39">
        <v>0</v>
      </c>
      <c r="V960" s="1075">
        <v>0</v>
      </c>
      <c r="W960" s="39">
        <v>0</v>
      </c>
      <c r="X960" s="1075">
        <v>30</v>
      </c>
      <c r="Y960" s="39">
        <v>390</v>
      </c>
      <c r="Z960" s="1075">
        <v>0</v>
      </c>
      <c r="AA960" s="39">
        <v>0</v>
      </c>
      <c r="AB960" s="1075">
        <v>0</v>
      </c>
      <c r="AC960" s="39">
        <v>0</v>
      </c>
      <c r="AD960" s="1075">
        <v>0</v>
      </c>
      <c r="AE960" s="39">
        <v>0</v>
      </c>
      <c r="AF960" s="1075">
        <v>0</v>
      </c>
      <c r="AG960" s="39">
        <v>0</v>
      </c>
      <c r="AH960" s="1075">
        <v>0</v>
      </c>
      <c r="AI960" s="39">
        <v>0</v>
      </c>
    </row>
    <row r="961" spans="2:38" s="6" customFormat="1" ht="66">
      <c r="B961" s="55">
        <v>348</v>
      </c>
      <c r="C961" s="143" t="s">
        <v>1098</v>
      </c>
      <c r="D961" s="132"/>
      <c r="E961" s="91">
        <v>5</v>
      </c>
      <c r="F961" s="136" t="s">
        <v>11</v>
      </c>
      <c r="G961" s="16" t="s">
        <v>12</v>
      </c>
      <c r="H961" s="17" t="s">
        <v>13</v>
      </c>
      <c r="I961" s="16" t="s">
        <v>14</v>
      </c>
      <c r="J961" s="39">
        <v>376</v>
      </c>
      <c r="K961" s="18">
        <v>1880</v>
      </c>
      <c r="L961" s="969">
        <v>0</v>
      </c>
      <c r="M961" s="39">
        <v>0</v>
      </c>
      <c r="N961" s="1075">
        <v>0</v>
      </c>
      <c r="O961" s="39">
        <v>0</v>
      </c>
      <c r="P961" s="1075">
        <v>0</v>
      </c>
      <c r="Q961" s="39">
        <v>0</v>
      </c>
      <c r="R961" s="1075">
        <v>3</v>
      </c>
      <c r="S961" s="39">
        <v>1128</v>
      </c>
      <c r="T961" s="1075">
        <v>0</v>
      </c>
      <c r="U961" s="39">
        <v>0</v>
      </c>
      <c r="V961" s="1075">
        <v>0</v>
      </c>
      <c r="W961" s="39">
        <v>0</v>
      </c>
      <c r="X961" s="1075">
        <v>2</v>
      </c>
      <c r="Y961" s="39">
        <v>752</v>
      </c>
      <c r="Z961" s="1075">
        <v>0</v>
      </c>
      <c r="AA961" s="39">
        <v>0</v>
      </c>
      <c r="AB961" s="1075">
        <v>0</v>
      </c>
      <c r="AC961" s="39">
        <v>0</v>
      </c>
      <c r="AD961" s="1075">
        <v>0</v>
      </c>
      <c r="AE961" s="39">
        <v>0</v>
      </c>
      <c r="AF961" s="1075">
        <v>0</v>
      </c>
      <c r="AG961" s="39">
        <v>0</v>
      </c>
      <c r="AH961" s="1075">
        <v>0</v>
      </c>
      <c r="AI961" s="39">
        <v>0</v>
      </c>
    </row>
    <row r="962" spans="2:38" s="6" customFormat="1" ht="66">
      <c r="B962" s="55">
        <v>174</v>
      </c>
      <c r="C962" s="144" t="s">
        <v>1099</v>
      </c>
      <c r="D962" s="132"/>
      <c r="E962" s="91">
        <v>35</v>
      </c>
      <c r="F962" s="136" t="s">
        <v>11</v>
      </c>
      <c r="G962" s="16" t="s">
        <v>12</v>
      </c>
      <c r="H962" s="17" t="s">
        <v>13</v>
      </c>
      <c r="I962" s="16" t="s">
        <v>14</v>
      </c>
      <c r="J962" s="39">
        <v>188</v>
      </c>
      <c r="K962" s="18">
        <v>6580</v>
      </c>
      <c r="L962" s="969">
        <v>0</v>
      </c>
      <c r="M962" s="39">
        <v>0</v>
      </c>
      <c r="N962" s="1075">
        <v>0</v>
      </c>
      <c r="O962" s="39">
        <v>0</v>
      </c>
      <c r="P962" s="1075">
        <v>0</v>
      </c>
      <c r="Q962" s="39">
        <v>0</v>
      </c>
      <c r="R962" s="1075">
        <v>3</v>
      </c>
      <c r="S962" s="39">
        <v>564</v>
      </c>
      <c r="T962" s="1075">
        <v>0</v>
      </c>
      <c r="U962" s="39">
        <v>0</v>
      </c>
      <c r="V962" s="1075">
        <v>0</v>
      </c>
      <c r="W962" s="39">
        <v>0</v>
      </c>
      <c r="X962" s="1075">
        <v>32</v>
      </c>
      <c r="Y962" s="39">
        <v>6016</v>
      </c>
      <c r="Z962" s="1075">
        <v>0</v>
      </c>
      <c r="AA962" s="39">
        <v>0</v>
      </c>
      <c r="AB962" s="1075">
        <v>0</v>
      </c>
      <c r="AC962" s="39">
        <v>0</v>
      </c>
      <c r="AD962" s="1075">
        <v>0</v>
      </c>
      <c r="AE962" s="39">
        <v>0</v>
      </c>
      <c r="AF962" s="1075">
        <v>0</v>
      </c>
      <c r="AG962" s="39">
        <v>0</v>
      </c>
      <c r="AH962" s="1075">
        <v>0</v>
      </c>
      <c r="AI962" s="39">
        <v>0</v>
      </c>
    </row>
    <row r="963" spans="2:38" s="6" customFormat="1" ht="66">
      <c r="B963" s="55">
        <v>231.99999999999994</v>
      </c>
      <c r="C963" s="144" t="s">
        <v>1100</v>
      </c>
      <c r="D963" s="132"/>
      <c r="E963" s="91">
        <v>20</v>
      </c>
      <c r="F963" s="136" t="s">
        <v>11</v>
      </c>
      <c r="G963" s="16" t="s">
        <v>12</v>
      </c>
      <c r="H963" s="17" t="s">
        <v>13</v>
      </c>
      <c r="I963" s="16" t="s">
        <v>14</v>
      </c>
      <c r="J963" s="39">
        <v>251</v>
      </c>
      <c r="K963" s="18">
        <v>5020</v>
      </c>
      <c r="L963" s="969">
        <v>0</v>
      </c>
      <c r="M963" s="39">
        <v>0</v>
      </c>
      <c r="N963" s="1075">
        <v>0</v>
      </c>
      <c r="O963" s="39">
        <v>0</v>
      </c>
      <c r="P963" s="1075">
        <v>0</v>
      </c>
      <c r="Q963" s="39">
        <v>0</v>
      </c>
      <c r="R963" s="1075">
        <v>0</v>
      </c>
      <c r="S963" s="39">
        <v>0</v>
      </c>
      <c r="T963" s="1075">
        <v>0</v>
      </c>
      <c r="U963" s="39">
        <v>0</v>
      </c>
      <c r="V963" s="1075">
        <v>0</v>
      </c>
      <c r="W963" s="39">
        <v>0</v>
      </c>
      <c r="X963" s="1075">
        <v>20</v>
      </c>
      <c r="Y963" s="39">
        <v>5020</v>
      </c>
      <c r="Z963" s="1075">
        <v>0</v>
      </c>
      <c r="AA963" s="39">
        <v>0</v>
      </c>
      <c r="AB963" s="1075">
        <v>0</v>
      </c>
      <c r="AC963" s="39">
        <v>0</v>
      </c>
      <c r="AD963" s="1075">
        <v>0</v>
      </c>
      <c r="AE963" s="39">
        <v>0</v>
      </c>
      <c r="AF963" s="1075">
        <v>0</v>
      </c>
      <c r="AG963" s="39">
        <v>0</v>
      </c>
      <c r="AH963" s="1075">
        <v>0</v>
      </c>
      <c r="AI963" s="39">
        <v>0</v>
      </c>
    </row>
    <row r="964" spans="2:38" s="6" customFormat="1" ht="66">
      <c r="B964" s="55">
        <v>172.26</v>
      </c>
      <c r="C964" s="73" t="s">
        <v>1101</v>
      </c>
      <c r="D964" s="132"/>
      <c r="E964" s="91">
        <v>20</v>
      </c>
      <c r="F964" s="136" t="s">
        <v>11</v>
      </c>
      <c r="G964" s="16" t="s">
        <v>12</v>
      </c>
      <c r="H964" s="17" t="s">
        <v>13</v>
      </c>
      <c r="I964" s="16" t="s">
        <v>14</v>
      </c>
      <c r="J964" s="39">
        <v>187</v>
      </c>
      <c r="K964" s="18">
        <v>3740</v>
      </c>
      <c r="L964" s="969">
        <v>0</v>
      </c>
      <c r="M964" s="39">
        <v>0</v>
      </c>
      <c r="N964" s="1075">
        <v>0</v>
      </c>
      <c r="O964" s="39">
        <v>0</v>
      </c>
      <c r="P964" s="1075">
        <v>0</v>
      </c>
      <c r="Q964" s="39">
        <v>0</v>
      </c>
      <c r="R964" s="1075">
        <v>0</v>
      </c>
      <c r="S964" s="39">
        <v>0</v>
      </c>
      <c r="T964" s="1075">
        <v>0</v>
      </c>
      <c r="U964" s="39">
        <v>0</v>
      </c>
      <c r="V964" s="1075">
        <v>0</v>
      </c>
      <c r="W964" s="39">
        <v>0</v>
      </c>
      <c r="X964" s="1075">
        <v>20</v>
      </c>
      <c r="Y964" s="39">
        <v>3740</v>
      </c>
      <c r="Z964" s="1075">
        <v>0</v>
      </c>
      <c r="AA964" s="39">
        <v>0</v>
      </c>
      <c r="AB964" s="1075">
        <v>0</v>
      </c>
      <c r="AC964" s="39">
        <v>0</v>
      </c>
      <c r="AD964" s="1075">
        <v>0</v>
      </c>
      <c r="AE964" s="39">
        <v>0</v>
      </c>
      <c r="AF964" s="1075">
        <v>0</v>
      </c>
      <c r="AG964" s="39">
        <v>0</v>
      </c>
      <c r="AH964" s="1075">
        <v>0</v>
      </c>
      <c r="AI964" s="39">
        <v>0</v>
      </c>
    </row>
    <row r="965" spans="2:38" s="6" customFormat="1" ht="66">
      <c r="B965" s="55">
        <v>135</v>
      </c>
      <c r="C965" s="73" t="s">
        <v>1102</v>
      </c>
      <c r="D965" s="132"/>
      <c r="E965" s="91">
        <v>20</v>
      </c>
      <c r="F965" s="136" t="s">
        <v>11</v>
      </c>
      <c r="G965" s="16" t="s">
        <v>12</v>
      </c>
      <c r="H965" s="17" t="s">
        <v>13</v>
      </c>
      <c r="I965" s="16" t="s">
        <v>14</v>
      </c>
      <c r="J965" s="39">
        <v>146</v>
      </c>
      <c r="K965" s="18">
        <v>2920</v>
      </c>
      <c r="L965" s="969">
        <v>0</v>
      </c>
      <c r="M965" s="39">
        <v>0</v>
      </c>
      <c r="N965" s="1075">
        <v>0</v>
      </c>
      <c r="O965" s="39">
        <v>0</v>
      </c>
      <c r="P965" s="1075">
        <v>0</v>
      </c>
      <c r="Q965" s="39">
        <v>0</v>
      </c>
      <c r="R965" s="1075">
        <v>0</v>
      </c>
      <c r="S965" s="39">
        <v>0</v>
      </c>
      <c r="T965" s="1075">
        <v>0</v>
      </c>
      <c r="U965" s="39">
        <v>0</v>
      </c>
      <c r="V965" s="1075">
        <v>0</v>
      </c>
      <c r="W965" s="39">
        <v>0</v>
      </c>
      <c r="X965" s="1075">
        <v>20</v>
      </c>
      <c r="Y965" s="39">
        <v>2920</v>
      </c>
      <c r="Z965" s="1075">
        <v>0</v>
      </c>
      <c r="AA965" s="39">
        <v>0</v>
      </c>
      <c r="AB965" s="1075">
        <v>0</v>
      </c>
      <c r="AC965" s="39">
        <v>0</v>
      </c>
      <c r="AD965" s="1075">
        <v>0</v>
      </c>
      <c r="AE965" s="39">
        <v>0</v>
      </c>
      <c r="AF965" s="1075">
        <v>0</v>
      </c>
      <c r="AG965" s="39">
        <v>0</v>
      </c>
      <c r="AH965" s="1075">
        <v>0</v>
      </c>
      <c r="AI965" s="39">
        <v>0</v>
      </c>
    </row>
    <row r="966" spans="2:38" s="6" customFormat="1" ht="66">
      <c r="B966" s="121"/>
      <c r="C966" s="131" t="s">
        <v>1012</v>
      </c>
      <c r="D966" s="11"/>
      <c r="E966" s="91">
        <v>2</v>
      </c>
      <c r="F966" s="9" t="s">
        <v>11</v>
      </c>
      <c r="G966" s="16" t="s">
        <v>12</v>
      </c>
      <c r="H966" s="17" t="s">
        <v>13</v>
      </c>
      <c r="I966" s="16" t="s">
        <v>14</v>
      </c>
      <c r="J966" s="39">
        <v>150</v>
      </c>
      <c r="K966" s="18">
        <v>300</v>
      </c>
      <c r="L966" s="969">
        <v>0</v>
      </c>
      <c r="M966" s="39">
        <v>0</v>
      </c>
      <c r="N966" s="1075">
        <v>0</v>
      </c>
      <c r="O966" s="39">
        <v>0</v>
      </c>
      <c r="P966" s="1075">
        <v>0</v>
      </c>
      <c r="Q966" s="39">
        <v>0</v>
      </c>
      <c r="R966" s="1075">
        <v>2</v>
      </c>
      <c r="S966" s="39">
        <v>300</v>
      </c>
      <c r="T966" s="1075">
        <v>0</v>
      </c>
      <c r="U966" s="39">
        <v>0</v>
      </c>
      <c r="V966" s="1075">
        <v>0</v>
      </c>
      <c r="W966" s="39">
        <v>0</v>
      </c>
      <c r="X966" s="1075">
        <v>0</v>
      </c>
      <c r="Y966" s="39">
        <v>0</v>
      </c>
      <c r="Z966" s="1075">
        <v>0</v>
      </c>
      <c r="AA966" s="39">
        <v>0</v>
      </c>
      <c r="AB966" s="1075">
        <v>0</v>
      </c>
      <c r="AC966" s="39">
        <v>0</v>
      </c>
      <c r="AD966" s="1075">
        <v>0</v>
      </c>
      <c r="AE966" s="39">
        <v>0</v>
      </c>
      <c r="AF966" s="1075">
        <v>0</v>
      </c>
      <c r="AG966" s="39">
        <v>0</v>
      </c>
      <c r="AH966" s="1075">
        <v>0</v>
      </c>
      <c r="AI966" s="39">
        <v>0</v>
      </c>
    </row>
    <row r="967" spans="2:38" s="6" customFormat="1" ht="66">
      <c r="B967" s="121"/>
      <c r="C967" s="131" t="s">
        <v>1103</v>
      </c>
      <c r="D967" s="11"/>
      <c r="E967" s="91">
        <v>30</v>
      </c>
      <c r="F967" s="9" t="s">
        <v>46</v>
      </c>
      <c r="G967" s="16" t="s">
        <v>12</v>
      </c>
      <c r="H967" s="17" t="s">
        <v>13</v>
      </c>
      <c r="I967" s="16" t="s">
        <v>14</v>
      </c>
      <c r="J967" s="39">
        <v>18</v>
      </c>
      <c r="K967" s="18">
        <v>540</v>
      </c>
      <c r="L967" s="969">
        <v>0</v>
      </c>
      <c r="M967" s="39">
        <v>0</v>
      </c>
      <c r="N967" s="1075">
        <v>0</v>
      </c>
      <c r="O967" s="39">
        <v>0</v>
      </c>
      <c r="P967" s="1075">
        <v>0</v>
      </c>
      <c r="Q967" s="39">
        <v>0</v>
      </c>
      <c r="R967" s="1075">
        <v>0</v>
      </c>
      <c r="S967" s="39">
        <v>0</v>
      </c>
      <c r="T967" s="1075">
        <v>0</v>
      </c>
      <c r="U967" s="39">
        <v>0</v>
      </c>
      <c r="V967" s="1075">
        <v>0</v>
      </c>
      <c r="W967" s="39">
        <v>0</v>
      </c>
      <c r="X967" s="1075">
        <v>30</v>
      </c>
      <c r="Y967" s="39">
        <v>540</v>
      </c>
      <c r="Z967" s="1075">
        <v>0</v>
      </c>
      <c r="AA967" s="39">
        <v>0</v>
      </c>
      <c r="AB967" s="1075">
        <v>0</v>
      </c>
      <c r="AC967" s="39">
        <v>0</v>
      </c>
      <c r="AD967" s="1075">
        <v>0</v>
      </c>
      <c r="AE967" s="39">
        <v>0</v>
      </c>
      <c r="AF967" s="1075">
        <v>0</v>
      </c>
      <c r="AG967" s="39">
        <v>0</v>
      </c>
      <c r="AH967" s="1075">
        <v>0</v>
      </c>
      <c r="AI967" s="39">
        <v>0</v>
      </c>
    </row>
    <row r="968" spans="2:38" s="6" customFormat="1" ht="66">
      <c r="B968" s="121"/>
      <c r="C968" s="131" t="s">
        <v>1104</v>
      </c>
      <c r="D968" s="11"/>
      <c r="E968" s="91">
        <v>1</v>
      </c>
      <c r="F968" s="9" t="s">
        <v>46</v>
      </c>
      <c r="G968" s="16" t="s">
        <v>12</v>
      </c>
      <c r="H968" s="17" t="s">
        <v>13</v>
      </c>
      <c r="I968" s="16" t="s">
        <v>14</v>
      </c>
      <c r="J968" s="39">
        <v>5220</v>
      </c>
      <c r="K968" s="18">
        <v>5220</v>
      </c>
      <c r="L968" s="969">
        <v>0</v>
      </c>
      <c r="M968" s="39">
        <v>0</v>
      </c>
      <c r="N968" s="1075">
        <v>0</v>
      </c>
      <c r="O968" s="39">
        <v>0</v>
      </c>
      <c r="P968" s="1075">
        <v>0</v>
      </c>
      <c r="Q968" s="39">
        <v>0</v>
      </c>
      <c r="R968" s="1075">
        <v>1</v>
      </c>
      <c r="S968" s="39">
        <v>5220</v>
      </c>
      <c r="T968" s="1075">
        <v>0</v>
      </c>
      <c r="U968" s="39">
        <v>0</v>
      </c>
      <c r="V968" s="1075">
        <v>0</v>
      </c>
      <c r="W968" s="39">
        <v>0</v>
      </c>
      <c r="X968" s="1075">
        <v>0</v>
      </c>
      <c r="Y968" s="39">
        <v>0</v>
      </c>
      <c r="Z968" s="1075">
        <v>0</v>
      </c>
      <c r="AA968" s="39">
        <v>0</v>
      </c>
      <c r="AB968" s="1075">
        <v>0</v>
      </c>
      <c r="AC968" s="39">
        <v>0</v>
      </c>
      <c r="AD968" s="1075">
        <v>0</v>
      </c>
      <c r="AE968" s="39">
        <v>0</v>
      </c>
      <c r="AF968" s="1075">
        <v>0</v>
      </c>
      <c r="AG968" s="39">
        <v>0</v>
      </c>
      <c r="AH968" s="1075">
        <v>0</v>
      </c>
      <c r="AI968" s="39">
        <v>0</v>
      </c>
    </row>
    <row r="969" spans="2:38" s="6" customFormat="1" ht="66">
      <c r="B969" s="121"/>
      <c r="C969" s="131" t="s">
        <v>1106</v>
      </c>
      <c r="D969" s="11"/>
      <c r="E969" s="91">
        <v>10</v>
      </c>
      <c r="F969" s="9" t="s">
        <v>46</v>
      </c>
      <c r="G969" s="16" t="s">
        <v>12</v>
      </c>
      <c r="H969" s="17" t="s">
        <v>13</v>
      </c>
      <c r="I969" s="16" t="s">
        <v>14</v>
      </c>
      <c r="J969" s="39">
        <v>203</v>
      </c>
      <c r="K969" s="18">
        <v>2030</v>
      </c>
      <c r="L969" s="969">
        <v>0</v>
      </c>
      <c r="M969" s="39">
        <v>0</v>
      </c>
      <c r="N969" s="1075">
        <v>0</v>
      </c>
      <c r="O969" s="39">
        <v>0</v>
      </c>
      <c r="P969" s="1075">
        <v>0</v>
      </c>
      <c r="Q969" s="39">
        <v>0</v>
      </c>
      <c r="R969" s="1075">
        <v>0</v>
      </c>
      <c r="S969" s="39">
        <v>0</v>
      </c>
      <c r="T969" s="1075">
        <v>0</v>
      </c>
      <c r="U969" s="39">
        <v>0</v>
      </c>
      <c r="V969" s="1075">
        <v>0</v>
      </c>
      <c r="W969" s="39">
        <v>0</v>
      </c>
      <c r="X969" s="1075">
        <v>10</v>
      </c>
      <c r="Y969" s="39">
        <v>2030</v>
      </c>
      <c r="Z969" s="1075">
        <v>0</v>
      </c>
      <c r="AA969" s="39">
        <v>0</v>
      </c>
      <c r="AB969" s="1075">
        <v>0</v>
      </c>
      <c r="AC969" s="39">
        <v>0</v>
      </c>
      <c r="AD969" s="1075">
        <v>0</v>
      </c>
      <c r="AE969" s="39">
        <v>0</v>
      </c>
      <c r="AF969" s="1075">
        <v>0</v>
      </c>
      <c r="AG969" s="39">
        <v>0</v>
      </c>
      <c r="AH969" s="1075">
        <v>0</v>
      </c>
      <c r="AI969" s="39">
        <v>0</v>
      </c>
    </row>
    <row r="970" spans="2:38" s="6" customFormat="1" ht="66">
      <c r="B970" s="121"/>
      <c r="C970" s="131" t="s">
        <v>1107</v>
      </c>
      <c r="D970" s="11"/>
      <c r="E970" s="91">
        <v>22</v>
      </c>
      <c r="F970" s="9" t="s">
        <v>46</v>
      </c>
      <c r="G970" s="16" t="s">
        <v>12</v>
      </c>
      <c r="H970" s="17" t="s">
        <v>13</v>
      </c>
      <c r="I970" s="16" t="s">
        <v>14</v>
      </c>
      <c r="J970" s="39">
        <v>350</v>
      </c>
      <c r="K970" s="18">
        <v>7700</v>
      </c>
      <c r="L970" s="969">
        <v>0</v>
      </c>
      <c r="M970" s="39">
        <v>0</v>
      </c>
      <c r="N970" s="1075">
        <v>0</v>
      </c>
      <c r="O970" s="39">
        <v>0</v>
      </c>
      <c r="P970" s="1075">
        <v>0</v>
      </c>
      <c r="Q970" s="39">
        <v>0</v>
      </c>
      <c r="R970" s="1075">
        <v>2</v>
      </c>
      <c r="S970" s="39">
        <v>700</v>
      </c>
      <c r="T970" s="1075">
        <v>0</v>
      </c>
      <c r="U970" s="39">
        <v>0</v>
      </c>
      <c r="V970" s="1075">
        <v>0</v>
      </c>
      <c r="W970" s="39">
        <v>0</v>
      </c>
      <c r="X970" s="1075">
        <v>20</v>
      </c>
      <c r="Y970" s="39">
        <v>7000</v>
      </c>
      <c r="Z970" s="1075">
        <v>0</v>
      </c>
      <c r="AA970" s="39">
        <v>0</v>
      </c>
      <c r="AB970" s="1075">
        <v>0</v>
      </c>
      <c r="AC970" s="39">
        <v>0</v>
      </c>
      <c r="AD970" s="1075">
        <v>0</v>
      </c>
      <c r="AE970" s="39">
        <v>0</v>
      </c>
      <c r="AF970" s="1075">
        <v>0</v>
      </c>
      <c r="AG970" s="39">
        <v>0</v>
      </c>
      <c r="AH970" s="1075">
        <v>0</v>
      </c>
      <c r="AI970" s="39">
        <v>0</v>
      </c>
      <c r="AL970" s="8"/>
    </row>
    <row r="971" spans="2:38" s="6" customFormat="1" ht="66">
      <c r="B971" s="121"/>
      <c r="C971" s="131" t="s">
        <v>1109</v>
      </c>
      <c r="D971" s="11"/>
      <c r="E971" s="91">
        <v>15</v>
      </c>
      <c r="F971" s="9" t="s">
        <v>46</v>
      </c>
      <c r="G971" s="16" t="s">
        <v>12</v>
      </c>
      <c r="H971" s="17" t="s">
        <v>13</v>
      </c>
      <c r="I971" s="16" t="s">
        <v>14</v>
      </c>
      <c r="J971" s="39">
        <v>4060</v>
      </c>
      <c r="K971" s="18">
        <v>60900</v>
      </c>
      <c r="L971" s="969">
        <v>0</v>
      </c>
      <c r="M971" s="39">
        <v>0</v>
      </c>
      <c r="N971" s="1075">
        <v>0</v>
      </c>
      <c r="O971" s="39">
        <v>0</v>
      </c>
      <c r="P971" s="1075">
        <v>0</v>
      </c>
      <c r="Q971" s="39">
        <v>0</v>
      </c>
      <c r="R971" s="1075">
        <v>0</v>
      </c>
      <c r="S971" s="39">
        <v>0</v>
      </c>
      <c r="T971" s="1075">
        <v>0</v>
      </c>
      <c r="U971" s="39">
        <v>0</v>
      </c>
      <c r="V971" s="1075">
        <v>0</v>
      </c>
      <c r="W971" s="39">
        <v>0</v>
      </c>
      <c r="X971" s="1075">
        <v>15</v>
      </c>
      <c r="Y971" s="39">
        <v>60900</v>
      </c>
      <c r="Z971" s="1075">
        <v>0</v>
      </c>
      <c r="AA971" s="39">
        <v>0</v>
      </c>
      <c r="AB971" s="1075">
        <v>0</v>
      </c>
      <c r="AC971" s="39">
        <v>0</v>
      </c>
      <c r="AD971" s="1075">
        <v>0</v>
      </c>
      <c r="AE971" s="39">
        <v>0</v>
      </c>
      <c r="AF971" s="1075">
        <v>0</v>
      </c>
      <c r="AG971" s="39">
        <v>0</v>
      </c>
      <c r="AH971" s="1075">
        <v>0</v>
      </c>
      <c r="AI971" s="39">
        <v>0</v>
      </c>
    </row>
    <row r="972" spans="2:38" s="6" customFormat="1" ht="66">
      <c r="B972" s="121"/>
      <c r="C972" s="131" t="s">
        <v>1110</v>
      </c>
      <c r="D972" s="11"/>
      <c r="E972" s="91">
        <v>30</v>
      </c>
      <c r="F972" s="9" t="s">
        <v>46</v>
      </c>
      <c r="G972" s="16" t="s">
        <v>12</v>
      </c>
      <c r="H972" s="17" t="s">
        <v>13</v>
      </c>
      <c r="I972" s="16" t="s">
        <v>14</v>
      </c>
      <c r="J972" s="39">
        <v>5620</v>
      </c>
      <c r="K972" s="18">
        <v>168600</v>
      </c>
      <c r="L972" s="969">
        <v>0</v>
      </c>
      <c r="M972" s="39">
        <v>0</v>
      </c>
      <c r="N972" s="1075">
        <v>0</v>
      </c>
      <c r="O972" s="39">
        <v>0</v>
      </c>
      <c r="P972" s="1075">
        <v>0</v>
      </c>
      <c r="Q972" s="39">
        <v>0</v>
      </c>
      <c r="R972" s="1075">
        <v>0</v>
      </c>
      <c r="S972" s="39">
        <v>0</v>
      </c>
      <c r="T972" s="1075">
        <v>0</v>
      </c>
      <c r="U972" s="39">
        <v>0</v>
      </c>
      <c r="V972" s="1075">
        <v>0</v>
      </c>
      <c r="W972" s="39">
        <v>0</v>
      </c>
      <c r="X972" s="1075">
        <v>30</v>
      </c>
      <c r="Y972" s="39">
        <v>168600</v>
      </c>
      <c r="Z972" s="1075">
        <v>0</v>
      </c>
      <c r="AA972" s="39">
        <v>0</v>
      </c>
      <c r="AB972" s="1075">
        <v>0</v>
      </c>
      <c r="AC972" s="39">
        <v>0</v>
      </c>
      <c r="AD972" s="1075">
        <v>0</v>
      </c>
      <c r="AE972" s="39">
        <v>0</v>
      </c>
      <c r="AF972" s="1075">
        <v>0</v>
      </c>
      <c r="AG972" s="39">
        <v>0</v>
      </c>
      <c r="AH972" s="1075">
        <v>0</v>
      </c>
      <c r="AI972" s="39">
        <v>0</v>
      </c>
    </row>
    <row r="973" spans="2:38" s="6" customFormat="1" ht="66">
      <c r="B973" s="121"/>
      <c r="C973" s="131" t="s">
        <v>1111</v>
      </c>
      <c r="D973" s="11"/>
      <c r="E973" s="91">
        <v>30</v>
      </c>
      <c r="F973" s="9" t="s">
        <v>46</v>
      </c>
      <c r="G973" s="16" t="s">
        <v>12</v>
      </c>
      <c r="H973" s="17" t="s">
        <v>13</v>
      </c>
      <c r="I973" s="16" t="s">
        <v>14</v>
      </c>
      <c r="J973" s="39">
        <v>9</v>
      </c>
      <c r="K973" s="18">
        <v>270</v>
      </c>
      <c r="L973" s="969">
        <v>0</v>
      </c>
      <c r="M973" s="39">
        <v>0</v>
      </c>
      <c r="N973" s="1075">
        <v>0</v>
      </c>
      <c r="O973" s="39">
        <v>0</v>
      </c>
      <c r="P973" s="1075">
        <v>0</v>
      </c>
      <c r="Q973" s="39">
        <v>0</v>
      </c>
      <c r="R973" s="1075">
        <v>0</v>
      </c>
      <c r="S973" s="39">
        <v>0</v>
      </c>
      <c r="T973" s="1075">
        <v>0</v>
      </c>
      <c r="U973" s="39">
        <v>0</v>
      </c>
      <c r="V973" s="1075">
        <v>0</v>
      </c>
      <c r="W973" s="39">
        <v>0</v>
      </c>
      <c r="X973" s="1075">
        <v>30</v>
      </c>
      <c r="Y973" s="39">
        <v>270</v>
      </c>
      <c r="Z973" s="1075">
        <v>0</v>
      </c>
      <c r="AA973" s="39">
        <v>0</v>
      </c>
      <c r="AB973" s="1075">
        <v>0</v>
      </c>
      <c r="AC973" s="39">
        <v>0</v>
      </c>
      <c r="AD973" s="1075">
        <v>0</v>
      </c>
      <c r="AE973" s="39">
        <v>0</v>
      </c>
      <c r="AF973" s="1075">
        <v>0</v>
      </c>
      <c r="AG973" s="39">
        <v>0</v>
      </c>
      <c r="AH973" s="1075">
        <v>0</v>
      </c>
      <c r="AI973" s="39">
        <v>0</v>
      </c>
    </row>
    <row r="974" spans="2:38" s="6" customFormat="1" ht="66">
      <c r="B974" s="121"/>
      <c r="C974" s="131" t="s">
        <v>1112</v>
      </c>
      <c r="D974" s="11"/>
      <c r="E974" s="91">
        <v>30</v>
      </c>
      <c r="F974" s="9" t="s">
        <v>46</v>
      </c>
      <c r="G974" s="16" t="s">
        <v>12</v>
      </c>
      <c r="H974" s="17" t="s">
        <v>13</v>
      </c>
      <c r="I974" s="16" t="s">
        <v>14</v>
      </c>
      <c r="J974" s="39">
        <v>11</v>
      </c>
      <c r="K974" s="18">
        <v>330</v>
      </c>
      <c r="L974" s="969">
        <v>0</v>
      </c>
      <c r="M974" s="39">
        <v>0</v>
      </c>
      <c r="N974" s="1075">
        <v>0</v>
      </c>
      <c r="O974" s="39">
        <v>0</v>
      </c>
      <c r="P974" s="1075">
        <v>0</v>
      </c>
      <c r="Q974" s="39">
        <v>0</v>
      </c>
      <c r="R974" s="1075">
        <v>0</v>
      </c>
      <c r="S974" s="39">
        <v>0</v>
      </c>
      <c r="T974" s="1075">
        <v>0</v>
      </c>
      <c r="U974" s="39">
        <v>0</v>
      </c>
      <c r="V974" s="1075">
        <v>0</v>
      </c>
      <c r="W974" s="39">
        <v>0</v>
      </c>
      <c r="X974" s="1075">
        <v>30</v>
      </c>
      <c r="Y974" s="39">
        <v>330</v>
      </c>
      <c r="Z974" s="1075">
        <v>0</v>
      </c>
      <c r="AA974" s="39">
        <v>0</v>
      </c>
      <c r="AB974" s="1075">
        <v>0</v>
      </c>
      <c r="AC974" s="39">
        <v>0</v>
      </c>
      <c r="AD974" s="1075">
        <v>0</v>
      </c>
      <c r="AE974" s="39">
        <v>0</v>
      </c>
      <c r="AF974" s="1075">
        <v>0</v>
      </c>
      <c r="AG974" s="39">
        <v>0</v>
      </c>
      <c r="AH974" s="1075">
        <v>0</v>
      </c>
      <c r="AI974" s="39">
        <v>0</v>
      </c>
    </row>
    <row r="975" spans="2:38" s="6" customFormat="1" ht="66">
      <c r="B975" s="121"/>
      <c r="C975" s="131" t="s">
        <v>1113</v>
      </c>
      <c r="D975" s="11"/>
      <c r="E975" s="91">
        <v>10</v>
      </c>
      <c r="F975" s="9" t="s">
        <v>46</v>
      </c>
      <c r="G975" s="16" t="s">
        <v>12</v>
      </c>
      <c r="H975" s="17" t="s">
        <v>13</v>
      </c>
      <c r="I975" s="16" t="s">
        <v>14</v>
      </c>
      <c r="J975" s="39">
        <v>58</v>
      </c>
      <c r="K975" s="18">
        <v>580</v>
      </c>
      <c r="L975" s="969">
        <v>0</v>
      </c>
      <c r="M975" s="39">
        <v>0</v>
      </c>
      <c r="N975" s="1075">
        <v>0</v>
      </c>
      <c r="O975" s="39">
        <v>0</v>
      </c>
      <c r="P975" s="1075">
        <v>0</v>
      </c>
      <c r="Q975" s="39">
        <v>0</v>
      </c>
      <c r="R975" s="1075">
        <v>0</v>
      </c>
      <c r="S975" s="39">
        <v>0</v>
      </c>
      <c r="T975" s="1075">
        <v>0</v>
      </c>
      <c r="U975" s="39">
        <v>0</v>
      </c>
      <c r="V975" s="1075">
        <v>0</v>
      </c>
      <c r="W975" s="39">
        <v>0</v>
      </c>
      <c r="X975" s="1075">
        <v>10</v>
      </c>
      <c r="Y975" s="39">
        <v>580</v>
      </c>
      <c r="Z975" s="1075">
        <v>0</v>
      </c>
      <c r="AA975" s="39">
        <v>0</v>
      </c>
      <c r="AB975" s="1075">
        <v>0</v>
      </c>
      <c r="AC975" s="39">
        <v>0</v>
      </c>
      <c r="AD975" s="1075">
        <v>0</v>
      </c>
      <c r="AE975" s="39">
        <v>0</v>
      </c>
      <c r="AF975" s="1075">
        <v>0</v>
      </c>
      <c r="AG975" s="39">
        <v>0</v>
      </c>
      <c r="AH975" s="1075">
        <v>0</v>
      </c>
      <c r="AI975" s="39">
        <v>0</v>
      </c>
    </row>
    <row r="976" spans="2:38" s="6" customFormat="1" ht="22.5">
      <c r="B976" s="50">
        <v>249</v>
      </c>
      <c r="C976" s="50" t="s">
        <v>1114</v>
      </c>
      <c r="D976" s="50"/>
      <c r="E976" s="968">
        <v>335</v>
      </c>
      <c r="F976" s="968"/>
      <c r="G976" s="968">
        <v>0</v>
      </c>
      <c r="H976" s="968">
        <v>0</v>
      </c>
      <c r="I976" s="968">
        <v>0</v>
      </c>
      <c r="J976" s="968"/>
      <c r="K976" s="968">
        <v>231037</v>
      </c>
      <c r="L976" s="967">
        <v>0</v>
      </c>
      <c r="M976" s="968">
        <v>0</v>
      </c>
      <c r="N976" s="967">
        <v>2</v>
      </c>
      <c r="O976" s="968">
        <v>3796</v>
      </c>
      <c r="P976" s="967">
        <v>16</v>
      </c>
      <c r="Q976" s="968">
        <v>3695</v>
      </c>
      <c r="R976" s="967">
        <v>54</v>
      </c>
      <c r="S976" s="968">
        <v>26418</v>
      </c>
      <c r="T976" s="967">
        <v>1</v>
      </c>
      <c r="U976" s="968">
        <v>677</v>
      </c>
      <c r="V976" s="967">
        <v>0</v>
      </c>
      <c r="W976" s="968">
        <v>0</v>
      </c>
      <c r="X976" s="967">
        <v>255</v>
      </c>
      <c r="Y976" s="968">
        <v>193384</v>
      </c>
      <c r="Z976" s="967">
        <v>1</v>
      </c>
      <c r="AA976" s="968">
        <v>677</v>
      </c>
      <c r="AB976" s="967">
        <v>0</v>
      </c>
      <c r="AC976" s="968">
        <v>0</v>
      </c>
      <c r="AD976" s="967">
        <v>6</v>
      </c>
      <c r="AE976" s="968">
        <v>2390</v>
      </c>
      <c r="AF976" s="967">
        <v>0</v>
      </c>
      <c r="AG976" s="968">
        <v>0</v>
      </c>
      <c r="AH976" s="967">
        <v>0</v>
      </c>
      <c r="AI976" s="968">
        <v>0</v>
      </c>
    </row>
    <row r="977" spans="2:38" s="6" customFormat="1" ht="24">
      <c r="B977" s="50">
        <v>24901</v>
      </c>
      <c r="C977" s="948" t="s">
        <v>1115</v>
      </c>
      <c r="D977" s="11"/>
      <c r="E977" s="964">
        <v>139</v>
      </c>
      <c r="F977" s="964"/>
      <c r="G977" s="964">
        <v>0</v>
      </c>
      <c r="H977" s="964">
        <v>0</v>
      </c>
      <c r="I977" s="964">
        <v>0</v>
      </c>
      <c r="J977" s="964"/>
      <c r="K977" s="964">
        <v>32340</v>
      </c>
      <c r="L977" s="988">
        <v>0</v>
      </c>
      <c r="M977" s="964">
        <v>0</v>
      </c>
      <c r="N977" s="988">
        <v>0</v>
      </c>
      <c r="O977" s="964">
        <v>0</v>
      </c>
      <c r="P977" s="988">
        <v>0</v>
      </c>
      <c r="Q977" s="964">
        <v>0</v>
      </c>
      <c r="R977" s="988">
        <v>12</v>
      </c>
      <c r="S977" s="964">
        <v>4096</v>
      </c>
      <c r="T977" s="988">
        <v>0</v>
      </c>
      <c r="U977" s="964">
        <v>0</v>
      </c>
      <c r="V977" s="988">
        <v>0</v>
      </c>
      <c r="W977" s="964">
        <v>0</v>
      </c>
      <c r="X977" s="988">
        <v>125</v>
      </c>
      <c r="Y977" s="964">
        <v>27575</v>
      </c>
      <c r="Z977" s="988">
        <v>0</v>
      </c>
      <c r="AA977" s="964">
        <v>0</v>
      </c>
      <c r="AB977" s="988">
        <v>0</v>
      </c>
      <c r="AC977" s="964">
        <v>0</v>
      </c>
      <c r="AD977" s="988">
        <v>2</v>
      </c>
      <c r="AE977" s="964">
        <v>669</v>
      </c>
      <c r="AF977" s="988">
        <v>0</v>
      </c>
      <c r="AG977" s="964">
        <v>0</v>
      </c>
      <c r="AH977" s="988">
        <v>0</v>
      </c>
      <c r="AI977" s="964">
        <v>0</v>
      </c>
    </row>
    <row r="978" spans="2:38" s="6" customFormat="1" ht="66">
      <c r="B978" s="55">
        <v>192.93199999999999</v>
      </c>
      <c r="C978" s="24" t="s">
        <v>1116</v>
      </c>
      <c r="D978" s="11"/>
      <c r="E978" s="91">
        <v>20</v>
      </c>
      <c r="F978" s="9" t="s">
        <v>11</v>
      </c>
      <c r="G978" s="16" t="s">
        <v>12</v>
      </c>
      <c r="H978" s="17" t="s">
        <v>13</v>
      </c>
      <c r="I978" s="16" t="s">
        <v>14</v>
      </c>
      <c r="J978" s="39">
        <v>209</v>
      </c>
      <c r="K978" s="18">
        <v>4180</v>
      </c>
      <c r="L978" s="969">
        <v>0</v>
      </c>
      <c r="M978" s="39">
        <v>0</v>
      </c>
      <c r="N978" s="1075">
        <v>0</v>
      </c>
      <c r="O978" s="39">
        <v>0</v>
      </c>
      <c r="P978" s="1075">
        <v>0</v>
      </c>
      <c r="Q978" s="39">
        <v>0</v>
      </c>
      <c r="R978" s="1075">
        <v>0</v>
      </c>
      <c r="S978" s="39">
        <v>0</v>
      </c>
      <c r="T978" s="1075">
        <v>0</v>
      </c>
      <c r="U978" s="39">
        <v>0</v>
      </c>
      <c r="V978" s="1075">
        <v>0</v>
      </c>
      <c r="W978" s="39">
        <v>0</v>
      </c>
      <c r="X978" s="1075">
        <v>20</v>
      </c>
      <c r="Y978" s="39">
        <v>4180</v>
      </c>
      <c r="Z978" s="1075">
        <v>0</v>
      </c>
      <c r="AA978" s="39">
        <v>0</v>
      </c>
      <c r="AB978" s="1075">
        <v>0</v>
      </c>
      <c r="AC978" s="39">
        <v>0</v>
      </c>
      <c r="AD978" s="1075">
        <v>0</v>
      </c>
      <c r="AE978" s="39">
        <v>0</v>
      </c>
      <c r="AF978" s="1075">
        <v>0</v>
      </c>
      <c r="AG978" s="39">
        <v>0</v>
      </c>
      <c r="AH978" s="1075">
        <v>0</v>
      </c>
      <c r="AI978" s="39">
        <v>0</v>
      </c>
    </row>
    <row r="979" spans="2:38" s="6" customFormat="1" ht="66">
      <c r="B979" s="55">
        <v>116</v>
      </c>
      <c r="C979" s="24" t="s">
        <v>1117</v>
      </c>
      <c r="D979" s="132"/>
      <c r="E979" s="91">
        <v>10</v>
      </c>
      <c r="F979" s="9" t="s">
        <v>11</v>
      </c>
      <c r="G979" s="16" t="s">
        <v>12</v>
      </c>
      <c r="H979" s="17" t="s">
        <v>13</v>
      </c>
      <c r="I979" s="16" t="s">
        <v>14</v>
      </c>
      <c r="J979" s="39">
        <v>126</v>
      </c>
      <c r="K979" s="18">
        <v>1260</v>
      </c>
      <c r="L979" s="969">
        <v>0</v>
      </c>
      <c r="M979" s="39">
        <v>0</v>
      </c>
      <c r="N979" s="1075">
        <v>0</v>
      </c>
      <c r="O979" s="39">
        <v>0</v>
      </c>
      <c r="P979" s="1075">
        <v>0</v>
      </c>
      <c r="Q979" s="39">
        <v>0</v>
      </c>
      <c r="R979" s="1075">
        <v>0</v>
      </c>
      <c r="S979" s="39">
        <v>0</v>
      </c>
      <c r="T979" s="1075">
        <v>0</v>
      </c>
      <c r="U979" s="39">
        <v>0</v>
      </c>
      <c r="V979" s="1075">
        <v>0</v>
      </c>
      <c r="W979" s="39">
        <v>0</v>
      </c>
      <c r="X979" s="1075">
        <v>10</v>
      </c>
      <c r="Y979" s="39">
        <v>1260</v>
      </c>
      <c r="Z979" s="1075">
        <v>0</v>
      </c>
      <c r="AA979" s="39">
        <v>0</v>
      </c>
      <c r="AB979" s="1075">
        <v>0</v>
      </c>
      <c r="AC979" s="39">
        <v>0</v>
      </c>
      <c r="AD979" s="1075">
        <v>0</v>
      </c>
      <c r="AE979" s="39">
        <v>0</v>
      </c>
      <c r="AF979" s="1075">
        <v>0</v>
      </c>
      <c r="AG979" s="39">
        <v>0</v>
      </c>
      <c r="AH979" s="1075">
        <v>0</v>
      </c>
      <c r="AI979" s="39">
        <v>0</v>
      </c>
    </row>
    <row r="980" spans="2:38" s="6" customFormat="1" ht="66">
      <c r="B980" s="55">
        <v>41.343333333333334</v>
      </c>
      <c r="C980" s="24" t="s">
        <v>1118</v>
      </c>
      <c r="D980" s="11"/>
      <c r="E980" s="91">
        <v>50</v>
      </c>
      <c r="F980" s="9" t="s">
        <v>11</v>
      </c>
      <c r="G980" s="16" t="s">
        <v>12</v>
      </c>
      <c r="H980" s="17" t="s">
        <v>13</v>
      </c>
      <c r="I980" s="16" t="s">
        <v>14</v>
      </c>
      <c r="J980" s="39">
        <v>45</v>
      </c>
      <c r="K980" s="18">
        <v>2250</v>
      </c>
      <c r="L980" s="969">
        <v>0</v>
      </c>
      <c r="M980" s="39">
        <v>0</v>
      </c>
      <c r="N980" s="1075">
        <v>0</v>
      </c>
      <c r="O980" s="39">
        <v>0</v>
      </c>
      <c r="P980" s="1075">
        <v>0</v>
      </c>
      <c r="Q980" s="39">
        <v>0</v>
      </c>
      <c r="R980" s="1075">
        <v>0</v>
      </c>
      <c r="S980" s="39">
        <v>0</v>
      </c>
      <c r="T980" s="1075">
        <v>0</v>
      </c>
      <c r="U980" s="39">
        <v>0</v>
      </c>
      <c r="V980" s="1075">
        <v>0</v>
      </c>
      <c r="W980" s="39">
        <v>0</v>
      </c>
      <c r="X980" s="1075">
        <v>50</v>
      </c>
      <c r="Y980" s="39">
        <v>2250</v>
      </c>
      <c r="Z980" s="1075">
        <v>0</v>
      </c>
      <c r="AA980" s="39">
        <v>0</v>
      </c>
      <c r="AB980" s="1075">
        <v>0</v>
      </c>
      <c r="AC980" s="39">
        <v>0</v>
      </c>
      <c r="AD980" s="1075">
        <v>0</v>
      </c>
      <c r="AE980" s="39">
        <v>0</v>
      </c>
      <c r="AF980" s="1075">
        <v>0</v>
      </c>
      <c r="AG980" s="39">
        <v>0</v>
      </c>
      <c r="AH980" s="1075">
        <v>0</v>
      </c>
      <c r="AI980" s="39">
        <v>0</v>
      </c>
    </row>
    <row r="981" spans="2:38" s="6" customFormat="1" ht="66">
      <c r="B981" s="55">
        <v>20.671142857142858</v>
      </c>
      <c r="C981" s="24" t="s">
        <v>1119</v>
      </c>
      <c r="D981" s="11"/>
      <c r="E981" s="91">
        <v>10</v>
      </c>
      <c r="F981" s="9" t="s">
        <v>11</v>
      </c>
      <c r="G981" s="16" t="s">
        <v>12</v>
      </c>
      <c r="H981" s="17" t="s">
        <v>13</v>
      </c>
      <c r="I981" s="16" t="s">
        <v>14</v>
      </c>
      <c r="J981" s="39">
        <v>23</v>
      </c>
      <c r="K981" s="18">
        <v>230</v>
      </c>
      <c r="L981" s="969">
        <v>0</v>
      </c>
      <c r="M981" s="39">
        <v>0</v>
      </c>
      <c r="N981" s="1075">
        <v>0</v>
      </c>
      <c r="O981" s="39">
        <v>0</v>
      </c>
      <c r="P981" s="1075">
        <v>0</v>
      </c>
      <c r="Q981" s="39">
        <v>0</v>
      </c>
      <c r="R981" s="1075">
        <v>0</v>
      </c>
      <c r="S981" s="39">
        <v>0</v>
      </c>
      <c r="T981" s="1075">
        <v>0</v>
      </c>
      <c r="U981" s="39">
        <v>0</v>
      </c>
      <c r="V981" s="1075">
        <v>0</v>
      </c>
      <c r="W981" s="39">
        <v>0</v>
      </c>
      <c r="X981" s="1075">
        <v>10</v>
      </c>
      <c r="Y981" s="39">
        <v>230</v>
      </c>
      <c r="Z981" s="1075">
        <v>0</v>
      </c>
      <c r="AA981" s="39">
        <v>0</v>
      </c>
      <c r="AB981" s="1075">
        <v>0</v>
      </c>
      <c r="AC981" s="39">
        <v>0</v>
      </c>
      <c r="AD981" s="1075">
        <v>0</v>
      </c>
      <c r="AE981" s="39">
        <v>0</v>
      </c>
      <c r="AF981" s="1075">
        <v>0</v>
      </c>
      <c r="AG981" s="39">
        <v>0</v>
      </c>
      <c r="AH981" s="1075">
        <v>0</v>
      </c>
      <c r="AI981" s="39">
        <v>0</v>
      </c>
    </row>
    <row r="982" spans="2:38" s="6" customFormat="1" ht="66">
      <c r="B982" s="55">
        <v>127.6</v>
      </c>
      <c r="C982" s="12" t="s">
        <v>1120</v>
      </c>
      <c r="D982" s="11"/>
      <c r="E982" s="91">
        <v>2</v>
      </c>
      <c r="F982" s="9" t="s">
        <v>111</v>
      </c>
      <c r="G982" s="16" t="s">
        <v>12</v>
      </c>
      <c r="H982" s="17" t="s">
        <v>13</v>
      </c>
      <c r="I982" s="16" t="s">
        <v>14</v>
      </c>
      <c r="J982" s="39">
        <v>138</v>
      </c>
      <c r="K982" s="18">
        <v>276</v>
      </c>
      <c r="L982" s="969">
        <v>0</v>
      </c>
      <c r="M982" s="39">
        <v>0</v>
      </c>
      <c r="N982" s="1075">
        <v>0</v>
      </c>
      <c r="O982" s="39">
        <v>0</v>
      </c>
      <c r="P982" s="1075">
        <v>0</v>
      </c>
      <c r="Q982" s="39">
        <v>0</v>
      </c>
      <c r="R982" s="1075">
        <v>2</v>
      </c>
      <c r="S982" s="39">
        <v>276</v>
      </c>
      <c r="T982" s="1075">
        <v>0</v>
      </c>
      <c r="U982" s="39">
        <v>0</v>
      </c>
      <c r="V982" s="1075">
        <v>0</v>
      </c>
      <c r="W982" s="39">
        <v>0</v>
      </c>
      <c r="X982" s="1075">
        <v>0</v>
      </c>
      <c r="Y982" s="39">
        <v>0</v>
      </c>
      <c r="Z982" s="1075">
        <v>0</v>
      </c>
      <c r="AA982" s="39">
        <v>0</v>
      </c>
      <c r="AB982" s="1075">
        <v>0</v>
      </c>
      <c r="AC982" s="39">
        <v>0</v>
      </c>
      <c r="AD982" s="1075">
        <v>0</v>
      </c>
      <c r="AE982" s="39">
        <v>0</v>
      </c>
      <c r="AF982" s="1075">
        <v>0</v>
      </c>
      <c r="AG982" s="39">
        <v>0</v>
      </c>
      <c r="AH982" s="1075">
        <v>0</v>
      </c>
      <c r="AI982" s="39">
        <v>0</v>
      </c>
    </row>
    <row r="983" spans="2:38" s="6" customFormat="1" ht="66">
      <c r="B983" s="55">
        <v>580</v>
      </c>
      <c r="C983" s="12" t="s">
        <v>1121</v>
      </c>
      <c r="D983" s="11"/>
      <c r="E983" s="91">
        <v>2</v>
      </c>
      <c r="F983" s="9" t="s">
        <v>22</v>
      </c>
      <c r="G983" s="16" t="s">
        <v>12</v>
      </c>
      <c r="H983" s="17" t="s">
        <v>13</v>
      </c>
      <c r="I983" s="16" t="s">
        <v>14</v>
      </c>
      <c r="J983" s="39">
        <v>627</v>
      </c>
      <c r="K983" s="18">
        <v>1254</v>
      </c>
      <c r="L983" s="969">
        <v>0</v>
      </c>
      <c r="M983" s="39">
        <v>0</v>
      </c>
      <c r="N983" s="1075">
        <v>0</v>
      </c>
      <c r="O983" s="39">
        <v>0</v>
      </c>
      <c r="P983" s="1075">
        <v>0</v>
      </c>
      <c r="Q983" s="39">
        <v>0</v>
      </c>
      <c r="R983" s="1075">
        <v>0</v>
      </c>
      <c r="S983" s="39">
        <v>0</v>
      </c>
      <c r="T983" s="1075">
        <v>0</v>
      </c>
      <c r="U983" s="39">
        <v>0</v>
      </c>
      <c r="V983" s="1075">
        <v>0</v>
      </c>
      <c r="W983" s="39">
        <v>0</v>
      </c>
      <c r="X983" s="1075">
        <v>2</v>
      </c>
      <c r="Y983" s="39">
        <v>1254</v>
      </c>
      <c r="Z983" s="1075">
        <v>0</v>
      </c>
      <c r="AA983" s="39">
        <v>0</v>
      </c>
      <c r="AB983" s="1075">
        <v>0</v>
      </c>
      <c r="AC983" s="39">
        <v>0</v>
      </c>
      <c r="AD983" s="1075">
        <v>0</v>
      </c>
      <c r="AE983" s="39">
        <v>0</v>
      </c>
      <c r="AF983" s="1075">
        <v>0</v>
      </c>
      <c r="AG983" s="39">
        <v>0</v>
      </c>
      <c r="AH983" s="1075">
        <v>0</v>
      </c>
      <c r="AI983" s="39">
        <v>0</v>
      </c>
      <c r="AL983" s="8"/>
    </row>
    <row r="984" spans="2:38" s="6" customFormat="1" ht="66">
      <c r="B984" s="55">
        <v>529.42399999999998</v>
      </c>
      <c r="C984" s="66" t="s">
        <v>1122</v>
      </c>
      <c r="D984" s="11"/>
      <c r="E984" s="91">
        <v>39</v>
      </c>
      <c r="F984" s="9" t="s">
        <v>11</v>
      </c>
      <c r="G984" s="16" t="s">
        <v>12</v>
      </c>
      <c r="H984" s="17" t="s">
        <v>13</v>
      </c>
      <c r="I984" s="16" t="s">
        <v>14</v>
      </c>
      <c r="J984" s="39">
        <v>572</v>
      </c>
      <c r="K984" s="18">
        <v>22308</v>
      </c>
      <c r="L984" s="969">
        <v>0</v>
      </c>
      <c r="M984" s="39">
        <v>0</v>
      </c>
      <c r="N984" s="1075">
        <v>0</v>
      </c>
      <c r="O984" s="39">
        <v>0</v>
      </c>
      <c r="P984" s="1075">
        <v>0</v>
      </c>
      <c r="Q984" s="39">
        <v>0</v>
      </c>
      <c r="R984" s="1075">
        <v>6</v>
      </c>
      <c r="S984" s="39">
        <v>3432</v>
      </c>
      <c r="T984" s="1075">
        <v>0</v>
      </c>
      <c r="U984" s="39">
        <v>0</v>
      </c>
      <c r="V984" s="1075">
        <v>0</v>
      </c>
      <c r="W984" s="39">
        <v>0</v>
      </c>
      <c r="X984" s="1075">
        <v>32</v>
      </c>
      <c r="Y984" s="39">
        <v>18304</v>
      </c>
      <c r="Z984" s="1075">
        <v>0</v>
      </c>
      <c r="AA984" s="39">
        <v>0</v>
      </c>
      <c r="AB984" s="1075">
        <v>0</v>
      </c>
      <c r="AC984" s="39">
        <v>0</v>
      </c>
      <c r="AD984" s="1075">
        <v>1</v>
      </c>
      <c r="AE984" s="39">
        <v>572</v>
      </c>
      <c r="AF984" s="1075">
        <v>0</v>
      </c>
      <c r="AG984" s="39">
        <v>0</v>
      </c>
      <c r="AH984" s="1075">
        <v>0</v>
      </c>
      <c r="AI984" s="39">
        <v>0</v>
      </c>
    </row>
    <row r="985" spans="2:38" s="6" customFormat="1" ht="66">
      <c r="B985" s="55">
        <v>89.58</v>
      </c>
      <c r="C985" s="131" t="s">
        <v>1124</v>
      </c>
      <c r="D985" s="11"/>
      <c r="E985" s="91">
        <v>6</v>
      </c>
      <c r="F985" s="9" t="s">
        <v>11</v>
      </c>
      <c r="G985" s="16" t="s">
        <v>12</v>
      </c>
      <c r="H985" s="17" t="s">
        <v>13</v>
      </c>
      <c r="I985" s="16" t="s">
        <v>14</v>
      </c>
      <c r="J985" s="39">
        <v>97</v>
      </c>
      <c r="K985" s="18">
        <v>582</v>
      </c>
      <c r="L985" s="969">
        <v>0</v>
      </c>
      <c r="M985" s="39">
        <v>0</v>
      </c>
      <c r="N985" s="1075">
        <v>0</v>
      </c>
      <c r="O985" s="39">
        <v>0</v>
      </c>
      <c r="P985" s="1075">
        <v>0</v>
      </c>
      <c r="Q985" s="39">
        <v>0</v>
      </c>
      <c r="R985" s="1075">
        <v>4</v>
      </c>
      <c r="S985" s="39">
        <v>388</v>
      </c>
      <c r="T985" s="1075">
        <v>0</v>
      </c>
      <c r="U985" s="39">
        <v>0</v>
      </c>
      <c r="V985" s="1075">
        <v>0</v>
      </c>
      <c r="W985" s="39">
        <v>0</v>
      </c>
      <c r="X985" s="1075">
        <v>1</v>
      </c>
      <c r="Y985" s="39">
        <v>97</v>
      </c>
      <c r="Z985" s="1075">
        <v>0</v>
      </c>
      <c r="AA985" s="39">
        <v>0</v>
      </c>
      <c r="AB985" s="1075">
        <v>0</v>
      </c>
      <c r="AC985" s="39">
        <v>0</v>
      </c>
      <c r="AD985" s="1075">
        <v>1</v>
      </c>
      <c r="AE985" s="39">
        <v>97</v>
      </c>
      <c r="AF985" s="1075">
        <v>0</v>
      </c>
      <c r="AG985" s="39">
        <v>0</v>
      </c>
      <c r="AH985" s="1075">
        <v>0</v>
      </c>
      <c r="AI985" s="39">
        <v>0</v>
      </c>
    </row>
    <row r="986" spans="2:38" s="6" customFormat="1" ht="24">
      <c r="B986" s="50">
        <v>24902</v>
      </c>
      <c r="C986" s="155" t="s">
        <v>1125</v>
      </c>
      <c r="D986" s="11"/>
      <c r="E986" s="11">
        <v>0</v>
      </c>
      <c r="F986" s="11"/>
      <c r="G986" s="11">
        <v>0</v>
      </c>
      <c r="H986" s="11">
        <v>0</v>
      </c>
      <c r="I986" s="11">
        <v>0</v>
      </c>
      <c r="J986" s="11"/>
      <c r="K986" s="964">
        <v>0</v>
      </c>
      <c r="L986" s="988">
        <v>0</v>
      </c>
      <c r="M986" s="11">
        <v>0</v>
      </c>
      <c r="N986" s="988">
        <v>0</v>
      </c>
      <c r="O986" s="11">
        <v>0</v>
      </c>
      <c r="P986" s="988">
        <v>0</v>
      </c>
      <c r="Q986" s="11">
        <v>0</v>
      </c>
      <c r="R986" s="988">
        <v>0</v>
      </c>
      <c r="S986" s="11">
        <v>0</v>
      </c>
      <c r="T986" s="988">
        <v>0</v>
      </c>
      <c r="U986" s="11">
        <v>0</v>
      </c>
      <c r="V986" s="988">
        <v>0</v>
      </c>
      <c r="W986" s="11">
        <v>0</v>
      </c>
      <c r="X986" s="988">
        <v>0</v>
      </c>
      <c r="Y986" s="11">
        <v>0</v>
      </c>
      <c r="Z986" s="988">
        <v>0</v>
      </c>
      <c r="AA986" s="11">
        <v>0</v>
      </c>
      <c r="AB986" s="988">
        <v>0</v>
      </c>
      <c r="AC986" s="11">
        <v>0</v>
      </c>
      <c r="AD986" s="988">
        <v>0</v>
      </c>
      <c r="AE986" s="11">
        <v>0</v>
      </c>
      <c r="AF986" s="988">
        <v>0</v>
      </c>
      <c r="AG986" s="11">
        <v>0</v>
      </c>
      <c r="AH986" s="988">
        <v>0</v>
      </c>
      <c r="AI986" s="11">
        <v>0</v>
      </c>
    </row>
    <row r="987" spans="2:38" s="6" customFormat="1">
      <c r="B987" s="121"/>
      <c r="C987" s="123"/>
      <c r="D987" s="132"/>
      <c r="E987" s="91">
        <v>0</v>
      </c>
      <c r="F987" s="60"/>
      <c r="G987" s="61"/>
      <c r="H987" s="61"/>
      <c r="I987" s="61"/>
      <c r="J987" s="39"/>
      <c r="K987" s="18">
        <v>0</v>
      </c>
      <c r="L987" s="969">
        <v>0</v>
      </c>
      <c r="M987" s="39">
        <v>0</v>
      </c>
      <c r="N987" s="1075">
        <v>0</v>
      </c>
      <c r="O987" s="39">
        <v>0</v>
      </c>
      <c r="P987" s="1075">
        <v>0</v>
      </c>
      <c r="Q987" s="39">
        <v>0</v>
      </c>
      <c r="R987" s="1075">
        <v>0</v>
      </c>
      <c r="S987" s="39">
        <v>0</v>
      </c>
      <c r="T987" s="1075">
        <v>0</v>
      </c>
      <c r="U987" s="39">
        <v>0</v>
      </c>
      <c r="V987" s="1075">
        <v>0</v>
      </c>
      <c r="W987" s="39">
        <v>0</v>
      </c>
      <c r="X987" s="1075">
        <v>0</v>
      </c>
      <c r="Y987" s="39">
        <v>0</v>
      </c>
      <c r="Z987" s="1075">
        <v>0</v>
      </c>
      <c r="AA987" s="39">
        <v>0</v>
      </c>
      <c r="AB987" s="1075">
        <v>0</v>
      </c>
      <c r="AC987" s="39">
        <v>0</v>
      </c>
      <c r="AD987" s="1075">
        <v>0</v>
      </c>
      <c r="AE987" s="39">
        <v>0</v>
      </c>
      <c r="AF987" s="1075">
        <v>0</v>
      </c>
      <c r="AG987" s="39">
        <v>0</v>
      </c>
      <c r="AH987" s="1075">
        <v>0</v>
      </c>
      <c r="AI987" s="39">
        <v>0</v>
      </c>
    </row>
    <row r="988" spans="2:38" s="6" customFormat="1" ht="24">
      <c r="B988" s="50">
        <v>24903</v>
      </c>
      <c r="C988" s="155" t="s">
        <v>1126</v>
      </c>
      <c r="D988" s="11"/>
      <c r="E988" s="11">
        <v>0</v>
      </c>
      <c r="F988" s="11"/>
      <c r="G988" s="11">
        <v>0</v>
      </c>
      <c r="H988" s="11">
        <v>0</v>
      </c>
      <c r="I988" s="11">
        <v>0</v>
      </c>
      <c r="J988" s="11"/>
      <c r="K988" s="964">
        <v>0</v>
      </c>
      <c r="L988" s="988">
        <v>0</v>
      </c>
      <c r="M988" s="11">
        <v>0</v>
      </c>
      <c r="N988" s="988">
        <v>0</v>
      </c>
      <c r="O988" s="11">
        <v>0</v>
      </c>
      <c r="P988" s="988">
        <v>0</v>
      </c>
      <c r="Q988" s="11">
        <v>0</v>
      </c>
      <c r="R988" s="988">
        <v>0</v>
      </c>
      <c r="S988" s="11">
        <v>0</v>
      </c>
      <c r="T988" s="988">
        <v>0</v>
      </c>
      <c r="U988" s="11">
        <v>0</v>
      </c>
      <c r="V988" s="988">
        <v>0</v>
      </c>
      <c r="W988" s="11">
        <v>0</v>
      </c>
      <c r="X988" s="988">
        <v>0</v>
      </c>
      <c r="Y988" s="11">
        <v>0</v>
      </c>
      <c r="Z988" s="988">
        <v>0</v>
      </c>
      <c r="AA988" s="11">
        <v>0</v>
      </c>
      <c r="AB988" s="988">
        <v>0</v>
      </c>
      <c r="AC988" s="11">
        <v>0</v>
      </c>
      <c r="AD988" s="988">
        <v>0</v>
      </c>
      <c r="AE988" s="11">
        <v>0</v>
      </c>
      <c r="AF988" s="988">
        <v>0</v>
      </c>
      <c r="AG988" s="11">
        <v>0</v>
      </c>
      <c r="AH988" s="988">
        <v>0</v>
      </c>
      <c r="AI988" s="11">
        <v>0</v>
      </c>
    </row>
    <row r="989" spans="2:38" s="6" customFormat="1">
      <c r="B989" s="121"/>
      <c r="C989" s="123"/>
      <c r="D989" s="132"/>
      <c r="E989" s="91">
        <v>0</v>
      </c>
      <c r="F989" s="60"/>
      <c r="G989" s="61"/>
      <c r="H989" s="61"/>
      <c r="I989" s="61"/>
      <c r="J989" s="39"/>
      <c r="K989" s="18">
        <v>0</v>
      </c>
      <c r="L989" s="969">
        <v>0</v>
      </c>
      <c r="M989" s="39">
        <v>0</v>
      </c>
      <c r="N989" s="1075">
        <v>0</v>
      </c>
      <c r="O989" s="39">
        <v>0</v>
      </c>
      <c r="P989" s="1075">
        <v>0</v>
      </c>
      <c r="Q989" s="39">
        <v>0</v>
      </c>
      <c r="R989" s="1075">
        <v>0</v>
      </c>
      <c r="S989" s="39">
        <v>0</v>
      </c>
      <c r="T989" s="1075">
        <v>0</v>
      </c>
      <c r="U989" s="39">
        <v>0</v>
      </c>
      <c r="V989" s="1075">
        <v>0</v>
      </c>
      <c r="W989" s="39">
        <v>0</v>
      </c>
      <c r="X989" s="1075">
        <v>0</v>
      </c>
      <c r="Y989" s="39">
        <v>0</v>
      </c>
      <c r="Z989" s="1075">
        <v>0</v>
      </c>
      <c r="AA989" s="39">
        <v>0</v>
      </c>
      <c r="AB989" s="1075">
        <v>0</v>
      </c>
      <c r="AC989" s="39">
        <v>0</v>
      </c>
      <c r="AD989" s="1075">
        <v>0</v>
      </c>
      <c r="AE989" s="39">
        <v>0</v>
      </c>
      <c r="AF989" s="1075">
        <v>0</v>
      </c>
      <c r="AG989" s="39">
        <v>0</v>
      </c>
      <c r="AH989" s="1075">
        <v>0</v>
      </c>
      <c r="AI989" s="39">
        <v>0</v>
      </c>
    </row>
    <row r="990" spans="2:38" s="6" customFormat="1" ht="24">
      <c r="B990" s="50">
        <v>24904</v>
      </c>
      <c r="C990" s="155" t="s">
        <v>1127</v>
      </c>
      <c r="D990" s="11"/>
      <c r="E990" s="11">
        <v>196</v>
      </c>
      <c r="F990" s="11"/>
      <c r="G990" s="11">
        <v>0</v>
      </c>
      <c r="H990" s="11">
        <v>0</v>
      </c>
      <c r="I990" s="11">
        <v>0</v>
      </c>
      <c r="J990" s="11"/>
      <c r="K990" s="964">
        <v>198697</v>
      </c>
      <c r="L990" s="988">
        <v>0</v>
      </c>
      <c r="M990" s="11">
        <v>0</v>
      </c>
      <c r="N990" s="988">
        <v>2</v>
      </c>
      <c r="O990" s="11">
        <v>3796</v>
      </c>
      <c r="P990" s="988">
        <v>16</v>
      </c>
      <c r="Q990" s="11">
        <v>3695</v>
      </c>
      <c r="R990" s="988">
        <v>42</v>
      </c>
      <c r="S990" s="11">
        <v>22322</v>
      </c>
      <c r="T990" s="988">
        <v>1</v>
      </c>
      <c r="U990" s="11">
        <v>677</v>
      </c>
      <c r="V990" s="988">
        <v>0</v>
      </c>
      <c r="W990" s="11">
        <v>0</v>
      </c>
      <c r="X990" s="988">
        <v>130</v>
      </c>
      <c r="Y990" s="11">
        <v>165809</v>
      </c>
      <c r="Z990" s="988">
        <v>1</v>
      </c>
      <c r="AA990" s="11">
        <v>677</v>
      </c>
      <c r="AB990" s="988">
        <v>0</v>
      </c>
      <c r="AC990" s="11">
        <v>0</v>
      </c>
      <c r="AD990" s="988">
        <v>4</v>
      </c>
      <c r="AE990" s="11">
        <v>1721</v>
      </c>
      <c r="AF990" s="988">
        <v>0</v>
      </c>
      <c r="AG990" s="11">
        <v>0</v>
      </c>
      <c r="AH990" s="988">
        <v>0</v>
      </c>
      <c r="AI990" s="11">
        <v>0</v>
      </c>
    </row>
    <row r="991" spans="2:38" s="6" customFormat="1" ht="66">
      <c r="B991" s="55">
        <v>117.1375</v>
      </c>
      <c r="C991" s="12" t="s">
        <v>1128</v>
      </c>
      <c r="D991" s="11"/>
      <c r="E991" s="91">
        <v>20</v>
      </c>
      <c r="F991" s="9" t="s">
        <v>11</v>
      </c>
      <c r="G991" s="16" t="s">
        <v>12</v>
      </c>
      <c r="H991" s="17" t="s">
        <v>13</v>
      </c>
      <c r="I991" s="16" t="s">
        <v>14</v>
      </c>
      <c r="J991" s="39">
        <v>127</v>
      </c>
      <c r="K991" s="18">
        <v>2540</v>
      </c>
      <c r="L991" s="969">
        <v>0</v>
      </c>
      <c r="M991" s="39">
        <v>0</v>
      </c>
      <c r="N991" s="1075">
        <v>0</v>
      </c>
      <c r="O991" s="39">
        <v>0</v>
      </c>
      <c r="P991" s="1075">
        <v>0</v>
      </c>
      <c r="Q991" s="39">
        <v>0</v>
      </c>
      <c r="R991" s="1075">
        <v>0</v>
      </c>
      <c r="S991" s="39">
        <v>0</v>
      </c>
      <c r="T991" s="1075">
        <v>0</v>
      </c>
      <c r="U991" s="39">
        <v>0</v>
      </c>
      <c r="V991" s="1075">
        <v>0</v>
      </c>
      <c r="W991" s="39">
        <v>0</v>
      </c>
      <c r="X991" s="1075">
        <v>20</v>
      </c>
      <c r="Y991" s="39">
        <v>2540</v>
      </c>
      <c r="Z991" s="1075">
        <v>0</v>
      </c>
      <c r="AA991" s="39">
        <v>0</v>
      </c>
      <c r="AB991" s="1075">
        <v>0</v>
      </c>
      <c r="AC991" s="39">
        <v>0</v>
      </c>
      <c r="AD991" s="1075">
        <v>0</v>
      </c>
      <c r="AE991" s="39">
        <v>0</v>
      </c>
      <c r="AF991" s="1075">
        <v>0</v>
      </c>
      <c r="AG991" s="39">
        <v>0</v>
      </c>
      <c r="AH991" s="1075">
        <v>0</v>
      </c>
      <c r="AI991" s="39">
        <v>0</v>
      </c>
    </row>
    <row r="992" spans="2:38" s="6" customFormat="1" ht="66">
      <c r="B992" s="55">
        <v>172.26</v>
      </c>
      <c r="C992" s="12" t="s">
        <v>1129</v>
      </c>
      <c r="D992" s="11"/>
      <c r="E992" s="91">
        <v>9</v>
      </c>
      <c r="F992" s="9" t="s">
        <v>11</v>
      </c>
      <c r="G992" s="16" t="s">
        <v>12</v>
      </c>
      <c r="H992" s="17" t="s">
        <v>13</v>
      </c>
      <c r="I992" s="16" t="s">
        <v>14</v>
      </c>
      <c r="J992" s="39">
        <v>187</v>
      </c>
      <c r="K992" s="18">
        <v>1683</v>
      </c>
      <c r="L992" s="969">
        <v>0</v>
      </c>
      <c r="M992" s="39">
        <v>0</v>
      </c>
      <c r="N992" s="1075">
        <v>0</v>
      </c>
      <c r="O992" s="39">
        <v>0</v>
      </c>
      <c r="P992" s="1075">
        <v>0</v>
      </c>
      <c r="Q992" s="39">
        <v>0</v>
      </c>
      <c r="R992" s="1075">
        <v>5</v>
      </c>
      <c r="S992" s="39">
        <v>935</v>
      </c>
      <c r="T992" s="1075">
        <v>0</v>
      </c>
      <c r="U992" s="39">
        <v>0</v>
      </c>
      <c r="V992" s="1075">
        <v>0</v>
      </c>
      <c r="W992" s="39">
        <v>0</v>
      </c>
      <c r="X992" s="1075">
        <v>4</v>
      </c>
      <c r="Y992" s="39">
        <v>748</v>
      </c>
      <c r="Z992" s="1075">
        <v>0</v>
      </c>
      <c r="AA992" s="39">
        <v>0</v>
      </c>
      <c r="AB992" s="1075">
        <v>0</v>
      </c>
      <c r="AC992" s="39">
        <v>0</v>
      </c>
      <c r="AD992" s="1075">
        <v>0</v>
      </c>
      <c r="AE992" s="39">
        <v>0</v>
      </c>
      <c r="AF992" s="1075">
        <v>0</v>
      </c>
      <c r="AG992" s="39">
        <v>0</v>
      </c>
      <c r="AH992" s="1075">
        <v>0</v>
      </c>
      <c r="AI992" s="39">
        <v>0</v>
      </c>
    </row>
    <row r="993" spans="2:38" s="6" customFormat="1" ht="66">
      <c r="B993" s="55">
        <v>165.37</v>
      </c>
      <c r="C993" s="12" t="s">
        <v>1132</v>
      </c>
      <c r="D993" s="11"/>
      <c r="E993" s="91">
        <v>5</v>
      </c>
      <c r="F993" s="9" t="s">
        <v>11</v>
      </c>
      <c r="G993" s="16" t="s">
        <v>12</v>
      </c>
      <c r="H993" s="17" t="s">
        <v>13</v>
      </c>
      <c r="I993" s="16" t="s">
        <v>14</v>
      </c>
      <c r="J993" s="39">
        <v>179</v>
      </c>
      <c r="K993" s="18">
        <v>895</v>
      </c>
      <c r="L993" s="969">
        <v>0</v>
      </c>
      <c r="M993" s="39">
        <v>0</v>
      </c>
      <c r="N993" s="1075">
        <v>0</v>
      </c>
      <c r="O993" s="39">
        <v>0</v>
      </c>
      <c r="P993" s="1075">
        <v>0</v>
      </c>
      <c r="Q993" s="39">
        <v>0</v>
      </c>
      <c r="R993" s="1075">
        <v>5</v>
      </c>
      <c r="S993" s="39">
        <v>895</v>
      </c>
      <c r="T993" s="1075">
        <v>0</v>
      </c>
      <c r="U993" s="39">
        <v>0</v>
      </c>
      <c r="V993" s="1075">
        <v>0</v>
      </c>
      <c r="W993" s="39">
        <v>0</v>
      </c>
      <c r="X993" s="1075">
        <v>0</v>
      </c>
      <c r="Y993" s="39">
        <v>0</v>
      </c>
      <c r="Z993" s="1075">
        <v>0</v>
      </c>
      <c r="AA993" s="39">
        <v>0</v>
      </c>
      <c r="AB993" s="1075">
        <v>0</v>
      </c>
      <c r="AC993" s="39">
        <v>0</v>
      </c>
      <c r="AD993" s="1075">
        <v>0</v>
      </c>
      <c r="AE993" s="39">
        <v>0</v>
      </c>
      <c r="AF993" s="1075">
        <v>0</v>
      </c>
      <c r="AG993" s="39">
        <v>0</v>
      </c>
      <c r="AH993" s="1075">
        <v>0</v>
      </c>
      <c r="AI993" s="39">
        <v>0</v>
      </c>
    </row>
    <row r="994" spans="2:38" s="6" customFormat="1" ht="66">
      <c r="B994" s="55">
        <v>365.19121212121212</v>
      </c>
      <c r="C994" s="12" t="s">
        <v>1136</v>
      </c>
      <c r="D994" s="11"/>
      <c r="E994" s="91">
        <v>15</v>
      </c>
      <c r="F994" s="9" t="s">
        <v>260</v>
      </c>
      <c r="G994" s="16" t="s">
        <v>12</v>
      </c>
      <c r="H994" s="17" t="s">
        <v>13</v>
      </c>
      <c r="I994" s="16" t="s">
        <v>14</v>
      </c>
      <c r="J994" s="39">
        <v>395</v>
      </c>
      <c r="K994" s="18">
        <v>5925</v>
      </c>
      <c r="L994" s="969">
        <v>0</v>
      </c>
      <c r="M994" s="39">
        <v>0</v>
      </c>
      <c r="N994" s="1075">
        <v>0</v>
      </c>
      <c r="O994" s="39">
        <v>0</v>
      </c>
      <c r="P994" s="1075">
        <v>6</v>
      </c>
      <c r="Q994" s="39">
        <v>2370</v>
      </c>
      <c r="R994" s="1075">
        <v>5</v>
      </c>
      <c r="S994" s="39">
        <v>1975</v>
      </c>
      <c r="T994" s="1075">
        <v>0</v>
      </c>
      <c r="U994" s="39">
        <v>0</v>
      </c>
      <c r="V994" s="1075">
        <v>0</v>
      </c>
      <c r="W994" s="39">
        <v>0</v>
      </c>
      <c r="X994" s="1075">
        <v>2</v>
      </c>
      <c r="Y994" s="39">
        <v>790</v>
      </c>
      <c r="Z994" s="1075">
        <v>0</v>
      </c>
      <c r="AA994" s="39">
        <v>0</v>
      </c>
      <c r="AB994" s="1075">
        <v>0</v>
      </c>
      <c r="AC994" s="39">
        <v>0</v>
      </c>
      <c r="AD994" s="1075">
        <v>2</v>
      </c>
      <c r="AE994" s="39">
        <v>790</v>
      </c>
      <c r="AF994" s="1075">
        <v>0</v>
      </c>
      <c r="AG994" s="39">
        <v>0</v>
      </c>
      <c r="AH994" s="1075">
        <v>0</v>
      </c>
      <c r="AI994" s="39">
        <v>0</v>
      </c>
    </row>
    <row r="995" spans="2:38" s="6" customFormat="1" ht="66">
      <c r="B995" s="55">
        <v>282.50639999999999</v>
      </c>
      <c r="C995" s="12" t="s">
        <v>1137</v>
      </c>
      <c r="D995" s="11"/>
      <c r="E995" s="91">
        <v>10</v>
      </c>
      <c r="F995" s="9" t="s">
        <v>11</v>
      </c>
      <c r="G995" s="16" t="s">
        <v>12</v>
      </c>
      <c r="H995" s="17" t="s">
        <v>13</v>
      </c>
      <c r="I995" s="16" t="s">
        <v>14</v>
      </c>
      <c r="J995" s="39">
        <v>306</v>
      </c>
      <c r="K995" s="18">
        <v>3060</v>
      </c>
      <c r="L995" s="969">
        <v>0</v>
      </c>
      <c r="M995" s="39">
        <v>0</v>
      </c>
      <c r="N995" s="1075">
        <v>0</v>
      </c>
      <c r="O995" s="39">
        <v>0</v>
      </c>
      <c r="P995" s="1075">
        <v>0</v>
      </c>
      <c r="Q995" s="39">
        <v>0</v>
      </c>
      <c r="R995" s="1075">
        <v>0</v>
      </c>
      <c r="S995" s="39">
        <v>0</v>
      </c>
      <c r="T995" s="1075">
        <v>0</v>
      </c>
      <c r="U995" s="39">
        <v>0</v>
      </c>
      <c r="V995" s="1075">
        <v>0</v>
      </c>
      <c r="W995" s="39">
        <v>0</v>
      </c>
      <c r="X995" s="1075">
        <v>10</v>
      </c>
      <c r="Y995" s="39">
        <v>3060</v>
      </c>
      <c r="Z995" s="1075">
        <v>0</v>
      </c>
      <c r="AA995" s="39">
        <v>0</v>
      </c>
      <c r="AB995" s="1075">
        <v>0</v>
      </c>
      <c r="AC995" s="39">
        <v>0</v>
      </c>
      <c r="AD995" s="1075">
        <v>0</v>
      </c>
      <c r="AE995" s="39">
        <v>0</v>
      </c>
      <c r="AF995" s="1075">
        <v>0</v>
      </c>
      <c r="AG995" s="39">
        <v>0</v>
      </c>
      <c r="AH995" s="1075">
        <v>0</v>
      </c>
      <c r="AI995" s="39">
        <v>0</v>
      </c>
    </row>
    <row r="996" spans="2:38" s="6" customFormat="1" ht="66">
      <c r="B996" s="55">
        <v>771.72479999999996</v>
      </c>
      <c r="C996" s="12" t="s">
        <v>1138</v>
      </c>
      <c r="D996" s="11"/>
      <c r="E996" s="91">
        <v>2</v>
      </c>
      <c r="F996" s="9" t="s">
        <v>260</v>
      </c>
      <c r="G996" s="16" t="s">
        <v>12</v>
      </c>
      <c r="H996" s="17" t="s">
        <v>13</v>
      </c>
      <c r="I996" s="16" t="s">
        <v>14</v>
      </c>
      <c r="J996" s="39">
        <v>834</v>
      </c>
      <c r="K996" s="18">
        <v>1668</v>
      </c>
      <c r="L996" s="969">
        <v>0</v>
      </c>
      <c r="M996" s="39">
        <v>0</v>
      </c>
      <c r="N996" s="1075">
        <v>0</v>
      </c>
      <c r="O996" s="39">
        <v>0</v>
      </c>
      <c r="P996" s="1075">
        <v>0</v>
      </c>
      <c r="Q996" s="39">
        <v>0</v>
      </c>
      <c r="R996" s="1075">
        <v>2</v>
      </c>
      <c r="S996" s="39">
        <v>1668</v>
      </c>
      <c r="T996" s="1075">
        <v>0</v>
      </c>
      <c r="U996" s="39">
        <v>0</v>
      </c>
      <c r="V996" s="1075">
        <v>0</v>
      </c>
      <c r="W996" s="39">
        <v>0</v>
      </c>
      <c r="X996" s="1075">
        <v>0</v>
      </c>
      <c r="Y996" s="39">
        <v>0</v>
      </c>
      <c r="Z996" s="1075">
        <v>0</v>
      </c>
      <c r="AA996" s="39">
        <v>0</v>
      </c>
      <c r="AB996" s="1075">
        <v>0</v>
      </c>
      <c r="AC996" s="39">
        <v>0</v>
      </c>
      <c r="AD996" s="1075">
        <v>0</v>
      </c>
      <c r="AE996" s="39">
        <v>0</v>
      </c>
      <c r="AF996" s="1075">
        <v>0</v>
      </c>
      <c r="AG996" s="39">
        <v>0</v>
      </c>
      <c r="AH996" s="1075">
        <v>0</v>
      </c>
      <c r="AI996" s="39">
        <v>0</v>
      </c>
    </row>
    <row r="997" spans="2:38" s="6" customFormat="1" ht="66">
      <c r="B997" s="55">
        <v>1722.6</v>
      </c>
      <c r="C997" s="12" t="s">
        <v>1139</v>
      </c>
      <c r="D997" s="11"/>
      <c r="E997" s="91">
        <v>15</v>
      </c>
      <c r="F997" s="9" t="s">
        <v>1140</v>
      </c>
      <c r="G997" s="16" t="s">
        <v>12</v>
      </c>
      <c r="H997" s="17" t="s">
        <v>13</v>
      </c>
      <c r="I997" s="16" t="s">
        <v>14</v>
      </c>
      <c r="J997" s="39">
        <v>1861</v>
      </c>
      <c r="K997" s="18">
        <v>27915</v>
      </c>
      <c r="L997" s="969">
        <v>0</v>
      </c>
      <c r="M997" s="39">
        <v>0</v>
      </c>
      <c r="N997" s="1075">
        <v>0</v>
      </c>
      <c r="O997" s="39">
        <v>0</v>
      </c>
      <c r="P997" s="1075">
        <v>0</v>
      </c>
      <c r="Q997" s="39">
        <v>0</v>
      </c>
      <c r="R997" s="1075">
        <v>0</v>
      </c>
      <c r="S997" s="39">
        <v>0</v>
      </c>
      <c r="T997" s="1075">
        <v>0</v>
      </c>
      <c r="U997" s="39">
        <v>0</v>
      </c>
      <c r="V997" s="1075">
        <v>0</v>
      </c>
      <c r="W997" s="39">
        <v>0</v>
      </c>
      <c r="X997" s="1075">
        <v>15</v>
      </c>
      <c r="Y997" s="39">
        <v>27915</v>
      </c>
      <c r="Z997" s="1075">
        <v>0</v>
      </c>
      <c r="AA997" s="39">
        <v>0</v>
      </c>
      <c r="AB997" s="1075">
        <v>0</v>
      </c>
      <c r="AC997" s="39">
        <v>0</v>
      </c>
      <c r="AD997" s="1075">
        <v>0</v>
      </c>
      <c r="AE997" s="39">
        <v>0</v>
      </c>
      <c r="AF997" s="1075">
        <v>0</v>
      </c>
      <c r="AG997" s="39">
        <v>0</v>
      </c>
      <c r="AH997" s="1075">
        <v>0</v>
      </c>
      <c r="AI997" s="39">
        <v>0</v>
      </c>
    </row>
    <row r="998" spans="2:38" s="6" customFormat="1" ht="66">
      <c r="B998" s="55">
        <v>234.27500000000001</v>
      </c>
      <c r="C998" s="24" t="s">
        <v>1142</v>
      </c>
      <c r="D998" s="11"/>
      <c r="E998" s="91">
        <v>1</v>
      </c>
      <c r="F998" s="9" t="s">
        <v>260</v>
      </c>
      <c r="G998" s="16" t="s">
        <v>12</v>
      </c>
      <c r="H998" s="17" t="s">
        <v>13</v>
      </c>
      <c r="I998" s="16" t="s">
        <v>14</v>
      </c>
      <c r="J998" s="39">
        <v>256</v>
      </c>
      <c r="K998" s="18">
        <v>256</v>
      </c>
      <c r="L998" s="969">
        <v>0</v>
      </c>
      <c r="M998" s="39">
        <v>0</v>
      </c>
      <c r="N998" s="1075">
        <v>0</v>
      </c>
      <c r="O998" s="39">
        <v>0</v>
      </c>
      <c r="P998" s="1075">
        <v>0</v>
      </c>
      <c r="Q998" s="39">
        <v>0</v>
      </c>
      <c r="R998" s="1075">
        <v>1</v>
      </c>
      <c r="S998" s="39">
        <v>256</v>
      </c>
      <c r="T998" s="1075">
        <v>0</v>
      </c>
      <c r="U998" s="39">
        <v>0</v>
      </c>
      <c r="V998" s="1075">
        <v>0</v>
      </c>
      <c r="W998" s="39">
        <v>0</v>
      </c>
      <c r="X998" s="1075">
        <v>0</v>
      </c>
      <c r="Y998" s="39">
        <v>0</v>
      </c>
      <c r="Z998" s="1075">
        <v>0</v>
      </c>
      <c r="AA998" s="39">
        <v>0</v>
      </c>
      <c r="AB998" s="1075">
        <v>0</v>
      </c>
      <c r="AC998" s="39">
        <v>0</v>
      </c>
      <c r="AD998" s="1075">
        <v>0</v>
      </c>
      <c r="AE998" s="39">
        <v>0</v>
      </c>
      <c r="AF998" s="1075">
        <v>0</v>
      </c>
      <c r="AG998" s="39">
        <v>0</v>
      </c>
      <c r="AH998" s="1075">
        <v>0</v>
      </c>
      <c r="AI998" s="39">
        <v>0</v>
      </c>
    </row>
    <row r="999" spans="2:38" s="6" customFormat="1" ht="66">
      <c r="B999" s="55">
        <v>272.86055999999996</v>
      </c>
      <c r="C999" s="12" t="s">
        <v>1144</v>
      </c>
      <c r="D999" s="11"/>
      <c r="E999" s="91">
        <v>7</v>
      </c>
      <c r="F999" s="9" t="s">
        <v>11</v>
      </c>
      <c r="G999" s="16" t="s">
        <v>12</v>
      </c>
      <c r="H999" s="17" t="s">
        <v>13</v>
      </c>
      <c r="I999" s="16" t="s">
        <v>14</v>
      </c>
      <c r="J999" s="39">
        <v>295</v>
      </c>
      <c r="K999" s="18">
        <v>2065</v>
      </c>
      <c r="L999" s="969">
        <v>0</v>
      </c>
      <c r="M999" s="39">
        <v>0</v>
      </c>
      <c r="N999" s="1075">
        <v>0</v>
      </c>
      <c r="O999" s="39">
        <v>0</v>
      </c>
      <c r="P999" s="1075">
        <v>0</v>
      </c>
      <c r="Q999" s="39">
        <v>0</v>
      </c>
      <c r="R999" s="1075">
        <v>1</v>
      </c>
      <c r="S999" s="39">
        <v>295</v>
      </c>
      <c r="T999" s="1075">
        <v>0</v>
      </c>
      <c r="U999" s="39">
        <v>0</v>
      </c>
      <c r="V999" s="1075">
        <v>0</v>
      </c>
      <c r="W999" s="39">
        <v>0</v>
      </c>
      <c r="X999" s="1075">
        <v>6</v>
      </c>
      <c r="Y999" s="39">
        <v>1770</v>
      </c>
      <c r="Z999" s="1075">
        <v>0</v>
      </c>
      <c r="AA999" s="39">
        <v>0</v>
      </c>
      <c r="AB999" s="1075">
        <v>0</v>
      </c>
      <c r="AC999" s="39">
        <v>0</v>
      </c>
      <c r="AD999" s="1075">
        <v>0</v>
      </c>
      <c r="AE999" s="39">
        <v>0</v>
      </c>
      <c r="AF999" s="1075">
        <v>0</v>
      </c>
      <c r="AG999" s="39">
        <v>0</v>
      </c>
      <c r="AH999" s="1075">
        <v>0</v>
      </c>
      <c r="AI999" s="39">
        <v>0</v>
      </c>
    </row>
    <row r="1000" spans="2:38" s="6" customFormat="1" ht="66">
      <c r="B1000" s="55">
        <v>227.38320000000002</v>
      </c>
      <c r="C1000" s="12" t="s">
        <v>1145</v>
      </c>
      <c r="D1000" s="11"/>
      <c r="E1000" s="91">
        <v>5</v>
      </c>
      <c r="F1000" s="9" t="s">
        <v>11</v>
      </c>
      <c r="G1000" s="16" t="s">
        <v>12</v>
      </c>
      <c r="H1000" s="17" t="s">
        <v>13</v>
      </c>
      <c r="I1000" s="16" t="s">
        <v>14</v>
      </c>
      <c r="J1000" s="39">
        <v>246</v>
      </c>
      <c r="K1000" s="18">
        <v>1230</v>
      </c>
      <c r="L1000" s="969">
        <v>0</v>
      </c>
      <c r="M1000" s="39">
        <v>0</v>
      </c>
      <c r="N1000" s="1075">
        <v>0</v>
      </c>
      <c r="O1000" s="39">
        <v>0</v>
      </c>
      <c r="P1000" s="1075">
        <v>0</v>
      </c>
      <c r="Q1000" s="39">
        <v>0</v>
      </c>
      <c r="R1000" s="1075">
        <v>0</v>
      </c>
      <c r="S1000" s="39">
        <v>0</v>
      </c>
      <c r="T1000" s="1075">
        <v>0</v>
      </c>
      <c r="U1000" s="39">
        <v>0</v>
      </c>
      <c r="V1000" s="1075">
        <v>0</v>
      </c>
      <c r="W1000" s="39">
        <v>0</v>
      </c>
      <c r="X1000" s="1075">
        <v>5</v>
      </c>
      <c r="Y1000" s="39">
        <v>1230</v>
      </c>
      <c r="Z1000" s="1075">
        <v>0</v>
      </c>
      <c r="AA1000" s="39">
        <v>0</v>
      </c>
      <c r="AB1000" s="1075">
        <v>0</v>
      </c>
      <c r="AC1000" s="39">
        <v>0</v>
      </c>
      <c r="AD1000" s="1075">
        <v>0</v>
      </c>
      <c r="AE1000" s="39">
        <v>0</v>
      </c>
      <c r="AF1000" s="1075">
        <v>0</v>
      </c>
      <c r="AG1000" s="39">
        <v>0</v>
      </c>
      <c r="AH1000" s="1075">
        <v>0</v>
      </c>
      <c r="AI1000" s="39">
        <v>0</v>
      </c>
      <c r="AL1000" s="8"/>
    </row>
    <row r="1001" spans="2:38" s="6" customFormat="1" ht="66">
      <c r="B1001" s="55">
        <v>1757.0525</v>
      </c>
      <c r="C1001" s="12" t="s">
        <v>1146</v>
      </c>
      <c r="D1001" s="11"/>
      <c r="E1001" s="91">
        <v>56</v>
      </c>
      <c r="F1001" s="9" t="s">
        <v>1140</v>
      </c>
      <c r="G1001" s="16" t="s">
        <v>12</v>
      </c>
      <c r="H1001" s="17" t="s">
        <v>13</v>
      </c>
      <c r="I1001" s="16" t="s">
        <v>14</v>
      </c>
      <c r="J1001" s="39">
        <v>1898</v>
      </c>
      <c r="K1001" s="18">
        <v>106288</v>
      </c>
      <c r="L1001" s="969">
        <v>0</v>
      </c>
      <c r="M1001" s="39">
        <v>0</v>
      </c>
      <c r="N1001" s="1075">
        <v>2</v>
      </c>
      <c r="O1001" s="39">
        <v>3796</v>
      </c>
      <c r="P1001" s="1075">
        <v>0</v>
      </c>
      <c r="Q1001" s="39">
        <v>0</v>
      </c>
      <c r="R1001" s="1075">
        <v>4</v>
      </c>
      <c r="S1001" s="39">
        <v>7592</v>
      </c>
      <c r="T1001" s="1075">
        <v>0</v>
      </c>
      <c r="U1001" s="39">
        <v>0</v>
      </c>
      <c r="V1001" s="1075">
        <v>0</v>
      </c>
      <c r="W1001" s="39">
        <v>0</v>
      </c>
      <c r="X1001" s="1075">
        <v>50</v>
      </c>
      <c r="Y1001" s="39">
        <v>94900</v>
      </c>
      <c r="Z1001" s="1075">
        <v>0</v>
      </c>
      <c r="AA1001" s="39">
        <v>0</v>
      </c>
      <c r="AB1001" s="1075">
        <v>0</v>
      </c>
      <c r="AC1001" s="39">
        <v>0</v>
      </c>
      <c r="AD1001" s="1075">
        <v>0</v>
      </c>
      <c r="AE1001" s="39">
        <v>0</v>
      </c>
      <c r="AF1001" s="1075">
        <v>0</v>
      </c>
      <c r="AG1001" s="39">
        <v>0</v>
      </c>
      <c r="AH1001" s="1075">
        <v>0</v>
      </c>
      <c r="AI1001" s="39">
        <v>0</v>
      </c>
    </row>
    <row r="1002" spans="2:38" s="6" customFormat="1" ht="66">
      <c r="B1002" s="55">
        <v>2273.7540000000004</v>
      </c>
      <c r="C1002" s="12" t="s">
        <v>1147</v>
      </c>
      <c r="D1002" s="11"/>
      <c r="E1002" s="91">
        <v>15</v>
      </c>
      <c r="F1002" s="9" t="s">
        <v>1140</v>
      </c>
      <c r="G1002" s="16" t="s">
        <v>12</v>
      </c>
      <c r="H1002" s="17" t="s">
        <v>13</v>
      </c>
      <c r="I1002" s="16" t="s">
        <v>14</v>
      </c>
      <c r="J1002" s="39">
        <v>2456</v>
      </c>
      <c r="K1002" s="18">
        <v>36840</v>
      </c>
      <c r="L1002" s="969">
        <v>0</v>
      </c>
      <c r="M1002" s="39">
        <v>0</v>
      </c>
      <c r="N1002" s="1075">
        <v>0</v>
      </c>
      <c r="O1002" s="39">
        <v>0</v>
      </c>
      <c r="P1002" s="1075">
        <v>0</v>
      </c>
      <c r="Q1002" s="39">
        <v>0</v>
      </c>
      <c r="R1002" s="1075">
        <v>2</v>
      </c>
      <c r="S1002" s="39">
        <v>4912</v>
      </c>
      <c r="T1002" s="1075">
        <v>0</v>
      </c>
      <c r="U1002" s="39">
        <v>0</v>
      </c>
      <c r="V1002" s="1075">
        <v>0</v>
      </c>
      <c r="W1002" s="39">
        <v>0</v>
      </c>
      <c r="X1002" s="1075">
        <v>13</v>
      </c>
      <c r="Y1002" s="39">
        <v>31928</v>
      </c>
      <c r="Z1002" s="1075">
        <v>0</v>
      </c>
      <c r="AA1002" s="39">
        <v>0</v>
      </c>
      <c r="AB1002" s="1075">
        <v>0</v>
      </c>
      <c r="AC1002" s="39">
        <v>0</v>
      </c>
      <c r="AD1002" s="1075">
        <v>0</v>
      </c>
      <c r="AE1002" s="39">
        <v>0</v>
      </c>
      <c r="AF1002" s="1075">
        <v>0</v>
      </c>
      <c r="AG1002" s="39">
        <v>0</v>
      </c>
      <c r="AH1002" s="1075">
        <v>0</v>
      </c>
      <c r="AI1002" s="39">
        <v>0</v>
      </c>
    </row>
    <row r="1003" spans="2:38" s="6" customFormat="1" ht="66">
      <c r="B1003" s="55">
        <v>234.27333333333334</v>
      </c>
      <c r="C1003" s="12" t="s">
        <v>1150</v>
      </c>
      <c r="D1003" s="11"/>
      <c r="E1003" s="91">
        <v>20</v>
      </c>
      <c r="F1003" s="9" t="s">
        <v>11</v>
      </c>
      <c r="G1003" s="16" t="s">
        <v>12</v>
      </c>
      <c r="H1003" s="17" t="s">
        <v>13</v>
      </c>
      <c r="I1003" s="16" t="s">
        <v>14</v>
      </c>
      <c r="J1003" s="39">
        <v>254</v>
      </c>
      <c r="K1003" s="18">
        <v>6772</v>
      </c>
      <c r="L1003" s="969">
        <v>0</v>
      </c>
      <c r="M1003" s="39">
        <v>0</v>
      </c>
      <c r="N1003" s="1075">
        <v>0</v>
      </c>
      <c r="O1003" s="39">
        <v>0</v>
      </c>
      <c r="P1003" s="1075">
        <v>1</v>
      </c>
      <c r="Q1003" s="39">
        <v>677</v>
      </c>
      <c r="R1003" s="1075">
        <v>13</v>
      </c>
      <c r="S1003" s="39">
        <v>3302</v>
      </c>
      <c r="T1003" s="1075">
        <v>1</v>
      </c>
      <c r="U1003" s="39">
        <v>677</v>
      </c>
      <c r="V1003" s="1075">
        <v>0</v>
      </c>
      <c r="W1003" s="39">
        <v>0</v>
      </c>
      <c r="X1003" s="1075">
        <v>2</v>
      </c>
      <c r="Y1003" s="39">
        <v>508</v>
      </c>
      <c r="Z1003" s="1075">
        <v>1</v>
      </c>
      <c r="AA1003" s="39">
        <v>677</v>
      </c>
      <c r="AB1003" s="1075">
        <v>0</v>
      </c>
      <c r="AC1003" s="39">
        <v>0</v>
      </c>
      <c r="AD1003" s="1075">
        <v>2</v>
      </c>
      <c r="AE1003" s="39">
        <v>931</v>
      </c>
      <c r="AF1003" s="1075">
        <v>0</v>
      </c>
      <c r="AG1003" s="39">
        <v>0</v>
      </c>
      <c r="AH1003" s="1075">
        <v>0</v>
      </c>
      <c r="AI1003" s="39">
        <v>0</v>
      </c>
    </row>
    <row r="1004" spans="2:38" s="6" customFormat="1" ht="66">
      <c r="B1004" s="55">
        <v>255.2</v>
      </c>
      <c r="C1004" s="12" t="s">
        <v>1151</v>
      </c>
      <c r="D1004" s="11"/>
      <c r="E1004" s="91">
        <v>2</v>
      </c>
      <c r="F1004" s="9" t="s">
        <v>11</v>
      </c>
      <c r="G1004" s="16" t="s">
        <v>12</v>
      </c>
      <c r="H1004" s="17" t="s">
        <v>13</v>
      </c>
      <c r="I1004" s="16" t="s">
        <v>14</v>
      </c>
      <c r="J1004" s="39">
        <v>276</v>
      </c>
      <c r="K1004" s="18">
        <v>552</v>
      </c>
      <c r="L1004" s="969">
        <v>0</v>
      </c>
      <c r="M1004" s="39">
        <v>0</v>
      </c>
      <c r="N1004" s="1075">
        <v>0</v>
      </c>
      <c r="O1004" s="39">
        <v>0</v>
      </c>
      <c r="P1004" s="1075">
        <v>0</v>
      </c>
      <c r="Q1004" s="39">
        <v>0</v>
      </c>
      <c r="R1004" s="1075">
        <v>1</v>
      </c>
      <c r="S1004" s="39">
        <v>276</v>
      </c>
      <c r="T1004" s="1075">
        <v>0</v>
      </c>
      <c r="U1004" s="39">
        <v>0</v>
      </c>
      <c r="V1004" s="1075">
        <v>0</v>
      </c>
      <c r="W1004" s="39">
        <v>0</v>
      </c>
      <c r="X1004" s="1075">
        <v>1</v>
      </c>
      <c r="Y1004" s="39">
        <v>276</v>
      </c>
      <c r="Z1004" s="1075">
        <v>0</v>
      </c>
      <c r="AA1004" s="39">
        <v>0</v>
      </c>
      <c r="AB1004" s="1075">
        <v>0</v>
      </c>
      <c r="AC1004" s="39">
        <v>0</v>
      </c>
      <c r="AD1004" s="1075">
        <v>0</v>
      </c>
      <c r="AE1004" s="39">
        <v>0</v>
      </c>
      <c r="AF1004" s="1075">
        <v>0</v>
      </c>
      <c r="AG1004" s="39">
        <v>0</v>
      </c>
      <c r="AH1004" s="1075">
        <v>0</v>
      </c>
      <c r="AI1004" s="39">
        <v>0</v>
      </c>
    </row>
    <row r="1005" spans="2:38" s="6" customFormat="1" ht="66">
      <c r="B1005" s="55">
        <v>65.837936507936504</v>
      </c>
      <c r="C1005" s="12" t="s">
        <v>1152</v>
      </c>
      <c r="D1005" s="132"/>
      <c r="E1005" s="91">
        <v>14</v>
      </c>
      <c r="F1005" s="9" t="s">
        <v>260</v>
      </c>
      <c r="G1005" s="16" t="s">
        <v>12</v>
      </c>
      <c r="H1005" s="17" t="s">
        <v>13</v>
      </c>
      <c r="I1005" s="16" t="s">
        <v>14</v>
      </c>
      <c r="J1005" s="39">
        <v>72</v>
      </c>
      <c r="K1005" s="18">
        <v>1008</v>
      </c>
      <c r="L1005" s="969">
        <v>0</v>
      </c>
      <c r="M1005" s="39">
        <v>0</v>
      </c>
      <c r="N1005" s="1075">
        <v>0</v>
      </c>
      <c r="O1005" s="39">
        <v>0</v>
      </c>
      <c r="P1005" s="1075">
        <v>9</v>
      </c>
      <c r="Q1005" s="39">
        <v>648</v>
      </c>
      <c r="R1005" s="1075">
        <v>3</v>
      </c>
      <c r="S1005" s="39">
        <v>216</v>
      </c>
      <c r="T1005" s="1075">
        <v>0</v>
      </c>
      <c r="U1005" s="39">
        <v>0</v>
      </c>
      <c r="V1005" s="1075">
        <v>0</v>
      </c>
      <c r="W1005" s="39">
        <v>0</v>
      </c>
      <c r="X1005" s="1075">
        <v>2</v>
      </c>
      <c r="Y1005" s="39">
        <v>144</v>
      </c>
      <c r="Z1005" s="1075">
        <v>0</v>
      </c>
      <c r="AA1005" s="39">
        <v>0</v>
      </c>
      <c r="AB1005" s="1075">
        <v>0</v>
      </c>
      <c r="AC1005" s="39">
        <v>0</v>
      </c>
      <c r="AD1005" s="1075">
        <v>0</v>
      </c>
      <c r="AE1005" s="39">
        <v>0</v>
      </c>
      <c r="AF1005" s="1075">
        <v>0</v>
      </c>
      <c r="AG1005" s="39">
        <v>0</v>
      </c>
      <c r="AH1005" s="1075">
        <v>0</v>
      </c>
      <c r="AI1005" s="39">
        <v>0</v>
      </c>
    </row>
    <row r="1006" spans="2:38" s="6" customFormat="1" ht="24">
      <c r="B1006" s="50">
        <v>2500</v>
      </c>
      <c r="C1006" s="948" t="s">
        <v>1153</v>
      </c>
      <c r="D1006" s="11"/>
      <c r="E1006" s="998">
        <v>7519</v>
      </c>
      <c r="F1006" s="998"/>
      <c r="G1006" s="998"/>
      <c r="H1006" s="998"/>
      <c r="I1006" s="998"/>
      <c r="J1006" s="998"/>
      <c r="K1006" s="998">
        <v>794764.46260000009</v>
      </c>
      <c r="L1006" s="91">
        <v>614</v>
      </c>
      <c r="M1006" s="998">
        <v>43281.004400000005</v>
      </c>
      <c r="N1006" s="91">
        <v>18</v>
      </c>
      <c r="O1006" s="998">
        <v>2155</v>
      </c>
      <c r="P1006" s="91">
        <v>158</v>
      </c>
      <c r="Q1006" s="998">
        <v>14313</v>
      </c>
      <c r="R1006" s="91">
        <v>5739</v>
      </c>
      <c r="S1006" s="998">
        <v>645319.24040000001</v>
      </c>
      <c r="T1006" s="91">
        <v>280</v>
      </c>
      <c r="U1006" s="998">
        <v>1498</v>
      </c>
      <c r="V1006" s="91">
        <v>4</v>
      </c>
      <c r="W1006" s="998">
        <v>1124</v>
      </c>
      <c r="X1006" s="91">
        <v>539</v>
      </c>
      <c r="Y1006" s="998">
        <v>76686.217799999999</v>
      </c>
      <c r="Z1006" s="91">
        <v>0</v>
      </c>
      <c r="AA1006" s="998">
        <v>0</v>
      </c>
      <c r="AB1006" s="91">
        <v>1</v>
      </c>
      <c r="AC1006" s="998">
        <v>217</v>
      </c>
      <c r="AD1006" s="91">
        <v>175</v>
      </c>
      <c r="AE1006" s="998">
        <v>10174</v>
      </c>
      <c r="AF1006" s="91">
        <v>0</v>
      </c>
      <c r="AG1006" s="998">
        <v>0</v>
      </c>
      <c r="AH1006" s="91">
        <v>0</v>
      </c>
      <c r="AI1006" s="998">
        <v>0</v>
      </c>
    </row>
    <row r="1007" spans="2:38" s="6" customFormat="1">
      <c r="B1007" s="50">
        <v>251</v>
      </c>
      <c r="C1007" s="50" t="s">
        <v>1154</v>
      </c>
      <c r="D1007" s="50"/>
      <c r="E1007" s="968">
        <v>273</v>
      </c>
      <c r="F1007" s="968"/>
      <c r="G1007" s="968"/>
      <c r="H1007" s="968"/>
      <c r="I1007" s="968"/>
      <c r="J1007" s="968"/>
      <c r="K1007" s="968">
        <v>48640</v>
      </c>
      <c r="L1007" s="967">
        <v>0</v>
      </c>
      <c r="M1007" s="968">
        <v>0</v>
      </c>
      <c r="N1007" s="967">
        <v>0</v>
      </c>
      <c r="O1007" s="968">
        <v>0</v>
      </c>
      <c r="P1007" s="967">
        <v>0</v>
      </c>
      <c r="Q1007" s="968">
        <v>0</v>
      </c>
      <c r="R1007" s="967">
        <v>209</v>
      </c>
      <c r="S1007" s="968">
        <v>41214</v>
      </c>
      <c r="T1007" s="967">
        <v>0</v>
      </c>
      <c r="U1007" s="968">
        <v>0</v>
      </c>
      <c r="V1007" s="967">
        <v>0</v>
      </c>
      <c r="W1007" s="968">
        <v>0</v>
      </c>
      <c r="X1007" s="967">
        <v>23</v>
      </c>
      <c r="Y1007" s="968">
        <v>3876</v>
      </c>
      <c r="Z1007" s="967">
        <v>0</v>
      </c>
      <c r="AA1007" s="968">
        <v>0</v>
      </c>
      <c r="AB1007" s="967">
        <v>0</v>
      </c>
      <c r="AC1007" s="968">
        <v>0</v>
      </c>
      <c r="AD1007" s="967">
        <v>41</v>
      </c>
      <c r="AE1007" s="968">
        <v>3550</v>
      </c>
      <c r="AF1007" s="967">
        <v>0</v>
      </c>
      <c r="AG1007" s="968">
        <v>0</v>
      </c>
      <c r="AH1007" s="967">
        <v>0</v>
      </c>
      <c r="AI1007" s="968">
        <v>0</v>
      </c>
    </row>
    <row r="1008" spans="2:38" s="6" customFormat="1">
      <c r="B1008" s="50">
        <v>25101</v>
      </c>
      <c r="C1008" s="948" t="s">
        <v>1155</v>
      </c>
      <c r="D1008" s="11"/>
      <c r="E1008" s="964">
        <v>0</v>
      </c>
      <c r="F1008" s="964"/>
      <c r="G1008" s="964"/>
      <c r="H1008" s="964"/>
      <c r="I1008" s="964"/>
      <c r="J1008" s="964"/>
      <c r="K1008" s="964">
        <v>0</v>
      </c>
      <c r="L1008" s="988">
        <v>0</v>
      </c>
      <c r="M1008" s="964">
        <v>0</v>
      </c>
      <c r="N1008" s="988">
        <v>0</v>
      </c>
      <c r="O1008" s="964">
        <v>0</v>
      </c>
      <c r="P1008" s="988">
        <v>0</v>
      </c>
      <c r="Q1008" s="964">
        <v>0</v>
      </c>
      <c r="R1008" s="988">
        <v>0</v>
      </c>
      <c r="S1008" s="964">
        <v>0</v>
      </c>
      <c r="T1008" s="988">
        <v>0</v>
      </c>
      <c r="U1008" s="964">
        <v>0</v>
      </c>
      <c r="V1008" s="988">
        <v>0</v>
      </c>
      <c r="W1008" s="964">
        <v>0</v>
      </c>
      <c r="X1008" s="988">
        <v>0</v>
      </c>
      <c r="Y1008" s="964">
        <v>0</v>
      </c>
      <c r="Z1008" s="988">
        <v>0</v>
      </c>
      <c r="AA1008" s="964">
        <v>0</v>
      </c>
      <c r="AB1008" s="988">
        <v>0</v>
      </c>
      <c r="AC1008" s="964">
        <v>0</v>
      </c>
      <c r="AD1008" s="988">
        <v>0</v>
      </c>
      <c r="AE1008" s="964">
        <v>0</v>
      </c>
      <c r="AF1008" s="988">
        <v>0</v>
      </c>
      <c r="AG1008" s="964">
        <v>0</v>
      </c>
      <c r="AH1008" s="988">
        <v>0</v>
      </c>
      <c r="AI1008" s="964">
        <v>0</v>
      </c>
    </row>
    <row r="1009" spans="2:35" s="6" customFormat="1">
      <c r="B1009" s="50"/>
      <c r="C1009" s="1007"/>
      <c r="D1009" s="11"/>
      <c r="E1009" s="91">
        <v>0</v>
      </c>
      <c r="F1009" s="9"/>
      <c r="G1009" s="16"/>
      <c r="H1009" s="17"/>
      <c r="I1009" s="16"/>
      <c r="J1009" s="39"/>
      <c r="K1009" s="18">
        <v>0</v>
      </c>
      <c r="L1009" s="969">
        <v>0</v>
      </c>
      <c r="M1009" s="39">
        <v>0</v>
      </c>
      <c r="N1009" s="1075">
        <v>0</v>
      </c>
      <c r="O1009" s="39">
        <v>0</v>
      </c>
      <c r="P1009" s="1075">
        <v>0</v>
      </c>
      <c r="Q1009" s="39">
        <v>0</v>
      </c>
      <c r="R1009" s="1075">
        <v>0</v>
      </c>
      <c r="S1009" s="39">
        <v>0</v>
      </c>
      <c r="T1009" s="1075">
        <v>0</v>
      </c>
      <c r="U1009" s="39">
        <v>0</v>
      </c>
      <c r="V1009" s="1075">
        <v>0</v>
      </c>
      <c r="W1009" s="39">
        <v>0</v>
      </c>
      <c r="X1009" s="1075">
        <v>0</v>
      </c>
      <c r="Y1009" s="39">
        <v>0</v>
      </c>
      <c r="Z1009" s="1075">
        <v>0</v>
      </c>
      <c r="AA1009" s="39">
        <v>0</v>
      </c>
      <c r="AB1009" s="1075">
        <v>0</v>
      </c>
      <c r="AC1009" s="39">
        <v>0</v>
      </c>
      <c r="AD1009" s="1075">
        <v>0</v>
      </c>
      <c r="AE1009" s="39">
        <v>0</v>
      </c>
      <c r="AF1009" s="1075">
        <v>0</v>
      </c>
      <c r="AG1009" s="39">
        <v>0</v>
      </c>
      <c r="AH1009" s="1075">
        <v>0</v>
      </c>
      <c r="AI1009" s="39">
        <v>0</v>
      </c>
    </row>
    <row r="1010" spans="2:35" s="6" customFormat="1">
      <c r="B1010" s="50">
        <v>25102</v>
      </c>
      <c r="C1010" s="948" t="s">
        <v>1156</v>
      </c>
      <c r="D1010" s="11"/>
      <c r="E1010" s="964">
        <v>273</v>
      </c>
      <c r="F1010" s="964"/>
      <c r="G1010" s="964">
        <v>0</v>
      </c>
      <c r="H1010" s="964">
        <v>0</v>
      </c>
      <c r="I1010" s="964">
        <v>0</v>
      </c>
      <c r="J1010" s="964"/>
      <c r="K1010" s="964">
        <v>48640</v>
      </c>
      <c r="L1010" s="988">
        <v>0</v>
      </c>
      <c r="M1010" s="964">
        <v>0</v>
      </c>
      <c r="N1010" s="988">
        <v>0</v>
      </c>
      <c r="O1010" s="964">
        <v>0</v>
      </c>
      <c r="P1010" s="988">
        <v>0</v>
      </c>
      <c r="Q1010" s="964">
        <v>0</v>
      </c>
      <c r="R1010" s="988">
        <v>209</v>
      </c>
      <c r="S1010" s="964">
        <v>41214</v>
      </c>
      <c r="T1010" s="988">
        <v>0</v>
      </c>
      <c r="U1010" s="964">
        <v>0</v>
      </c>
      <c r="V1010" s="988">
        <v>0</v>
      </c>
      <c r="W1010" s="964">
        <v>0</v>
      </c>
      <c r="X1010" s="988">
        <v>23</v>
      </c>
      <c r="Y1010" s="964">
        <v>3876</v>
      </c>
      <c r="Z1010" s="988">
        <v>0</v>
      </c>
      <c r="AA1010" s="964">
        <v>0</v>
      </c>
      <c r="AB1010" s="988">
        <v>0</v>
      </c>
      <c r="AC1010" s="964">
        <v>0</v>
      </c>
      <c r="AD1010" s="988">
        <v>41</v>
      </c>
      <c r="AE1010" s="964">
        <v>3550</v>
      </c>
      <c r="AF1010" s="988">
        <v>0</v>
      </c>
      <c r="AG1010" s="964">
        <v>0</v>
      </c>
      <c r="AH1010" s="988">
        <v>0</v>
      </c>
      <c r="AI1010" s="964">
        <v>0</v>
      </c>
    </row>
    <row r="1011" spans="2:35" s="6" customFormat="1" ht="66">
      <c r="B1011" s="55">
        <v>115.14017857142858</v>
      </c>
      <c r="C1011" s="146" t="s">
        <v>1157</v>
      </c>
      <c r="D1011" s="11"/>
      <c r="E1011" s="91">
        <v>55</v>
      </c>
      <c r="F1011" s="9" t="s">
        <v>11</v>
      </c>
      <c r="G1011" s="16" t="s">
        <v>12</v>
      </c>
      <c r="H1011" s="17" t="s">
        <v>13</v>
      </c>
      <c r="I1011" s="16" t="s">
        <v>14</v>
      </c>
      <c r="J1011" s="39">
        <v>125</v>
      </c>
      <c r="K1011" s="18">
        <v>6875</v>
      </c>
      <c r="L1011" s="969">
        <v>0</v>
      </c>
      <c r="M1011" s="39">
        <v>0</v>
      </c>
      <c r="N1011" s="1075">
        <v>0</v>
      </c>
      <c r="O1011" s="39">
        <v>0</v>
      </c>
      <c r="P1011" s="1075">
        <v>0</v>
      </c>
      <c r="Q1011" s="39">
        <v>0</v>
      </c>
      <c r="R1011" s="1075">
        <v>35</v>
      </c>
      <c r="S1011" s="39">
        <v>4375</v>
      </c>
      <c r="T1011" s="1075">
        <v>0</v>
      </c>
      <c r="U1011" s="39">
        <v>0</v>
      </c>
      <c r="V1011" s="1075">
        <v>0</v>
      </c>
      <c r="W1011" s="39">
        <v>0</v>
      </c>
      <c r="X1011" s="1075">
        <v>10</v>
      </c>
      <c r="Y1011" s="39">
        <v>1250</v>
      </c>
      <c r="Z1011" s="1075">
        <v>0</v>
      </c>
      <c r="AA1011" s="39">
        <v>0</v>
      </c>
      <c r="AB1011" s="1075">
        <v>0</v>
      </c>
      <c r="AC1011" s="39">
        <v>0</v>
      </c>
      <c r="AD1011" s="1075">
        <v>10</v>
      </c>
      <c r="AE1011" s="39">
        <v>1250</v>
      </c>
      <c r="AF1011" s="1075">
        <v>0</v>
      </c>
      <c r="AG1011" s="39">
        <v>0</v>
      </c>
      <c r="AH1011" s="1075">
        <v>0</v>
      </c>
      <c r="AI1011" s="39">
        <v>0</v>
      </c>
    </row>
    <row r="1012" spans="2:35" s="6" customFormat="1" ht="66">
      <c r="B1012" s="55">
        <v>30.48</v>
      </c>
      <c r="C1012" s="12" t="s">
        <v>1158</v>
      </c>
      <c r="D1012" s="11"/>
      <c r="E1012" s="91">
        <v>90</v>
      </c>
      <c r="F1012" s="9" t="s">
        <v>11</v>
      </c>
      <c r="G1012" s="16" t="s">
        <v>12</v>
      </c>
      <c r="H1012" s="17" t="s">
        <v>13</v>
      </c>
      <c r="I1012" s="16" t="s">
        <v>14</v>
      </c>
      <c r="J1012" s="39">
        <v>33</v>
      </c>
      <c r="K1012" s="18">
        <v>2970</v>
      </c>
      <c r="L1012" s="969">
        <v>0</v>
      </c>
      <c r="M1012" s="39">
        <v>0</v>
      </c>
      <c r="N1012" s="1075">
        <v>0</v>
      </c>
      <c r="O1012" s="39">
        <v>0</v>
      </c>
      <c r="P1012" s="1075">
        <v>0</v>
      </c>
      <c r="Q1012" s="39">
        <v>0</v>
      </c>
      <c r="R1012" s="1075">
        <v>70</v>
      </c>
      <c r="S1012" s="39">
        <v>2310</v>
      </c>
      <c r="T1012" s="1075">
        <v>0</v>
      </c>
      <c r="U1012" s="39">
        <v>0</v>
      </c>
      <c r="V1012" s="1075">
        <v>0</v>
      </c>
      <c r="W1012" s="39">
        <v>0</v>
      </c>
      <c r="X1012" s="1075">
        <v>10</v>
      </c>
      <c r="Y1012" s="39">
        <v>330</v>
      </c>
      <c r="Z1012" s="1075">
        <v>0</v>
      </c>
      <c r="AA1012" s="39">
        <v>0</v>
      </c>
      <c r="AB1012" s="1075">
        <v>0</v>
      </c>
      <c r="AC1012" s="39">
        <v>0</v>
      </c>
      <c r="AD1012" s="1075">
        <v>10</v>
      </c>
      <c r="AE1012" s="39">
        <v>330</v>
      </c>
      <c r="AF1012" s="1075">
        <v>0</v>
      </c>
      <c r="AG1012" s="39">
        <v>0</v>
      </c>
      <c r="AH1012" s="1075">
        <v>0</v>
      </c>
      <c r="AI1012" s="39">
        <v>0</v>
      </c>
    </row>
    <row r="1013" spans="2:35" s="6" customFormat="1" ht="66">
      <c r="B1013" s="55">
        <v>286.64</v>
      </c>
      <c r="C1013" s="12" t="s">
        <v>1159</v>
      </c>
      <c r="D1013" s="11"/>
      <c r="E1013" s="91">
        <v>31</v>
      </c>
      <c r="F1013" s="9" t="s">
        <v>11</v>
      </c>
      <c r="G1013" s="16" t="s">
        <v>12</v>
      </c>
      <c r="H1013" s="17" t="s">
        <v>13</v>
      </c>
      <c r="I1013" s="16" t="s">
        <v>14</v>
      </c>
      <c r="J1013" s="39">
        <v>310</v>
      </c>
      <c r="K1013" s="18">
        <v>9610</v>
      </c>
      <c r="L1013" s="969">
        <v>0</v>
      </c>
      <c r="M1013" s="39">
        <v>0</v>
      </c>
      <c r="N1013" s="1075">
        <v>0</v>
      </c>
      <c r="O1013" s="39">
        <v>0</v>
      </c>
      <c r="P1013" s="1075">
        <v>0</v>
      </c>
      <c r="Q1013" s="39">
        <v>0</v>
      </c>
      <c r="R1013" s="1075">
        <v>28</v>
      </c>
      <c r="S1013" s="39">
        <v>8680</v>
      </c>
      <c r="T1013" s="1075">
        <v>0</v>
      </c>
      <c r="U1013" s="39">
        <v>0</v>
      </c>
      <c r="V1013" s="1075">
        <v>0</v>
      </c>
      <c r="W1013" s="39">
        <v>0</v>
      </c>
      <c r="X1013" s="1075">
        <v>2</v>
      </c>
      <c r="Y1013" s="39">
        <v>620</v>
      </c>
      <c r="Z1013" s="1075">
        <v>0</v>
      </c>
      <c r="AA1013" s="39">
        <v>0</v>
      </c>
      <c r="AB1013" s="1075">
        <v>0</v>
      </c>
      <c r="AC1013" s="39">
        <v>0</v>
      </c>
      <c r="AD1013" s="1075">
        <v>1</v>
      </c>
      <c r="AE1013" s="39">
        <v>310</v>
      </c>
      <c r="AF1013" s="1075">
        <v>0</v>
      </c>
      <c r="AG1013" s="39">
        <v>0</v>
      </c>
      <c r="AH1013" s="1075">
        <v>0</v>
      </c>
      <c r="AI1013" s="39">
        <v>0</v>
      </c>
    </row>
    <row r="1014" spans="2:35" s="6" customFormat="1" ht="66">
      <c r="B1014" s="55">
        <v>76.096249999999998</v>
      </c>
      <c r="C1014" s="996" t="s">
        <v>1160</v>
      </c>
      <c r="D1014" s="132"/>
      <c r="E1014" s="91">
        <v>87</v>
      </c>
      <c r="F1014" s="9" t="s">
        <v>260</v>
      </c>
      <c r="G1014" s="16" t="s">
        <v>12</v>
      </c>
      <c r="H1014" s="17" t="s">
        <v>13</v>
      </c>
      <c r="I1014" s="16" t="s">
        <v>14</v>
      </c>
      <c r="J1014" s="39">
        <v>83</v>
      </c>
      <c r="K1014" s="18">
        <v>7221</v>
      </c>
      <c r="L1014" s="969">
        <v>0</v>
      </c>
      <c r="M1014" s="39">
        <v>0</v>
      </c>
      <c r="N1014" s="1075">
        <v>0</v>
      </c>
      <c r="O1014" s="39">
        <v>0</v>
      </c>
      <c r="P1014" s="1075">
        <v>0</v>
      </c>
      <c r="Q1014" s="39">
        <v>0</v>
      </c>
      <c r="R1014" s="1075">
        <v>67</v>
      </c>
      <c r="S1014" s="39">
        <v>5561</v>
      </c>
      <c r="T1014" s="1075">
        <v>0</v>
      </c>
      <c r="U1014" s="39">
        <v>0</v>
      </c>
      <c r="V1014" s="1075">
        <v>0</v>
      </c>
      <c r="W1014" s="39">
        <v>0</v>
      </c>
      <c r="X1014" s="1075">
        <v>0</v>
      </c>
      <c r="Y1014" s="39">
        <v>0</v>
      </c>
      <c r="Z1014" s="1075">
        <v>0</v>
      </c>
      <c r="AA1014" s="39">
        <v>0</v>
      </c>
      <c r="AB1014" s="1075">
        <v>0</v>
      </c>
      <c r="AC1014" s="39">
        <v>0</v>
      </c>
      <c r="AD1014" s="1075">
        <v>20</v>
      </c>
      <c r="AE1014" s="39">
        <v>1660</v>
      </c>
      <c r="AF1014" s="1075">
        <v>0</v>
      </c>
      <c r="AG1014" s="39">
        <v>0</v>
      </c>
      <c r="AH1014" s="1075">
        <v>0</v>
      </c>
      <c r="AI1014" s="39">
        <v>0</v>
      </c>
    </row>
    <row r="1015" spans="2:35" s="6" customFormat="1" ht="66">
      <c r="B1015" s="55">
        <v>1551.13</v>
      </c>
      <c r="C1015" s="66" t="s">
        <v>1161</v>
      </c>
      <c r="D1015" s="11"/>
      <c r="E1015" s="91">
        <v>2</v>
      </c>
      <c r="F1015" s="9" t="s">
        <v>281</v>
      </c>
      <c r="G1015" s="16" t="s">
        <v>12</v>
      </c>
      <c r="H1015" s="17" t="s">
        <v>13</v>
      </c>
      <c r="I1015" s="16" t="s">
        <v>14</v>
      </c>
      <c r="J1015" s="39">
        <v>1676</v>
      </c>
      <c r="K1015" s="18">
        <v>3352</v>
      </c>
      <c r="L1015" s="969">
        <v>0</v>
      </c>
      <c r="M1015" s="39">
        <v>0</v>
      </c>
      <c r="N1015" s="1075">
        <v>0</v>
      </c>
      <c r="O1015" s="39">
        <v>0</v>
      </c>
      <c r="P1015" s="1075">
        <v>0</v>
      </c>
      <c r="Q1015" s="39">
        <v>0</v>
      </c>
      <c r="R1015" s="1075">
        <v>1</v>
      </c>
      <c r="S1015" s="39">
        <v>1676</v>
      </c>
      <c r="T1015" s="1075">
        <v>0</v>
      </c>
      <c r="U1015" s="39">
        <v>0</v>
      </c>
      <c r="V1015" s="1075">
        <v>0</v>
      </c>
      <c r="W1015" s="39">
        <v>0</v>
      </c>
      <c r="X1015" s="1075">
        <v>1</v>
      </c>
      <c r="Y1015" s="39">
        <v>1676</v>
      </c>
      <c r="Z1015" s="1075">
        <v>0</v>
      </c>
      <c r="AA1015" s="39">
        <v>0</v>
      </c>
      <c r="AB1015" s="1075">
        <v>0</v>
      </c>
      <c r="AC1015" s="39">
        <v>0</v>
      </c>
      <c r="AD1015" s="1075">
        <v>0</v>
      </c>
      <c r="AE1015" s="39">
        <v>0</v>
      </c>
      <c r="AF1015" s="1075">
        <v>0</v>
      </c>
      <c r="AG1015" s="39">
        <v>0</v>
      </c>
      <c r="AH1015" s="1075">
        <v>0</v>
      </c>
      <c r="AI1015" s="39">
        <v>0</v>
      </c>
    </row>
    <row r="1016" spans="2:35" s="6" customFormat="1" ht="66">
      <c r="B1016" s="55">
        <v>2320</v>
      </c>
      <c r="C1016" s="73" t="s">
        <v>1162</v>
      </c>
      <c r="D1016" s="132"/>
      <c r="E1016" s="91">
        <v>2</v>
      </c>
      <c r="F1016" s="9" t="s">
        <v>260</v>
      </c>
      <c r="G1016" s="16" t="s">
        <v>12</v>
      </c>
      <c r="H1016" s="17" t="s">
        <v>13</v>
      </c>
      <c r="I1016" s="16" t="s">
        <v>14</v>
      </c>
      <c r="J1016" s="39">
        <v>2506</v>
      </c>
      <c r="K1016" s="18">
        <v>5012</v>
      </c>
      <c r="L1016" s="969">
        <v>0</v>
      </c>
      <c r="M1016" s="39">
        <v>0</v>
      </c>
      <c r="N1016" s="1075">
        <v>0</v>
      </c>
      <c r="O1016" s="39">
        <v>0</v>
      </c>
      <c r="P1016" s="1075">
        <v>0</v>
      </c>
      <c r="Q1016" s="39">
        <v>0</v>
      </c>
      <c r="R1016" s="1075">
        <v>2</v>
      </c>
      <c r="S1016" s="39">
        <v>5012</v>
      </c>
      <c r="T1016" s="1075">
        <v>0</v>
      </c>
      <c r="U1016" s="39">
        <v>0</v>
      </c>
      <c r="V1016" s="1075">
        <v>0</v>
      </c>
      <c r="W1016" s="39">
        <v>0</v>
      </c>
      <c r="X1016" s="1075">
        <v>0</v>
      </c>
      <c r="Y1016" s="39">
        <v>0</v>
      </c>
      <c r="Z1016" s="1075">
        <v>0</v>
      </c>
      <c r="AA1016" s="39">
        <v>0</v>
      </c>
      <c r="AB1016" s="1075">
        <v>0</v>
      </c>
      <c r="AC1016" s="39">
        <v>0</v>
      </c>
      <c r="AD1016" s="1075">
        <v>0</v>
      </c>
      <c r="AE1016" s="39">
        <v>0</v>
      </c>
      <c r="AF1016" s="1075">
        <v>0</v>
      </c>
      <c r="AG1016" s="39">
        <v>0</v>
      </c>
      <c r="AH1016" s="1075">
        <v>0</v>
      </c>
      <c r="AI1016" s="39">
        <v>0</v>
      </c>
    </row>
    <row r="1017" spans="2:35" s="6" customFormat="1" ht="24">
      <c r="B1017" s="121"/>
      <c r="C1017" s="73" t="s">
        <v>1163</v>
      </c>
      <c r="D1017" s="132"/>
      <c r="E1017" s="91">
        <v>2</v>
      </c>
      <c r="F1017" s="9" t="s">
        <v>11</v>
      </c>
      <c r="G1017" s="113"/>
      <c r="H1017" s="17"/>
      <c r="I1017" s="16"/>
      <c r="J1017" s="39">
        <v>3500</v>
      </c>
      <c r="K1017" s="18">
        <v>7000</v>
      </c>
      <c r="L1017" s="969">
        <v>0</v>
      </c>
      <c r="M1017" s="39">
        <v>0</v>
      </c>
      <c r="N1017" s="1075">
        <v>0</v>
      </c>
      <c r="O1017" s="39">
        <v>0</v>
      </c>
      <c r="P1017" s="1075">
        <v>0</v>
      </c>
      <c r="Q1017" s="39">
        <v>0</v>
      </c>
      <c r="R1017" s="1075">
        <v>2</v>
      </c>
      <c r="S1017" s="39">
        <v>7000</v>
      </c>
      <c r="T1017" s="1075">
        <v>0</v>
      </c>
      <c r="U1017" s="39">
        <v>0</v>
      </c>
      <c r="V1017" s="1075">
        <v>0</v>
      </c>
      <c r="W1017" s="39">
        <v>0</v>
      </c>
      <c r="X1017" s="1075">
        <v>0</v>
      </c>
      <c r="Y1017" s="39">
        <v>0</v>
      </c>
      <c r="Z1017" s="1075">
        <v>0</v>
      </c>
      <c r="AA1017" s="39">
        <v>0</v>
      </c>
      <c r="AB1017" s="1075">
        <v>0</v>
      </c>
      <c r="AC1017" s="39">
        <v>0</v>
      </c>
      <c r="AD1017" s="1075">
        <v>0</v>
      </c>
      <c r="AE1017" s="39">
        <v>0</v>
      </c>
      <c r="AF1017" s="1075">
        <v>0</v>
      </c>
      <c r="AG1017" s="39">
        <v>0</v>
      </c>
      <c r="AH1017" s="1075">
        <v>0</v>
      </c>
      <c r="AI1017" s="39">
        <v>0</v>
      </c>
    </row>
    <row r="1018" spans="2:35" s="6" customFormat="1">
      <c r="B1018" s="121"/>
      <c r="C1018" s="73" t="s">
        <v>1164</v>
      </c>
      <c r="D1018" s="132"/>
      <c r="E1018" s="91">
        <v>2</v>
      </c>
      <c r="F1018" s="9" t="s">
        <v>11</v>
      </c>
      <c r="G1018" s="113"/>
      <c r="H1018" s="17"/>
      <c r="I1018" s="16"/>
      <c r="J1018" s="39">
        <v>3000</v>
      </c>
      <c r="K1018" s="18">
        <v>6000</v>
      </c>
      <c r="L1018" s="969">
        <v>0</v>
      </c>
      <c r="M1018" s="39">
        <v>0</v>
      </c>
      <c r="N1018" s="1075">
        <v>0</v>
      </c>
      <c r="O1018" s="39">
        <v>0</v>
      </c>
      <c r="P1018" s="1075">
        <v>0</v>
      </c>
      <c r="Q1018" s="39">
        <v>0</v>
      </c>
      <c r="R1018" s="1075">
        <v>2</v>
      </c>
      <c r="S1018" s="39">
        <v>6000</v>
      </c>
      <c r="T1018" s="1075">
        <v>0</v>
      </c>
      <c r="U1018" s="39">
        <v>0</v>
      </c>
      <c r="V1018" s="1075">
        <v>0</v>
      </c>
      <c r="W1018" s="39">
        <v>0</v>
      </c>
      <c r="X1018" s="1075">
        <v>0</v>
      </c>
      <c r="Y1018" s="39">
        <v>0</v>
      </c>
      <c r="Z1018" s="1075">
        <v>0</v>
      </c>
      <c r="AA1018" s="39">
        <v>0</v>
      </c>
      <c r="AB1018" s="1075">
        <v>0</v>
      </c>
      <c r="AC1018" s="39">
        <v>0</v>
      </c>
      <c r="AD1018" s="1075">
        <v>0</v>
      </c>
      <c r="AE1018" s="39">
        <v>0</v>
      </c>
      <c r="AF1018" s="1075">
        <v>0</v>
      </c>
      <c r="AG1018" s="39">
        <v>0</v>
      </c>
      <c r="AH1018" s="1075">
        <v>0</v>
      </c>
      <c r="AI1018" s="39">
        <v>0</v>
      </c>
    </row>
    <row r="1019" spans="2:35" s="6" customFormat="1">
      <c r="B1019" s="121"/>
      <c r="C1019" s="73" t="s">
        <v>1165</v>
      </c>
      <c r="D1019" s="132"/>
      <c r="E1019" s="91">
        <v>2</v>
      </c>
      <c r="F1019" s="9" t="s">
        <v>11</v>
      </c>
      <c r="G1019" s="113"/>
      <c r="H1019" s="17"/>
      <c r="I1019" s="16"/>
      <c r="J1019" s="39">
        <v>300</v>
      </c>
      <c r="K1019" s="18">
        <v>600</v>
      </c>
      <c r="L1019" s="969">
        <v>0</v>
      </c>
      <c r="M1019" s="39">
        <v>0</v>
      </c>
      <c r="N1019" s="1075">
        <v>0</v>
      </c>
      <c r="O1019" s="39">
        <v>0</v>
      </c>
      <c r="P1019" s="1075">
        <v>0</v>
      </c>
      <c r="Q1019" s="39">
        <v>0</v>
      </c>
      <c r="R1019" s="1075">
        <v>2</v>
      </c>
      <c r="S1019" s="39">
        <v>600</v>
      </c>
      <c r="T1019" s="1075">
        <v>0</v>
      </c>
      <c r="U1019" s="39">
        <v>0</v>
      </c>
      <c r="V1019" s="1075">
        <v>0</v>
      </c>
      <c r="W1019" s="39">
        <v>0</v>
      </c>
      <c r="X1019" s="1075">
        <v>0</v>
      </c>
      <c r="Y1019" s="39">
        <v>0</v>
      </c>
      <c r="Z1019" s="1075">
        <v>0</v>
      </c>
      <c r="AA1019" s="39">
        <v>0</v>
      </c>
      <c r="AB1019" s="1075">
        <v>0</v>
      </c>
      <c r="AC1019" s="39">
        <v>0</v>
      </c>
      <c r="AD1019" s="1075">
        <v>0</v>
      </c>
      <c r="AE1019" s="39">
        <v>0</v>
      </c>
      <c r="AF1019" s="1075">
        <v>0</v>
      </c>
      <c r="AG1019" s="39">
        <v>0</v>
      </c>
      <c r="AH1019" s="1075">
        <v>0</v>
      </c>
      <c r="AI1019" s="39">
        <v>0</v>
      </c>
    </row>
    <row r="1020" spans="2:35" s="6" customFormat="1">
      <c r="B1020" s="50">
        <v>252</v>
      </c>
      <c r="C1020" s="50" t="s">
        <v>1166</v>
      </c>
      <c r="D1020" s="50"/>
      <c r="E1020" s="968">
        <v>16</v>
      </c>
      <c r="F1020" s="968"/>
      <c r="G1020" s="968">
        <v>0</v>
      </c>
      <c r="H1020" s="968">
        <v>0</v>
      </c>
      <c r="I1020" s="968">
        <v>0</v>
      </c>
      <c r="J1020" s="968"/>
      <c r="K1020" s="968">
        <v>3877.0542000000005</v>
      </c>
      <c r="L1020" s="967">
        <v>0</v>
      </c>
      <c r="M1020" s="968">
        <v>0</v>
      </c>
      <c r="N1020" s="967">
        <v>0</v>
      </c>
      <c r="O1020" s="968">
        <v>0</v>
      </c>
      <c r="P1020" s="967">
        <v>0</v>
      </c>
      <c r="Q1020" s="968">
        <v>0</v>
      </c>
      <c r="R1020" s="967">
        <v>15</v>
      </c>
      <c r="S1020" s="968">
        <v>3437.9964000000004</v>
      </c>
      <c r="T1020" s="967">
        <v>0</v>
      </c>
      <c r="U1020" s="968">
        <v>0</v>
      </c>
      <c r="V1020" s="967">
        <v>0</v>
      </c>
      <c r="W1020" s="968">
        <v>0</v>
      </c>
      <c r="X1020" s="967">
        <v>1</v>
      </c>
      <c r="Y1020" s="968">
        <v>439.05780000000004</v>
      </c>
      <c r="Z1020" s="967">
        <v>0</v>
      </c>
      <c r="AA1020" s="968">
        <v>0</v>
      </c>
      <c r="AB1020" s="967">
        <v>0</v>
      </c>
      <c r="AC1020" s="968">
        <v>0</v>
      </c>
      <c r="AD1020" s="967">
        <v>0</v>
      </c>
      <c r="AE1020" s="968">
        <v>0</v>
      </c>
      <c r="AF1020" s="967">
        <v>0</v>
      </c>
      <c r="AG1020" s="968">
        <v>0</v>
      </c>
      <c r="AH1020" s="967">
        <v>0</v>
      </c>
      <c r="AI1020" s="968">
        <v>0</v>
      </c>
    </row>
    <row r="1021" spans="2:35" s="6" customFormat="1" ht="24">
      <c r="B1021" s="50">
        <v>25201</v>
      </c>
      <c r="C1021" s="948" t="s">
        <v>1166</v>
      </c>
      <c r="D1021" s="11"/>
      <c r="E1021" s="964">
        <v>16</v>
      </c>
      <c r="F1021" s="964"/>
      <c r="G1021" s="964"/>
      <c r="H1021" s="964"/>
      <c r="I1021" s="964"/>
      <c r="J1021" s="964"/>
      <c r="K1021" s="964">
        <v>3877.0542000000005</v>
      </c>
      <c r="L1021" s="988">
        <v>0</v>
      </c>
      <c r="M1021" s="964">
        <v>0</v>
      </c>
      <c r="N1021" s="988">
        <v>0</v>
      </c>
      <c r="O1021" s="964">
        <v>0</v>
      </c>
      <c r="P1021" s="988">
        <v>0</v>
      </c>
      <c r="Q1021" s="964">
        <v>0</v>
      </c>
      <c r="R1021" s="988">
        <v>15</v>
      </c>
      <c r="S1021" s="964">
        <v>3437.9964000000004</v>
      </c>
      <c r="T1021" s="988">
        <v>0</v>
      </c>
      <c r="U1021" s="964">
        <v>0</v>
      </c>
      <c r="V1021" s="988">
        <v>0</v>
      </c>
      <c r="W1021" s="964">
        <v>0</v>
      </c>
      <c r="X1021" s="988">
        <v>1</v>
      </c>
      <c r="Y1021" s="964">
        <v>439.05780000000004</v>
      </c>
      <c r="Z1021" s="988">
        <v>0</v>
      </c>
      <c r="AA1021" s="964">
        <v>0</v>
      </c>
      <c r="AB1021" s="988">
        <v>0</v>
      </c>
      <c r="AC1021" s="964">
        <v>0</v>
      </c>
      <c r="AD1021" s="988">
        <v>0</v>
      </c>
      <c r="AE1021" s="964">
        <v>0</v>
      </c>
      <c r="AF1021" s="988">
        <v>0</v>
      </c>
      <c r="AG1021" s="964">
        <v>0</v>
      </c>
      <c r="AH1021" s="988">
        <v>0</v>
      </c>
      <c r="AI1021" s="964">
        <v>0</v>
      </c>
    </row>
    <row r="1022" spans="2:35" s="6" customFormat="1" ht="66">
      <c r="B1022" s="55">
        <v>406.53500000000003</v>
      </c>
      <c r="C1022" s="1008" t="s">
        <v>1167</v>
      </c>
      <c r="D1022" s="11"/>
      <c r="E1022" s="91">
        <v>7</v>
      </c>
      <c r="F1022" s="9" t="s">
        <v>11</v>
      </c>
      <c r="G1022" s="16" t="s">
        <v>12</v>
      </c>
      <c r="H1022" s="17" t="s">
        <v>13</v>
      </c>
      <c r="I1022" s="16" t="s">
        <v>14</v>
      </c>
      <c r="J1022" s="39">
        <v>439.05780000000004</v>
      </c>
      <c r="K1022" s="18">
        <v>3073.4046000000003</v>
      </c>
      <c r="L1022" s="969">
        <v>0</v>
      </c>
      <c r="M1022" s="39">
        <v>0</v>
      </c>
      <c r="N1022" s="1075">
        <v>0</v>
      </c>
      <c r="O1022" s="39">
        <v>0</v>
      </c>
      <c r="P1022" s="1075">
        <v>0</v>
      </c>
      <c r="Q1022" s="39">
        <v>0</v>
      </c>
      <c r="R1022" s="1075">
        <v>6</v>
      </c>
      <c r="S1022" s="39">
        <v>2634.3468000000003</v>
      </c>
      <c r="T1022" s="1075">
        <v>0</v>
      </c>
      <c r="U1022" s="39">
        <v>0</v>
      </c>
      <c r="V1022" s="1075">
        <v>0</v>
      </c>
      <c r="W1022" s="39">
        <v>0</v>
      </c>
      <c r="X1022" s="1075">
        <v>1</v>
      </c>
      <c r="Y1022" s="39">
        <v>439.05780000000004</v>
      </c>
      <c r="Z1022" s="1075">
        <v>0</v>
      </c>
      <c r="AA1022" s="39">
        <v>0</v>
      </c>
      <c r="AB1022" s="1075">
        <v>0</v>
      </c>
      <c r="AC1022" s="39">
        <v>0</v>
      </c>
      <c r="AD1022" s="1075">
        <v>0</v>
      </c>
      <c r="AE1022" s="39">
        <v>0</v>
      </c>
      <c r="AF1022" s="1075">
        <v>0</v>
      </c>
      <c r="AG1022" s="39">
        <v>0</v>
      </c>
      <c r="AH1022" s="1075">
        <v>0</v>
      </c>
      <c r="AI1022" s="39">
        <v>0</v>
      </c>
    </row>
    <row r="1023" spans="2:35" s="6" customFormat="1" ht="66">
      <c r="B1023" s="55">
        <v>82.68</v>
      </c>
      <c r="C1023" s="1009" t="s">
        <v>1168</v>
      </c>
      <c r="D1023" s="11"/>
      <c r="E1023" s="91">
        <v>9</v>
      </c>
      <c r="F1023" s="9" t="s">
        <v>11</v>
      </c>
      <c r="G1023" s="16" t="s">
        <v>12</v>
      </c>
      <c r="H1023" s="17" t="s">
        <v>13</v>
      </c>
      <c r="I1023" s="16" t="s">
        <v>14</v>
      </c>
      <c r="J1023" s="39">
        <v>89.29440000000001</v>
      </c>
      <c r="K1023" s="18">
        <v>803.64960000000008</v>
      </c>
      <c r="L1023" s="969">
        <v>0</v>
      </c>
      <c r="M1023" s="39">
        <v>0</v>
      </c>
      <c r="N1023" s="1075">
        <v>0</v>
      </c>
      <c r="O1023" s="39">
        <v>0</v>
      </c>
      <c r="P1023" s="1075">
        <v>0</v>
      </c>
      <c r="Q1023" s="39">
        <v>0</v>
      </c>
      <c r="R1023" s="1075">
        <v>9</v>
      </c>
      <c r="S1023" s="39">
        <v>803.64960000000008</v>
      </c>
      <c r="T1023" s="1075">
        <v>0</v>
      </c>
      <c r="U1023" s="39">
        <v>0</v>
      </c>
      <c r="V1023" s="1075">
        <v>0</v>
      </c>
      <c r="W1023" s="39">
        <v>0</v>
      </c>
      <c r="X1023" s="1075">
        <v>0</v>
      </c>
      <c r="Y1023" s="39">
        <v>0</v>
      </c>
      <c r="Z1023" s="1075">
        <v>0</v>
      </c>
      <c r="AA1023" s="39">
        <v>0</v>
      </c>
      <c r="AB1023" s="1075">
        <v>0</v>
      </c>
      <c r="AC1023" s="39">
        <v>0</v>
      </c>
      <c r="AD1023" s="1075">
        <v>0</v>
      </c>
      <c r="AE1023" s="39">
        <v>0</v>
      </c>
      <c r="AF1023" s="1075">
        <v>0</v>
      </c>
      <c r="AG1023" s="39">
        <v>0</v>
      </c>
      <c r="AH1023" s="1075">
        <v>0</v>
      </c>
      <c r="AI1023" s="39">
        <v>0</v>
      </c>
    </row>
    <row r="1024" spans="2:35" s="6" customFormat="1">
      <c r="B1024" s="50">
        <v>253</v>
      </c>
      <c r="C1024" s="50" t="s">
        <v>1169</v>
      </c>
      <c r="D1024" s="50"/>
      <c r="E1024" s="968">
        <v>3793</v>
      </c>
      <c r="F1024" s="968"/>
      <c r="G1024" s="968">
        <v>0</v>
      </c>
      <c r="H1024" s="968">
        <v>0</v>
      </c>
      <c r="I1024" s="968">
        <v>0</v>
      </c>
      <c r="J1024" s="968"/>
      <c r="K1024" s="968">
        <v>324167.59999999998</v>
      </c>
      <c r="L1024" s="967">
        <v>157</v>
      </c>
      <c r="M1024" s="968">
        <v>13992</v>
      </c>
      <c r="N1024" s="967">
        <v>17</v>
      </c>
      <c r="O1024" s="968">
        <v>1955</v>
      </c>
      <c r="P1024" s="967">
        <v>118</v>
      </c>
      <c r="Q1024" s="968">
        <v>9139</v>
      </c>
      <c r="R1024" s="967">
        <v>3370</v>
      </c>
      <c r="S1024" s="968">
        <v>286142.2</v>
      </c>
      <c r="T1024" s="967">
        <v>6</v>
      </c>
      <c r="U1024" s="968">
        <v>1161</v>
      </c>
      <c r="V1024" s="967">
        <v>3</v>
      </c>
      <c r="W1024" s="968">
        <v>765</v>
      </c>
      <c r="X1024" s="967">
        <v>111</v>
      </c>
      <c r="Y1024" s="968">
        <v>10055.4</v>
      </c>
      <c r="Z1024" s="967">
        <v>0</v>
      </c>
      <c r="AA1024" s="968">
        <v>0</v>
      </c>
      <c r="AB1024" s="967">
        <v>1</v>
      </c>
      <c r="AC1024" s="968">
        <v>217</v>
      </c>
      <c r="AD1024" s="967">
        <v>10</v>
      </c>
      <c r="AE1024" s="968">
        <v>741</v>
      </c>
      <c r="AF1024" s="967">
        <v>0</v>
      </c>
      <c r="AG1024" s="968">
        <v>0</v>
      </c>
      <c r="AH1024" s="967">
        <v>0</v>
      </c>
      <c r="AI1024" s="968">
        <v>0</v>
      </c>
    </row>
    <row r="1025" spans="2:35" s="6" customFormat="1" ht="24">
      <c r="B1025" s="50">
        <v>25301</v>
      </c>
      <c r="C1025" s="948" t="s">
        <v>1170</v>
      </c>
      <c r="D1025" s="11"/>
      <c r="E1025" s="964">
        <v>3793</v>
      </c>
      <c r="F1025" s="964"/>
      <c r="G1025" s="964">
        <v>0</v>
      </c>
      <c r="H1025" s="964">
        <v>0</v>
      </c>
      <c r="I1025" s="964">
        <v>0</v>
      </c>
      <c r="J1025" s="964"/>
      <c r="K1025" s="964">
        <v>324167.59999999998</v>
      </c>
      <c r="L1025" s="988">
        <v>157</v>
      </c>
      <c r="M1025" s="964">
        <v>13992</v>
      </c>
      <c r="N1025" s="988">
        <v>17</v>
      </c>
      <c r="O1025" s="964">
        <v>1955</v>
      </c>
      <c r="P1025" s="988">
        <v>118</v>
      </c>
      <c r="Q1025" s="964">
        <v>9139</v>
      </c>
      <c r="R1025" s="988">
        <v>3370</v>
      </c>
      <c r="S1025" s="964">
        <v>286142.2</v>
      </c>
      <c r="T1025" s="988">
        <v>6</v>
      </c>
      <c r="U1025" s="964">
        <v>1161</v>
      </c>
      <c r="V1025" s="988">
        <v>3</v>
      </c>
      <c r="W1025" s="964">
        <v>765</v>
      </c>
      <c r="X1025" s="988">
        <v>111</v>
      </c>
      <c r="Y1025" s="964">
        <v>10055.4</v>
      </c>
      <c r="Z1025" s="988">
        <v>0</v>
      </c>
      <c r="AA1025" s="964">
        <v>0</v>
      </c>
      <c r="AB1025" s="988">
        <v>1</v>
      </c>
      <c r="AC1025" s="964">
        <v>217</v>
      </c>
      <c r="AD1025" s="988">
        <v>10</v>
      </c>
      <c r="AE1025" s="964">
        <v>741</v>
      </c>
      <c r="AF1025" s="988">
        <v>0</v>
      </c>
      <c r="AG1025" s="964">
        <v>0</v>
      </c>
      <c r="AH1025" s="988">
        <v>0</v>
      </c>
      <c r="AI1025" s="964">
        <v>0</v>
      </c>
    </row>
    <row r="1026" spans="2:35" s="6" customFormat="1" ht="66">
      <c r="B1026" s="55">
        <v>38.707999999999998</v>
      </c>
      <c r="C1026" s="12" t="s">
        <v>1171</v>
      </c>
      <c r="D1026" s="11"/>
      <c r="E1026" s="91">
        <v>45</v>
      </c>
      <c r="F1026" s="9" t="s">
        <v>11</v>
      </c>
      <c r="G1026" s="16" t="s">
        <v>12</v>
      </c>
      <c r="H1026" s="17" t="s">
        <v>13</v>
      </c>
      <c r="I1026" s="16" t="s">
        <v>14</v>
      </c>
      <c r="J1026" s="39">
        <v>42</v>
      </c>
      <c r="K1026" s="18">
        <v>1890</v>
      </c>
      <c r="L1026" s="969">
        <v>3</v>
      </c>
      <c r="M1026" s="39">
        <v>126</v>
      </c>
      <c r="N1026" s="1075">
        <v>0</v>
      </c>
      <c r="O1026" s="39">
        <v>0</v>
      </c>
      <c r="P1026" s="1075">
        <v>0</v>
      </c>
      <c r="Q1026" s="39">
        <v>0</v>
      </c>
      <c r="R1026" s="1075">
        <v>42</v>
      </c>
      <c r="S1026" s="39">
        <v>1764</v>
      </c>
      <c r="T1026" s="1075">
        <v>0</v>
      </c>
      <c r="U1026" s="39">
        <v>0</v>
      </c>
      <c r="V1026" s="1075">
        <v>0</v>
      </c>
      <c r="W1026" s="39">
        <v>0</v>
      </c>
      <c r="X1026" s="1075">
        <v>0</v>
      </c>
      <c r="Y1026" s="39">
        <v>0</v>
      </c>
      <c r="Z1026" s="1075">
        <v>0</v>
      </c>
      <c r="AA1026" s="39">
        <v>0</v>
      </c>
      <c r="AB1026" s="1075">
        <v>0</v>
      </c>
      <c r="AC1026" s="39">
        <v>0</v>
      </c>
      <c r="AD1026" s="1075">
        <v>0</v>
      </c>
      <c r="AE1026" s="39">
        <v>0</v>
      </c>
      <c r="AF1026" s="1075">
        <v>0</v>
      </c>
      <c r="AG1026" s="39">
        <v>0</v>
      </c>
      <c r="AH1026" s="1075">
        <v>0</v>
      </c>
      <c r="AI1026" s="39">
        <v>0</v>
      </c>
    </row>
    <row r="1027" spans="2:35" s="6" customFormat="1" ht="66">
      <c r="B1027" s="55">
        <v>30.24</v>
      </c>
      <c r="C1027" s="13" t="s">
        <v>1172</v>
      </c>
      <c r="D1027" s="11"/>
      <c r="E1027" s="91">
        <v>5</v>
      </c>
      <c r="F1027" s="9" t="s">
        <v>26</v>
      </c>
      <c r="G1027" s="16" t="s">
        <v>12</v>
      </c>
      <c r="H1027" s="17" t="s">
        <v>13</v>
      </c>
      <c r="I1027" s="16" t="s">
        <v>14</v>
      </c>
      <c r="J1027" s="39">
        <v>33</v>
      </c>
      <c r="K1027" s="18">
        <v>165</v>
      </c>
      <c r="L1027" s="969">
        <v>3</v>
      </c>
      <c r="M1027" s="39">
        <v>99</v>
      </c>
      <c r="N1027" s="1075">
        <v>0</v>
      </c>
      <c r="O1027" s="39">
        <v>0</v>
      </c>
      <c r="P1027" s="1075">
        <v>0</v>
      </c>
      <c r="Q1027" s="39">
        <v>0</v>
      </c>
      <c r="R1027" s="1075">
        <v>2</v>
      </c>
      <c r="S1027" s="39">
        <v>66</v>
      </c>
      <c r="T1027" s="1075">
        <v>0</v>
      </c>
      <c r="U1027" s="39">
        <v>0</v>
      </c>
      <c r="V1027" s="1075">
        <v>0</v>
      </c>
      <c r="W1027" s="39">
        <v>0</v>
      </c>
      <c r="X1027" s="1075">
        <v>0</v>
      </c>
      <c r="Y1027" s="39">
        <v>0</v>
      </c>
      <c r="Z1027" s="1075">
        <v>0</v>
      </c>
      <c r="AA1027" s="39">
        <v>0</v>
      </c>
      <c r="AB1027" s="1075">
        <v>0</v>
      </c>
      <c r="AC1027" s="39">
        <v>0</v>
      </c>
      <c r="AD1027" s="1075">
        <v>0</v>
      </c>
      <c r="AE1027" s="39">
        <v>0</v>
      </c>
      <c r="AF1027" s="1075">
        <v>0</v>
      </c>
      <c r="AG1027" s="39">
        <v>0</v>
      </c>
      <c r="AH1027" s="1075">
        <v>0</v>
      </c>
      <c r="AI1027" s="39">
        <v>0</v>
      </c>
    </row>
    <row r="1028" spans="2:35" s="6" customFormat="1" ht="66">
      <c r="B1028" s="55">
        <v>578.85</v>
      </c>
      <c r="C1028" s="13" t="s">
        <v>1173</v>
      </c>
      <c r="D1028" s="11"/>
      <c r="E1028" s="91">
        <v>3</v>
      </c>
      <c r="F1028" s="9" t="s">
        <v>26</v>
      </c>
      <c r="G1028" s="16" t="s">
        <v>12</v>
      </c>
      <c r="H1028" s="17" t="s">
        <v>13</v>
      </c>
      <c r="I1028" s="16" t="s">
        <v>14</v>
      </c>
      <c r="J1028" s="39">
        <v>626</v>
      </c>
      <c r="K1028" s="18">
        <v>1878</v>
      </c>
      <c r="L1028" s="969">
        <v>2</v>
      </c>
      <c r="M1028" s="39">
        <v>1252</v>
      </c>
      <c r="N1028" s="1075">
        <v>0</v>
      </c>
      <c r="O1028" s="39">
        <v>0</v>
      </c>
      <c r="P1028" s="1075">
        <v>0</v>
      </c>
      <c r="Q1028" s="39">
        <v>0</v>
      </c>
      <c r="R1028" s="1075">
        <v>1</v>
      </c>
      <c r="S1028" s="39">
        <v>626</v>
      </c>
      <c r="T1028" s="1075">
        <v>0</v>
      </c>
      <c r="U1028" s="39">
        <v>0</v>
      </c>
      <c r="V1028" s="1075">
        <v>0</v>
      </c>
      <c r="W1028" s="39">
        <v>0</v>
      </c>
      <c r="X1028" s="1075">
        <v>0</v>
      </c>
      <c r="Y1028" s="39">
        <v>0</v>
      </c>
      <c r="Z1028" s="1075">
        <v>0</v>
      </c>
      <c r="AA1028" s="39">
        <v>0</v>
      </c>
      <c r="AB1028" s="1075">
        <v>0</v>
      </c>
      <c r="AC1028" s="39">
        <v>0</v>
      </c>
      <c r="AD1028" s="1075">
        <v>0</v>
      </c>
      <c r="AE1028" s="39">
        <v>0</v>
      </c>
      <c r="AF1028" s="1075">
        <v>0</v>
      </c>
      <c r="AG1028" s="39">
        <v>0</v>
      </c>
      <c r="AH1028" s="1075">
        <v>0</v>
      </c>
      <c r="AI1028" s="39">
        <v>0</v>
      </c>
    </row>
    <row r="1029" spans="2:35" s="6" customFormat="1" ht="66">
      <c r="B1029" s="55">
        <v>6.96</v>
      </c>
      <c r="C1029" s="13" t="s">
        <v>1174</v>
      </c>
      <c r="D1029" s="11"/>
      <c r="E1029" s="91">
        <v>15</v>
      </c>
      <c r="F1029" s="9" t="s">
        <v>1175</v>
      </c>
      <c r="G1029" s="16" t="s">
        <v>12</v>
      </c>
      <c r="H1029" s="17" t="s">
        <v>13</v>
      </c>
      <c r="I1029" s="16" t="s">
        <v>14</v>
      </c>
      <c r="J1029" s="39">
        <v>8</v>
      </c>
      <c r="K1029" s="18">
        <v>120</v>
      </c>
      <c r="L1029" s="969">
        <v>2</v>
      </c>
      <c r="M1029" s="39">
        <v>16</v>
      </c>
      <c r="N1029" s="1075">
        <v>0</v>
      </c>
      <c r="O1029" s="39">
        <v>0</v>
      </c>
      <c r="P1029" s="1075">
        <v>2</v>
      </c>
      <c r="Q1029" s="39">
        <v>16</v>
      </c>
      <c r="R1029" s="1075">
        <v>7</v>
      </c>
      <c r="S1029" s="39">
        <v>56</v>
      </c>
      <c r="T1029" s="1075">
        <v>0</v>
      </c>
      <c r="U1029" s="39">
        <v>0</v>
      </c>
      <c r="V1029" s="1075">
        <v>2</v>
      </c>
      <c r="W1029" s="39">
        <v>16</v>
      </c>
      <c r="X1029" s="1075">
        <v>2</v>
      </c>
      <c r="Y1029" s="39">
        <v>16</v>
      </c>
      <c r="Z1029" s="1075">
        <v>0</v>
      </c>
      <c r="AA1029" s="39">
        <v>0</v>
      </c>
      <c r="AB1029" s="1075">
        <v>0</v>
      </c>
      <c r="AC1029" s="39">
        <v>0</v>
      </c>
      <c r="AD1029" s="1075">
        <v>0</v>
      </c>
      <c r="AE1029" s="39">
        <v>0</v>
      </c>
      <c r="AF1029" s="1075">
        <v>0</v>
      </c>
      <c r="AG1029" s="39">
        <v>0</v>
      </c>
      <c r="AH1029" s="1075">
        <v>0</v>
      </c>
      <c r="AI1029" s="39">
        <v>0</v>
      </c>
    </row>
    <row r="1030" spans="2:35" s="6" customFormat="1" ht="66">
      <c r="B1030" s="55">
        <v>92.8</v>
      </c>
      <c r="C1030" s="13" t="s">
        <v>1176</v>
      </c>
      <c r="D1030" s="11"/>
      <c r="E1030" s="91">
        <v>8</v>
      </c>
      <c r="F1030" s="9" t="s">
        <v>1175</v>
      </c>
      <c r="G1030" s="16" t="s">
        <v>12</v>
      </c>
      <c r="H1030" s="17" t="s">
        <v>13</v>
      </c>
      <c r="I1030" s="16" t="s">
        <v>14</v>
      </c>
      <c r="J1030" s="39">
        <v>100</v>
      </c>
      <c r="K1030" s="18">
        <v>800</v>
      </c>
      <c r="L1030" s="969">
        <v>1</v>
      </c>
      <c r="M1030" s="39">
        <v>100</v>
      </c>
      <c r="N1030" s="1075">
        <v>0</v>
      </c>
      <c r="O1030" s="39">
        <v>0</v>
      </c>
      <c r="P1030" s="1075">
        <v>2</v>
      </c>
      <c r="Q1030" s="39">
        <v>200</v>
      </c>
      <c r="R1030" s="1075">
        <v>5</v>
      </c>
      <c r="S1030" s="39">
        <v>500</v>
      </c>
      <c r="T1030" s="1075">
        <v>0</v>
      </c>
      <c r="U1030" s="39">
        <v>0</v>
      </c>
      <c r="V1030" s="1075">
        <v>0</v>
      </c>
      <c r="W1030" s="39">
        <v>0</v>
      </c>
      <c r="X1030" s="1075">
        <v>0</v>
      </c>
      <c r="Y1030" s="39">
        <v>0</v>
      </c>
      <c r="Z1030" s="1075">
        <v>0</v>
      </c>
      <c r="AA1030" s="39">
        <v>0</v>
      </c>
      <c r="AB1030" s="1075">
        <v>0</v>
      </c>
      <c r="AC1030" s="39">
        <v>0</v>
      </c>
      <c r="AD1030" s="1075">
        <v>0</v>
      </c>
      <c r="AE1030" s="39">
        <v>0</v>
      </c>
      <c r="AF1030" s="1075">
        <v>0</v>
      </c>
      <c r="AG1030" s="39">
        <v>0</v>
      </c>
      <c r="AH1030" s="1075">
        <v>0</v>
      </c>
      <c r="AI1030" s="39">
        <v>0</v>
      </c>
    </row>
    <row r="1031" spans="2:35" s="6" customFormat="1" ht="66">
      <c r="B1031" s="55">
        <v>43.2</v>
      </c>
      <c r="C1031" s="13" t="s">
        <v>1177</v>
      </c>
      <c r="D1031" s="11"/>
      <c r="E1031" s="91">
        <v>2</v>
      </c>
      <c r="F1031" s="9" t="s">
        <v>26</v>
      </c>
      <c r="G1031" s="16" t="s">
        <v>12</v>
      </c>
      <c r="H1031" s="17" t="s">
        <v>13</v>
      </c>
      <c r="I1031" s="16" t="s">
        <v>14</v>
      </c>
      <c r="J1031" s="39">
        <v>47</v>
      </c>
      <c r="K1031" s="18">
        <v>94</v>
      </c>
      <c r="L1031" s="969">
        <v>1</v>
      </c>
      <c r="M1031" s="39">
        <v>47</v>
      </c>
      <c r="N1031" s="1075">
        <v>0</v>
      </c>
      <c r="O1031" s="39">
        <v>0</v>
      </c>
      <c r="P1031" s="1075">
        <v>0</v>
      </c>
      <c r="Q1031" s="39">
        <v>0</v>
      </c>
      <c r="R1031" s="1075">
        <v>1</v>
      </c>
      <c r="S1031" s="39">
        <v>47</v>
      </c>
      <c r="T1031" s="1075">
        <v>0</v>
      </c>
      <c r="U1031" s="39">
        <v>0</v>
      </c>
      <c r="V1031" s="1075">
        <v>0</v>
      </c>
      <c r="W1031" s="39">
        <v>0</v>
      </c>
      <c r="X1031" s="1075">
        <v>0</v>
      </c>
      <c r="Y1031" s="39">
        <v>0</v>
      </c>
      <c r="Z1031" s="1075">
        <v>0</v>
      </c>
      <c r="AA1031" s="39">
        <v>0</v>
      </c>
      <c r="AB1031" s="1075">
        <v>0</v>
      </c>
      <c r="AC1031" s="39">
        <v>0</v>
      </c>
      <c r="AD1031" s="1075">
        <v>0</v>
      </c>
      <c r="AE1031" s="39">
        <v>0</v>
      </c>
      <c r="AF1031" s="1075">
        <v>0</v>
      </c>
      <c r="AG1031" s="39">
        <v>0</v>
      </c>
      <c r="AH1031" s="1075">
        <v>0</v>
      </c>
      <c r="AI1031" s="39">
        <v>0</v>
      </c>
    </row>
    <row r="1032" spans="2:35" s="6" customFormat="1" ht="66">
      <c r="B1032" s="55">
        <v>46.972786885245903</v>
      </c>
      <c r="C1032" s="12" t="s">
        <v>1178</v>
      </c>
      <c r="D1032" s="11"/>
      <c r="E1032" s="91">
        <v>35</v>
      </c>
      <c r="F1032" s="9" t="s">
        <v>26</v>
      </c>
      <c r="G1032" s="16" t="s">
        <v>12</v>
      </c>
      <c r="H1032" s="17" t="s">
        <v>13</v>
      </c>
      <c r="I1032" s="16" t="s">
        <v>14</v>
      </c>
      <c r="J1032" s="39">
        <v>76</v>
      </c>
      <c r="K1032" s="18">
        <v>2660</v>
      </c>
      <c r="L1032" s="969">
        <v>2</v>
      </c>
      <c r="M1032" s="39">
        <v>152</v>
      </c>
      <c r="N1032" s="1075">
        <v>3</v>
      </c>
      <c r="O1032" s="39">
        <v>228</v>
      </c>
      <c r="P1032" s="1075">
        <v>0</v>
      </c>
      <c r="Q1032" s="39">
        <v>0</v>
      </c>
      <c r="R1032" s="1075">
        <v>30</v>
      </c>
      <c r="S1032" s="39">
        <v>2280</v>
      </c>
      <c r="T1032" s="1075">
        <v>0</v>
      </c>
      <c r="U1032" s="39">
        <v>0</v>
      </c>
      <c r="V1032" s="1075">
        <v>0</v>
      </c>
      <c r="W1032" s="39">
        <v>0</v>
      </c>
      <c r="X1032" s="1075">
        <v>0</v>
      </c>
      <c r="Y1032" s="39">
        <v>0</v>
      </c>
      <c r="Z1032" s="1075">
        <v>0</v>
      </c>
      <c r="AA1032" s="39">
        <v>0</v>
      </c>
      <c r="AB1032" s="1075">
        <v>0</v>
      </c>
      <c r="AC1032" s="39">
        <v>0</v>
      </c>
      <c r="AD1032" s="1075">
        <v>0</v>
      </c>
      <c r="AE1032" s="39">
        <v>0</v>
      </c>
      <c r="AF1032" s="1075">
        <v>0</v>
      </c>
      <c r="AG1032" s="39">
        <v>0</v>
      </c>
      <c r="AH1032" s="1075">
        <v>0</v>
      </c>
      <c r="AI1032" s="39">
        <v>0</v>
      </c>
    </row>
    <row r="1033" spans="2:35" s="6" customFormat="1" ht="66">
      <c r="B1033" s="55">
        <v>70</v>
      </c>
      <c r="C1033" s="13" t="s">
        <v>1179</v>
      </c>
      <c r="D1033" s="11"/>
      <c r="E1033" s="91">
        <v>5</v>
      </c>
      <c r="F1033" s="9" t="s">
        <v>26</v>
      </c>
      <c r="G1033" s="16" t="s">
        <v>12</v>
      </c>
      <c r="H1033" s="17" t="s">
        <v>13</v>
      </c>
      <c r="I1033" s="16" t="s">
        <v>14</v>
      </c>
      <c r="J1033" s="39">
        <v>76</v>
      </c>
      <c r="K1033" s="18">
        <v>380</v>
      </c>
      <c r="L1033" s="969">
        <v>2</v>
      </c>
      <c r="M1033" s="39">
        <v>152</v>
      </c>
      <c r="N1033" s="1075">
        <v>3</v>
      </c>
      <c r="O1033" s="39">
        <v>228</v>
      </c>
      <c r="P1033" s="1075">
        <v>0</v>
      </c>
      <c r="Q1033" s="39">
        <v>0</v>
      </c>
      <c r="R1033" s="1075">
        <v>0</v>
      </c>
      <c r="S1033" s="39">
        <v>0</v>
      </c>
      <c r="T1033" s="1075">
        <v>0</v>
      </c>
      <c r="U1033" s="39">
        <v>0</v>
      </c>
      <c r="V1033" s="1075">
        <v>0</v>
      </c>
      <c r="W1033" s="39">
        <v>0</v>
      </c>
      <c r="X1033" s="1075">
        <v>0</v>
      </c>
      <c r="Y1033" s="39">
        <v>0</v>
      </c>
      <c r="Z1033" s="1075">
        <v>0</v>
      </c>
      <c r="AA1033" s="39">
        <v>0</v>
      </c>
      <c r="AB1033" s="1075">
        <v>0</v>
      </c>
      <c r="AC1033" s="39">
        <v>0</v>
      </c>
      <c r="AD1033" s="1075">
        <v>0</v>
      </c>
      <c r="AE1033" s="39">
        <v>0</v>
      </c>
      <c r="AF1033" s="1075">
        <v>0</v>
      </c>
      <c r="AG1033" s="39">
        <v>0</v>
      </c>
      <c r="AH1033" s="1075">
        <v>0</v>
      </c>
      <c r="AI1033" s="39">
        <v>0</v>
      </c>
    </row>
    <row r="1034" spans="2:35" s="6" customFormat="1" ht="66">
      <c r="B1034" s="55">
        <v>131.54400000000001</v>
      </c>
      <c r="C1034" s="12" t="s">
        <v>1180</v>
      </c>
      <c r="D1034" s="11"/>
      <c r="E1034" s="91">
        <v>5</v>
      </c>
      <c r="F1034" s="9" t="s">
        <v>26</v>
      </c>
      <c r="G1034" s="16" t="s">
        <v>12</v>
      </c>
      <c r="H1034" s="17" t="s">
        <v>13</v>
      </c>
      <c r="I1034" s="16" t="s">
        <v>14</v>
      </c>
      <c r="J1034" s="39">
        <v>143</v>
      </c>
      <c r="K1034" s="18">
        <v>715</v>
      </c>
      <c r="L1034" s="969">
        <v>2</v>
      </c>
      <c r="M1034" s="39">
        <v>286</v>
      </c>
      <c r="N1034" s="1075">
        <v>3</v>
      </c>
      <c r="O1034" s="39">
        <v>429</v>
      </c>
      <c r="P1034" s="1075">
        <v>0</v>
      </c>
      <c r="Q1034" s="39">
        <v>0</v>
      </c>
      <c r="R1034" s="1075">
        <v>0</v>
      </c>
      <c r="S1034" s="39">
        <v>0</v>
      </c>
      <c r="T1034" s="1075">
        <v>0</v>
      </c>
      <c r="U1034" s="39">
        <v>0</v>
      </c>
      <c r="V1034" s="1075">
        <v>0</v>
      </c>
      <c r="W1034" s="39">
        <v>0</v>
      </c>
      <c r="X1034" s="1075">
        <v>0</v>
      </c>
      <c r="Y1034" s="39">
        <v>0</v>
      </c>
      <c r="Z1034" s="1075">
        <v>0</v>
      </c>
      <c r="AA1034" s="39">
        <v>0</v>
      </c>
      <c r="AB1034" s="1075">
        <v>0</v>
      </c>
      <c r="AC1034" s="39">
        <v>0</v>
      </c>
      <c r="AD1034" s="1075">
        <v>0</v>
      </c>
      <c r="AE1034" s="39">
        <v>0</v>
      </c>
      <c r="AF1034" s="1075">
        <v>0</v>
      </c>
      <c r="AG1034" s="39">
        <v>0</v>
      </c>
      <c r="AH1034" s="1075">
        <v>0</v>
      </c>
      <c r="AI1034" s="39">
        <v>0</v>
      </c>
    </row>
    <row r="1035" spans="2:35" s="6" customFormat="1" ht="66">
      <c r="B1035" s="55">
        <v>16.2</v>
      </c>
      <c r="C1035" s="13" t="s">
        <v>1181</v>
      </c>
      <c r="D1035" s="11"/>
      <c r="E1035" s="91">
        <v>5</v>
      </c>
      <c r="F1035" s="9" t="s">
        <v>26</v>
      </c>
      <c r="G1035" s="16" t="s">
        <v>12</v>
      </c>
      <c r="H1035" s="17" t="s">
        <v>13</v>
      </c>
      <c r="I1035" s="16" t="s">
        <v>14</v>
      </c>
      <c r="J1035" s="39">
        <v>18</v>
      </c>
      <c r="K1035" s="18">
        <v>90</v>
      </c>
      <c r="L1035" s="969">
        <v>2</v>
      </c>
      <c r="M1035" s="39">
        <v>36</v>
      </c>
      <c r="N1035" s="1075">
        <v>0</v>
      </c>
      <c r="O1035" s="39">
        <v>0</v>
      </c>
      <c r="P1035" s="1075">
        <v>3</v>
      </c>
      <c r="Q1035" s="39">
        <v>54</v>
      </c>
      <c r="R1035" s="1075">
        <v>0</v>
      </c>
      <c r="S1035" s="39">
        <v>0</v>
      </c>
      <c r="T1035" s="1075">
        <v>0</v>
      </c>
      <c r="U1035" s="39">
        <v>0</v>
      </c>
      <c r="V1035" s="1075">
        <v>0</v>
      </c>
      <c r="W1035" s="39">
        <v>0</v>
      </c>
      <c r="X1035" s="1075">
        <v>0</v>
      </c>
      <c r="Y1035" s="39">
        <v>0</v>
      </c>
      <c r="Z1035" s="1075">
        <v>0</v>
      </c>
      <c r="AA1035" s="39">
        <v>0</v>
      </c>
      <c r="AB1035" s="1075">
        <v>0</v>
      </c>
      <c r="AC1035" s="39">
        <v>0</v>
      </c>
      <c r="AD1035" s="1075">
        <v>0</v>
      </c>
      <c r="AE1035" s="39">
        <v>0</v>
      </c>
      <c r="AF1035" s="1075">
        <v>0</v>
      </c>
      <c r="AG1035" s="39">
        <v>0</v>
      </c>
      <c r="AH1035" s="1075">
        <v>0</v>
      </c>
      <c r="AI1035" s="39">
        <v>0</v>
      </c>
    </row>
    <row r="1036" spans="2:35" s="6" customFormat="1" ht="66">
      <c r="B1036" s="55">
        <v>692.64</v>
      </c>
      <c r="C1036" s="13" t="s">
        <v>1182</v>
      </c>
      <c r="D1036" s="11"/>
      <c r="E1036" s="91">
        <v>7</v>
      </c>
      <c r="F1036" s="9" t="s">
        <v>26</v>
      </c>
      <c r="G1036" s="16" t="s">
        <v>12</v>
      </c>
      <c r="H1036" s="17" t="s">
        <v>13</v>
      </c>
      <c r="I1036" s="16" t="s">
        <v>14</v>
      </c>
      <c r="J1036" s="39">
        <v>749</v>
      </c>
      <c r="K1036" s="18">
        <v>5243</v>
      </c>
      <c r="L1036" s="969">
        <v>1</v>
      </c>
      <c r="M1036" s="39">
        <v>749</v>
      </c>
      <c r="N1036" s="1075">
        <v>1</v>
      </c>
      <c r="O1036" s="39">
        <v>749</v>
      </c>
      <c r="P1036" s="1075">
        <v>1</v>
      </c>
      <c r="Q1036" s="39">
        <v>749</v>
      </c>
      <c r="R1036" s="1075">
        <v>1</v>
      </c>
      <c r="S1036" s="39">
        <v>749</v>
      </c>
      <c r="T1036" s="1075">
        <v>1</v>
      </c>
      <c r="U1036" s="39">
        <v>749</v>
      </c>
      <c r="V1036" s="1075">
        <v>1</v>
      </c>
      <c r="W1036" s="39">
        <v>749</v>
      </c>
      <c r="X1036" s="1075">
        <v>1</v>
      </c>
      <c r="Y1036" s="39">
        <v>749</v>
      </c>
      <c r="Z1036" s="1075">
        <v>0</v>
      </c>
      <c r="AA1036" s="39">
        <v>0</v>
      </c>
      <c r="AB1036" s="1075">
        <v>0</v>
      </c>
      <c r="AC1036" s="39">
        <v>0</v>
      </c>
      <c r="AD1036" s="1075">
        <v>0</v>
      </c>
      <c r="AE1036" s="39">
        <v>0</v>
      </c>
      <c r="AF1036" s="1075">
        <v>0</v>
      </c>
      <c r="AG1036" s="39">
        <v>0</v>
      </c>
      <c r="AH1036" s="1075">
        <v>0</v>
      </c>
      <c r="AI1036" s="39">
        <v>0</v>
      </c>
    </row>
    <row r="1037" spans="2:35" s="6" customFormat="1" ht="66">
      <c r="B1037" s="55">
        <v>83.387416974169739</v>
      </c>
      <c r="C1037" s="13" t="s">
        <v>1183</v>
      </c>
      <c r="D1037" s="11"/>
      <c r="E1037" s="91">
        <v>10</v>
      </c>
      <c r="F1037" s="9" t="s">
        <v>26</v>
      </c>
      <c r="G1037" s="16" t="s">
        <v>12</v>
      </c>
      <c r="H1037" s="17" t="s">
        <v>13</v>
      </c>
      <c r="I1037" s="16" t="s">
        <v>14</v>
      </c>
      <c r="J1037" s="39">
        <v>90</v>
      </c>
      <c r="K1037" s="18">
        <v>900</v>
      </c>
      <c r="L1037" s="969">
        <v>5</v>
      </c>
      <c r="M1037" s="39">
        <v>450</v>
      </c>
      <c r="N1037" s="1075">
        <v>0</v>
      </c>
      <c r="O1037" s="39">
        <v>0</v>
      </c>
      <c r="P1037" s="1075">
        <v>5</v>
      </c>
      <c r="Q1037" s="39">
        <v>450</v>
      </c>
      <c r="R1037" s="1075">
        <v>0</v>
      </c>
      <c r="S1037" s="39">
        <v>0</v>
      </c>
      <c r="T1037" s="1075">
        <v>0</v>
      </c>
      <c r="U1037" s="39">
        <v>0</v>
      </c>
      <c r="V1037" s="1075">
        <v>0</v>
      </c>
      <c r="W1037" s="39">
        <v>0</v>
      </c>
      <c r="X1037" s="1075">
        <v>0</v>
      </c>
      <c r="Y1037" s="39">
        <v>0</v>
      </c>
      <c r="Z1037" s="1075">
        <v>0</v>
      </c>
      <c r="AA1037" s="39">
        <v>0</v>
      </c>
      <c r="AB1037" s="1075">
        <v>0</v>
      </c>
      <c r="AC1037" s="39">
        <v>0</v>
      </c>
      <c r="AD1037" s="1075">
        <v>0</v>
      </c>
      <c r="AE1037" s="39">
        <v>0</v>
      </c>
      <c r="AF1037" s="1075">
        <v>0</v>
      </c>
      <c r="AG1037" s="39">
        <v>0</v>
      </c>
      <c r="AH1037" s="1075">
        <v>0</v>
      </c>
      <c r="AI1037" s="39">
        <v>0</v>
      </c>
    </row>
    <row r="1038" spans="2:35" s="6" customFormat="1" ht="66">
      <c r="B1038" s="55">
        <v>38.041919999999998</v>
      </c>
      <c r="C1038" s="12" t="s">
        <v>1184</v>
      </c>
      <c r="D1038" s="11"/>
      <c r="E1038" s="91">
        <v>110</v>
      </c>
      <c r="F1038" s="9" t="s">
        <v>26</v>
      </c>
      <c r="G1038" s="16" t="s">
        <v>12</v>
      </c>
      <c r="H1038" s="17" t="s">
        <v>13</v>
      </c>
      <c r="I1038" s="16" t="s">
        <v>14</v>
      </c>
      <c r="J1038" s="39">
        <v>41</v>
      </c>
      <c r="K1038" s="18">
        <v>4510</v>
      </c>
      <c r="L1038" s="969">
        <v>5</v>
      </c>
      <c r="M1038" s="39">
        <v>205</v>
      </c>
      <c r="N1038" s="1075">
        <v>0</v>
      </c>
      <c r="O1038" s="39">
        <v>0</v>
      </c>
      <c r="P1038" s="1075">
        <v>5</v>
      </c>
      <c r="Q1038" s="39">
        <v>205</v>
      </c>
      <c r="R1038" s="1075">
        <v>100</v>
      </c>
      <c r="S1038" s="39">
        <v>4100</v>
      </c>
      <c r="T1038" s="1075">
        <v>0</v>
      </c>
      <c r="U1038" s="39">
        <v>0</v>
      </c>
      <c r="V1038" s="1075">
        <v>0</v>
      </c>
      <c r="W1038" s="39">
        <v>0</v>
      </c>
      <c r="X1038" s="1075">
        <v>0</v>
      </c>
      <c r="Y1038" s="39">
        <v>0</v>
      </c>
      <c r="Z1038" s="1075">
        <v>0</v>
      </c>
      <c r="AA1038" s="39">
        <v>0</v>
      </c>
      <c r="AB1038" s="1075">
        <v>0</v>
      </c>
      <c r="AC1038" s="39">
        <v>0</v>
      </c>
      <c r="AD1038" s="1075">
        <v>0</v>
      </c>
      <c r="AE1038" s="39">
        <v>0</v>
      </c>
      <c r="AF1038" s="1075">
        <v>0</v>
      </c>
      <c r="AG1038" s="39">
        <v>0</v>
      </c>
      <c r="AH1038" s="1075">
        <v>0</v>
      </c>
      <c r="AI1038" s="39">
        <v>0</v>
      </c>
    </row>
    <row r="1039" spans="2:35" s="6" customFormat="1" ht="66">
      <c r="B1039" s="55">
        <v>43.476480000000002</v>
      </c>
      <c r="C1039" s="13" t="s">
        <v>1185</v>
      </c>
      <c r="D1039" s="11"/>
      <c r="E1039" s="91">
        <v>110</v>
      </c>
      <c r="F1039" s="9" t="s">
        <v>26</v>
      </c>
      <c r="G1039" s="16" t="s">
        <v>12</v>
      </c>
      <c r="H1039" s="17" t="s">
        <v>13</v>
      </c>
      <c r="I1039" s="16" t="s">
        <v>14</v>
      </c>
      <c r="J1039" s="39">
        <v>47</v>
      </c>
      <c r="K1039" s="18">
        <v>5170</v>
      </c>
      <c r="L1039" s="969">
        <v>5</v>
      </c>
      <c r="M1039" s="39">
        <v>235</v>
      </c>
      <c r="N1039" s="1075">
        <v>0</v>
      </c>
      <c r="O1039" s="39">
        <v>0</v>
      </c>
      <c r="P1039" s="1075">
        <v>5</v>
      </c>
      <c r="Q1039" s="39">
        <v>235</v>
      </c>
      <c r="R1039" s="1075">
        <v>100</v>
      </c>
      <c r="S1039" s="39">
        <v>4700</v>
      </c>
      <c r="T1039" s="1075">
        <v>0</v>
      </c>
      <c r="U1039" s="39">
        <v>0</v>
      </c>
      <c r="V1039" s="1075">
        <v>0</v>
      </c>
      <c r="W1039" s="39">
        <v>0</v>
      </c>
      <c r="X1039" s="1075">
        <v>0</v>
      </c>
      <c r="Y1039" s="39">
        <v>0</v>
      </c>
      <c r="Z1039" s="1075">
        <v>0</v>
      </c>
      <c r="AA1039" s="39">
        <v>0</v>
      </c>
      <c r="AB1039" s="1075">
        <v>0</v>
      </c>
      <c r="AC1039" s="39">
        <v>0</v>
      </c>
      <c r="AD1039" s="1075">
        <v>0</v>
      </c>
      <c r="AE1039" s="39">
        <v>0</v>
      </c>
      <c r="AF1039" s="1075">
        <v>0</v>
      </c>
      <c r="AG1039" s="39">
        <v>0</v>
      </c>
      <c r="AH1039" s="1075">
        <v>0</v>
      </c>
      <c r="AI1039" s="39">
        <v>0</v>
      </c>
    </row>
    <row r="1040" spans="2:35" s="6" customFormat="1" ht="66">
      <c r="B1040" s="55">
        <v>56.375999999999998</v>
      </c>
      <c r="C1040" s="12" t="s">
        <v>1186</v>
      </c>
      <c r="D1040" s="11"/>
      <c r="E1040" s="91">
        <v>10</v>
      </c>
      <c r="F1040" s="9" t="s">
        <v>1187</v>
      </c>
      <c r="G1040" s="16" t="s">
        <v>12</v>
      </c>
      <c r="H1040" s="17" t="s">
        <v>13</v>
      </c>
      <c r="I1040" s="16" t="s">
        <v>14</v>
      </c>
      <c r="J1040" s="39">
        <v>61</v>
      </c>
      <c r="K1040" s="18">
        <v>610</v>
      </c>
      <c r="L1040" s="969">
        <v>5</v>
      </c>
      <c r="M1040" s="39">
        <v>305</v>
      </c>
      <c r="N1040" s="1075">
        <v>0</v>
      </c>
      <c r="O1040" s="39">
        <v>0</v>
      </c>
      <c r="P1040" s="1075">
        <v>5</v>
      </c>
      <c r="Q1040" s="39">
        <v>305</v>
      </c>
      <c r="R1040" s="1075">
        <v>0</v>
      </c>
      <c r="S1040" s="39">
        <v>0</v>
      </c>
      <c r="T1040" s="1075">
        <v>0</v>
      </c>
      <c r="U1040" s="39">
        <v>0</v>
      </c>
      <c r="V1040" s="1075">
        <v>0</v>
      </c>
      <c r="W1040" s="39">
        <v>0</v>
      </c>
      <c r="X1040" s="1075">
        <v>0</v>
      </c>
      <c r="Y1040" s="39">
        <v>0</v>
      </c>
      <c r="Z1040" s="1075">
        <v>0</v>
      </c>
      <c r="AA1040" s="39">
        <v>0</v>
      </c>
      <c r="AB1040" s="1075">
        <v>0</v>
      </c>
      <c r="AC1040" s="39">
        <v>0</v>
      </c>
      <c r="AD1040" s="1075">
        <v>0</v>
      </c>
      <c r="AE1040" s="39">
        <v>0</v>
      </c>
      <c r="AF1040" s="1075">
        <v>0</v>
      </c>
      <c r="AG1040" s="39">
        <v>0</v>
      </c>
      <c r="AH1040" s="1075">
        <v>0</v>
      </c>
      <c r="AI1040" s="39">
        <v>0</v>
      </c>
    </row>
    <row r="1041" spans="1:35" s="6" customFormat="1" ht="66">
      <c r="B1041" s="55">
        <v>43.2</v>
      </c>
      <c r="C1041" s="13" t="s">
        <v>1192</v>
      </c>
      <c r="D1041" s="11"/>
      <c r="E1041" s="91">
        <v>3</v>
      </c>
      <c r="F1041" s="9" t="s">
        <v>26</v>
      </c>
      <c r="G1041" s="16" t="s">
        <v>12</v>
      </c>
      <c r="H1041" s="17" t="s">
        <v>13</v>
      </c>
      <c r="I1041" s="16" t="s">
        <v>14</v>
      </c>
      <c r="J1041" s="39">
        <v>47</v>
      </c>
      <c r="K1041" s="18">
        <v>141</v>
      </c>
      <c r="L1041" s="969">
        <v>0</v>
      </c>
      <c r="M1041" s="39">
        <v>0</v>
      </c>
      <c r="N1041" s="1075">
        <v>3</v>
      </c>
      <c r="O1041" s="39">
        <v>141</v>
      </c>
      <c r="P1041" s="1075">
        <v>0</v>
      </c>
      <c r="Q1041" s="39">
        <v>0</v>
      </c>
      <c r="R1041" s="1075">
        <v>0</v>
      </c>
      <c r="S1041" s="39">
        <v>0</v>
      </c>
      <c r="T1041" s="1075">
        <v>0</v>
      </c>
      <c r="U1041" s="39">
        <v>0</v>
      </c>
      <c r="V1041" s="1075">
        <v>0</v>
      </c>
      <c r="W1041" s="39">
        <v>0</v>
      </c>
      <c r="X1041" s="1075">
        <v>0</v>
      </c>
      <c r="Y1041" s="39">
        <v>0</v>
      </c>
      <c r="Z1041" s="1075">
        <v>0</v>
      </c>
      <c r="AA1041" s="39">
        <v>0</v>
      </c>
      <c r="AB1041" s="1075">
        <v>0</v>
      </c>
      <c r="AC1041" s="39">
        <v>0</v>
      </c>
      <c r="AD1041" s="1075">
        <v>0</v>
      </c>
      <c r="AE1041" s="39">
        <v>0</v>
      </c>
      <c r="AF1041" s="1075">
        <v>0</v>
      </c>
      <c r="AG1041" s="39">
        <v>0</v>
      </c>
      <c r="AH1041" s="1075">
        <v>0</v>
      </c>
      <c r="AI1041" s="39">
        <v>0</v>
      </c>
    </row>
    <row r="1042" spans="1:35" s="6" customFormat="1" ht="66">
      <c r="B1042" s="55">
        <v>46.019818181818188</v>
      </c>
      <c r="C1042" s="13" t="s">
        <v>1193</v>
      </c>
      <c r="D1042" s="11"/>
      <c r="E1042" s="91">
        <v>60</v>
      </c>
      <c r="F1042" s="9" t="s">
        <v>26</v>
      </c>
      <c r="G1042" s="16" t="s">
        <v>12</v>
      </c>
      <c r="H1042" s="17" t="s">
        <v>13</v>
      </c>
      <c r="I1042" s="16" t="s">
        <v>14</v>
      </c>
      <c r="J1042" s="39">
        <v>50</v>
      </c>
      <c r="K1042" s="18">
        <v>3000</v>
      </c>
      <c r="L1042" s="969">
        <v>3</v>
      </c>
      <c r="M1042" s="39">
        <v>150</v>
      </c>
      <c r="N1042" s="1075">
        <v>3</v>
      </c>
      <c r="O1042" s="39">
        <v>150</v>
      </c>
      <c r="P1042" s="1075">
        <v>4</v>
      </c>
      <c r="Q1042" s="39">
        <v>200</v>
      </c>
      <c r="R1042" s="1075">
        <v>50</v>
      </c>
      <c r="S1042" s="39">
        <v>2500</v>
      </c>
      <c r="T1042" s="1075">
        <v>0</v>
      </c>
      <c r="U1042" s="39">
        <v>0</v>
      </c>
      <c r="V1042" s="1075">
        <v>0</v>
      </c>
      <c r="W1042" s="39">
        <v>0</v>
      </c>
      <c r="X1042" s="1075">
        <v>0</v>
      </c>
      <c r="Y1042" s="39">
        <v>0</v>
      </c>
      <c r="Z1042" s="1075">
        <v>0</v>
      </c>
      <c r="AA1042" s="39">
        <v>0</v>
      </c>
      <c r="AB1042" s="1075">
        <v>0</v>
      </c>
      <c r="AC1042" s="39">
        <v>0</v>
      </c>
      <c r="AD1042" s="1075">
        <v>0</v>
      </c>
      <c r="AE1042" s="39">
        <v>0</v>
      </c>
      <c r="AF1042" s="1075">
        <v>0</v>
      </c>
      <c r="AG1042" s="39">
        <v>0</v>
      </c>
      <c r="AH1042" s="1075">
        <v>0</v>
      </c>
      <c r="AI1042" s="39">
        <v>0</v>
      </c>
    </row>
    <row r="1043" spans="1:35" s="6" customFormat="1" ht="66">
      <c r="B1043" s="55">
        <v>104.4</v>
      </c>
      <c r="C1043" s="13" t="s">
        <v>1194</v>
      </c>
      <c r="D1043" s="11"/>
      <c r="E1043" s="91">
        <v>9</v>
      </c>
      <c r="F1043" s="9" t="s">
        <v>1175</v>
      </c>
      <c r="G1043" s="16" t="s">
        <v>12</v>
      </c>
      <c r="H1043" s="17" t="s">
        <v>13</v>
      </c>
      <c r="I1043" s="16" t="s">
        <v>14</v>
      </c>
      <c r="J1043" s="39">
        <v>113</v>
      </c>
      <c r="K1043" s="18">
        <v>1017</v>
      </c>
      <c r="L1043" s="969">
        <v>3</v>
      </c>
      <c r="M1043" s="39">
        <v>339</v>
      </c>
      <c r="N1043" s="1075">
        <v>0</v>
      </c>
      <c r="O1043" s="39">
        <v>0</v>
      </c>
      <c r="P1043" s="1075">
        <v>2</v>
      </c>
      <c r="Q1043" s="39">
        <v>226</v>
      </c>
      <c r="R1043" s="1075">
        <v>4</v>
      </c>
      <c r="S1043" s="39">
        <v>452</v>
      </c>
      <c r="T1043" s="1075">
        <v>0</v>
      </c>
      <c r="U1043" s="39">
        <v>0</v>
      </c>
      <c r="V1043" s="1075">
        <v>0</v>
      </c>
      <c r="W1043" s="39">
        <v>0</v>
      </c>
      <c r="X1043" s="1075">
        <v>0</v>
      </c>
      <c r="Y1043" s="39">
        <v>0</v>
      </c>
      <c r="Z1043" s="1075">
        <v>0</v>
      </c>
      <c r="AA1043" s="39">
        <v>0</v>
      </c>
      <c r="AB1043" s="1075">
        <v>0</v>
      </c>
      <c r="AC1043" s="39">
        <v>0</v>
      </c>
      <c r="AD1043" s="1075">
        <v>0</v>
      </c>
      <c r="AE1043" s="39">
        <v>0</v>
      </c>
      <c r="AF1043" s="1075">
        <v>0</v>
      </c>
      <c r="AG1043" s="39">
        <v>0</v>
      </c>
      <c r="AH1043" s="1075">
        <v>0</v>
      </c>
      <c r="AI1043" s="39">
        <v>0</v>
      </c>
    </row>
    <row r="1044" spans="1:35" s="6" customFormat="1" ht="66">
      <c r="B1044" s="55">
        <v>132.79499999999999</v>
      </c>
      <c r="C1044" s="12" t="s">
        <v>1195</v>
      </c>
      <c r="D1044" s="11"/>
      <c r="E1044" s="91">
        <v>5</v>
      </c>
      <c r="F1044" s="9" t="s">
        <v>1187</v>
      </c>
      <c r="G1044" s="16" t="s">
        <v>12</v>
      </c>
      <c r="H1044" s="17" t="s">
        <v>13</v>
      </c>
      <c r="I1044" s="16" t="s">
        <v>14</v>
      </c>
      <c r="J1044" s="39">
        <v>144</v>
      </c>
      <c r="K1044" s="18">
        <v>720</v>
      </c>
      <c r="L1044" s="969">
        <v>3</v>
      </c>
      <c r="M1044" s="39">
        <v>432</v>
      </c>
      <c r="N1044" s="1075">
        <v>0</v>
      </c>
      <c r="O1044" s="39">
        <v>0</v>
      </c>
      <c r="P1044" s="1075">
        <v>2</v>
      </c>
      <c r="Q1044" s="39">
        <v>288</v>
      </c>
      <c r="R1044" s="1075">
        <v>0</v>
      </c>
      <c r="S1044" s="39">
        <v>0</v>
      </c>
      <c r="T1044" s="1075">
        <v>0</v>
      </c>
      <c r="U1044" s="39">
        <v>0</v>
      </c>
      <c r="V1044" s="1075">
        <v>0</v>
      </c>
      <c r="W1044" s="39">
        <v>0</v>
      </c>
      <c r="X1044" s="1075">
        <v>0</v>
      </c>
      <c r="Y1044" s="39">
        <v>0</v>
      </c>
      <c r="Z1044" s="1075">
        <v>0</v>
      </c>
      <c r="AA1044" s="39">
        <v>0</v>
      </c>
      <c r="AB1044" s="1075">
        <v>0</v>
      </c>
      <c r="AC1044" s="39">
        <v>0</v>
      </c>
      <c r="AD1044" s="1075">
        <v>0</v>
      </c>
      <c r="AE1044" s="39">
        <v>0</v>
      </c>
      <c r="AF1044" s="1075">
        <v>0</v>
      </c>
      <c r="AG1044" s="39">
        <v>0</v>
      </c>
      <c r="AH1044" s="1075">
        <v>0</v>
      </c>
      <c r="AI1044" s="39">
        <v>0</v>
      </c>
    </row>
    <row r="1045" spans="1:35" s="6" customFormat="1" ht="66">
      <c r="B1045" s="55">
        <v>91.454999999999998</v>
      </c>
      <c r="C1045" s="12" t="s">
        <v>1196</v>
      </c>
      <c r="D1045" s="11"/>
      <c r="E1045" s="91">
        <v>25</v>
      </c>
      <c r="F1045" s="9" t="s">
        <v>11</v>
      </c>
      <c r="G1045" s="16" t="s">
        <v>12</v>
      </c>
      <c r="H1045" s="17" t="s">
        <v>13</v>
      </c>
      <c r="I1045" s="16" t="s">
        <v>14</v>
      </c>
      <c r="J1045" s="39">
        <v>99</v>
      </c>
      <c r="K1045" s="18">
        <v>2475</v>
      </c>
      <c r="L1045" s="969">
        <v>3</v>
      </c>
      <c r="M1045" s="39">
        <v>297</v>
      </c>
      <c r="N1045" s="1075">
        <v>0</v>
      </c>
      <c r="O1045" s="39">
        <v>0</v>
      </c>
      <c r="P1045" s="1075">
        <v>2</v>
      </c>
      <c r="Q1045" s="39">
        <v>198</v>
      </c>
      <c r="R1045" s="1075">
        <v>20</v>
      </c>
      <c r="S1045" s="39">
        <v>1980</v>
      </c>
      <c r="T1045" s="1075">
        <v>0</v>
      </c>
      <c r="U1045" s="39">
        <v>0</v>
      </c>
      <c r="V1045" s="1075">
        <v>0</v>
      </c>
      <c r="W1045" s="39">
        <v>0</v>
      </c>
      <c r="X1045" s="1075">
        <v>0</v>
      </c>
      <c r="Y1045" s="39">
        <v>0</v>
      </c>
      <c r="Z1045" s="1075">
        <v>0</v>
      </c>
      <c r="AA1045" s="39">
        <v>0</v>
      </c>
      <c r="AB1045" s="1075">
        <v>0</v>
      </c>
      <c r="AC1045" s="39">
        <v>0</v>
      </c>
      <c r="AD1045" s="1075">
        <v>0</v>
      </c>
      <c r="AE1045" s="39">
        <v>0</v>
      </c>
      <c r="AF1045" s="1075">
        <v>0</v>
      </c>
      <c r="AG1045" s="39">
        <v>0</v>
      </c>
      <c r="AH1045" s="1075">
        <v>0</v>
      </c>
      <c r="AI1045" s="39">
        <v>0</v>
      </c>
    </row>
    <row r="1046" spans="1:35" s="6" customFormat="1" ht="66">
      <c r="B1046" s="55">
        <v>58.12772727272727</v>
      </c>
      <c r="C1046" s="12" t="s">
        <v>1197</v>
      </c>
      <c r="D1046" s="11"/>
      <c r="E1046" s="91">
        <v>50</v>
      </c>
      <c r="F1046" s="9" t="s">
        <v>26</v>
      </c>
      <c r="G1046" s="16" t="s">
        <v>12</v>
      </c>
      <c r="H1046" s="17" t="s">
        <v>13</v>
      </c>
      <c r="I1046" s="16" t="s">
        <v>14</v>
      </c>
      <c r="J1046" s="39">
        <v>63</v>
      </c>
      <c r="K1046" s="18">
        <v>3150</v>
      </c>
      <c r="L1046" s="969">
        <v>0</v>
      </c>
      <c r="M1046" s="39">
        <v>0</v>
      </c>
      <c r="N1046" s="1075">
        <v>0</v>
      </c>
      <c r="O1046" s="39">
        <v>0</v>
      </c>
      <c r="P1046" s="1075">
        <v>0</v>
      </c>
      <c r="Q1046" s="39">
        <v>0</v>
      </c>
      <c r="R1046" s="1075">
        <v>50</v>
      </c>
      <c r="S1046" s="39">
        <v>3150</v>
      </c>
      <c r="T1046" s="1075">
        <v>0</v>
      </c>
      <c r="U1046" s="39">
        <v>0</v>
      </c>
      <c r="V1046" s="1075">
        <v>0</v>
      </c>
      <c r="W1046" s="39">
        <v>0</v>
      </c>
      <c r="X1046" s="1075">
        <v>0</v>
      </c>
      <c r="Y1046" s="39">
        <v>0</v>
      </c>
      <c r="Z1046" s="1075">
        <v>0</v>
      </c>
      <c r="AA1046" s="39">
        <v>0</v>
      </c>
      <c r="AB1046" s="1075">
        <v>0</v>
      </c>
      <c r="AC1046" s="39">
        <v>0</v>
      </c>
      <c r="AD1046" s="1075">
        <v>0</v>
      </c>
      <c r="AE1046" s="39">
        <v>0</v>
      </c>
      <c r="AF1046" s="1075">
        <v>0</v>
      </c>
      <c r="AG1046" s="39">
        <v>0</v>
      </c>
      <c r="AH1046" s="1075">
        <v>0</v>
      </c>
      <c r="AI1046" s="39">
        <v>0</v>
      </c>
    </row>
    <row r="1047" spans="1:35" s="6" customFormat="1" ht="66">
      <c r="B1047" s="55">
        <v>62.64</v>
      </c>
      <c r="C1047" s="12" t="s">
        <v>1198</v>
      </c>
      <c r="D1047" s="11"/>
      <c r="E1047" s="91">
        <v>10</v>
      </c>
      <c r="F1047" s="9" t="s">
        <v>26</v>
      </c>
      <c r="G1047" s="16" t="s">
        <v>12</v>
      </c>
      <c r="H1047" s="17" t="s">
        <v>13</v>
      </c>
      <c r="I1047" s="16" t="s">
        <v>14</v>
      </c>
      <c r="J1047" s="39">
        <v>68</v>
      </c>
      <c r="K1047" s="18">
        <v>680</v>
      </c>
      <c r="L1047" s="969">
        <v>0</v>
      </c>
      <c r="M1047" s="39">
        <v>0</v>
      </c>
      <c r="N1047" s="1075">
        <v>0</v>
      </c>
      <c r="O1047" s="39">
        <v>0</v>
      </c>
      <c r="P1047" s="1075">
        <v>0</v>
      </c>
      <c r="Q1047" s="39">
        <v>0</v>
      </c>
      <c r="R1047" s="1075">
        <v>10</v>
      </c>
      <c r="S1047" s="39">
        <v>680</v>
      </c>
      <c r="T1047" s="1075">
        <v>0</v>
      </c>
      <c r="U1047" s="39">
        <v>0</v>
      </c>
      <c r="V1047" s="1075">
        <v>0</v>
      </c>
      <c r="W1047" s="39">
        <v>0</v>
      </c>
      <c r="X1047" s="1075">
        <v>0</v>
      </c>
      <c r="Y1047" s="39">
        <v>0</v>
      </c>
      <c r="Z1047" s="1075">
        <v>0</v>
      </c>
      <c r="AA1047" s="39">
        <v>0</v>
      </c>
      <c r="AB1047" s="1075">
        <v>0</v>
      </c>
      <c r="AC1047" s="39">
        <v>0</v>
      </c>
      <c r="AD1047" s="1075">
        <v>0</v>
      </c>
      <c r="AE1047" s="39">
        <v>0</v>
      </c>
      <c r="AF1047" s="1075">
        <v>0</v>
      </c>
      <c r="AG1047" s="39">
        <v>0</v>
      </c>
      <c r="AH1047" s="1075">
        <v>0</v>
      </c>
      <c r="AI1047" s="39">
        <v>0</v>
      </c>
    </row>
    <row r="1048" spans="1:35" s="6" customFormat="1" ht="66">
      <c r="B1048" s="55">
        <v>614.79999999999995</v>
      </c>
      <c r="C1048" s="13" t="s">
        <v>1199</v>
      </c>
      <c r="D1048" s="11"/>
      <c r="E1048" s="91">
        <v>1</v>
      </c>
      <c r="F1048" s="9" t="s">
        <v>111</v>
      </c>
      <c r="G1048" s="16" t="s">
        <v>12</v>
      </c>
      <c r="H1048" s="17" t="s">
        <v>13</v>
      </c>
      <c r="I1048" s="16" t="s">
        <v>14</v>
      </c>
      <c r="J1048" s="39">
        <v>664</v>
      </c>
      <c r="K1048" s="18">
        <v>664</v>
      </c>
      <c r="L1048" s="969">
        <v>0</v>
      </c>
      <c r="M1048" s="39">
        <v>0</v>
      </c>
      <c r="N1048" s="1075">
        <v>0</v>
      </c>
      <c r="O1048" s="39">
        <v>0</v>
      </c>
      <c r="P1048" s="1075">
        <v>0</v>
      </c>
      <c r="Q1048" s="39">
        <v>0</v>
      </c>
      <c r="R1048" s="1075">
        <v>1</v>
      </c>
      <c r="S1048" s="39">
        <v>664</v>
      </c>
      <c r="T1048" s="1075">
        <v>0</v>
      </c>
      <c r="U1048" s="39">
        <v>0</v>
      </c>
      <c r="V1048" s="1075">
        <v>0</v>
      </c>
      <c r="W1048" s="39">
        <v>0</v>
      </c>
      <c r="X1048" s="1075">
        <v>0</v>
      </c>
      <c r="Y1048" s="39">
        <v>0</v>
      </c>
      <c r="Z1048" s="1075">
        <v>0</v>
      </c>
      <c r="AA1048" s="39">
        <v>0</v>
      </c>
      <c r="AB1048" s="1075">
        <v>0</v>
      </c>
      <c r="AC1048" s="39">
        <v>0</v>
      </c>
      <c r="AD1048" s="1075">
        <v>0</v>
      </c>
      <c r="AE1048" s="39">
        <v>0</v>
      </c>
      <c r="AF1048" s="1075">
        <v>0</v>
      </c>
      <c r="AG1048" s="39">
        <v>0</v>
      </c>
      <c r="AH1048" s="1075">
        <v>0</v>
      </c>
      <c r="AI1048" s="39">
        <v>0</v>
      </c>
    </row>
    <row r="1049" spans="1:35" s="6" customFormat="1" ht="66">
      <c r="B1049" s="55">
        <v>53.49888</v>
      </c>
      <c r="C1049" s="13" t="s">
        <v>1200</v>
      </c>
      <c r="D1049" s="11"/>
      <c r="E1049" s="91">
        <v>40</v>
      </c>
      <c r="F1049" s="9" t="s">
        <v>26</v>
      </c>
      <c r="G1049" s="16" t="s">
        <v>12</v>
      </c>
      <c r="H1049" s="17" t="s">
        <v>13</v>
      </c>
      <c r="I1049" s="16" t="s">
        <v>14</v>
      </c>
      <c r="J1049" s="39">
        <v>58</v>
      </c>
      <c r="K1049" s="18">
        <v>2320</v>
      </c>
      <c r="L1049" s="969">
        <v>0</v>
      </c>
      <c r="M1049" s="39">
        <v>0</v>
      </c>
      <c r="N1049" s="1075">
        <v>0</v>
      </c>
      <c r="O1049" s="39">
        <v>0</v>
      </c>
      <c r="P1049" s="1075">
        <v>0</v>
      </c>
      <c r="Q1049" s="39">
        <v>0</v>
      </c>
      <c r="R1049" s="1075">
        <v>40</v>
      </c>
      <c r="S1049" s="39">
        <v>2320</v>
      </c>
      <c r="T1049" s="1075">
        <v>0</v>
      </c>
      <c r="U1049" s="39">
        <v>0</v>
      </c>
      <c r="V1049" s="1075">
        <v>0</v>
      </c>
      <c r="W1049" s="39">
        <v>0</v>
      </c>
      <c r="X1049" s="1075">
        <v>0</v>
      </c>
      <c r="Y1049" s="39">
        <v>0</v>
      </c>
      <c r="Z1049" s="1075">
        <v>0</v>
      </c>
      <c r="AA1049" s="39">
        <v>0</v>
      </c>
      <c r="AB1049" s="1075">
        <v>0</v>
      </c>
      <c r="AC1049" s="39">
        <v>0</v>
      </c>
      <c r="AD1049" s="1075">
        <v>0</v>
      </c>
      <c r="AE1049" s="39">
        <v>0</v>
      </c>
      <c r="AF1049" s="1075">
        <v>0</v>
      </c>
      <c r="AG1049" s="39">
        <v>0</v>
      </c>
      <c r="AH1049" s="1075">
        <v>0</v>
      </c>
      <c r="AI1049" s="39">
        <v>0</v>
      </c>
    </row>
    <row r="1050" spans="1:35" s="6" customFormat="1" ht="66">
      <c r="B1050" s="55">
        <v>58.524174757281557</v>
      </c>
      <c r="C1050" s="12" t="s">
        <v>1201</v>
      </c>
      <c r="D1050" s="11"/>
      <c r="E1050" s="91">
        <v>5</v>
      </c>
      <c r="F1050" s="9" t="s">
        <v>1187</v>
      </c>
      <c r="G1050" s="16" t="s">
        <v>12</v>
      </c>
      <c r="H1050" s="17" t="s">
        <v>13</v>
      </c>
      <c r="I1050" s="16" t="s">
        <v>14</v>
      </c>
      <c r="J1050" s="39">
        <v>64</v>
      </c>
      <c r="K1050" s="18">
        <v>320</v>
      </c>
      <c r="L1050" s="969">
        <v>3</v>
      </c>
      <c r="M1050" s="39">
        <v>192</v>
      </c>
      <c r="N1050" s="1075">
        <v>0</v>
      </c>
      <c r="O1050" s="39">
        <v>0</v>
      </c>
      <c r="P1050" s="1075">
        <v>2</v>
      </c>
      <c r="Q1050" s="39">
        <v>128</v>
      </c>
      <c r="R1050" s="1075">
        <v>0</v>
      </c>
      <c r="S1050" s="39">
        <v>0</v>
      </c>
      <c r="T1050" s="1075">
        <v>0</v>
      </c>
      <c r="U1050" s="39">
        <v>0</v>
      </c>
      <c r="V1050" s="1075">
        <v>0</v>
      </c>
      <c r="W1050" s="39">
        <v>0</v>
      </c>
      <c r="X1050" s="1075">
        <v>0</v>
      </c>
      <c r="Y1050" s="39">
        <v>0</v>
      </c>
      <c r="Z1050" s="1075">
        <v>0</v>
      </c>
      <c r="AA1050" s="39">
        <v>0</v>
      </c>
      <c r="AB1050" s="1075">
        <v>0</v>
      </c>
      <c r="AC1050" s="39">
        <v>0</v>
      </c>
      <c r="AD1050" s="1075">
        <v>0</v>
      </c>
      <c r="AE1050" s="39">
        <v>0</v>
      </c>
      <c r="AF1050" s="1075">
        <v>0</v>
      </c>
      <c r="AG1050" s="39">
        <v>0</v>
      </c>
      <c r="AH1050" s="1075">
        <v>0</v>
      </c>
      <c r="AI1050" s="39">
        <v>0</v>
      </c>
    </row>
    <row r="1051" spans="1:35" s="6" customFormat="1" ht="66">
      <c r="B1051" s="55">
        <v>62.64</v>
      </c>
      <c r="C1051" s="13" t="s">
        <v>1202</v>
      </c>
      <c r="D1051" s="11"/>
      <c r="E1051" s="91">
        <v>90</v>
      </c>
      <c r="F1051" s="9" t="s">
        <v>26</v>
      </c>
      <c r="G1051" s="16" t="s">
        <v>12</v>
      </c>
      <c r="H1051" s="17" t="s">
        <v>13</v>
      </c>
      <c r="I1051" s="16" t="s">
        <v>14</v>
      </c>
      <c r="J1051" s="39">
        <v>68</v>
      </c>
      <c r="K1051" s="18">
        <v>6120</v>
      </c>
      <c r="L1051" s="969">
        <v>0</v>
      </c>
      <c r="M1051" s="39">
        <v>0</v>
      </c>
      <c r="N1051" s="1075">
        <v>0</v>
      </c>
      <c r="O1051" s="39">
        <v>0</v>
      </c>
      <c r="P1051" s="1075">
        <v>0</v>
      </c>
      <c r="Q1051" s="39">
        <v>0</v>
      </c>
      <c r="R1051" s="1075">
        <v>90</v>
      </c>
      <c r="S1051" s="39">
        <v>6120</v>
      </c>
      <c r="T1051" s="1075">
        <v>0</v>
      </c>
      <c r="U1051" s="39">
        <v>0</v>
      </c>
      <c r="V1051" s="1075">
        <v>0</v>
      </c>
      <c r="W1051" s="39">
        <v>0</v>
      </c>
      <c r="X1051" s="1075">
        <v>0</v>
      </c>
      <c r="Y1051" s="39">
        <v>0</v>
      </c>
      <c r="Z1051" s="1075">
        <v>0</v>
      </c>
      <c r="AA1051" s="39">
        <v>0</v>
      </c>
      <c r="AB1051" s="1075">
        <v>0</v>
      </c>
      <c r="AC1051" s="39">
        <v>0</v>
      </c>
      <c r="AD1051" s="1075">
        <v>0</v>
      </c>
      <c r="AE1051" s="39">
        <v>0</v>
      </c>
      <c r="AF1051" s="1075">
        <v>0</v>
      </c>
      <c r="AG1051" s="39">
        <v>0</v>
      </c>
      <c r="AH1051" s="1075">
        <v>0</v>
      </c>
      <c r="AI1051" s="39">
        <v>0</v>
      </c>
    </row>
    <row r="1052" spans="1:35" s="6" customFormat="1" ht="66">
      <c r="A1052" s="81"/>
      <c r="B1052" s="127"/>
      <c r="C1052" s="13" t="s">
        <v>1204</v>
      </c>
      <c r="D1052" s="11"/>
      <c r="E1052" s="91">
        <v>8</v>
      </c>
      <c r="F1052" s="23" t="s">
        <v>1187</v>
      </c>
      <c r="G1052" s="16" t="s">
        <v>12</v>
      </c>
      <c r="H1052" s="17" t="s">
        <v>13</v>
      </c>
      <c r="I1052" s="16" t="s">
        <v>14</v>
      </c>
      <c r="J1052" s="39">
        <v>110.2</v>
      </c>
      <c r="K1052" s="18">
        <v>881.6</v>
      </c>
      <c r="L1052" s="969">
        <v>0</v>
      </c>
      <c r="M1052" s="39">
        <v>0</v>
      </c>
      <c r="N1052" s="1075">
        <v>0</v>
      </c>
      <c r="O1052" s="39">
        <v>0</v>
      </c>
      <c r="P1052" s="1075">
        <v>0</v>
      </c>
      <c r="Q1052" s="39">
        <v>0</v>
      </c>
      <c r="R1052" s="1075">
        <v>5</v>
      </c>
      <c r="S1052" s="39">
        <v>551</v>
      </c>
      <c r="T1052" s="1075">
        <v>0</v>
      </c>
      <c r="U1052" s="39">
        <v>0</v>
      </c>
      <c r="V1052" s="1075">
        <v>0</v>
      </c>
      <c r="W1052" s="39">
        <v>0</v>
      </c>
      <c r="X1052" s="1075">
        <v>3</v>
      </c>
      <c r="Y1052" s="39">
        <v>330.6</v>
      </c>
      <c r="Z1052" s="1075">
        <v>0</v>
      </c>
      <c r="AA1052" s="39">
        <v>0</v>
      </c>
      <c r="AB1052" s="1075">
        <v>0</v>
      </c>
      <c r="AC1052" s="39">
        <v>0</v>
      </c>
      <c r="AD1052" s="1075">
        <v>0</v>
      </c>
      <c r="AE1052" s="39">
        <v>0</v>
      </c>
      <c r="AF1052" s="1075">
        <v>0</v>
      </c>
      <c r="AG1052" s="39">
        <v>0</v>
      </c>
      <c r="AH1052" s="1075">
        <v>0</v>
      </c>
      <c r="AI1052" s="39">
        <v>0</v>
      </c>
    </row>
    <row r="1053" spans="1:35" s="6" customFormat="1" ht="66">
      <c r="A1053" s="81"/>
      <c r="B1053" s="127"/>
      <c r="C1053" s="13" t="s">
        <v>1205</v>
      </c>
      <c r="D1053" s="11"/>
      <c r="E1053" s="91">
        <v>8</v>
      </c>
      <c r="F1053" s="23" t="s">
        <v>1187</v>
      </c>
      <c r="G1053" s="16" t="s">
        <v>12</v>
      </c>
      <c r="H1053" s="17" t="s">
        <v>13</v>
      </c>
      <c r="I1053" s="16" t="s">
        <v>14</v>
      </c>
      <c r="J1053" s="39">
        <v>55</v>
      </c>
      <c r="K1053" s="18">
        <v>440</v>
      </c>
      <c r="L1053" s="969">
        <v>0</v>
      </c>
      <c r="M1053" s="39">
        <v>0</v>
      </c>
      <c r="N1053" s="1075">
        <v>0</v>
      </c>
      <c r="O1053" s="39">
        <v>0</v>
      </c>
      <c r="P1053" s="1075">
        <v>0</v>
      </c>
      <c r="Q1053" s="39">
        <v>0</v>
      </c>
      <c r="R1053" s="1075">
        <v>5</v>
      </c>
      <c r="S1053" s="39">
        <v>275</v>
      </c>
      <c r="T1053" s="1075">
        <v>0</v>
      </c>
      <c r="U1053" s="39">
        <v>0</v>
      </c>
      <c r="V1053" s="1075">
        <v>0</v>
      </c>
      <c r="W1053" s="39">
        <v>0</v>
      </c>
      <c r="X1053" s="1075">
        <v>3</v>
      </c>
      <c r="Y1053" s="39">
        <v>165</v>
      </c>
      <c r="Z1053" s="1075">
        <v>0</v>
      </c>
      <c r="AA1053" s="39">
        <v>0</v>
      </c>
      <c r="AB1053" s="1075">
        <v>0</v>
      </c>
      <c r="AC1053" s="39">
        <v>0</v>
      </c>
      <c r="AD1053" s="1075">
        <v>0</v>
      </c>
      <c r="AE1053" s="39">
        <v>0</v>
      </c>
      <c r="AF1053" s="1075">
        <v>0</v>
      </c>
      <c r="AG1053" s="39">
        <v>0</v>
      </c>
      <c r="AH1053" s="1075">
        <v>0</v>
      </c>
      <c r="AI1053" s="39">
        <v>0</v>
      </c>
    </row>
    <row r="1054" spans="1:35" s="6" customFormat="1" ht="66">
      <c r="A1054" s="81"/>
      <c r="B1054" s="127"/>
      <c r="C1054" s="13" t="s">
        <v>1206</v>
      </c>
      <c r="D1054" s="11"/>
      <c r="E1054" s="91">
        <v>5</v>
      </c>
      <c r="F1054" s="23" t="s">
        <v>1187</v>
      </c>
      <c r="G1054" s="16" t="s">
        <v>12</v>
      </c>
      <c r="H1054" s="17" t="s">
        <v>13</v>
      </c>
      <c r="I1054" s="16" t="s">
        <v>14</v>
      </c>
      <c r="J1054" s="39">
        <v>307.39999999999998</v>
      </c>
      <c r="K1054" s="18">
        <v>1537</v>
      </c>
      <c r="L1054" s="969">
        <v>0</v>
      </c>
      <c r="M1054" s="39">
        <v>0</v>
      </c>
      <c r="N1054" s="1075">
        <v>0</v>
      </c>
      <c r="O1054" s="39">
        <v>0</v>
      </c>
      <c r="P1054" s="1075">
        <v>0</v>
      </c>
      <c r="Q1054" s="39">
        <v>0</v>
      </c>
      <c r="R1054" s="1075">
        <v>3</v>
      </c>
      <c r="S1054" s="39">
        <v>922.19999999999993</v>
      </c>
      <c r="T1054" s="1075">
        <v>0</v>
      </c>
      <c r="U1054" s="39">
        <v>0</v>
      </c>
      <c r="V1054" s="1075">
        <v>0</v>
      </c>
      <c r="W1054" s="39">
        <v>0</v>
      </c>
      <c r="X1054" s="1075">
        <v>2</v>
      </c>
      <c r="Y1054" s="39">
        <v>614.79999999999995</v>
      </c>
      <c r="Z1054" s="1075">
        <v>0</v>
      </c>
      <c r="AA1054" s="39">
        <v>0</v>
      </c>
      <c r="AB1054" s="1075">
        <v>0</v>
      </c>
      <c r="AC1054" s="39">
        <v>0</v>
      </c>
      <c r="AD1054" s="1075">
        <v>0</v>
      </c>
      <c r="AE1054" s="39">
        <v>0</v>
      </c>
      <c r="AF1054" s="1075">
        <v>0</v>
      </c>
      <c r="AG1054" s="39">
        <v>0</v>
      </c>
      <c r="AH1054" s="1075">
        <v>0</v>
      </c>
      <c r="AI1054" s="39">
        <v>0</v>
      </c>
    </row>
    <row r="1055" spans="1:35" s="6" customFormat="1" ht="66">
      <c r="A1055" s="81"/>
      <c r="B1055" s="127"/>
      <c r="C1055" s="13" t="s">
        <v>1207</v>
      </c>
      <c r="D1055" s="11"/>
      <c r="E1055" s="91">
        <v>20</v>
      </c>
      <c r="F1055" s="23" t="s">
        <v>11</v>
      </c>
      <c r="G1055" s="16" t="s">
        <v>12</v>
      </c>
      <c r="H1055" s="17" t="s">
        <v>13</v>
      </c>
      <c r="I1055" s="16" t="s">
        <v>14</v>
      </c>
      <c r="J1055" s="39">
        <v>74.099999999999994</v>
      </c>
      <c r="K1055" s="18">
        <v>1482</v>
      </c>
      <c r="L1055" s="969">
        <v>0</v>
      </c>
      <c r="M1055" s="39">
        <v>0</v>
      </c>
      <c r="N1055" s="1075">
        <v>0</v>
      </c>
      <c r="O1055" s="39">
        <v>0</v>
      </c>
      <c r="P1055" s="1075">
        <v>0</v>
      </c>
      <c r="Q1055" s="39">
        <v>0</v>
      </c>
      <c r="R1055" s="1075">
        <v>10</v>
      </c>
      <c r="S1055" s="39">
        <v>741</v>
      </c>
      <c r="T1055" s="1075">
        <v>0</v>
      </c>
      <c r="U1055" s="39">
        <v>0</v>
      </c>
      <c r="V1055" s="1075">
        <v>0</v>
      </c>
      <c r="W1055" s="39">
        <v>0</v>
      </c>
      <c r="X1055" s="1075">
        <v>0</v>
      </c>
      <c r="Y1055" s="39">
        <v>0</v>
      </c>
      <c r="Z1055" s="1075">
        <v>0</v>
      </c>
      <c r="AA1055" s="39">
        <v>0</v>
      </c>
      <c r="AB1055" s="1075">
        <v>0</v>
      </c>
      <c r="AC1055" s="39">
        <v>0</v>
      </c>
      <c r="AD1055" s="1075">
        <v>10</v>
      </c>
      <c r="AE1055" s="39">
        <v>741</v>
      </c>
      <c r="AF1055" s="1075">
        <v>0</v>
      </c>
      <c r="AG1055" s="39">
        <v>0</v>
      </c>
      <c r="AH1055" s="1075">
        <v>0</v>
      </c>
      <c r="AI1055" s="39">
        <v>0</v>
      </c>
    </row>
    <row r="1056" spans="1:35" s="6" customFormat="1" ht="66">
      <c r="A1056" s="81"/>
      <c r="B1056" s="127"/>
      <c r="C1056" s="13" t="s">
        <v>1208</v>
      </c>
      <c r="D1056" s="11"/>
      <c r="E1056" s="91">
        <v>2</v>
      </c>
      <c r="F1056" s="23" t="s">
        <v>11</v>
      </c>
      <c r="G1056" s="16" t="s">
        <v>12</v>
      </c>
      <c r="H1056" s="17" t="s">
        <v>13</v>
      </c>
      <c r="I1056" s="16" t="s">
        <v>14</v>
      </c>
      <c r="J1056" s="39">
        <v>2588</v>
      </c>
      <c r="K1056" s="18">
        <v>5176</v>
      </c>
      <c r="L1056" s="969">
        <v>0</v>
      </c>
      <c r="M1056" s="39">
        <v>0</v>
      </c>
      <c r="N1056" s="1075">
        <v>0</v>
      </c>
      <c r="O1056" s="39">
        <v>0</v>
      </c>
      <c r="P1056" s="1075">
        <v>0</v>
      </c>
      <c r="Q1056" s="39">
        <v>0</v>
      </c>
      <c r="R1056" s="1075">
        <v>1</v>
      </c>
      <c r="S1056" s="39">
        <v>2588</v>
      </c>
      <c r="T1056" s="1075">
        <v>0</v>
      </c>
      <c r="U1056" s="39">
        <v>0</v>
      </c>
      <c r="V1056" s="1075">
        <v>0</v>
      </c>
      <c r="W1056" s="39">
        <v>0</v>
      </c>
      <c r="X1056" s="1075">
        <v>1</v>
      </c>
      <c r="Y1056" s="39">
        <v>2588</v>
      </c>
      <c r="Z1056" s="1075">
        <v>0</v>
      </c>
      <c r="AA1056" s="39">
        <v>0</v>
      </c>
      <c r="AB1056" s="1075">
        <v>0</v>
      </c>
      <c r="AC1056" s="39">
        <v>0</v>
      </c>
      <c r="AD1056" s="1075">
        <v>0</v>
      </c>
      <c r="AE1056" s="39">
        <v>0</v>
      </c>
      <c r="AF1056" s="1075">
        <v>0</v>
      </c>
      <c r="AG1056" s="39">
        <v>0</v>
      </c>
      <c r="AH1056" s="1075">
        <v>0</v>
      </c>
      <c r="AI1056" s="39">
        <v>0</v>
      </c>
    </row>
    <row r="1057" spans="2:35" s="6" customFormat="1" ht="66">
      <c r="B1057" s="55">
        <v>58.63</v>
      </c>
      <c r="C1057" s="13" t="s">
        <v>1209</v>
      </c>
      <c r="D1057" s="11"/>
      <c r="E1057" s="91">
        <v>85</v>
      </c>
      <c r="F1057" s="23" t="s">
        <v>80</v>
      </c>
      <c r="G1057" s="16" t="s">
        <v>12</v>
      </c>
      <c r="H1057" s="17" t="s">
        <v>13</v>
      </c>
      <c r="I1057" s="16" t="s">
        <v>14</v>
      </c>
      <c r="J1057" s="39">
        <v>64</v>
      </c>
      <c r="K1057" s="18">
        <v>5440</v>
      </c>
      <c r="L1057" s="969">
        <v>3</v>
      </c>
      <c r="M1057" s="39">
        <v>192</v>
      </c>
      <c r="N1057" s="1075">
        <v>0</v>
      </c>
      <c r="O1057" s="39">
        <v>0</v>
      </c>
      <c r="P1057" s="1075">
        <v>2</v>
      </c>
      <c r="Q1057" s="39">
        <v>128</v>
      </c>
      <c r="R1057" s="1075">
        <v>80</v>
      </c>
      <c r="S1057" s="39">
        <v>5120</v>
      </c>
      <c r="T1057" s="1075">
        <v>0</v>
      </c>
      <c r="U1057" s="39">
        <v>0</v>
      </c>
      <c r="V1057" s="1075">
        <v>0</v>
      </c>
      <c r="W1057" s="39">
        <v>0</v>
      </c>
      <c r="X1057" s="1075">
        <v>0</v>
      </c>
      <c r="Y1057" s="39">
        <v>0</v>
      </c>
      <c r="Z1057" s="1075">
        <v>0</v>
      </c>
      <c r="AA1057" s="39">
        <v>0</v>
      </c>
      <c r="AB1057" s="1075">
        <v>0</v>
      </c>
      <c r="AC1057" s="39">
        <v>0</v>
      </c>
      <c r="AD1057" s="1075">
        <v>0</v>
      </c>
      <c r="AE1057" s="39">
        <v>0</v>
      </c>
      <c r="AF1057" s="1075">
        <v>0</v>
      </c>
      <c r="AG1057" s="39">
        <v>0</v>
      </c>
      <c r="AH1057" s="1075">
        <v>0</v>
      </c>
      <c r="AI1057" s="39">
        <v>0</v>
      </c>
    </row>
    <row r="1058" spans="2:35" s="6" customFormat="1" ht="66">
      <c r="B1058" s="55">
        <v>627.98925925925926</v>
      </c>
      <c r="C1058" s="12" t="s">
        <v>1210</v>
      </c>
      <c r="D1058" s="11"/>
      <c r="E1058" s="91">
        <v>93</v>
      </c>
      <c r="F1058" s="9" t="s">
        <v>26</v>
      </c>
      <c r="G1058" s="16" t="s">
        <v>12</v>
      </c>
      <c r="H1058" s="17" t="s">
        <v>13</v>
      </c>
      <c r="I1058" s="16" t="s">
        <v>14</v>
      </c>
      <c r="J1058" s="39">
        <v>679</v>
      </c>
      <c r="K1058" s="18">
        <v>63147</v>
      </c>
      <c r="L1058" s="969">
        <v>2</v>
      </c>
      <c r="M1058" s="39">
        <v>1358</v>
      </c>
      <c r="N1058" s="1075">
        <v>0</v>
      </c>
      <c r="O1058" s="39">
        <v>0</v>
      </c>
      <c r="P1058" s="1075">
        <v>1</v>
      </c>
      <c r="Q1058" s="39">
        <v>679</v>
      </c>
      <c r="R1058" s="1075">
        <v>90</v>
      </c>
      <c r="S1058" s="39">
        <v>61110</v>
      </c>
      <c r="T1058" s="1075">
        <v>0</v>
      </c>
      <c r="U1058" s="39">
        <v>0</v>
      </c>
      <c r="V1058" s="1075">
        <v>0</v>
      </c>
      <c r="W1058" s="39">
        <v>0</v>
      </c>
      <c r="X1058" s="1075">
        <v>0</v>
      </c>
      <c r="Y1058" s="39">
        <v>0</v>
      </c>
      <c r="Z1058" s="1075">
        <v>0</v>
      </c>
      <c r="AA1058" s="39">
        <v>0</v>
      </c>
      <c r="AB1058" s="1075">
        <v>0</v>
      </c>
      <c r="AC1058" s="39">
        <v>0</v>
      </c>
      <c r="AD1058" s="1075">
        <v>0</v>
      </c>
      <c r="AE1058" s="39">
        <v>0</v>
      </c>
      <c r="AF1058" s="1075">
        <v>0</v>
      </c>
      <c r="AG1058" s="39">
        <v>0</v>
      </c>
      <c r="AH1058" s="1075">
        <v>0</v>
      </c>
      <c r="AI1058" s="39">
        <v>0</v>
      </c>
    </row>
    <row r="1059" spans="2:35" s="6" customFormat="1" ht="66">
      <c r="B1059" s="55">
        <v>74</v>
      </c>
      <c r="C1059" s="13" t="s">
        <v>1211</v>
      </c>
      <c r="D1059" s="11"/>
      <c r="E1059" s="91">
        <v>90</v>
      </c>
      <c r="F1059" s="23" t="s">
        <v>80</v>
      </c>
      <c r="G1059" s="16" t="s">
        <v>12</v>
      </c>
      <c r="H1059" s="17" t="s">
        <v>13</v>
      </c>
      <c r="I1059" s="16" t="s">
        <v>14</v>
      </c>
      <c r="J1059" s="39">
        <v>80</v>
      </c>
      <c r="K1059" s="18">
        <v>7200</v>
      </c>
      <c r="L1059" s="969">
        <v>0</v>
      </c>
      <c r="M1059" s="39">
        <v>0</v>
      </c>
      <c r="N1059" s="1075">
        <v>0</v>
      </c>
      <c r="O1059" s="39">
        <v>0</v>
      </c>
      <c r="P1059" s="1075">
        <v>0</v>
      </c>
      <c r="Q1059" s="39">
        <v>0</v>
      </c>
      <c r="R1059" s="1075">
        <v>90</v>
      </c>
      <c r="S1059" s="39">
        <v>7200</v>
      </c>
      <c r="T1059" s="1075">
        <v>0</v>
      </c>
      <c r="U1059" s="39">
        <v>0</v>
      </c>
      <c r="V1059" s="1075">
        <v>0</v>
      </c>
      <c r="W1059" s="39">
        <v>0</v>
      </c>
      <c r="X1059" s="1075">
        <v>0</v>
      </c>
      <c r="Y1059" s="39">
        <v>0</v>
      </c>
      <c r="Z1059" s="1075">
        <v>0</v>
      </c>
      <c r="AA1059" s="39">
        <v>0</v>
      </c>
      <c r="AB1059" s="1075">
        <v>0</v>
      </c>
      <c r="AC1059" s="39">
        <v>0</v>
      </c>
      <c r="AD1059" s="1075">
        <v>0</v>
      </c>
      <c r="AE1059" s="39">
        <v>0</v>
      </c>
      <c r="AF1059" s="1075">
        <v>0</v>
      </c>
      <c r="AG1059" s="39">
        <v>0</v>
      </c>
      <c r="AH1059" s="1075">
        <v>0</v>
      </c>
      <c r="AI1059" s="39">
        <v>0</v>
      </c>
    </row>
    <row r="1060" spans="2:35" s="6" customFormat="1" ht="66">
      <c r="B1060" s="55">
        <v>23.803333333333335</v>
      </c>
      <c r="C1060" s="13" t="s">
        <v>1212</v>
      </c>
      <c r="D1060" s="11"/>
      <c r="E1060" s="91">
        <v>15</v>
      </c>
      <c r="F1060" s="9" t="s">
        <v>26</v>
      </c>
      <c r="G1060" s="16" t="s">
        <v>12</v>
      </c>
      <c r="H1060" s="17" t="s">
        <v>13</v>
      </c>
      <c r="I1060" s="16" t="s">
        <v>14</v>
      </c>
      <c r="J1060" s="39">
        <v>26</v>
      </c>
      <c r="K1060" s="18">
        <v>390</v>
      </c>
      <c r="L1060" s="969">
        <v>0</v>
      </c>
      <c r="M1060" s="39">
        <v>0</v>
      </c>
      <c r="N1060" s="1075">
        <v>0</v>
      </c>
      <c r="O1060" s="39">
        <v>0</v>
      </c>
      <c r="P1060" s="1075">
        <v>0</v>
      </c>
      <c r="Q1060" s="39">
        <v>0</v>
      </c>
      <c r="R1060" s="1075">
        <v>10</v>
      </c>
      <c r="S1060" s="39">
        <v>260</v>
      </c>
      <c r="T1060" s="1075">
        <v>0</v>
      </c>
      <c r="U1060" s="39">
        <v>0</v>
      </c>
      <c r="V1060" s="1075">
        <v>0</v>
      </c>
      <c r="W1060" s="39">
        <v>0</v>
      </c>
      <c r="X1060" s="1075">
        <v>5</v>
      </c>
      <c r="Y1060" s="39">
        <v>130</v>
      </c>
      <c r="Z1060" s="1075">
        <v>0</v>
      </c>
      <c r="AA1060" s="39">
        <v>0</v>
      </c>
      <c r="AB1060" s="1075">
        <v>0</v>
      </c>
      <c r="AC1060" s="39">
        <v>0</v>
      </c>
      <c r="AD1060" s="1075">
        <v>0</v>
      </c>
      <c r="AE1060" s="39">
        <v>0</v>
      </c>
      <c r="AF1060" s="1075">
        <v>0</v>
      </c>
      <c r="AG1060" s="39">
        <v>0</v>
      </c>
      <c r="AH1060" s="1075">
        <v>0</v>
      </c>
      <c r="AI1060" s="39">
        <v>0</v>
      </c>
    </row>
    <row r="1061" spans="2:35" s="6" customFormat="1" ht="66">
      <c r="B1061" s="55">
        <v>36.72</v>
      </c>
      <c r="C1061" s="13" t="s">
        <v>1213</v>
      </c>
      <c r="D1061" s="11"/>
      <c r="E1061" s="91">
        <v>90</v>
      </c>
      <c r="F1061" s="9" t="s">
        <v>26</v>
      </c>
      <c r="G1061" s="16" t="s">
        <v>12</v>
      </c>
      <c r="H1061" s="17" t="s">
        <v>13</v>
      </c>
      <c r="I1061" s="16" t="s">
        <v>14</v>
      </c>
      <c r="J1061" s="39">
        <v>40</v>
      </c>
      <c r="K1061" s="18">
        <v>3600</v>
      </c>
      <c r="L1061" s="969">
        <v>0</v>
      </c>
      <c r="M1061" s="39">
        <v>0</v>
      </c>
      <c r="N1061" s="1075">
        <v>0</v>
      </c>
      <c r="O1061" s="39">
        <v>0</v>
      </c>
      <c r="P1061" s="1075">
        <v>0</v>
      </c>
      <c r="Q1061" s="39">
        <v>0</v>
      </c>
      <c r="R1061" s="1075">
        <v>85</v>
      </c>
      <c r="S1061" s="39">
        <v>3400</v>
      </c>
      <c r="T1061" s="1075">
        <v>0</v>
      </c>
      <c r="U1061" s="39">
        <v>0</v>
      </c>
      <c r="V1061" s="1075">
        <v>0</v>
      </c>
      <c r="W1061" s="39">
        <v>0</v>
      </c>
      <c r="X1061" s="1075">
        <v>5</v>
      </c>
      <c r="Y1061" s="39">
        <v>200</v>
      </c>
      <c r="Z1061" s="1075">
        <v>0</v>
      </c>
      <c r="AA1061" s="39">
        <v>0</v>
      </c>
      <c r="AB1061" s="1075">
        <v>0</v>
      </c>
      <c r="AC1061" s="39">
        <v>0</v>
      </c>
      <c r="AD1061" s="1075">
        <v>0</v>
      </c>
      <c r="AE1061" s="39">
        <v>0</v>
      </c>
      <c r="AF1061" s="1075">
        <v>0</v>
      </c>
      <c r="AG1061" s="39">
        <v>0</v>
      </c>
      <c r="AH1061" s="1075">
        <v>0</v>
      </c>
      <c r="AI1061" s="39">
        <v>0</v>
      </c>
    </row>
    <row r="1062" spans="2:35" s="6" customFormat="1" ht="66">
      <c r="B1062" s="55">
        <v>46.4</v>
      </c>
      <c r="C1062" s="13" t="s">
        <v>1214</v>
      </c>
      <c r="D1062" s="11"/>
      <c r="E1062" s="91">
        <v>20</v>
      </c>
      <c r="F1062" s="9" t="s">
        <v>26</v>
      </c>
      <c r="G1062" s="16" t="s">
        <v>12</v>
      </c>
      <c r="H1062" s="17" t="s">
        <v>13</v>
      </c>
      <c r="I1062" s="16" t="s">
        <v>14</v>
      </c>
      <c r="J1062" s="39">
        <v>50</v>
      </c>
      <c r="K1062" s="18">
        <v>1000</v>
      </c>
      <c r="L1062" s="969">
        <v>0</v>
      </c>
      <c r="M1062" s="39">
        <v>0</v>
      </c>
      <c r="N1062" s="1075">
        <v>0</v>
      </c>
      <c r="O1062" s="39">
        <v>0</v>
      </c>
      <c r="P1062" s="1075">
        <v>0</v>
      </c>
      <c r="Q1062" s="39">
        <v>0</v>
      </c>
      <c r="R1062" s="1075">
        <v>20</v>
      </c>
      <c r="S1062" s="39">
        <v>1000</v>
      </c>
      <c r="T1062" s="1075">
        <v>0</v>
      </c>
      <c r="U1062" s="39">
        <v>0</v>
      </c>
      <c r="V1062" s="1075">
        <v>0</v>
      </c>
      <c r="W1062" s="39">
        <v>0</v>
      </c>
      <c r="X1062" s="1075">
        <v>0</v>
      </c>
      <c r="Y1062" s="39">
        <v>0</v>
      </c>
      <c r="Z1062" s="1075">
        <v>0</v>
      </c>
      <c r="AA1062" s="39">
        <v>0</v>
      </c>
      <c r="AB1062" s="1075">
        <v>0</v>
      </c>
      <c r="AC1062" s="39">
        <v>0</v>
      </c>
      <c r="AD1062" s="1075">
        <v>0</v>
      </c>
      <c r="AE1062" s="39">
        <v>0</v>
      </c>
      <c r="AF1062" s="1075">
        <v>0</v>
      </c>
      <c r="AG1062" s="39">
        <v>0</v>
      </c>
      <c r="AH1062" s="1075">
        <v>0</v>
      </c>
      <c r="AI1062" s="39">
        <v>0</v>
      </c>
    </row>
    <row r="1063" spans="2:35" s="6" customFormat="1" ht="66">
      <c r="B1063" s="55">
        <v>85.190666666666658</v>
      </c>
      <c r="C1063" s="12" t="s">
        <v>1215</v>
      </c>
      <c r="D1063" s="11"/>
      <c r="E1063" s="91">
        <v>20</v>
      </c>
      <c r="F1063" s="9" t="s">
        <v>1187</v>
      </c>
      <c r="G1063" s="16" t="s">
        <v>12</v>
      </c>
      <c r="H1063" s="17" t="s">
        <v>13</v>
      </c>
      <c r="I1063" s="16" t="s">
        <v>14</v>
      </c>
      <c r="J1063" s="39">
        <v>93</v>
      </c>
      <c r="K1063" s="18">
        <v>1860</v>
      </c>
      <c r="L1063" s="969">
        <v>0</v>
      </c>
      <c r="M1063" s="39">
        <v>0</v>
      </c>
      <c r="N1063" s="1075">
        <v>0</v>
      </c>
      <c r="O1063" s="39">
        <v>0</v>
      </c>
      <c r="P1063" s="1075">
        <v>0</v>
      </c>
      <c r="Q1063" s="39">
        <v>0</v>
      </c>
      <c r="R1063" s="1075">
        <v>10</v>
      </c>
      <c r="S1063" s="39">
        <v>930</v>
      </c>
      <c r="T1063" s="1075">
        <v>0</v>
      </c>
      <c r="U1063" s="39">
        <v>0</v>
      </c>
      <c r="V1063" s="1075">
        <v>0</v>
      </c>
      <c r="W1063" s="39">
        <v>0</v>
      </c>
      <c r="X1063" s="1075">
        <v>10</v>
      </c>
      <c r="Y1063" s="39">
        <v>930</v>
      </c>
      <c r="Z1063" s="1075">
        <v>0</v>
      </c>
      <c r="AA1063" s="39">
        <v>0</v>
      </c>
      <c r="AB1063" s="1075">
        <v>0</v>
      </c>
      <c r="AC1063" s="39">
        <v>0</v>
      </c>
      <c r="AD1063" s="1075">
        <v>0</v>
      </c>
      <c r="AE1063" s="39">
        <v>0</v>
      </c>
      <c r="AF1063" s="1075">
        <v>0</v>
      </c>
      <c r="AG1063" s="39">
        <v>0</v>
      </c>
      <c r="AH1063" s="1075">
        <v>0</v>
      </c>
      <c r="AI1063" s="39">
        <v>0</v>
      </c>
    </row>
    <row r="1064" spans="2:35" s="6" customFormat="1" ht="66">
      <c r="B1064" s="55">
        <v>133</v>
      </c>
      <c r="C1064" s="192" t="s">
        <v>1216</v>
      </c>
      <c r="D1064" s="11"/>
      <c r="E1064" s="91">
        <v>20</v>
      </c>
      <c r="F1064" s="9" t="s">
        <v>26</v>
      </c>
      <c r="G1064" s="16" t="s">
        <v>12</v>
      </c>
      <c r="H1064" s="17" t="s">
        <v>13</v>
      </c>
      <c r="I1064" s="16" t="s">
        <v>14</v>
      </c>
      <c r="J1064" s="39">
        <v>144</v>
      </c>
      <c r="K1064" s="18">
        <v>2880</v>
      </c>
      <c r="L1064" s="969">
        <v>0</v>
      </c>
      <c r="M1064" s="39">
        <v>0</v>
      </c>
      <c r="N1064" s="1075">
        <v>0</v>
      </c>
      <c r="O1064" s="39">
        <v>0</v>
      </c>
      <c r="P1064" s="1075">
        <v>0</v>
      </c>
      <c r="Q1064" s="39">
        <v>0</v>
      </c>
      <c r="R1064" s="1075">
        <v>20</v>
      </c>
      <c r="S1064" s="39">
        <v>2880</v>
      </c>
      <c r="T1064" s="1075">
        <v>0</v>
      </c>
      <c r="U1064" s="39">
        <v>0</v>
      </c>
      <c r="V1064" s="1075">
        <v>0</v>
      </c>
      <c r="W1064" s="39">
        <v>0</v>
      </c>
      <c r="X1064" s="1075">
        <v>0</v>
      </c>
      <c r="Y1064" s="39">
        <v>0</v>
      </c>
      <c r="Z1064" s="1075">
        <v>0</v>
      </c>
      <c r="AA1064" s="39">
        <v>0</v>
      </c>
      <c r="AB1064" s="1075">
        <v>0</v>
      </c>
      <c r="AC1064" s="39">
        <v>0</v>
      </c>
      <c r="AD1064" s="1075">
        <v>0</v>
      </c>
      <c r="AE1064" s="39">
        <v>0</v>
      </c>
      <c r="AF1064" s="1075">
        <v>0</v>
      </c>
      <c r="AG1064" s="39">
        <v>0</v>
      </c>
      <c r="AH1064" s="1075">
        <v>0</v>
      </c>
      <c r="AI1064" s="39">
        <v>0</v>
      </c>
    </row>
    <row r="1065" spans="2:35" s="6" customFormat="1" ht="66">
      <c r="B1065" s="55">
        <v>440.8</v>
      </c>
      <c r="C1065" s="92" t="s">
        <v>1217</v>
      </c>
      <c r="D1065" s="11"/>
      <c r="E1065" s="91">
        <v>10</v>
      </c>
      <c r="F1065" s="9" t="s">
        <v>1187</v>
      </c>
      <c r="G1065" s="16" t="s">
        <v>12</v>
      </c>
      <c r="H1065" s="17" t="s">
        <v>13</v>
      </c>
      <c r="I1065" s="16" t="s">
        <v>14</v>
      </c>
      <c r="J1065" s="39">
        <v>477</v>
      </c>
      <c r="K1065" s="18">
        <v>4770</v>
      </c>
      <c r="L1065" s="969">
        <v>0</v>
      </c>
      <c r="M1065" s="39">
        <v>0</v>
      </c>
      <c r="N1065" s="1075">
        <v>0</v>
      </c>
      <c r="O1065" s="39">
        <v>0</v>
      </c>
      <c r="P1065" s="1075">
        <v>0</v>
      </c>
      <c r="Q1065" s="39">
        <v>0</v>
      </c>
      <c r="R1065" s="1075">
        <v>10</v>
      </c>
      <c r="S1065" s="39">
        <v>4770</v>
      </c>
      <c r="T1065" s="1075">
        <v>0</v>
      </c>
      <c r="U1065" s="39">
        <v>0</v>
      </c>
      <c r="V1065" s="1075">
        <v>0</v>
      </c>
      <c r="W1065" s="39">
        <v>0</v>
      </c>
      <c r="X1065" s="1075">
        <v>0</v>
      </c>
      <c r="Y1065" s="39">
        <v>0</v>
      </c>
      <c r="Z1065" s="1075">
        <v>0</v>
      </c>
      <c r="AA1065" s="39">
        <v>0</v>
      </c>
      <c r="AB1065" s="1075">
        <v>0</v>
      </c>
      <c r="AC1065" s="39">
        <v>0</v>
      </c>
      <c r="AD1065" s="1075">
        <v>0</v>
      </c>
      <c r="AE1065" s="39">
        <v>0</v>
      </c>
      <c r="AF1065" s="1075">
        <v>0</v>
      </c>
      <c r="AG1065" s="39">
        <v>0</v>
      </c>
      <c r="AH1065" s="1075">
        <v>0</v>
      </c>
      <c r="AI1065" s="39">
        <v>0</v>
      </c>
    </row>
    <row r="1066" spans="2:35" s="6" customFormat="1" ht="66">
      <c r="B1066" s="55">
        <v>72.662000000000006</v>
      </c>
      <c r="C1066" s="92" t="s">
        <v>1218</v>
      </c>
      <c r="D1066" s="11"/>
      <c r="E1066" s="91">
        <v>30</v>
      </c>
      <c r="F1066" s="9" t="s">
        <v>26</v>
      </c>
      <c r="G1066" s="16" t="s">
        <v>12</v>
      </c>
      <c r="H1066" s="17" t="s">
        <v>13</v>
      </c>
      <c r="I1066" s="16" t="s">
        <v>14</v>
      </c>
      <c r="J1066" s="39">
        <v>79</v>
      </c>
      <c r="K1066" s="18">
        <v>2370</v>
      </c>
      <c r="L1066" s="969">
        <v>0</v>
      </c>
      <c r="M1066" s="39">
        <v>0</v>
      </c>
      <c r="N1066" s="1075">
        <v>0</v>
      </c>
      <c r="O1066" s="39">
        <v>0</v>
      </c>
      <c r="P1066" s="1075">
        <v>0</v>
      </c>
      <c r="Q1066" s="39">
        <v>0</v>
      </c>
      <c r="R1066" s="1075">
        <v>22</v>
      </c>
      <c r="S1066" s="39">
        <v>1738</v>
      </c>
      <c r="T1066" s="1075">
        <v>0</v>
      </c>
      <c r="U1066" s="39">
        <v>0</v>
      </c>
      <c r="V1066" s="1075">
        <v>0</v>
      </c>
      <c r="W1066" s="39">
        <v>0</v>
      </c>
      <c r="X1066" s="1075">
        <v>8</v>
      </c>
      <c r="Y1066" s="39">
        <v>632</v>
      </c>
      <c r="Z1066" s="1075">
        <v>0</v>
      </c>
      <c r="AA1066" s="39">
        <v>0</v>
      </c>
      <c r="AB1066" s="1075">
        <v>0</v>
      </c>
      <c r="AC1066" s="39">
        <v>0</v>
      </c>
      <c r="AD1066" s="1075">
        <v>0</v>
      </c>
      <c r="AE1066" s="39">
        <v>0</v>
      </c>
      <c r="AF1066" s="1075">
        <v>0</v>
      </c>
      <c r="AG1066" s="39">
        <v>0</v>
      </c>
      <c r="AH1066" s="1075">
        <v>0</v>
      </c>
      <c r="AI1066" s="39">
        <v>0</v>
      </c>
    </row>
    <row r="1067" spans="2:35" s="6" customFormat="1" ht="66">
      <c r="B1067" s="55">
        <v>72.66</v>
      </c>
      <c r="C1067" s="66" t="s">
        <v>1219</v>
      </c>
      <c r="D1067" s="11"/>
      <c r="E1067" s="91">
        <v>40</v>
      </c>
      <c r="F1067" s="9" t="s">
        <v>11</v>
      </c>
      <c r="G1067" s="16" t="s">
        <v>12</v>
      </c>
      <c r="H1067" s="17" t="s">
        <v>13</v>
      </c>
      <c r="I1067" s="16" t="s">
        <v>14</v>
      </c>
      <c r="J1067" s="39">
        <v>79</v>
      </c>
      <c r="K1067" s="18">
        <v>3160</v>
      </c>
      <c r="L1067" s="969">
        <v>0</v>
      </c>
      <c r="M1067" s="39">
        <v>0</v>
      </c>
      <c r="N1067" s="1075">
        <v>0</v>
      </c>
      <c r="O1067" s="39">
        <v>0</v>
      </c>
      <c r="P1067" s="1075">
        <v>0</v>
      </c>
      <c r="Q1067" s="39">
        <v>0</v>
      </c>
      <c r="R1067" s="1075">
        <v>40</v>
      </c>
      <c r="S1067" s="39">
        <v>3160</v>
      </c>
      <c r="T1067" s="1075">
        <v>0</v>
      </c>
      <c r="U1067" s="39">
        <v>0</v>
      </c>
      <c r="V1067" s="1075">
        <v>0</v>
      </c>
      <c r="W1067" s="39">
        <v>0</v>
      </c>
      <c r="X1067" s="1075">
        <v>0</v>
      </c>
      <c r="Y1067" s="39">
        <v>0</v>
      </c>
      <c r="Z1067" s="1075">
        <v>0</v>
      </c>
      <c r="AA1067" s="39">
        <v>0</v>
      </c>
      <c r="AB1067" s="1075">
        <v>0</v>
      </c>
      <c r="AC1067" s="39">
        <v>0</v>
      </c>
      <c r="AD1067" s="1075">
        <v>0</v>
      </c>
      <c r="AE1067" s="39">
        <v>0</v>
      </c>
      <c r="AF1067" s="1075">
        <v>0</v>
      </c>
      <c r="AG1067" s="39">
        <v>0</v>
      </c>
      <c r="AH1067" s="1075">
        <v>0</v>
      </c>
      <c r="AI1067" s="39">
        <v>0</v>
      </c>
    </row>
    <row r="1068" spans="2:35" s="6" customFormat="1" ht="66">
      <c r="B1068" s="55">
        <v>43.848181818181814</v>
      </c>
      <c r="C1068" s="92" t="s">
        <v>1220</v>
      </c>
      <c r="D1068" s="11"/>
      <c r="E1068" s="91">
        <v>15</v>
      </c>
      <c r="F1068" s="9" t="s">
        <v>26</v>
      </c>
      <c r="G1068" s="16" t="s">
        <v>12</v>
      </c>
      <c r="H1068" s="17" t="s">
        <v>13</v>
      </c>
      <c r="I1068" s="16" t="s">
        <v>14</v>
      </c>
      <c r="J1068" s="39">
        <v>48</v>
      </c>
      <c r="K1068" s="18">
        <v>720</v>
      </c>
      <c r="L1068" s="969">
        <v>0</v>
      </c>
      <c r="M1068" s="39">
        <v>0</v>
      </c>
      <c r="N1068" s="1075">
        <v>0</v>
      </c>
      <c r="O1068" s="39">
        <v>0</v>
      </c>
      <c r="P1068" s="1075">
        <v>0</v>
      </c>
      <c r="Q1068" s="39">
        <v>0</v>
      </c>
      <c r="R1068" s="1075">
        <v>15</v>
      </c>
      <c r="S1068" s="39">
        <v>720</v>
      </c>
      <c r="T1068" s="1075">
        <v>0</v>
      </c>
      <c r="U1068" s="39">
        <v>0</v>
      </c>
      <c r="V1068" s="1075">
        <v>0</v>
      </c>
      <c r="W1068" s="39">
        <v>0</v>
      </c>
      <c r="X1068" s="1075">
        <v>0</v>
      </c>
      <c r="Y1068" s="39">
        <v>0</v>
      </c>
      <c r="Z1068" s="1075">
        <v>0</v>
      </c>
      <c r="AA1068" s="39">
        <v>0</v>
      </c>
      <c r="AB1068" s="1075">
        <v>0</v>
      </c>
      <c r="AC1068" s="39">
        <v>0</v>
      </c>
      <c r="AD1068" s="1075">
        <v>0</v>
      </c>
      <c r="AE1068" s="39">
        <v>0</v>
      </c>
      <c r="AF1068" s="1075">
        <v>0</v>
      </c>
      <c r="AG1068" s="39">
        <v>0</v>
      </c>
      <c r="AH1068" s="1075">
        <v>0</v>
      </c>
      <c r="AI1068" s="39">
        <v>0</v>
      </c>
    </row>
    <row r="1069" spans="2:35" s="6" customFormat="1" ht="66">
      <c r="B1069" s="55">
        <v>43.804812499999997</v>
      </c>
      <c r="C1069" s="92" t="s">
        <v>1221</v>
      </c>
      <c r="D1069" s="11"/>
      <c r="E1069" s="91">
        <v>250</v>
      </c>
      <c r="F1069" s="9" t="s">
        <v>26</v>
      </c>
      <c r="G1069" s="16" t="s">
        <v>12</v>
      </c>
      <c r="H1069" s="17" t="s">
        <v>13</v>
      </c>
      <c r="I1069" s="16" t="s">
        <v>14</v>
      </c>
      <c r="J1069" s="39">
        <v>48</v>
      </c>
      <c r="K1069" s="18">
        <v>12000</v>
      </c>
      <c r="L1069" s="969">
        <v>0</v>
      </c>
      <c r="M1069" s="39">
        <v>0</v>
      </c>
      <c r="N1069" s="1075">
        <v>0</v>
      </c>
      <c r="O1069" s="39">
        <v>0</v>
      </c>
      <c r="P1069" s="1075">
        <v>0</v>
      </c>
      <c r="Q1069" s="39">
        <v>0</v>
      </c>
      <c r="R1069" s="1075">
        <v>235</v>
      </c>
      <c r="S1069" s="39">
        <v>11280</v>
      </c>
      <c r="T1069" s="1075">
        <v>0</v>
      </c>
      <c r="U1069" s="39">
        <v>0</v>
      </c>
      <c r="V1069" s="1075">
        <v>0</v>
      </c>
      <c r="W1069" s="39">
        <v>0</v>
      </c>
      <c r="X1069" s="1075">
        <v>15</v>
      </c>
      <c r="Y1069" s="39">
        <v>720</v>
      </c>
      <c r="Z1069" s="1075">
        <v>0</v>
      </c>
      <c r="AA1069" s="39">
        <v>0</v>
      </c>
      <c r="AB1069" s="1075">
        <v>0</v>
      </c>
      <c r="AC1069" s="39">
        <v>0</v>
      </c>
      <c r="AD1069" s="1075">
        <v>0</v>
      </c>
      <c r="AE1069" s="39">
        <v>0</v>
      </c>
      <c r="AF1069" s="1075">
        <v>0</v>
      </c>
      <c r="AG1069" s="39">
        <v>0</v>
      </c>
      <c r="AH1069" s="1075">
        <v>0</v>
      </c>
      <c r="AI1069" s="39">
        <v>0</v>
      </c>
    </row>
    <row r="1070" spans="2:35" s="6" customFormat="1" ht="66">
      <c r="B1070" s="55">
        <v>38.474498141263943</v>
      </c>
      <c r="C1070" s="92" t="s">
        <v>1222</v>
      </c>
      <c r="D1070" s="11"/>
      <c r="E1070" s="91">
        <v>230</v>
      </c>
      <c r="F1070" s="9" t="s">
        <v>26</v>
      </c>
      <c r="G1070" s="16" t="s">
        <v>12</v>
      </c>
      <c r="H1070" s="17" t="s">
        <v>13</v>
      </c>
      <c r="I1070" s="16" t="s">
        <v>14</v>
      </c>
      <c r="J1070" s="39">
        <v>42</v>
      </c>
      <c r="K1070" s="18">
        <v>9660</v>
      </c>
      <c r="L1070" s="969">
        <v>0</v>
      </c>
      <c r="M1070" s="39">
        <v>0</v>
      </c>
      <c r="N1070" s="1075">
        <v>0</v>
      </c>
      <c r="O1070" s="39">
        <v>0</v>
      </c>
      <c r="P1070" s="1075">
        <v>0</v>
      </c>
      <c r="Q1070" s="39">
        <v>0</v>
      </c>
      <c r="R1070" s="1075">
        <v>225</v>
      </c>
      <c r="S1070" s="39">
        <v>9450</v>
      </c>
      <c r="T1070" s="1075">
        <v>0</v>
      </c>
      <c r="U1070" s="39">
        <v>0</v>
      </c>
      <c r="V1070" s="1075">
        <v>0</v>
      </c>
      <c r="W1070" s="39">
        <v>0</v>
      </c>
      <c r="X1070" s="1075">
        <v>5</v>
      </c>
      <c r="Y1070" s="39">
        <v>210</v>
      </c>
      <c r="Z1070" s="1075">
        <v>0</v>
      </c>
      <c r="AA1070" s="39">
        <v>0</v>
      </c>
      <c r="AB1070" s="1075">
        <v>0</v>
      </c>
      <c r="AC1070" s="39">
        <v>0</v>
      </c>
      <c r="AD1070" s="1075">
        <v>0</v>
      </c>
      <c r="AE1070" s="39">
        <v>0</v>
      </c>
      <c r="AF1070" s="1075">
        <v>0</v>
      </c>
      <c r="AG1070" s="39">
        <v>0</v>
      </c>
      <c r="AH1070" s="1075">
        <v>0</v>
      </c>
      <c r="AI1070" s="39">
        <v>0</v>
      </c>
    </row>
    <row r="1071" spans="2:35" s="6" customFormat="1" ht="66">
      <c r="B1071" s="55">
        <v>32.4</v>
      </c>
      <c r="C1071" s="66" t="s">
        <v>1223</v>
      </c>
      <c r="D1071" s="11"/>
      <c r="E1071" s="91">
        <v>220</v>
      </c>
      <c r="F1071" s="9" t="s">
        <v>26</v>
      </c>
      <c r="G1071" s="16" t="s">
        <v>12</v>
      </c>
      <c r="H1071" s="17" t="s">
        <v>13</v>
      </c>
      <c r="I1071" s="16" t="s">
        <v>14</v>
      </c>
      <c r="J1071" s="39">
        <v>35</v>
      </c>
      <c r="K1071" s="18">
        <v>7700</v>
      </c>
      <c r="L1071" s="969">
        <v>0</v>
      </c>
      <c r="M1071" s="39">
        <v>0</v>
      </c>
      <c r="N1071" s="1075">
        <v>0</v>
      </c>
      <c r="O1071" s="39">
        <v>0</v>
      </c>
      <c r="P1071" s="1075">
        <v>0</v>
      </c>
      <c r="Q1071" s="39">
        <v>0</v>
      </c>
      <c r="R1071" s="1075">
        <v>220</v>
      </c>
      <c r="S1071" s="39">
        <v>7700</v>
      </c>
      <c r="T1071" s="1075">
        <v>0</v>
      </c>
      <c r="U1071" s="39">
        <v>0</v>
      </c>
      <c r="V1071" s="1075">
        <v>0</v>
      </c>
      <c r="W1071" s="39">
        <v>0</v>
      </c>
      <c r="X1071" s="1075">
        <v>0</v>
      </c>
      <c r="Y1071" s="39">
        <v>0</v>
      </c>
      <c r="Z1071" s="1075">
        <v>0</v>
      </c>
      <c r="AA1071" s="39">
        <v>0</v>
      </c>
      <c r="AB1071" s="1075">
        <v>0</v>
      </c>
      <c r="AC1071" s="39">
        <v>0</v>
      </c>
      <c r="AD1071" s="1075">
        <v>0</v>
      </c>
      <c r="AE1071" s="39">
        <v>0</v>
      </c>
      <c r="AF1071" s="1075">
        <v>0</v>
      </c>
      <c r="AG1071" s="39">
        <v>0</v>
      </c>
      <c r="AH1071" s="1075">
        <v>0</v>
      </c>
      <c r="AI1071" s="39">
        <v>0</v>
      </c>
    </row>
    <row r="1072" spans="2:35" s="6" customFormat="1" ht="66">
      <c r="B1072" s="55">
        <v>56.677272727272729</v>
      </c>
      <c r="C1072" s="66" t="s">
        <v>1224</v>
      </c>
      <c r="D1072" s="11"/>
      <c r="E1072" s="91">
        <v>220</v>
      </c>
      <c r="F1072" s="9" t="s">
        <v>1187</v>
      </c>
      <c r="G1072" s="16" t="s">
        <v>12</v>
      </c>
      <c r="H1072" s="17" t="s">
        <v>13</v>
      </c>
      <c r="I1072" s="16" t="s">
        <v>14</v>
      </c>
      <c r="J1072" s="39">
        <v>62</v>
      </c>
      <c r="K1072" s="18">
        <v>13640</v>
      </c>
      <c r="L1072" s="969">
        <v>0</v>
      </c>
      <c r="M1072" s="39">
        <v>0</v>
      </c>
      <c r="N1072" s="1075">
        <v>0</v>
      </c>
      <c r="O1072" s="39">
        <v>0</v>
      </c>
      <c r="P1072" s="1075">
        <v>0</v>
      </c>
      <c r="Q1072" s="39">
        <v>0</v>
      </c>
      <c r="R1072" s="1075">
        <v>220</v>
      </c>
      <c r="S1072" s="39">
        <v>13640</v>
      </c>
      <c r="T1072" s="1075">
        <v>0</v>
      </c>
      <c r="U1072" s="39">
        <v>0</v>
      </c>
      <c r="V1072" s="1075">
        <v>0</v>
      </c>
      <c r="W1072" s="39">
        <v>0</v>
      </c>
      <c r="X1072" s="1075">
        <v>0</v>
      </c>
      <c r="Y1072" s="39">
        <v>0</v>
      </c>
      <c r="Z1072" s="1075">
        <v>0</v>
      </c>
      <c r="AA1072" s="39">
        <v>0</v>
      </c>
      <c r="AB1072" s="1075">
        <v>0</v>
      </c>
      <c r="AC1072" s="39">
        <v>0</v>
      </c>
      <c r="AD1072" s="1075">
        <v>0</v>
      </c>
      <c r="AE1072" s="39">
        <v>0</v>
      </c>
      <c r="AF1072" s="1075">
        <v>0</v>
      </c>
      <c r="AG1072" s="39">
        <v>0</v>
      </c>
      <c r="AH1072" s="1075">
        <v>0</v>
      </c>
      <c r="AI1072" s="39">
        <v>0</v>
      </c>
    </row>
    <row r="1073" spans="2:35" s="6" customFormat="1" ht="66">
      <c r="B1073" s="55">
        <v>50.866363636363637</v>
      </c>
      <c r="C1073" s="30" t="s">
        <v>1225</v>
      </c>
      <c r="D1073" s="11"/>
      <c r="E1073" s="91">
        <v>10</v>
      </c>
      <c r="F1073" s="9" t="s">
        <v>26</v>
      </c>
      <c r="G1073" s="16" t="s">
        <v>12</v>
      </c>
      <c r="H1073" s="17" t="s">
        <v>13</v>
      </c>
      <c r="I1073" s="16" t="s">
        <v>14</v>
      </c>
      <c r="J1073" s="39">
        <v>55</v>
      </c>
      <c r="K1073" s="18">
        <v>550</v>
      </c>
      <c r="L1073" s="969">
        <v>3</v>
      </c>
      <c r="M1073" s="39">
        <v>165</v>
      </c>
      <c r="N1073" s="1075">
        <v>0</v>
      </c>
      <c r="O1073" s="39">
        <v>0</v>
      </c>
      <c r="P1073" s="1075">
        <v>3</v>
      </c>
      <c r="Q1073" s="39">
        <v>165</v>
      </c>
      <c r="R1073" s="1075">
        <v>0</v>
      </c>
      <c r="S1073" s="39">
        <v>0</v>
      </c>
      <c r="T1073" s="1075">
        <v>3</v>
      </c>
      <c r="U1073" s="39">
        <v>165</v>
      </c>
      <c r="V1073" s="1075">
        <v>0</v>
      </c>
      <c r="W1073" s="39">
        <v>0</v>
      </c>
      <c r="X1073" s="1075">
        <v>1</v>
      </c>
      <c r="Y1073" s="39">
        <v>55</v>
      </c>
      <c r="Z1073" s="1075">
        <v>0</v>
      </c>
      <c r="AA1073" s="39">
        <v>0</v>
      </c>
      <c r="AB1073" s="1075">
        <v>0</v>
      </c>
      <c r="AC1073" s="39">
        <v>0</v>
      </c>
      <c r="AD1073" s="1075">
        <v>0</v>
      </c>
      <c r="AE1073" s="39">
        <v>0</v>
      </c>
      <c r="AF1073" s="1075">
        <v>0</v>
      </c>
      <c r="AG1073" s="39">
        <v>0</v>
      </c>
      <c r="AH1073" s="1075">
        <v>0</v>
      </c>
      <c r="AI1073" s="39">
        <v>0</v>
      </c>
    </row>
    <row r="1074" spans="2:35" s="6" customFormat="1" ht="66">
      <c r="B1074" s="55">
        <v>20.52</v>
      </c>
      <c r="C1074" s="1011" t="s">
        <v>1226</v>
      </c>
      <c r="D1074" s="11"/>
      <c r="E1074" s="91">
        <v>10</v>
      </c>
      <c r="F1074" s="9" t="s">
        <v>26</v>
      </c>
      <c r="G1074" s="16" t="s">
        <v>12</v>
      </c>
      <c r="H1074" s="17" t="s">
        <v>13</v>
      </c>
      <c r="I1074" s="16" t="s">
        <v>14</v>
      </c>
      <c r="J1074" s="39">
        <v>23</v>
      </c>
      <c r="K1074" s="18">
        <v>230</v>
      </c>
      <c r="L1074" s="969">
        <v>0</v>
      </c>
      <c r="M1074" s="39">
        <v>0</v>
      </c>
      <c r="N1074" s="1075">
        <v>0</v>
      </c>
      <c r="O1074" s="39">
        <v>0</v>
      </c>
      <c r="P1074" s="1075">
        <v>0</v>
      </c>
      <c r="Q1074" s="39">
        <v>0</v>
      </c>
      <c r="R1074" s="1075">
        <v>5</v>
      </c>
      <c r="S1074" s="39">
        <v>115</v>
      </c>
      <c r="T1074" s="1075">
        <v>0</v>
      </c>
      <c r="U1074" s="39">
        <v>0</v>
      </c>
      <c r="V1074" s="1075">
        <v>0</v>
      </c>
      <c r="W1074" s="39">
        <v>0</v>
      </c>
      <c r="X1074" s="1075">
        <v>5</v>
      </c>
      <c r="Y1074" s="39">
        <v>115</v>
      </c>
      <c r="Z1074" s="1075">
        <v>0</v>
      </c>
      <c r="AA1074" s="39">
        <v>0</v>
      </c>
      <c r="AB1074" s="1075">
        <v>0</v>
      </c>
      <c r="AC1074" s="39">
        <v>0</v>
      </c>
      <c r="AD1074" s="1075">
        <v>0</v>
      </c>
      <c r="AE1074" s="39">
        <v>0</v>
      </c>
      <c r="AF1074" s="1075">
        <v>0</v>
      </c>
      <c r="AG1074" s="39">
        <v>0</v>
      </c>
      <c r="AH1074" s="1075">
        <v>0</v>
      </c>
      <c r="AI1074" s="39">
        <v>0</v>
      </c>
    </row>
    <row r="1075" spans="2:35" s="6" customFormat="1" ht="66">
      <c r="B1075" s="55">
        <v>45</v>
      </c>
      <c r="C1075" s="1011" t="s">
        <v>1227</v>
      </c>
      <c r="D1075" s="11"/>
      <c r="E1075" s="91">
        <v>150</v>
      </c>
      <c r="F1075" s="9" t="s">
        <v>26</v>
      </c>
      <c r="G1075" s="16" t="s">
        <v>12</v>
      </c>
      <c r="H1075" s="17" t="s">
        <v>13</v>
      </c>
      <c r="I1075" s="16" t="s">
        <v>14</v>
      </c>
      <c r="J1075" s="39">
        <v>49</v>
      </c>
      <c r="K1075" s="18">
        <v>7350</v>
      </c>
      <c r="L1075" s="969">
        <v>0</v>
      </c>
      <c r="M1075" s="39">
        <v>0</v>
      </c>
      <c r="N1075" s="1075">
        <v>0</v>
      </c>
      <c r="O1075" s="39">
        <v>0</v>
      </c>
      <c r="P1075" s="1075">
        <v>0</v>
      </c>
      <c r="Q1075" s="39">
        <v>0</v>
      </c>
      <c r="R1075" s="1075">
        <v>150</v>
      </c>
      <c r="S1075" s="39">
        <v>7350</v>
      </c>
      <c r="T1075" s="1075">
        <v>0</v>
      </c>
      <c r="U1075" s="39">
        <v>0</v>
      </c>
      <c r="V1075" s="1075">
        <v>0</v>
      </c>
      <c r="W1075" s="39">
        <v>0</v>
      </c>
      <c r="X1075" s="1075">
        <v>0</v>
      </c>
      <c r="Y1075" s="39">
        <v>0</v>
      </c>
      <c r="Z1075" s="1075">
        <v>0</v>
      </c>
      <c r="AA1075" s="39">
        <v>0</v>
      </c>
      <c r="AB1075" s="1075">
        <v>0</v>
      </c>
      <c r="AC1075" s="39">
        <v>0</v>
      </c>
      <c r="AD1075" s="1075">
        <v>0</v>
      </c>
      <c r="AE1075" s="39">
        <v>0</v>
      </c>
      <c r="AF1075" s="1075">
        <v>0</v>
      </c>
      <c r="AG1075" s="39">
        <v>0</v>
      </c>
      <c r="AH1075" s="1075">
        <v>0</v>
      </c>
      <c r="AI1075" s="39">
        <v>0</v>
      </c>
    </row>
    <row r="1076" spans="2:35" s="6" customFormat="1" ht="66">
      <c r="B1076" s="55">
        <v>27.608181818181819</v>
      </c>
      <c r="C1076" s="30" t="s">
        <v>1228</v>
      </c>
      <c r="D1076" s="11"/>
      <c r="E1076" s="91">
        <v>5</v>
      </c>
      <c r="F1076" s="9" t="s">
        <v>26</v>
      </c>
      <c r="G1076" s="16" t="s">
        <v>12</v>
      </c>
      <c r="H1076" s="17" t="s">
        <v>13</v>
      </c>
      <c r="I1076" s="16" t="s">
        <v>14</v>
      </c>
      <c r="J1076" s="39">
        <v>30</v>
      </c>
      <c r="K1076" s="18">
        <v>150</v>
      </c>
      <c r="L1076" s="969">
        <v>1</v>
      </c>
      <c r="M1076" s="39">
        <v>30</v>
      </c>
      <c r="N1076" s="1075">
        <v>1</v>
      </c>
      <c r="O1076" s="39">
        <v>30</v>
      </c>
      <c r="P1076" s="1075">
        <v>1</v>
      </c>
      <c r="Q1076" s="39">
        <v>30</v>
      </c>
      <c r="R1076" s="1075">
        <v>1</v>
      </c>
      <c r="S1076" s="39">
        <v>30</v>
      </c>
      <c r="T1076" s="1075">
        <v>1</v>
      </c>
      <c r="U1076" s="39">
        <v>30</v>
      </c>
      <c r="V1076" s="1075">
        <v>0</v>
      </c>
      <c r="W1076" s="39">
        <v>0</v>
      </c>
      <c r="X1076" s="1075">
        <v>0</v>
      </c>
      <c r="Y1076" s="39">
        <v>0</v>
      </c>
      <c r="Z1076" s="1075">
        <v>0</v>
      </c>
      <c r="AA1076" s="39">
        <v>0</v>
      </c>
      <c r="AB1076" s="1075">
        <v>0</v>
      </c>
      <c r="AC1076" s="39">
        <v>0</v>
      </c>
      <c r="AD1076" s="1075">
        <v>0</v>
      </c>
      <c r="AE1076" s="39">
        <v>0</v>
      </c>
      <c r="AF1076" s="1075">
        <v>0</v>
      </c>
      <c r="AG1076" s="39">
        <v>0</v>
      </c>
      <c r="AH1076" s="1075">
        <v>0</v>
      </c>
      <c r="AI1076" s="39">
        <v>0</v>
      </c>
    </row>
    <row r="1077" spans="2:35" s="6" customFormat="1" ht="66">
      <c r="B1077" s="55">
        <v>290</v>
      </c>
      <c r="C1077" s="1011" t="s">
        <v>1229</v>
      </c>
      <c r="D1077" s="11"/>
      <c r="E1077" s="91">
        <v>5</v>
      </c>
      <c r="F1077" s="9" t="s">
        <v>26</v>
      </c>
      <c r="G1077" s="16" t="s">
        <v>12</v>
      </c>
      <c r="H1077" s="17" t="s">
        <v>13</v>
      </c>
      <c r="I1077" s="16" t="s">
        <v>14</v>
      </c>
      <c r="J1077" s="39">
        <v>314</v>
      </c>
      <c r="K1077" s="18">
        <v>1570</v>
      </c>
      <c r="L1077" s="969">
        <v>3</v>
      </c>
      <c r="M1077" s="39">
        <v>942</v>
      </c>
      <c r="N1077" s="1075">
        <v>0</v>
      </c>
      <c r="O1077" s="39">
        <v>0</v>
      </c>
      <c r="P1077" s="1075">
        <v>2</v>
      </c>
      <c r="Q1077" s="39">
        <v>628</v>
      </c>
      <c r="R1077" s="1075">
        <v>0</v>
      </c>
      <c r="S1077" s="39">
        <v>0</v>
      </c>
      <c r="T1077" s="1075">
        <v>0</v>
      </c>
      <c r="U1077" s="39">
        <v>0</v>
      </c>
      <c r="V1077" s="1075">
        <v>0</v>
      </c>
      <c r="W1077" s="39">
        <v>0</v>
      </c>
      <c r="X1077" s="1075">
        <v>0</v>
      </c>
      <c r="Y1077" s="39">
        <v>0</v>
      </c>
      <c r="Z1077" s="1075">
        <v>0</v>
      </c>
      <c r="AA1077" s="39">
        <v>0</v>
      </c>
      <c r="AB1077" s="1075">
        <v>0</v>
      </c>
      <c r="AC1077" s="39">
        <v>0</v>
      </c>
      <c r="AD1077" s="1075">
        <v>0</v>
      </c>
      <c r="AE1077" s="39">
        <v>0</v>
      </c>
      <c r="AF1077" s="1075">
        <v>0</v>
      </c>
      <c r="AG1077" s="39">
        <v>0</v>
      </c>
      <c r="AH1077" s="1075">
        <v>0</v>
      </c>
      <c r="AI1077" s="39">
        <v>0</v>
      </c>
    </row>
    <row r="1078" spans="2:35" s="6" customFormat="1" ht="66">
      <c r="B1078" s="55">
        <v>16.110153846153846</v>
      </c>
      <c r="C1078" s="1011" t="s">
        <v>1231</v>
      </c>
      <c r="D1078" s="11"/>
      <c r="E1078" s="91">
        <v>10</v>
      </c>
      <c r="F1078" s="9" t="s">
        <v>26</v>
      </c>
      <c r="G1078" s="16" t="s">
        <v>12</v>
      </c>
      <c r="H1078" s="17" t="s">
        <v>13</v>
      </c>
      <c r="I1078" s="16" t="s">
        <v>14</v>
      </c>
      <c r="J1078" s="39">
        <v>18</v>
      </c>
      <c r="K1078" s="18">
        <v>180</v>
      </c>
      <c r="L1078" s="969">
        <v>5</v>
      </c>
      <c r="M1078" s="39">
        <v>90</v>
      </c>
      <c r="N1078" s="1075">
        <v>0</v>
      </c>
      <c r="O1078" s="39">
        <v>0</v>
      </c>
      <c r="P1078" s="1075">
        <v>5</v>
      </c>
      <c r="Q1078" s="39">
        <v>90</v>
      </c>
      <c r="R1078" s="1075">
        <v>0</v>
      </c>
      <c r="S1078" s="39">
        <v>0</v>
      </c>
      <c r="T1078" s="1075">
        <v>0</v>
      </c>
      <c r="U1078" s="39">
        <v>0</v>
      </c>
      <c r="V1078" s="1075">
        <v>0</v>
      </c>
      <c r="W1078" s="39">
        <v>0</v>
      </c>
      <c r="X1078" s="1075">
        <v>0</v>
      </c>
      <c r="Y1078" s="39">
        <v>0</v>
      </c>
      <c r="Z1078" s="1075">
        <v>0</v>
      </c>
      <c r="AA1078" s="39">
        <v>0</v>
      </c>
      <c r="AB1078" s="1075">
        <v>0</v>
      </c>
      <c r="AC1078" s="39">
        <v>0</v>
      </c>
      <c r="AD1078" s="1075">
        <v>0</v>
      </c>
      <c r="AE1078" s="39">
        <v>0</v>
      </c>
      <c r="AF1078" s="1075">
        <v>0</v>
      </c>
      <c r="AG1078" s="39">
        <v>0</v>
      </c>
      <c r="AH1078" s="1075">
        <v>0</v>
      </c>
      <c r="AI1078" s="39">
        <v>0</v>
      </c>
    </row>
    <row r="1079" spans="2:35" s="6" customFormat="1" ht="66">
      <c r="B1079" s="55">
        <v>133</v>
      </c>
      <c r="C1079" s="1012" t="s">
        <v>1232</v>
      </c>
      <c r="D1079" s="11"/>
      <c r="E1079" s="91">
        <v>15</v>
      </c>
      <c r="F1079" s="9" t="s">
        <v>26</v>
      </c>
      <c r="G1079" s="16" t="s">
        <v>12</v>
      </c>
      <c r="H1079" s="17" t="s">
        <v>13</v>
      </c>
      <c r="I1079" s="16" t="s">
        <v>14</v>
      </c>
      <c r="J1079" s="39">
        <v>144</v>
      </c>
      <c r="K1079" s="18">
        <v>2160</v>
      </c>
      <c r="L1079" s="969">
        <v>0</v>
      </c>
      <c r="M1079" s="39">
        <v>0</v>
      </c>
      <c r="N1079" s="1075">
        <v>0</v>
      </c>
      <c r="O1079" s="39">
        <v>0</v>
      </c>
      <c r="P1079" s="1075">
        <v>0</v>
      </c>
      <c r="Q1079" s="39">
        <v>0</v>
      </c>
      <c r="R1079" s="1075">
        <v>15</v>
      </c>
      <c r="S1079" s="39">
        <v>2160</v>
      </c>
      <c r="T1079" s="1075">
        <v>0</v>
      </c>
      <c r="U1079" s="39">
        <v>0</v>
      </c>
      <c r="V1079" s="1075">
        <v>0</v>
      </c>
      <c r="W1079" s="39">
        <v>0</v>
      </c>
      <c r="X1079" s="1075">
        <v>0</v>
      </c>
      <c r="Y1079" s="39">
        <v>0</v>
      </c>
      <c r="Z1079" s="1075">
        <v>0</v>
      </c>
      <c r="AA1079" s="39">
        <v>0</v>
      </c>
      <c r="AB1079" s="1075">
        <v>0</v>
      </c>
      <c r="AC1079" s="39">
        <v>0</v>
      </c>
      <c r="AD1079" s="1075">
        <v>0</v>
      </c>
      <c r="AE1079" s="39">
        <v>0</v>
      </c>
      <c r="AF1079" s="1075">
        <v>0</v>
      </c>
      <c r="AG1079" s="39">
        <v>0</v>
      </c>
      <c r="AH1079" s="1075">
        <v>0</v>
      </c>
      <c r="AI1079" s="39">
        <v>0</v>
      </c>
    </row>
    <row r="1080" spans="2:35" s="6" customFormat="1" ht="66">
      <c r="B1080" s="55">
        <v>24.26806451612903</v>
      </c>
      <c r="C1080" s="30" t="s">
        <v>1233</v>
      </c>
      <c r="D1080" s="11"/>
      <c r="E1080" s="91">
        <v>65</v>
      </c>
      <c r="F1080" s="9" t="s">
        <v>26</v>
      </c>
      <c r="G1080" s="16" t="s">
        <v>12</v>
      </c>
      <c r="H1080" s="17" t="s">
        <v>13</v>
      </c>
      <c r="I1080" s="16" t="s">
        <v>14</v>
      </c>
      <c r="J1080" s="39">
        <v>27</v>
      </c>
      <c r="K1080" s="18">
        <v>1755</v>
      </c>
      <c r="L1080" s="969">
        <v>5</v>
      </c>
      <c r="M1080" s="39">
        <v>135</v>
      </c>
      <c r="N1080" s="1075">
        <v>0</v>
      </c>
      <c r="O1080" s="39">
        <v>0</v>
      </c>
      <c r="P1080" s="1075">
        <v>5</v>
      </c>
      <c r="Q1080" s="39">
        <v>135</v>
      </c>
      <c r="R1080" s="1075">
        <v>55</v>
      </c>
      <c r="S1080" s="39">
        <v>1485</v>
      </c>
      <c r="T1080" s="1075">
        <v>0</v>
      </c>
      <c r="U1080" s="39">
        <v>0</v>
      </c>
      <c r="V1080" s="1075">
        <v>0</v>
      </c>
      <c r="W1080" s="39">
        <v>0</v>
      </c>
      <c r="X1080" s="1075">
        <v>0</v>
      </c>
      <c r="Y1080" s="39">
        <v>0</v>
      </c>
      <c r="Z1080" s="1075">
        <v>0</v>
      </c>
      <c r="AA1080" s="39">
        <v>0</v>
      </c>
      <c r="AB1080" s="1075">
        <v>0</v>
      </c>
      <c r="AC1080" s="39">
        <v>0</v>
      </c>
      <c r="AD1080" s="1075">
        <v>0</v>
      </c>
      <c r="AE1080" s="39">
        <v>0</v>
      </c>
      <c r="AF1080" s="1075">
        <v>0</v>
      </c>
      <c r="AG1080" s="39">
        <v>0</v>
      </c>
      <c r="AH1080" s="1075">
        <v>0</v>
      </c>
      <c r="AI1080" s="39">
        <v>0</v>
      </c>
    </row>
    <row r="1081" spans="2:35" s="6" customFormat="1" ht="66">
      <c r="B1081" s="55">
        <v>37.799999999999997</v>
      </c>
      <c r="C1081" s="1011" t="s">
        <v>1234</v>
      </c>
      <c r="D1081" s="11"/>
      <c r="E1081" s="91">
        <v>30</v>
      </c>
      <c r="F1081" s="9" t="s">
        <v>1187</v>
      </c>
      <c r="G1081" s="16" t="s">
        <v>12</v>
      </c>
      <c r="H1081" s="17" t="s">
        <v>13</v>
      </c>
      <c r="I1081" s="16" t="s">
        <v>14</v>
      </c>
      <c r="J1081" s="39">
        <v>41</v>
      </c>
      <c r="K1081" s="18">
        <v>1230</v>
      </c>
      <c r="L1081" s="969">
        <v>5</v>
      </c>
      <c r="M1081" s="39">
        <v>205</v>
      </c>
      <c r="N1081" s="1075">
        <v>0</v>
      </c>
      <c r="O1081" s="39">
        <v>0</v>
      </c>
      <c r="P1081" s="1075">
        <v>5</v>
      </c>
      <c r="Q1081" s="39">
        <v>205</v>
      </c>
      <c r="R1081" s="1075">
        <v>10</v>
      </c>
      <c r="S1081" s="39">
        <v>410</v>
      </c>
      <c r="T1081" s="1075">
        <v>0</v>
      </c>
      <c r="U1081" s="39">
        <v>0</v>
      </c>
      <c r="V1081" s="1075">
        <v>0</v>
      </c>
      <c r="W1081" s="39">
        <v>0</v>
      </c>
      <c r="X1081" s="1075">
        <v>10</v>
      </c>
      <c r="Y1081" s="39">
        <v>410</v>
      </c>
      <c r="Z1081" s="1075">
        <v>0</v>
      </c>
      <c r="AA1081" s="39">
        <v>0</v>
      </c>
      <c r="AB1081" s="1075">
        <v>0</v>
      </c>
      <c r="AC1081" s="39">
        <v>0</v>
      </c>
      <c r="AD1081" s="1075">
        <v>0</v>
      </c>
      <c r="AE1081" s="39">
        <v>0</v>
      </c>
      <c r="AF1081" s="1075">
        <v>0</v>
      </c>
      <c r="AG1081" s="39">
        <v>0</v>
      </c>
      <c r="AH1081" s="1075">
        <v>0</v>
      </c>
      <c r="AI1081" s="39">
        <v>0</v>
      </c>
    </row>
    <row r="1082" spans="2:35" s="6" customFormat="1" ht="66">
      <c r="B1082" s="55">
        <v>50.04</v>
      </c>
      <c r="C1082" s="1012" t="s">
        <v>1235</v>
      </c>
      <c r="D1082" s="11"/>
      <c r="E1082" s="91">
        <v>5</v>
      </c>
      <c r="F1082" s="9" t="s">
        <v>26</v>
      </c>
      <c r="G1082" s="16" t="s">
        <v>12</v>
      </c>
      <c r="H1082" s="17" t="s">
        <v>13</v>
      </c>
      <c r="I1082" s="16" t="s">
        <v>14</v>
      </c>
      <c r="J1082" s="39">
        <v>55</v>
      </c>
      <c r="K1082" s="18">
        <v>275</v>
      </c>
      <c r="L1082" s="969">
        <v>3</v>
      </c>
      <c r="M1082" s="39">
        <v>165</v>
      </c>
      <c r="N1082" s="1075">
        <v>0</v>
      </c>
      <c r="O1082" s="39">
        <v>0</v>
      </c>
      <c r="P1082" s="1075">
        <v>2</v>
      </c>
      <c r="Q1082" s="39">
        <v>110</v>
      </c>
      <c r="R1082" s="1075">
        <v>0</v>
      </c>
      <c r="S1082" s="39">
        <v>0</v>
      </c>
      <c r="T1082" s="1075">
        <v>0</v>
      </c>
      <c r="U1082" s="39">
        <v>0</v>
      </c>
      <c r="V1082" s="1075">
        <v>0</v>
      </c>
      <c r="W1082" s="39">
        <v>0</v>
      </c>
      <c r="X1082" s="1075">
        <v>0</v>
      </c>
      <c r="Y1082" s="39">
        <v>0</v>
      </c>
      <c r="Z1082" s="1075">
        <v>0</v>
      </c>
      <c r="AA1082" s="39">
        <v>0</v>
      </c>
      <c r="AB1082" s="1075">
        <v>0</v>
      </c>
      <c r="AC1082" s="39">
        <v>0</v>
      </c>
      <c r="AD1082" s="1075">
        <v>0</v>
      </c>
      <c r="AE1082" s="39">
        <v>0</v>
      </c>
      <c r="AF1082" s="1075">
        <v>0</v>
      </c>
      <c r="AG1082" s="39">
        <v>0</v>
      </c>
      <c r="AH1082" s="1075">
        <v>0</v>
      </c>
      <c r="AI1082" s="39">
        <v>0</v>
      </c>
    </row>
    <row r="1083" spans="2:35" s="6" customFormat="1" ht="66">
      <c r="B1083" s="55">
        <v>170.381</v>
      </c>
      <c r="C1083" s="30" t="s">
        <v>1236</v>
      </c>
      <c r="D1083" s="11"/>
      <c r="E1083" s="91">
        <v>25</v>
      </c>
      <c r="F1083" s="9" t="s">
        <v>1187</v>
      </c>
      <c r="G1083" s="16" t="s">
        <v>12</v>
      </c>
      <c r="H1083" s="17" t="s">
        <v>13</v>
      </c>
      <c r="I1083" s="16" t="s">
        <v>14</v>
      </c>
      <c r="J1083" s="39">
        <v>185</v>
      </c>
      <c r="K1083" s="18">
        <v>4625</v>
      </c>
      <c r="L1083" s="969">
        <v>3</v>
      </c>
      <c r="M1083" s="39">
        <v>555</v>
      </c>
      <c r="N1083" s="1075">
        <v>0</v>
      </c>
      <c r="O1083" s="39">
        <v>0</v>
      </c>
      <c r="P1083" s="1075">
        <v>2</v>
      </c>
      <c r="Q1083" s="39">
        <v>370</v>
      </c>
      <c r="R1083" s="1075">
        <v>20</v>
      </c>
      <c r="S1083" s="39">
        <v>3700</v>
      </c>
      <c r="T1083" s="1075">
        <v>0</v>
      </c>
      <c r="U1083" s="39">
        <v>0</v>
      </c>
      <c r="V1083" s="1075">
        <v>0</v>
      </c>
      <c r="W1083" s="39">
        <v>0</v>
      </c>
      <c r="X1083" s="1075">
        <v>0</v>
      </c>
      <c r="Y1083" s="39">
        <v>0</v>
      </c>
      <c r="Z1083" s="1075">
        <v>0</v>
      </c>
      <c r="AA1083" s="39">
        <v>0</v>
      </c>
      <c r="AB1083" s="1075">
        <v>0</v>
      </c>
      <c r="AC1083" s="39">
        <v>0</v>
      </c>
      <c r="AD1083" s="1075">
        <v>0</v>
      </c>
      <c r="AE1083" s="39">
        <v>0</v>
      </c>
      <c r="AF1083" s="1075">
        <v>0</v>
      </c>
      <c r="AG1083" s="39">
        <v>0</v>
      </c>
      <c r="AH1083" s="1075">
        <v>0</v>
      </c>
      <c r="AI1083" s="39">
        <v>0</v>
      </c>
    </row>
    <row r="1084" spans="2:35" s="6" customFormat="1" ht="66">
      <c r="B1084" s="55">
        <v>48.859333333333332</v>
      </c>
      <c r="C1084" s="30" t="s">
        <v>1237</v>
      </c>
      <c r="D1084" s="11"/>
      <c r="E1084" s="91">
        <v>5</v>
      </c>
      <c r="F1084" s="9" t="s">
        <v>26</v>
      </c>
      <c r="G1084" s="16" t="s">
        <v>12</v>
      </c>
      <c r="H1084" s="17" t="s">
        <v>13</v>
      </c>
      <c r="I1084" s="16" t="s">
        <v>14</v>
      </c>
      <c r="J1084" s="39">
        <v>53</v>
      </c>
      <c r="K1084" s="18">
        <v>265</v>
      </c>
      <c r="L1084" s="969">
        <v>3</v>
      </c>
      <c r="M1084" s="39">
        <v>159</v>
      </c>
      <c r="N1084" s="1075">
        <v>0</v>
      </c>
      <c r="O1084" s="39">
        <v>0</v>
      </c>
      <c r="P1084" s="1075">
        <v>2</v>
      </c>
      <c r="Q1084" s="39">
        <v>106</v>
      </c>
      <c r="R1084" s="1075">
        <v>0</v>
      </c>
      <c r="S1084" s="39">
        <v>0</v>
      </c>
      <c r="T1084" s="1075">
        <v>0</v>
      </c>
      <c r="U1084" s="39">
        <v>0</v>
      </c>
      <c r="V1084" s="1075">
        <v>0</v>
      </c>
      <c r="W1084" s="39">
        <v>0</v>
      </c>
      <c r="X1084" s="1075">
        <v>0</v>
      </c>
      <c r="Y1084" s="39">
        <v>0</v>
      </c>
      <c r="Z1084" s="1075">
        <v>0</v>
      </c>
      <c r="AA1084" s="39">
        <v>0</v>
      </c>
      <c r="AB1084" s="1075">
        <v>0</v>
      </c>
      <c r="AC1084" s="39">
        <v>0</v>
      </c>
      <c r="AD1084" s="1075">
        <v>0</v>
      </c>
      <c r="AE1084" s="39">
        <v>0</v>
      </c>
      <c r="AF1084" s="1075">
        <v>0</v>
      </c>
      <c r="AG1084" s="39">
        <v>0</v>
      </c>
      <c r="AH1084" s="1075">
        <v>0</v>
      </c>
      <c r="AI1084" s="39">
        <v>0</v>
      </c>
    </row>
    <row r="1085" spans="2:35" s="6" customFormat="1" ht="66">
      <c r="B1085" s="55">
        <v>32.4</v>
      </c>
      <c r="C1085" s="1011" t="s">
        <v>1238</v>
      </c>
      <c r="D1085" s="11"/>
      <c r="E1085" s="91">
        <v>5</v>
      </c>
      <c r="F1085" s="9" t="s">
        <v>26</v>
      </c>
      <c r="G1085" s="16" t="s">
        <v>12</v>
      </c>
      <c r="H1085" s="17" t="s">
        <v>13</v>
      </c>
      <c r="I1085" s="16" t="s">
        <v>14</v>
      </c>
      <c r="J1085" s="39">
        <v>35</v>
      </c>
      <c r="K1085" s="18">
        <v>175</v>
      </c>
      <c r="L1085" s="969">
        <v>3</v>
      </c>
      <c r="M1085" s="39">
        <v>105</v>
      </c>
      <c r="N1085" s="1075">
        <v>0</v>
      </c>
      <c r="O1085" s="39">
        <v>0</v>
      </c>
      <c r="P1085" s="1075">
        <v>2</v>
      </c>
      <c r="Q1085" s="39">
        <v>70</v>
      </c>
      <c r="R1085" s="1075">
        <v>0</v>
      </c>
      <c r="S1085" s="39">
        <v>0</v>
      </c>
      <c r="T1085" s="1075">
        <v>0</v>
      </c>
      <c r="U1085" s="39">
        <v>0</v>
      </c>
      <c r="V1085" s="1075">
        <v>0</v>
      </c>
      <c r="W1085" s="39">
        <v>0</v>
      </c>
      <c r="X1085" s="1075">
        <v>0</v>
      </c>
      <c r="Y1085" s="39">
        <v>0</v>
      </c>
      <c r="Z1085" s="1075">
        <v>0</v>
      </c>
      <c r="AA1085" s="39">
        <v>0</v>
      </c>
      <c r="AB1085" s="1075">
        <v>0</v>
      </c>
      <c r="AC1085" s="39">
        <v>0</v>
      </c>
      <c r="AD1085" s="1075">
        <v>0</v>
      </c>
      <c r="AE1085" s="39">
        <v>0</v>
      </c>
      <c r="AF1085" s="1075">
        <v>0</v>
      </c>
      <c r="AG1085" s="39">
        <v>0</v>
      </c>
      <c r="AH1085" s="1075">
        <v>0</v>
      </c>
      <c r="AI1085" s="39">
        <v>0</v>
      </c>
    </row>
    <row r="1086" spans="2:35" s="6" customFormat="1" ht="66">
      <c r="B1086" s="55">
        <v>308.90428571428572</v>
      </c>
      <c r="C1086" s="30" t="s">
        <v>1239</v>
      </c>
      <c r="D1086" s="11"/>
      <c r="E1086" s="91">
        <v>85</v>
      </c>
      <c r="F1086" s="9" t="s">
        <v>26</v>
      </c>
      <c r="G1086" s="16" t="s">
        <v>12</v>
      </c>
      <c r="H1086" s="17" t="s">
        <v>13</v>
      </c>
      <c r="I1086" s="16" t="s">
        <v>14</v>
      </c>
      <c r="J1086" s="39">
        <v>334</v>
      </c>
      <c r="K1086" s="18">
        <v>28390</v>
      </c>
      <c r="L1086" s="969">
        <v>3</v>
      </c>
      <c r="M1086" s="39">
        <v>1002</v>
      </c>
      <c r="N1086" s="1075">
        <v>0</v>
      </c>
      <c r="O1086" s="39">
        <v>0</v>
      </c>
      <c r="P1086" s="1075">
        <v>2</v>
      </c>
      <c r="Q1086" s="39">
        <v>668</v>
      </c>
      <c r="R1086" s="1075">
        <v>80</v>
      </c>
      <c r="S1086" s="39">
        <v>26720</v>
      </c>
      <c r="T1086" s="1075">
        <v>0</v>
      </c>
      <c r="U1086" s="39">
        <v>0</v>
      </c>
      <c r="V1086" s="1075">
        <v>0</v>
      </c>
      <c r="W1086" s="39">
        <v>0</v>
      </c>
      <c r="X1086" s="1075">
        <v>0</v>
      </c>
      <c r="Y1086" s="39">
        <v>0</v>
      </c>
      <c r="Z1086" s="1075">
        <v>0</v>
      </c>
      <c r="AA1086" s="39">
        <v>0</v>
      </c>
      <c r="AB1086" s="1075">
        <v>0</v>
      </c>
      <c r="AC1086" s="39">
        <v>0</v>
      </c>
      <c r="AD1086" s="1075">
        <v>0</v>
      </c>
      <c r="AE1086" s="39">
        <v>0</v>
      </c>
      <c r="AF1086" s="1075">
        <v>0</v>
      </c>
      <c r="AG1086" s="39">
        <v>0</v>
      </c>
      <c r="AH1086" s="1075">
        <v>0</v>
      </c>
      <c r="AI1086" s="39">
        <v>0</v>
      </c>
    </row>
    <row r="1087" spans="2:35" s="6" customFormat="1" ht="66">
      <c r="B1087" s="55">
        <v>16.762631578947367</v>
      </c>
      <c r="C1087" s="1011" t="s">
        <v>1240</v>
      </c>
      <c r="D1087" s="11"/>
      <c r="E1087" s="91">
        <v>5</v>
      </c>
      <c r="F1087" s="23" t="s">
        <v>80</v>
      </c>
      <c r="G1087" s="16" t="s">
        <v>12</v>
      </c>
      <c r="H1087" s="17" t="s">
        <v>13</v>
      </c>
      <c r="I1087" s="16" t="s">
        <v>14</v>
      </c>
      <c r="J1087" s="39">
        <v>19</v>
      </c>
      <c r="K1087" s="18">
        <v>95</v>
      </c>
      <c r="L1087" s="969">
        <v>3</v>
      </c>
      <c r="M1087" s="39">
        <v>57</v>
      </c>
      <c r="N1087" s="1075">
        <v>0</v>
      </c>
      <c r="O1087" s="39">
        <v>0</v>
      </c>
      <c r="P1087" s="1075">
        <v>2</v>
      </c>
      <c r="Q1087" s="39">
        <v>38</v>
      </c>
      <c r="R1087" s="1075">
        <v>0</v>
      </c>
      <c r="S1087" s="39">
        <v>0</v>
      </c>
      <c r="T1087" s="1075">
        <v>0</v>
      </c>
      <c r="U1087" s="39">
        <v>0</v>
      </c>
      <c r="V1087" s="1075">
        <v>0</v>
      </c>
      <c r="W1087" s="39">
        <v>0</v>
      </c>
      <c r="X1087" s="1075">
        <v>0</v>
      </c>
      <c r="Y1087" s="39">
        <v>0</v>
      </c>
      <c r="Z1087" s="1075">
        <v>0</v>
      </c>
      <c r="AA1087" s="39">
        <v>0</v>
      </c>
      <c r="AB1087" s="1075">
        <v>0</v>
      </c>
      <c r="AC1087" s="39">
        <v>0</v>
      </c>
      <c r="AD1087" s="1075">
        <v>0</v>
      </c>
      <c r="AE1087" s="39">
        <v>0</v>
      </c>
      <c r="AF1087" s="1075">
        <v>0</v>
      </c>
      <c r="AG1087" s="39">
        <v>0</v>
      </c>
      <c r="AH1087" s="1075">
        <v>0</v>
      </c>
      <c r="AI1087" s="39">
        <v>0</v>
      </c>
    </row>
    <row r="1088" spans="2:35" s="6" customFormat="1" ht="66">
      <c r="B1088" s="55">
        <v>25.871851851851851</v>
      </c>
      <c r="C1088" s="1011" t="s">
        <v>1241</v>
      </c>
      <c r="D1088" s="11"/>
      <c r="E1088" s="91">
        <v>10</v>
      </c>
      <c r="F1088" s="9" t="s">
        <v>1187</v>
      </c>
      <c r="G1088" s="16" t="s">
        <v>12</v>
      </c>
      <c r="H1088" s="17" t="s">
        <v>13</v>
      </c>
      <c r="I1088" s="16" t="s">
        <v>14</v>
      </c>
      <c r="J1088" s="39">
        <v>28</v>
      </c>
      <c r="K1088" s="18">
        <v>280</v>
      </c>
      <c r="L1088" s="969">
        <v>0</v>
      </c>
      <c r="M1088" s="39">
        <v>0</v>
      </c>
      <c r="N1088" s="1075">
        <v>0</v>
      </c>
      <c r="O1088" s="39">
        <v>0</v>
      </c>
      <c r="P1088" s="1075">
        <v>0</v>
      </c>
      <c r="Q1088" s="39">
        <v>0</v>
      </c>
      <c r="R1088" s="1075">
        <v>5</v>
      </c>
      <c r="S1088" s="39">
        <v>140</v>
      </c>
      <c r="T1088" s="1075">
        <v>0</v>
      </c>
      <c r="U1088" s="39">
        <v>0</v>
      </c>
      <c r="V1088" s="1075">
        <v>0</v>
      </c>
      <c r="W1088" s="39">
        <v>0</v>
      </c>
      <c r="X1088" s="1075">
        <v>5</v>
      </c>
      <c r="Y1088" s="39">
        <v>140</v>
      </c>
      <c r="Z1088" s="1075">
        <v>0</v>
      </c>
      <c r="AA1088" s="39">
        <v>0</v>
      </c>
      <c r="AB1088" s="1075">
        <v>0</v>
      </c>
      <c r="AC1088" s="39">
        <v>0</v>
      </c>
      <c r="AD1088" s="1075">
        <v>0</v>
      </c>
      <c r="AE1088" s="39">
        <v>0</v>
      </c>
      <c r="AF1088" s="1075">
        <v>0</v>
      </c>
      <c r="AG1088" s="39">
        <v>0</v>
      </c>
      <c r="AH1088" s="1075">
        <v>0</v>
      </c>
      <c r="AI1088" s="39">
        <v>0</v>
      </c>
    </row>
    <row r="1089" spans="2:35" s="6" customFormat="1" ht="66">
      <c r="B1089" s="55">
        <v>65.146000000000001</v>
      </c>
      <c r="C1089" s="30" t="s">
        <v>1242</v>
      </c>
      <c r="D1089" s="11"/>
      <c r="E1089" s="91">
        <v>25</v>
      </c>
      <c r="F1089" s="9" t="s">
        <v>11</v>
      </c>
      <c r="G1089" s="16" t="s">
        <v>12</v>
      </c>
      <c r="H1089" s="17" t="s">
        <v>13</v>
      </c>
      <c r="I1089" s="16" t="s">
        <v>14</v>
      </c>
      <c r="J1089" s="39">
        <v>71</v>
      </c>
      <c r="K1089" s="18">
        <v>1775</v>
      </c>
      <c r="L1089" s="969">
        <v>3</v>
      </c>
      <c r="M1089" s="39">
        <v>213</v>
      </c>
      <c r="N1089" s="1075">
        <v>0</v>
      </c>
      <c r="O1089" s="39">
        <v>0</v>
      </c>
      <c r="P1089" s="1075">
        <v>2</v>
      </c>
      <c r="Q1089" s="39">
        <v>142</v>
      </c>
      <c r="R1089" s="1075">
        <v>20</v>
      </c>
      <c r="S1089" s="39">
        <v>1420</v>
      </c>
      <c r="T1089" s="1075">
        <v>0</v>
      </c>
      <c r="U1089" s="39">
        <v>0</v>
      </c>
      <c r="V1089" s="1075">
        <v>0</v>
      </c>
      <c r="W1089" s="39">
        <v>0</v>
      </c>
      <c r="X1089" s="1075">
        <v>0</v>
      </c>
      <c r="Y1089" s="39">
        <v>0</v>
      </c>
      <c r="Z1089" s="1075">
        <v>0</v>
      </c>
      <c r="AA1089" s="39">
        <v>0</v>
      </c>
      <c r="AB1089" s="1075">
        <v>0</v>
      </c>
      <c r="AC1089" s="39">
        <v>0</v>
      </c>
      <c r="AD1089" s="1075">
        <v>0</v>
      </c>
      <c r="AE1089" s="39">
        <v>0</v>
      </c>
      <c r="AF1089" s="1075">
        <v>0</v>
      </c>
      <c r="AG1089" s="39">
        <v>0</v>
      </c>
      <c r="AH1089" s="1075">
        <v>0</v>
      </c>
      <c r="AI1089" s="39">
        <v>0</v>
      </c>
    </row>
    <row r="1090" spans="2:35" s="6" customFormat="1" ht="66">
      <c r="B1090" s="55">
        <v>68.415000000000006</v>
      </c>
      <c r="C1090" s="30" t="s">
        <v>1243</v>
      </c>
      <c r="D1090" s="11"/>
      <c r="E1090" s="91">
        <v>15</v>
      </c>
      <c r="F1090" s="9" t="s">
        <v>1187</v>
      </c>
      <c r="G1090" s="16" t="s">
        <v>12</v>
      </c>
      <c r="H1090" s="17" t="s">
        <v>13</v>
      </c>
      <c r="I1090" s="16" t="s">
        <v>14</v>
      </c>
      <c r="J1090" s="39">
        <v>74</v>
      </c>
      <c r="K1090" s="18">
        <v>1110</v>
      </c>
      <c r="L1090" s="969">
        <v>3</v>
      </c>
      <c r="M1090" s="39">
        <v>222</v>
      </c>
      <c r="N1090" s="1075">
        <v>0</v>
      </c>
      <c r="O1090" s="39">
        <v>0</v>
      </c>
      <c r="P1090" s="1075">
        <v>2</v>
      </c>
      <c r="Q1090" s="39">
        <v>148</v>
      </c>
      <c r="R1090" s="1075">
        <v>10</v>
      </c>
      <c r="S1090" s="39">
        <v>740</v>
      </c>
      <c r="T1090" s="1075">
        <v>0</v>
      </c>
      <c r="U1090" s="39">
        <v>0</v>
      </c>
      <c r="V1090" s="1075">
        <v>0</v>
      </c>
      <c r="W1090" s="39">
        <v>0</v>
      </c>
      <c r="X1090" s="1075">
        <v>0</v>
      </c>
      <c r="Y1090" s="39">
        <v>0</v>
      </c>
      <c r="Z1090" s="1075">
        <v>0</v>
      </c>
      <c r="AA1090" s="39">
        <v>0</v>
      </c>
      <c r="AB1090" s="1075">
        <v>0</v>
      </c>
      <c r="AC1090" s="39">
        <v>0</v>
      </c>
      <c r="AD1090" s="1075">
        <v>0</v>
      </c>
      <c r="AE1090" s="39">
        <v>0</v>
      </c>
      <c r="AF1090" s="1075">
        <v>0</v>
      </c>
      <c r="AG1090" s="39">
        <v>0</v>
      </c>
      <c r="AH1090" s="1075">
        <v>0</v>
      </c>
      <c r="AI1090" s="39">
        <v>0</v>
      </c>
    </row>
    <row r="1091" spans="2:35" s="6" customFormat="1" ht="66">
      <c r="B1091" s="55">
        <v>39.715838509316768</v>
      </c>
      <c r="C1091" s="1011" t="s">
        <v>1244</v>
      </c>
      <c r="D1091" s="11"/>
      <c r="E1091" s="91">
        <v>105</v>
      </c>
      <c r="F1091" s="23" t="s">
        <v>80</v>
      </c>
      <c r="G1091" s="16" t="s">
        <v>12</v>
      </c>
      <c r="H1091" s="17" t="s">
        <v>13</v>
      </c>
      <c r="I1091" s="16" t="s">
        <v>14</v>
      </c>
      <c r="J1091" s="39">
        <v>43</v>
      </c>
      <c r="K1091" s="18">
        <v>4515</v>
      </c>
      <c r="L1091" s="969">
        <v>3</v>
      </c>
      <c r="M1091" s="39">
        <v>129</v>
      </c>
      <c r="N1091" s="1075">
        <v>0</v>
      </c>
      <c r="O1091" s="39">
        <v>0</v>
      </c>
      <c r="P1091" s="1075">
        <v>2</v>
      </c>
      <c r="Q1091" s="39">
        <v>86</v>
      </c>
      <c r="R1091" s="1075">
        <v>100</v>
      </c>
      <c r="S1091" s="39">
        <v>4300</v>
      </c>
      <c r="T1091" s="1075">
        <v>0</v>
      </c>
      <c r="U1091" s="39">
        <v>0</v>
      </c>
      <c r="V1091" s="1075">
        <v>0</v>
      </c>
      <c r="W1091" s="39">
        <v>0</v>
      </c>
      <c r="X1091" s="1075">
        <v>0</v>
      </c>
      <c r="Y1091" s="39">
        <v>0</v>
      </c>
      <c r="Z1091" s="1075">
        <v>0</v>
      </c>
      <c r="AA1091" s="39">
        <v>0</v>
      </c>
      <c r="AB1091" s="1075">
        <v>0</v>
      </c>
      <c r="AC1091" s="39">
        <v>0</v>
      </c>
      <c r="AD1091" s="1075">
        <v>0</v>
      </c>
      <c r="AE1091" s="39">
        <v>0</v>
      </c>
      <c r="AF1091" s="1075">
        <v>0</v>
      </c>
      <c r="AG1091" s="39">
        <v>0</v>
      </c>
      <c r="AH1091" s="1075">
        <v>0</v>
      </c>
      <c r="AI1091" s="39">
        <v>0</v>
      </c>
    </row>
    <row r="1092" spans="2:35" s="6" customFormat="1" ht="66">
      <c r="B1092" s="55">
        <v>38.5</v>
      </c>
      <c r="C1092" s="1011" t="s">
        <v>1245</v>
      </c>
      <c r="D1092" s="11"/>
      <c r="E1092" s="91">
        <v>55</v>
      </c>
      <c r="F1092" s="23" t="s">
        <v>26</v>
      </c>
      <c r="G1092" s="16" t="s">
        <v>12</v>
      </c>
      <c r="H1092" s="17" t="s">
        <v>13</v>
      </c>
      <c r="I1092" s="16" t="s">
        <v>14</v>
      </c>
      <c r="J1092" s="39">
        <v>42</v>
      </c>
      <c r="K1092" s="18">
        <v>2310</v>
      </c>
      <c r="L1092" s="969">
        <v>3</v>
      </c>
      <c r="M1092" s="39">
        <v>126</v>
      </c>
      <c r="N1092" s="1075">
        <v>0</v>
      </c>
      <c r="O1092" s="39">
        <v>0</v>
      </c>
      <c r="P1092" s="1075">
        <v>2</v>
      </c>
      <c r="Q1092" s="39">
        <v>84</v>
      </c>
      <c r="R1092" s="1075">
        <v>50</v>
      </c>
      <c r="S1092" s="39">
        <v>2100</v>
      </c>
      <c r="T1092" s="1075">
        <v>0</v>
      </c>
      <c r="U1092" s="39">
        <v>0</v>
      </c>
      <c r="V1092" s="1075">
        <v>0</v>
      </c>
      <c r="W1092" s="39">
        <v>0</v>
      </c>
      <c r="X1092" s="1075">
        <v>0</v>
      </c>
      <c r="Y1092" s="39">
        <v>0</v>
      </c>
      <c r="Z1092" s="1075">
        <v>0</v>
      </c>
      <c r="AA1092" s="39">
        <v>0</v>
      </c>
      <c r="AB1092" s="1075">
        <v>0</v>
      </c>
      <c r="AC1092" s="39">
        <v>0</v>
      </c>
      <c r="AD1092" s="1075">
        <v>0</v>
      </c>
      <c r="AE1092" s="39">
        <v>0</v>
      </c>
      <c r="AF1092" s="1075">
        <v>0</v>
      </c>
      <c r="AG1092" s="39">
        <v>0</v>
      </c>
      <c r="AH1092" s="1075">
        <v>0</v>
      </c>
      <c r="AI1092" s="39">
        <v>0</v>
      </c>
    </row>
    <row r="1093" spans="2:35" s="6" customFormat="1" ht="66">
      <c r="B1093" s="55">
        <v>37.800000000000004</v>
      </c>
      <c r="C1093" s="1011" t="s">
        <v>1246</v>
      </c>
      <c r="D1093" s="11"/>
      <c r="E1093" s="91">
        <v>5</v>
      </c>
      <c r="F1093" s="23" t="s">
        <v>1187</v>
      </c>
      <c r="G1093" s="16" t="s">
        <v>12</v>
      </c>
      <c r="H1093" s="17" t="s">
        <v>13</v>
      </c>
      <c r="I1093" s="16" t="s">
        <v>14</v>
      </c>
      <c r="J1093" s="39">
        <v>41</v>
      </c>
      <c r="K1093" s="18">
        <v>205</v>
      </c>
      <c r="L1093" s="969">
        <v>3</v>
      </c>
      <c r="M1093" s="39">
        <v>123</v>
      </c>
      <c r="N1093" s="1075">
        <v>0</v>
      </c>
      <c r="O1093" s="39">
        <v>0</v>
      </c>
      <c r="P1093" s="1075">
        <v>2</v>
      </c>
      <c r="Q1093" s="39">
        <v>82</v>
      </c>
      <c r="R1093" s="1075">
        <v>0</v>
      </c>
      <c r="S1093" s="39">
        <v>0</v>
      </c>
      <c r="T1093" s="1075">
        <v>0</v>
      </c>
      <c r="U1093" s="39">
        <v>0</v>
      </c>
      <c r="V1093" s="1075">
        <v>0</v>
      </c>
      <c r="W1093" s="39">
        <v>0</v>
      </c>
      <c r="X1093" s="1075">
        <v>0</v>
      </c>
      <c r="Y1093" s="39">
        <v>0</v>
      </c>
      <c r="Z1093" s="1075">
        <v>0</v>
      </c>
      <c r="AA1093" s="39">
        <v>0</v>
      </c>
      <c r="AB1093" s="1075">
        <v>0</v>
      </c>
      <c r="AC1093" s="39">
        <v>0</v>
      </c>
      <c r="AD1093" s="1075">
        <v>0</v>
      </c>
      <c r="AE1093" s="39">
        <v>0</v>
      </c>
      <c r="AF1093" s="1075">
        <v>0</v>
      </c>
      <c r="AG1093" s="39">
        <v>0</v>
      </c>
      <c r="AH1093" s="1075">
        <v>0</v>
      </c>
      <c r="AI1093" s="39">
        <v>0</v>
      </c>
    </row>
    <row r="1094" spans="2:35" s="6" customFormat="1" ht="66">
      <c r="B1094" s="55">
        <v>71.409666666666666</v>
      </c>
      <c r="C1094" s="30" t="s">
        <v>1247</v>
      </c>
      <c r="D1094" s="11"/>
      <c r="E1094" s="91">
        <v>6</v>
      </c>
      <c r="F1094" s="9" t="s">
        <v>26</v>
      </c>
      <c r="G1094" s="16" t="s">
        <v>12</v>
      </c>
      <c r="H1094" s="17" t="s">
        <v>13</v>
      </c>
      <c r="I1094" s="16" t="s">
        <v>14</v>
      </c>
      <c r="J1094" s="39">
        <v>78</v>
      </c>
      <c r="K1094" s="18">
        <v>468</v>
      </c>
      <c r="L1094" s="969">
        <v>0</v>
      </c>
      <c r="M1094" s="39">
        <v>0</v>
      </c>
      <c r="N1094" s="1075">
        <v>0</v>
      </c>
      <c r="O1094" s="39">
        <v>0</v>
      </c>
      <c r="P1094" s="1075">
        <v>0</v>
      </c>
      <c r="Q1094" s="39">
        <v>0</v>
      </c>
      <c r="R1094" s="1075">
        <v>6</v>
      </c>
      <c r="S1094" s="39">
        <v>468</v>
      </c>
      <c r="T1094" s="1075">
        <v>0</v>
      </c>
      <c r="U1094" s="39">
        <v>0</v>
      </c>
      <c r="V1094" s="1075">
        <v>0</v>
      </c>
      <c r="W1094" s="39">
        <v>0</v>
      </c>
      <c r="X1094" s="1075">
        <v>0</v>
      </c>
      <c r="Y1094" s="39">
        <v>0</v>
      </c>
      <c r="Z1094" s="1075">
        <v>0</v>
      </c>
      <c r="AA1094" s="39">
        <v>0</v>
      </c>
      <c r="AB1094" s="1075">
        <v>0</v>
      </c>
      <c r="AC1094" s="39">
        <v>0</v>
      </c>
      <c r="AD1094" s="1075">
        <v>0</v>
      </c>
      <c r="AE1094" s="39">
        <v>0</v>
      </c>
      <c r="AF1094" s="1075">
        <v>0</v>
      </c>
      <c r="AG1094" s="39">
        <v>0</v>
      </c>
      <c r="AH1094" s="1075">
        <v>0</v>
      </c>
      <c r="AI1094" s="39">
        <v>0</v>
      </c>
    </row>
    <row r="1095" spans="2:35" s="6" customFormat="1" ht="66">
      <c r="B1095" s="55">
        <v>87.695999999999998</v>
      </c>
      <c r="C1095" s="30" t="s">
        <v>1248</v>
      </c>
      <c r="D1095" s="11"/>
      <c r="E1095" s="91">
        <v>3</v>
      </c>
      <c r="F1095" s="9" t="s">
        <v>11</v>
      </c>
      <c r="G1095" s="16" t="s">
        <v>12</v>
      </c>
      <c r="H1095" s="17" t="s">
        <v>13</v>
      </c>
      <c r="I1095" s="16" t="s">
        <v>14</v>
      </c>
      <c r="J1095" s="39">
        <v>95</v>
      </c>
      <c r="K1095" s="18">
        <v>285</v>
      </c>
      <c r="L1095" s="969">
        <v>2</v>
      </c>
      <c r="M1095" s="39">
        <v>190</v>
      </c>
      <c r="N1095" s="1075">
        <v>0</v>
      </c>
      <c r="O1095" s="39">
        <v>0</v>
      </c>
      <c r="P1095" s="1075">
        <v>1</v>
      </c>
      <c r="Q1095" s="39">
        <v>95</v>
      </c>
      <c r="R1095" s="1075">
        <v>0</v>
      </c>
      <c r="S1095" s="39">
        <v>0</v>
      </c>
      <c r="T1095" s="1075">
        <v>0</v>
      </c>
      <c r="U1095" s="39">
        <v>0</v>
      </c>
      <c r="V1095" s="1075">
        <v>0</v>
      </c>
      <c r="W1095" s="39">
        <v>0</v>
      </c>
      <c r="X1095" s="1075">
        <v>0</v>
      </c>
      <c r="Y1095" s="39">
        <v>0</v>
      </c>
      <c r="Z1095" s="1075">
        <v>0</v>
      </c>
      <c r="AA1095" s="39">
        <v>0</v>
      </c>
      <c r="AB1095" s="1075">
        <v>0</v>
      </c>
      <c r="AC1095" s="39">
        <v>0</v>
      </c>
      <c r="AD1095" s="1075">
        <v>0</v>
      </c>
      <c r="AE1095" s="39">
        <v>0</v>
      </c>
      <c r="AF1095" s="1075">
        <v>0</v>
      </c>
      <c r="AG1095" s="39">
        <v>0</v>
      </c>
      <c r="AH1095" s="1075">
        <v>0</v>
      </c>
      <c r="AI1095" s="39">
        <v>0</v>
      </c>
    </row>
    <row r="1096" spans="2:35" s="6" customFormat="1" ht="66">
      <c r="B1096" s="55">
        <v>25.055999999999997</v>
      </c>
      <c r="C1096" s="1011" t="s">
        <v>1249</v>
      </c>
      <c r="D1096" s="11"/>
      <c r="E1096" s="91">
        <v>40</v>
      </c>
      <c r="F1096" s="9" t="s">
        <v>26</v>
      </c>
      <c r="G1096" s="16" t="s">
        <v>12</v>
      </c>
      <c r="H1096" s="17" t="s">
        <v>13</v>
      </c>
      <c r="I1096" s="16" t="s">
        <v>14</v>
      </c>
      <c r="J1096" s="39">
        <v>28</v>
      </c>
      <c r="K1096" s="18">
        <v>1120</v>
      </c>
      <c r="L1096" s="969">
        <v>10</v>
      </c>
      <c r="M1096" s="39">
        <v>280</v>
      </c>
      <c r="N1096" s="1075">
        <v>0</v>
      </c>
      <c r="O1096" s="39">
        <v>0</v>
      </c>
      <c r="P1096" s="1075">
        <v>5</v>
      </c>
      <c r="Q1096" s="39">
        <v>140</v>
      </c>
      <c r="R1096" s="1075">
        <v>20</v>
      </c>
      <c r="S1096" s="39">
        <v>560</v>
      </c>
      <c r="T1096" s="1075">
        <v>0</v>
      </c>
      <c r="U1096" s="39">
        <v>0</v>
      </c>
      <c r="V1096" s="1075">
        <v>0</v>
      </c>
      <c r="W1096" s="39">
        <v>0</v>
      </c>
      <c r="X1096" s="1075">
        <v>5</v>
      </c>
      <c r="Y1096" s="39">
        <v>140</v>
      </c>
      <c r="Z1096" s="1075">
        <v>0</v>
      </c>
      <c r="AA1096" s="39">
        <v>0</v>
      </c>
      <c r="AB1096" s="1075">
        <v>0</v>
      </c>
      <c r="AC1096" s="39">
        <v>0</v>
      </c>
      <c r="AD1096" s="1075">
        <v>0</v>
      </c>
      <c r="AE1096" s="39">
        <v>0</v>
      </c>
      <c r="AF1096" s="1075">
        <v>0</v>
      </c>
      <c r="AG1096" s="39">
        <v>0</v>
      </c>
      <c r="AH1096" s="1075">
        <v>0</v>
      </c>
      <c r="AI1096" s="39">
        <v>0</v>
      </c>
    </row>
    <row r="1097" spans="2:35" s="6" customFormat="1" ht="66">
      <c r="B1097" s="55">
        <v>23.230245901639343</v>
      </c>
      <c r="C1097" s="1011" t="s">
        <v>1250</v>
      </c>
      <c r="D1097" s="11"/>
      <c r="E1097" s="91">
        <v>100</v>
      </c>
      <c r="F1097" s="23" t="s">
        <v>80</v>
      </c>
      <c r="G1097" s="16" t="s">
        <v>12</v>
      </c>
      <c r="H1097" s="17" t="s">
        <v>13</v>
      </c>
      <c r="I1097" s="16" t="s">
        <v>14</v>
      </c>
      <c r="J1097" s="39">
        <v>25</v>
      </c>
      <c r="K1097" s="18">
        <v>2500</v>
      </c>
      <c r="L1097" s="969">
        <v>0</v>
      </c>
      <c r="M1097" s="39">
        <v>0</v>
      </c>
      <c r="N1097" s="1075">
        <v>0</v>
      </c>
      <c r="O1097" s="39">
        <v>0</v>
      </c>
      <c r="P1097" s="1075">
        <v>0</v>
      </c>
      <c r="Q1097" s="39">
        <v>0</v>
      </c>
      <c r="R1097" s="1075">
        <v>100</v>
      </c>
      <c r="S1097" s="39">
        <v>2500</v>
      </c>
      <c r="T1097" s="1075">
        <v>0</v>
      </c>
      <c r="U1097" s="39">
        <v>0</v>
      </c>
      <c r="V1097" s="1075">
        <v>0</v>
      </c>
      <c r="W1097" s="39">
        <v>0</v>
      </c>
      <c r="X1097" s="1075">
        <v>0</v>
      </c>
      <c r="Y1097" s="39">
        <v>0</v>
      </c>
      <c r="Z1097" s="1075">
        <v>0</v>
      </c>
      <c r="AA1097" s="39">
        <v>0</v>
      </c>
      <c r="AB1097" s="1075">
        <v>0</v>
      </c>
      <c r="AC1097" s="39">
        <v>0</v>
      </c>
      <c r="AD1097" s="1075">
        <v>0</v>
      </c>
      <c r="AE1097" s="39">
        <v>0</v>
      </c>
      <c r="AF1097" s="1075">
        <v>0</v>
      </c>
      <c r="AG1097" s="39">
        <v>0</v>
      </c>
      <c r="AH1097" s="1075">
        <v>0</v>
      </c>
      <c r="AI1097" s="39">
        <v>0</v>
      </c>
    </row>
    <row r="1098" spans="2:35" s="6" customFormat="1" ht="66">
      <c r="B1098" s="55">
        <v>21.500701298701301</v>
      </c>
      <c r="C1098" s="12" t="s">
        <v>1251</v>
      </c>
      <c r="D1098" s="11"/>
      <c r="E1098" s="91">
        <v>270</v>
      </c>
      <c r="F1098" s="9" t="s">
        <v>26</v>
      </c>
      <c r="G1098" s="16" t="s">
        <v>12</v>
      </c>
      <c r="H1098" s="17" t="s">
        <v>13</v>
      </c>
      <c r="I1098" s="16" t="s">
        <v>14</v>
      </c>
      <c r="J1098" s="39">
        <v>24</v>
      </c>
      <c r="K1098" s="18">
        <v>6480</v>
      </c>
      <c r="L1098" s="969">
        <v>0</v>
      </c>
      <c r="M1098" s="39">
        <v>0</v>
      </c>
      <c r="N1098" s="1075">
        <v>0</v>
      </c>
      <c r="O1098" s="39">
        <v>0</v>
      </c>
      <c r="P1098" s="1075">
        <v>0</v>
      </c>
      <c r="Q1098" s="39">
        <v>0</v>
      </c>
      <c r="R1098" s="1075">
        <v>270</v>
      </c>
      <c r="S1098" s="39">
        <v>6480</v>
      </c>
      <c r="T1098" s="1075">
        <v>0</v>
      </c>
      <c r="U1098" s="39">
        <v>0</v>
      </c>
      <c r="V1098" s="1075">
        <v>0</v>
      </c>
      <c r="W1098" s="39">
        <v>0</v>
      </c>
      <c r="X1098" s="1075">
        <v>0</v>
      </c>
      <c r="Y1098" s="39">
        <v>0</v>
      </c>
      <c r="Z1098" s="1075">
        <v>0</v>
      </c>
      <c r="AA1098" s="39">
        <v>0</v>
      </c>
      <c r="AB1098" s="1075">
        <v>0</v>
      </c>
      <c r="AC1098" s="39">
        <v>0</v>
      </c>
      <c r="AD1098" s="1075">
        <v>0</v>
      </c>
      <c r="AE1098" s="39">
        <v>0</v>
      </c>
      <c r="AF1098" s="1075">
        <v>0</v>
      </c>
      <c r="AG1098" s="39">
        <v>0</v>
      </c>
      <c r="AH1098" s="1075">
        <v>0</v>
      </c>
      <c r="AI1098" s="39">
        <v>0</v>
      </c>
    </row>
    <row r="1099" spans="2:35" s="6" customFormat="1" ht="66">
      <c r="B1099" s="55">
        <v>16.962352941176473</v>
      </c>
      <c r="C1099" s="13" t="s">
        <v>1252</v>
      </c>
      <c r="D1099" s="11"/>
      <c r="E1099" s="91">
        <v>10</v>
      </c>
      <c r="F1099" s="23" t="s">
        <v>1253</v>
      </c>
      <c r="G1099" s="16" t="s">
        <v>12</v>
      </c>
      <c r="H1099" s="17" t="s">
        <v>13</v>
      </c>
      <c r="I1099" s="16" t="s">
        <v>14</v>
      </c>
      <c r="J1099" s="39">
        <v>19</v>
      </c>
      <c r="K1099" s="18">
        <v>190</v>
      </c>
      <c r="L1099" s="969">
        <v>5</v>
      </c>
      <c r="M1099" s="39">
        <v>95</v>
      </c>
      <c r="N1099" s="1075">
        <v>0</v>
      </c>
      <c r="O1099" s="39">
        <v>0</v>
      </c>
      <c r="P1099" s="1075">
        <v>5</v>
      </c>
      <c r="Q1099" s="39">
        <v>95</v>
      </c>
      <c r="R1099" s="1075">
        <v>0</v>
      </c>
      <c r="S1099" s="39">
        <v>0</v>
      </c>
      <c r="T1099" s="1075">
        <v>0</v>
      </c>
      <c r="U1099" s="39">
        <v>0</v>
      </c>
      <c r="V1099" s="1075">
        <v>0</v>
      </c>
      <c r="W1099" s="39">
        <v>0</v>
      </c>
      <c r="X1099" s="1075">
        <v>0</v>
      </c>
      <c r="Y1099" s="39">
        <v>0</v>
      </c>
      <c r="Z1099" s="1075">
        <v>0</v>
      </c>
      <c r="AA1099" s="39">
        <v>0</v>
      </c>
      <c r="AB1099" s="1075">
        <v>0</v>
      </c>
      <c r="AC1099" s="39">
        <v>0</v>
      </c>
      <c r="AD1099" s="1075">
        <v>0</v>
      </c>
      <c r="AE1099" s="39">
        <v>0</v>
      </c>
      <c r="AF1099" s="1075">
        <v>0</v>
      </c>
      <c r="AG1099" s="39">
        <v>0</v>
      </c>
      <c r="AH1099" s="1075">
        <v>0</v>
      </c>
      <c r="AI1099" s="39">
        <v>0</v>
      </c>
    </row>
    <row r="1100" spans="2:35" s="6" customFormat="1" ht="66">
      <c r="B1100" s="55">
        <v>41.696599999999997</v>
      </c>
      <c r="C1100" s="12" t="s">
        <v>1254</v>
      </c>
      <c r="D1100" s="11"/>
      <c r="E1100" s="91">
        <v>160</v>
      </c>
      <c r="F1100" s="9" t="s">
        <v>26</v>
      </c>
      <c r="G1100" s="16" t="s">
        <v>12</v>
      </c>
      <c r="H1100" s="17" t="s">
        <v>13</v>
      </c>
      <c r="I1100" s="16" t="s">
        <v>14</v>
      </c>
      <c r="J1100" s="39">
        <v>45</v>
      </c>
      <c r="K1100" s="18">
        <v>7200</v>
      </c>
      <c r="L1100" s="969">
        <v>5</v>
      </c>
      <c r="M1100" s="39">
        <v>225</v>
      </c>
      <c r="N1100" s="1075">
        <v>0</v>
      </c>
      <c r="O1100" s="39">
        <v>0</v>
      </c>
      <c r="P1100" s="1075">
        <v>5</v>
      </c>
      <c r="Q1100" s="39">
        <v>225</v>
      </c>
      <c r="R1100" s="1075">
        <v>135</v>
      </c>
      <c r="S1100" s="39">
        <v>6075</v>
      </c>
      <c r="T1100" s="1075">
        <v>0</v>
      </c>
      <c r="U1100" s="39">
        <v>0</v>
      </c>
      <c r="V1100" s="1075">
        <v>0</v>
      </c>
      <c r="W1100" s="39">
        <v>0</v>
      </c>
      <c r="X1100" s="1075">
        <v>15</v>
      </c>
      <c r="Y1100" s="39">
        <v>675</v>
      </c>
      <c r="Z1100" s="1075">
        <v>0</v>
      </c>
      <c r="AA1100" s="39">
        <v>0</v>
      </c>
      <c r="AB1100" s="1075">
        <v>0</v>
      </c>
      <c r="AC1100" s="39">
        <v>0</v>
      </c>
      <c r="AD1100" s="1075">
        <v>0</v>
      </c>
      <c r="AE1100" s="39">
        <v>0</v>
      </c>
      <c r="AF1100" s="1075">
        <v>0</v>
      </c>
      <c r="AG1100" s="39">
        <v>0</v>
      </c>
      <c r="AH1100" s="1075">
        <v>0</v>
      </c>
      <c r="AI1100" s="39">
        <v>0</v>
      </c>
    </row>
    <row r="1101" spans="2:35" s="6" customFormat="1" ht="66">
      <c r="B1101" s="55">
        <v>27.608181818181819</v>
      </c>
      <c r="C1101" s="12" t="s">
        <v>1255</v>
      </c>
      <c r="D1101" s="11"/>
      <c r="E1101" s="91">
        <v>20</v>
      </c>
      <c r="F1101" s="9" t="s">
        <v>26</v>
      </c>
      <c r="G1101" s="16" t="s">
        <v>12</v>
      </c>
      <c r="H1101" s="17" t="s">
        <v>13</v>
      </c>
      <c r="I1101" s="16" t="s">
        <v>14</v>
      </c>
      <c r="J1101" s="39">
        <v>30</v>
      </c>
      <c r="K1101" s="18">
        <v>600</v>
      </c>
      <c r="L1101" s="969">
        <v>5</v>
      </c>
      <c r="M1101" s="39">
        <v>150</v>
      </c>
      <c r="N1101" s="1075">
        <v>0</v>
      </c>
      <c r="O1101" s="39">
        <v>0</v>
      </c>
      <c r="P1101" s="1075">
        <v>5</v>
      </c>
      <c r="Q1101" s="39">
        <v>150</v>
      </c>
      <c r="R1101" s="1075">
        <v>5</v>
      </c>
      <c r="S1101" s="39">
        <v>150</v>
      </c>
      <c r="T1101" s="1075">
        <v>0</v>
      </c>
      <c r="U1101" s="39">
        <v>0</v>
      </c>
      <c r="V1101" s="1075">
        <v>0</v>
      </c>
      <c r="W1101" s="39">
        <v>0</v>
      </c>
      <c r="X1101" s="1075">
        <v>5</v>
      </c>
      <c r="Y1101" s="39">
        <v>150</v>
      </c>
      <c r="Z1101" s="1075">
        <v>0</v>
      </c>
      <c r="AA1101" s="39">
        <v>0</v>
      </c>
      <c r="AB1101" s="1075">
        <v>0</v>
      </c>
      <c r="AC1101" s="39">
        <v>0</v>
      </c>
      <c r="AD1101" s="1075">
        <v>0</v>
      </c>
      <c r="AE1101" s="39">
        <v>0</v>
      </c>
      <c r="AF1101" s="1075">
        <v>0</v>
      </c>
      <c r="AG1101" s="39">
        <v>0</v>
      </c>
      <c r="AH1101" s="1075">
        <v>0</v>
      </c>
      <c r="AI1101" s="39">
        <v>0</v>
      </c>
    </row>
    <row r="1102" spans="2:35" s="6" customFormat="1" ht="66">
      <c r="B1102" s="55">
        <v>134.78673684210526</v>
      </c>
      <c r="C1102" s="13" t="s">
        <v>1256</v>
      </c>
      <c r="D1102" s="11"/>
      <c r="E1102" s="91">
        <v>50</v>
      </c>
      <c r="F1102" s="23" t="s">
        <v>80</v>
      </c>
      <c r="G1102" s="16" t="s">
        <v>12</v>
      </c>
      <c r="H1102" s="17" t="s">
        <v>13</v>
      </c>
      <c r="I1102" s="16" t="s">
        <v>14</v>
      </c>
      <c r="J1102" s="39">
        <v>146</v>
      </c>
      <c r="K1102" s="18">
        <v>7300</v>
      </c>
      <c r="L1102" s="969">
        <v>5</v>
      </c>
      <c r="M1102" s="39">
        <v>730</v>
      </c>
      <c r="N1102" s="1075">
        <v>0</v>
      </c>
      <c r="O1102" s="39">
        <v>0</v>
      </c>
      <c r="P1102" s="1075">
        <v>5</v>
      </c>
      <c r="Q1102" s="39">
        <v>730</v>
      </c>
      <c r="R1102" s="1075">
        <v>40</v>
      </c>
      <c r="S1102" s="39">
        <v>5840</v>
      </c>
      <c r="T1102" s="1075">
        <v>0</v>
      </c>
      <c r="U1102" s="39">
        <v>0</v>
      </c>
      <c r="V1102" s="1075">
        <v>0</v>
      </c>
      <c r="W1102" s="39">
        <v>0</v>
      </c>
      <c r="X1102" s="1075">
        <v>0</v>
      </c>
      <c r="Y1102" s="39">
        <v>0</v>
      </c>
      <c r="Z1102" s="1075">
        <v>0</v>
      </c>
      <c r="AA1102" s="39">
        <v>0</v>
      </c>
      <c r="AB1102" s="1075">
        <v>0</v>
      </c>
      <c r="AC1102" s="39">
        <v>0</v>
      </c>
      <c r="AD1102" s="1075">
        <v>0</v>
      </c>
      <c r="AE1102" s="39">
        <v>0</v>
      </c>
      <c r="AF1102" s="1075">
        <v>0</v>
      </c>
      <c r="AG1102" s="39">
        <v>0</v>
      </c>
      <c r="AH1102" s="1075">
        <v>0</v>
      </c>
      <c r="AI1102" s="39">
        <v>0</v>
      </c>
    </row>
    <row r="1103" spans="2:35" s="6" customFormat="1" ht="66">
      <c r="B1103" s="55">
        <v>37.479516129032255</v>
      </c>
      <c r="C1103" s="13" t="s">
        <v>1257</v>
      </c>
      <c r="D1103" s="11"/>
      <c r="E1103" s="91">
        <v>250</v>
      </c>
      <c r="F1103" s="23" t="s">
        <v>80</v>
      </c>
      <c r="G1103" s="16" t="s">
        <v>12</v>
      </c>
      <c r="H1103" s="17" t="s">
        <v>13</v>
      </c>
      <c r="I1103" s="16" t="s">
        <v>14</v>
      </c>
      <c r="J1103" s="39">
        <v>41</v>
      </c>
      <c r="K1103" s="18">
        <v>10250</v>
      </c>
      <c r="L1103" s="969">
        <v>0</v>
      </c>
      <c r="M1103" s="39">
        <v>0</v>
      </c>
      <c r="N1103" s="1075">
        <v>0</v>
      </c>
      <c r="O1103" s="39">
        <v>0</v>
      </c>
      <c r="P1103" s="1075">
        <v>0</v>
      </c>
      <c r="Q1103" s="39">
        <v>0</v>
      </c>
      <c r="R1103" s="1075">
        <v>250</v>
      </c>
      <c r="S1103" s="39">
        <v>10250</v>
      </c>
      <c r="T1103" s="1075">
        <v>0</v>
      </c>
      <c r="U1103" s="39">
        <v>0</v>
      </c>
      <c r="V1103" s="1075">
        <v>0</v>
      </c>
      <c r="W1103" s="39">
        <v>0</v>
      </c>
      <c r="X1103" s="1075">
        <v>0</v>
      </c>
      <c r="Y1103" s="39">
        <v>0</v>
      </c>
      <c r="Z1103" s="1075">
        <v>0</v>
      </c>
      <c r="AA1103" s="39">
        <v>0</v>
      </c>
      <c r="AB1103" s="1075">
        <v>0</v>
      </c>
      <c r="AC1103" s="39">
        <v>0</v>
      </c>
      <c r="AD1103" s="1075">
        <v>0</v>
      </c>
      <c r="AE1103" s="39">
        <v>0</v>
      </c>
      <c r="AF1103" s="1075">
        <v>0</v>
      </c>
      <c r="AG1103" s="39">
        <v>0</v>
      </c>
      <c r="AH1103" s="1075">
        <v>0</v>
      </c>
      <c r="AI1103" s="39">
        <v>0</v>
      </c>
    </row>
    <row r="1104" spans="2:35" s="6" customFormat="1" ht="66">
      <c r="B1104" s="55">
        <v>682.77600000000007</v>
      </c>
      <c r="C1104" s="13" t="s">
        <v>1258</v>
      </c>
      <c r="D1104" s="11"/>
      <c r="E1104" s="91">
        <v>10</v>
      </c>
      <c r="F1104" s="9" t="s">
        <v>26</v>
      </c>
      <c r="G1104" s="16" t="s">
        <v>12</v>
      </c>
      <c r="H1104" s="17" t="s">
        <v>13</v>
      </c>
      <c r="I1104" s="16" t="s">
        <v>14</v>
      </c>
      <c r="J1104" s="300">
        <v>326.11779565202897</v>
      </c>
      <c r="K1104" s="952">
        <v>7380</v>
      </c>
      <c r="L1104" s="1122">
        <v>0</v>
      </c>
      <c r="M1104" s="300">
        <v>0</v>
      </c>
      <c r="N1104" s="1077">
        <v>0</v>
      </c>
      <c r="O1104" s="300">
        <v>0</v>
      </c>
      <c r="P1104" s="1077">
        <v>0</v>
      </c>
      <c r="Q1104" s="300">
        <v>0</v>
      </c>
      <c r="R1104" s="1077">
        <v>10</v>
      </c>
      <c r="S1104" s="300">
        <v>7380</v>
      </c>
      <c r="T1104" s="1077">
        <v>0</v>
      </c>
      <c r="U1104" s="300">
        <v>0</v>
      </c>
      <c r="V1104" s="1077">
        <v>0</v>
      </c>
      <c r="W1104" s="300">
        <v>0</v>
      </c>
      <c r="X1104" s="1077">
        <v>0</v>
      </c>
      <c r="Y1104" s="300">
        <v>0</v>
      </c>
      <c r="Z1104" s="1077">
        <v>0</v>
      </c>
      <c r="AA1104" s="300">
        <v>0</v>
      </c>
      <c r="AB1104" s="1077">
        <v>0</v>
      </c>
      <c r="AC1104" s="300">
        <v>0</v>
      </c>
      <c r="AD1104" s="1077">
        <v>0</v>
      </c>
      <c r="AE1104" s="300">
        <v>0</v>
      </c>
      <c r="AF1104" s="1077">
        <v>0</v>
      </c>
      <c r="AG1104" s="300">
        <v>0</v>
      </c>
      <c r="AH1104" s="1077">
        <v>0</v>
      </c>
      <c r="AI1104" s="300">
        <v>0</v>
      </c>
    </row>
    <row r="1105" spans="1:35" s="6" customFormat="1" ht="66">
      <c r="B1105" s="55">
        <v>200.19742857142856</v>
      </c>
      <c r="C1105" s="13" t="s">
        <v>1259</v>
      </c>
      <c r="D1105" s="11"/>
      <c r="E1105" s="91">
        <v>12</v>
      </c>
      <c r="F1105" s="47" t="s">
        <v>80</v>
      </c>
      <c r="G1105" s="16" t="s">
        <v>12</v>
      </c>
      <c r="H1105" s="17" t="s">
        <v>13</v>
      </c>
      <c r="I1105" s="16" t="s">
        <v>14</v>
      </c>
      <c r="J1105" s="39">
        <v>325.15498275864098</v>
      </c>
      <c r="K1105" s="18">
        <v>2604</v>
      </c>
      <c r="L1105" s="969">
        <v>0</v>
      </c>
      <c r="M1105" s="39">
        <v>0</v>
      </c>
      <c r="N1105" s="1075">
        <v>0</v>
      </c>
      <c r="O1105" s="39">
        <v>0</v>
      </c>
      <c r="P1105" s="1075">
        <v>0</v>
      </c>
      <c r="Q1105" s="39">
        <v>0</v>
      </c>
      <c r="R1105" s="1075">
        <v>5</v>
      </c>
      <c r="S1105" s="39">
        <v>1085</v>
      </c>
      <c r="T1105" s="1075">
        <v>1</v>
      </c>
      <c r="U1105" s="39">
        <v>217</v>
      </c>
      <c r="V1105" s="1075">
        <v>0</v>
      </c>
      <c r="W1105" s="39">
        <v>0</v>
      </c>
      <c r="X1105" s="1075">
        <v>5</v>
      </c>
      <c r="Y1105" s="39">
        <v>1085</v>
      </c>
      <c r="Z1105" s="1075">
        <v>0</v>
      </c>
      <c r="AA1105" s="39">
        <v>0</v>
      </c>
      <c r="AB1105" s="1075">
        <v>1</v>
      </c>
      <c r="AC1105" s="39">
        <v>217</v>
      </c>
      <c r="AD1105" s="1075">
        <v>0</v>
      </c>
      <c r="AE1105" s="39">
        <v>0</v>
      </c>
      <c r="AF1105" s="1075">
        <v>0</v>
      </c>
      <c r="AG1105" s="39">
        <v>0</v>
      </c>
      <c r="AH1105" s="1075">
        <v>0</v>
      </c>
      <c r="AI1105" s="39">
        <v>0</v>
      </c>
    </row>
    <row r="1106" spans="1:35" s="6" customFormat="1" ht="66">
      <c r="B1106" s="55">
        <v>58.127272727272725</v>
      </c>
      <c r="C1106" s="12" t="s">
        <v>1260</v>
      </c>
      <c r="D1106" s="11"/>
      <c r="E1106" s="91">
        <v>5</v>
      </c>
      <c r="F1106" s="9" t="s">
        <v>1253</v>
      </c>
      <c r="G1106" s="16" t="s">
        <v>12</v>
      </c>
      <c r="H1106" s="17" t="s">
        <v>13</v>
      </c>
      <c r="I1106" s="16" t="s">
        <v>14</v>
      </c>
      <c r="J1106" s="39">
        <v>324.87989336052999</v>
      </c>
      <c r="K1106" s="18">
        <v>315</v>
      </c>
      <c r="L1106" s="969">
        <v>3</v>
      </c>
      <c r="M1106" s="39">
        <v>189</v>
      </c>
      <c r="N1106" s="1075">
        <v>0</v>
      </c>
      <c r="O1106" s="39">
        <v>0</v>
      </c>
      <c r="P1106" s="1075">
        <v>2</v>
      </c>
      <c r="Q1106" s="39">
        <v>126</v>
      </c>
      <c r="R1106" s="1075">
        <v>0</v>
      </c>
      <c r="S1106" s="39">
        <v>0</v>
      </c>
      <c r="T1106" s="1075">
        <v>0</v>
      </c>
      <c r="U1106" s="39">
        <v>0</v>
      </c>
      <c r="V1106" s="1075">
        <v>0</v>
      </c>
      <c r="W1106" s="39">
        <v>0</v>
      </c>
      <c r="X1106" s="1075">
        <v>0</v>
      </c>
      <c r="Y1106" s="39">
        <v>0</v>
      </c>
      <c r="Z1106" s="1075">
        <v>0</v>
      </c>
      <c r="AA1106" s="39">
        <v>0</v>
      </c>
      <c r="AB1106" s="1075">
        <v>0</v>
      </c>
      <c r="AC1106" s="39">
        <v>0</v>
      </c>
      <c r="AD1106" s="1075">
        <v>0</v>
      </c>
      <c r="AE1106" s="39">
        <v>0</v>
      </c>
      <c r="AF1106" s="1075">
        <v>0</v>
      </c>
      <c r="AG1106" s="39">
        <v>0</v>
      </c>
      <c r="AH1106" s="1075">
        <v>0</v>
      </c>
      <c r="AI1106" s="39">
        <v>0</v>
      </c>
    </row>
    <row r="1107" spans="1:35" s="6" customFormat="1" ht="66">
      <c r="B1107" s="55">
        <v>80.653125000000003</v>
      </c>
      <c r="C1107" s="12" t="s">
        <v>1261</v>
      </c>
      <c r="D1107" s="11"/>
      <c r="E1107" s="91">
        <v>5</v>
      </c>
      <c r="F1107" s="9" t="s">
        <v>26</v>
      </c>
      <c r="G1107" s="16" t="s">
        <v>12</v>
      </c>
      <c r="H1107" s="17" t="s">
        <v>13</v>
      </c>
      <c r="I1107" s="16" t="s">
        <v>14</v>
      </c>
      <c r="J1107" s="39">
        <v>324.74234866147401</v>
      </c>
      <c r="K1107" s="18">
        <v>440</v>
      </c>
      <c r="L1107" s="969">
        <v>3</v>
      </c>
      <c r="M1107" s="39">
        <v>264</v>
      </c>
      <c r="N1107" s="1075">
        <v>0</v>
      </c>
      <c r="O1107" s="39">
        <v>0</v>
      </c>
      <c r="P1107" s="1075">
        <v>2</v>
      </c>
      <c r="Q1107" s="39">
        <v>176</v>
      </c>
      <c r="R1107" s="1075">
        <v>0</v>
      </c>
      <c r="S1107" s="39">
        <v>0</v>
      </c>
      <c r="T1107" s="1075">
        <v>0</v>
      </c>
      <c r="U1107" s="39">
        <v>0</v>
      </c>
      <c r="V1107" s="1075">
        <v>0</v>
      </c>
      <c r="W1107" s="39">
        <v>0</v>
      </c>
      <c r="X1107" s="1075">
        <v>0</v>
      </c>
      <c r="Y1107" s="39">
        <v>0</v>
      </c>
      <c r="Z1107" s="1075">
        <v>0</v>
      </c>
      <c r="AA1107" s="39">
        <v>0</v>
      </c>
      <c r="AB1107" s="1075">
        <v>0</v>
      </c>
      <c r="AC1107" s="39">
        <v>0</v>
      </c>
      <c r="AD1107" s="1075">
        <v>0</v>
      </c>
      <c r="AE1107" s="39">
        <v>0</v>
      </c>
      <c r="AF1107" s="1075">
        <v>0</v>
      </c>
      <c r="AG1107" s="39">
        <v>0</v>
      </c>
      <c r="AH1107" s="1075">
        <v>0</v>
      </c>
      <c r="AI1107" s="39">
        <v>0</v>
      </c>
    </row>
    <row r="1108" spans="1:35" s="6" customFormat="1" ht="66">
      <c r="B1108" s="55">
        <v>84.285454545454542</v>
      </c>
      <c r="C1108" s="192" t="s">
        <v>1262</v>
      </c>
      <c r="D1108" s="11"/>
      <c r="E1108" s="91">
        <v>5</v>
      </c>
      <c r="F1108" s="9" t="s">
        <v>26</v>
      </c>
      <c r="G1108" s="16" t="s">
        <v>12</v>
      </c>
      <c r="H1108" s="17" t="s">
        <v>13</v>
      </c>
      <c r="I1108" s="16" t="s">
        <v>14</v>
      </c>
      <c r="J1108" s="39">
        <v>324.604803962419</v>
      </c>
      <c r="K1108" s="18">
        <v>460</v>
      </c>
      <c r="L1108" s="969">
        <v>3</v>
      </c>
      <c r="M1108" s="39">
        <v>276</v>
      </c>
      <c r="N1108" s="1075">
        <v>0</v>
      </c>
      <c r="O1108" s="39">
        <v>0</v>
      </c>
      <c r="P1108" s="1075">
        <v>2</v>
      </c>
      <c r="Q1108" s="39">
        <v>184</v>
      </c>
      <c r="R1108" s="1075">
        <v>0</v>
      </c>
      <c r="S1108" s="39">
        <v>0</v>
      </c>
      <c r="T1108" s="1075">
        <v>0</v>
      </c>
      <c r="U1108" s="39">
        <v>0</v>
      </c>
      <c r="V1108" s="1075">
        <v>0</v>
      </c>
      <c r="W1108" s="39">
        <v>0</v>
      </c>
      <c r="X1108" s="1075">
        <v>0</v>
      </c>
      <c r="Y1108" s="39">
        <v>0</v>
      </c>
      <c r="Z1108" s="1075">
        <v>0</v>
      </c>
      <c r="AA1108" s="39">
        <v>0</v>
      </c>
      <c r="AB1108" s="1075">
        <v>0</v>
      </c>
      <c r="AC1108" s="39">
        <v>0</v>
      </c>
      <c r="AD1108" s="1075">
        <v>0</v>
      </c>
      <c r="AE1108" s="39">
        <v>0</v>
      </c>
      <c r="AF1108" s="1075">
        <v>0</v>
      </c>
      <c r="AG1108" s="39">
        <v>0</v>
      </c>
      <c r="AH1108" s="1075">
        <v>0</v>
      </c>
      <c r="AI1108" s="39">
        <v>0</v>
      </c>
    </row>
    <row r="1109" spans="1:35" s="6" customFormat="1" ht="66">
      <c r="B1109" s="55">
        <v>588</v>
      </c>
      <c r="C1109" s="13" t="s">
        <v>1263</v>
      </c>
      <c r="D1109" s="11"/>
      <c r="E1109" s="91">
        <v>35</v>
      </c>
      <c r="F1109" s="23" t="s">
        <v>80</v>
      </c>
      <c r="G1109" s="16" t="s">
        <v>12</v>
      </c>
      <c r="H1109" s="17" t="s">
        <v>13</v>
      </c>
      <c r="I1109" s="16" t="s">
        <v>14</v>
      </c>
      <c r="J1109" s="39">
        <v>324.32971456430801</v>
      </c>
      <c r="K1109" s="18">
        <v>22225</v>
      </c>
      <c r="L1109" s="969">
        <v>0</v>
      </c>
      <c r="M1109" s="39">
        <v>0</v>
      </c>
      <c r="N1109" s="1075">
        <v>0</v>
      </c>
      <c r="O1109" s="39">
        <v>0</v>
      </c>
      <c r="P1109" s="1075">
        <v>0</v>
      </c>
      <c r="Q1109" s="39">
        <v>0</v>
      </c>
      <c r="R1109" s="1075">
        <v>35</v>
      </c>
      <c r="S1109" s="39">
        <v>22225</v>
      </c>
      <c r="T1109" s="1075">
        <v>0</v>
      </c>
      <c r="U1109" s="39">
        <v>0</v>
      </c>
      <c r="V1109" s="1075">
        <v>0</v>
      </c>
      <c r="W1109" s="39">
        <v>0</v>
      </c>
      <c r="X1109" s="1075">
        <v>0</v>
      </c>
      <c r="Y1109" s="39">
        <v>0</v>
      </c>
      <c r="Z1109" s="1075">
        <v>0</v>
      </c>
      <c r="AA1109" s="39">
        <v>0</v>
      </c>
      <c r="AB1109" s="1075">
        <v>0</v>
      </c>
      <c r="AC1109" s="39">
        <v>0</v>
      </c>
      <c r="AD1109" s="1075">
        <v>0</v>
      </c>
      <c r="AE1109" s="39">
        <v>0</v>
      </c>
      <c r="AF1109" s="1075">
        <v>0</v>
      </c>
      <c r="AG1109" s="39">
        <v>0</v>
      </c>
      <c r="AH1109" s="1075">
        <v>0</v>
      </c>
      <c r="AI1109" s="39">
        <v>0</v>
      </c>
    </row>
    <row r="1110" spans="1:35" s="150" customFormat="1" ht="66">
      <c r="A1110" s="6"/>
      <c r="B1110" s="55">
        <v>87</v>
      </c>
      <c r="C1110" s="92" t="s">
        <v>1264</v>
      </c>
      <c r="D1110" s="11"/>
      <c r="E1110" s="91">
        <v>1</v>
      </c>
      <c r="F1110" s="9" t="s">
        <v>1175</v>
      </c>
      <c r="G1110" s="16" t="s">
        <v>12</v>
      </c>
      <c r="H1110" s="17" t="s">
        <v>13</v>
      </c>
      <c r="I1110" s="16" t="s">
        <v>14</v>
      </c>
      <c r="J1110" s="20">
        <v>323.50444636997503</v>
      </c>
      <c r="K1110" s="20">
        <v>94</v>
      </c>
      <c r="L1110" s="1080">
        <v>0</v>
      </c>
      <c r="M1110" s="20">
        <v>0</v>
      </c>
      <c r="N1110" s="1080">
        <v>0</v>
      </c>
      <c r="O1110" s="20">
        <v>0</v>
      </c>
      <c r="P1110" s="1080">
        <v>0</v>
      </c>
      <c r="Q1110" s="20">
        <v>0</v>
      </c>
      <c r="R1110" s="1080">
        <v>1</v>
      </c>
      <c r="S1110" s="20">
        <v>94</v>
      </c>
      <c r="T1110" s="1080">
        <v>0</v>
      </c>
      <c r="U1110" s="20">
        <v>0</v>
      </c>
      <c r="V1110" s="1080">
        <v>0</v>
      </c>
      <c r="W1110" s="20">
        <v>0</v>
      </c>
      <c r="X1110" s="1080">
        <v>0</v>
      </c>
      <c r="Y1110" s="20">
        <v>0</v>
      </c>
      <c r="Z1110" s="1080">
        <v>0</v>
      </c>
      <c r="AA1110" s="20">
        <v>0</v>
      </c>
      <c r="AB1110" s="1080">
        <v>0</v>
      </c>
      <c r="AC1110" s="20">
        <v>0</v>
      </c>
      <c r="AD1110" s="1080">
        <v>0</v>
      </c>
      <c r="AE1110" s="20">
        <v>0</v>
      </c>
      <c r="AF1110" s="1080">
        <v>0</v>
      </c>
      <c r="AG1110" s="20">
        <v>0</v>
      </c>
      <c r="AH1110" s="1080">
        <v>0</v>
      </c>
      <c r="AI1110" s="20">
        <v>0</v>
      </c>
    </row>
    <row r="1111" spans="1:35" s="6" customFormat="1" ht="24">
      <c r="B1111" s="50">
        <v>25302</v>
      </c>
      <c r="C1111" s="948" t="s">
        <v>1265</v>
      </c>
      <c r="D1111" s="11"/>
      <c r="E1111" s="964"/>
      <c r="F1111" s="964"/>
      <c r="G1111" s="964"/>
      <c r="H1111" s="964"/>
      <c r="I1111" s="964"/>
      <c r="J1111" s="296"/>
      <c r="K1111" s="296">
        <v>0</v>
      </c>
      <c r="L1111" s="1126">
        <v>0</v>
      </c>
      <c r="M1111" s="296">
        <v>0</v>
      </c>
      <c r="N1111" s="297">
        <v>0</v>
      </c>
      <c r="O1111" s="296">
        <v>0</v>
      </c>
      <c r="P1111" s="297">
        <v>0</v>
      </c>
      <c r="Q1111" s="296">
        <v>0</v>
      </c>
      <c r="R1111" s="297">
        <v>0</v>
      </c>
      <c r="S1111" s="296">
        <v>0</v>
      </c>
      <c r="T1111" s="297">
        <v>0</v>
      </c>
      <c r="U1111" s="296">
        <v>0</v>
      </c>
      <c r="V1111" s="297">
        <v>0</v>
      </c>
      <c r="W1111" s="296">
        <v>0</v>
      </c>
      <c r="X1111" s="297">
        <v>0</v>
      </c>
      <c r="Y1111" s="296">
        <v>0</v>
      </c>
      <c r="Z1111" s="297">
        <v>0</v>
      </c>
      <c r="AA1111" s="296">
        <v>0</v>
      </c>
      <c r="AB1111" s="297">
        <v>0</v>
      </c>
      <c r="AC1111" s="296">
        <v>0</v>
      </c>
      <c r="AD1111" s="297">
        <v>0</v>
      </c>
      <c r="AE1111" s="296">
        <v>0</v>
      </c>
      <c r="AF1111" s="297">
        <v>0</v>
      </c>
      <c r="AG1111" s="296">
        <v>0</v>
      </c>
      <c r="AH1111" s="297">
        <v>0</v>
      </c>
      <c r="AI1111" s="296">
        <v>0</v>
      </c>
    </row>
    <row r="1112" spans="1:35" s="6" customFormat="1">
      <c r="B1112" s="50"/>
      <c r="C1112" s="148"/>
      <c r="D1112" s="132"/>
      <c r="E1112" s="91"/>
      <c r="F1112" s="60"/>
      <c r="G1112" s="61"/>
      <c r="H1112" s="61"/>
      <c r="I1112" s="61"/>
      <c r="J1112" s="296"/>
      <c r="K1112" s="296">
        <v>0</v>
      </c>
      <c r="L1112" s="1126">
        <v>0</v>
      </c>
      <c r="M1112" s="296">
        <v>0</v>
      </c>
      <c r="N1112" s="297">
        <v>0</v>
      </c>
      <c r="O1112" s="296">
        <v>0</v>
      </c>
      <c r="P1112" s="297">
        <v>0</v>
      </c>
      <c r="Q1112" s="296">
        <v>0</v>
      </c>
      <c r="R1112" s="297">
        <v>0</v>
      </c>
      <c r="S1112" s="296">
        <v>0</v>
      </c>
      <c r="T1112" s="297">
        <v>0</v>
      </c>
      <c r="U1112" s="296">
        <v>0</v>
      </c>
      <c r="V1112" s="297">
        <v>0</v>
      </c>
      <c r="W1112" s="296">
        <v>0</v>
      </c>
      <c r="X1112" s="297">
        <v>0</v>
      </c>
      <c r="Y1112" s="296">
        <v>0</v>
      </c>
      <c r="Z1112" s="297">
        <v>0</v>
      </c>
      <c r="AA1112" s="296">
        <v>0</v>
      </c>
      <c r="AB1112" s="297">
        <v>0</v>
      </c>
      <c r="AC1112" s="296">
        <v>0</v>
      </c>
      <c r="AD1112" s="297">
        <v>0</v>
      </c>
      <c r="AE1112" s="296">
        <v>0</v>
      </c>
      <c r="AF1112" s="297">
        <v>0</v>
      </c>
      <c r="AG1112" s="296">
        <v>0</v>
      </c>
      <c r="AH1112" s="297">
        <v>0</v>
      </c>
      <c r="AI1112" s="296">
        <v>0</v>
      </c>
    </row>
    <row r="1113" spans="1:35" s="6" customFormat="1">
      <c r="B1113" s="50">
        <v>254</v>
      </c>
      <c r="C1113" s="50" t="s">
        <v>1266</v>
      </c>
      <c r="D1113" s="50"/>
      <c r="E1113" s="968"/>
      <c r="F1113" s="968"/>
      <c r="G1113" s="968"/>
      <c r="H1113" s="968"/>
      <c r="I1113" s="968"/>
      <c r="J1113" s="301"/>
      <c r="K1113" s="301">
        <v>270630.81839999999</v>
      </c>
      <c r="L1113" s="1125">
        <v>187</v>
      </c>
      <c r="M1113" s="301">
        <v>29289.004400000002</v>
      </c>
      <c r="N1113" s="302">
        <v>1</v>
      </c>
      <c r="O1113" s="301">
        <v>200</v>
      </c>
      <c r="P1113" s="302">
        <v>40</v>
      </c>
      <c r="Q1113" s="301">
        <v>5174</v>
      </c>
      <c r="R1113" s="302">
        <v>1058</v>
      </c>
      <c r="S1113" s="301">
        <v>224769.054</v>
      </c>
      <c r="T1113" s="302">
        <v>4</v>
      </c>
      <c r="U1113" s="301">
        <v>337</v>
      </c>
      <c r="V1113" s="302">
        <v>1</v>
      </c>
      <c r="W1113" s="301">
        <v>359</v>
      </c>
      <c r="X1113" s="302">
        <v>113</v>
      </c>
      <c r="Y1113" s="301">
        <v>10502.76</v>
      </c>
      <c r="Z1113" s="302">
        <v>0</v>
      </c>
      <c r="AA1113" s="301">
        <v>0</v>
      </c>
      <c r="AB1113" s="302">
        <v>0</v>
      </c>
      <c r="AC1113" s="301">
        <v>0</v>
      </c>
      <c r="AD1113" s="302">
        <v>0</v>
      </c>
      <c r="AE1113" s="301">
        <v>0</v>
      </c>
      <c r="AF1113" s="302">
        <v>0</v>
      </c>
      <c r="AG1113" s="301">
        <v>0</v>
      </c>
      <c r="AH1113" s="302">
        <v>0</v>
      </c>
      <c r="AI1113" s="301">
        <v>0</v>
      </c>
    </row>
    <row r="1114" spans="1:35" s="6" customFormat="1" ht="24">
      <c r="A1114" s="124"/>
      <c r="B1114" s="125">
        <v>25401</v>
      </c>
      <c r="C1114" s="948" t="s">
        <v>1267</v>
      </c>
      <c r="D1114" s="11"/>
      <c r="E1114" s="964"/>
      <c r="F1114" s="964"/>
      <c r="G1114" s="964"/>
      <c r="H1114" s="964"/>
      <c r="I1114" s="964"/>
      <c r="J1114" s="301"/>
      <c r="K1114" s="301">
        <v>6656.92</v>
      </c>
      <c r="L1114" s="1125">
        <v>4</v>
      </c>
      <c r="M1114" s="301">
        <v>6000</v>
      </c>
      <c r="N1114" s="302">
        <v>0</v>
      </c>
      <c r="O1114" s="301">
        <v>0</v>
      </c>
      <c r="P1114" s="302">
        <v>1</v>
      </c>
      <c r="Q1114" s="301">
        <v>150</v>
      </c>
      <c r="R1114" s="302">
        <v>4</v>
      </c>
      <c r="S1114" s="301">
        <v>506.91999999999996</v>
      </c>
      <c r="T1114" s="302">
        <v>0</v>
      </c>
      <c r="U1114" s="301">
        <v>0</v>
      </c>
      <c r="V1114" s="302">
        <v>0</v>
      </c>
      <c r="W1114" s="301">
        <v>0</v>
      </c>
      <c r="X1114" s="302">
        <v>0</v>
      </c>
      <c r="Y1114" s="301">
        <v>0</v>
      </c>
      <c r="Z1114" s="302">
        <v>0</v>
      </c>
      <c r="AA1114" s="301">
        <v>0</v>
      </c>
      <c r="AB1114" s="302">
        <v>0</v>
      </c>
      <c r="AC1114" s="301">
        <v>0</v>
      </c>
      <c r="AD1114" s="302">
        <v>0</v>
      </c>
      <c r="AE1114" s="301">
        <v>0</v>
      </c>
      <c r="AF1114" s="302">
        <v>0</v>
      </c>
      <c r="AG1114" s="301">
        <v>0</v>
      </c>
      <c r="AH1114" s="302">
        <v>0</v>
      </c>
      <c r="AI1114" s="301">
        <v>0</v>
      </c>
    </row>
    <row r="1115" spans="1:35" s="6" customFormat="1" ht="66">
      <c r="A1115" s="124"/>
      <c r="B1115" s="125"/>
      <c r="C1115" s="68" t="s">
        <v>1268</v>
      </c>
      <c r="D1115" s="11"/>
      <c r="E1115" s="91">
        <v>3</v>
      </c>
      <c r="F1115" s="101" t="s">
        <v>11</v>
      </c>
      <c r="G1115" s="16" t="s">
        <v>12</v>
      </c>
      <c r="H1115" s="17" t="s">
        <v>13</v>
      </c>
      <c r="I1115" s="16" t="s">
        <v>14</v>
      </c>
      <c r="J1115" s="301">
        <v>322.54163347658698</v>
      </c>
      <c r="K1115" s="301">
        <v>135.72</v>
      </c>
      <c r="L1115" s="1125">
        <v>0</v>
      </c>
      <c r="M1115" s="301">
        <v>0</v>
      </c>
      <c r="N1115" s="302">
        <v>0</v>
      </c>
      <c r="O1115" s="301">
        <v>0</v>
      </c>
      <c r="P1115" s="302">
        <v>0</v>
      </c>
      <c r="Q1115" s="301">
        <v>0</v>
      </c>
      <c r="R1115" s="302">
        <v>3</v>
      </c>
      <c r="S1115" s="301">
        <v>135.72</v>
      </c>
      <c r="T1115" s="302">
        <v>0</v>
      </c>
      <c r="U1115" s="301">
        <v>0</v>
      </c>
      <c r="V1115" s="302">
        <v>0</v>
      </c>
      <c r="W1115" s="301">
        <v>0</v>
      </c>
      <c r="X1115" s="302">
        <v>0</v>
      </c>
      <c r="Y1115" s="301">
        <v>0</v>
      </c>
      <c r="Z1115" s="302">
        <v>0</v>
      </c>
      <c r="AA1115" s="301">
        <v>0</v>
      </c>
      <c r="AB1115" s="302">
        <v>0</v>
      </c>
      <c r="AC1115" s="301">
        <v>0</v>
      </c>
      <c r="AD1115" s="302">
        <v>0</v>
      </c>
      <c r="AE1115" s="301">
        <v>0</v>
      </c>
      <c r="AF1115" s="302">
        <v>0</v>
      </c>
      <c r="AG1115" s="301">
        <v>0</v>
      </c>
      <c r="AH1115" s="302">
        <v>0</v>
      </c>
      <c r="AI1115" s="301">
        <v>0</v>
      </c>
    </row>
    <row r="1116" spans="1:35" s="6" customFormat="1" ht="66">
      <c r="A1116" s="124"/>
      <c r="B1116" s="125"/>
      <c r="C1116" s="68" t="s">
        <v>1269</v>
      </c>
      <c r="D1116" s="11"/>
      <c r="E1116" s="91">
        <v>4</v>
      </c>
      <c r="F1116" s="149" t="s">
        <v>11</v>
      </c>
      <c r="G1116" s="16" t="s">
        <v>12</v>
      </c>
      <c r="H1116" s="17" t="s">
        <v>13</v>
      </c>
      <c r="I1116" s="16" t="s">
        <v>14</v>
      </c>
      <c r="J1116" s="102">
        <v>322.40408877753202</v>
      </c>
      <c r="K1116" s="102">
        <v>6000</v>
      </c>
      <c r="L1116" s="1132">
        <v>4</v>
      </c>
      <c r="M1116" s="102">
        <v>6000</v>
      </c>
      <c r="N1116" s="1087">
        <v>0</v>
      </c>
      <c r="O1116" s="102">
        <v>0</v>
      </c>
      <c r="P1116" s="1087">
        <v>0</v>
      </c>
      <c r="Q1116" s="102">
        <v>0</v>
      </c>
      <c r="R1116" s="1087">
        <v>0</v>
      </c>
      <c r="S1116" s="102">
        <v>0</v>
      </c>
      <c r="T1116" s="1087">
        <v>0</v>
      </c>
      <c r="U1116" s="102">
        <v>0</v>
      </c>
      <c r="V1116" s="1087">
        <v>0</v>
      </c>
      <c r="W1116" s="102">
        <v>0</v>
      </c>
      <c r="X1116" s="1087">
        <v>0</v>
      </c>
      <c r="Y1116" s="102">
        <v>0</v>
      </c>
      <c r="Z1116" s="1087">
        <v>0</v>
      </c>
      <c r="AA1116" s="102">
        <v>0</v>
      </c>
      <c r="AB1116" s="1087">
        <v>0</v>
      </c>
      <c r="AC1116" s="102">
        <v>0</v>
      </c>
      <c r="AD1116" s="1087">
        <v>0</v>
      </c>
      <c r="AE1116" s="102">
        <v>0</v>
      </c>
      <c r="AF1116" s="1087">
        <v>0</v>
      </c>
      <c r="AG1116" s="102">
        <v>0</v>
      </c>
      <c r="AH1116" s="1087">
        <v>0</v>
      </c>
      <c r="AI1116" s="102">
        <v>0</v>
      </c>
    </row>
    <row r="1117" spans="1:35" s="6" customFormat="1" ht="66">
      <c r="A1117" s="124"/>
      <c r="B1117" s="125"/>
      <c r="C1117" s="93" t="s">
        <v>1270</v>
      </c>
      <c r="D1117" s="11"/>
      <c r="E1117" s="91">
        <v>1</v>
      </c>
      <c r="F1117" s="101" t="s">
        <v>11</v>
      </c>
      <c r="G1117" s="16" t="s">
        <v>12</v>
      </c>
      <c r="H1117" s="17" t="s">
        <v>13</v>
      </c>
      <c r="I1117" s="16" t="s">
        <v>14</v>
      </c>
      <c r="J1117" s="296">
        <v>322.26654407847599</v>
      </c>
      <c r="K1117" s="296">
        <v>371.2</v>
      </c>
      <c r="L1117" s="1126">
        <v>0</v>
      </c>
      <c r="M1117" s="296">
        <v>0</v>
      </c>
      <c r="N1117" s="297">
        <v>0</v>
      </c>
      <c r="O1117" s="296">
        <v>0</v>
      </c>
      <c r="P1117" s="297">
        <v>0</v>
      </c>
      <c r="Q1117" s="296">
        <v>0</v>
      </c>
      <c r="R1117" s="297">
        <v>1</v>
      </c>
      <c r="S1117" s="296">
        <v>371.2</v>
      </c>
      <c r="T1117" s="297">
        <v>0</v>
      </c>
      <c r="U1117" s="296">
        <v>0</v>
      </c>
      <c r="V1117" s="297">
        <v>0</v>
      </c>
      <c r="W1117" s="296">
        <v>0</v>
      </c>
      <c r="X1117" s="297">
        <v>0</v>
      </c>
      <c r="Y1117" s="296">
        <v>0</v>
      </c>
      <c r="Z1117" s="297">
        <v>0</v>
      </c>
      <c r="AA1117" s="296">
        <v>0</v>
      </c>
      <c r="AB1117" s="297">
        <v>0</v>
      </c>
      <c r="AC1117" s="296">
        <v>0</v>
      </c>
      <c r="AD1117" s="297">
        <v>0</v>
      </c>
      <c r="AE1117" s="296">
        <v>0</v>
      </c>
      <c r="AF1117" s="297">
        <v>0</v>
      </c>
      <c r="AG1117" s="296">
        <v>0</v>
      </c>
      <c r="AH1117" s="297">
        <v>0</v>
      </c>
      <c r="AI1117" s="296">
        <v>0</v>
      </c>
    </row>
    <row r="1118" spans="1:35" s="6" customFormat="1" ht="66">
      <c r="A1118" s="124"/>
      <c r="B1118" s="125"/>
      <c r="C1118" s="1005" t="s">
        <v>1271</v>
      </c>
      <c r="D1118" s="11"/>
      <c r="E1118" s="91">
        <v>1</v>
      </c>
      <c r="F1118" s="70" t="s">
        <v>11</v>
      </c>
      <c r="G1118" s="16" t="s">
        <v>12</v>
      </c>
      <c r="H1118" s="17" t="s">
        <v>13</v>
      </c>
      <c r="I1118" s="16" t="s">
        <v>14</v>
      </c>
      <c r="J1118" s="20">
        <v>322.12899937942097</v>
      </c>
      <c r="K1118" s="20">
        <v>150</v>
      </c>
      <c r="L1118" s="1080">
        <v>0</v>
      </c>
      <c r="M1118" s="20">
        <v>0</v>
      </c>
      <c r="N1118" s="1080">
        <v>0</v>
      </c>
      <c r="O1118" s="20">
        <v>0</v>
      </c>
      <c r="P1118" s="1080">
        <v>1</v>
      </c>
      <c r="Q1118" s="20">
        <v>150</v>
      </c>
      <c r="R1118" s="1080">
        <v>0</v>
      </c>
      <c r="S1118" s="20">
        <v>0</v>
      </c>
      <c r="T1118" s="1080">
        <v>0</v>
      </c>
      <c r="U1118" s="20">
        <v>0</v>
      </c>
      <c r="V1118" s="1080">
        <v>0</v>
      </c>
      <c r="W1118" s="20">
        <v>0</v>
      </c>
      <c r="X1118" s="1080">
        <v>0</v>
      </c>
      <c r="Y1118" s="20">
        <v>0</v>
      </c>
      <c r="Z1118" s="1080">
        <v>0</v>
      </c>
      <c r="AA1118" s="20">
        <v>0</v>
      </c>
      <c r="AB1118" s="1080">
        <v>0</v>
      </c>
      <c r="AC1118" s="20">
        <v>0</v>
      </c>
      <c r="AD1118" s="1080">
        <v>0</v>
      </c>
      <c r="AE1118" s="20">
        <v>0</v>
      </c>
      <c r="AF1118" s="1080">
        <v>0</v>
      </c>
      <c r="AG1118" s="20">
        <v>0</v>
      </c>
      <c r="AH1118" s="1080">
        <v>0</v>
      </c>
      <c r="AI1118" s="20">
        <v>0</v>
      </c>
    </row>
    <row r="1119" spans="1:35" s="6" customFormat="1">
      <c r="B1119" s="50"/>
      <c r="C1119" s="161"/>
      <c r="D1119" s="11"/>
      <c r="E1119" s="91"/>
      <c r="F1119" s="9"/>
      <c r="G1119" s="16"/>
      <c r="H1119" s="17"/>
      <c r="I1119" s="16"/>
      <c r="J1119" s="39"/>
      <c r="K1119" s="18">
        <v>0</v>
      </c>
      <c r="L1119" s="969">
        <v>0</v>
      </c>
      <c r="M1119" s="39">
        <v>0</v>
      </c>
      <c r="N1119" s="1075">
        <v>0</v>
      </c>
      <c r="O1119" s="39">
        <v>0</v>
      </c>
      <c r="P1119" s="1075">
        <v>0</v>
      </c>
      <c r="Q1119" s="39">
        <v>0</v>
      </c>
      <c r="R1119" s="1075">
        <v>0</v>
      </c>
      <c r="S1119" s="39">
        <v>0</v>
      </c>
      <c r="T1119" s="1075">
        <v>0</v>
      </c>
      <c r="U1119" s="39">
        <v>0</v>
      </c>
      <c r="V1119" s="1075">
        <v>0</v>
      </c>
      <c r="W1119" s="39">
        <v>0</v>
      </c>
      <c r="X1119" s="1075">
        <v>0</v>
      </c>
      <c r="Y1119" s="39">
        <v>0</v>
      </c>
      <c r="Z1119" s="1075">
        <v>0</v>
      </c>
      <c r="AA1119" s="39">
        <v>0</v>
      </c>
      <c r="AB1119" s="1075">
        <v>0</v>
      </c>
      <c r="AC1119" s="39">
        <v>0</v>
      </c>
      <c r="AD1119" s="1075">
        <v>0</v>
      </c>
      <c r="AE1119" s="39">
        <v>0</v>
      </c>
      <c r="AF1119" s="1075">
        <v>0</v>
      </c>
      <c r="AG1119" s="39">
        <v>0</v>
      </c>
      <c r="AH1119" s="1075">
        <v>0</v>
      </c>
      <c r="AI1119" s="39">
        <v>0</v>
      </c>
    </row>
    <row r="1120" spans="1:35" s="6" customFormat="1" ht="24">
      <c r="B1120" s="50">
        <v>25402</v>
      </c>
      <c r="C1120" s="948" t="s">
        <v>1272</v>
      </c>
      <c r="D1120" s="11"/>
      <c r="E1120" s="964"/>
      <c r="F1120" s="964"/>
      <c r="G1120" s="964"/>
      <c r="H1120" s="964"/>
      <c r="I1120" s="964"/>
      <c r="J1120" s="39"/>
      <c r="K1120" s="18">
        <v>263973.89840000001</v>
      </c>
      <c r="L1120" s="969">
        <v>183</v>
      </c>
      <c r="M1120" s="39">
        <v>23289.004400000002</v>
      </c>
      <c r="N1120" s="1075">
        <v>1</v>
      </c>
      <c r="O1120" s="39">
        <v>200</v>
      </c>
      <c r="P1120" s="1075">
        <v>39</v>
      </c>
      <c r="Q1120" s="39">
        <v>5024</v>
      </c>
      <c r="R1120" s="1075">
        <v>1054</v>
      </c>
      <c r="S1120" s="39">
        <v>224262.13400000002</v>
      </c>
      <c r="T1120" s="1075">
        <v>4</v>
      </c>
      <c r="U1120" s="39">
        <v>337</v>
      </c>
      <c r="V1120" s="1075">
        <v>1</v>
      </c>
      <c r="W1120" s="39">
        <v>359</v>
      </c>
      <c r="X1120" s="1075">
        <v>113</v>
      </c>
      <c r="Y1120" s="39">
        <v>10502.76</v>
      </c>
      <c r="Z1120" s="1075">
        <v>0</v>
      </c>
      <c r="AA1120" s="39">
        <v>0</v>
      </c>
      <c r="AB1120" s="1075">
        <v>0</v>
      </c>
      <c r="AC1120" s="39">
        <v>0</v>
      </c>
      <c r="AD1120" s="1075">
        <v>0</v>
      </c>
      <c r="AE1120" s="39">
        <v>0</v>
      </c>
      <c r="AF1120" s="1075">
        <v>0</v>
      </c>
      <c r="AG1120" s="39">
        <v>0</v>
      </c>
      <c r="AH1120" s="1075">
        <v>0</v>
      </c>
      <c r="AI1120" s="39">
        <v>0</v>
      </c>
    </row>
    <row r="1121" spans="2:35" s="6" customFormat="1" ht="66">
      <c r="B1121" s="55">
        <v>52.788947368421056</v>
      </c>
      <c r="C1121" s="122" t="s">
        <v>1273</v>
      </c>
      <c r="D1121" s="11"/>
      <c r="E1121" s="91">
        <v>16</v>
      </c>
      <c r="F1121" s="185" t="s">
        <v>26</v>
      </c>
      <c r="G1121" s="16" t="s">
        <v>12</v>
      </c>
      <c r="H1121" s="17" t="s">
        <v>13</v>
      </c>
      <c r="I1121" s="16" t="s">
        <v>14</v>
      </c>
      <c r="J1121" s="202">
        <v>321.716365282254</v>
      </c>
      <c r="K1121" s="960">
        <v>928</v>
      </c>
      <c r="L1121" s="15">
        <v>3</v>
      </c>
      <c r="M1121" s="202">
        <v>174</v>
      </c>
      <c r="N1121" s="15">
        <v>0</v>
      </c>
      <c r="O1121" s="202">
        <v>0</v>
      </c>
      <c r="P1121" s="15">
        <v>3</v>
      </c>
      <c r="Q1121" s="202">
        <v>174</v>
      </c>
      <c r="R1121" s="15">
        <v>5</v>
      </c>
      <c r="S1121" s="202">
        <v>290</v>
      </c>
      <c r="T1121" s="15">
        <v>3</v>
      </c>
      <c r="U1121" s="202">
        <v>174</v>
      </c>
      <c r="V1121" s="15">
        <v>0</v>
      </c>
      <c r="W1121" s="202">
        <v>0</v>
      </c>
      <c r="X1121" s="15">
        <v>2</v>
      </c>
      <c r="Y1121" s="202">
        <v>116</v>
      </c>
      <c r="Z1121" s="15">
        <v>0</v>
      </c>
      <c r="AA1121" s="202">
        <v>0</v>
      </c>
      <c r="AB1121" s="15">
        <v>0</v>
      </c>
      <c r="AC1121" s="202">
        <v>0</v>
      </c>
      <c r="AD1121" s="15">
        <v>0</v>
      </c>
      <c r="AE1121" s="202">
        <v>0</v>
      </c>
      <c r="AF1121" s="15">
        <v>0</v>
      </c>
      <c r="AG1121" s="202">
        <v>0</v>
      </c>
      <c r="AH1121" s="15">
        <v>0</v>
      </c>
      <c r="AI1121" s="202">
        <v>0</v>
      </c>
    </row>
    <row r="1122" spans="2:35" s="6" customFormat="1" ht="66">
      <c r="B1122" s="55">
        <v>39.94</v>
      </c>
      <c r="C1122" s="25" t="s">
        <v>1274</v>
      </c>
      <c r="D1122" s="11"/>
      <c r="E1122" s="91">
        <v>11</v>
      </c>
      <c r="F1122" s="147" t="s">
        <v>26</v>
      </c>
      <c r="G1122" s="16" t="s">
        <v>12</v>
      </c>
      <c r="H1122" s="17" t="s">
        <v>13</v>
      </c>
      <c r="I1122" s="16" t="s">
        <v>14</v>
      </c>
      <c r="J1122" s="39">
        <v>321.57882058319899</v>
      </c>
      <c r="K1122" s="18">
        <v>484</v>
      </c>
      <c r="L1122" s="969">
        <v>0</v>
      </c>
      <c r="M1122" s="39">
        <v>0</v>
      </c>
      <c r="N1122" s="1075">
        <v>0</v>
      </c>
      <c r="O1122" s="39">
        <v>0</v>
      </c>
      <c r="P1122" s="1075">
        <v>0</v>
      </c>
      <c r="Q1122" s="39">
        <v>0</v>
      </c>
      <c r="R1122" s="1075">
        <v>6</v>
      </c>
      <c r="S1122" s="39">
        <v>264</v>
      </c>
      <c r="T1122" s="1075">
        <v>0</v>
      </c>
      <c r="U1122" s="39">
        <v>0</v>
      </c>
      <c r="V1122" s="1075">
        <v>0</v>
      </c>
      <c r="W1122" s="39">
        <v>0</v>
      </c>
      <c r="X1122" s="1075">
        <v>5</v>
      </c>
      <c r="Y1122" s="39">
        <v>220</v>
      </c>
      <c r="Z1122" s="1075">
        <v>0</v>
      </c>
      <c r="AA1122" s="39">
        <v>0</v>
      </c>
      <c r="AB1122" s="1075">
        <v>0</v>
      </c>
      <c r="AC1122" s="39">
        <v>0</v>
      </c>
      <c r="AD1122" s="1075">
        <v>0</v>
      </c>
      <c r="AE1122" s="39">
        <v>0</v>
      </c>
      <c r="AF1122" s="1075">
        <v>0</v>
      </c>
      <c r="AG1122" s="39">
        <v>0</v>
      </c>
      <c r="AH1122" s="1075">
        <v>0</v>
      </c>
      <c r="AI1122" s="39">
        <v>0</v>
      </c>
    </row>
    <row r="1123" spans="2:35" s="6" customFormat="1" ht="66">
      <c r="B1123" s="55">
        <v>1013.9</v>
      </c>
      <c r="C1123" s="161" t="s">
        <v>1275</v>
      </c>
      <c r="D1123" s="11"/>
      <c r="E1123" s="91">
        <v>1</v>
      </c>
      <c r="F1123" s="29" t="s">
        <v>1187</v>
      </c>
      <c r="G1123" s="16" t="s">
        <v>12</v>
      </c>
      <c r="H1123" s="17" t="s">
        <v>13</v>
      </c>
      <c r="I1123" s="16" t="s">
        <v>14</v>
      </c>
      <c r="J1123" s="39">
        <v>321.44127588414301</v>
      </c>
      <c r="K1123" s="18">
        <v>1096</v>
      </c>
      <c r="L1123" s="969">
        <v>0</v>
      </c>
      <c r="M1123" s="39">
        <v>0</v>
      </c>
      <c r="N1123" s="1075">
        <v>0</v>
      </c>
      <c r="O1123" s="39">
        <v>0</v>
      </c>
      <c r="P1123" s="1075">
        <v>0</v>
      </c>
      <c r="Q1123" s="39">
        <v>0</v>
      </c>
      <c r="R1123" s="1075">
        <v>1</v>
      </c>
      <c r="S1123" s="39">
        <v>1096</v>
      </c>
      <c r="T1123" s="1075">
        <v>0</v>
      </c>
      <c r="U1123" s="39">
        <v>0</v>
      </c>
      <c r="V1123" s="1075">
        <v>0</v>
      </c>
      <c r="W1123" s="39">
        <v>0</v>
      </c>
      <c r="X1123" s="1075">
        <v>0</v>
      </c>
      <c r="Y1123" s="39">
        <v>0</v>
      </c>
      <c r="Z1123" s="1075">
        <v>0</v>
      </c>
      <c r="AA1123" s="39">
        <v>0</v>
      </c>
      <c r="AB1123" s="1075">
        <v>0</v>
      </c>
      <c r="AC1123" s="39">
        <v>0</v>
      </c>
      <c r="AD1123" s="1075">
        <v>0</v>
      </c>
      <c r="AE1123" s="39">
        <v>0</v>
      </c>
      <c r="AF1123" s="1075">
        <v>0</v>
      </c>
      <c r="AG1123" s="39">
        <v>0</v>
      </c>
      <c r="AH1123" s="1075">
        <v>0</v>
      </c>
      <c r="AI1123" s="39">
        <v>0</v>
      </c>
    </row>
    <row r="1124" spans="2:35" s="6" customFormat="1" ht="66">
      <c r="B1124" s="55">
        <v>50.866666666666667</v>
      </c>
      <c r="C1124" s="12" t="s">
        <v>1276</v>
      </c>
      <c r="D1124" s="11"/>
      <c r="E1124" s="91">
        <v>6</v>
      </c>
      <c r="F1124" s="9" t="s">
        <v>11</v>
      </c>
      <c r="G1124" s="16" t="s">
        <v>12</v>
      </c>
      <c r="H1124" s="17" t="s">
        <v>13</v>
      </c>
      <c r="I1124" s="16" t="s">
        <v>14</v>
      </c>
      <c r="J1124" s="39">
        <v>321.028641786977</v>
      </c>
      <c r="K1124" s="18">
        <v>330</v>
      </c>
      <c r="L1124" s="969">
        <v>3</v>
      </c>
      <c r="M1124" s="39">
        <v>165</v>
      </c>
      <c r="N1124" s="1075">
        <v>0</v>
      </c>
      <c r="O1124" s="39">
        <v>0</v>
      </c>
      <c r="P1124" s="1075">
        <v>0</v>
      </c>
      <c r="Q1124" s="39">
        <v>0</v>
      </c>
      <c r="R1124" s="1075">
        <v>3</v>
      </c>
      <c r="S1124" s="39">
        <v>165</v>
      </c>
      <c r="T1124" s="1075">
        <v>0</v>
      </c>
      <c r="U1124" s="39">
        <v>0</v>
      </c>
      <c r="V1124" s="1075">
        <v>0</v>
      </c>
      <c r="W1124" s="39">
        <v>0</v>
      </c>
      <c r="X1124" s="1075">
        <v>0</v>
      </c>
      <c r="Y1124" s="39">
        <v>0</v>
      </c>
      <c r="Z1124" s="1075">
        <v>0</v>
      </c>
      <c r="AA1124" s="39">
        <v>0</v>
      </c>
      <c r="AB1124" s="1075">
        <v>0</v>
      </c>
      <c r="AC1124" s="39">
        <v>0</v>
      </c>
      <c r="AD1124" s="1075">
        <v>0</v>
      </c>
      <c r="AE1124" s="39">
        <v>0</v>
      </c>
      <c r="AF1124" s="1075">
        <v>0</v>
      </c>
      <c r="AG1124" s="39">
        <v>0</v>
      </c>
      <c r="AH1124" s="1075">
        <v>0</v>
      </c>
      <c r="AI1124" s="39">
        <v>0</v>
      </c>
    </row>
    <row r="1125" spans="2:35" s="6" customFormat="1" ht="66">
      <c r="B1125" s="55">
        <v>250.92000000000002</v>
      </c>
      <c r="C1125" s="25" t="s">
        <v>1277</v>
      </c>
      <c r="D1125" s="11"/>
      <c r="E1125" s="91">
        <v>1</v>
      </c>
      <c r="F1125" s="147" t="s">
        <v>26</v>
      </c>
      <c r="G1125" s="16" t="s">
        <v>12</v>
      </c>
      <c r="H1125" s="17" t="s">
        <v>13</v>
      </c>
      <c r="I1125" s="16" t="s">
        <v>14</v>
      </c>
      <c r="J1125" s="39">
        <v>320.75355238886601</v>
      </c>
      <c r="K1125" s="18">
        <v>271</v>
      </c>
      <c r="L1125" s="969">
        <v>0</v>
      </c>
      <c r="M1125" s="39">
        <v>0</v>
      </c>
      <c r="N1125" s="1075">
        <v>0</v>
      </c>
      <c r="O1125" s="39">
        <v>0</v>
      </c>
      <c r="P1125" s="1075">
        <v>0</v>
      </c>
      <c r="Q1125" s="39">
        <v>0</v>
      </c>
      <c r="R1125" s="1075">
        <v>1</v>
      </c>
      <c r="S1125" s="39">
        <v>271</v>
      </c>
      <c r="T1125" s="1075">
        <v>0</v>
      </c>
      <c r="U1125" s="39">
        <v>0</v>
      </c>
      <c r="V1125" s="1075">
        <v>0</v>
      </c>
      <c r="W1125" s="39">
        <v>0</v>
      </c>
      <c r="X1125" s="1075">
        <v>0</v>
      </c>
      <c r="Y1125" s="39">
        <v>0</v>
      </c>
      <c r="Z1125" s="1075">
        <v>0</v>
      </c>
      <c r="AA1125" s="39">
        <v>0</v>
      </c>
      <c r="AB1125" s="1075">
        <v>0</v>
      </c>
      <c r="AC1125" s="39">
        <v>0</v>
      </c>
      <c r="AD1125" s="1075">
        <v>0</v>
      </c>
      <c r="AE1125" s="39">
        <v>0</v>
      </c>
      <c r="AF1125" s="1075">
        <v>0</v>
      </c>
      <c r="AG1125" s="39">
        <v>0</v>
      </c>
      <c r="AH1125" s="1075">
        <v>0</v>
      </c>
      <c r="AI1125" s="39">
        <v>0</v>
      </c>
    </row>
    <row r="1126" spans="2:35" s="6" customFormat="1" ht="66">
      <c r="B1126" s="55">
        <v>70.949999999999989</v>
      </c>
      <c r="C1126" s="25" t="s">
        <v>1278</v>
      </c>
      <c r="D1126" s="11"/>
      <c r="E1126" s="91">
        <v>1</v>
      </c>
      <c r="F1126" s="147" t="s">
        <v>26</v>
      </c>
      <c r="G1126" s="16" t="s">
        <v>12</v>
      </c>
      <c r="H1126" s="17" t="s">
        <v>13</v>
      </c>
      <c r="I1126" s="16" t="s">
        <v>14</v>
      </c>
      <c r="J1126" s="39">
        <v>320.616007689811</v>
      </c>
      <c r="K1126" s="18">
        <v>77</v>
      </c>
      <c r="L1126" s="969">
        <v>0</v>
      </c>
      <c r="M1126" s="39">
        <v>0</v>
      </c>
      <c r="N1126" s="1075">
        <v>0</v>
      </c>
      <c r="O1126" s="39">
        <v>0</v>
      </c>
      <c r="P1126" s="1075">
        <v>0</v>
      </c>
      <c r="Q1126" s="39">
        <v>0</v>
      </c>
      <c r="R1126" s="1075">
        <v>1</v>
      </c>
      <c r="S1126" s="39">
        <v>77</v>
      </c>
      <c r="T1126" s="1075">
        <v>0</v>
      </c>
      <c r="U1126" s="39">
        <v>0</v>
      </c>
      <c r="V1126" s="1075">
        <v>0</v>
      </c>
      <c r="W1126" s="39">
        <v>0</v>
      </c>
      <c r="X1126" s="1075">
        <v>0</v>
      </c>
      <c r="Y1126" s="39">
        <v>0</v>
      </c>
      <c r="Z1126" s="1075">
        <v>0</v>
      </c>
      <c r="AA1126" s="39">
        <v>0</v>
      </c>
      <c r="AB1126" s="1075">
        <v>0</v>
      </c>
      <c r="AC1126" s="39">
        <v>0</v>
      </c>
      <c r="AD1126" s="1075">
        <v>0</v>
      </c>
      <c r="AE1126" s="39">
        <v>0</v>
      </c>
      <c r="AF1126" s="1075">
        <v>0</v>
      </c>
      <c r="AG1126" s="39">
        <v>0</v>
      </c>
      <c r="AH1126" s="1075">
        <v>0</v>
      </c>
      <c r="AI1126" s="39">
        <v>0</v>
      </c>
    </row>
    <row r="1127" spans="2:35" s="6" customFormat="1" ht="66">
      <c r="B1127" s="55">
        <v>119.16</v>
      </c>
      <c r="C1127" s="25" t="s">
        <v>1279</v>
      </c>
      <c r="D1127" s="11"/>
      <c r="E1127" s="91">
        <v>7</v>
      </c>
      <c r="F1127" s="9" t="s">
        <v>22</v>
      </c>
      <c r="G1127" s="16" t="s">
        <v>12</v>
      </c>
      <c r="H1127" s="17" t="s">
        <v>13</v>
      </c>
      <c r="I1127" s="16" t="s">
        <v>14</v>
      </c>
      <c r="J1127" s="39">
        <v>320.20337359264403</v>
      </c>
      <c r="K1127" s="18">
        <v>903</v>
      </c>
      <c r="L1127" s="969">
        <v>1</v>
      </c>
      <c r="M1127" s="39">
        <v>129</v>
      </c>
      <c r="N1127" s="1075">
        <v>0</v>
      </c>
      <c r="O1127" s="39">
        <v>0</v>
      </c>
      <c r="P1127" s="1075">
        <v>1</v>
      </c>
      <c r="Q1127" s="39">
        <v>129</v>
      </c>
      <c r="R1127" s="1075">
        <v>5</v>
      </c>
      <c r="S1127" s="39">
        <v>645</v>
      </c>
      <c r="T1127" s="1075">
        <v>0</v>
      </c>
      <c r="U1127" s="39">
        <v>0</v>
      </c>
      <c r="V1127" s="1075">
        <v>0</v>
      </c>
      <c r="W1127" s="39">
        <v>0</v>
      </c>
      <c r="X1127" s="1075">
        <v>0</v>
      </c>
      <c r="Y1127" s="39">
        <v>0</v>
      </c>
      <c r="Z1127" s="1075">
        <v>0</v>
      </c>
      <c r="AA1127" s="39">
        <v>0</v>
      </c>
      <c r="AB1127" s="1075">
        <v>0</v>
      </c>
      <c r="AC1127" s="39">
        <v>0</v>
      </c>
      <c r="AD1127" s="1075">
        <v>0</v>
      </c>
      <c r="AE1127" s="39">
        <v>0</v>
      </c>
      <c r="AF1127" s="1075">
        <v>0</v>
      </c>
      <c r="AG1127" s="39">
        <v>0</v>
      </c>
      <c r="AH1127" s="1075">
        <v>0</v>
      </c>
      <c r="AI1127" s="39">
        <v>0</v>
      </c>
    </row>
    <row r="1128" spans="2:35" s="6" customFormat="1" ht="66">
      <c r="B1128" s="55">
        <v>26.479999999999997</v>
      </c>
      <c r="C1128" s="25" t="s">
        <v>1280</v>
      </c>
      <c r="D1128" s="11"/>
      <c r="E1128" s="91">
        <v>4</v>
      </c>
      <c r="F1128" s="147" t="s">
        <v>164</v>
      </c>
      <c r="G1128" s="16" t="s">
        <v>12</v>
      </c>
      <c r="H1128" s="17" t="s">
        <v>13</v>
      </c>
      <c r="I1128" s="16" t="s">
        <v>14</v>
      </c>
      <c r="J1128" s="39">
        <v>320.06582889358901</v>
      </c>
      <c r="K1128" s="18">
        <v>116</v>
      </c>
      <c r="L1128" s="969">
        <v>0</v>
      </c>
      <c r="M1128" s="39">
        <v>0</v>
      </c>
      <c r="N1128" s="1075">
        <v>0</v>
      </c>
      <c r="O1128" s="39">
        <v>0</v>
      </c>
      <c r="P1128" s="1075">
        <v>3</v>
      </c>
      <c r="Q1128" s="39">
        <v>87</v>
      </c>
      <c r="R1128" s="1075">
        <v>1</v>
      </c>
      <c r="S1128" s="39">
        <v>29</v>
      </c>
      <c r="T1128" s="1075">
        <v>0</v>
      </c>
      <c r="U1128" s="39">
        <v>0</v>
      </c>
      <c r="V1128" s="1075">
        <v>0</v>
      </c>
      <c r="W1128" s="39">
        <v>0</v>
      </c>
      <c r="X1128" s="1075">
        <v>0</v>
      </c>
      <c r="Y1128" s="39">
        <v>0</v>
      </c>
      <c r="Z1128" s="1075">
        <v>0</v>
      </c>
      <c r="AA1128" s="39">
        <v>0</v>
      </c>
      <c r="AB1128" s="1075">
        <v>0</v>
      </c>
      <c r="AC1128" s="39">
        <v>0</v>
      </c>
      <c r="AD1128" s="1075">
        <v>0</v>
      </c>
      <c r="AE1128" s="39">
        <v>0</v>
      </c>
      <c r="AF1128" s="1075">
        <v>0</v>
      </c>
      <c r="AG1128" s="39">
        <v>0</v>
      </c>
      <c r="AH1128" s="1075">
        <v>0</v>
      </c>
      <c r="AI1128" s="39">
        <v>0</v>
      </c>
    </row>
    <row r="1129" spans="2:35" s="6" customFormat="1" ht="66">
      <c r="B1129" s="55">
        <v>102.73</v>
      </c>
      <c r="C1129" s="12" t="s">
        <v>1281</v>
      </c>
      <c r="D1129" s="11"/>
      <c r="E1129" s="91">
        <v>20</v>
      </c>
      <c r="F1129" s="185" t="s">
        <v>164</v>
      </c>
      <c r="G1129" s="16" t="s">
        <v>12</v>
      </c>
      <c r="H1129" s="17" t="s">
        <v>13</v>
      </c>
      <c r="I1129" s="16" t="s">
        <v>14</v>
      </c>
      <c r="J1129" s="39">
        <v>319.92828419453298</v>
      </c>
      <c r="K1129" s="18">
        <v>2220</v>
      </c>
      <c r="L1129" s="969">
        <v>0</v>
      </c>
      <c r="M1129" s="39">
        <v>0</v>
      </c>
      <c r="N1129" s="1075">
        <v>0</v>
      </c>
      <c r="O1129" s="39">
        <v>0</v>
      </c>
      <c r="P1129" s="1075">
        <v>5</v>
      </c>
      <c r="Q1129" s="39">
        <v>555</v>
      </c>
      <c r="R1129" s="1075">
        <v>15</v>
      </c>
      <c r="S1129" s="39">
        <v>1665</v>
      </c>
      <c r="T1129" s="1075">
        <v>0</v>
      </c>
      <c r="U1129" s="39">
        <v>0</v>
      </c>
      <c r="V1129" s="1075">
        <v>0</v>
      </c>
      <c r="W1129" s="39">
        <v>0</v>
      </c>
      <c r="X1129" s="1075">
        <v>0</v>
      </c>
      <c r="Y1129" s="39">
        <v>0</v>
      </c>
      <c r="Z1129" s="1075">
        <v>0</v>
      </c>
      <c r="AA1129" s="39">
        <v>0</v>
      </c>
      <c r="AB1129" s="1075">
        <v>0</v>
      </c>
      <c r="AC1129" s="39">
        <v>0</v>
      </c>
      <c r="AD1129" s="1075">
        <v>0</v>
      </c>
      <c r="AE1129" s="39">
        <v>0</v>
      </c>
      <c r="AF1129" s="1075">
        <v>0</v>
      </c>
      <c r="AG1129" s="39">
        <v>0</v>
      </c>
      <c r="AH1129" s="1075">
        <v>0</v>
      </c>
      <c r="AI1129" s="39">
        <v>0</v>
      </c>
    </row>
    <row r="1130" spans="2:35" s="6" customFormat="1" ht="66">
      <c r="B1130" s="55">
        <v>740.9</v>
      </c>
      <c r="C1130" s="1013" t="s">
        <v>1188</v>
      </c>
      <c r="D1130" s="11"/>
      <c r="E1130" s="91">
        <v>5</v>
      </c>
      <c r="F1130" s="9" t="s">
        <v>26</v>
      </c>
      <c r="G1130" s="16" t="s">
        <v>12</v>
      </c>
      <c r="H1130" s="17" t="s">
        <v>13</v>
      </c>
      <c r="I1130" s="16" t="s">
        <v>14</v>
      </c>
      <c r="J1130" s="39">
        <v>319.65319479642199</v>
      </c>
      <c r="K1130" s="18">
        <v>4000</v>
      </c>
      <c r="L1130" s="969">
        <v>0</v>
      </c>
      <c r="M1130" s="39">
        <v>0</v>
      </c>
      <c r="N1130" s="1075">
        <v>0</v>
      </c>
      <c r="O1130" s="39">
        <v>0</v>
      </c>
      <c r="P1130" s="1075">
        <v>0</v>
      </c>
      <c r="Q1130" s="39">
        <v>0</v>
      </c>
      <c r="R1130" s="1075">
        <v>5</v>
      </c>
      <c r="S1130" s="39">
        <v>4000</v>
      </c>
      <c r="T1130" s="1075">
        <v>0</v>
      </c>
      <c r="U1130" s="39">
        <v>0</v>
      </c>
      <c r="V1130" s="1075">
        <v>0</v>
      </c>
      <c r="W1130" s="39">
        <v>0</v>
      </c>
      <c r="X1130" s="1075">
        <v>0</v>
      </c>
      <c r="Y1130" s="39">
        <v>0</v>
      </c>
      <c r="Z1130" s="1075">
        <v>0</v>
      </c>
      <c r="AA1130" s="39">
        <v>0</v>
      </c>
      <c r="AB1130" s="1075">
        <v>0</v>
      </c>
      <c r="AC1130" s="39">
        <v>0</v>
      </c>
      <c r="AD1130" s="1075">
        <v>0</v>
      </c>
      <c r="AE1130" s="39">
        <v>0</v>
      </c>
      <c r="AF1130" s="1075">
        <v>0</v>
      </c>
      <c r="AG1130" s="39">
        <v>0</v>
      </c>
      <c r="AH1130" s="1075">
        <v>0</v>
      </c>
      <c r="AI1130" s="39">
        <v>0</v>
      </c>
    </row>
    <row r="1131" spans="2:35" s="6" customFormat="1" ht="66">
      <c r="B1131" s="55">
        <v>740.9</v>
      </c>
      <c r="C1131" s="1013" t="s">
        <v>1189</v>
      </c>
      <c r="D1131" s="11"/>
      <c r="E1131" s="91">
        <v>5</v>
      </c>
      <c r="F1131" s="9" t="s">
        <v>1187</v>
      </c>
      <c r="G1131" s="16" t="s">
        <v>12</v>
      </c>
      <c r="H1131" s="17" t="s">
        <v>13</v>
      </c>
      <c r="I1131" s="16" t="s">
        <v>14</v>
      </c>
      <c r="J1131" s="39">
        <v>319.51565009736697</v>
      </c>
      <c r="K1131" s="18">
        <v>4000</v>
      </c>
      <c r="L1131" s="969">
        <v>0</v>
      </c>
      <c r="M1131" s="39">
        <v>0</v>
      </c>
      <c r="N1131" s="1075">
        <v>0</v>
      </c>
      <c r="O1131" s="39">
        <v>0</v>
      </c>
      <c r="P1131" s="1075">
        <v>0</v>
      </c>
      <c r="Q1131" s="39">
        <v>0</v>
      </c>
      <c r="R1131" s="1075">
        <v>5</v>
      </c>
      <c r="S1131" s="39">
        <v>4000</v>
      </c>
      <c r="T1131" s="1075">
        <v>0</v>
      </c>
      <c r="U1131" s="39">
        <v>0</v>
      </c>
      <c r="V1131" s="1075">
        <v>0</v>
      </c>
      <c r="W1131" s="39">
        <v>0</v>
      </c>
      <c r="X1131" s="1075">
        <v>0</v>
      </c>
      <c r="Y1131" s="39">
        <v>0</v>
      </c>
      <c r="Z1131" s="1075">
        <v>0</v>
      </c>
      <c r="AA1131" s="39">
        <v>0</v>
      </c>
      <c r="AB1131" s="1075">
        <v>0</v>
      </c>
      <c r="AC1131" s="39">
        <v>0</v>
      </c>
      <c r="AD1131" s="1075">
        <v>0</v>
      </c>
      <c r="AE1131" s="39">
        <v>0</v>
      </c>
      <c r="AF1131" s="1075">
        <v>0</v>
      </c>
      <c r="AG1131" s="39">
        <v>0</v>
      </c>
      <c r="AH1131" s="1075">
        <v>0</v>
      </c>
      <c r="AI1131" s="39">
        <v>0</v>
      </c>
    </row>
    <row r="1132" spans="2:35" s="6" customFormat="1" ht="66">
      <c r="B1132" s="55">
        <v>808.6</v>
      </c>
      <c r="C1132" s="1013" t="s">
        <v>1190</v>
      </c>
      <c r="D1132" s="11"/>
      <c r="E1132" s="91">
        <v>2</v>
      </c>
      <c r="F1132" s="9" t="s">
        <v>26</v>
      </c>
      <c r="G1132" s="16" t="s">
        <v>12</v>
      </c>
      <c r="H1132" s="17" t="s">
        <v>13</v>
      </c>
      <c r="I1132" s="16" t="s">
        <v>14</v>
      </c>
      <c r="J1132" s="39">
        <v>319.37810539831099</v>
      </c>
      <c r="K1132" s="18">
        <v>1748</v>
      </c>
      <c r="L1132" s="969">
        <v>0</v>
      </c>
      <c r="M1132" s="39">
        <v>0</v>
      </c>
      <c r="N1132" s="1075">
        <v>0</v>
      </c>
      <c r="O1132" s="39">
        <v>0</v>
      </c>
      <c r="P1132" s="1075">
        <v>0</v>
      </c>
      <c r="Q1132" s="39">
        <v>0</v>
      </c>
      <c r="R1132" s="1075">
        <v>2</v>
      </c>
      <c r="S1132" s="39">
        <v>1748</v>
      </c>
      <c r="T1132" s="1075">
        <v>0</v>
      </c>
      <c r="U1132" s="39">
        <v>0</v>
      </c>
      <c r="V1132" s="1075">
        <v>0</v>
      </c>
      <c r="W1132" s="39">
        <v>0</v>
      </c>
      <c r="X1132" s="1075">
        <v>0</v>
      </c>
      <c r="Y1132" s="39">
        <v>0</v>
      </c>
      <c r="Z1132" s="1075">
        <v>0</v>
      </c>
      <c r="AA1132" s="39">
        <v>0</v>
      </c>
      <c r="AB1132" s="1075">
        <v>0</v>
      </c>
      <c r="AC1132" s="39">
        <v>0</v>
      </c>
      <c r="AD1132" s="1075">
        <v>0</v>
      </c>
      <c r="AE1132" s="39">
        <v>0</v>
      </c>
      <c r="AF1132" s="1075">
        <v>0</v>
      </c>
      <c r="AG1132" s="39">
        <v>0</v>
      </c>
      <c r="AH1132" s="1075">
        <v>0</v>
      </c>
      <c r="AI1132" s="39">
        <v>0</v>
      </c>
    </row>
    <row r="1133" spans="2:35" s="6" customFormat="1" ht="66">
      <c r="B1133" s="55">
        <v>808.6</v>
      </c>
      <c r="C1133" s="1013" t="s">
        <v>1191</v>
      </c>
      <c r="D1133" s="11"/>
      <c r="E1133" s="91">
        <v>2</v>
      </c>
      <c r="F1133" s="9" t="s">
        <v>26</v>
      </c>
      <c r="G1133" s="16" t="s">
        <v>12</v>
      </c>
      <c r="H1133" s="17" t="s">
        <v>13</v>
      </c>
      <c r="I1133" s="16" t="s">
        <v>14</v>
      </c>
      <c r="J1133" s="39">
        <v>319.24056069925598</v>
      </c>
      <c r="K1133" s="18">
        <v>1748</v>
      </c>
      <c r="L1133" s="969">
        <v>0</v>
      </c>
      <c r="M1133" s="39">
        <v>0</v>
      </c>
      <c r="N1133" s="1075">
        <v>0</v>
      </c>
      <c r="O1133" s="39">
        <v>0</v>
      </c>
      <c r="P1133" s="1075">
        <v>0</v>
      </c>
      <c r="Q1133" s="39">
        <v>0</v>
      </c>
      <c r="R1133" s="1075">
        <v>2</v>
      </c>
      <c r="S1133" s="39">
        <v>1748</v>
      </c>
      <c r="T1133" s="1075">
        <v>0</v>
      </c>
      <c r="U1133" s="39">
        <v>0</v>
      </c>
      <c r="V1133" s="1075">
        <v>0</v>
      </c>
      <c r="W1133" s="39">
        <v>0</v>
      </c>
      <c r="X1133" s="1075">
        <v>0</v>
      </c>
      <c r="Y1133" s="39">
        <v>0</v>
      </c>
      <c r="Z1133" s="1075">
        <v>0</v>
      </c>
      <c r="AA1133" s="39">
        <v>0</v>
      </c>
      <c r="AB1133" s="1075">
        <v>0</v>
      </c>
      <c r="AC1133" s="39">
        <v>0</v>
      </c>
      <c r="AD1133" s="1075">
        <v>0</v>
      </c>
      <c r="AE1133" s="39">
        <v>0</v>
      </c>
      <c r="AF1133" s="1075">
        <v>0</v>
      </c>
      <c r="AG1133" s="39">
        <v>0</v>
      </c>
      <c r="AH1133" s="1075">
        <v>0</v>
      </c>
      <c r="AI1133" s="39">
        <v>0</v>
      </c>
    </row>
    <row r="1134" spans="2:35" s="6" customFormat="1" ht="66">
      <c r="B1134" s="55">
        <v>124.67999999999999</v>
      </c>
      <c r="C1134" s="107" t="s">
        <v>1282</v>
      </c>
      <c r="D1134" s="11"/>
      <c r="E1134" s="91">
        <v>5</v>
      </c>
      <c r="F1134" s="147" t="s">
        <v>26</v>
      </c>
      <c r="G1134" s="16" t="s">
        <v>12</v>
      </c>
      <c r="H1134" s="17" t="s">
        <v>13</v>
      </c>
      <c r="I1134" s="16" t="s">
        <v>14</v>
      </c>
      <c r="J1134" s="39">
        <v>318.82792660208997</v>
      </c>
      <c r="K1134" s="18">
        <v>675</v>
      </c>
      <c r="L1134" s="969">
        <v>0</v>
      </c>
      <c r="M1134" s="39">
        <v>0</v>
      </c>
      <c r="N1134" s="1075">
        <v>0</v>
      </c>
      <c r="O1134" s="39">
        <v>0</v>
      </c>
      <c r="P1134" s="1075">
        <v>0</v>
      </c>
      <c r="Q1134" s="39">
        <v>0</v>
      </c>
      <c r="R1134" s="1075">
        <v>5</v>
      </c>
      <c r="S1134" s="39">
        <v>675</v>
      </c>
      <c r="T1134" s="1075">
        <v>0</v>
      </c>
      <c r="U1134" s="39">
        <v>0</v>
      </c>
      <c r="V1134" s="1075">
        <v>0</v>
      </c>
      <c r="W1134" s="39">
        <v>0</v>
      </c>
      <c r="X1134" s="1075">
        <v>0</v>
      </c>
      <c r="Y1134" s="39">
        <v>0</v>
      </c>
      <c r="Z1134" s="1075">
        <v>0</v>
      </c>
      <c r="AA1134" s="39">
        <v>0</v>
      </c>
      <c r="AB1134" s="1075">
        <v>0</v>
      </c>
      <c r="AC1134" s="39">
        <v>0</v>
      </c>
      <c r="AD1134" s="1075">
        <v>0</v>
      </c>
      <c r="AE1134" s="39">
        <v>0</v>
      </c>
      <c r="AF1134" s="1075">
        <v>0</v>
      </c>
      <c r="AG1134" s="39">
        <v>0</v>
      </c>
      <c r="AH1134" s="1075">
        <v>0</v>
      </c>
      <c r="AI1134" s="39">
        <v>0</v>
      </c>
    </row>
    <row r="1135" spans="2:35" s="6" customFormat="1" ht="66">
      <c r="B1135" s="55">
        <v>194.58</v>
      </c>
      <c r="C1135" s="12" t="s">
        <v>1283</v>
      </c>
      <c r="D1135" s="11"/>
      <c r="E1135" s="91">
        <v>30</v>
      </c>
      <c r="F1135" s="147" t="s">
        <v>26</v>
      </c>
      <c r="G1135" s="16" t="s">
        <v>12</v>
      </c>
      <c r="H1135" s="17" t="s">
        <v>13</v>
      </c>
      <c r="I1135" s="16" t="s">
        <v>14</v>
      </c>
      <c r="J1135" s="39">
        <v>318.69038190303399</v>
      </c>
      <c r="K1135" s="18">
        <v>6300</v>
      </c>
      <c r="L1135" s="969">
        <v>0</v>
      </c>
      <c r="M1135" s="39">
        <v>0</v>
      </c>
      <c r="N1135" s="1075">
        <v>0</v>
      </c>
      <c r="O1135" s="39">
        <v>0</v>
      </c>
      <c r="P1135" s="1075">
        <v>0</v>
      </c>
      <c r="Q1135" s="39">
        <v>0</v>
      </c>
      <c r="R1135" s="1075">
        <v>30</v>
      </c>
      <c r="S1135" s="39">
        <v>6300</v>
      </c>
      <c r="T1135" s="1075">
        <v>0</v>
      </c>
      <c r="U1135" s="39">
        <v>0</v>
      </c>
      <c r="V1135" s="1075">
        <v>0</v>
      </c>
      <c r="W1135" s="39">
        <v>0</v>
      </c>
      <c r="X1135" s="1075">
        <v>0</v>
      </c>
      <c r="Y1135" s="39">
        <v>0</v>
      </c>
      <c r="Z1135" s="1075">
        <v>0</v>
      </c>
      <c r="AA1135" s="39">
        <v>0</v>
      </c>
      <c r="AB1135" s="1075">
        <v>0</v>
      </c>
      <c r="AC1135" s="39">
        <v>0</v>
      </c>
      <c r="AD1135" s="1075">
        <v>0</v>
      </c>
      <c r="AE1135" s="39">
        <v>0</v>
      </c>
      <c r="AF1135" s="1075">
        <v>0</v>
      </c>
      <c r="AG1135" s="39">
        <v>0</v>
      </c>
      <c r="AH1135" s="1075">
        <v>0</v>
      </c>
      <c r="AI1135" s="39">
        <v>0</v>
      </c>
    </row>
    <row r="1136" spans="2:35" s="6" customFormat="1" ht="66">
      <c r="B1136" s="55">
        <v>46.78</v>
      </c>
      <c r="C1136" s="25" t="s">
        <v>1284</v>
      </c>
      <c r="D1136" s="11"/>
      <c r="E1136" s="91">
        <v>6</v>
      </c>
      <c r="F1136" s="147" t="s">
        <v>26</v>
      </c>
      <c r="G1136" s="16" t="s">
        <v>12</v>
      </c>
      <c r="H1136" s="17" t="s">
        <v>13</v>
      </c>
      <c r="I1136" s="16" t="s">
        <v>14</v>
      </c>
      <c r="J1136" s="39">
        <v>318.55283720397898</v>
      </c>
      <c r="K1136" s="18">
        <v>306</v>
      </c>
      <c r="L1136" s="969">
        <v>0</v>
      </c>
      <c r="M1136" s="39">
        <v>0</v>
      </c>
      <c r="N1136" s="1075">
        <v>0</v>
      </c>
      <c r="O1136" s="39">
        <v>0</v>
      </c>
      <c r="P1136" s="1075">
        <v>0</v>
      </c>
      <c r="Q1136" s="39">
        <v>0</v>
      </c>
      <c r="R1136" s="1075">
        <v>6</v>
      </c>
      <c r="S1136" s="39">
        <v>306</v>
      </c>
      <c r="T1136" s="1075">
        <v>0</v>
      </c>
      <c r="U1136" s="39">
        <v>0</v>
      </c>
      <c r="V1136" s="1075">
        <v>0</v>
      </c>
      <c r="W1136" s="39">
        <v>0</v>
      </c>
      <c r="X1136" s="1075">
        <v>0</v>
      </c>
      <c r="Y1136" s="39">
        <v>0</v>
      </c>
      <c r="Z1136" s="1075">
        <v>0</v>
      </c>
      <c r="AA1136" s="39">
        <v>0</v>
      </c>
      <c r="AB1136" s="1075">
        <v>0</v>
      </c>
      <c r="AC1136" s="39">
        <v>0</v>
      </c>
      <c r="AD1136" s="1075">
        <v>0</v>
      </c>
      <c r="AE1136" s="39">
        <v>0</v>
      </c>
      <c r="AF1136" s="1075">
        <v>0</v>
      </c>
      <c r="AG1136" s="39">
        <v>0</v>
      </c>
      <c r="AH1136" s="1075">
        <v>0</v>
      </c>
      <c r="AI1136" s="39">
        <v>0</v>
      </c>
    </row>
    <row r="1137" spans="1:35" s="6" customFormat="1" ht="66">
      <c r="B1137" s="55">
        <v>185</v>
      </c>
      <c r="C1137" s="25" t="s">
        <v>1285</v>
      </c>
      <c r="D1137" s="11"/>
      <c r="E1137" s="91">
        <v>5</v>
      </c>
      <c r="F1137" s="9" t="s">
        <v>11</v>
      </c>
      <c r="G1137" s="16" t="s">
        <v>12</v>
      </c>
      <c r="H1137" s="17" t="s">
        <v>13</v>
      </c>
      <c r="I1137" s="16" t="s">
        <v>14</v>
      </c>
      <c r="J1137" s="39">
        <v>318.415292504923</v>
      </c>
      <c r="K1137" s="18">
        <v>1000</v>
      </c>
      <c r="L1137" s="969">
        <v>0</v>
      </c>
      <c r="M1137" s="39">
        <v>0</v>
      </c>
      <c r="N1137" s="1075">
        <v>1</v>
      </c>
      <c r="O1137" s="39">
        <v>200</v>
      </c>
      <c r="P1137" s="1075">
        <v>3</v>
      </c>
      <c r="Q1137" s="39">
        <v>600</v>
      </c>
      <c r="R1137" s="1075">
        <v>1</v>
      </c>
      <c r="S1137" s="39">
        <v>200</v>
      </c>
      <c r="T1137" s="1075">
        <v>0</v>
      </c>
      <c r="U1137" s="39">
        <v>0</v>
      </c>
      <c r="V1137" s="1075">
        <v>0</v>
      </c>
      <c r="W1137" s="39">
        <v>0</v>
      </c>
      <c r="X1137" s="1075">
        <v>0</v>
      </c>
      <c r="Y1137" s="39">
        <v>0</v>
      </c>
      <c r="Z1137" s="1075">
        <v>0</v>
      </c>
      <c r="AA1137" s="39">
        <v>0</v>
      </c>
      <c r="AB1137" s="1075">
        <v>0</v>
      </c>
      <c r="AC1137" s="39">
        <v>0</v>
      </c>
      <c r="AD1137" s="1075">
        <v>0</v>
      </c>
      <c r="AE1137" s="39">
        <v>0</v>
      </c>
      <c r="AF1137" s="1075">
        <v>0</v>
      </c>
      <c r="AG1137" s="39">
        <v>0</v>
      </c>
      <c r="AH1137" s="1075">
        <v>0</v>
      </c>
      <c r="AI1137" s="39">
        <v>0</v>
      </c>
    </row>
    <row r="1138" spans="1:35" s="6" customFormat="1" ht="66">
      <c r="B1138" s="55">
        <v>590.39</v>
      </c>
      <c r="C1138" s="25" t="s">
        <v>1286</v>
      </c>
      <c r="D1138" s="11"/>
      <c r="E1138" s="91">
        <v>4</v>
      </c>
      <c r="F1138" s="147" t="s">
        <v>26</v>
      </c>
      <c r="G1138" s="16" t="s">
        <v>12</v>
      </c>
      <c r="H1138" s="17" t="s">
        <v>13</v>
      </c>
      <c r="I1138" s="16" t="s">
        <v>14</v>
      </c>
      <c r="J1138" s="39">
        <v>318.27774780586799</v>
      </c>
      <c r="K1138" s="18">
        <v>2552</v>
      </c>
      <c r="L1138" s="969">
        <v>0</v>
      </c>
      <c r="M1138" s="39">
        <v>0</v>
      </c>
      <c r="N1138" s="1075">
        <v>0</v>
      </c>
      <c r="O1138" s="39">
        <v>0</v>
      </c>
      <c r="P1138" s="1075">
        <v>0</v>
      </c>
      <c r="Q1138" s="39">
        <v>0</v>
      </c>
      <c r="R1138" s="1075">
        <v>4</v>
      </c>
      <c r="S1138" s="39">
        <v>2552</v>
      </c>
      <c r="T1138" s="1075">
        <v>0</v>
      </c>
      <c r="U1138" s="39">
        <v>0</v>
      </c>
      <c r="V1138" s="1075">
        <v>0</v>
      </c>
      <c r="W1138" s="39">
        <v>0</v>
      </c>
      <c r="X1138" s="1075">
        <v>0</v>
      </c>
      <c r="Y1138" s="39">
        <v>0</v>
      </c>
      <c r="Z1138" s="1075">
        <v>0</v>
      </c>
      <c r="AA1138" s="39">
        <v>0</v>
      </c>
      <c r="AB1138" s="1075">
        <v>0</v>
      </c>
      <c r="AC1138" s="39">
        <v>0</v>
      </c>
      <c r="AD1138" s="1075">
        <v>0</v>
      </c>
      <c r="AE1138" s="39">
        <v>0</v>
      </c>
      <c r="AF1138" s="1075">
        <v>0</v>
      </c>
      <c r="AG1138" s="39">
        <v>0</v>
      </c>
      <c r="AH1138" s="1075">
        <v>0</v>
      </c>
      <c r="AI1138" s="39">
        <v>0</v>
      </c>
    </row>
    <row r="1139" spans="1:35" s="6" customFormat="1" ht="66">
      <c r="B1139" s="55">
        <v>332.13</v>
      </c>
      <c r="C1139" s="25" t="s">
        <v>1287</v>
      </c>
      <c r="D1139" s="11"/>
      <c r="E1139" s="91">
        <v>36</v>
      </c>
      <c r="F1139" s="9" t="s">
        <v>26</v>
      </c>
      <c r="G1139" s="16" t="s">
        <v>12</v>
      </c>
      <c r="H1139" s="17" t="s">
        <v>13</v>
      </c>
      <c r="I1139" s="16" t="s">
        <v>14</v>
      </c>
      <c r="J1139" s="39">
        <v>317.86511370870102</v>
      </c>
      <c r="K1139" s="18">
        <v>12924</v>
      </c>
      <c r="L1139" s="969">
        <v>0</v>
      </c>
      <c r="M1139" s="39">
        <v>0</v>
      </c>
      <c r="N1139" s="1075">
        <v>0</v>
      </c>
      <c r="O1139" s="39">
        <v>0</v>
      </c>
      <c r="P1139" s="1075">
        <v>0</v>
      </c>
      <c r="Q1139" s="39">
        <v>0</v>
      </c>
      <c r="R1139" s="1075">
        <v>36</v>
      </c>
      <c r="S1139" s="39">
        <v>12924</v>
      </c>
      <c r="T1139" s="1075">
        <v>0</v>
      </c>
      <c r="U1139" s="39">
        <v>0</v>
      </c>
      <c r="V1139" s="1075">
        <v>0</v>
      </c>
      <c r="W1139" s="39">
        <v>0</v>
      </c>
      <c r="X1139" s="1075">
        <v>0</v>
      </c>
      <c r="Y1139" s="39">
        <v>0</v>
      </c>
      <c r="Z1139" s="1075">
        <v>0</v>
      </c>
      <c r="AA1139" s="39">
        <v>0</v>
      </c>
      <c r="AB1139" s="1075">
        <v>0</v>
      </c>
      <c r="AC1139" s="39">
        <v>0</v>
      </c>
      <c r="AD1139" s="1075">
        <v>0</v>
      </c>
      <c r="AE1139" s="39">
        <v>0</v>
      </c>
      <c r="AF1139" s="1075">
        <v>0</v>
      </c>
      <c r="AG1139" s="39">
        <v>0</v>
      </c>
      <c r="AH1139" s="1075">
        <v>0</v>
      </c>
      <c r="AI1139" s="39">
        <v>0</v>
      </c>
    </row>
    <row r="1140" spans="1:35" s="6" customFormat="1" ht="66">
      <c r="B1140" s="55">
        <v>400</v>
      </c>
      <c r="C1140" s="25" t="s">
        <v>1288</v>
      </c>
      <c r="D1140" s="11"/>
      <c r="E1140" s="91">
        <v>3</v>
      </c>
      <c r="F1140" s="147" t="s">
        <v>26</v>
      </c>
      <c r="G1140" s="16" t="s">
        <v>12</v>
      </c>
      <c r="H1140" s="17" t="s">
        <v>13</v>
      </c>
      <c r="I1140" s="16" t="s">
        <v>14</v>
      </c>
      <c r="J1140" s="39">
        <v>317.727569009646</v>
      </c>
      <c r="K1140" s="18">
        <v>1299</v>
      </c>
      <c r="L1140" s="969">
        <v>0</v>
      </c>
      <c r="M1140" s="39">
        <v>0</v>
      </c>
      <c r="N1140" s="1075">
        <v>0</v>
      </c>
      <c r="O1140" s="39">
        <v>0</v>
      </c>
      <c r="P1140" s="1075">
        <v>0</v>
      </c>
      <c r="Q1140" s="39">
        <v>0</v>
      </c>
      <c r="R1140" s="1075">
        <v>3</v>
      </c>
      <c r="S1140" s="39">
        <v>1299</v>
      </c>
      <c r="T1140" s="1075">
        <v>0</v>
      </c>
      <c r="U1140" s="39">
        <v>0</v>
      </c>
      <c r="V1140" s="1075">
        <v>0</v>
      </c>
      <c r="W1140" s="39">
        <v>0</v>
      </c>
      <c r="X1140" s="1075">
        <v>0</v>
      </c>
      <c r="Y1140" s="39">
        <v>0</v>
      </c>
      <c r="Z1140" s="1075">
        <v>0</v>
      </c>
      <c r="AA1140" s="39">
        <v>0</v>
      </c>
      <c r="AB1140" s="1075">
        <v>0</v>
      </c>
      <c r="AC1140" s="39">
        <v>0</v>
      </c>
      <c r="AD1140" s="1075">
        <v>0</v>
      </c>
      <c r="AE1140" s="39">
        <v>0</v>
      </c>
      <c r="AF1140" s="1075">
        <v>0</v>
      </c>
      <c r="AG1140" s="39">
        <v>0</v>
      </c>
      <c r="AH1140" s="1075">
        <v>0</v>
      </c>
      <c r="AI1140" s="39">
        <v>0</v>
      </c>
    </row>
    <row r="1141" spans="1:35" s="6" customFormat="1" ht="66">
      <c r="B1141" s="55">
        <v>247.16</v>
      </c>
      <c r="C1141" s="25" t="s">
        <v>1289</v>
      </c>
      <c r="D1141" s="11"/>
      <c r="E1141" s="91">
        <v>5</v>
      </c>
      <c r="F1141" s="147" t="s">
        <v>11</v>
      </c>
      <c r="G1141" s="16" t="s">
        <v>12</v>
      </c>
      <c r="H1141" s="17" t="s">
        <v>13</v>
      </c>
      <c r="I1141" s="16" t="s">
        <v>14</v>
      </c>
      <c r="J1141" s="39">
        <v>317.59002431059002</v>
      </c>
      <c r="K1141" s="18">
        <v>1335</v>
      </c>
      <c r="L1141" s="969">
        <v>0</v>
      </c>
      <c r="M1141" s="39">
        <v>0</v>
      </c>
      <c r="N1141" s="1075">
        <v>0</v>
      </c>
      <c r="O1141" s="39">
        <v>0</v>
      </c>
      <c r="P1141" s="1075">
        <v>0</v>
      </c>
      <c r="Q1141" s="39">
        <v>0</v>
      </c>
      <c r="R1141" s="1075">
        <v>5</v>
      </c>
      <c r="S1141" s="39">
        <v>1335</v>
      </c>
      <c r="T1141" s="1075">
        <v>0</v>
      </c>
      <c r="U1141" s="39">
        <v>0</v>
      </c>
      <c r="V1141" s="1075">
        <v>0</v>
      </c>
      <c r="W1141" s="39">
        <v>0</v>
      </c>
      <c r="X1141" s="1075">
        <v>0</v>
      </c>
      <c r="Y1141" s="39">
        <v>0</v>
      </c>
      <c r="Z1141" s="1075">
        <v>0</v>
      </c>
      <c r="AA1141" s="39">
        <v>0</v>
      </c>
      <c r="AB1141" s="1075">
        <v>0</v>
      </c>
      <c r="AC1141" s="39">
        <v>0</v>
      </c>
      <c r="AD1141" s="1075">
        <v>0</v>
      </c>
      <c r="AE1141" s="39">
        <v>0</v>
      </c>
      <c r="AF1141" s="1075">
        <v>0</v>
      </c>
      <c r="AG1141" s="39">
        <v>0</v>
      </c>
      <c r="AH1141" s="1075">
        <v>0</v>
      </c>
      <c r="AI1141" s="39">
        <v>0</v>
      </c>
    </row>
    <row r="1142" spans="1:35" s="6" customFormat="1" ht="66">
      <c r="B1142" s="55">
        <v>587.56400000000008</v>
      </c>
      <c r="C1142" s="25" t="s">
        <v>1290</v>
      </c>
      <c r="D1142" s="11"/>
      <c r="E1142" s="91">
        <v>4</v>
      </c>
      <c r="F1142" s="9" t="s">
        <v>11</v>
      </c>
      <c r="G1142" s="16" t="s">
        <v>12</v>
      </c>
      <c r="H1142" s="17" t="s">
        <v>13</v>
      </c>
      <c r="I1142" s="16" t="s">
        <v>14</v>
      </c>
      <c r="J1142" s="39">
        <v>316.21457732003603</v>
      </c>
      <c r="K1142" s="18">
        <v>2540</v>
      </c>
      <c r="L1142" s="969">
        <v>0</v>
      </c>
      <c r="M1142" s="39">
        <v>0</v>
      </c>
      <c r="N1142" s="1075">
        <v>0</v>
      </c>
      <c r="O1142" s="39">
        <v>0</v>
      </c>
      <c r="P1142" s="1075">
        <v>0</v>
      </c>
      <c r="Q1142" s="39">
        <v>0</v>
      </c>
      <c r="R1142" s="1075">
        <v>4</v>
      </c>
      <c r="S1142" s="39">
        <v>2540</v>
      </c>
      <c r="T1142" s="1075">
        <v>0</v>
      </c>
      <c r="U1142" s="39">
        <v>0</v>
      </c>
      <c r="V1142" s="1075">
        <v>0</v>
      </c>
      <c r="W1142" s="39">
        <v>0</v>
      </c>
      <c r="X1142" s="1075">
        <v>0</v>
      </c>
      <c r="Y1142" s="39">
        <v>0</v>
      </c>
      <c r="Z1142" s="1075">
        <v>0</v>
      </c>
      <c r="AA1142" s="39">
        <v>0</v>
      </c>
      <c r="AB1142" s="1075">
        <v>0</v>
      </c>
      <c r="AC1142" s="39">
        <v>0</v>
      </c>
      <c r="AD1142" s="1075">
        <v>0</v>
      </c>
      <c r="AE1142" s="39">
        <v>0</v>
      </c>
      <c r="AF1142" s="1075">
        <v>0</v>
      </c>
      <c r="AG1142" s="39">
        <v>0</v>
      </c>
      <c r="AH1142" s="1075">
        <v>0</v>
      </c>
      <c r="AI1142" s="39">
        <v>0</v>
      </c>
    </row>
    <row r="1143" spans="1:35" s="6" customFormat="1" ht="66">
      <c r="B1143" s="55">
        <v>236.15199999999999</v>
      </c>
      <c r="C1143" s="25" t="s">
        <v>1291</v>
      </c>
      <c r="D1143" s="11"/>
      <c r="E1143" s="91">
        <v>4</v>
      </c>
      <c r="F1143" s="9" t="s">
        <v>11</v>
      </c>
      <c r="G1143" s="16" t="s">
        <v>12</v>
      </c>
      <c r="H1143" s="17" t="s">
        <v>13</v>
      </c>
      <c r="I1143" s="16" t="s">
        <v>14</v>
      </c>
      <c r="J1143" s="39">
        <v>316.07703262097999</v>
      </c>
      <c r="K1143" s="18">
        <v>1020</v>
      </c>
      <c r="L1143" s="969">
        <v>1</v>
      </c>
      <c r="M1143" s="39">
        <v>255</v>
      </c>
      <c r="N1143" s="1075">
        <v>0</v>
      </c>
      <c r="O1143" s="39">
        <v>0</v>
      </c>
      <c r="P1143" s="1075">
        <v>0</v>
      </c>
      <c r="Q1143" s="39">
        <v>0</v>
      </c>
      <c r="R1143" s="1075">
        <v>3</v>
      </c>
      <c r="S1143" s="39">
        <v>765</v>
      </c>
      <c r="T1143" s="1075">
        <v>0</v>
      </c>
      <c r="U1143" s="39">
        <v>0</v>
      </c>
      <c r="V1143" s="1075">
        <v>0</v>
      </c>
      <c r="W1143" s="39">
        <v>0</v>
      </c>
      <c r="X1143" s="1075">
        <v>0</v>
      </c>
      <c r="Y1143" s="39">
        <v>0</v>
      </c>
      <c r="Z1143" s="1075">
        <v>0</v>
      </c>
      <c r="AA1143" s="39">
        <v>0</v>
      </c>
      <c r="AB1143" s="1075">
        <v>0</v>
      </c>
      <c r="AC1143" s="39">
        <v>0</v>
      </c>
      <c r="AD1143" s="1075">
        <v>0</v>
      </c>
      <c r="AE1143" s="39">
        <v>0</v>
      </c>
      <c r="AF1143" s="1075">
        <v>0</v>
      </c>
      <c r="AG1143" s="39">
        <v>0</v>
      </c>
      <c r="AH1143" s="1075">
        <v>0</v>
      </c>
      <c r="AI1143" s="39">
        <v>0</v>
      </c>
    </row>
    <row r="1144" spans="1:35" s="6" customFormat="1" ht="66">
      <c r="B1144" s="55">
        <v>182.96571428571428</v>
      </c>
      <c r="C1144" s="25" t="s">
        <v>1292</v>
      </c>
      <c r="D1144" s="11"/>
      <c r="E1144" s="91">
        <v>3</v>
      </c>
      <c r="F1144" s="185" t="s">
        <v>11</v>
      </c>
      <c r="G1144" s="16" t="s">
        <v>12</v>
      </c>
      <c r="H1144" s="17" t="s">
        <v>13</v>
      </c>
      <c r="I1144" s="16" t="s">
        <v>14</v>
      </c>
      <c r="J1144" s="39">
        <v>315.93948792192498</v>
      </c>
      <c r="K1144" s="18">
        <v>594</v>
      </c>
      <c r="L1144" s="969">
        <v>0</v>
      </c>
      <c r="M1144" s="39">
        <v>0</v>
      </c>
      <c r="N1144" s="1075">
        <v>0</v>
      </c>
      <c r="O1144" s="39">
        <v>0</v>
      </c>
      <c r="P1144" s="1075">
        <v>0</v>
      </c>
      <c r="Q1144" s="39">
        <v>0</v>
      </c>
      <c r="R1144" s="1075">
        <v>3</v>
      </c>
      <c r="S1144" s="39">
        <v>594</v>
      </c>
      <c r="T1144" s="1075">
        <v>0</v>
      </c>
      <c r="U1144" s="39">
        <v>0</v>
      </c>
      <c r="V1144" s="1075">
        <v>0</v>
      </c>
      <c r="W1144" s="39">
        <v>0</v>
      </c>
      <c r="X1144" s="1075">
        <v>0</v>
      </c>
      <c r="Y1144" s="39">
        <v>0</v>
      </c>
      <c r="Z1144" s="1075">
        <v>0</v>
      </c>
      <c r="AA1144" s="39">
        <v>0</v>
      </c>
      <c r="AB1144" s="1075">
        <v>0</v>
      </c>
      <c r="AC1144" s="39">
        <v>0</v>
      </c>
      <c r="AD1144" s="1075">
        <v>0</v>
      </c>
      <c r="AE1144" s="39">
        <v>0</v>
      </c>
      <c r="AF1144" s="1075">
        <v>0</v>
      </c>
      <c r="AG1144" s="39">
        <v>0</v>
      </c>
      <c r="AH1144" s="1075">
        <v>0</v>
      </c>
      <c r="AI1144" s="39">
        <v>0</v>
      </c>
    </row>
    <row r="1145" spans="1:35" s="6" customFormat="1" ht="66">
      <c r="B1145" s="55">
        <v>95.883333333333326</v>
      </c>
      <c r="C1145" s="12" t="s">
        <v>1293</v>
      </c>
      <c r="D1145" s="11"/>
      <c r="E1145" s="91">
        <v>17</v>
      </c>
      <c r="F1145" s="9" t="s">
        <v>11</v>
      </c>
      <c r="G1145" s="16" t="s">
        <v>12</v>
      </c>
      <c r="H1145" s="17" t="s">
        <v>13</v>
      </c>
      <c r="I1145" s="16" t="s">
        <v>14</v>
      </c>
      <c r="J1145" s="39">
        <v>315.801943222869</v>
      </c>
      <c r="K1145" s="18">
        <v>1768</v>
      </c>
      <c r="L1145" s="969">
        <v>4</v>
      </c>
      <c r="M1145" s="39">
        <v>416</v>
      </c>
      <c r="N1145" s="1075">
        <v>0</v>
      </c>
      <c r="O1145" s="39">
        <v>0</v>
      </c>
      <c r="P1145" s="1075">
        <v>3</v>
      </c>
      <c r="Q1145" s="39">
        <v>312</v>
      </c>
      <c r="R1145" s="1075">
        <v>5</v>
      </c>
      <c r="S1145" s="39">
        <v>520</v>
      </c>
      <c r="T1145" s="1075">
        <v>0</v>
      </c>
      <c r="U1145" s="39">
        <v>0</v>
      </c>
      <c r="V1145" s="1075">
        <v>0</v>
      </c>
      <c r="W1145" s="39">
        <v>0</v>
      </c>
      <c r="X1145" s="1075">
        <v>5</v>
      </c>
      <c r="Y1145" s="39">
        <v>520</v>
      </c>
      <c r="Z1145" s="1075">
        <v>0</v>
      </c>
      <c r="AA1145" s="39">
        <v>0</v>
      </c>
      <c r="AB1145" s="1075">
        <v>0</v>
      </c>
      <c r="AC1145" s="39">
        <v>0</v>
      </c>
      <c r="AD1145" s="1075">
        <v>0</v>
      </c>
      <c r="AE1145" s="39">
        <v>0</v>
      </c>
      <c r="AF1145" s="1075">
        <v>0</v>
      </c>
      <c r="AG1145" s="39">
        <v>0</v>
      </c>
      <c r="AH1145" s="1075">
        <v>0</v>
      </c>
      <c r="AI1145" s="39">
        <v>0</v>
      </c>
    </row>
    <row r="1146" spans="1:35" s="6" customFormat="1" ht="66">
      <c r="B1146" s="55">
        <v>29.8</v>
      </c>
      <c r="C1146" s="25" t="s">
        <v>1294</v>
      </c>
      <c r="D1146" s="11"/>
      <c r="E1146" s="91">
        <v>1</v>
      </c>
      <c r="F1146" s="147" t="s">
        <v>26</v>
      </c>
      <c r="G1146" s="16" t="s">
        <v>12</v>
      </c>
      <c r="H1146" s="17" t="s">
        <v>13</v>
      </c>
      <c r="I1146" s="16" t="s">
        <v>14</v>
      </c>
      <c r="J1146" s="39">
        <v>315.52685382475897</v>
      </c>
      <c r="K1146" s="18">
        <v>33</v>
      </c>
      <c r="L1146" s="969">
        <v>0</v>
      </c>
      <c r="M1146" s="39">
        <v>0</v>
      </c>
      <c r="N1146" s="1075">
        <v>0</v>
      </c>
      <c r="O1146" s="39">
        <v>0</v>
      </c>
      <c r="P1146" s="1075">
        <v>0</v>
      </c>
      <c r="Q1146" s="39">
        <v>0</v>
      </c>
      <c r="R1146" s="1075">
        <v>1</v>
      </c>
      <c r="S1146" s="39">
        <v>33</v>
      </c>
      <c r="T1146" s="1075">
        <v>0</v>
      </c>
      <c r="U1146" s="39">
        <v>0</v>
      </c>
      <c r="V1146" s="1075">
        <v>0</v>
      </c>
      <c r="W1146" s="39">
        <v>0</v>
      </c>
      <c r="X1146" s="1075">
        <v>0</v>
      </c>
      <c r="Y1146" s="39">
        <v>0</v>
      </c>
      <c r="Z1146" s="1075">
        <v>0</v>
      </c>
      <c r="AA1146" s="39">
        <v>0</v>
      </c>
      <c r="AB1146" s="1075">
        <v>0</v>
      </c>
      <c r="AC1146" s="39">
        <v>0</v>
      </c>
      <c r="AD1146" s="1075">
        <v>0</v>
      </c>
      <c r="AE1146" s="39">
        <v>0</v>
      </c>
      <c r="AF1146" s="1075">
        <v>0</v>
      </c>
      <c r="AG1146" s="39">
        <v>0</v>
      </c>
      <c r="AH1146" s="1075">
        <v>0</v>
      </c>
      <c r="AI1146" s="39">
        <v>0</v>
      </c>
    </row>
    <row r="1147" spans="1:35" s="6" customFormat="1" ht="66">
      <c r="B1147" s="55">
        <v>35.64</v>
      </c>
      <c r="C1147" s="25" t="s">
        <v>1295</v>
      </c>
      <c r="D1147" s="11"/>
      <c r="E1147" s="91">
        <v>188</v>
      </c>
      <c r="F1147" s="147" t="s">
        <v>26</v>
      </c>
      <c r="G1147" s="16" t="s">
        <v>12</v>
      </c>
      <c r="H1147" s="17" t="s">
        <v>13</v>
      </c>
      <c r="I1147" s="16" t="s">
        <v>14</v>
      </c>
      <c r="J1147" s="39">
        <v>314.97667502853699</v>
      </c>
      <c r="K1147" s="18">
        <v>7332</v>
      </c>
      <c r="L1147" s="969">
        <v>50</v>
      </c>
      <c r="M1147" s="39">
        <v>1950</v>
      </c>
      <c r="N1147" s="1075">
        <v>0</v>
      </c>
      <c r="O1147" s="39">
        <v>0</v>
      </c>
      <c r="P1147" s="1075">
        <v>2</v>
      </c>
      <c r="Q1147" s="39">
        <v>78</v>
      </c>
      <c r="R1147" s="1075">
        <v>86</v>
      </c>
      <c r="S1147" s="39">
        <v>3354</v>
      </c>
      <c r="T1147" s="1075">
        <v>0</v>
      </c>
      <c r="U1147" s="39">
        <v>0</v>
      </c>
      <c r="V1147" s="1075">
        <v>0</v>
      </c>
      <c r="W1147" s="39">
        <v>0</v>
      </c>
      <c r="X1147" s="1075">
        <v>50</v>
      </c>
      <c r="Y1147" s="39">
        <v>1950</v>
      </c>
      <c r="Z1147" s="1075">
        <v>0</v>
      </c>
      <c r="AA1147" s="39">
        <v>0</v>
      </c>
      <c r="AB1147" s="1075">
        <v>0</v>
      </c>
      <c r="AC1147" s="39">
        <v>0</v>
      </c>
      <c r="AD1147" s="1075">
        <v>0</v>
      </c>
      <c r="AE1147" s="39">
        <v>0</v>
      </c>
      <c r="AF1147" s="1075">
        <v>0</v>
      </c>
      <c r="AG1147" s="39">
        <v>0</v>
      </c>
      <c r="AH1147" s="1075">
        <v>0</v>
      </c>
      <c r="AI1147" s="39">
        <v>0</v>
      </c>
    </row>
    <row r="1148" spans="1:35" s="6" customFormat="1" ht="66">
      <c r="B1148" s="55">
        <v>150.33599999999998</v>
      </c>
      <c r="C1148" s="12" t="s">
        <v>1296</v>
      </c>
      <c r="D1148" s="11"/>
      <c r="E1148" s="91">
        <v>5</v>
      </c>
      <c r="F1148" s="185" t="s">
        <v>26</v>
      </c>
      <c r="G1148" s="16" t="s">
        <v>12</v>
      </c>
      <c r="H1148" s="17" t="s">
        <v>13</v>
      </c>
      <c r="I1148" s="16" t="s">
        <v>14</v>
      </c>
      <c r="J1148" s="39">
        <v>314.83913032948101</v>
      </c>
      <c r="K1148" s="18">
        <v>815</v>
      </c>
      <c r="L1148" s="969">
        <v>0</v>
      </c>
      <c r="M1148" s="39">
        <v>0</v>
      </c>
      <c r="N1148" s="1075">
        <v>0</v>
      </c>
      <c r="O1148" s="39">
        <v>0</v>
      </c>
      <c r="P1148" s="1075">
        <v>0</v>
      </c>
      <c r="Q1148" s="39">
        <v>0</v>
      </c>
      <c r="R1148" s="1075">
        <v>4</v>
      </c>
      <c r="S1148" s="39">
        <v>652</v>
      </c>
      <c r="T1148" s="1075">
        <v>1</v>
      </c>
      <c r="U1148" s="39">
        <v>163</v>
      </c>
      <c r="V1148" s="1075">
        <v>0</v>
      </c>
      <c r="W1148" s="39">
        <v>0</v>
      </c>
      <c r="X1148" s="1075">
        <v>0</v>
      </c>
      <c r="Y1148" s="39">
        <v>0</v>
      </c>
      <c r="Z1148" s="1075">
        <v>0</v>
      </c>
      <c r="AA1148" s="39">
        <v>0</v>
      </c>
      <c r="AB1148" s="1075">
        <v>0</v>
      </c>
      <c r="AC1148" s="39">
        <v>0</v>
      </c>
      <c r="AD1148" s="1075">
        <v>0</v>
      </c>
      <c r="AE1148" s="39">
        <v>0</v>
      </c>
      <c r="AF1148" s="1075">
        <v>0</v>
      </c>
      <c r="AG1148" s="39">
        <v>0</v>
      </c>
      <c r="AH1148" s="1075">
        <v>0</v>
      </c>
      <c r="AI1148" s="39">
        <v>0</v>
      </c>
    </row>
    <row r="1149" spans="1:35" s="6" customFormat="1" ht="66">
      <c r="B1149" s="55">
        <v>174.39454545454547</v>
      </c>
      <c r="C1149" s="25" t="s">
        <v>1297</v>
      </c>
      <c r="D1149" s="11"/>
      <c r="E1149" s="91">
        <v>20</v>
      </c>
      <c r="F1149" s="9" t="s">
        <v>26</v>
      </c>
      <c r="G1149" s="16" t="s">
        <v>12</v>
      </c>
      <c r="H1149" s="17" t="s">
        <v>13</v>
      </c>
      <c r="I1149" s="16" t="s">
        <v>14</v>
      </c>
      <c r="J1149" s="39">
        <v>314.701585630426</v>
      </c>
      <c r="K1149" s="18">
        <v>3780</v>
      </c>
      <c r="L1149" s="969">
        <v>0</v>
      </c>
      <c r="M1149" s="39">
        <v>0</v>
      </c>
      <c r="N1149" s="1075">
        <v>0</v>
      </c>
      <c r="O1149" s="39">
        <v>0</v>
      </c>
      <c r="P1149" s="1075">
        <v>0</v>
      </c>
      <c r="Q1149" s="39">
        <v>0</v>
      </c>
      <c r="R1149" s="1075">
        <v>20</v>
      </c>
      <c r="S1149" s="39">
        <v>3780</v>
      </c>
      <c r="T1149" s="1075">
        <v>0</v>
      </c>
      <c r="U1149" s="39">
        <v>0</v>
      </c>
      <c r="V1149" s="1075">
        <v>0</v>
      </c>
      <c r="W1149" s="39">
        <v>0</v>
      </c>
      <c r="X1149" s="1075">
        <v>0</v>
      </c>
      <c r="Y1149" s="39">
        <v>0</v>
      </c>
      <c r="Z1149" s="1075">
        <v>0</v>
      </c>
      <c r="AA1149" s="39">
        <v>0</v>
      </c>
      <c r="AB1149" s="1075">
        <v>0</v>
      </c>
      <c r="AC1149" s="39">
        <v>0</v>
      </c>
      <c r="AD1149" s="1075">
        <v>0</v>
      </c>
      <c r="AE1149" s="39">
        <v>0</v>
      </c>
      <c r="AF1149" s="1075">
        <v>0</v>
      </c>
      <c r="AG1149" s="39">
        <v>0</v>
      </c>
      <c r="AH1149" s="1075">
        <v>0</v>
      </c>
      <c r="AI1149" s="39">
        <v>0</v>
      </c>
    </row>
    <row r="1150" spans="1:35" s="6" customFormat="1" ht="66">
      <c r="A1150" s="81"/>
      <c r="B1150" s="127"/>
      <c r="C1150" s="151" t="s">
        <v>1298</v>
      </c>
      <c r="D1150" s="11"/>
      <c r="E1150" s="91">
        <v>6</v>
      </c>
      <c r="F1150" s="101" t="s">
        <v>26</v>
      </c>
      <c r="G1150" s="16" t="s">
        <v>12</v>
      </c>
      <c r="H1150" s="17" t="s">
        <v>13</v>
      </c>
      <c r="I1150" s="16" t="s">
        <v>14</v>
      </c>
      <c r="J1150" s="39">
        <v>314.56404093137002</v>
      </c>
      <c r="K1150" s="18">
        <v>840</v>
      </c>
      <c r="L1150" s="969">
        <v>0</v>
      </c>
      <c r="M1150" s="39">
        <v>0</v>
      </c>
      <c r="N1150" s="1075">
        <v>0</v>
      </c>
      <c r="O1150" s="39">
        <v>0</v>
      </c>
      <c r="P1150" s="1075">
        <v>0</v>
      </c>
      <c r="Q1150" s="39">
        <v>0</v>
      </c>
      <c r="R1150" s="1075">
        <v>3</v>
      </c>
      <c r="S1150" s="39">
        <v>420</v>
      </c>
      <c r="T1150" s="1075">
        <v>0</v>
      </c>
      <c r="U1150" s="39">
        <v>0</v>
      </c>
      <c r="V1150" s="1075">
        <v>0</v>
      </c>
      <c r="W1150" s="39">
        <v>0</v>
      </c>
      <c r="X1150" s="1075">
        <v>3</v>
      </c>
      <c r="Y1150" s="39">
        <v>420</v>
      </c>
      <c r="Z1150" s="1075">
        <v>0</v>
      </c>
      <c r="AA1150" s="39">
        <v>0</v>
      </c>
      <c r="AB1150" s="1075">
        <v>0</v>
      </c>
      <c r="AC1150" s="39">
        <v>0</v>
      </c>
      <c r="AD1150" s="1075">
        <v>0</v>
      </c>
      <c r="AE1150" s="39">
        <v>0</v>
      </c>
      <c r="AF1150" s="1075">
        <v>0</v>
      </c>
      <c r="AG1150" s="39">
        <v>0</v>
      </c>
      <c r="AH1150" s="1075">
        <v>0</v>
      </c>
      <c r="AI1150" s="39">
        <v>0</v>
      </c>
    </row>
    <row r="1151" spans="1:35" s="6" customFormat="1" ht="66">
      <c r="A1151" s="81"/>
      <c r="B1151" s="127"/>
      <c r="C1151" s="151" t="s">
        <v>1299</v>
      </c>
      <c r="D1151" s="11"/>
      <c r="E1151" s="91">
        <v>2</v>
      </c>
      <c r="F1151" s="101" t="s">
        <v>164</v>
      </c>
      <c r="G1151" s="16" t="s">
        <v>12</v>
      </c>
      <c r="H1151" s="17" t="s">
        <v>13</v>
      </c>
      <c r="I1151" s="16" t="s">
        <v>14</v>
      </c>
      <c r="J1151" s="39">
        <v>314.426496232315</v>
      </c>
      <c r="K1151" s="18">
        <v>315.52</v>
      </c>
      <c r="L1151" s="969">
        <v>0</v>
      </c>
      <c r="M1151" s="39">
        <v>0</v>
      </c>
      <c r="N1151" s="1075">
        <v>0</v>
      </c>
      <c r="O1151" s="39">
        <v>0</v>
      </c>
      <c r="P1151" s="1075">
        <v>0</v>
      </c>
      <c r="Q1151" s="39">
        <v>0</v>
      </c>
      <c r="R1151" s="1075">
        <v>1</v>
      </c>
      <c r="S1151" s="39">
        <v>157.76</v>
      </c>
      <c r="T1151" s="1075">
        <v>0</v>
      </c>
      <c r="U1151" s="39">
        <v>0</v>
      </c>
      <c r="V1151" s="1075">
        <v>0</v>
      </c>
      <c r="W1151" s="39">
        <v>0</v>
      </c>
      <c r="X1151" s="1075">
        <v>1</v>
      </c>
      <c r="Y1151" s="39">
        <v>157.76</v>
      </c>
      <c r="Z1151" s="1075">
        <v>0</v>
      </c>
      <c r="AA1151" s="39">
        <v>0</v>
      </c>
      <c r="AB1151" s="1075">
        <v>0</v>
      </c>
      <c r="AC1151" s="39">
        <v>0</v>
      </c>
      <c r="AD1151" s="1075">
        <v>0</v>
      </c>
      <c r="AE1151" s="39">
        <v>0</v>
      </c>
      <c r="AF1151" s="1075">
        <v>0</v>
      </c>
      <c r="AG1151" s="39">
        <v>0</v>
      </c>
      <c r="AH1151" s="1075">
        <v>0</v>
      </c>
      <c r="AI1151" s="39">
        <v>0</v>
      </c>
    </row>
    <row r="1152" spans="1:35" s="6" customFormat="1" ht="66">
      <c r="B1152" s="55">
        <v>113.67999999999999</v>
      </c>
      <c r="C1152" s="25" t="s">
        <v>1300</v>
      </c>
      <c r="D1152" s="11"/>
      <c r="E1152" s="91">
        <v>10</v>
      </c>
      <c r="F1152" s="147" t="s">
        <v>26</v>
      </c>
      <c r="G1152" s="16" t="s">
        <v>12</v>
      </c>
      <c r="H1152" s="17" t="s">
        <v>13</v>
      </c>
      <c r="I1152" s="16" t="s">
        <v>14</v>
      </c>
      <c r="J1152" s="39">
        <v>312.08823634837199</v>
      </c>
      <c r="K1152" s="18">
        <v>1230</v>
      </c>
      <c r="L1152" s="969">
        <v>0</v>
      </c>
      <c r="M1152" s="39">
        <v>0</v>
      </c>
      <c r="N1152" s="1075">
        <v>0</v>
      </c>
      <c r="O1152" s="39">
        <v>0</v>
      </c>
      <c r="P1152" s="1075">
        <v>0</v>
      </c>
      <c r="Q1152" s="39">
        <v>0</v>
      </c>
      <c r="R1152" s="1075">
        <v>10</v>
      </c>
      <c r="S1152" s="39">
        <v>1230</v>
      </c>
      <c r="T1152" s="1075">
        <v>0</v>
      </c>
      <c r="U1152" s="39">
        <v>0</v>
      </c>
      <c r="V1152" s="1075">
        <v>0</v>
      </c>
      <c r="W1152" s="39">
        <v>0</v>
      </c>
      <c r="X1152" s="1075">
        <v>0</v>
      </c>
      <c r="Y1152" s="39">
        <v>0</v>
      </c>
      <c r="Z1152" s="1075">
        <v>0</v>
      </c>
      <c r="AA1152" s="39">
        <v>0</v>
      </c>
      <c r="AB1152" s="1075">
        <v>0</v>
      </c>
      <c r="AC1152" s="39">
        <v>0</v>
      </c>
      <c r="AD1152" s="1075">
        <v>0</v>
      </c>
      <c r="AE1152" s="39">
        <v>0</v>
      </c>
      <c r="AF1152" s="1075">
        <v>0</v>
      </c>
      <c r="AG1152" s="39">
        <v>0</v>
      </c>
      <c r="AH1152" s="1075">
        <v>0</v>
      </c>
      <c r="AI1152" s="39">
        <v>0</v>
      </c>
    </row>
    <row r="1153" spans="2:35" s="6" customFormat="1" ht="66">
      <c r="B1153" s="55">
        <v>63.5</v>
      </c>
      <c r="C1153" s="25" t="s">
        <v>1301</v>
      </c>
      <c r="D1153" s="11"/>
      <c r="E1153" s="91">
        <v>7</v>
      </c>
      <c r="F1153" s="147" t="s">
        <v>26</v>
      </c>
      <c r="G1153" s="16" t="s">
        <v>12</v>
      </c>
      <c r="H1153" s="17" t="s">
        <v>13</v>
      </c>
      <c r="I1153" s="16" t="s">
        <v>14</v>
      </c>
      <c r="J1153" s="39">
        <v>311.95069164931698</v>
      </c>
      <c r="K1153" s="18">
        <v>483</v>
      </c>
      <c r="L1153" s="969">
        <v>0</v>
      </c>
      <c r="M1153" s="39">
        <v>0</v>
      </c>
      <c r="N1153" s="1075">
        <v>0</v>
      </c>
      <c r="O1153" s="39">
        <v>0</v>
      </c>
      <c r="P1153" s="1075">
        <v>3</v>
      </c>
      <c r="Q1153" s="39">
        <v>207</v>
      </c>
      <c r="R1153" s="1075">
        <v>4</v>
      </c>
      <c r="S1153" s="39">
        <v>276</v>
      </c>
      <c r="T1153" s="1075">
        <v>0</v>
      </c>
      <c r="U1153" s="39">
        <v>0</v>
      </c>
      <c r="V1153" s="1075">
        <v>0</v>
      </c>
      <c r="W1153" s="39">
        <v>0</v>
      </c>
      <c r="X1153" s="1075">
        <v>0</v>
      </c>
      <c r="Y1153" s="39">
        <v>0</v>
      </c>
      <c r="Z1153" s="1075">
        <v>0</v>
      </c>
      <c r="AA1153" s="39">
        <v>0</v>
      </c>
      <c r="AB1153" s="1075">
        <v>0</v>
      </c>
      <c r="AC1153" s="39">
        <v>0</v>
      </c>
      <c r="AD1153" s="1075">
        <v>0</v>
      </c>
      <c r="AE1153" s="39">
        <v>0</v>
      </c>
      <c r="AF1153" s="1075">
        <v>0</v>
      </c>
      <c r="AG1153" s="39">
        <v>0</v>
      </c>
      <c r="AH1153" s="1075">
        <v>0</v>
      </c>
      <c r="AI1153" s="39">
        <v>0</v>
      </c>
    </row>
    <row r="1154" spans="2:35" s="6" customFormat="1" ht="66">
      <c r="B1154" s="55">
        <v>127.6</v>
      </c>
      <c r="C1154" s="122" t="s">
        <v>1302</v>
      </c>
      <c r="D1154" s="11"/>
      <c r="E1154" s="91">
        <v>5</v>
      </c>
      <c r="F1154" s="185" t="s">
        <v>26</v>
      </c>
      <c r="G1154" s="16" t="s">
        <v>12</v>
      </c>
      <c r="H1154" s="17" t="s">
        <v>13</v>
      </c>
      <c r="I1154" s="16" t="s">
        <v>14</v>
      </c>
      <c r="J1154" s="39">
        <v>311.53805755215001</v>
      </c>
      <c r="K1154" s="18">
        <v>690</v>
      </c>
      <c r="L1154" s="969">
        <v>0</v>
      </c>
      <c r="M1154" s="39">
        <v>0</v>
      </c>
      <c r="N1154" s="1075">
        <v>0</v>
      </c>
      <c r="O1154" s="39">
        <v>0</v>
      </c>
      <c r="P1154" s="1075">
        <v>0</v>
      </c>
      <c r="Q1154" s="39">
        <v>0</v>
      </c>
      <c r="R1154" s="1075">
        <v>5</v>
      </c>
      <c r="S1154" s="39">
        <v>690</v>
      </c>
      <c r="T1154" s="1075">
        <v>0</v>
      </c>
      <c r="U1154" s="39">
        <v>0</v>
      </c>
      <c r="V1154" s="1075">
        <v>0</v>
      </c>
      <c r="W1154" s="39">
        <v>0</v>
      </c>
      <c r="X1154" s="1075">
        <v>0</v>
      </c>
      <c r="Y1154" s="39">
        <v>0</v>
      </c>
      <c r="Z1154" s="1075">
        <v>0</v>
      </c>
      <c r="AA1154" s="39">
        <v>0</v>
      </c>
      <c r="AB1154" s="1075">
        <v>0</v>
      </c>
      <c r="AC1154" s="39">
        <v>0</v>
      </c>
      <c r="AD1154" s="1075">
        <v>0</v>
      </c>
      <c r="AE1154" s="39">
        <v>0</v>
      </c>
      <c r="AF1154" s="1075">
        <v>0</v>
      </c>
      <c r="AG1154" s="39">
        <v>0</v>
      </c>
      <c r="AH1154" s="1075">
        <v>0</v>
      </c>
      <c r="AI1154" s="39">
        <v>0</v>
      </c>
    </row>
    <row r="1155" spans="2:35" s="6" customFormat="1" ht="66">
      <c r="B1155" s="55">
        <v>100.36</v>
      </c>
      <c r="C1155" s="25" t="s">
        <v>1303</v>
      </c>
      <c r="D1155" s="11"/>
      <c r="E1155" s="91">
        <v>7</v>
      </c>
      <c r="F1155" s="147" t="s">
        <v>26</v>
      </c>
      <c r="G1155" s="16" t="s">
        <v>12</v>
      </c>
      <c r="H1155" s="17" t="s">
        <v>13</v>
      </c>
      <c r="I1155" s="16" t="s">
        <v>14</v>
      </c>
      <c r="J1155" s="39">
        <v>311.26296815403902</v>
      </c>
      <c r="K1155" s="18">
        <v>763</v>
      </c>
      <c r="L1155" s="969">
        <v>0</v>
      </c>
      <c r="M1155" s="39">
        <v>0</v>
      </c>
      <c r="N1155" s="1075">
        <v>0</v>
      </c>
      <c r="O1155" s="39">
        <v>0</v>
      </c>
      <c r="P1155" s="1075">
        <v>0</v>
      </c>
      <c r="Q1155" s="39">
        <v>0</v>
      </c>
      <c r="R1155" s="1075">
        <v>7</v>
      </c>
      <c r="S1155" s="39">
        <v>763</v>
      </c>
      <c r="T1155" s="1075">
        <v>0</v>
      </c>
      <c r="U1155" s="39">
        <v>0</v>
      </c>
      <c r="V1155" s="1075">
        <v>0</v>
      </c>
      <c r="W1155" s="39">
        <v>0</v>
      </c>
      <c r="X1155" s="1075">
        <v>0</v>
      </c>
      <c r="Y1155" s="39">
        <v>0</v>
      </c>
      <c r="Z1155" s="1075">
        <v>0</v>
      </c>
      <c r="AA1155" s="39">
        <v>0</v>
      </c>
      <c r="AB1155" s="1075">
        <v>0</v>
      </c>
      <c r="AC1155" s="39">
        <v>0</v>
      </c>
      <c r="AD1155" s="1075">
        <v>0</v>
      </c>
      <c r="AE1155" s="39">
        <v>0</v>
      </c>
      <c r="AF1155" s="1075">
        <v>0</v>
      </c>
      <c r="AG1155" s="39">
        <v>0</v>
      </c>
      <c r="AH1155" s="1075">
        <v>0</v>
      </c>
      <c r="AI1155" s="39">
        <v>0</v>
      </c>
    </row>
    <row r="1156" spans="2:35" s="6" customFormat="1" ht="66">
      <c r="B1156" s="55">
        <v>100.36</v>
      </c>
      <c r="C1156" s="25" t="s">
        <v>1304</v>
      </c>
      <c r="D1156" s="11"/>
      <c r="E1156" s="91">
        <v>7</v>
      </c>
      <c r="F1156" s="147" t="s">
        <v>22</v>
      </c>
      <c r="G1156" s="16" t="s">
        <v>12</v>
      </c>
      <c r="H1156" s="17" t="s">
        <v>13</v>
      </c>
      <c r="I1156" s="16" t="s">
        <v>14</v>
      </c>
      <c r="J1156" s="39">
        <v>311.125423454984</v>
      </c>
      <c r="K1156" s="18">
        <v>763</v>
      </c>
      <c r="L1156" s="969">
        <v>0</v>
      </c>
      <c r="M1156" s="39">
        <v>0</v>
      </c>
      <c r="N1156" s="1075">
        <v>0</v>
      </c>
      <c r="O1156" s="39">
        <v>0</v>
      </c>
      <c r="P1156" s="1075">
        <v>0</v>
      </c>
      <c r="Q1156" s="39">
        <v>0</v>
      </c>
      <c r="R1156" s="1075">
        <v>7</v>
      </c>
      <c r="S1156" s="39">
        <v>763</v>
      </c>
      <c r="T1156" s="1075">
        <v>0</v>
      </c>
      <c r="U1156" s="39">
        <v>0</v>
      </c>
      <c r="V1156" s="1075">
        <v>0</v>
      </c>
      <c r="W1156" s="39">
        <v>0</v>
      </c>
      <c r="X1156" s="1075">
        <v>0</v>
      </c>
      <c r="Y1156" s="39">
        <v>0</v>
      </c>
      <c r="Z1156" s="1075">
        <v>0</v>
      </c>
      <c r="AA1156" s="39">
        <v>0</v>
      </c>
      <c r="AB1156" s="1075">
        <v>0</v>
      </c>
      <c r="AC1156" s="39">
        <v>0</v>
      </c>
      <c r="AD1156" s="1075">
        <v>0</v>
      </c>
      <c r="AE1156" s="39">
        <v>0</v>
      </c>
      <c r="AF1156" s="1075">
        <v>0</v>
      </c>
      <c r="AG1156" s="39">
        <v>0</v>
      </c>
      <c r="AH1156" s="1075">
        <v>0</v>
      </c>
      <c r="AI1156" s="39">
        <v>0</v>
      </c>
    </row>
    <row r="1157" spans="2:35" s="6" customFormat="1" ht="66">
      <c r="B1157" s="55">
        <v>100.36</v>
      </c>
      <c r="C1157" s="25" t="s">
        <v>1305</v>
      </c>
      <c r="D1157" s="11"/>
      <c r="E1157" s="91">
        <v>7</v>
      </c>
      <c r="F1157" s="147" t="s">
        <v>26</v>
      </c>
      <c r="G1157" s="16" t="s">
        <v>12</v>
      </c>
      <c r="H1157" s="17" t="s">
        <v>13</v>
      </c>
      <c r="I1157" s="16" t="s">
        <v>14</v>
      </c>
      <c r="J1157" s="39">
        <v>310.98787875592802</v>
      </c>
      <c r="K1157" s="18">
        <v>763</v>
      </c>
      <c r="L1157" s="969">
        <v>0</v>
      </c>
      <c r="M1157" s="39">
        <v>0</v>
      </c>
      <c r="N1157" s="1075">
        <v>0</v>
      </c>
      <c r="O1157" s="39">
        <v>0</v>
      </c>
      <c r="P1157" s="1075">
        <v>0</v>
      </c>
      <c r="Q1157" s="39">
        <v>0</v>
      </c>
      <c r="R1157" s="1075">
        <v>7</v>
      </c>
      <c r="S1157" s="39">
        <v>763</v>
      </c>
      <c r="T1157" s="1075">
        <v>0</v>
      </c>
      <c r="U1157" s="39">
        <v>0</v>
      </c>
      <c r="V1157" s="1075">
        <v>0</v>
      </c>
      <c r="W1157" s="39">
        <v>0</v>
      </c>
      <c r="X1157" s="1075">
        <v>0</v>
      </c>
      <c r="Y1157" s="39">
        <v>0</v>
      </c>
      <c r="Z1157" s="1075">
        <v>0</v>
      </c>
      <c r="AA1157" s="39">
        <v>0</v>
      </c>
      <c r="AB1157" s="1075">
        <v>0</v>
      </c>
      <c r="AC1157" s="39">
        <v>0</v>
      </c>
      <c r="AD1157" s="1075">
        <v>0</v>
      </c>
      <c r="AE1157" s="39">
        <v>0</v>
      </c>
      <c r="AF1157" s="1075">
        <v>0</v>
      </c>
      <c r="AG1157" s="39">
        <v>0</v>
      </c>
      <c r="AH1157" s="1075">
        <v>0</v>
      </c>
      <c r="AI1157" s="39">
        <v>0</v>
      </c>
    </row>
    <row r="1158" spans="2:35" s="6" customFormat="1" ht="66">
      <c r="B1158" s="55">
        <v>32.840000000000003</v>
      </c>
      <c r="C1158" s="25" t="s">
        <v>1307</v>
      </c>
      <c r="D1158" s="11"/>
      <c r="E1158" s="91">
        <v>15</v>
      </c>
      <c r="F1158" s="147" t="s">
        <v>26</v>
      </c>
      <c r="G1158" s="16" t="s">
        <v>12</v>
      </c>
      <c r="H1158" s="17" t="s">
        <v>13</v>
      </c>
      <c r="I1158" s="16" t="s">
        <v>14</v>
      </c>
      <c r="J1158" s="39">
        <v>310.57524465876202</v>
      </c>
      <c r="K1158" s="18">
        <v>540</v>
      </c>
      <c r="L1158" s="969">
        <v>0</v>
      </c>
      <c r="M1158" s="39">
        <v>0</v>
      </c>
      <c r="N1158" s="1075">
        <v>0</v>
      </c>
      <c r="O1158" s="39">
        <v>0</v>
      </c>
      <c r="P1158" s="1075">
        <v>0</v>
      </c>
      <c r="Q1158" s="39">
        <v>0</v>
      </c>
      <c r="R1158" s="1075">
        <v>15</v>
      </c>
      <c r="S1158" s="39">
        <v>540</v>
      </c>
      <c r="T1158" s="1075">
        <v>0</v>
      </c>
      <c r="U1158" s="39">
        <v>0</v>
      </c>
      <c r="V1158" s="1075">
        <v>0</v>
      </c>
      <c r="W1158" s="39">
        <v>0</v>
      </c>
      <c r="X1158" s="1075">
        <v>0</v>
      </c>
      <c r="Y1158" s="39">
        <v>0</v>
      </c>
      <c r="Z1158" s="1075">
        <v>0</v>
      </c>
      <c r="AA1158" s="39">
        <v>0</v>
      </c>
      <c r="AB1158" s="1075">
        <v>0</v>
      </c>
      <c r="AC1158" s="39">
        <v>0</v>
      </c>
      <c r="AD1158" s="1075">
        <v>0</v>
      </c>
      <c r="AE1158" s="39">
        <v>0</v>
      </c>
      <c r="AF1158" s="1075">
        <v>0</v>
      </c>
      <c r="AG1158" s="39">
        <v>0</v>
      </c>
      <c r="AH1158" s="1075">
        <v>0</v>
      </c>
      <c r="AI1158" s="39">
        <v>0</v>
      </c>
    </row>
    <row r="1159" spans="2:35" s="6" customFormat="1" ht="66">
      <c r="B1159" s="55">
        <v>32.840000000000003</v>
      </c>
      <c r="C1159" s="25" t="s">
        <v>1308</v>
      </c>
      <c r="D1159" s="11"/>
      <c r="E1159" s="91">
        <v>15</v>
      </c>
      <c r="F1159" s="147" t="s">
        <v>26</v>
      </c>
      <c r="G1159" s="16" t="s">
        <v>12</v>
      </c>
      <c r="H1159" s="17" t="s">
        <v>13</v>
      </c>
      <c r="I1159" s="16" t="s">
        <v>14</v>
      </c>
      <c r="J1159" s="194">
        <v>310.43769995970598</v>
      </c>
      <c r="K1159" s="194">
        <v>540</v>
      </c>
      <c r="L1159" s="963">
        <v>0</v>
      </c>
      <c r="M1159" s="194">
        <v>0</v>
      </c>
      <c r="N1159" s="963">
        <v>0</v>
      </c>
      <c r="O1159" s="194">
        <v>0</v>
      </c>
      <c r="P1159" s="963">
        <v>0</v>
      </c>
      <c r="Q1159" s="194">
        <v>0</v>
      </c>
      <c r="R1159" s="963">
        <v>15</v>
      </c>
      <c r="S1159" s="194">
        <v>540</v>
      </c>
      <c r="T1159" s="963">
        <v>0</v>
      </c>
      <c r="U1159" s="194">
        <v>0</v>
      </c>
      <c r="V1159" s="963">
        <v>0</v>
      </c>
      <c r="W1159" s="194">
        <v>0</v>
      </c>
      <c r="X1159" s="963">
        <v>0</v>
      </c>
      <c r="Y1159" s="194">
        <v>0</v>
      </c>
      <c r="Z1159" s="963">
        <v>0</v>
      </c>
      <c r="AA1159" s="194">
        <v>0</v>
      </c>
      <c r="AB1159" s="963">
        <v>0</v>
      </c>
      <c r="AC1159" s="194">
        <v>0</v>
      </c>
      <c r="AD1159" s="963">
        <v>0</v>
      </c>
      <c r="AE1159" s="194">
        <v>0</v>
      </c>
      <c r="AF1159" s="963">
        <v>0</v>
      </c>
      <c r="AG1159" s="194">
        <v>0</v>
      </c>
      <c r="AH1159" s="963">
        <v>0</v>
      </c>
      <c r="AI1159" s="194">
        <v>0</v>
      </c>
    </row>
    <row r="1160" spans="2:35" s="6" customFormat="1" ht="66">
      <c r="B1160" s="55">
        <v>32.840000000000003</v>
      </c>
      <c r="C1160" s="25" t="s">
        <v>1309</v>
      </c>
      <c r="D1160" s="11"/>
      <c r="E1160" s="91">
        <v>15</v>
      </c>
      <c r="F1160" s="147" t="s">
        <v>281</v>
      </c>
      <c r="G1160" s="16" t="s">
        <v>12</v>
      </c>
      <c r="H1160" s="17" t="s">
        <v>13</v>
      </c>
      <c r="I1160" s="16" t="s">
        <v>14</v>
      </c>
      <c r="J1160" s="964">
        <v>310.30015526065102</v>
      </c>
      <c r="K1160" s="964">
        <v>540</v>
      </c>
      <c r="L1160" s="988">
        <v>0</v>
      </c>
      <c r="M1160" s="964">
        <v>0</v>
      </c>
      <c r="N1160" s="988">
        <v>0</v>
      </c>
      <c r="O1160" s="964">
        <v>0</v>
      </c>
      <c r="P1160" s="988">
        <v>0</v>
      </c>
      <c r="Q1160" s="964">
        <v>0</v>
      </c>
      <c r="R1160" s="988">
        <v>15</v>
      </c>
      <c r="S1160" s="964">
        <v>540</v>
      </c>
      <c r="T1160" s="988">
        <v>0</v>
      </c>
      <c r="U1160" s="964">
        <v>0</v>
      </c>
      <c r="V1160" s="988">
        <v>0</v>
      </c>
      <c r="W1160" s="964">
        <v>0</v>
      </c>
      <c r="X1160" s="988">
        <v>0</v>
      </c>
      <c r="Y1160" s="964">
        <v>0</v>
      </c>
      <c r="Z1160" s="988">
        <v>0</v>
      </c>
      <c r="AA1160" s="964">
        <v>0</v>
      </c>
      <c r="AB1160" s="988">
        <v>0</v>
      </c>
      <c r="AC1160" s="964">
        <v>0</v>
      </c>
      <c r="AD1160" s="988">
        <v>0</v>
      </c>
      <c r="AE1160" s="964">
        <v>0</v>
      </c>
      <c r="AF1160" s="988">
        <v>0</v>
      </c>
      <c r="AG1160" s="964">
        <v>0</v>
      </c>
      <c r="AH1160" s="988">
        <v>0</v>
      </c>
      <c r="AI1160" s="964">
        <v>0</v>
      </c>
    </row>
    <row r="1161" spans="2:35" s="6" customFormat="1" ht="66">
      <c r="B1161" s="55">
        <v>239.13</v>
      </c>
      <c r="C1161" s="25" t="s">
        <v>1310</v>
      </c>
      <c r="D1161" s="11"/>
      <c r="E1161" s="91">
        <v>1</v>
      </c>
      <c r="F1161" s="147" t="s">
        <v>26</v>
      </c>
      <c r="G1161" s="16" t="s">
        <v>12</v>
      </c>
      <c r="H1161" s="17" t="s">
        <v>13</v>
      </c>
      <c r="I1161" s="16" t="s">
        <v>14</v>
      </c>
      <c r="J1161" s="39">
        <v>310.02506586253998</v>
      </c>
      <c r="K1161" s="18">
        <v>259</v>
      </c>
      <c r="L1161" s="969">
        <v>0</v>
      </c>
      <c r="M1161" s="39">
        <v>0</v>
      </c>
      <c r="N1161" s="1075">
        <v>0</v>
      </c>
      <c r="O1161" s="39">
        <v>0</v>
      </c>
      <c r="P1161" s="1075">
        <v>0</v>
      </c>
      <c r="Q1161" s="39">
        <v>0</v>
      </c>
      <c r="R1161" s="1075">
        <v>1</v>
      </c>
      <c r="S1161" s="39">
        <v>259</v>
      </c>
      <c r="T1161" s="1075">
        <v>0</v>
      </c>
      <c r="U1161" s="39">
        <v>0</v>
      </c>
      <c r="V1161" s="1075">
        <v>0</v>
      </c>
      <c r="W1161" s="39">
        <v>0</v>
      </c>
      <c r="X1161" s="1075">
        <v>0</v>
      </c>
      <c r="Y1161" s="39">
        <v>0</v>
      </c>
      <c r="Z1161" s="1075">
        <v>0</v>
      </c>
      <c r="AA1161" s="39">
        <v>0</v>
      </c>
      <c r="AB1161" s="1075">
        <v>0</v>
      </c>
      <c r="AC1161" s="39">
        <v>0</v>
      </c>
      <c r="AD1161" s="1075">
        <v>0</v>
      </c>
      <c r="AE1161" s="39">
        <v>0</v>
      </c>
      <c r="AF1161" s="1075">
        <v>0</v>
      </c>
      <c r="AG1161" s="39">
        <v>0</v>
      </c>
      <c r="AH1161" s="1075">
        <v>0</v>
      </c>
      <c r="AI1161" s="39">
        <v>0</v>
      </c>
    </row>
    <row r="1162" spans="2:35" s="6" customFormat="1" ht="66">
      <c r="B1162" s="55">
        <v>239.13</v>
      </c>
      <c r="C1162" s="25" t="s">
        <v>1311</v>
      </c>
      <c r="D1162" s="11"/>
      <c r="E1162" s="91">
        <v>1</v>
      </c>
      <c r="F1162" s="147" t="s">
        <v>11</v>
      </c>
      <c r="G1162" s="16" t="s">
        <v>12</v>
      </c>
      <c r="H1162" s="17" t="s">
        <v>13</v>
      </c>
      <c r="I1162" s="16" t="s">
        <v>14</v>
      </c>
      <c r="J1162" s="39">
        <v>309.88752116348502</v>
      </c>
      <c r="K1162" s="18">
        <v>259</v>
      </c>
      <c r="L1162" s="969">
        <v>0</v>
      </c>
      <c r="M1162" s="39">
        <v>0</v>
      </c>
      <c r="N1162" s="1075">
        <v>0</v>
      </c>
      <c r="O1162" s="39">
        <v>0</v>
      </c>
      <c r="P1162" s="1075">
        <v>0</v>
      </c>
      <c r="Q1162" s="39">
        <v>0</v>
      </c>
      <c r="R1162" s="1075">
        <v>1</v>
      </c>
      <c r="S1162" s="39">
        <v>259</v>
      </c>
      <c r="T1162" s="1075">
        <v>0</v>
      </c>
      <c r="U1162" s="39">
        <v>0</v>
      </c>
      <c r="V1162" s="1075">
        <v>0</v>
      </c>
      <c r="W1162" s="39">
        <v>0</v>
      </c>
      <c r="X1162" s="1075">
        <v>0</v>
      </c>
      <c r="Y1162" s="39">
        <v>0</v>
      </c>
      <c r="Z1162" s="1075">
        <v>0</v>
      </c>
      <c r="AA1162" s="39">
        <v>0</v>
      </c>
      <c r="AB1162" s="1075">
        <v>0</v>
      </c>
      <c r="AC1162" s="39">
        <v>0</v>
      </c>
      <c r="AD1162" s="1075">
        <v>0</v>
      </c>
      <c r="AE1162" s="39">
        <v>0</v>
      </c>
      <c r="AF1162" s="1075">
        <v>0</v>
      </c>
      <c r="AG1162" s="39">
        <v>0</v>
      </c>
      <c r="AH1162" s="1075">
        <v>0</v>
      </c>
      <c r="AI1162" s="39">
        <v>0</v>
      </c>
    </row>
    <row r="1163" spans="2:35" s="6" customFormat="1" ht="66">
      <c r="B1163" s="55">
        <v>239</v>
      </c>
      <c r="C1163" s="12" t="s">
        <v>1312</v>
      </c>
      <c r="D1163" s="11"/>
      <c r="E1163" s="91">
        <v>1</v>
      </c>
      <c r="F1163" s="147" t="s">
        <v>11</v>
      </c>
      <c r="G1163" s="16" t="s">
        <v>12</v>
      </c>
      <c r="H1163" s="17" t="s">
        <v>13</v>
      </c>
      <c r="I1163" s="16" t="s">
        <v>14</v>
      </c>
      <c r="J1163" s="18">
        <v>309.74997646442898</v>
      </c>
      <c r="K1163" s="18">
        <v>259</v>
      </c>
      <c r="L1163" s="969">
        <v>0</v>
      </c>
      <c r="M1163" s="18">
        <v>0</v>
      </c>
      <c r="N1163" s="1075">
        <v>0</v>
      </c>
      <c r="O1163" s="18">
        <v>0</v>
      </c>
      <c r="P1163" s="1075">
        <v>0</v>
      </c>
      <c r="Q1163" s="18">
        <v>0</v>
      </c>
      <c r="R1163" s="1075">
        <v>1</v>
      </c>
      <c r="S1163" s="18">
        <v>259</v>
      </c>
      <c r="T1163" s="1075">
        <v>0</v>
      </c>
      <c r="U1163" s="18">
        <v>0</v>
      </c>
      <c r="V1163" s="1075">
        <v>0</v>
      </c>
      <c r="W1163" s="18">
        <v>0</v>
      </c>
      <c r="X1163" s="1075">
        <v>0</v>
      </c>
      <c r="Y1163" s="18">
        <v>0</v>
      </c>
      <c r="Z1163" s="1075">
        <v>0</v>
      </c>
      <c r="AA1163" s="18">
        <v>0</v>
      </c>
      <c r="AB1163" s="1075">
        <v>0</v>
      </c>
      <c r="AC1163" s="18">
        <v>0</v>
      </c>
      <c r="AD1163" s="1075">
        <v>0</v>
      </c>
      <c r="AE1163" s="18">
        <v>0</v>
      </c>
      <c r="AF1163" s="1075">
        <v>0</v>
      </c>
      <c r="AG1163" s="18">
        <v>0</v>
      </c>
      <c r="AH1163" s="1075">
        <v>0</v>
      </c>
      <c r="AI1163" s="18">
        <v>0</v>
      </c>
    </row>
    <row r="1164" spans="2:35" s="6" customFormat="1" ht="66">
      <c r="B1164" s="55">
        <v>239</v>
      </c>
      <c r="C1164" s="12" t="s">
        <v>1313</v>
      </c>
      <c r="D1164" s="11"/>
      <c r="E1164" s="91">
        <v>3</v>
      </c>
      <c r="F1164" s="147" t="s">
        <v>11</v>
      </c>
      <c r="G1164" s="16" t="s">
        <v>12</v>
      </c>
      <c r="H1164" s="17" t="s">
        <v>13</v>
      </c>
      <c r="I1164" s="16" t="s">
        <v>14</v>
      </c>
      <c r="J1164" s="39">
        <v>309.61243176537403</v>
      </c>
      <c r="K1164" s="18">
        <v>777</v>
      </c>
      <c r="L1164" s="969">
        <v>0</v>
      </c>
      <c r="M1164" s="39">
        <v>0</v>
      </c>
      <c r="N1164" s="1075">
        <v>0</v>
      </c>
      <c r="O1164" s="39">
        <v>0</v>
      </c>
      <c r="P1164" s="1075">
        <v>0</v>
      </c>
      <c r="Q1164" s="39">
        <v>0</v>
      </c>
      <c r="R1164" s="1075">
        <v>3</v>
      </c>
      <c r="S1164" s="39">
        <v>777</v>
      </c>
      <c r="T1164" s="1075">
        <v>0</v>
      </c>
      <c r="U1164" s="39">
        <v>0</v>
      </c>
      <c r="V1164" s="1075">
        <v>0</v>
      </c>
      <c r="W1164" s="39">
        <v>0</v>
      </c>
      <c r="X1164" s="1075">
        <v>0</v>
      </c>
      <c r="Y1164" s="39">
        <v>0</v>
      </c>
      <c r="Z1164" s="1075">
        <v>0</v>
      </c>
      <c r="AA1164" s="39">
        <v>0</v>
      </c>
      <c r="AB1164" s="1075">
        <v>0</v>
      </c>
      <c r="AC1164" s="39">
        <v>0</v>
      </c>
      <c r="AD1164" s="1075">
        <v>0</v>
      </c>
      <c r="AE1164" s="39">
        <v>0</v>
      </c>
      <c r="AF1164" s="1075">
        <v>0</v>
      </c>
      <c r="AG1164" s="39">
        <v>0</v>
      </c>
      <c r="AH1164" s="1075">
        <v>0</v>
      </c>
      <c r="AI1164" s="39">
        <v>0</v>
      </c>
    </row>
    <row r="1165" spans="2:35" s="6" customFormat="1" ht="66">
      <c r="B1165" s="55">
        <v>32.14</v>
      </c>
      <c r="C1165" s="25" t="s">
        <v>1314</v>
      </c>
      <c r="D1165" s="11"/>
      <c r="E1165" s="91">
        <v>5</v>
      </c>
      <c r="F1165" s="147" t="s">
        <v>11</v>
      </c>
      <c r="G1165" s="16" t="s">
        <v>12</v>
      </c>
      <c r="H1165" s="17" t="s">
        <v>13</v>
      </c>
      <c r="I1165" s="16" t="s">
        <v>14</v>
      </c>
      <c r="J1165" s="39">
        <v>309.33734236726298</v>
      </c>
      <c r="K1165" s="18">
        <v>175</v>
      </c>
      <c r="L1165" s="969">
        <v>0</v>
      </c>
      <c r="M1165" s="39">
        <v>0</v>
      </c>
      <c r="N1165" s="1075">
        <v>0</v>
      </c>
      <c r="O1165" s="39">
        <v>0</v>
      </c>
      <c r="P1165" s="1075">
        <v>0</v>
      </c>
      <c r="Q1165" s="39">
        <v>0</v>
      </c>
      <c r="R1165" s="1075">
        <v>5</v>
      </c>
      <c r="S1165" s="39">
        <v>175</v>
      </c>
      <c r="T1165" s="1075">
        <v>0</v>
      </c>
      <c r="U1165" s="39">
        <v>0</v>
      </c>
      <c r="V1165" s="1075">
        <v>0</v>
      </c>
      <c r="W1165" s="39">
        <v>0</v>
      </c>
      <c r="X1165" s="1075">
        <v>0</v>
      </c>
      <c r="Y1165" s="39">
        <v>0</v>
      </c>
      <c r="Z1165" s="1075">
        <v>0</v>
      </c>
      <c r="AA1165" s="39">
        <v>0</v>
      </c>
      <c r="AB1165" s="1075">
        <v>0</v>
      </c>
      <c r="AC1165" s="39">
        <v>0</v>
      </c>
      <c r="AD1165" s="1075">
        <v>0</v>
      </c>
      <c r="AE1165" s="39">
        <v>0</v>
      </c>
      <c r="AF1165" s="1075">
        <v>0</v>
      </c>
      <c r="AG1165" s="39">
        <v>0</v>
      </c>
      <c r="AH1165" s="1075">
        <v>0</v>
      </c>
      <c r="AI1165" s="39">
        <v>0</v>
      </c>
    </row>
    <row r="1166" spans="2:35" s="6" customFormat="1" ht="66">
      <c r="B1166" s="55">
        <v>32.14</v>
      </c>
      <c r="C1166" s="25" t="s">
        <v>1315</v>
      </c>
      <c r="D1166" s="11"/>
      <c r="E1166" s="91">
        <v>5</v>
      </c>
      <c r="F1166" s="147" t="s">
        <v>26</v>
      </c>
      <c r="G1166" s="16" t="s">
        <v>12</v>
      </c>
      <c r="H1166" s="17" t="s">
        <v>13</v>
      </c>
      <c r="I1166" s="16" t="s">
        <v>14</v>
      </c>
      <c r="J1166" s="39">
        <v>308.924708270096</v>
      </c>
      <c r="K1166" s="18">
        <v>175</v>
      </c>
      <c r="L1166" s="969">
        <v>0</v>
      </c>
      <c r="M1166" s="39">
        <v>0</v>
      </c>
      <c r="N1166" s="1075">
        <v>0</v>
      </c>
      <c r="O1166" s="39">
        <v>0</v>
      </c>
      <c r="P1166" s="1075">
        <v>0</v>
      </c>
      <c r="Q1166" s="39">
        <v>0</v>
      </c>
      <c r="R1166" s="1075">
        <v>5</v>
      </c>
      <c r="S1166" s="39">
        <v>175</v>
      </c>
      <c r="T1166" s="1075">
        <v>0</v>
      </c>
      <c r="U1166" s="39">
        <v>0</v>
      </c>
      <c r="V1166" s="1075">
        <v>0</v>
      </c>
      <c r="W1166" s="39">
        <v>0</v>
      </c>
      <c r="X1166" s="1075">
        <v>0</v>
      </c>
      <c r="Y1166" s="39">
        <v>0</v>
      </c>
      <c r="Z1166" s="1075">
        <v>0</v>
      </c>
      <c r="AA1166" s="39">
        <v>0</v>
      </c>
      <c r="AB1166" s="1075">
        <v>0</v>
      </c>
      <c r="AC1166" s="39">
        <v>0</v>
      </c>
      <c r="AD1166" s="1075">
        <v>0</v>
      </c>
      <c r="AE1166" s="39">
        <v>0</v>
      </c>
      <c r="AF1166" s="1075">
        <v>0</v>
      </c>
      <c r="AG1166" s="39">
        <v>0</v>
      </c>
      <c r="AH1166" s="1075">
        <v>0</v>
      </c>
      <c r="AI1166" s="39">
        <v>0</v>
      </c>
    </row>
    <row r="1167" spans="2:35" s="6" customFormat="1" ht="66">
      <c r="B1167" s="55">
        <v>50.18</v>
      </c>
      <c r="C1167" s="25" t="s">
        <v>1316</v>
      </c>
      <c r="D1167" s="11"/>
      <c r="E1167" s="91">
        <v>15</v>
      </c>
      <c r="F1167" s="147" t="s">
        <v>11</v>
      </c>
      <c r="G1167" s="16" t="s">
        <v>12</v>
      </c>
      <c r="H1167" s="17" t="s">
        <v>13</v>
      </c>
      <c r="I1167" s="16" t="s">
        <v>14</v>
      </c>
      <c r="J1167" s="39">
        <v>308.78716357104099</v>
      </c>
      <c r="K1167" s="18">
        <v>825</v>
      </c>
      <c r="L1167" s="969">
        <v>0</v>
      </c>
      <c r="M1167" s="39">
        <v>0</v>
      </c>
      <c r="N1167" s="1075">
        <v>0</v>
      </c>
      <c r="O1167" s="39">
        <v>0</v>
      </c>
      <c r="P1167" s="1075">
        <v>0</v>
      </c>
      <c r="Q1167" s="39">
        <v>0</v>
      </c>
      <c r="R1167" s="1075">
        <v>15</v>
      </c>
      <c r="S1167" s="39">
        <v>825</v>
      </c>
      <c r="T1167" s="1075">
        <v>0</v>
      </c>
      <c r="U1167" s="39">
        <v>0</v>
      </c>
      <c r="V1167" s="1075">
        <v>0</v>
      </c>
      <c r="W1167" s="39">
        <v>0</v>
      </c>
      <c r="X1167" s="1075">
        <v>0</v>
      </c>
      <c r="Y1167" s="39">
        <v>0</v>
      </c>
      <c r="Z1167" s="1075">
        <v>0</v>
      </c>
      <c r="AA1167" s="39">
        <v>0</v>
      </c>
      <c r="AB1167" s="1075">
        <v>0</v>
      </c>
      <c r="AC1167" s="39">
        <v>0</v>
      </c>
      <c r="AD1167" s="1075">
        <v>0</v>
      </c>
      <c r="AE1167" s="39">
        <v>0</v>
      </c>
      <c r="AF1167" s="1075">
        <v>0</v>
      </c>
      <c r="AG1167" s="39">
        <v>0</v>
      </c>
      <c r="AH1167" s="1075">
        <v>0</v>
      </c>
      <c r="AI1167" s="39">
        <v>0</v>
      </c>
    </row>
    <row r="1168" spans="2:35" s="6" customFormat="1" ht="66">
      <c r="B1168" s="55">
        <v>50.18</v>
      </c>
      <c r="C1168" s="25" t="s">
        <v>1317</v>
      </c>
      <c r="D1168" s="11"/>
      <c r="E1168" s="91">
        <v>15</v>
      </c>
      <c r="F1168" s="147" t="s">
        <v>26</v>
      </c>
      <c r="G1168" s="16" t="s">
        <v>12</v>
      </c>
      <c r="H1168" s="17" t="s">
        <v>13</v>
      </c>
      <c r="I1168" s="16" t="s">
        <v>14</v>
      </c>
      <c r="J1168" s="39">
        <v>308.64961887198501</v>
      </c>
      <c r="K1168" s="18">
        <v>825</v>
      </c>
      <c r="L1168" s="969">
        <v>0</v>
      </c>
      <c r="M1168" s="39">
        <v>0</v>
      </c>
      <c r="N1168" s="1075">
        <v>0</v>
      </c>
      <c r="O1168" s="39">
        <v>0</v>
      </c>
      <c r="P1168" s="1075">
        <v>0</v>
      </c>
      <c r="Q1168" s="39">
        <v>0</v>
      </c>
      <c r="R1168" s="1075">
        <v>15</v>
      </c>
      <c r="S1168" s="39">
        <v>825</v>
      </c>
      <c r="T1168" s="1075">
        <v>0</v>
      </c>
      <c r="U1168" s="39">
        <v>0</v>
      </c>
      <c r="V1168" s="1075">
        <v>0</v>
      </c>
      <c r="W1168" s="39">
        <v>0</v>
      </c>
      <c r="X1168" s="1075">
        <v>0</v>
      </c>
      <c r="Y1168" s="39">
        <v>0</v>
      </c>
      <c r="Z1168" s="1075">
        <v>0</v>
      </c>
      <c r="AA1168" s="39">
        <v>0</v>
      </c>
      <c r="AB1168" s="1075">
        <v>0</v>
      </c>
      <c r="AC1168" s="39">
        <v>0</v>
      </c>
      <c r="AD1168" s="1075">
        <v>0</v>
      </c>
      <c r="AE1168" s="39">
        <v>0</v>
      </c>
      <c r="AF1168" s="1075">
        <v>0</v>
      </c>
      <c r="AG1168" s="39">
        <v>0</v>
      </c>
      <c r="AH1168" s="1075">
        <v>0</v>
      </c>
      <c r="AI1168" s="39">
        <v>0</v>
      </c>
    </row>
    <row r="1169" spans="2:35" s="6" customFormat="1" ht="66">
      <c r="B1169" s="55">
        <v>50.18</v>
      </c>
      <c r="C1169" s="25" t="s">
        <v>1318</v>
      </c>
      <c r="D1169" s="11"/>
      <c r="E1169" s="91">
        <v>15</v>
      </c>
      <c r="F1169" s="147" t="s">
        <v>26</v>
      </c>
      <c r="G1169" s="16" t="s">
        <v>12</v>
      </c>
      <c r="H1169" s="17" t="s">
        <v>13</v>
      </c>
      <c r="I1169" s="16" t="s">
        <v>14</v>
      </c>
      <c r="J1169" s="39">
        <v>308.51207417293</v>
      </c>
      <c r="K1169" s="18">
        <v>825</v>
      </c>
      <c r="L1169" s="969">
        <v>0</v>
      </c>
      <c r="M1169" s="39">
        <v>0</v>
      </c>
      <c r="N1169" s="1075">
        <v>0</v>
      </c>
      <c r="O1169" s="39">
        <v>0</v>
      </c>
      <c r="P1169" s="1075">
        <v>0</v>
      </c>
      <c r="Q1169" s="39">
        <v>0</v>
      </c>
      <c r="R1169" s="1075">
        <v>15</v>
      </c>
      <c r="S1169" s="39">
        <v>825</v>
      </c>
      <c r="T1169" s="1075">
        <v>0</v>
      </c>
      <c r="U1169" s="39">
        <v>0</v>
      </c>
      <c r="V1169" s="1075">
        <v>0</v>
      </c>
      <c r="W1169" s="39">
        <v>0</v>
      </c>
      <c r="X1169" s="1075">
        <v>0</v>
      </c>
      <c r="Y1169" s="39">
        <v>0</v>
      </c>
      <c r="Z1169" s="1075">
        <v>0</v>
      </c>
      <c r="AA1169" s="39">
        <v>0</v>
      </c>
      <c r="AB1169" s="1075">
        <v>0</v>
      </c>
      <c r="AC1169" s="39">
        <v>0</v>
      </c>
      <c r="AD1169" s="1075">
        <v>0</v>
      </c>
      <c r="AE1169" s="39">
        <v>0</v>
      </c>
      <c r="AF1169" s="1075">
        <v>0</v>
      </c>
      <c r="AG1169" s="39">
        <v>0</v>
      </c>
      <c r="AH1169" s="1075">
        <v>0</v>
      </c>
      <c r="AI1169" s="39">
        <v>0</v>
      </c>
    </row>
    <row r="1170" spans="2:35" s="6" customFormat="1" ht="66">
      <c r="B1170" s="55">
        <v>50.18</v>
      </c>
      <c r="C1170" s="25" t="s">
        <v>1319</v>
      </c>
      <c r="D1170" s="152"/>
      <c r="E1170" s="91">
        <v>15</v>
      </c>
      <c r="F1170" s="1014" t="s">
        <v>26</v>
      </c>
      <c r="G1170" s="16" t="s">
        <v>12</v>
      </c>
      <c r="H1170" s="17" t="s">
        <v>13</v>
      </c>
      <c r="I1170" s="16" t="s">
        <v>14</v>
      </c>
      <c r="J1170" s="39">
        <v>308.37452947387499</v>
      </c>
      <c r="K1170" s="18">
        <v>825</v>
      </c>
      <c r="L1170" s="969">
        <v>0</v>
      </c>
      <c r="M1170" s="39">
        <v>0</v>
      </c>
      <c r="N1170" s="1075">
        <v>0</v>
      </c>
      <c r="O1170" s="39">
        <v>0</v>
      </c>
      <c r="P1170" s="1075">
        <v>0</v>
      </c>
      <c r="Q1170" s="39">
        <v>0</v>
      </c>
      <c r="R1170" s="1075">
        <v>15</v>
      </c>
      <c r="S1170" s="39">
        <v>825</v>
      </c>
      <c r="T1170" s="1075">
        <v>0</v>
      </c>
      <c r="U1170" s="39">
        <v>0</v>
      </c>
      <c r="V1170" s="1075">
        <v>0</v>
      </c>
      <c r="W1170" s="39">
        <v>0</v>
      </c>
      <c r="X1170" s="1075">
        <v>0</v>
      </c>
      <c r="Y1170" s="39">
        <v>0</v>
      </c>
      <c r="Z1170" s="1075">
        <v>0</v>
      </c>
      <c r="AA1170" s="39">
        <v>0</v>
      </c>
      <c r="AB1170" s="1075">
        <v>0</v>
      </c>
      <c r="AC1170" s="39">
        <v>0</v>
      </c>
      <c r="AD1170" s="1075">
        <v>0</v>
      </c>
      <c r="AE1170" s="39">
        <v>0</v>
      </c>
      <c r="AF1170" s="1075">
        <v>0</v>
      </c>
      <c r="AG1170" s="39">
        <v>0</v>
      </c>
      <c r="AH1170" s="1075">
        <v>0</v>
      </c>
      <c r="AI1170" s="39">
        <v>0</v>
      </c>
    </row>
    <row r="1171" spans="2:35" s="6" customFormat="1" ht="66">
      <c r="B1171" s="55">
        <v>1198.6500000000001</v>
      </c>
      <c r="C1171" s="25" t="s">
        <v>1320</v>
      </c>
      <c r="D1171" s="9"/>
      <c r="E1171" s="91">
        <v>5</v>
      </c>
      <c r="F1171" s="147" t="s">
        <v>26</v>
      </c>
      <c r="G1171" s="16" t="s">
        <v>12</v>
      </c>
      <c r="H1171" s="17" t="s">
        <v>13</v>
      </c>
      <c r="I1171" s="16" t="s">
        <v>14</v>
      </c>
      <c r="J1171" s="39">
        <v>307.68680597859702</v>
      </c>
      <c r="K1171" s="18">
        <v>6475</v>
      </c>
      <c r="L1171" s="969">
        <v>0</v>
      </c>
      <c r="M1171" s="39">
        <v>0</v>
      </c>
      <c r="N1171" s="1075">
        <v>0</v>
      </c>
      <c r="O1171" s="39">
        <v>0</v>
      </c>
      <c r="P1171" s="1075">
        <v>0</v>
      </c>
      <c r="Q1171" s="39">
        <v>0</v>
      </c>
      <c r="R1171" s="1075">
        <v>5</v>
      </c>
      <c r="S1171" s="39">
        <v>6475</v>
      </c>
      <c r="T1171" s="1075">
        <v>0</v>
      </c>
      <c r="U1171" s="39">
        <v>0</v>
      </c>
      <c r="V1171" s="1075">
        <v>0</v>
      </c>
      <c r="W1171" s="39">
        <v>0</v>
      </c>
      <c r="X1171" s="1075">
        <v>0</v>
      </c>
      <c r="Y1171" s="39">
        <v>0</v>
      </c>
      <c r="Z1171" s="1075">
        <v>0</v>
      </c>
      <c r="AA1171" s="39">
        <v>0</v>
      </c>
      <c r="AB1171" s="1075">
        <v>0</v>
      </c>
      <c r="AC1171" s="39">
        <v>0</v>
      </c>
      <c r="AD1171" s="1075">
        <v>0</v>
      </c>
      <c r="AE1171" s="39">
        <v>0</v>
      </c>
      <c r="AF1171" s="1075">
        <v>0</v>
      </c>
      <c r="AG1171" s="39">
        <v>0</v>
      </c>
      <c r="AH1171" s="1075">
        <v>0</v>
      </c>
      <c r="AI1171" s="39">
        <v>0</v>
      </c>
    </row>
    <row r="1172" spans="2:35" s="6" customFormat="1" ht="66">
      <c r="B1172" s="55">
        <v>545.35</v>
      </c>
      <c r="C1172" s="25" t="s">
        <v>1321</v>
      </c>
      <c r="D1172" s="9"/>
      <c r="E1172" s="91">
        <v>0</v>
      </c>
      <c r="F1172" s="147" t="s">
        <v>26</v>
      </c>
      <c r="G1172" s="16" t="s">
        <v>12</v>
      </c>
      <c r="H1172" s="17" t="s">
        <v>13</v>
      </c>
      <c r="I1172" s="16" t="s">
        <v>14</v>
      </c>
      <c r="J1172" s="39">
        <v>307.54926127954201</v>
      </c>
      <c r="K1172" s="18">
        <v>0</v>
      </c>
      <c r="L1172" s="969">
        <v>0</v>
      </c>
      <c r="M1172" s="39">
        <v>0</v>
      </c>
      <c r="N1172" s="1075">
        <v>0</v>
      </c>
      <c r="O1172" s="39">
        <v>0</v>
      </c>
      <c r="P1172" s="1075">
        <v>0</v>
      </c>
      <c r="Q1172" s="39">
        <v>0</v>
      </c>
      <c r="R1172" s="1075">
        <v>0</v>
      </c>
      <c r="S1172" s="39">
        <v>0</v>
      </c>
      <c r="T1172" s="1075">
        <v>0</v>
      </c>
      <c r="U1172" s="39">
        <v>0</v>
      </c>
      <c r="V1172" s="1075">
        <v>0</v>
      </c>
      <c r="W1172" s="39">
        <v>0</v>
      </c>
      <c r="X1172" s="1075">
        <v>0</v>
      </c>
      <c r="Y1172" s="39">
        <v>0</v>
      </c>
      <c r="Z1172" s="1075">
        <v>0</v>
      </c>
      <c r="AA1172" s="39">
        <v>0</v>
      </c>
      <c r="AB1172" s="1075">
        <v>0</v>
      </c>
      <c r="AC1172" s="39">
        <v>0</v>
      </c>
      <c r="AD1172" s="1075">
        <v>0</v>
      </c>
      <c r="AE1172" s="39">
        <v>0</v>
      </c>
      <c r="AF1172" s="1075">
        <v>0</v>
      </c>
      <c r="AG1172" s="39">
        <v>0</v>
      </c>
      <c r="AH1172" s="1075">
        <v>0</v>
      </c>
      <c r="AI1172" s="39">
        <v>0</v>
      </c>
    </row>
    <row r="1173" spans="2:35" s="6" customFormat="1" ht="66">
      <c r="B1173" s="55">
        <v>675.68000000000006</v>
      </c>
      <c r="C1173" s="25" t="s">
        <v>1322</v>
      </c>
      <c r="D1173" s="9"/>
      <c r="E1173" s="91">
        <v>10</v>
      </c>
      <c r="F1173" s="147" t="s">
        <v>11</v>
      </c>
      <c r="G1173" s="16" t="s">
        <v>12</v>
      </c>
      <c r="H1173" s="17" t="s">
        <v>13</v>
      </c>
      <c r="I1173" s="16" t="s">
        <v>14</v>
      </c>
      <c r="J1173" s="39">
        <v>307.41171658048597</v>
      </c>
      <c r="K1173" s="18">
        <v>7300</v>
      </c>
      <c r="L1173" s="969">
        <v>0</v>
      </c>
      <c r="M1173" s="39">
        <v>0</v>
      </c>
      <c r="N1173" s="1075">
        <v>0</v>
      </c>
      <c r="O1173" s="39">
        <v>0</v>
      </c>
      <c r="P1173" s="1075">
        <v>0</v>
      </c>
      <c r="Q1173" s="39">
        <v>0</v>
      </c>
      <c r="R1173" s="1075">
        <v>10</v>
      </c>
      <c r="S1173" s="39">
        <v>7300</v>
      </c>
      <c r="T1173" s="1075">
        <v>0</v>
      </c>
      <c r="U1173" s="39">
        <v>0</v>
      </c>
      <c r="V1173" s="1075">
        <v>0</v>
      </c>
      <c r="W1173" s="39">
        <v>0</v>
      </c>
      <c r="X1173" s="1075">
        <v>0</v>
      </c>
      <c r="Y1173" s="39">
        <v>0</v>
      </c>
      <c r="Z1173" s="1075">
        <v>0</v>
      </c>
      <c r="AA1173" s="39">
        <v>0</v>
      </c>
      <c r="AB1173" s="1075">
        <v>0</v>
      </c>
      <c r="AC1173" s="39">
        <v>0</v>
      </c>
      <c r="AD1173" s="1075">
        <v>0</v>
      </c>
      <c r="AE1173" s="39">
        <v>0</v>
      </c>
      <c r="AF1173" s="1075">
        <v>0</v>
      </c>
      <c r="AG1173" s="39">
        <v>0</v>
      </c>
      <c r="AH1173" s="1075">
        <v>0</v>
      </c>
      <c r="AI1173" s="39">
        <v>0</v>
      </c>
    </row>
    <row r="1174" spans="2:35" s="6" customFormat="1" ht="66">
      <c r="B1174" s="55">
        <v>28.68</v>
      </c>
      <c r="C1174" s="25" t="s">
        <v>1323</v>
      </c>
      <c r="D1174" s="9"/>
      <c r="E1174" s="91">
        <v>15</v>
      </c>
      <c r="F1174" s="147" t="s">
        <v>26</v>
      </c>
      <c r="G1174" s="16" t="s">
        <v>12</v>
      </c>
      <c r="H1174" s="17" t="s">
        <v>13</v>
      </c>
      <c r="I1174" s="16" t="s">
        <v>14</v>
      </c>
      <c r="J1174" s="39">
        <v>307.27417188143102</v>
      </c>
      <c r="K1174" s="18">
        <v>465</v>
      </c>
      <c r="L1174" s="969">
        <v>0</v>
      </c>
      <c r="M1174" s="39">
        <v>0</v>
      </c>
      <c r="N1174" s="1075">
        <v>0</v>
      </c>
      <c r="O1174" s="39">
        <v>0</v>
      </c>
      <c r="P1174" s="1075">
        <v>0</v>
      </c>
      <c r="Q1174" s="39">
        <v>0</v>
      </c>
      <c r="R1174" s="1075">
        <v>15</v>
      </c>
      <c r="S1174" s="39">
        <v>465</v>
      </c>
      <c r="T1174" s="1075">
        <v>0</v>
      </c>
      <c r="U1174" s="39">
        <v>0</v>
      </c>
      <c r="V1174" s="1075">
        <v>0</v>
      </c>
      <c r="W1174" s="39">
        <v>0</v>
      </c>
      <c r="X1174" s="1075">
        <v>0</v>
      </c>
      <c r="Y1174" s="39">
        <v>0</v>
      </c>
      <c r="Z1174" s="1075">
        <v>0</v>
      </c>
      <c r="AA1174" s="39">
        <v>0</v>
      </c>
      <c r="AB1174" s="1075">
        <v>0</v>
      </c>
      <c r="AC1174" s="39">
        <v>0</v>
      </c>
      <c r="AD1174" s="1075">
        <v>0</v>
      </c>
      <c r="AE1174" s="39">
        <v>0</v>
      </c>
      <c r="AF1174" s="1075">
        <v>0</v>
      </c>
      <c r="AG1174" s="39">
        <v>0</v>
      </c>
      <c r="AH1174" s="1075">
        <v>0</v>
      </c>
      <c r="AI1174" s="39">
        <v>0</v>
      </c>
    </row>
    <row r="1175" spans="2:35" s="6" customFormat="1" ht="66">
      <c r="B1175" s="55">
        <v>131.99</v>
      </c>
      <c r="C1175" s="12" t="s">
        <v>1324</v>
      </c>
      <c r="D1175" s="11"/>
      <c r="E1175" s="91">
        <v>10</v>
      </c>
      <c r="F1175" s="147" t="s">
        <v>26</v>
      </c>
      <c r="G1175" s="16" t="s">
        <v>12</v>
      </c>
      <c r="H1175" s="17" t="s">
        <v>13</v>
      </c>
      <c r="I1175" s="16" t="s">
        <v>14</v>
      </c>
      <c r="J1175" s="39">
        <v>307.13662718237498</v>
      </c>
      <c r="K1175" s="18">
        <v>1430</v>
      </c>
      <c r="L1175" s="969">
        <v>0</v>
      </c>
      <c r="M1175" s="39">
        <v>0</v>
      </c>
      <c r="N1175" s="1075">
        <v>0</v>
      </c>
      <c r="O1175" s="39">
        <v>0</v>
      </c>
      <c r="P1175" s="1075">
        <v>0</v>
      </c>
      <c r="Q1175" s="39">
        <v>0</v>
      </c>
      <c r="R1175" s="1075">
        <v>10</v>
      </c>
      <c r="S1175" s="39">
        <v>1430</v>
      </c>
      <c r="T1175" s="1075">
        <v>0</v>
      </c>
      <c r="U1175" s="39">
        <v>0</v>
      </c>
      <c r="V1175" s="1075">
        <v>0</v>
      </c>
      <c r="W1175" s="39">
        <v>0</v>
      </c>
      <c r="X1175" s="1075">
        <v>0</v>
      </c>
      <c r="Y1175" s="39">
        <v>0</v>
      </c>
      <c r="Z1175" s="1075">
        <v>0</v>
      </c>
      <c r="AA1175" s="39">
        <v>0</v>
      </c>
      <c r="AB1175" s="1075">
        <v>0</v>
      </c>
      <c r="AC1175" s="39">
        <v>0</v>
      </c>
      <c r="AD1175" s="1075">
        <v>0</v>
      </c>
      <c r="AE1175" s="39">
        <v>0</v>
      </c>
      <c r="AF1175" s="1075">
        <v>0</v>
      </c>
      <c r="AG1175" s="39">
        <v>0</v>
      </c>
      <c r="AH1175" s="1075">
        <v>0</v>
      </c>
      <c r="AI1175" s="39">
        <v>0</v>
      </c>
    </row>
    <row r="1176" spans="2:35" s="6" customFormat="1" ht="66">
      <c r="B1176" s="55">
        <v>124.25</v>
      </c>
      <c r="C1176" s="25" t="s">
        <v>1325</v>
      </c>
      <c r="D1176" s="11"/>
      <c r="E1176" s="91">
        <v>40</v>
      </c>
      <c r="F1176" s="147" t="s">
        <v>26</v>
      </c>
      <c r="G1176" s="16" t="s">
        <v>12</v>
      </c>
      <c r="H1176" s="17" t="s">
        <v>13</v>
      </c>
      <c r="I1176" s="16" t="s">
        <v>14</v>
      </c>
      <c r="J1176" s="39">
        <v>306.99908248332002</v>
      </c>
      <c r="K1176" s="18">
        <v>5400</v>
      </c>
      <c r="L1176" s="969">
        <v>0</v>
      </c>
      <c r="M1176" s="39">
        <v>0</v>
      </c>
      <c r="N1176" s="1075">
        <v>0</v>
      </c>
      <c r="O1176" s="39">
        <v>0</v>
      </c>
      <c r="P1176" s="1075">
        <v>0</v>
      </c>
      <c r="Q1176" s="39">
        <v>0</v>
      </c>
      <c r="R1176" s="1075">
        <v>40</v>
      </c>
      <c r="S1176" s="39">
        <v>5400</v>
      </c>
      <c r="T1176" s="1075">
        <v>0</v>
      </c>
      <c r="U1176" s="39">
        <v>0</v>
      </c>
      <c r="V1176" s="1075">
        <v>0</v>
      </c>
      <c r="W1176" s="39">
        <v>0</v>
      </c>
      <c r="X1176" s="1075">
        <v>0</v>
      </c>
      <c r="Y1176" s="39">
        <v>0</v>
      </c>
      <c r="Z1176" s="1075">
        <v>0</v>
      </c>
      <c r="AA1176" s="39">
        <v>0</v>
      </c>
      <c r="AB1176" s="1075">
        <v>0</v>
      </c>
      <c r="AC1176" s="39">
        <v>0</v>
      </c>
      <c r="AD1176" s="1075">
        <v>0</v>
      </c>
      <c r="AE1176" s="39">
        <v>0</v>
      </c>
      <c r="AF1176" s="1075">
        <v>0</v>
      </c>
      <c r="AG1176" s="39">
        <v>0</v>
      </c>
      <c r="AH1176" s="1075">
        <v>0</v>
      </c>
      <c r="AI1176" s="39">
        <v>0</v>
      </c>
    </row>
    <row r="1177" spans="2:35" s="6" customFormat="1" ht="66">
      <c r="B1177" s="55">
        <v>144.07333333333335</v>
      </c>
      <c r="C1177" s="122" t="s">
        <v>1326</v>
      </c>
      <c r="D1177" s="11"/>
      <c r="E1177" s="91">
        <v>15</v>
      </c>
      <c r="F1177" s="185" t="s">
        <v>22</v>
      </c>
      <c r="G1177" s="16" t="s">
        <v>12</v>
      </c>
      <c r="H1177" s="17" t="s">
        <v>13</v>
      </c>
      <c r="I1177" s="16" t="s">
        <v>14</v>
      </c>
      <c r="J1177" s="39">
        <v>306.86153778426399</v>
      </c>
      <c r="K1177" s="18">
        <v>2340</v>
      </c>
      <c r="L1177" s="969">
        <v>0</v>
      </c>
      <c r="M1177" s="39">
        <v>0</v>
      </c>
      <c r="N1177" s="1075">
        <v>0</v>
      </c>
      <c r="O1177" s="39">
        <v>0</v>
      </c>
      <c r="P1177" s="1075">
        <v>0</v>
      </c>
      <c r="Q1177" s="39">
        <v>0</v>
      </c>
      <c r="R1177" s="1075">
        <v>15</v>
      </c>
      <c r="S1177" s="39">
        <v>2340</v>
      </c>
      <c r="T1177" s="1075">
        <v>0</v>
      </c>
      <c r="U1177" s="39">
        <v>0</v>
      </c>
      <c r="V1177" s="1075">
        <v>0</v>
      </c>
      <c r="W1177" s="39">
        <v>0</v>
      </c>
      <c r="X1177" s="1075">
        <v>0</v>
      </c>
      <c r="Y1177" s="39">
        <v>0</v>
      </c>
      <c r="Z1177" s="1075">
        <v>0</v>
      </c>
      <c r="AA1177" s="39">
        <v>0</v>
      </c>
      <c r="AB1177" s="1075">
        <v>0</v>
      </c>
      <c r="AC1177" s="39">
        <v>0</v>
      </c>
      <c r="AD1177" s="1075">
        <v>0</v>
      </c>
      <c r="AE1177" s="39">
        <v>0</v>
      </c>
      <c r="AF1177" s="1075">
        <v>0</v>
      </c>
      <c r="AG1177" s="39">
        <v>0</v>
      </c>
      <c r="AH1177" s="1075">
        <v>0</v>
      </c>
      <c r="AI1177" s="39">
        <v>0</v>
      </c>
    </row>
    <row r="1178" spans="2:35" s="6" customFormat="1" ht="66">
      <c r="B1178" s="55">
        <v>167.12</v>
      </c>
      <c r="C1178" s="12" t="s">
        <v>1327</v>
      </c>
      <c r="D1178" s="11"/>
      <c r="E1178" s="91">
        <v>2</v>
      </c>
      <c r="F1178" s="9" t="s">
        <v>26</v>
      </c>
      <c r="G1178" s="16" t="s">
        <v>12</v>
      </c>
      <c r="H1178" s="17" t="s">
        <v>13</v>
      </c>
      <c r="I1178" s="16" t="s">
        <v>14</v>
      </c>
      <c r="J1178" s="39">
        <v>306.72399308520897</v>
      </c>
      <c r="K1178" s="18">
        <v>362</v>
      </c>
      <c r="L1178" s="969">
        <v>1</v>
      </c>
      <c r="M1178" s="39">
        <v>181</v>
      </c>
      <c r="N1178" s="1075">
        <v>0</v>
      </c>
      <c r="O1178" s="39">
        <v>0</v>
      </c>
      <c r="P1178" s="1075">
        <v>1</v>
      </c>
      <c r="Q1178" s="39">
        <v>181</v>
      </c>
      <c r="R1178" s="1075">
        <v>0</v>
      </c>
      <c r="S1178" s="39">
        <v>0</v>
      </c>
      <c r="T1178" s="1075">
        <v>0</v>
      </c>
      <c r="U1178" s="39">
        <v>0</v>
      </c>
      <c r="V1178" s="1075">
        <v>0</v>
      </c>
      <c r="W1178" s="39">
        <v>0</v>
      </c>
      <c r="X1178" s="1075">
        <v>0</v>
      </c>
      <c r="Y1178" s="39">
        <v>0</v>
      </c>
      <c r="Z1178" s="1075">
        <v>0</v>
      </c>
      <c r="AA1178" s="39">
        <v>0</v>
      </c>
      <c r="AB1178" s="1075">
        <v>0</v>
      </c>
      <c r="AC1178" s="39">
        <v>0</v>
      </c>
      <c r="AD1178" s="1075">
        <v>0</v>
      </c>
      <c r="AE1178" s="39">
        <v>0</v>
      </c>
      <c r="AF1178" s="1075">
        <v>0</v>
      </c>
      <c r="AG1178" s="39">
        <v>0</v>
      </c>
      <c r="AH1178" s="1075">
        <v>0</v>
      </c>
      <c r="AI1178" s="39">
        <v>0</v>
      </c>
    </row>
    <row r="1179" spans="2:35" s="6" customFormat="1" ht="66">
      <c r="B1179" s="55">
        <v>325.72666666666663</v>
      </c>
      <c r="C1179" s="184" t="s">
        <v>1328</v>
      </c>
      <c r="D1179" s="11"/>
      <c r="E1179" s="91">
        <v>1</v>
      </c>
      <c r="F1179" s="185" t="s">
        <v>1329</v>
      </c>
      <c r="G1179" s="16" t="s">
        <v>12</v>
      </c>
      <c r="H1179" s="17" t="s">
        <v>13</v>
      </c>
      <c r="I1179" s="16" t="s">
        <v>14</v>
      </c>
      <c r="J1179" s="39">
        <v>306.44890368709798</v>
      </c>
      <c r="K1179" s="18">
        <v>352</v>
      </c>
      <c r="L1179" s="969">
        <v>0</v>
      </c>
      <c r="M1179" s="39">
        <v>0</v>
      </c>
      <c r="N1179" s="1075">
        <v>0</v>
      </c>
      <c r="O1179" s="39">
        <v>0</v>
      </c>
      <c r="P1179" s="1075">
        <v>0</v>
      </c>
      <c r="Q1179" s="39">
        <v>0</v>
      </c>
      <c r="R1179" s="1075">
        <v>1</v>
      </c>
      <c r="S1179" s="39">
        <v>352</v>
      </c>
      <c r="T1179" s="1075">
        <v>0</v>
      </c>
      <c r="U1179" s="39">
        <v>0</v>
      </c>
      <c r="V1179" s="1075">
        <v>0</v>
      </c>
      <c r="W1179" s="39">
        <v>0</v>
      </c>
      <c r="X1179" s="1075">
        <v>0</v>
      </c>
      <c r="Y1179" s="39">
        <v>0</v>
      </c>
      <c r="Z1179" s="1075">
        <v>0</v>
      </c>
      <c r="AA1179" s="39">
        <v>0</v>
      </c>
      <c r="AB1179" s="1075">
        <v>0</v>
      </c>
      <c r="AC1179" s="39">
        <v>0</v>
      </c>
      <c r="AD1179" s="1075">
        <v>0</v>
      </c>
      <c r="AE1179" s="39">
        <v>0</v>
      </c>
      <c r="AF1179" s="1075">
        <v>0</v>
      </c>
      <c r="AG1179" s="39">
        <v>0</v>
      </c>
      <c r="AH1179" s="1075">
        <v>0</v>
      </c>
      <c r="AI1179" s="39">
        <v>0</v>
      </c>
    </row>
    <row r="1180" spans="2:35" s="6" customFormat="1" ht="66">
      <c r="B1180" s="55">
        <v>110.5</v>
      </c>
      <c r="C1180" s="25" t="s">
        <v>1330</v>
      </c>
      <c r="D1180" s="11"/>
      <c r="E1180" s="91">
        <v>5</v>
      </c>
      <c r="F1180" s="147" t="s">
        <v>26</v>
      </c>
      <c r="G1180" s="16" t="s">
        <v>12</v>
      </c>
      <c r="H1180" s="17" t="s">
        <v>13</v>
      </c>
      <c r="I1180" s="16" t="s">
        <v>14</v>
      </c>
      <c r="J1180" s="39">
        <v>306.03626958993198</v>
      </c>
      <c r="K1180" s="18">
        <v>600</v>
      </c>
      <c r="L1180" s="969">
        <v>0</v>
      </c>
      <c r="M1180" s="39">
        <v>0</v>
      </c>
      <c r="N1180" s="1075">
        <v>0</v>
      </c>
      <c r="O1180" s="39">
        <v>0</v>
      </c>
      <c r="P1180" s="1075">
        <v>0</v>
      </c>
      <c r="Q1180" s="39">
        <v>0</v>
      </c>
      <c r="R1180" s="1075">
        <v>5</v>
      </c>
      <c r="S1180" s="39">
        <v>600</v>
      </c>
      <c r="T1180" s="1075">
        <v>0</v>
      </c>
      <c r="U1180" s="39">
        <v>0</v>
      </c>
      <c r="V1180" s="1075">
        <v>0</v>
      </c>
      <c r="W1180" s="39">
        <v>0</v>
      </c>
      <c r="X1180" s="1075">
        <v>0</v>
      </c>
      <c r="Y1180" s="39">
        <v>0</v>
      </c>
      <c r="Z1180" s="1075">
        <v>0</v>
      </c>
      <c r="AA1180" s="39">
        <v>0</v>
      </c>
      <c r="AB1180" s="1075">
        <v>0</v>
      </c>
      <c r="AC1180" s="39">
        <v>0</v>
      </c>
      <c r="AD1180" s="1075">
        <v>0</v>
      </c>
      <c r="AE1180" s="39">
        <v>0</v>
      </c>
      <c r="AF1180" s="1075">
        <v>0</v>
      </c>
      <c r="AG1180" s="39">
        <v>0</v>
      </c>
      <c r="AH1180" s="1075">
        <v>0</v>
      </c>
      <c r="AI1180" s="39">
        <v>0</v>
      </c>
    </row>
    <row r="1181" spans="2:35" s="6" customFormat="1" ht="66">
      <c r="B1181" s="55">
        <v>230.98000000000002</v>
      </c>
      <c r="C1181" s="25" t="s">
        <v>1331</v>
      </c>
      <c r="D1181" s="11"/>
      <c r="E1181" s="91">
        <v>3</v>
      </c>
      <c r="F1181" s="147" t="s">
        <v>26</v>
      </c>
      <c r="G1181" s="16" t="s">
        <v>12</v>
      </c>
      <c r="H1181" s="17" t="s">
        <v>13</v>
      </c>
      <c r="I1181" s="16" t="s">
        <v>14</v>
      </c>
      <c r="J1181" s="39">
        <v>305.898724890876</v>
      </c>
      <c r="K1181" s="18">
        <v>750</v>
      </c>
      <c r="L1181" s="969">
        <v>0</v>
      </c>
      <c r="M1181" s="39">
        <v>0</v>
      </c>
      <c r="N1181" s="1075">
        <v>0</v>
      </c>
      <c r="O1181" s="39">
        <v>0</v>
      </c>
      <c r="P1181" s="1075">
        <v>0</v>
      </c>
      <c r="Q1181" s="39">
        <v>0</v>
      </c>
      <c r="R1181" s="1075">
        <v>3</v>
      </c>
      <c r="S1181" s="39">
        <v>750</v>
      </c>
      <c r="T1181" s="1075">
        <v>0</v>
      </c>
      <c r="U1181" s="39">
        <v>0</v>
      </c>
      <c r="V1181" s="1075">
        <v>0</v>
      </c>
      <c r="W1181" s="39">
        <v>0</v>
      </c>
      <c r="X1181" s="1075">
        <v>0</v>
      </c>
      <c r="Y1181" s="39">
        <v>0</v>
      </c>
      <c r="Z1181" s="1075">
        <v>0</v>
      </c>
      <c r="AA1181" s="39">
        <v>0</v>
      </c>
      <c r="AB1181" s="1075">
        <v>0</v>
      </c>
      <c r="AC1181" s="39">
        <v>0</v>
      </c>
      <c r="AD1181" s="1075">
        <v>0</v>
      </c>
      <c r="AE1181" s="39">
        <v>0</v>
      </c>
      <c r="AF1181" s="1075">
        <v>0</v>
      </c>
      <c r="AG1181" s="39">
        <v>0</v>
      </c>
      <c r="AH1181" s="1075">
        <v>0</v>
      </c>
      <c r="AI1181" s="39">
        <v>0</v>
      </c>
    </row>
    <row r="1182" spans="2:35" s="6" customFormat="1" ht="66">
      <c r="B1182" s="55">
        <v>230.88</v>
      </c>
      <c r="C1182" s="25" t="s">
        <v>1332</v>
      </c>
      <c r="D1182" s="11"/>
      <c r="E1182" s="91">
        <v>1</v>
      </c>
      <c r="F1182" s="147" t="s">
        <v>11</v>
      </c>
      <c r="G1182" s="16" t="s">
        <v>12</v>
      </c>
      <c r="H1182" s="17" t="s">
        <v>13</v>
      </c>
      <c r="I1182" s="16" t="s">
        <v>14</v>
      </c>
      <c r="J1182" s="39">
        <v>305.76118019182098</v>
      </c>
      <c r="K1182" s="18">
        <v>250</v>
      </c>
      <c r="L1182" s="969">
        <v>0</v>
      </c>
      <c r="M1182" s="39">
        <v>0</v>
      </c>
      <c r="N1182" s="1075">
        <v>0</v>
      </c>
      <c r="O1182" s="39">
        <v>0</v>
      </c>
      <c r="P1182" s="1075">
        <v>0</v>
      </c>
      <c r="Q1182" s="39">
        <v>0</v>
      </c>
      <c r="R1182" s="1075">
        <v>1</v>
      </c>
      <c r="S1182" s="39">
        <v>250</v>
      </c>
      <c r="T1182" s="1075">
        <v>0</v>
      </c>
      <c r="U1182" s="39">
        <v>0</v>
      </c>
      <c r="V1182" s="1075">
        <v>0</v>
      </c>
      <c r="W1182" s="39">
        <v>0</v>
      </c>
      <c r="X1182" s="1075">
        <v>0</v>
      </c>
      <c r="Y1182" s="39">
        <v>0</v>
      </c>
      <c r="Z1182" s="1075">
        <v>0</v>
      </c>
      <c r="AA1182" s="39">
        <v>0</v>
      </c>
      <c r="AB1182" s="1075">
        <v>0</v>
      </c>
      <c r="AC1182" s="39">
        <v>0</v>
      </c>
      <c r="AD1182" s="1075">
        <v>0</v>
      </c>
      <c r="AE1182" s="39">
        <v>0</v>
      </c>
      <c r="AF1182" s="1075">
        <v>0</v>
      </c>
      <c r="AG1182" s="39">
        <v>0</v>
      </c>
      <c r="AH1182" s="1075">
        <v>0</v>
      </c>
      <c r="AI1182" s="39">
        <v>0</v>
      </c>
    </row>
    <row r="1183" spans="2:35" s="6" customFormat="1" ht="66">
      <c r="B1183" s="55">
        <v>230.88</v>
      </c>
      <c r="C1183" s="25" t="s">
        <v>1333</v>
      </c>
      <c r="D1183" s="11"/>
      <c r="E1183" s="91">
        <v>1</v>
      </c>
      <c r="F1183" s="147" t="s">
        <v>26</v>
      </c>
      <c r="G1183" s="16" t="s">
        <v>12</v>
      </c>
      <c r="H1183" s="17" t="s">
        <v>13</v>
      </c>
      <c r="I1183" s="16" t="s">
        <v>14</v>
      </c>
      <c r="J1183" s="39">
        <v>305.623635492765</v>
      </c>
      <c r="K1183" s="18">
        <v>250</v>
      </c>
      <c r="L1183" s="969">
        <v>0</v>
      </c>
      <c r="M1183" s="39">
        <v>0</v>
      </c>
      <c r="N1183" s="1075">
        <v>0</v>
      </c>
      <c r="O1183" s="39">
        <v>0</v>
      </c>
      <c r="P1183" s="1075">
        <v>0</v>
      </c>
      <c r="Q1183" s="39">
        <v>0</v>
      </c>
      <c r="R1183" s="1075">
        <v>1</v>
      </c>
      <c r="S1183" s="39">
        <v>250</v>
      </c>
      <c r="T1183" s="1075">
        <v>0</v>
      </c>
      <c r="U1183" s="39">
        <v>0</v>
      </c>
      <c r="V1183" s="1075">
        <v>0</v>
      </c>
      <c r="W1183" s="39">
        <v>0</v>
      </c>
      <c r="X1183" s="1075">
        <v>0</v>
      </c>
      <c r="Y1183" s="39">
        <v>0</v>
      </c>
      <c r="Z1183" s="1075">
        <v>0</v>
      </c>
      <c r="AA1183" s="39">
        <v>0</v>
      </c>
      <c r="AB1183" s="1075">
        <v>0</v>
      </c>
      <c r="AC1183" s="39">
        <v>0</v>
      </c>
      <c r="AD1183" s="1075">
        <v>0</v>
      </c>
      <c r="AE1183" s="39">
        <v>0</v>
      </c>
      <c r="AF1183" s="1075">
        <v>0</v>
      </c>
      <c r="AG1183" s="39">
        <v>0</v>
      </c>
      <c r="AH1183" s="1075">
        <v>0</v>
      </c>
      <c r="AI1183" s="39">
        <v>0</v>
      </c>
    </row>
    <row r="1184" spans="2:35" s="6" customFormat="1" ht="66">
      <c r="B1184" s="55">
        <v>297.91166666666669</v>
      </c>
      <c r="C1184" s="161" t="s">
        <v>1334</v>
      </c>
      <c r="D1184" s="11"/>
      <c r="E1184" s="91">
        <v>5</v>
      </c>
      <c r="F1184" s="29" t="s">
        <v>11</v>
      </c>
      <c r="G1184" s="16" t="s">
        <v>12</v>
      </c>
      <c r="H1184" s="17" t="s">
        <v>13</v>
      </c>
      <c r="I1184" s="16" t="s">
        <v>14</v>
      </c>
      <c r="J1184" s="39">
        <v>305.48609079370999</v>
      </c>
      <c r="K1184" s="18">
        <v>1610</v>
      </c>
      <c r="L1184" s="969">
        <v>3</v>
      </c>
      <c r="M1184" s="39">
        <v>966</v>
      </c>
      <c r="N1184" s="1075">
        <v>0</v>
      </c>
      <c r="O1184" s="39">
        <v>0</v>
      </c>
      <c r="P1184" s="1075">
        <v>2</v>
      </c>
      <c r="Q1184" s="39">
        <v>644</v>
      </c>
      <c r="R1184" s="1075">
        <v>0</v>
      </c>
      <c r="S1184" s="39">
        <v>0</v>
      </c>
      <c r="T1184" s="1075">
        <v>0</v>
      </c>
      <c r="U1184" s="39">
        <v>0</v>
      </c>
      <c r="V1184" s="1075">
        <v>0</v>
      </c>
      <c r="W1184" s="39">
        <v>0</v>
      </c>
      <c r="X1184" s="1075">
        <v>0</v>
      </c>
      <c r="Y1184" s="39">
        <v>0</v>
      </c>
      <c r="Z1184" s="1075">
        <v>0</v>
      </c>
      <c r="AA1184" s="39">
        <v>0</v>
      </c>
      <c r="AB1184" s="1075">
        <v>0</v>
      </c>
      <c r="AC1184" s="39">
        <v>0</v>
      </c>
      <c r="AD1184" s="1075">
        <v>0</v>
      </c>
      <c r="AE1184" s="39">
        <v>0</v>
      </c>
      <c r="AF1184" s="1075">
        <v>0</v>
      </c>
      <c r="AG1184" s="39">
        <v>0</v>
      </c>
      <c r="AH1184" s="1075">
        <v>0</v>
      </c>
      <c r="AI1184" s="39">
        <v>0</v>
      </c>
    </row>
    <row r="1185" spans="2:35" s="6" customFormat="1" ht="66">
      <c r="B1185" s="55">
        <v>150</v>
      </c>
      <c r="C1185" s="25" t="s">
        <v>1335</v>
      </c>
      <c r="D1185" s="11"/>
      <c r="E1185" s="91">
        <v>11</v>
      </c>
      <c r="F1185" s="147" t="s">
        <v>26</v>
      </c>
      <c r="G1185" s="16" t="s">
        <v>12</v>
      </c>
      <c r="H1185" s="17" t="s">
        <v>13</v>
      </c>
      <c r="I1185" s="16" t="s">
        <v>14</v>
      </c>
      <c r="J1185" s="39">
        <v>305.34854609465401</v>
      </c>
      <c r="K1185" s="18">
        <v>1782</v>
      </c>
      <c r="L1185" s="969">
        <v>3</v>
      </c>
      <c r="M1185" s="39">
        <v>486</v>
      </c>
      <c r="N1185" s="1075">
        <v>0</v>
      </c>
      <c r="O1185" s="39">
        <v>0</v>
      </c>
      <c r="P1185" s="1075">
        <v>2</v>
      </c>
      <c r="Q1185" s="39">
        <v>324</v>
      </c>
      <c r="R1185" s="1075">
        <v>6</v>
      </c>
      <c r="S1185" s="39">
        <v>972</v>
      </c>
      <c r="T1185" s="1075">
        <v>0</v>
      </c>
      <c r="U1185" s="39">
        <v>0</v>
      </c>
      <c r="V1185" s="1075">
        <v>0</v>
      </c>
      <c r="W1185" s="39">
        <v>0</v>
      </c>
      <c r="X1185" s="1075">
        <v>0</v>
      </c>
      <c r="Y1185" s="39">
        <v>0</v>
      </c>
      <c r="Z1185" s="1075">
        <v>0</v>
      </c>
      <c r="AA1185" s="39">
        <v>0</v>
      </c>
      <c r="AB1185" s="1075">
        <v>0</v>
      </c>
      <c r="AC1185" s="39">
        <v>0</v>
      </c>
      <c r="AD1185" s="1075">
        <v>0</v>
      </c>
      <c r="AE1185" s="39">
        <v>0</v>
      </c>
      <c r="AF1185" s="1075">
        <v>0</v>
      </c>
      <c r="AG1185" s="39">
        <v>0</v>
      </c>
      <c r="AH1185" s="1075">
        <v>0</v>
      </c>
      <c r="AI1185" s="39">
        <v>0</v>
      </c>
    </row>
    <row r="1186" spans="2:35" s="6" customFormat="1" ht="66">
      <c r="B1186" s="55">
        <v>145.32499999999999</v>
      </c>
      <c r="C1186" s="66" t="s">
        <v>1336</v>
      </c>
      <c r="D1186" s="11"/>
      <c r="E1186" s="91">
        <v>5</v>
      </c>
      <c r="F1186" s="147" t="s">
        <v>26</v>
      </c>
      <c r="G1186" s="16" t="s">
        <v>12</v>
      </c>
      <c r="H1186" s="17" t="s">
        <v>13</v>
      </c>
      <c r="I1186" s="16" t="s">
        <v>14</v>
      </c>
      <c r="J1186" s="39">
        <v>305.211001395599</v>
      </c>
      <c r="K1186" s="18">
        <v>785</v>
      </c>
      <c r="L1186" s="969">
        <v>0</v>
      </c>
      <c r="M1186" s="39">
        <v>0</v>
      </c>
      <c r="N1186" s="1075">
        <v>0</v>
      </c>
      <c r="O1186" s="39">
        <v>0</v>
      </c>
      <c r="P1186" s="1075">
        <v>0</v>
      </c>
      <c r="Q1186" s="39">
        <v>0</v>
      </c>
      <c r="R1186" s="1075">
        <v>3</v>
      </c>
      <c r="S1186" s="39">
        <v>471</v>
      </c>
      <c r="T1186" s="1075">
        <v>0</v>
      </c>
      <c r="U1186" s="39">
        <v>0</v>
      </c>
      <c r="V1186" s="1075">
        <v>0</v>
      </c>
      <c r="W1186" s="39">
        <v>0</v>
      </c>
      <c r="X1186" s="1075">
        <v>2</v>
      </c>
      <c r="Y1186" s="39">
        <v>314</v>
      </c>
      <c r="Z1186" s="1075">
        <v>0</v>
      </c>
      <c r="AA1186" s="39">
        <v>0</v>
      </c>
      <c r="AB1186" s="1075">
        <v>0</v>
      </c>
      <c r="AC1186" s="39">
        <v>0</v>
      </c>
      <c r="AD1186" s="1075">
        <v>0</v>
      </c>
      <c r="AE1186" s="39">
        <v>0</v>
      </c>
      <c r="AF1186" s="1075">
        <v>0</v>
      </c>
      <c r="AG1186" s="39">
        <v>0</v>
      </c>
      <c r="AH1186" s="1075">
        <v>0</v>
      </c>
      <c r="AI1186" s="39">
        <v>0</v>
      </c>
    </row>
    <row r="1187" spans="2:35" s="6" customFormat="1" ht="66">
      <c r="B1187" s="55">
        <v>118.8</v>
      </c>
      <c r="C1187" s="12" t="s">
        <v>1337</v>
      </c>
      <c r="D1187" s="11"/>
      <c r="E1187" s="91">
        <v>6</v>
      </c>
      <c r="F1187" s="147" t="s">
        <v>26</v>
      </c>
      <c r="G1187" s="16" t="s">
        <v>12</v>
      </c>
      <c r="H1187" s="17" t="s">
        <v>13</v>
      </c>
      <c r="I1187" s="16" t="s">
        <v>14</v>
      </c>
      <c r="J1187" s="39">
        <v>305.07345669654399</v>
      </c>
      <c r="K1187" s="18">
        <v>774</v>
      </c>
      <c r="L1187" s="969">
        <v>0</v>
      </c>
      <c r="M1187" s="39">
        <v>0</v>
      </c>
      <c r="N1187" s="1075">
        <v>0</v>
      </c>
      <c r="O1187" s="39">
        <v>0</v>
      </c>
      <c r="P1187" s="1075">
        <v>0</v>
      </c>
      <c r="Q1187" s="39">
        <v>0</v>
      </c>
      <c r="R1187" s="1075">
        <v>6</v>
      </c>
      <c r="S1187" s="39">
        <v>774</v>
      </c>
      <c r="T1187" s="1075">
        <v>0</v>
      </c>
      <c r="U1187" s="39">
        <v>0</v>
      </c>
      <c r="V1187" s="1075">
        <v>0</v>
      </c>
      <c r="W1187" s="39">
        <v>0</v>
      </c>
      <c r="X1187" s="1075">
        <v>0</v>
      </c>
      <c r="Y1187" s="39">
        <v>0</v>
      </c>
      <c r="Z1187" s="1075">
        <v>0</v>
      </c>
      <c r="AA1187" s="39">
        <v>0</v>
      </c>
      <c r="AB1187" s="1075">
        <v>0</v>
      </c>
      <c r="AC1187" s="39">
        <v>0</v>
      </c>
      <c r="AD1187" s="1075">
        <v>0</v>
      </c>
      <c r="AE1187" s="39">
        <v>0</v>
      </c>
      <c r="AF1187" s="1075">
        <v>0</v>
      </c>
      <c r="AG1187" s="39">
        <v>0</v>
      </c>
      <c r="AH1187" s="1075">
        <v>0</v>
      </c>
      <c r="AI1187" s="39">
        <v>0</v>
      </c>
    </row>
    <row r="1188" spans="2:35" s="6" customFormat="1" ht="66">
      <c r="B1188" s="55">
        <v>118.8</v>
      </c>
      <c r="C1188" s="12" t="s">
        <v>1338</v>
      </c>
      <c r="D1188" s="11"/>
      <c r="E1188" s="91">
        <v>7</v>
      </c>
      <c r="F1188" s="147" t="s">
        <v>22</v>
      </c>
      <c r="G1188" s="16" t="s">
        <v>12</v>
      </c>
      <c r="H1188" s="17" t="s">
        <v>13</v>
      </c>
      <c r="I1188" s="16" t="s">
        <v>14</v>
      </c>
      <c r="J1188" s="39">
        <v>304.93591199748801</v>
      </c>
      <c r="K1188" s="18">
        <v>903</v>
      </c>
      <c r="L1188" s="969">
        <v>0</v>
      </c>
      <c r="M1188" s="39">
        <v>0</v>
      </c>
      <c r="N1188" s="1075">
        <v>0</v>
      </c>
      <c r="O1188" s="39">
        <v>0</v>
      </c>
      <c r="P1188" s="1075">
        <v>1</v>
      </c>
      <c r="Q1188" s="39">
        <v>129</v>
      </c>
      <c r="R1188" s="1075">
        <v>6</v>
      </c>
      <c r="S1188" s="39">
        <v>774</v>
      </c>
      <c r="T1188" s="1075">
        <v>0</v>
      </c>
      <c r="U1188" s="39">
        <v>0</v>
      </c>
      <c r="V1188" s="1075">
        <v>0</v>
      </c>
      <c r="W1188" s="39">
        <v>0</v>
      </c>
      <c r="X1188" s="1075">
        <v>0</v>
      </c>
      <c r="Y1188" s="39">
        <v>0</v>
      </c>
      <c r="Z1188" s="1075">
        <v>0</v>
      </c>
      <c r="AA1188" s="39">
        <v>0</v>
      </c>
      <c r="AB1188" s="1075">
        <v>0</v>
      </c>
      <c r="AC1188" s="39">
        <v>0</v>
      </c>
      <c r="AD1188" s="1075">
        <v>0</v>
      </c>
      <c r="AE1188" s="39">
        <v>0</v>
      </c>
      <c r="AF1188" s="1075">
        <v>0</v>
      </c>
      <c r="AG1188" s="39">
        <v>0</v>
      </c>
      <c r="AH1188" s="1075">
        <v>0</v>
      </c>
      <c r="AI1188" s="39">
        <v>0</v>
      </c>
    </row>
    <row r="1189" spans="2:35" s="6" customFormat="1" ht="66">
      <c r="B1189" s="55">
        <v>194.39</v>
      </c>
      <c r="C1189" s="25" t="s">
        <v>1339</v>
      </c>
      <c r="D1189" s="11"/>
      <c r="E1189" s="91">
        <v>1</v>
      </c>
      <c r="F1189" s="147" t="s">
        <v>26</v>
      </c>
      <c r="G1189" s="16" t="s">
        <v>12</v>
      </c>
      <c r="H1189" s="17" t="s">
        <v>13</v>
      </c>
      <c r="I1189" s="16" t="s">
        <v>14</v>
      </c>
      <c r="J1189" s="39">
        <v>304.79836729843299</v>
      </c>
      <c r="K1189" s="18">
        <v>210</v>
      </c>
      <c r="L1189" s="969">
        <v>0</v>
      </c>
      <c r="M1189" s="39">
        <v>0</v>
      </c>
      <c r="N1189" s="1075">
        <v>0</v>
      </c>
      <c r="O1189" s="39">
        <v>0</v>
      </c>
      <c r="P1189" s="1075">
        <v>0</v>
      </c>
      <c r="Q1189" s="39">
        <v>0</v>
      </c>
      <c r="R1189" s="1075">
        <v>1</v>
      </c>
      <c r="S1189" s="39">
        <v>210</v>
      </c>
      <c r="T1189" s="1075">
        <v>0</v>
      </c>
      <c r="U1189" s="39">
        <v>0</v>
      </c>
      <c r="V1189" s="1075">
        <v>0</v>
      </c>
      <c r="W1189" s="39">
        <v>0</v>
      </c>
      <c r="X1189" s="1075">
        <v>0</v>
      </c>
      <c r="Y1189" s="39">
        <v>0</v>
      </c>
      <c r="Z1189" s="1075">
        <v>0</v>
      </c>
      <c r="AA1189" s="39">
        <v>0</v>
      </c>
      <c r="AB1189" s="1075">
        <v>0</v>
      </c>
      <c r="AC1189" s="39">
        <v>0</v>
      </c>
      <c r="AD1189" s="1075">
        <v>0</v>
      </c>
      <c r="AE1189" s="39">
        <v>0</v>
      </c>
      <c r="AF1189" s="1075">
        <v>0</v>
      </c>
      <c r="AG1189" s="39">
        <v>0</v>
      </c>
      <c r="AH1189" s="1075">
        <v>0</v>
      </c>
      <c r="AI1189" s="39">
        <v>0</v>
      </c>
    </row>
    <row r="1190" spans="2:35" s="6" customFormat="1" ht="66">
      <c r="B1190" s="55">
        <v>66.47</v>
      </c>
      <c r="C1190" s="25" t="s">
        <v>1340</v>
      </c>
      <c r="D1190" s="11"/>
      <c r="E1190" s="91">
        <v>2</v>
      </c>
      <c r="F1190" s="147" t="s">
        <v>22</v>
      </c>
      <c r="G1190" s="16" t="s">
        <v>12</v>
      </c>
      <c r="H1190" s="17" t="s">
        <v>13</v>
      </c>
      <c r="I1190" s="16" t="s">
        <v>14</v>
      </c>
      <c r="J1190" s="39">
        <v>304.66082259937701</v>
      </c>
      <c r="K1190" s="18">
        <v>144</v>
      </c>
      <c r="L1190" s="969">
        <v>0</v>
      </c>
      <c r="M1190" s="39">
        <v>0</v>
      </c>
      <c r="N1190" s="1075">
        <v>0</v>
      </c>
      <c r="O1190" s="39">
        <v>0</v>
      </c>
      <c r="P1190" s="1075">
        <v>0</v>
      </c>
      <c r="Q1190" s="39">
        <v>0</v>
      </c>
      <c r="R1190" s="1075">
        <v>2</v>
      </c>
      <c r="S1190" s="39">
        <v>144</v>
      </c>
      <c r="T1190" s="1075">
        <v>0</v>
      </c>
      <c r="U1190" s="39">
        <v>0</v>
      </c>
      <c r="V1190" s="1075">
        <v>0</v>
      </c>
      <c r="W1190" s="39">
        <v>0</v>
      </c>
      <c r="X1190" s="1075">
        <v>0</v>
      </c>
      <c r="Y1190" s="39">
        <v>0</v>
      </c>
      <c r="Z1190" s="1075">
        <v>0</v>
      </c>
      <c r="AA1190" s="39">
        <v>0</v>
      </c>
      <c r="AB1190" s="1075">
        <v>0</v>
      </c>
      <c r="AC1190" s="39">
        <v>0</v>
      </c>
      <c r="AD1190" s="1075">
        <v>0</v>
      </c>
      <c r="AE1190" s="39">
        <v>0</v>
      </c>
      <c r="AF1190" s="1075">
        <v>0</v>
      </c>
      <c r="AG1190" s="39">
        <v>0</v>
      </c>
      <c r="AH1190" s="1075">
        <v>0</v>
      </c>
      <c r="AI1190" s="39">
        <v>0</v>
      </c>
    </row>
    <row r="1191" spans="2:35" s="6" customFormat="1" ht="66">
      <c r="B1191" s="55">
        <v>92.18</v>
      </c>
      <c r="C1191" s="25" t="s">
        <v>1341</v>
      </c>
      <c r="D1191" s="11"/>
      <c r="E1191" s="91">
        <v>6</v>
      </c>
      <c r="F1191" s="147" t="s">
        <v>26</v>
      </c>
      <c r="G1191" s="16" t="s">
        <v>12</v>
      </c>
      <c r="H1191" s="17" t="s">
        <v>13</v>
      </c>
      <c r="I1191" s="16" t="s">
        <v>14</v>
      </c>
      <c r="J1191" s="39">
        <v>304.523277900322</v>
      </c>
      <c r="K1191" s="18">
        <v>600</v>
      </c>
      <c r="L1191" s="969">
        <v>0</v>
      </c>
      <c r="M1191" s="39">
        <v>0</v>
      </c>
      <c r="N1191" s="1075">
        <v>0</v>
      </c>
      <c r="O1191" s="39">
        <v>0</v>
      </c>
      <c r="P1191" s="1075">
        <v>0</v>
      </c>
      <c r="Q1191" s="39">
        <v>0</v>
      </c>
      <c r="R1191" s="1075">
        <v>6</v>
      </c>
      <c r="S1191" s="39">
        <v>600</v>
      </c>
      <c r="T1191" s="1075">
        <v>0</v>
      </c>
      <c r="U1191" s="39">
        <v>0</v>
      </c>
      <c r="V1191" s="1075">
        <v>0</v>
      </c>
      <c r="W1191" s="39">
        <v>0</v>
      </c>
      <c r="X1191" s="1075">
        <v>0</v>
      </c>
      <c r="Y1191" s="39">
        <v>0</v>
      </c>
      <c r="Z1191" s="1075">
        <v>0</v>
      </c>
      <c r="AA1191" s="39">
        <v>0</v>
      </c>
      <c r="AB1191" s="1075">
        <v>0</v>
      </c>
      <c r="AC1191" s="39">
        <v>0</v>
      </c>
      <c r="AD1191" s="1075">
        <v>0</v>
      </c>
      <c r="AE1191" s="39">
        <v>0</v>
      </c>
      <c r="AF1191" s="1075">
        <v>0</v>
      </c>
      <c r="AG1191" s="39">
        <v>0</v>
      </c>
      <c r="AH1191" s="1075">
        <v>0</v>
      </c>
      <c r="AI1191" s="39">
        <v>0</v>
      </c>
    </row>
    <row r="1192" spans="2:35" s="6" customFormat="1" ht="66">
      <c r="B1192" s="55">
        <v>114.15</v>
      </c>
      <c r="C1192" s="25" t="s">
        <v>1342</v>
      </c>
      <c r="D1192" s="11"/>
      <c r="E1192" s="91">
        <v>1</v>
      </c>
      <c r="F1192" s="147" t="s">
        <v>26</v>
      </c>
      <c r="G1192" s="16" t="s">
        <v>12</v>
      </c>
      <c r="H1192" s="17" t="s">
        <v>13</v>
      </c>
      <c r="I1192" s="16" t="s">
        <v>14</v>
      </c>
      <c r="J1192" s="39">
        <v>304.38573320126602</v>
      </c>
      <c r="K1192" s="18">
        <v>124</v>
      </c>
      <c r="L1192" s="969">
        <v>0</v>
      </c>
      <c r="M1192" s="39">
        <v>0</v>
      </c>
      <c r="N1192" s="1075">
        <v>0</v>
      </c>
      <c r="O1192" s="39">
        <v>0</v>
      </c>
      <c r="P1192" s="1075">
        <v>0</v>
      </c>
      <c r="Q1192" s="39">
        <v>0</v>
      </c>
      <c r="R1192" s="1075">
        <v>1</v>
      </c>
      <c r="S1192" s="39">
        <v>124</v>
      </c>
      <c r="T1192" s="1075">
        <v>0</v>
      </c>
      <c r="U1192" s="39">
        <v>0</v>
      </c>
      <c r="V1192" s="1075">
        <v>0</v>
      </c>
      <c r="W1192" s="39">
        <v>0</v>
      </c>
      <c r="X1192" s="1075">
        <v>0</v>
      </c>
      <c r="Y1192" s="39">
        <v>0</v>
      </c>
      <c r="Z1192" s="1075">
        <v>0</v>
      </c>
      <c r="AA1192" s="39">
        <v>0</v>
      </c>
      <c r="AB1192" s="1075">
        <v>0</v>
      </c>
      <c r="AC1192" s="39">
        <v>0</v>
      </c>
      <c r="AD1192" s="1075">
        <v>0</v>
      </c>
      <c r="AE1192" s="39">
        <v>0</v>
      </c>
      <c r="AF1192" s="1075">
        <v>0</v>
      </c>
      <c r="AG1192" s="39">
        <v>0</v>
      </c>
      <c r="AH1192" s="1075">
        <v>0</v>
      </c>
      <c r="AI1192" s="39">
        <v>0</v>
      </c>
    </row>
    <row r="1193" spans="2:35" s="6" customFormat="1" ht="66">
      <c r="B1193" s="55">
        <v>2143.62</v>
      </c>
      <c r="C1193" s="107" t="s">
        <v>1343</v>
      </c>
      <c r="D1193" s="11"/>
      <c r="E1193" s="91">
        <v>1</v>
      </c>
      <c r="F1193" s="147" t="s">
        <v>26</v>
      </c>
      <c r="G1193" s="16" t="s">
        <v>12</v>
      </c>
      <c r="H1193" s="17" t="s">
        <v>13</v>
      </c>
      <c r="I1193" s="16" t="s">
        <v>14</v>
      </c>
      <c r="J1193" s="39">
        <v>303.69800970598902</v>
      </c>
      <c r="K1193" s="18">
        <v>2316</v>
      </c>
      <c r="L1193" s="969">
        <v>0</v>
      </c>
      <c r="M1193" s="39">
        <v>0</v>
      </c>
      <c r="N1193" s="1075">
        <v>0</v>
      </c>
      <c r="O1193" s="39">
        <v>0</v>
      </c>
      <c r="P1193" s="1075">
        <v>0</v>
      </c>
      <c r="Q1193" s="39">
        <v>0</v>
      </c>
      <c r="R1193" s="1075">
        <v>1</v>
      </c>
      <c r="S1193" s="39">
        <v>2316</v>
      </c>
      <c r="T1193" s="1075">
        <v>0</v>
      </c>
      <c r="U1193" s="39">
        <v>0</v>
      </c>
      <c r="V1193" s="1075">
        <v>0</v>
      </c>
      <c r="W1193" s="39">
        <v>0</v>
      </c>
      <c r="X1193" s="1075">
        <v>0</v>
      </c>
      <c r="Y1193" s="39">
        <v>0</v>
      </c>
      <c r="Z1193" s="1075">
        <v>0</v>
      </c>
      <c r="AA1193" s="39">
        <v>0</v>
      </c>
      <c r="AB1193" s="1075">
        <v>0</v>
      </c>
      <c r="AC1193" s="39">
        <v>0</v>
      </c>
      <c r="AD1193" s="1075">
        <v>0</v>
      </c>
      <c r="AE1193" s="39">
        <v>0</v>
      </c>
      <c r="AF1193" s="1075">
        <v>0</v>
      </c>
      <c r="AG1193" s="39">
        <v>0</v>
      </c>
      <c r="AH1193" s="1075">
        <v>0</v>
      </c>
      <c r="AI1193" s="39">
        <v>0</v>
      </c>
    </row>
    <row r="1194" spans="2:35" s="6" customFormat="1" ht="66">
      <c r="B1194" s="55">
        <v>486.26</v>
      </c>
      <c r="C1194" s="107" t="s">
        <v>1344</v>
      </c>
      <c r="D1194" s="11"/>
      <c r="E1194" s="91">
        <v>2</v>
      </c>
      <c r="F1194" s="147" t="s">
        <v>26</v>
      </c>
      <c r="G1194" s="16" t="s">
        <v>12</v>
      </c>
      <c r="H1194" s="17" t="s">
        <v>13</v>
      </c>
      <c r="I1194" s="16" t="s">
        <v>14</v>
      </c>
      <c r="J1194" s="39">
        <v>303.56046500693299</v>
      </c>
      <c r="K1194" s="18">
        <v>1052</v>
      </c>
      <c r="L1194" s="969">
        <v>0</v>
      </c>
      <c r="M1194" s="39">
        <v>0</v>
      </c>
      <c r="N1194" s="1075">
        <v>0</v>
      </c>
      <c r="O1194" s="39">
        <v>0</v>
      </c>
      <c r="P1194" s="1075">
        <v>0</v>
      </c>
      <c r="Q1194" s="39">
        <v>0</v>
      </c>
      <c r="R1194" s="1075">
        <v>2</v>
      </c>
      <c r="S1194" s="39">
        <v>1052</v>
      </c>
      <c r="T1194" s="1075">
        <v>0</v>
      </c>
      <c r="U1194" s="39">
        <v>0</v>
      </c>
      <c r="V1194" s="1075">
        <v>0</v>
      </c>
      <c r="W1194" s="39">
        <v>0</v>
      </c>
      <c r="X1194" s="1075">
        <v>0</v>
      </c>
      <c r="Y1194" s="39">
        <v>0</v>
      </c>
      <c r="Z1194" s="1075">
        <v>0</v>
      </c>
      <c r="AA1194" s="39">
        <v>0</v>
      </c>
      <c r="AB1194" s="1075">
        <v>0</v>
      </c>
      <c r="AC1194" s="39">
        <v>0</v>
      </c>
      <c r="AD1194" s="1075">
        <v>0</v>
      </c>
      <c r="AE1194" s="39">
        <v>0</v>
      </c>
      <c r="AF1194" s="1075">
        <v>0</v>
      </c>
      <c r="AG1194" s="39">
        <v>0</v>
      </c>
      <c r="AH1194" s="1075">
        <v>0</v>
      </c>
      <c r="AI1194" s="39">
        <v>0</v>
      </c>
    </row>
    <row r="1195" spans="2:35" s="6" customFormat="1" ht="66">
      <c r="B1195" s="55">
        <v>219.24</v>
      </c>
      <c r="C1195" s="1015" t="s">
        <v>1345</v>
      </c>
      <c r="D1195" s="11"/>
      <c r="E1195" s="91">
        <v>5</v>
      </c>
      <c r="F1195" s="185" t="s">
        <v>1187</v>
      </c>
      <c r="G1195" s="16" t="s">
        <v>12</v>
      </c>
      <c r="H1195" s="17" t="s">
        <v>13</v>
      </c>
      <c r="I1195" s="16" t="s">
        <v>14</v>
      </c>
      <c r="J1195" s="39">
        <v>303.42292030787797</v>
      </c>
      <c r="K1195" s="18">
        <v>1185</v>
      </c>
      <c r="L1195" s="969">
        <v>0</v>
      </c>
      <c r="M1195" s="39">
        <v>0</v>
      </c>
      <c r="N1195" s="1075">
        <v>0</v>
      </c>
      <c r="O1195" s="39">
        <v>0</v>
      </c>
      <c r="P1195" s="1075">
        <v>0</v>
      </c>
      <c r="Q1195" s="39">
        <v>0</v>
      </c>
      <c r="R1195" s="1075">
        <v>5</v>
      </c>
      <c r="S1195" s="39">
        <v>1185</v>
      </c>
      <c r="T1195" s="1075">
        <v>0</v>
      </c>
      <c r="U1195" s="39">
        <v>0</v>
      </c>
      <c r="V1195" s="1075">
        <v>0</v>
      </c>
      <c r="W1195" s="39">
        <v>0</v>
      </c>
      <c r="X1195" s="1075">
        <v>0</v>
      </c>
      <c r="Y1195" s="39">
        <v>0</v>
      </c>
      <c r="Z1195" s="1075">
        <v>0</v>
      </c>
      <c r="AA1195" s="39">
        <v>0</v>
      </c>
      <c r="AB1195" s="1075">
        <v>0</v>
      </c>
      <c r="AC1195" s="39">
        <v>0</v>
      </c>
      <c r="AD1195" s="1075">
        <v>0</v>
      </c>
      <c r="AE1195" s="39">
        <v>0</v>
      </c>
      <c r="AF1195" s="1075">
        <v>0</v>
      </c>
      <c r="AG1195" s="39">
        <v>0</v>
      </c>
      <c r="AH1195" s="1075">
        <v>0</v>
      </c>
      <c r="AI1195" s="39">
        <v>0</v>
      </c>
    </row>
    <row r="1196" spans="2:35" s="6" customFormat="1" ht="66">
      <c r="B1196" s="55">
        <v>331.68</v>
      </c>
      <c r="C1196" s="66" t="s">
        <v>1346</v>
      </c>
      <c r="D1196" s="11"/>
      <c r="E1196" s="91">
        <v>3</v>
      </c>
      <c r="F1196" s="9" t="s">
        <v>1329</v>
      </c>
      <c r="G1196" s="16" t="s">
        <v>12</v>
      </c>
      <c r="H1196" s="17" t="s">
        <v>13</v>
      </c>
      <c r="I1196" s="16" t="s">
        <v>14</v>
      </c>
      <c r="J1196" s="39">
        <v>303.28537560882302</v>
      </c>
      <c r="K1196" s="18">
        <v>1077</v>
      </c>
      <c r="L1196" s="969">
        <v>1</v>
      </c>
      <c r="M1196" s="39">
        <v>359</v>
      </c>
      <c r="N1196" s="1075">
        <v>0</v>
      </c>
      <c r="O1196" s="39">
        <v>0</v>
      </c>
      <c r="P1196" s="1075">
        <v>1</v>
      </c>
      <c r="Q1196" s="39">
        <v>359</v>
      </c>
      <c r="R1196" s="1075">
        <v>0</v>
      </c>
      <c r="S1196" s="39">
        <v>0</v>
      </c>
      <c r="T1196" s="1075">
        <v>0</v>
      </c>
      <c r="U1196" s="39">
        <v>0</v>
      </c>
      <c r="V1196" s="1075">
        <v>1</v>
      </c>
      <c r="W1196" s="39">
        <v>359</v>
      </c>
      <c r="X1196" s="1075">
        <v>0</v>
      </c>
      <c r="Y1196" s="39">
        <v>0</v>
      </c>
      <c r="Z1196" s="1075">
        <v>0</v>
      </c>
      <c r="AA1196" s="39">
        <v>0</v>
      </c>
      <c r="AB1196" s="1075">
        <v>0</v>
      </c>
      <c r="AC1196" s="39">
        <v>0</v>
      </c>
      <c r="AD1196" s="1075">
        <v>0</v>
      </c>
      <c r="AE1196" s="39">
        <v>0</v>
      </c>
      <c r="AF1196" s="1075">
        <v>0</v>
      </c>
      <c r="AG1196" s="39">
        <v>0</v>
      </c>
      <c r="AH1196" s="1075">
        <v>0</v>
      </c>
      <c r="AI1196" s="39">
        <v>0</v>
      </c>
    </row>
    <row r="1197" spans="2:35" s="6" customFormat="1" ht="66">
      <c r="B1197" s="55">
        <v>264.15000000000003</v>
      </c>
      <c r="C1197" s="107" t="s">
        <v>1347</v>
      </c>
      <c r="D1197" s="11"/>
      <c r="E1197" s="91">
        <v>5</v>
      </c>
      <c r="F1197" s="147" t="s">
        <v>26</v>
      </c>
      <c r="G1197" s="16" t="s">
        <v>12</v>
      </c>
      <c r="H1197" s="17" t="s">
        <v>13</v>
      </c>
      <c r="I1197" s="16" t="s">
        <v>14</v>
      </c>
      <c r="J1197" s="39">
        <v>303.01028621071202</v>
      </c>
      <c r="K1197" s="18">
        <v>1430</v>
      </c>
      <c r="L1197" s="969">
        <v>0</v>
      </c>
      <c r="M1197" s="39">
        <v>0</v>
      </c>
      <c r="N1197" s="1075">
        <v>0</v>
      </c>
      <c r="O1197" s="39">
        <v>0</v>
      </c>
      <c r="P1197" s="1075">
        <v>0</v>
      </c>
      <c r="Q1197" s="39">
        <v>0</v>
      </c>
      <c r="R1197" s="1075">
        <v>5</v>
      </c>
      <c r="S1197" s="39">
        <v>1430</v>
      </c>
      <c r="T1197" s="1075">
        <v>0</v>
      </c>
      <c r="U1197" s="39">
        <v>0</v>
      </c>
      <c r="V1197" s="1075">
        <v>0</v>
      </c>
      <c r="W1197" s="39">
        <v>0</v>
      </c>
      <c r="X1197" s="1075">
        <v>0</v>
      </c>
      <c r="Y1197" s="39">
        <v>0</v>
      </c>
      <c r="Z1197" s="1075">
        <v>0</v>
      </c>
      <c r="AA1197" s="39">
        <v>0</v>
      </c>
      <c r="AB1197" s="1075">
        <v>0</v>
      </c>
      <c r="AC1197" s="39">
        <v>0</v>
      </c>
      <c r="AD1197" s="1075">
        <v>0</v>
      </c>
      <c r="AE1197" s="39">
        <v>0</v>
      </c>
      <c r="AF1197" s="1075">
        <v>0</v>
      </c>
      <c r="AG1197" s="39">
        <v>0</v>
      </c>
      <c r="AH1197" s="1075">
        <v>0</v>
      </c>
      <c r="AI1197" s="39">
        <v>0</v>
      </c>
    </row>
    <row r="1198" spans="2:35" s="6" customFormat="1" ht="66">
      <c r="B1198" s="55">
        <v>270.60500000000002</v>
      </c>
      <c r="C1198" s="107" t="s">
        <v>1348</v>
      </c>
      <c r="D1198" s="11"/>
      <c r="E1198" s="91">
        <v>2</v>
      </c>
      <c r="F1198" s="9" t="s">
        <v>26</v>
      </c>
      <c r="G1198" s="16" t="s">
        <v>12</v>
      </c>
      <c r="H1198" s="17" t="s">
        <v>13</v>
      </c>
      <c r="I1198" s="16" t="s">
        <v>14</v>
      </c>
      <c r="J1198" s="39">
        <v>302.87274151165599</v>
      </c>
      <c r="K1198" s="18">
        <v>586</v>
      </c>
      <c r="L1198" s="969">
        <v>1</v>
      </c>
      <c r="M1198" s="39">
        <v>293</v>
      </c>
      <c r="N1198" s="1075">
        <v>0</v>
      </c>
      <c r="O1198" s="39">
        <v>0</v>
      </c>
      <c r="P1198" s="1075">
        <v>1</v>
      </c>
      <c r="Q1198" s="39">
        <v>293</v>
      </c>
      <c r="R1198" s="1075">
        <v>0</v>
      </c>
      <c r="S1198" s="39">
        <v>0</v>
      </c>
      <c r="T1198" s="1075">
        <v>0</v>
      </c>
      <c r="U1198" s="39">
        <v>0</v>
      </c>
      <c r="V1198" s="1075">
        <v>0</v>
      </c>
      <c r="W1198" s="39">
        <v>0</v>
      </c>
      <c r="X1198" s="1075">
        <v>0</v>
      </c>
      <c r="Y1198" s="39">
        <v>0</v>
      </c>
      <c r="Z1198" s="1075">
        <v>0</v>
      </c>
      <c r="AA1198" s="39">
        <v>0</v>
      </c>
      <c r="AB1198" s="1075">
        <v>0</v>
      </c>
      <c r="AC1198" s="39">
        <v>0</v>
      </c>
      <c r="AD1198" s="1075">
        <v>0</v>
      </c>
      <c r="AE1198" s="39">
        <v>0</v>
      </c>
      <c r="AF1198" s="1075">
        <v>0</v>
      </c>
      <c r="AG1198" s="39">
        <v>0</v>
      </c>
      <c r="AH1198" s="1075">
        <v>0</v>
      </c>
      <c r="AI1198" s="39">
        <v>0</v>
      </c>
    </row>
    <row r="1199" spans="2:35" s="6" customFormat="1" ht="66">
      <c r="B1199" s="55">
        <v>92.8</v>
      </c>
      <c r="C1199" s="1015" t="s">
        <v>1349</v>
      </c>
      <c r="D1199" s="11"/>
      <c r="E1199" s="91">
        <v>1</v>
      </c>
      <c r="F1199" s="185" t="s">
        <v>26</v>
      </c>
      <c r="G1199" s="16" t="s">
        <v>12</v>
      </c>
      <c r="H1199" s="17" t="s">
        <v>13</v>
      </c>
      <c r="I1199" s="16" t="s">
        <v>14</v>
      </c>
      <c r="J1199" s="39">
        <v>302.73519681260098</v>
      </c>
      <c r="K1199" s="18">
        <v>101</v>
      </c>
      <c r="L1199" s="969">
        <v>0</v>
      </c>
      <c r="M1199" s="39">
        <v>0</v>
      </c>
      <c r="N1199" s="1075">
        <v>0</v>
      </c>
      <c r="O1199" s="39">
        <v>0</v>
      </c>
      <c r="P1199" s="1075">
        <v>0</v>
      </c>
      <c r="Q1199" s="39">
        <v>0</v>
      </c>
      <c r="R1199" s="1075">
        <v>1</v>
      </c>
      <c r="S1199" s="39">
        <v>101</v>
      </c>
      <c r="T1199" s="1075">
        <v>0</v>
      </c>
      <c r="U1199" s="39">
        <v>0</v>
      </c>
      <c r="V1199" s="1075">
        <v>0</v>
      </c>
      <c r="W1199" s="39">
        <v>0</v>
      </c>
      <c r="X1199" s="1075">
        <v>0</v>
      </c>
      <c r="Y1199" s="39">
        <v>0</v>
      </c>
      <c r="Z1199" s="1075">
        <v>0</v>
      </c>
      <c r="AA1199" s="39">
        <v>0</v>
      </c>
      <c r="AB1199" s="1075">
        <v>0</v>
      </c>
      <c r="AC1199" s="39">
        <v>0</v>
      </c>
      <c r="AD1199" s="1075">
        <v>0</v>
      </c>
      <c r="AE1199" s="39">
        <v>0</v>
      </c>
      <c r="AF1199" s="1075">
        <v>0</v>
      </c>
      <c r="AG1199" s="39">
        <v>0</v>
      </c>
      <c r="AH1199" s="1075">
        <v>0</v>
      </c>
      <c r="AI1199" s="39">
        <v>0</v>
      </c>
    </row>
    <row r="1200" spans="2:35" s="6" customFormat="1" ht="66">
      <c r="B1200" s="55">
        <v>40.6</v>
      </c>
      <c r="C1200" s="1015" t="s">
        <v>1350</v>
      </c>
      <c r="D1200" s="11"/>
      <c r="E1200" s="91">
        <v>1</v>
      </c>
      <c r="F1200" s="185" t="s">
        <v>26</v>
      </c>
      <c r="G1200" s="16" t="s">
        <v>12</v>
      </c>
      <c r="H1200" s="17" t="s">
        <v>13</v>
      </c>
      <c r="I1200" s="16" t="s">
        <v>14</v>
      </c>
      <c r="J1200" s="39">
        <v>302.18501801637899</v>
      </c>
      <c r="K1200" s="18">
        <v>44</v>
      </c>
      <c r="L1200" s="969">
        <v>0</v>
      </c>
      <c r="M1200" s="39">
        <v>0</v>
      </c>
      <c r="N1200" s="1075">
        <v>0</v>
      </c>
      <c r="O1200" s="39">
        <v>0</v>
      </c>
      <c r="P1200" s="1075">
        <v>0</v>
      </c>
      <c r="Q1200" s="39">
        <v>0</v>
      </c>
      <c r="R1200" s="1075">
        <v>1</v>
      </c>
      <c r="S1200" s="39">
        <v>44</v>
      </c>
      <c r="T1200" s="1075">
        <v>0</v>
      </c>
      <c r="U1200" s="39">
        <v>0</v>
      </c>
      <c r="V1200" s="1075">
        <v>0</v>
      </c>
      <c r="W1200" s="39">
        <v>0</v>
      </c>
      <c r="X1200" s="1075">
        <v>0</v>
      </c>
      <c r="Y1200" s="39">
        <v>0</v>
      </c>
      <c r="Z1200" s="1075">
        <v>0</v>
      </c>
      <c r="AA1200" s="39">
        <v>0</v>
      </c>
      <c r="AB1200" s="1075">
        <v>0</v>
      </c>
      <c r="AC1200" s="39">
        <v>0</v>
      </c>
      <c r="AD1200" s="1075">
        <v>0</v>
      </c>
      <c r="AE1200" s="39">
        <v>0</v>
      </c>
      <c r="AF1200" s="1075">
        <v>0</v>
      </c>
      <c r="AG1200" s="39">
        <v>0</v>
      </c>
      <c r="AH1200" s="1075">
        <v>0</v>
      </c>
      <c r="AI1200" s="39">
        <v>0</v>
      </c>
    </row>
    <row r="1201" spans="2:35" s="6" customFormat="1" ht="66">
      <c r="B1201" s="55">
        <v>200.48</v>
      </c>
      <c r="C1201" s="107" t="s">
        <v>1351</v>
      </c>
      <c r="D1201" s="11"/>
      <c r="E1201" s="91">
        <v>0</v>
      </c>
      <c r="F1201" s="147" t="s">
        <v>26</v>
      </c>
      <c r="G1201" s="16" t="s">
        <v>12</v>
      </c>
      <c r="H1201" s="17" t="s">
        <v>13</v>
      </c>
      <c r="I1201" s="16" t="s">
        <v>14</v>
      </c>
      <c r="J1201" s="39">
        <v>302.04747331732301</v>
      </c>
      <c r="K1201" s="18">
        <v>0</v>
      </c>
      <c r="L1201" s="969">
        <v>0</v>
      </c>
      <c r="M1201" s="39">
        <v>0</v>
      </c>
      <c r="N1201" s="1075">
        <v>0</v>
      </c>
      <c r="O1201" s="39">
        <v>0</v>
      </c>
      <c r="P1201" s="1075">
        <v>0</v>
      </c>
      <c r="Q1201" s="39">
        <v>0</v>
      </c>
      <c r="R1201" s="1075">
        <v>0</v>
      </c>
      <c r="S1201" s="39">
        <v>0</v>
      </c>
      <c r="T1201" s="1075">
        <v>0</v>
      </c>
      <c r="U1201" s="39">
        <v>0</v>
      </c>
      <c r="V1201" s="1075">
        <v>0</v>
      </c>
      <c r="W1201" s="39">
        <v>0</v>
      </c>
      <c r="X1201" s="1075">
        <v>0</v>
      </c>
      <c r="Y1201" s="39">
        <v>0</v>
      </c>
      <c r="Z1201" s="1075">
        <v>0</v>
      </c>
      <c r="AA1201" s="39">
        <v>0</v>
      </c>
      <c r="AB1201" s="1075">
        <v>0</v>
      </c>
      <c r="AC1201" s="39">
        <v>0</v>
      </c>
      <c r="AD1201" s="1075">
        <v>0</v>
      </c>
      <c r="AE1201" s="39">
        <v>0</v>
      </c>
      <c r="AF1201" s="1075">
        <v>0</v>
      </c>
      <c r="AG1201" s="39">
        <v>0</v>
      </c>
      <c r="AH1201" s="1075">
        <v>0</v>
      </c>
      <c r="AI1201" s="39">
        <v>0</v>
      </c>
    </row>
    <row r="1202" spans="2:35" s="6" customFormat="1" ht="66">
      <c r="B1202" s="55">
        <v>171.52</v>
      </c>
      <c r="C1202" s="107" t="s">
        <v>1352</v>
      </c>
      <c r="D1202" s="11"/>
      <c r="E1202" s="91">
        <v>5</v>
      </c>
      <c r="F1202" s="147" t="s">
        <v>26</v>
      </c>
      <c r="G1202" s="16" t="s">
        <v>12</v>
      </c>
      <c r="H1202" s="17" t="s">
        <v>13</v>
      </c>
      <c r="I1202" s="16" t="s">
        <v>14</v>
      </c>
      <c r="J1202" s="39">
        <v>301.909928618268</v>
      </c>
      <c r="K1202" s="18">
        <v>930</v>
      </c>
      <c r="L1202" s="969">
        <v>0</v>
      </c>
      <c r="M1202" s="39">
        <v>0</v>
      </c>
      <c r="N1202" s="1075">
        <v>0</v>
      </c>
      <c r="O1202" s="39">
        <v>0</v>
      </c>
      <c r="P1202" s="1075">
        <v>0</v>
      </c>
      <c r="Q1202" s="39">
        <v>0</v>
      </c>
      <c r="R1202" s="1075">
        <v>5</v>
      </c>
      <c r="S1202" s="39">
        <v>930</v>
      </c>
      <c r="T1202" s="1075">
        <v>0</v>
      </c>
      <c r="U1202" s="39">
        <v>0</v>
      </c>
      <c r="V1202" s="1075">
        <v>0</v>
      </c>
      <c r="W1202" s="39">
        <v>0</v>
      </c>
      <c r="X1202" s="1075">
        <v>0</v>
      </c>
      <c r="Y1202" s="39">
        <v>0</v>
      </c>
      <c r="Z1202" s="1075">
        <v>0</v>
      </c>
      <c r="AA1202" s="39">
        <v>0</v>
      </c>
      <c r="AB1202" s="1075">
        <v>0</v>
      </c>
      <c r="AC1202" s="39">
        <v>0</v>
      </c>
      <c r="AD1202" s="1075">
        <v>0</v>
      </c>
      <c r="AE1202" s="39">
        <v>0</v>
      </c>
      <c r="AF1202" s="1075">
        <v>0</v>
      </c>
      <c r="AG1202" s="39">
        <v>0</v>
      </c>
      <c r="AH1202" s="1075">
        <v>0</v>
      </c>
      <c r="AI1202" s="39">
        <v>0</v>
      </c>
    </row>
    <row r="1203" spans="2:35" s="6" customFormat="1" ht="66">
      <c r="B1203" s="55">
        <v>2000</v>
      </c>
      <c r="C1203" s="107" t="s">
        <v>1353</v>
      </c>
      <c r="D1203" s="11"/>
      <c r="E1203" s="91">
        <v>2</v>
      </c>
      <c r="F1203" s="147" t="s">
        <v>26</v>
      </c>
      <c r="G1203" s="16" t="s">
        <v>12</v>
      </c>
      <c r="H1203" s="17" t="s">
        <v>13</v>
      </c>
      <c r="I1203" s="16" t="s">
        <v>14</v>
      </c>
      <c r="J1203" s="39">
        <v>301.63483922015701</v>
      </c>
      <c r="K1203" s="18">
        <v>4320</v>
      </c>
      <c r="L1203" s="969">
        <v>0</v>
      </c>
      <c r="M1203" s="39">
        <v>0</v>
      </c>
      <c r="N1203" s="1075">
        <v>0</v>
      </c>
      <c r="O1203" s="39">
        <v>0</v>
      </c>
      <c r="P1203" s="1075">
        <v>0</v>
      </c>
      <c r="Q1203" s="39">
        <v>0</v>
      </c>
      <c r="R1203" s="1075">
        <v>2</v>
      </c>
      <c r="S1203" s="39">
        <v>4320</v>
      </c>
      <c r="T1203" s="1075">
        <v>0</v>
      </c>
      <c r="U1203" s="39">
        <v>0</v>
      </c>
      <c r="V1203" s="1075">
        <v>0</v>
      </c>
      <c r="W1203" s="39">
        <v>0</v>
      </c>
      <c r="X1203" s="1075">
        <v>0</v>
      </c>
      <c r="Y1203" s="39">
        <v>0</v>
      </c>
      <c r="Z1203" s="1075">
        <v>0</v>
      </c>
      <c r="AA1203" s="39">
        <v>0</v>
      </c>
      <c r="AB1203" s="1075">
        <v>0</v>
      </c>
      <c r="AC1203" s="39">
        <v>0</v>
      </c>
      <c r="AD1203" s="1075">
        <v>0</v>
      </c>
      <c r="AE1203" s="39">
        <v>0</v>
      </c>
      <c r="AF1203" s="1075">
        <v>0</v>
      </c>
      <c r="AG1203" s="39">
        <v>0</v>
      </c>
      <c r="AH1203" s="1075">
        <v>0</v>
      </c>
      <c r="AI1203" s="39">
        <v>0</v>
      </c>
    </row>
    <row r="1204" spans="2:35" s="6" customFormat="1" ht="66">
      <c r="B1204" s="55">
        <v>1689.82</v>
      </c>
      <c r="C1204" s="107" t="s">
        <v>1354</v>
      </c>
      <c r="D1204" s="11"/>
      <c r="E1204" s="91">
        <v>3</v>
      </c>
      <c r="F1204" s="147" t="s">
        <v>26</v>
      </c>
      <c r="G1204" s="16" t="s">
        <v>12</v>
      </c>
      <c r="H1204" s="17" t="s">
        <v>13</v>
      </c>
      <c r="I1204" s="16" t="s">
        <v>14</v>
      </c>
      <c r="J1204" s="39">
        <v>301.49729452110199</v>
      </c>
      <c r="K1204" s="18">
        <v>5475</v>
      </c>
      <c r="L1204" s="969">
        <v>0</v>
      </c>
      <c r="M1204" s="39">
        <v>0</v>
      </c>
      <c r="N1204" s="1075">
        <v>0</v>
      </c>
      <c r="O1204" s="39">
        <v>0</v>
      </c>
      <c r="P1204" s="1075">
        <v>0</v>
      </c>
      <c r="Q1204" s="39">
        <v>0</v>
      </c>
      <c r="R1204" s="1075">
        <v>3</v>
      </c>
      <c r="S1204" s="39">
        <v>5475</v>
      </c>
      <c r="T1204" s="1075">
        <v>0</v>
      </c>
      <c r="U1204" s="39">
        <v>0</v>
      </c>
      <c r="V1204" s="1075">
        <v>0</v>
      </c>
      <c r="W1204" s="39">
        <v>0</v>
      </c>
      <c r="X1204" s="1075">
        <v>0</v>
      </c>
      <c r="Y1204" s="39">
        <v>0</v>
      </c>
      <c r="Z1204" s="1075">
        <v>0</v>
      </c>
      <c r="AA1204" s="39">
        <v>0</v>
      </c>
      <c r="AB1204" s="1075">
        <v>0</v>
      </c>
      <c r="AC1204" s="39">
        <v>0</v>
      </c>
      <c r="AD1204" s="1075">
        <v>0</v>
      </c>
      <c r="AE1204" s="39">
        <v>0</v>
      </c>
      <c r="AF1204" s="1075">
        <v>0</v>
      </c>
      <c r="AG1204" s="39">
        <v>0</v>
      </c>
      <c r="AH1204" s="1075">
        <v>0</v>
      </c>
      <c r="AI1204" s="39">
        <v>0</v>
      </c>
    </row>
    <row r="1205" spans="2:35" s="6" customFormat="1" ht="66">
      <c r="B1205" s="55">
        <v>398.39</v>
      </c>
      <c r="C1205" s="66" t="s">
        <v>1355</v>
      </c>
      <c r="D1205" s="11"/>
      <c r="E1205" s="91">
        <v>44</v>
      </c>
      <c r="F1205" s="185" t="s">
        <v>26</v>
      </c>
      <c r="G1205" s="16" t="s">
        <v>12</v>
      </c>
      <c r="H1205" s="17" t="s">
        <v>13</v>
      </c>
      <c r="I1205" s="16" t="s">
        <v>14</v>
      </c>
      <c r="J1205" s="39">
        <v>301.222205122991</v>
      </c>
      <c r="K1205" s="18">
        <v>18964</v>
      </c>
      <c r="L1205" s="969">
        <v>0</v>
      </c>
      <c r="M1205" s="39">
        <v>0</v>
      </c>
      <c r="N1205" s="1075">
        <v>0</v>
      </c>
      <c r="O1205" s="39">
        <v>0</v>
      </c>
      <c r="P1205" s="1075">
        <v>0</v>
      </c>
      <c r="Q1205" s="39">
        <v>0</v>
      </c>
      <c r="R1205" s="1075">
        <v>44</v>
      </c>
      <c r="S1205" s="39">
        <v>18964</v>
      </c>
      <c r="T1205" s="1075">
        <v>0</v>
      </c>
      <c r="U1205" s="39">
        <v>0</v>
      </c>
      <c r="V1205" s="1075">
        <v>0</v>
      </c>
      <c r="W1205" s="39">
        <v>0</v>
      </c>
      <c r="X1205" s="1075">
        <v>0</v>
      </c>
      <c r="Y1205" s="39">
        <v>0</v>
      </c>
      <c r="Z1205" s="1075">
        <v>0</v>
      </c>
      <c r="AA1205" s="39">
        <v>0</v>
      </c>
      <c r="AB1205" s="1075">
        <v>0</v>
      </c>
      <c r="AC1205" s="39">
        <v>0</v>
      </c>
      <c r="AD1205" s="1075">
        <v>0</v>
      </c>
      <c r="AE1205" s="39">
        <v>0</v>
      </c>
      <c r="AF1205" s="1075">
        <v>0</v>
      </c>
      <c r="AG1205" s="39">
        <v>0</v>
      </c>
      <c r="AH1205" s="1075">
        <v>0</v>
      </c>
      <c r="AI1205" s="39">
        <v>0</v>
      </c>
    </row>
    <row r="1206" spans="2:35" s="6" customFormat="1" ht="66">
      <c r="B1206" s="55">
        <v>83.13</v>
      </c>
      <c r="C1206" s="107" t="s">
        <v>1230</v>
      </c>
      <c r="D1206" s="11"/>
      <c r="E1206" s="91">
        <v>2</v>
      </c>
      <c r="F1206" s="104" t="s">
        <v>11</v>
      </c>
      <c r="G1206" s="16" t="s">
        <v>12</v>
      </c>
      <c r="H1206" s="17" t="s">
        <v>13</v>
      </c>
      <c r="I1206" s="16" t="s">
        <v>14</v>
      </c>
      <c r="J1206" s="39">
        <v>90</v>
      </c>
      <c r="K1206" s="18">
        <v>180</v>
      </c>
      <c r="L1206" s="969">
        <v>0</v>
      </c>
      <c r="M1206" s="39">
        <v>0</v>
      </c>
      <c r="N1206" s="1075">
        <v>0</v>
      </c>
      <c r="O1206" s="39">
        <v>0</v>
      </c>
      <c r="P1206" s="1075">
        <v>0</v>
      </c>
      <c r="Q1206" s="39">
        <v>0</v>
      </c>
      <c r="R1206" s="1075">
        <v>2</v>
      </c>
      <c r="S1206" s="39">
        <v>180</v>
      </c>
      <c r="T1206" s="1075">
        <v>0</v>
      </c>
      <c r="U1206" s="39">
        <v>0</v>
      </c>
      <c r="V1206" s="1075">
        <v>0</v>
      </c>
      <c r="W1206" s="39">
        <v>0</v>
      </c>
      <c r="X1206" s="1075">
        <v>0</v>
      </c>
      <c r="Y1206" s="39">
        <v>0</v>
      </c>
      <c r="Z1206" s="1075">
        <v>0</v>
      </c>
      <c r="AA1206" s="39">
        <v>0</v>
      </c>
      <c r="AB1206" s="1075">
        <v>0</v>
      </c>
      <c r="AC1206" s="39">
        <v>0</v>
      </c>
      <c r="AD1206" s="1075">
        <v>0</v>
      </c>
      <c r="AE1206" s="39">
        <v>0</v>
      </c>
      <c r="AF1206" s="1075">
        <v>0</v>
      </c>
      <c r="AG1206" s="39">
        <v>0</v>
      </c>
      <c r="AH1206" s="1075">
        <v>0</v>
      </c>
      <c r="AI1206" s="39">
        <v>0</v>
      </c>
    </row>
    <row r="1207" spans="2:35" s="6" customFormat="1" ht="66">
      <c r="B1207" s="55">
        <v>150</v>
      </c>
      <c r="C1207" s="107" t="s">
        <v>1356</v>
      </c>
      <c r="D1207" s="11"/>
      <c r="E1207" s="91">
        <v>4</v>
      </c>
      <c r="F1207" s="147" t="s">
        <v>11</v>
      </c>
      <c r="G1207" s="16" t="s">
        <v>12</v>
      </c>
      <c r="H1207" s="17" t="s">
        <v>13</v>
      </c>
      <c r="I1207" s="16" t="s">
        <v>14</v>
      </c>
      <c r="J1207" s="39">
        <v>162</v>
      </c>
      <c r="K1207" s="18">
        <v>648</v>
      </c>
      <c r="L1207" s="969">
        <v>0</v>
      </c>
      <c r="M1207" s="39">
        <v>0</v>
      </c>
      <c r="N1207" s="1075">
        <v>0</v>
      </c>
      <c r="O1207" s="39">
        <v>0</v>
      </c>
      <c r="P1207" s="1075">
        <v>0</v>
      </c>
      <c r="Q1207" s="39">
        <v>0</v>
      </c>
      <c r="R1207" s="1075">
        <v>4</v>
      </c>
      <c r="S1207" s="39">
        <v>648</v>
      </c>
      <c r="T1207" s="1075">
        <v>0</v>
      </c>
      <c r="U1207" s="39">
        <v>0</v>
      </c>
      <c r="V1207" s="1075">
        <v>0</v>
      </c>
      <c r="W1207" s="39">
        <v>0</v>
      </c>
      <c r="X1207" s="1075">
        <v>0</v>
      </c>
      <c r="Y1207" s="39">
        <v>0</v>
      </c>
      <c r="Z1207" s="1075">
        <v>0</v>
      </c>
      <c r="AA1207" s="39">
        <v>0</v>
      </c>
      <c r="AB1207" s="1075">
        <v>0</v>
      </c>
      <c r="AC1207" s="39">
        <v>0</v>
      </c>
      <c r="AD1207" s="1075">
        <v>0</v>
      </c>
      <c r="AE1207" s="39">
        <v>0</v>
      </c>
      <c r="AF1207" s="1075">
        <v>0</v>
      </c>
      <c r="AG1207" s="39">
        <v>0</v>
      </c>
      <c r="AH1207" s="1075">
        <v>0</v>
      </c>
      <c r="AI1207" s="39">
        <v>0</v>
      </c>
    </row>
    <row r="1208" spans="2:35" s="6" customFormat="1" ht="66">
      <c r="B1208" s="55">
        <v>57.83</v>
      </c>
      <c r="C1208" s="107" t="s">
        <v>1357</v>
      </c>
      <c r="D1208" s="11"/>
      <c r="E1208" s="91">
        <v>10</v>
      </c>
      <c r="F1208" s="147" t="s">
        <v>11</v>
      </c>
      <c r="G1208" s="16" t="s">
        <v>12</v>
      </c>
      <c r="H1208" s="17" t="s">
        <v>13</v>
      </c>
      <c r="I1208" s="16" t="s">
        <v>14</v>
      </c>
      <c r="J1208" s="39">
        <v>63</v>
      </c>
      <c r="K1208" s="18">
        <v>630</v>
      </c>
      <c r="L1208" s="969">
        <v>0</v>
      </c>
      <c r="M1208" s="39">
        <v>0</v>
      </c>
      <c r="N1208" s="1075">
        <v>0</v>
      </c>
      <c r="O1208" s="39">
        <v>0</v>
      </c>
      <c r="P1208" s="1075">
        <v>0</v>
      </c>
      <c r="Q1208" s="39">
        <v>0</v>
      </c>
      <c r="R1208" s="1075">
        <v>10</v>
      </c>
      <c r="S1208" s="39">
        <v>630</v>
      </c>
      <c r="T1208" s="1075">
        <v>0</v>
      </c>
      <c r="U1208" s="39">
        <v>0</v>
      </c>
      <c r="V1208" s="1075">
        <v>0</v>
      </c>
      <c r="W1208" s="39">
        <v>0</v>
      </c>
      <c r="X1208" s="1075">
        <v>0</v>
      </c>
      <c r="Y1208" s="39">
        <v>0</v>
      </c>
      <c r="Z1208" s="1075">
        <v>0</v>
      </c>
      <c r="AA1208" s="39">
        <v>0</v>
      </c>
      <c r="AB1208" s="1075">
        <v>0</v>
      </c>
      <c r="AC1208" s="39">
        <v>0</v>
      </c>
      <c r="AD1208" s="1075">
        <v>0</v>
      </c>
      <c r="AE1208" s="39">
        <v>0</v>
      </c>
      <c r="AF1208" s="1075">
        <v>0</v>
      </c>
      <c r="AG1208" s="39">
        <v>0</v>
      </c>
      <c r="AH1208" s="1075">
        <v>0</v>
      </c>
      <c r="AI1208" s="39">
        <v>0</v>
      </c>
    </row>
    <row r="1209" spans="2:35" s="6" customFormat="1" ht="66">
      <c r="B1209" s="55">
        <v>542.88</v>
      </c>
      <c r="C1209" s="1015" t="s">
        <v>1358</v>
      </c>
      <c r="D1209" s="11"/>
      <c r="E1209" s="91">
        <v>5</v>
      </c>
      <c r="F1209" s="185" t="s">
        <v>46</v>
      </c>
      <c r="G1209" s="16" t="s">
        <v>12</v>
      </c>
      <c r="H1209" s="17" t="s">
        <v>13</v>
      </c>
      <c r="I1209" s="16" t="s">
        <v>14</v>
      </c>
      <c r="J1209" s="39">
        <v>287</v>
      </c>
      <c r="K1209" s="18">
        <v>1435</v>
      </c>
      <c r="L1209" s="969">
        <v>0</v>
      </c>
      <c r="M1209" s="39">
        <v>0</v>
      </c>
      <c r="N1209" s="1075">
        <v>0</v>
      </c>
      <c r="O1209" s="39">
        <v>0</v>
      </c>
      <c r="P1209" s="1075">
        <v>0</v>
      </c>
      <c r="Q1209" s="39">
        <v>0</v>
      </c>
      <c r="R1209" s="1075">
        <v>5</v>
      </c>
      <c r="S1209" s="39">
        <v>1435</v>
      </c>
      <c r="T1209" s="1075">
        <v>0</v>
      </c>
      <c r="U1209" s="39">
        <v>0</v>
      </c>
      <c r="V1209" s="1075">
        <v>0</v>
      </c>
      <c r="W1209" s="39">
        <v>0</v>
      </c>
      <c r="X1209" s="1075">
        <v>0</v>
      </c>
      <c r="Y1209" s="39">
        <v>0</v>
      </c>
      <c r="Z1209" s="1075">
        <v>0</v>
      </c>
      <c r="AA1209" s="39">
        <v>0</v>
      </c>
      <c r="AB1209" s="1075">
        <v>0</v>
      </c>
      <c r="AC1209" s="39">
        <v>0</v>
      </c>
      <c r="AD1209" s="1075">
        <v>0</v>
      </c>
      <c r="AE1209" s="39">
        <v>0</v>
      </c>
      <c r="AF1209" s="1075">
        <v>0</v>
      </c>
      <c r="AG1209" s="39">
        <v>0</v>
      </c>
      <c r="AH1209" s="1075">
        <v>0</v>
      </c>
      <c r="AI1209" s="39">
        <v>0</v>
      </c>
    </row>
    <row r="1210" spans="2:35" s="6" customFormat="1" ht="66">
      <c r="B1210" s="55">
        <v>207.9</v>
      </c>
      <c r="C1210" s="107" t="s">
        <v>1359</v>
      </c>
      <c r="D1210" s="11"/>
      <c r="E1210" s="91">
        <v>3</v>
      </c>
      <c r="F1210" s="147" t="s">
        <v>11</v>
      </c>
      <c r="G1210" s="16" t="s">
        <v>12</v>
      </c>
      <c r="H1210" s="17" t="s">
        <v>13</v>
      </c>
      <c r="I1210" s="16" t="s">
        <v>14</v>
      </c>
      <c r="J1210" s="39">
        <v>225</v>
      </c>
      <c r="K1210" s="18">
        <v>675</v>
      </c>
      <c r="L1210" s="969">
        <v>0</v>
      </c>
      <c r="M1210" s="39">
        <v>0</v>
      </c>
      <c r="N1210" s="1075">
        <v>0</v>
      </c>
      <c r="O1210" s="39">
        <v>0</v>
      </c>
      <c r="P1210" s="1075">
        <v>0</v>
      </c>
      <c r="Q1210" s="39">
        <v>0</v>
      </c>
      <c r="R1210" s="1075">
        <v>3</v>
      </c>
      <c r="S1210" s="39">
        <v>675</v>
      </c>
      <c r="T1210" s="1075">
        <v>0</v>
      </c>
      <c r="U1210" s="39">
        <v>0</v>
      </c>
      <c r="V1210" s="1075">
        <v>0</v>
      </c>
      <c r="W1210" s="39">
        <v>0</v>
      </c>
      <c r="X1210" s="1075">
        <v>0</v>
      </c>
      <c r="Y1210" s="39">
        <v>0</v>
      </c>
      <c r="Z1210" s="1075">
        <v>0</v>
      </c>
      <c r="AA1210" s="39">
        <v>0</v>
      </c>
      <c r="AB1210" s="1075">
        <v>0</v>
      </c>
      <c r="AC1210" s="39">
        <v>0</v>
      </c>
      <c r="AD1210" s="1075">
        <v>0</v>
      </c>
      <c r="AE1210" s="39">
        <v>0</v>
      </c>
      <c r="AF1210" s="1075">
        <v>0</v>
      </c>
      <c r="AG1210" s="39">
        <v>0</v>
      </c>
      <c r="AH1210" s="1075">
        <v>0</v>
      </c>
      <c r="AI1210" s="39">
        <v>0</v>
      </c>
    </row>
    <row r="1211" spans="2:35" s="6" customFormat="1" ht="66">
      <c r="B1211" s="55">
        <v>91.2</v>
      </c>
      <c r="C1211" s="107" t="s">
        <v>1360</v>
      </c>
      <c r="D1211" s="11"/>
      <c r="E1211" s="91">
        <v>3</v>
      </c>
      <c r="F1211" s="147" t="s">
        <v>11</v>
      </c>
      <c r="G1211" s="16" t="s">
        <v>12</v>
      </c>
      <c r="H1211" s="17" t="s">
        <v>13</v>
      </c>
      <c r="I1211" s="16" t="s">
        <v>14</v>
      </c>
      <c r="J1211" s="39">
        <v>99</v>
      </c>
      <c r="K1211" s="18">
        <v>297</v>
      </c>
      <c r="L1211" s="969">
        <v>0</v>
      </c>
      <c r="M1211" s="39">
        <v>0</v>
      </c>
      <c r="N1211" s="1075">
        <v>0</v>
      </c>
      <c r="O1211" s="39">
        <v>0</v>
      </c>
      <c r="P1211" s="1075">
        <v>0</v>
      </c>
      <c r="Q1211" s="39">
        <v>0</v>
      </c>
      <c r="R1211" s="1075">
        <v>3</v>
      </c>
      <c r="S1211" s="39">
        <v>297</v>
      </c>
      <c r="T1211" s="1075">
        <v>0</v>
      </c>
      <c r="U1211" s="39">
        <v>0</v>
      </c>
      <c r="V1211" s="1075">
        <v>0</v>
      </c>
      <c r="W1211" s="39">
        <v>0</v>
      </c>
      <c r="X1211" s="1075">
        <v>0</v>
      </c>
      <c r="Y1211" s="39">
        <v>0</v>
      </c>
      <c r="Z1211" s="1075">
        <v>0</v>
      </c>
      <c r="AA1211" s="39">
        <v>0</v>
      </c>
      <c r="AB1211" s="1075">
        <v>0</v>
      </c>
      <c r="AC1211" s="39">
        <v>0</v>
      </c>
      <c r="AD1211" s="1075">
        <v>0</v>
      </c>
      <c r="AE1211" s="39">
        <v>0</v>
      </c>
      <c r="AF1211" s="1075">
        <v>0</v>
      </c>
      <c r="AG1211" s="39">
        <v>0</v>
      </c>
      <c r="AH1211" s="1075">
        <v>0</v>
      </c>
      <c r="AI1211" s="39">
        <v>0</v>
      </c>
    </row>
    <row r="1212" spans="2:35" s="6" customFormat="1" ht="66">
      <c r="B1212" s="55">
        <v>22.39</v>
      </c>
      <c r="C1212" s="107" t="s">
        <v>1361</v>
      </c>
      <c r="D1212" s="11"/>
      <c r="E1212" s="91">
        <v>10</v>
      </c>
      <c r="F1212" s="147" t="s">
        <v>11</v>
      </c>
      <c r="G1212" s="16" t="s">
        <v>12</v>
      </c>
      <c r="H1212" s="17" t="s">
        <v>13</v>
      </c>
      <c r="I1212" s="16" t="s">
        <v>14</v>
      </c>
      <c r="J1212" s="39">
        <v>25</v>
      </c>
      <c r="K1212" s="18">
        <v>250</v>
      </c>
      <c r="L1212" s="969">
        <v>0</v>
      </c>
      <c r="M1212" s="39">
        <v>0</v>
      </c>
      <c r="N1212" s="1075">
        <v>0</v>
      </c>
      <c r="O1212" s="39">
        <v>0</v>
      </c>
      <c r="P1212" s="1075">
        <v>0</v>
      </c>
      <c r="Q1212" s="39">
        <v>0</v>
      </c>
      <c r="R1212" s="1075">
        <v>10</v>
      </c>
      <c r="S1212" s="39">
        <v>250</v>
      </c>
      <c r="T1212" s="1075">
        <v>0</v>
      </c>
      <c r="U1212" s="39">
        <v>0</v>
      </c>
      <c r="V1212" s="1075">
        <v>0</v>
      </c>
      <c r="W1212" s="39">
        <v>0</v>
      </c>
      <c r="X1212" s="1075">
        <v>0</v>
      </c>
      <c r="Y1212" s="39">
        <v>0</v>
      </c>
      <c r="Z1212" s="1075">
        <v>0</v>
      </c>
      <c r="AA1212" s="39">
        <v>0</v>
      </c>
      <c r="AB1212" s="1075">
        <v>0</v>
      </c>
      <c r="AC1212" s="39">
        <v>0</v>
      </c>
      <c r="AD1212" s="1075">
        <v>0</v>
      </c>
      <c r="AE1212" s="39">
        <v>0</v>
      </c>
      <c r="AF1212" s="1075">
        <v>0</v>
      </c>
      <c r="AG1212" s="39">
        <v>0</v>
      </c>
      <c r="AH1212" s="1075">
        <v>0</v>
      </c>
      <c r="AI1212" s="39">
        <v>0</v>
      </c>
    </row>
    <row r="1213" spans="2:35" s="6" customFormat="1" ht="66">
      <c r="B1213" s="55">
        <v>22.39</v>
      </c>
      <c r="C1213" s="107" t="s">
        <v>1362</v>
      </c>
      <c r="D1213" s="11"/>
      <c r="E1213" s="91">
        <v>10</v>
      </c>
      <c r="F1213" s="147" t="s">
        <v>11</v>
      </c>
      <c r="G1213" s="16" t="s">
        <v>12</v>
      </c>
      <c r="H1213" s="17" t="s">
        <v>13</v>
      </c>
      <c r="I1213" s="16" t="s">
        <v>14</v>
      </c>
      <c r="J1213" s="39">
        <v>25</v>
      </c>
      <c r="K1213" s="18">
        <v>250</v>
      </c>
      <c r="L1213" s="969">
        <v>0</v>
      </c>
      <c r="M1213" s="39">
        <v>0</v>
      </c>
      <c r="N1213" s="1075">
        <v>0</v>
      </c>
      <c r="O1213" s="39">
        <v>0</v>
      </c>
      <c r="P1213" s="1075">
        <v>0</v>
      </c>
      <c r="Q1213" s="39">
        <v>0</v>
      </c>
      <c r="R1213" s="1075">
        <v>10</v>
      </c>
      <c r="S1213" s="39">
        <v>250</v>
      </c>
      <c r="T1213" s="1075">
        <v>0</v>
      </c>
      <c r="U1213" s="39">
        <v>0</v>
      </c>
      <c r="V1213" s="1075">
        <v>0</v>
      </c>
      <c r="W1213" s="39">
        <v>0</v>
      </c>
      <c r="X1213" s="1075">
        <v>0</v>
      </c>
      <c r="Y1213" s="39">
        <v>0</v>
      </c>
      <c r="Z1213" s="1075">
        <v>0</v>
      </c>
      <c r="AA1213" s="39">
        <v>0</v>
      </c>
      <c r="AB1213" s="1075">
        <v>0</v>
      </c>
      <c r="AC1213" s="39">
        <v>0</v>
      </c>
      <c r="AD1213" s="1075">
        <v>0</v>
      </c>
      <c r="AE1213" s="39">
        <v>0</v>
      </c>
      <c r="AF1213" s="1075">
        <v>0</v>
      </c>
      <c r="AG1213" s="39">
        <v>0</v>
      </c>
      <c r="AH1213" s="1075">
        <v>0</v>
      </c>
      <c r="AI1213" s="39">
        <v>0</v>
      </c>
    </row>
    <row r="1214" spans="2:35" s="6" customFormat="1" ht="66">
      <c r="B1214" s="55">
        <v>22.39</v>
      </c>
      <c r="C1214" s="107" t="s">
        <v>1363</v>
      </c>
      <c r="D1214" s="11"/>
      <c r="E1214" s="91">
        <v>10</v>
      </c>
      <c r="F1214" s="147" t="s">
        <v>11</v>
      </c>
      <c r="G1214" s="16" t="s">
        <v>12</v>
      </c>
      <c r="H1214" s="17" t="s">
        <v>13</v>
      </c>
      <c r="I1214" s="16" t="s">
        <v>14</v>
      </c>
      <c r="J1214" s="39">
        <v>25</v>
      </c>
      <c r="K1214" s="18">
        <v>250</v>
      </c>
      <c r="L1214" s="969">
        <v>0</v>
      </c>
      <c r="M1214" s="39">
        <v>0</v>
      </c>
      <c r="N1214" s="1075">
        <v>0</v>
      </c>
      <c r="O1214" s="39">
        <v>0</v>
      </c>
      <c r="P1214" s="1075">
        <v>0</v>
      </c>
      <c r="Q1214" s="39">
        <v>0</v>
      </c>
      <c r="R1214" s="1075">
        <v>10</v>
      </c>
      <c r="S1214" s="39">
        <v>250</v>
      </c>
      <c r="T1214" s="1075">
        <v>0</v>
      </c>
      <c r="U1214" s="39">
        <v>0</v>
      </c>
      <c r="V1214" s="1075">
        <v>0</v>
      </c>
      <c r="W1214" s="39">
        <v>0</v>
      </c>
      <c r="X1214" s="1075">
        <v>0</v>
      </c>
      <c r="Y1214" s="39">
        <v>0</v>
      </c>
      <c r="Z1214" s="1075">
        <v>0</v>
      </c>
      <c r="AA1214" s="39">
        <v>0</v>
      </c>
      <c r="AB1214" s="1075">
        <v>0</v>
      </c>
      <c r="AC1214" s="39">
        <v>0</v>
      </c>
      <c r="AD1214" s="1075">
        <v>0</v>
      </c>
      <c r="AE1214" s="39">
        <v>0</v>
      </c>
      <c r="AF1214" s="1075">
        <v>0</v>
      </c>
      <c r="AG1214" s="39">
        <v>0</v>
      </c>
      <c r="AH1214" s="1075">
        <v>0</v>
      </c>
      <c r="AI1214" s="39">
        <v>0</v>
      </c>
    </row>
    <row r="1215" spans="2:35" s="6" customFormat="1" ht="66">
      <c r="B1215" s="55">
        <v>3.11</v>
      </c>
      <c r="C1215" s="107" t="s">
        <v>1364</v>
      </c>
      <c r="D1215" s="11"/>
      <c r="E1215" s="91">
        <v>10</v>
      </c>
      <c r="F1215" s="147" t="s">
        <v>11</v>
      </c>
      <c r="G1215" s="16" t="s">
        <v>12</v>
      </c>
      <c r="H1215" s="17" t="s">
        <v>13</v>
      </c>
      <c r="I1215" s="16" t="s">
        <v>14</v>
      </c>
      <c r="J1215" s="39">
        <v>4</v>
      </c>
      <c r="K1215" s="18">
        <v>40</v>
      </c>
      <c r="L1215" s="969">
        <v>0</v>
      </c>
      <c r="M1215" s="39">
        <v>0</v>
      </c>
      <c r="N1215" s="1075">
        <v>0</v>
      </c>
      <c r="O1215" s="39">
        <v>0</v>
      </c>
      <c r="P1215" s="1075">
        <v>0</v>
      </c>
      <c r="Q1215" s="39">
        <v>0</v>
      </c>
      <c r="R1215" s="1075">
        <v>10</v>
      </c>
      <c r="S1215" s="39">
        <v>40</v>
      </c>
      <c r="T1215" s="1075">
        <v>0</v>
      </c>
      <c r="U1215" s="39">
        <v>0</v>
      </c>
      <c r="V1215" s="1075">
        <v>0</v>
      </c>
      <c r="W1215" s="39">
        <v>0</v>
      </c>
      <c r="X1215" s="1075">
        <v>0</v>
      </c>
      <c r="Y1215" s="39">
        <v>0</v>
      </c>
      <c r="Z1215" s="1075">
        <v>0</v>
      </c>
      <c r="AA1215" s="39">
        <v>0</v>
      </c>
      <c r="AB1215" s="1075">
        <v>0</v>
      </c>
      <c r="AC1215" s="39">
        <v>0</v>
      </c>
      <c r="AD1215" s="1075">
        <v>0</v>
      </c>
      <c r="AE1215" s="39">
        <v>0</v>
      </c>
      <c r="AF1215" s="1075">
        <v>0</v>
      </c>
      <c r="AG1215" s="39">
        <v>0</v>
      </c>
      <c r="AH1215" s="1075">
        <v>0</v>
      </c>
      <c r="AI1215" s="39">
        <v>0</v>
      </c>
    </row>
    <row r="1216" spans="2:35" s="6" customFormat="1" ht="66">
      <c r="B1216" s="55">
        <v>150</v>
      </c>
      <c r="C1216" s="107" t="s">
        <v>1365</v>
      </c>
      <c r="D1216" s="11"/>
      <c r="E1216" s="91">
        <v>1</v>
      </c>
      <c r="F1216" s="147" t="s">
        <v>26</v>
      </c>
      <c r="G1216" s="16" t="s">
        <v>12</v>
      </c>
      <c r="H1216" s="17" t="s">
        <v>13</v>
      </c>
      <c r="I1216" s="16" t="s">
        <v>14</v>
      </c>
      <c r="J1216" s="39">
        <v>162</v>
      </c>
      <c r="K1216" s="18">
        <v>162</v>
      </c>
      <c r="L1216" s="969">
        <v>0</v>
      </c>
      <c r="M1216" s="39">
        <v>0</v>
      </c>
      <c r="N1216" s="1075">
        <v>0</v>
      </c>
      <c r="O1216" s="39">
        <v>0</v>
      </c>
      <c r="P1216" s="1075">
        <v>0</v>
      </c>
      <c r="Q1216" s="39">
        <v>0</v>
      </c>
      <c r="R1216" s="1075">
        <v>1</v>
      </c>
      <c r="S1216" s="39">
        <v>162</v>
      </c>
      <c r="T1216" s="1075">
        <v>0</v>
      </c>
      <c r="U1216" s="39">
        <v>0</v>
      </c>
      <c r="V1216" s="1075">
        <v>0</v>
      </c>
      <c r="W1216" s="39">
        <v>0</v>
      </c>
      <c r="X1216" s="1075">
        <v>0</v>
      </c>
      <c r="Y1216" s="39">
        <v>0</v>
      </c>
      <c r="Z1216" s="1075">
        <v>0</v>
      </c>
      <c r="AA1216" s="39">
        <v>0</v>
      </c>
      <c r="AB1216" s="1075">
        <v>0</v>
      </c>
      <c r="AC1216" s="39">
        <v>0</v>
      </c>
      <c r="AD1216" s="1075">
        <v>0</v>
      </c>
      <c r="AE1216" s="39">
        <v>0</v>
      </c>
      <c r="AF1216" s="1075">
        <v>0</v>
      </c>
      <c r="AG1216" s="39">
        <v>0</v>
      </c>
      <c r="AH1216" s="1075">
        <v>0</v>
      </c>
      <c r="AI1216" s="39">
        <v>0</v>
      </c>
    </row>
    <row r="1217" spans="2:35" s="6" customFormat="1" ht="66">
      <c r="B1217" s="55">
        <v>141.61280864197531</v>
      </c>
      <c r="C1217" s="66" t="s">
        <v>1366</v>
      </c>
      <c r="D1217" s="11"/>
      <c r="E1217" s="91">
        <v>240</v>
      </c>
      <c r="F1217" s="9" t="s">
        <v>11</v>
      </c>
      <c r="G1217" s="16" t="s">
        <v>12</v>
      </c>
      <c r="H1217" s="17" t="s">
        <v>13</v>
      </c>
      <c r="I1217" s="16" t="s">
        <v>14</v>
      </c>
      <c r="J1217" s="39">
        <v>153</v>
      </c>
      <c r="K1217" s="18">
        <v>36720</v>
      </c>
      <c r="L1217" s="969">
        <v>100</v>
      </c>
      <c r="M1217" s="39">
        <v>15300</v>
      </c>
      <c r="N1217" s="1075">
        <v>0</v>
      </c>
      <c r="O1217" s="39">
        <v>0</v>
      </c>
      <c r="P1217" s="1075">
        <v>0</v>
      </c>
      <c r="Q1217" s="39">
        <v>0</v>
      </c>
      <c r="R1217" s="1075">
        <v>100</v>
      </c>
      <c r="S1217" s="39">
        <v>15300</v>
      </c>
      <c r="T1217" s="1075">
        <v>0</v>
      </c>
      <c r="U1217" s="39">
        <v>0</v>
      </c>
      <c r="V1217" s="1075">
        <v>0</v>
      </c>
      <c r="W1217" s="39">
        <v>0</v>
      </c>
      <c r="X1217" s="1075">
        <v>40</v>
      </c>
      <c r="Y1217" s="39">
        <v>6120</v>
      </c>
      <c r="Z1217" s="1075">
        <v>0</v>
      </c>
      <c r="AA1217" s="39">
        <v>0</v>
      </c>
      <c r="AB1217" s="1075">
        <v>0</v>
      </c>
      <c r="AC1217" s="39">
        <v>0</v>
      </c>
      <c r="AD1217" s="1075">
        <v>0</v>
      </c>
      <c r="AE1217" s="39">
        <v>0</v>
      </c>
      <c r="AF1217" s="1075">
        <v>0</v>
      </c>
      <c r="AG1217" s="39">
        <v>0</v>
      </c>
      <c r="AH1217" s="1075">
        <v>0</v>
      </c>
      <c r="AI1217" s="39">
        <v>0</v>
      </c>
    </row>
    <row r="1218" spans="2:35" s="6" customFormat="1" ht="66">
      <c r="B1218" s="55">
        <v>149.88</v>
      </c>
      <c r="C1218" s="107" t="s">
        <v>1367</v>
      </c>
      <c r="D1218" s="11"/>
      <c r="E1218" s="91">
        <v>50</v>
      </c>
      <c r="F1218" s="147" t="s">
        <v>26</v>
      </c>
      <c r="G1218" s="16" t="s">
        <v>12</v>
      </c>
      <c r="H1218" s="17" t="s">
        <v>13</v>
      </c>
      <c r="I1218" s="16" t="s">
        <v>14</v>
      </c>
      <c r="J1218" s="39">
        <v>162</v>
      </c>
      <c r="K1218" s="18">
        <v>8100</v>
      </c>
      <c r="L1218" s="969">
        <v>0</v>
      </c>
      <c r="M1218" s="39">
        <v>0</v>
      </c>
      <c r="N1218" s="1075">
        <v>0</v>
      </c>
      <c r="O1218" s="39">
        <v>0</v>
      </c>
      <c r="P1218" s="1075">
        <v>0</v>
      </c>
      <c r="Q1218" s="39">
        <v>0</v>
      </c>
      <c r="R1218" s="1075">
        <v>50</v>
      </c>
      <c r="S1218" s="39">
        <v>8100</v>
      </c>
      <c r="T1218" s="1075">
        <v>0</v>
      </c>
      <c r="U1218" s="39">
        <v>0</v>
      </c>
      <c r="V1218" s="1075">
        <v>0</v>
      </c>
      <c r="W1218" s="39">
        <v>0</v>
      </c>
      <c r="X1218" s="1075">
        <v>0</v>
      </c>
      <c r="Y1218" s="39">
        <v>0</v>
      </c>
      <c r="Z1218" s="1075">
        <v>0</v>
      </c>
      <c r="AA1218" s="39">
        <v>0</v>
      </c>
      <c r="AB1218" s="1075">
        <v>0</v>
      </c>
      <c r="AC1218" s="39">
        <v>0</v>
      </c>
      <c r="AD1218" s="1075">
        <v>0</v>
      </c>
      <c r="AE1218" s="39">
        <v>0</v>
      </c>
      <c r="AF1218" s="1075">
        <v>0</v>
      </c>
      <c r="AG1218" s="39">
        <v>0</v>
      </c>
      <c r="AH1218" s="1075">
        <v>0</v>
      </c>
      <c r="AI1218" s="39">
        <v>0</v>
      </c>
    </row>
    <row r="1219" spans="2:35" s="6" customFormat="1" ht="66">
      <c r="B1219" s="55">
        <v>871.94999999999993</v>
      </c>
      <c r="C1219" s="1015" t="s">
        <v>1368</v>
      </c>
      <c r="D1219" s="11"/>
      <c r="E1219" s="91">
        <v>1</v>
      </c>
      <c r="F1219" s="185" t="s">
        <v>281</v>
      </c>
      <c r="G1219" s="16" t="s">
        <v>12</v>
      </c>
      <c r="H1219" s="17" t="s">
        <v>13</v>
      </c>
      <c r="I1219" s="16" t="s">
        <v>14</v>
      </c>
      <c r="J1219" s="39">
        <v>942</v>
      </c>
      <c r="K1219" s="18">
        <v>942</v>
      </c>
      <c r="L1219" s="969">
        <v>0</v>
      </c>
      <c r="M1219" s="39">
        <v>0</v>
      </c>
      <c r="N1219" s="1075">
        <v>0</v>
      </c>
      <c r="O1219" s="39">
        <v>0</v>
      </c>
      <c r="P1219" s="1075">
        <v>0</v>
      </c>
      <c r="Q1219" s="39">
        <v>0</v>
      </c>
      <c r="R1219" s="1075">
        <v>1</v>
      </c>
      <c r="S1219" s="39">
        <v>942</v>
      </c>
      <c r="T1219" s="1075">
        <v>0</v>
      </c>
      <c r="U1219" s="39">
        <v>0</v>
      </c>
      <c r="V1219" s="1075">
        <v>0</v>
      </c>
      <c r="W1219" s="39">
        <v>0</v>
      </c>
      <c r="X1219" s="1075">
        <v>0</v>
      </c>
      <c r="Y1219" s="39">
        <v>0</v>
      </c>
      <c r="Z1219" s="1075">
        <v>0</v>
      </c>
      <c r="AA1219" s="39">
        <v>0</v>
      </c>
      <c r="AB1219" s="1075">
        <v>0</v>
      </c>
      <c r="AC1219" s="39">
        <v>0</v>
      </c>
      <c r="AD1219" s="1075">
        <v>0</v>
      </c>
      <c r="AE1219" s="39">
        <v>0</v>
      </c>
      <c r="AF1219" s="1075">
        <v>0</v>
      </c>
      <c r="AG1219" s="39">
        <v>0</v>
      </c>
      <c r="AH1219" s="1075">
        <v>0</v>
      </c>
      <c r="AI1219" s="39">
        <v>0</v>
      </c>
    </row>
    <row r="1220" spans="2:35" s="6" customFormat="1" ht="66">
      <c r="B1220" s="55">
        <v>758.64</v>
      </c>
      <c r="C1220" s="1015" t="s">
        <v>1369</v>
      </c>
      <c r="D1220" s="11"/>
      <c r="E1220" s="91">
        <v>1</v>
      </c>
      <c r="F1220" s="185" t="s">
        <v>11</v>
      </c>
      <c r="G1220" s="16" t="s">
        <v>12</v>
      </c>
      <c r="H1220" s="17" t="s">
        <v>13</v>
      </c>
      <c r="I1220" s="16" t="s">
        <v>14</v>
      </c>
      <c r="J1220" s="39">
        <v>820</v>
      </c>
      <c r="K1220" s="18">
        <v>820</v>
      </c>
      <c r="L1220" s="969">
        <v>0</v>
      </c>
      <c r="M1220" s="39">
        <v>0</v>
      </c>
      <c r="N1220" s="1075">
        <v>0</v>
      </c>
      <c r="O1220" s="39">
        <v>0</v>
      </c>
      <c r="P1220" s="1075">
        <v>0</v>
      </c>
      <c r="Q1220" s="39">
        <v>0</v>
      </c>
      <c r="R1220" s="1075">
        <v>1</v>
      </c>
      <c r="S1220" s="39">
        <v>820</v>
      </c>
      <c r="T1220" s="1075">
        <v>0</v>
      </c>
      <c r="U1220" s="39">
        <v>0</v>
      </c>
      <c r="V1220" s="1075">
        <v>0</v>
      </c>
      <c r="W1220" s="39">
        <v>0</v>
      </c>
      <c r="X1220" s="1075">
        <v>0</v>
      </c>
      <c r="Y1220" s="39">
        <v>0</v>
      </c>
      <c r="Z1220" s="1075">
        <v>0</v>
      </c>
      <c r="AA1220" s="39">
        <v>0</v>
      </c>
      <c r="AB1220" s="1075">
        <v>0</v>
      </c>
      <c r="AC1220" s="39">
        <v>0</v>
      </c>
      <c r="AD1220" s="1075">
        <v>0</v>
      </c>
      <c r="AE1220" s="39">
        <v>0</v>
      </c>
      <c r="AF1220" s="1075">
        <v>0</v>
      </c>
      <c r="AG1220" s="39">
        <v>0</v>
      </c>
      <c r="AH1220" s="1075">
        <v>0</v>
      </c>
      <c r="AI1220" s="39">
        <v>0</v>
      </c>
    </row>
    <row r="1221" spans="2:35" s="6" customFormat="1" ht="66">
      <c r="B1221" s="55">
        <v>766.06000000000006</v>
      </c>
      <c r="C1221" s="107" t="s">
        <v>1370</v>
      </c>
      <c r="D1221" s="11"/>
      <c r="E1221" s="91">
        <v>10</v>
      </c>
      <c r="F1221" s="147" t="s">
        <v>11</v>
      </c>
      <c r="G1221" s="16" t="s">
        <v>12</v>
      </c>
      <c r="H1221" s="17" t="s">
        <v>13</v>
      </c>
      <c r="I1221" s="16" t="s">
        <v>14</v>
      </c>
      <c r="J1221" s="39">
        <v>828</v>
      </c>
      <c r="K1221" s="18">
        <v>8280</v>
      </c>
      <c r="L1221" s="969">
        <v>0</v>
      </c>
      <c r="M1221" s="39">
        <v>0</v>
      </c>
      <c r="N1221" s="1075">
        <v>0</v>
      </c>
      <c r="O1221" s="39">
        <v>0</v>
      </c>
      <c r="P1221" s="1075">
        <v>0</v>
      </c>
      <c r="Q1221" s="39">
        <v>0</v>
      </c>
      <c r="R1221" s="1075">
        <v>10</v>
      </c>
      <c r="S1221" s="39">
        <v>8280</v>
      </c>
      <c r="T1221" s="1075">
        <v>0</v>
      </c>
      <c r="U1221" s="39">
        <v>0</v>
      </c>
      <c r="V1221" s="1075">
        <v>0</v>
      </c>
      <c r="W1221" s="39">
        <v>0</v>
      </c>
      <c r="X1221" s="1075">
        <v>0</v>
      </c>
      <c r="Y1221" s="39">
        <v>0</v>
      </c>
      <c r="Z1221" s="1075">
        <v>0</v>
      </c>
      <c r="AA1221" s="39">
        <v>0</v>
      </c>
      <c r="AB1221" s="1075">
        <v>0</v>
      </c>
      <c r="AC1221" s="39">
        <v>0</v>
      </c>
      <c r="AD1221" s="1075">
        <v>0</v>
      </c>
      <c r="AE1221" s="39">
        <v>0</v>
      </c>
      <c r="AF1221" s="1075">
        <v>0</v>
      </c>
      <c r="AG1221" s="39">
        <v>0</v>
      </c>
      <c r="AH1221" s="1075">
        <v>0</v>
      </c>
      <c r="AI1221" s="39">
        <v>0</v>
      </c>
    </row>
    <row r="1222" spans="2:35" s="6" customFormat="1" ht="66">
      <c r="B1222" s="55">
        <v>93.043333333333322</v>
      </c>
      <c r="C1222" s="1015" t="s">
        <v>1371</v>
      </c>
      <c r="D1222" s="11"/>
      <c r="E1222" s="91">
        <v>13</v>
      </c>
      <c r="F1222" s="185" t="s">
        <v>11</v>
      </c>
      <c r="G1222" s="16" t="s">
        <v>12</v>
      </c>
      <c r="H1222" s="17" t="s">
        <v>13</v>
      </c>
      <c r="I1222" s="16" t="s">
        <v>14</v>
      </c>
      <c r="J1222" s="39">
        <v>101</v>
      </c>
      <c r="K1222" s="18">
        <v>1313</v>
      </c>
      <c r="L1222" s="969">
        <v>4</v>
      </c>
      <c r="M1222" s="39">
        <v>404</v>
      </c>
      <c r="N1222" s="1075">
        <v>0</v>
      </c>
      <c r="O1222" s="39">
        <v>0</v>
      </c>
      <c r="P1222" s="1075">
        <v>4</v>
      </c>
      <c r="Q1222" s="39">
        <v>404</v>
      </c>
      <c r="R1222" s="1075">
        <v>5</v>
      </c>
      <c r="S1222" s="39">
        <v>505</v>
      </c>
      <c r="T1222" s="1075">
        <v>0</v>
      </c>
      <c r="U1222" s="39">
        <v>0</v>
      </c>
      <c r="V1222" s="1075">
        <v>0</v>
      </c>
      <c r="W1222" s="39">
        <v>0</v>
      </c>
      <c r="X1222" s="1075">
        <v>0</v>
      </c>
      <c r="Y1222" s="39">
        <v>0</v>
      </c>
      <c r="Z1222" s="1075">
        <v>0</v>
      </c>
      <c r="AA1222" s="39">
        <v>0</v>
      </c>
      <c r="AB1222" s="1075">
        <v>0</v>
      </c>
      <c r="AC1222" s="39">
        <v>0</v>
      </c>
      <c r="AD1222" s="1075">
        <v>0</v>
      </c>
      <c r="AE1222" s="39">
        <v>0</v>
      </c>
      <c r="AF1222" s="1075">
        <v>0</v>
      </c>
      <c r="AG1222" s="39">
        <v>0</v>
      </c>
      <c r="AH1222" s="1075">
        <v>0</v>
      </c>
      <c r="AI1222" s="39">
        <v>0</v>
      </c>
    </row>
    <row r="1223" spans="2:35" s="6" customFormat="1" ht="66">
      <c r="B1223" s="55">
        <v>451.24</v>
      </c>
      <c r="C1223" s="107" t="s">
        <v>1372</v>
      </c>
      <c r="D1223" s="11"/>
      <c r="E1223" s="91">
        <v>2</v>
      </c>
      <c r="F1223" s="9" t="s">
        <v>11</v>
      </c>
      <c r="G1223" s="16" t="s">
        <v>12</v>
      </c>
      <c r="H1223" s="17" t="s">
        <v>13</v>
      </c>
      <c r="I1223" s="16" t="s">
        <v>14</v>
      </c>
      <c r="J1223" s="39">
        <v>488</v>
      </c>
      <c r="K1223" s="18">
        <v>976</v>
      </c>
      <c r="L1223" s="969">
        <v>2</v>
      </c>
      <c r="M1223" s="39">
        <v>976</v>
      </c>
      <c r="N1223" s="1075">
        <v>0</v>
      </c>
      <c r="O1223" s="39">
        <v>0</v>
      </c>
      <c r="P1223" s="1075">
        <v>0</v>
      </c>
      <c r="Q1223" s="39">
        <v>0</v>
      </c>
      <c r="R1223" s="1075">
        <v>0</v>
      </c>
      <c r="S1223" s="39">
        <v>0</v>
      </c>
      <c r="T1223" s="1075">
        <v>0</v>
      </c>
      <c r="U1223" s="39">
        <v>0</v>
      </c>
      <c r="V1223" s="1075">
        <v>0</v>
      </c>
      <c r="W1223" s="39">
        <v>0</v>
      </c>
      <c r="X1223" s="1075">
        <v>0</v>
      </c>
      <c r="Y1223" s="39">
        <v>0</v>
      </c>
      <c r="Z1223" s="1075">
        <v>0</v>
      </c>
      <c r="AA1223" s="39">
        <v>0</v>
      </c>
      <c r="AB1223" s="1075">
        <v>0</v>
      </c>
      <c r="AC1223" s="39">
        <v>0</v>
      </c>
      <c r="AD1223" s="1075">
        <v>0</v>
      </c>
      <c r="AE1223" s="39">
        <v>0</v>
      </c>
      <c r="AF1223" s="1075">
        <v>0</v>
      </c>
      <c r="AG1223" s="39">
        <v>0</v>
      </c>
      <c r="AH1223" s="1075">
        <v>0</v>
      </c>
      <c r="AI1223" s="39">
        <v>0</v>
      </c>
    </row>
    <row r="1224" spans="2:35" s="6" customFormat="1" ht="66">
      <c r="B1224" s="55">
        <v>22.28</v>
      </c>
      <c r="C1224" s="107" t="s">
        <v>1373</v>
      </c>
      <c r="D1224" s="11"/>
      <c r="E1224" s="91">
        <v>3</v>
      </c>
      <c r="F1224" s="147" t="s">
        <v>26</v>
      </c>
      <c r="G1224" s="16" t="s">
        <v>12</v>
      </c>
      <c r="H1224" s="17" t="s">
        <v>13</v>
      </c>
      <c r="I1224" s="16" t="s">
        <v>14</v>
      </c>
      <c r="J1224" s="39">
        <v>24</v>
      </c>
      <c r="K1224" s="18">
        <v>72</v>
      </c>
      <c r="L1224" s="969">
        <v>0</v>
      </c>
      <c r="M1224" s="39">
        <v>0</v>
      </c>
      <c r="N1224" s="1075">
        <v>0</v>
      </c>
      <c r="O1224" s="39">
        <v>0</v>
      </c>
      <c r="P1224" s="1075">
        <v>0</v>
      </c>
      <c r="Q1224" s="39">
        <v>0</v>
      </c>
      <c r="R1224" s="1075">
        <v>3</v>
      </c>
      <c r="S1224" s="39">
        <v>72</v>
      </c>
      <c r="T1224" s="1075">
        <v>0</v>
      </c>
      <c r="U1224" s="39">
        <v>0</v>
      </c>
      <c r="V1224" s="1075">
        <v>0</v>
      </c>
      <c r="W1224" s="39">
        <v>0</v>
      </c>
      <c r="X1224" s="1075">
        <v>0</v>
      </c>
      <c r="Y1224" s="39">
        <v>0</v>
      </c>
      <c r="Z1224" s="1075">
        <v>0</v>
      </c>
      <c r="AA1224" s="39">
        <v>0</v>
      </c>
      <c r="AB1224" s="1075">
        <v>0</v>
      </c>
      <c r="AC1224" s="39">
        <v>0</v>
      </c>
      <c r="AD1224" s="1075">
        <v>0</v>
      </c>
      <c r="AE1224" s="39">
        <v>0</v>
      </c>
      <c r="AF1224" s="1075">
        <v>0</v>
      </c>
      <c r="AG1224" s="39">
        <v>0</v>
      </c>
      <c r="AH1224" s="1075">
        <v>0</v>
      </c>
      <c r="AI1224" s="39">
        <v>0</v>
      </c>
    </row>
    <row r="1225" spans="2:35" s="6" customFormat="1" ht="66">
      <c r="B1225" s="55">
        <v>509.26333333333332</v>
      </c>
      <c r="C1225" s="66" t="s">
        <v>1374</v>
      </c>
      <c r="D1225" s="153"/>
      <c r="E1225" s="91">
        <v>86</v>
      </c>
      <c r="F1225" s="185" t="s">
        <v>26</v>
      </c>
      <c r="G1225" s="16" t="s">
        <v>12</v>
      </c>
      <c r="H1225" s="17" t="s">
        <v>13</v>
      </c>
      <c r="I1225" s="16" t="s">
        <v>14</v>
      </c>
      <c r="J1225" s="39">
        <v>550.00440000000003</v>
      </c>
      <c r="K1225" s="18">
        <v>47300.378400000001</v>
      </c>
      <c r="L1225" s="969">
        <v>1</v>
      </c>
      <c r="M1225" s="39">
        <v>550.00440000000003</v>
      </c>
      <c r="N1225" s="1075">
        <v>0</v>
      </c>
      <c r="O1225" s="39">
        <v>0</v>
      </c>
      <c r="P1225" s="1075">
        <v>0</v>
      </c>
      <c r="Q1225" s="39">
        <v>0</v>
      </c>
      <c r="R1225" s="1075">
        <v>85</v>
      </c>
      <c r="S1225" s="39">
        <v>46750.374000000003</v>
      </c>
      <c r="T1225" s="1075">
        <v>0</v>
      </c>
      <c r="U1225" s="39">
        <v>0</v>
      </c>
      <c r="V1225" s="1075">
        <v>0</v>
      </c>
      <c r="W1225" s="39">
        <v>0</v>
      </c>
      <c r="X1225" s="1075">
        <v>0</v>
      </c>
      <c r="Y1225" s="39">
        <v>0</v>
      </c>
      <c r="Z1225" s="1075">
        <v>0</v>
      </c>
      <c r="AA1225" s="39">
        <v>0</v>
      </c>
      <c r="AB1225" s="1075">
        <v>0</v>
      </c>
      <c r="AC1225" s="39">
        <v>0</v>
      </c>
      <c r="AD1225" s="1075">
        <v>0</v>
      </c>
      <c r="AE1225" s="39">
        <v>0</v>
      </c>
      <c r="AF1225" s="1075">
        <v>0</v>
      </c>
      <c r="AG1225" s="39">
        <v>0</v>
      </c>
      <c r="AH1225" s="1075">
        <v>0</v>
      </c>
      <c r="AI1225" s="39">
        <v>0</v>
      </c>
    </row>
    <row r="1226" spans="2:35" s="6" customFormat="1" ht="66">
      <c r="B1226" s="55">
        <v>122.52</v>
      </c>
      <c r="C1226" s="107" t="s">
        <v>1375</v>
      </c>
      <c r="D1226" s="11"/>
      <c r="E1226" s="91">
        <v>8</v>
      </c>
      <c r="F1226" s="147" t="s">
        <v>164</v>
      </c>
      <c r="G1226" s="16" t="s">
        <v>12</v>
      </c>
      <c r="H1226" s="17" t="s">
        <v>13</v>
      </c>
      <c r="I1226" s="16" t="s">
        <v>14</v>
      </c>
      <c r="J1226" s="39">
        <v>133</v>
      </c>
      <c r="K1226" s="18">
        <v>1064</v>
      </c>
      <c r="L1226" s="969">
        <v>0</v>
      </c>
      <c r="M1226" s="39">
        <v>0</v>
      </c>
      <c r="N1226" s="1075">
        <v>0</v>
      </c>
      <c r="O1226" s="39">
        <v>0</v>
      </c>
      <c r="P1226" s="1075">
        <v>0</v>
      </c>
      <c r="Q1226" s="39">
        <v>0</v>
      </c>
      <c r="R1226" s="1075">
        <v>8</v>
      </c>
      <c r="S1226" s="39">
        <v>1064</v>
      </c>
      <c r="T1226" s="1075">
        <v>0</v>
      </c>
      <c r="U1226" s="39">
        <v>0</v>
      </c>
      <c r="V1226" s="1075">
        <v>0</v>
      </c>
      <c r="W1226" s="39">
        <v>0</v>
      </c>
      <c r="X1226" s="1075">
        <v>0</v>
      </c>
      <c r="Y1226" s="39">
        <v>0</v>
      </c>
      <c r="Z1226" s="1075">
        <v>0</v>
      </c>
      <c r="AA1226" s="39">
        <v>0</v>
      </c>
      <c r="AB1226" s="1075">
        <v>0</v>
      </c>
      <c r="AC1226" s="39">
        <v>0</v>
      </c>
      <c r="AD1226" s="1075">
        <v>0</v>
      </c>
      <c r="AE1226" s="39">
        <v>0</v>
      </c>
      <c r="AF1226" s="1075">
        <v>0</v>
      </c>
      <c r="AG1226" s="39">
        <v>0</v>
      </c>
      <c r="AH1226" s="1075">
        <v>0</v>
      </c>
      <c r="AI1226" s="39">
        <v>0</v>
      </c>
    </row>
    <row r="1227" spans="2:35" s="6" customFormat="1" ht="66">
      <c r="B1227" s="55">
        <v>550</v>
      </c>
      <c r="C1227" s="25" t="s">
        <v>1376</v>
      </c>
      <c r="D1227" s="11"/>
      <c r="E1227" s="91">
        <v>2</v>
      </c>
      <c r="F1227" s="147" t="s">
        <v>11</v>
      </c>
      <c r="G1227" s="16" t="s">
        <v>12</v>
      </c>
      <c r="H1227" s="17" t="s">
        <v>13</v>
      </c>
      <c r="I1227" s="16" t="s">
        <v>14</v>
      </c>
      <c r="J1227" s="39">
        <v>594</v>
      </c>
      <c r="K1227" s="18">
        <v>1188</v>
      </c>
      <c r="L1227" s="969">
        <v>0</v>
      </c>
      <c r="M1227" s="39">
        <v>0</v>
      </c>
      <c r="N1227" s="1075">
        <v>0</v>
      </c>
      <c r="O1227" s="39">
        <v>0</v>
      </c>
      <c r="P1227" s="1075">
        <v>0</v>
      </c>
      <c r="Q1227" s="39">
        <v>0</v>
      </c>
      <c r="R1227" s="1075">
        <v>2</v>
      </c>
      <c r="S1227" s="39">
        <v>1188</v>
      </c>
      <c r="T1227" s="1075">
        <v>0</v>
      </c>
      <c r="U1227" s="39">
        <v>0</v>
      </c>
      <c r="V1227" s="1075">
        <v>0</v>
      </c>
      <c r="W1227" s="39">
        <v>0</v>
      </c>
      <c r="X1227" s="1075">
        <v>0</v>
      </c>
      <c r="Y1227" s="39">
        <v>0</v>
      </c>
      <c r="Z1227" s="1075">
        <v>0</v>
      </c>
      <c r="AA1227" s="39">
        <v>0</v>
      </c>
      <c r="AB1227" s="1075">
        <v>0</v>
      </c>
      <c r="AC1227" s="39">
        <v>0</v>
      </c>
      <c r="AD1227" s="1075">
        <v>0</v>
      </c>
      <c r="AE1227" s="39">
        <v>0</v>
      </c>
      <c r="AF1227" s="1075">
        <v>0</v>
      </c>
      <c r="AG1227" s="39">
        <v>0</v>
      </c>
      <c r="AH1227" s="1075">
        <v>0</v>
      </c>
      <c r="AI1227" s="39">
        <v>0</v>
      </c>
    </row>
    <row r="1228" spans="2:35" s="6" customFormat="1" ht="66">
      <c r="B1228" s="55">
        <v>126.16133333333333</v>
      </c>
      <c r="C1228" s="107" t="s">
        <v>1377</v>
      </c>
      <c r="D1228" s="11"/>
      <c r="E1228" s="91">
        <v>27</v>
      </c>
      <c r="F1228" s="185" t="s">
        <v>11</v>
      </c>
      <c r="G1228" s="16" t="s">
        <v>12</v>
      </c>
      <c r="H1228" s="17" t="s">
        <v>13</v>
      </c>
      <c r="I1228" s="16" t="s">
        <v>14</v>
      </c>
      <c r="J1228" s="39">
        <v>137</v>
      </c>
      <c r="K1228" s="18">
        <v>3699</v>
      </c>
      <c r="L1228" s="969">
        <v>5</v>
      </c>
      <c r="M1228" s="39">
        <v>685</v>
      </c>
      <c r="N1228" s="1075">
        <v>0</v>
      </c>
      <c r="O1228" s="39">
        <v>0</v>
      </c>
      <c r="P1228" s="1075">
        <v>4</v>
      </c>
      <c r="Q1228" s="39">
        <v>548</v>
      </c>
      <c r="R1228" s="1075">
        <v>13</v>
      </c>
      <c r="S1228" s="39">
        <v>1781</v>
      </c>
      <c r="T1228" s="1075">
        <v>0</v>
      </c>
      <c r="U1228" s="39">
        <v>0</v>
      </c>
      <c r="V1228" s="1075">
        <v>0</v>
      </c>
      <c r="W1228" s="39">
        <v>0</v>
      </c>
      <c r="X1228" s="1075">
        <v>5</v>
      </c>
      <c r="Y1228" s="39">
        <v>685</v>
      </c>
      <c r="Z1228" s="1075">
        <v>0</v>
      </c>
      <c r="AA1228" s="39">
        <v>0</v>
      </c>
      <c r="AB1228" s="1075">
        <v>0</v>
      </c>
      <c r="AC1228" s="39">
        <v>0</v>
      </c>
      <c r="AD1228" s="1075">
        <v>0</v>
      </c>
      <c r="AE1228" s="39">
        <v>0</v>
      </c>
      <c r="AF1228" s="1075">
        <v>0</v>
      </c>
      <c r="AG1228" s="39">
        <v>0</v>
      </c>
      <c r="AH1228" s="1075">
        <v>0</v>
      </c>
      <c r="AI1228" s="39">
        <v>0</v>
      </c>
    </row>
    <row r="1229" spans="2:35" s="6" customFormat="1" ht="66">
      <c r="B1229" s="55">
        <v>110.872</v>
      </c>
      <c r="C1229" s="107" t="s">
        <v>1378</v>
      </c>
      <c r="D1229" s="11"/>
      <c r="E1229" s="91">
        <v>18</v>
      </c>
      <c r="F1229" s="9" t="s">
        <v>11</v>
      </c>
      <c r="G1229" s="16" t="s">
        <v>12</v>
      </c>
      <c r="H1229" s="17" t="s">
        <v>13</v>
      </c>
      <c r="I1229" s="16" t="s">
        <v>14</v>
      </c>
      <c r="J1229" s="39">
        <v>120</v>
      </c>
      <c r="K1229" s="18">
        <v>2160</v>
      </c>
      <c r="L1229" s="969">
        <v>0</v>
      </c>
      <c r="M1229" s="39">
        <v>0</v>
      </c>
      <c r="N1229" s="1075">
        <v>0</v>
      </c>
      <c r="O1229" s="39">
        <v>0</v>
      </c>
      <c r="P1229" s="1075">
        <v>0</v>
      </c>
      <c r="Q1229" s="39">
        <v>0</v>
      </c>
      <c r="R1229" s="1075">
        <v>18</v>
      </c>
      <c r="S1229" s="39">
        <v>2160</v>
      </c>
      <c r="T1229" s="1075">
        <v>0</v>
      </c>
      <c r="U1229" s="39">
        <v>0</v>
      </c>
      <c r="V1229" s="1075">
        <v>0</v>
      </c>
      <c r="W1229" s="39">
        <v>0</v>
      </c>
      <c r="X1229" s="1075">
        <v>0</v>
      </c>
      <c r="Y1229" s="39">
        <v>0</v>
      </c>
      <c r="Z1229" s="1075">
        <v>0</v>
      </c>
      <c r="AA1229" s="39">
        <v>0</v>
      </c>
      <c r="AB1229" s="1075">
        <v>0</v>
      </c>
      <c r="AC1229" s="39">
        <v>0</v>
      </c>
      <c r="AD1229" s="1075">
        <v>0</v>
      </c>
      <c r="AE1229" s="39">
        <v>0</v>
      </c>
      <c r="AF1229" s="1075">
        <v>0</v>
      </c>
      <c r="AG1229" s="39">
        <v>0</v>
      </c>
      <c r="AH1229" s="1075">
        <v>0</v>
      </c>
      <c r="AI1229" s="39">
        <v>0</v>
      </c>
    </row>
    <row r="1230" spans="2:35" s="6" customFormat="1" ht="66">
      <c r="B1230" s="55">
        <v>10.73</v>
      </c>
      <c r="C1230" s="107" t="s">
        <v>1379</v>
      </c>
      <c r="D1230" s="11"/>
      <c r="E1230" s="91">
        <v>10</v>
      </c>
      <c r="F1230" s="147" t="s">
        <v>11</v>
      </c>
      <c r="G1230" s="16" t="s">
        <v>12</v>
      </c>
      <c r="H1230" s="17" t="s">
        <v>13</v>
      </c>
      <c r="I1230" s="16" t="s">
        <v>14</v>
      </c>
      <c r="J1230" s="39">
        <v>12</v>
      </c>
      <c r="K1230" s="18">
        <v>120</v>
      </c>
      <c r="L1230" s="969">
        <v>0</v>
      </c>
      <c r="M1230" s="39">
        <v>0</v>
      </c>
      <c r="N1230" s="1075">
        <v>0</v>
      </c>
      <c r="O1230" s="39">
        <v>0</v>
      </c>
      <c r="P1230" s="1075">
        <v>0</v>
      </c>
      <c r="Q1230" s="39">
        <v>0</v>
      </c>
      <c r="R1230" s="1075">
        <v>10</v>
      </c>
      <c r="S1230" s="39">
        <v>120</v>
      </c>
      <c r="T1230" s="1075">
        <v>0</v>
      </c>
      <c r="U1230" s="39">
        <v>0</v>
      </c>
      <c r="V1230" s="1075">
        <v>0</v>
      </c>
      <c r="W1230" s="39">
        <v>0</v>
      </c>
      <c r="X1230" s="1075">
        <v>0</v>
      </c>
      <c r="Y1230" s="39">
        <v>0</v>
      </c>
      <c r="Z1230" s="1075">
        <v>0</v>
      </c>
      <c r="AA1230" s="39">
        <v>0</v>
      </c>
      <c r="AB1230" s="1075">
        <v>0</v>
      </c>
      <c r="AC1230" s="39">
        <v>0</v>
      </c>
      <c r="AD1230" s="1075">
        <v>0</v>
      </c>
      <c r="AE1230" s="39">
        <v>0</v>
      </c>
      <c r="AF1230" s="1075">
        <v>0</v>
      </c>
      <c r="AG1230" s="39">
        <v>0</v>
      </c>
      <c r="AH1230" s="1075">
        <v>0</v>
      </c>
      <c r="AI1230" s="39">
        <v>0</v>
      </c>
    </row>
    <row r="1231" spans="2:35" s="6" customFormat="1" ht="66">
      <c r="B1231" s="55">
        <v>15.63</v>
      </c>
      <c r="C1231" s="107" t="s">
        <v>1380</v>
      </c>
      <c r="D1231" s="11"/>
      <c r="E1231" s="91">
        <v>10</v>
      </c>
      <c r="F1231" s="147" t="s">
        <v>11</v>
      </c>
      <c r="G1231" s="16" t="s">
        <v>12</v>
      </c>
      <c r="H1231" s="17" t="s">
        <v>13</v>
      </c>
      <c r="I1231" s="16" t="s">
        <v>14</v>
      </c>
      <c r="J1231" s="39">
        <v>17</v>
      </c>
      <c r="K1231" s="18">
        <v>170</v>
      </c>
      <c r="L1231" s="969">
        <v>0</v>
      </c>
      <c r="M1231" s="39">
        <v>0</v>
      </c>
      <c r="N1231" s="1075">
        <v>0</v>
      </c>
      <c r="O1231" s="39">
        <v>0</v>
      </c>
      <c r="P1231" s="1075">
        <v>0</v>
      </c>
      <c r="Q1231" s="39">
        <v>0</v>
      </c>
      <c r="R1231" s="1075">
        <v>10</v>
      </c>
      <c r="S1231" s="39">
        <v>170</v>
      </c>
      <c r="T1231" s="1075">
        <v>0</v>
      </c>
      <c r="U1231" s="39">
        <v>0</v>
      </c>
      <c r="V1231" s="1075">
        <v>0</v>
      </c>
      <c r="W1231" s="39">
        <v>0</v>
      </c>
      <c r="X1231" s="1075">
        <v>0</v>
      </c>
      <c r="Y1231" s="39">
        <v>0</v>
      </c>
      <c r="Z1231" s="1075">
        <v>0</v>
      </c>
      <c r="AA1231" s="39">
        <v>0</v>
      </c>
      <c r="AB1231" s="1075">
        <v>0</v>
      </c>
      <c r="AC1231" s="39">
        <v>0</v>
      </c>
      <c r="AD1231" s="1075">
        <v>0</v>
      </c>
      <c r="AE1231" s="39">
        <v>0</v>
      </c>
      <c r="AF1231" s="1075">
        <v>0</v>
      </c>
      <c r="AG1231" s="39">
        <v>0</v>
      </c>
      <c r="AH1231" s="1075">
        <v>0</v>
      </c>
      <c r="AI1231" s="39">
        <v>0</v>
      </c>
    </row>
    <row r="1232" spans="2:35" s="6" customFormat="1" ht="66">
      <c r="B1232" s="55">
        <v>25.35</v>
      </c>
      <c r="C1232" s="107" t="s">
        <v>1381</v>
      </c>
      <c r="D1232" s="11"/>
      <c r="E1232" s="91">
        <v>10</v>
      </c>
      <c r="F1232" s="147" t="s">
        <v>11</v>
      </c>
      <c r="G1232" s="16" t="s">
        <v>12</v>
      </c>
      <c r="H1232" s="17" t="s">
        <v>13</v>
      </c>
      <c r="I1232" s="16" t="s">
        <v>14</v>
      </c>
      <c r="J1232" s="39">
        <v>28</v>
      </c>
      <c r="K1232" s="18">
        <v>280</v>
      </c>
      <c r="L1232" s="969">
        <v>0</v>
      </c>
      <c r="M1232" s="39">
        <v>0</v>
      </c>
      <c r="N1232" s="1075">
        <v>0</v>
      </c>
      <c r="O1232" s="39">
        <v>0</v>
      </c>
      <c r="P1232" s="1075">
        <v>0</v>
      </c>
      <c r="Q1232" s="39">
        <v>0</v>
      </c>
      <c r="R1232" s="1075">
        <v>10</v>
      </c>
      <c r="S1232" s="39">
        <v>280</v>
      </c>
      <c r="T1232" s="1075">
        <v>0</v>
      </c>
      <c r="U1232" s="39">
        <v>0</v>
      </c>
      <c r="V1232" s="1075">
        <v>0</v>
      </c>
      <c r="W1232" s="39">
        <v>0</v>
      </c>
      <c r="X1232" s="1075">
        <v>0</v>
      </c>
      <c r="Y1232" s="39">
        <v>0</v>
      </c>
      <c r="Z1232" s="1075">
        <v>0</v>
      </c>
      <c r="AA1232" s="39">
        <v>0</v>
      </c>
      <c r="AB1232" s="1075">
        <v>0</v>
      </c>
      <c r="AC1232" s="39">
        <v>0</v>
      </c>
      <c r="AD1232" s="1075">
        <v>0</v>
      </c>
      <c r="AE1232" s="39">
        <v>0</v>
      </c>
      <c r="AF1232" s="1075">
        <v>0</v>
      </c>
      <c r="AG1232" s="39">
        <v>0</v>
      </c>
      <c r="AH1232" s="1075">
        <v>0</v>
      </c>
      <c r="AI1232" s="39">
        <v>0</v>
      </c>
    </row>
    <row r="1233" spans="2:35" s="6" customFormat="1" ht="66">
      <c r="B1233" s="55">
        <v>4.34</v>
      </c>
      <c r="C1233" s="107" t="s">
        <v>1382</v>
      </c>
      <c r="D1233" s="11"/>
      <c r="E1233" s="91">
        <v>20</v>
      </c>
      <c r="F1233" s="147" t="s">
        <v>26</v>
      </c>
      <c r="G1233" s="16" t="s">
        <v>12</v>
      </c>
      <c r="H1233" s="17" t="s">
        <v>13</v>
      </c>
      <c r="I1233" s="16" t="s">
        <v>14</v>
      </c>
      <c r="J1233" s="39">
        <v>5</v>
      </c>
      <c r="K1233" s="18">
        <v>100</v>
      </c>
      <c r="L1233" s="969">
        <v>0</v>
      </c>
      <c r="M1233" s="39">
        <v>0</v>
      </c>
      <c r="N1233" s="1075">
        <v>0</v>
      </c>
      <c r="O1233" s="39">
        <v>0</v>
      </c>
      <c r="P1233" s="1075">
        <v>0</v>
      </c>
      <c r="Q1233" s="39">
        <v>0</v>
      </c>
      <c r="R1233" s="1075">
        <v>20</v>
      </c>
      <c r="S1233" s="39">
        <v>100</v>
      </c>
      <c r="T1233" s="1075">
        <v>0</v>
      </c>
      <c r="U1233" s="39">
        <v>0</v>
      </c>
      <c r="V1233" s="1075">
        <v>0</v>
      </c>
      <c r="W1233" s="39">
        <v>0</v>
      </c>
      <c r="X1233" s="1075">
        <v>0</v>
      </c>
      <c r="Y1233" s="39">
        <v>0</v>
      </c>
      <c r="Z1233" s="1075">
        <v>0</v>
      </c>
      <c r="AA1233" s="39">
        <v>0</v>
      </c>
      <c r="AB1233" s="1075">
        <v>0</v>
      </c>
      <c r="AC1233" s="39">
        <v>0</v>
      </c>
      <c r="AD1233" s="1075">
        <v>0</v>
      </c>
      <c r="AE1233" s="39">
        <v>0</v>
      </c>
      <c r="AF1233" s="1075">
        <v>0</v>
      </c>
      <c r="AG1233" s="39">
        <v>0</v>
      </c>
      <c r="AH1233" s="1075">
        <v>0</v>
      </c>
      <c r="AI1233" s="39">
        <v>0</v>
      </c>
    </row>
    <row r="1234" spans="2:35" s="6" customFormat="1" ht="66">
      <c r="B1234" s="55">
        <v>556</v>
      </c>
      <c r="C1234" s="107" t="s">
        <v>1383</v>
      </c>
      <c r="D1234" s="11"/>
      <c r="E1234" s="91">
        <v>1</v>
      </c>
      <c r="F1234" s="85" t="s">
        <v>22</v>
      </c>
      <c r="G1234" s="16" t="s">
        <v>12</v>
      </c>
      <c r="H1234" s="17" t="s">
        <v>13</v>
      </c>
      <c r="I1234" s="16" t="s">
        <v>14</v>
      </c>
      <c r="J1234" s="39">
        <v>601</v>
      </c>
      <c r="K1234" s="18">
        <v>601</v>
      </c>
      <c r="L1234" s="969">
        <v>0</v>
      </c>
      <c r="M1234" s="39">
        <v>0</v>
      </c>
      <c r="N1234" s="1075">
        <v>0</v>
      </c>
      <c r="O1234" s="39">
        <v>0</v>
      </c>
      <c r="P1234" s="1075">
        <v>0</v>
      </c>
      <c r="Q1234" s="39">
        <v>0</v>
      </c>
      <c r="R1234" s="1075">
        <v>1</v>
      </c>
      <c r="S1234" s="39">
        <v>601</v>
      </c>
      <c r="T1234" s="1075">
        <v>0</v>
      </c>
      <c r="U1234" s="39">
        <v>0</v>
      </c>
      <c r="V1234" s="1075">
        <v>0</v>
      </c>
      <c r="W1234" s="39">
        <v>0</v>
      </c>
      <c r="X1234" s="1075">
        <v>0</v>
      </c>
      <c r="Y1234" s="39">
        <v>0</v>
      </c>
      <c r="Z1234" s="1075">
        <v>0</v>
      </c>
      <c r="AA1234" s="39">
        <v>0</v>
      </c>
      <c r="AB1234" s="1075">
        <v>0</v>
      </c>
      <c r="AC1234" s="39">
        <v>0</v>
      </c>
      <c r="AD1234" s="1075">
        <v>0</v>
      </c>
      <c r="AE1234" s="39">
        <v>0</v>
      </c>
      <c r="AF1234" s="1075">
        <v>0</v>
      </c>
      <c r="AG1234" s="39">
        <v>0</v>
      </c>
      <c r="AH1234" s="1075">
        <v>0</v>
      </c>
      <c r="AI1234" s="39">
        <v>0</v>
      </c>
    </row>
    <row r="1235" spans="2:35" s="6" customFormat="1" ht="24">
      <c r="B1235" s="50">
        <v>25403</v>
      </c>
      <c r="C1235" s="948" t="s">
        <v>1384</v>
      </c>
      <c r="D1235" s="11"/>
      <c r="E1235" s="964">
        <v>0</v>
      </c>
      <c r="F1235" s="964"/>
      <c r="G1235" s="964">
        <v>0</v>
      </c>
      <c r="H1235" s="964">
        <v>0</v>
      </c>
      <c r="I1235" s="964">
        <v>0</v>
      </c>
      <c r="J1235" s="964"/>
      <c r="K1235" s="964">
        <v>0</v>
      </c>
      <c r="L1235" s="988">
        <v>0</v>
      </c>
      <c r="M1235" s="964">
        <v>0</v>
      </c>
      <c r="N1235" s="988">
        <v>0</v>
      </c>
      <c r="O1235" s="964">
        <v>0</v>
      </c>
      <c r="P1235" s="988">
        <v>0</v>
      </c>
      <c r="Q1235" s="964">
        <v>0</v>
      </c>
      <c r="R1235" s="988">
        <v>0</v>
      </c>
      <c r="S1235" s="964">
        <v>0</v>
      </c>
      <c r="T1235" s="988">
        <v>0</v>
      </c>
      <c r="U1235" s="964">
        <v>0</v>
      </c>
      <c r="V1235" s="988">
        <v>0</v>
      </c>
      <c r="W1235" s="964">
        <v>0</v>
      </c>
      <c r="X1235" s="988">
        <v>0</v>
      </c>
      <c r="Y1235" s="964">
        <v>0</v>
      </c>
      <c r="Z1235" s="988">
        <v>0</v>
      </c>
      <c r="AA1235" s="964">
        <v>0</v>
      </c>
      <c r="AB1235" s="988">
        <v>0</v>
      </c>
      <c r="AC1235" s="964">
        <v>0</v>
      </c>
      <c r="AD1235" s="988">
        <v>0</v>
      </c>
      <c r="AE1235" s="964">
        <v>0</v>
      </c>
      <c r="AF1235" s="988">
        <v>0</v>
      </c>
      <c r="AG1235" s="964">
        <v>0</v>
      </c>
      <c r="AH1235" s="988">
        <v>0</v>
      </c>
      <c r="AI1235" s="964">
        <v>0</v>
      </c>
    </row>
    <row r="1236" spans="2:35" s="6" customFormat="1">
      <c r="B1236" s="154"/>
      <c r="C1236" s="155"/>
      <c r="D1236" s="132"/>
      <c r="E1236" s="91">
        <v>0</v>
      </c>
      <c r="F1236" s="9"/>
      <c r="G1236" s="113"/>
      <c r="H1236" s="113"/>
      <c r="I1236" s="113"/>
      <c r="J1236" s="39"/>
      <c r="K1236" s="18">
        <v>0</v>
      </c>
      <c r="L1236" s="969">
        <v>0</v>
      </c>
      <c r="M1236" s="39">
        <v>0</v>
      </c>
      <c r="N1236" s="1075">
        <v>0</v>
      </c>
      <c r="O1236" s="39">
        <v>0</v>
      </c>
      <c r="P1236" s="1075">
        <v>0</v>
      </c>
      <c r="Q1236" s="39">
        <v>0</v>
      </c>
      <c r="R1236" s="1075">
        <v>0</v>
      </c>
      <c r="S1236" s="39">
        <v>0</v>
      </c>
      <c r="T1236" s="1075">
        <v>0</v>
      </c>
      <c r="U1236" s="39">
        <v>0</v>
      </c>
      <c r="V1236" s="1075">
        <v>0</v>
      </c>
      <c r="W1236" s="39">
        <v>0</v>
      </c>
      <c r="X1236" s="1075">
        <v>0</v>
      </c>
      <c r="Y1236" s="39">
        <v>0</v>
      </c>
      <c r="Z1236" s="1075">
        <v>0</v>
      </c>
      <c r="AA1236" s="39">
        <v>0</v>
      </c>
      <c r="AB1236" s="1075">
        <v>0</v>
      </c>
      <c r="AC1236" s="39">
        <v>0</v>
      </c>
      <c r="AD1236" s="1075">
        <v>0</v>
      </c>
      <c r="AE1236" s="39">
        <v>0</v>
      </c>
      <c r="AF1236" s="1075">
        <v>0</v>
      </c>
      <c r="AG1236" s="39">
        <v>0</v>
      </c>
      <c r="AH1236" s="1075">
        <v>0</v>
      </c>
      <c r="AI1236" s="39">
        <v>0</v>
      </c>
    </row>
    <row r="1237" spans="2:35" s="6" customFormat="1" ht="24">
      <c r="B1237" s="50">
        <v>25404</v>
      </c>
      <c r="C1237" s="948" t="s">
        <v>1385</v>
      </c>
      <c r="D1237" s="11"/>
      <c r="E1237" s="964">
        <v>0</v>
      </c>
      <c r="F1237" s="964"/>
      <c r="G1237" s="964">
        <v>0</v>
      </c>
      <c r="H1237" s="964">
        <v>0</v>
      </c>
      <c r="I1237" s="964">
        <v>0</v>
      </c>
      <c r="J1237" s="964"/>
      <c r="K1237" s="964">
        <v>0</v>
      </c>
      <c r="L1237" s="988">
        <v>0</v>
      </c>
      <c r="M1237" s="964">
        <v>0</v>
      </c>
      <c r="N1237" s="988">
        <v>0</v>
      </c>
      <c r="O1237" s="964">
        <v>0</v>
      </c>
      <c r="P1237" s="988">
        <v>0</v>
      </c>
      <c r="Q1237" s="964">
        <v>0</v>
      </c>
      <c r="R1237" s="988">
        <v>0</v>
      </c>
      <c r="S1237" s="964">
        <v>0</v>
      </c>
      <c r="T1237" s="988">
        <v>0</v>
      </c>
      <c r="U1237" s="964">
        <v>0</v>
      </c>
      <c r="V1237" s="988">
        <v>0</v>
      </c>
      <c r="W1237" s="964">
        <v>0</v>
      </c>
      <c r="X1237" s="988">
        <v>0</v>
      </c>
      <c r="Y1237" s="964">
        <v>0</v>
      </c>
      <c r="Z1237" s="988">
        <v>0</v>
      </c>
      <c r="AA1237" s="964">
        <v>0</v>
      </c>
      <c r="AB1237" s="988">
        <v>0</v>
      </c>
      <c r="AC1237" s="964">
        <v>0</v>
      </c>
      <c r="AD1237" s="988">
        <v>0</v>
      </c>
      <c r="AE1237" s="964">
        <v>0</v>
      </c>
      <c r="AF1237" s="988">
        <v>0</v>
      </c>
      <c r="AG1237" s="964">
        <v>0</v>
      </c>
      <c r="AH1237" s="988">
        <v>0</v>
      </c>
      <c r="AI1237" s="964">
        <v>0</v>
      </c>
    </row>
    <row r="1238" spans="2:35" s="6" customFormat="1">
      <c r="B1238" s="50"/>
      <c r="C1238" s="155"/>
      <c r="D1238" s="132"/>
      <c r="E1238" s="91">
        <v>0</v>
      </c>
      <c r="F1238" s="9"/>
      <c r="G1238" s="113"/>
      <c r="H1238" s="113"/>
      <c r="I1238" s="113"/>
      <c r="J1238" s="39"/>
      <c r="K1238" s="18">
        <v>0</v>
      </c>
      <c r="L1238" s="969">
        <v>0</v>
      </c>
      <c r="M1238" s="39">
        <v>0</v>
      </c>
      <c r="N1238" s="1075">
        <v>0</v>
      </c>
      <c r="O1238" s="39">
        <v>0</v>
      </c>
      <c r="P1238" s="1075">
        <v>0</v>
      </c>
      <c r="Q1238" s="39">
        <v>0</v>
      </c>
      <c r="R1238" s="1075">
        <v>0</v>
      </c>
      <c r="S1238" s="39">
        <v>0</v>
      </c>
      <c r="T1238" s="1075">
        <v>0</v>
      </c>
      <c r="U1238" s="39">
        <v>0</v>
      </c>
      <c r="V1238" s="1075">
        <v>0</v>
      </c>
      <c r="W1238" s="39">
        <v>0</v>
      </c>
      <c r="X1238" s="1075">
        <v>0</v>
      </c>
      <c r="Y1238" s="39">
        <v>0</v>
      </c>
      <c r="Z1238" s="1075">
        <v>0</v>
      </c>
      <c r="AA1238" s="39">
        <v>0</v>
      </c>
      <c r="AB1238" s="1075">
        <v>0</v>
      </c>
      <c r="AC1238" s="39">
        <v>0</v>
      </c>
      <c r="AD1238" s="1075">
        <v>0</v>
      </c>
      <c r="AE1238" s="39">
        <v>0</v>
      </c>
      <c r="AF1238" s="1075">
        <v>0</v>
      </c>
      <c r="AG1238" s="39">
        <v>0</v>
      </c>
      <c r="AH1238" s="1075">
        <v>0</v>
      </c>
      <c r="AI1238" s="39">
        <v>0</v>
      </c>
    </row>
    <row r="1239" spans="2:35" s="6" customFormat="1" ht="22.5">
      <c r="B1239" s="50">
        <v>255</v>
      </c>
      <c r="C1239" s="50" t="s">
        <v>1386</v>
      </c>
      <c r="D1239" s="50"/>
      <c r="E1239" s="968">
        <v>16</v>
      </c>
      <c r="F1239" s="968"/>
      <c r="G1239" s="968">
        <v>0</v>
      </c>
      <c r="H1239" s="968">
        <v>0</v>
      </c>
      <c r="I1239" s="968">
        <v>0</v>
      </c>
      <c r="J1239" s="968"/>
      <c r="K1239" s="968">
        <v>17266</v>
      </c>
      <c r="L1239" s="967">
        <v>0</v>
      </c>
      <c r="M1239" s="968">
        <v>0</v>
      </c>
      <c r="N1239" s="967">
        <v>0</v>
      </c>
      <c r="O1239" s="968">
        <v>0</v>
      </c>
      <c r="P1239" s="967">
        <v>0</v>
      </c>
      <c r="Q1239" s="968">
        <v>0</v>
      </c>
      <c r="R1239" s="967">
        <v>16</v>
      </c>
      <c r="S1239" s="968">
        <v>17266</v>
      </c>
      <c r="T1239" s="967">
        <v>0</v>
      </c>
      <c r="U1239" s="968">
        <v>0</v>
      </c>
      <c r="V1239" s="967">
        <v>0</v>
      </c>
      <c r="W1239" s="968">
        <v>0</v>
      </c>
      <c r="X1239" s="967">
        <v>0</v>
      </c>
      <c r="Y1239" s="968">
        <v>0</v>
      </c>
      <c r="Z1239" s="967">
        <v>0</v>
      </c>
      <c r="AA1239" s="968">
        <v>0</v>
      </c>
      <c r="AB1239" s="967">
        <v>0</v>
      </c>
      <c r="AC1239" s="968">
        <v>0</v>
      </c>
      <c r="AD1239" s="967">
        <v>0</v>
      </c>
      <c r="AE1239" s="968">
        <v>0</v>
      </c>
      <c r="AF1239" s="967">
        <v>0</v>
      </c>
      <c r="AG1239" s="968">
        <v>0</v>
      </c>
      <c r="AH1239" s="967">
        <v>0</v>
      </c>
      <c r="AI1239" s="968">
        <v>0</v>
      </c>
    </row>
    <row r="1240" spans="2:35" s="6" customFormat="1">
      <c r="B1240" s="50">
        <v>25501</v>
      </c>
      <c r="C1240" s="948" t="s">
        <v>1387</v>
      </c>
      <c r="D1240" s="11"/>
      <c r="E1240" s="964">
        <v>16</v>
      </c>
      <c r="F1240" s="964"/>
      <c r="G1240" s="964">
        <v>0</v>
      </c>
      <c r="H1240" s="964">
        <v>0</v>
      </c>
      <c r="I1240" s="964">
        <v>0</v>
      </c>
      <c r="J1240" s="964"/>
      <c r="K1240" s="964">
        <v>17266</v>
      </c>
      <c r="L1240" s="988">
        <v>0</v>
      </c>
      <c r="M1240" s="964">
        <v>0</v>
      </c>
      <c r="N1240" s="988">
        <v>0</v>
      </c>
      <c r="O1240" s="964">
        <v>0</v>
      </c>
      <c r="P1240" s="988">
        <v>0</v>
      </c>
      <c r="Q1240" s="964">
        <v>0</v>
      </c>
      <c r="R1240" s="988">
        <v>16</v>
      </c>
      <c r="S1240" s="964">
        <v>17266</v>
      </c>
      <c r="T1240" s="988">
        <v>0</v>
      </c>
      <c r="U1240" s="964">
        <v>0</v>
      </c>
      <c r="V1240" s="988">
        <v>0</v>
      </c>
      <c r="W1240" s="964">
        <v>0</v>
      </c>
      <c r="X1240" s="988">
        <v>0</v>
      </c>
      <c r="Y1240" s="964">
        <v>0</v>
      </c>
      <c r="Z1240" s="988">
        <v>0</v>
      </c>
      <c r="AA1240" s="964">
        <v>0</v>
      </c>
      <c r="AB1240" s="988">
        <v>0</v>
      </c>
      <c r="AC1240" s="964">
        <v>0</v>
      </c>
      <c r="AD1240" s="988">
        <v>0</v>
      </c>
      <c r="AE1240" s="964">
        <v>0</v>
      </c>
      <c r="AF1240" s="988">
        <v>0</v>
      </c>
      <c r="AG1240" s="964">
        <v>0</v>
      </c>
      <c r="AH1240" s="988">
        <v>0</v>
      </c>
      <c r="AI1240" s="964">
        <v>0</v>
      </c>
    </row>
    <row r="1241" spans="2:35" s="6" customFormat="1" ht="66">
      <c r="B1241" s="55">
        <v>1013.9</v>
      </c>
      <c r="C1241" s="27" t="s">
        <v>1388</v>
      </c>
      <c r="D1241" s="132"/>
      <c r="E1241" s="91">
        <v>10</v>
      </c>
      <c r="F1241" s="9" t="s">
        <v>26</v>
      </c>
      <c r="G1241" s="16" t="s">
        <v>12</v>
      </c>
      <c r="H1241" s="17" t="s">
        <v>13</v>
      </c>
      <c r="I1241" s="16" t="s">
        <v>14</v>
      </c>
      <c r="J1241" s="39">
        <v>1096</v>
      </c>
      <c r="K1241" s="18">
        <v>10960</v>
      </c>
      <c r="L1241" s="969">
        <v>0</v>
      </c>
      <c r="M1241" s="39">
        <v>0</v>
      </c>
      <c r="N1241" s="1075">
        <v>0</v>
      </c>
      <c r="O1241" s="39">
        <v>0</v>
      </c>
      <c r="P1241" s="1075">
        <v>0</v>
      </c>
      <c r="Q1241" s="39">
        <v>0</v>
      </c>
      <c r="R1241" s="1075">
        <v>10</v>
      </c>
      <c r="S1241" s="39">
        <v>10960</v>
      </c>
      <c r="T1241" s="1075">
        <v>0</v>
      </c>
      <c r="U1241" s="39">
        <v>0</v>
      </c>
      <c r="V1241" s="1075">
        <v>0</v>
      </c>
      <c r="W1241" s="39">
        <v>0</v>
      </c>
      <c r="X1241" s="1075">
        <v>0</v>
      </c>
      <c r="Y1241" s="39">
        <v>0</v>
      </c>
      <c r="Z1241" s="1075">
        <v>0</v>
      </c>
      <c r="AA1241" s="39">
        <v>0</v>
      </c>
      <c r="AB1241" s="1075">
        <v>0</v>
      </c>
      <c r="AC1241" s="39">
        <v>0</v>
      </c>
      <c r="AD1241" s="1075">
        <v>0</v>
      </c>
      <c r="AE1241" s="39">
        <v>0</v>
      </c>
      <c r="AF1241" s="1075">
        <v>0</v>
      </c>
      <c r="AG1241" s="39">
        <v>0</v>
      </c>
      <c r="AH1241" s="1075">
        <v>0</v>
      </c>
      <c r="AI1241" s="39">
        <v>0</v>
      </c>
    </row>
    <row r="1242" spans="2:35" s="6" customFormat="1" ht="66">
      <c r="B1242" s="55">
        <v>972.94</v>
      </c>
      <c r="C1242" s="27" t="s">
        <v>1389</v>
      </c>
      <c r="D1242" s="132"/>
      <c r="E1242" s="91">
        <v>6</v>
      </c>
      <c r="F1242" s="9" t="s">
        <v>26</v>
      </c>
      <c r="G1242" s="16" t="s">
        <v>12</v>
      </c>
      <c r="H1242" s="17" t="s">
        <v>13</v>
      </c>
      <c r="I1242" s="16" t="s">
        <v>14</v>
      </c>
      <c r="J1242" s="39">
        <v>1051</v>
      </c>
      <c r="K1242" s="18">
        <v>6306</v>
      </c>
      <c r="L1242" s="969">
        <v>0</v>
      </c>
      <c r="M1242" s="39">
        <v>0</v>
      </c>
      <c r="N1242" s="1075">
        <v>0</v>
      </c>
      <c r="O1242" s="39">
        <v>0</v>
      </c>
      <c r="P1242" s="1075">
        <v>0</v>
      </c>
      <c r="Q1242" s="39">
        <v>0</v>
      </c>
      <c r="R1242" s="1075">
        <v>6</v>
      </c>
      <c r="S1242" s="39">
        <v>6306</v>
      </c>
      <c r="T1242" s="1075">
        <v>0</v>
      </c>
      <c r="U1242" s="39">
        <v>0</v>
      </c>
      <c r="V1242" s="1075">
        <v>0</v>
      </c>
      <c r="W1242" s="39">
        <v>0</v>
      </c>
      <c r="X1242" s="1075">
        <v>0</v>
      </c>
      <c r="Y1242" s="39">
        <v>0</v>
      </c>
      <c r="Z1242" s="1075">
        <v>0</v>
      </c>
      <c r="AA1242" s="39">
        <v>0</v>
      </c>
      <c r="AB1242" s="1075">
        <v>0</v>
      </c>
      <c r="AC1242" s="39">
        <v>0</v>
      </c>
      <c r="AD1242" s="1075">
        <v>0</v>
      </c>
      <c r="AE1242" s="39">
        <v>0</v>
      </c>
      <c r="AF1242" s="1075">
        <v>0</v>
      </c>
      <c r="AG1242" s="39">
        <v>0</v>
      </c>
      <c r="AH1242" s="1075">
        <v>0</v>
      </c>
      <c r="AI1242" s="39">
        <v>0</v>
      </c>
    </row>
    <row r="1243" spans="2:35" s="6" customFormat="1" ht="24">
      <c r="B1243" s="50">
        <v>25502</v>
      </c>
      <c r="C1243" s="948" t="s">
        <v>1390</v>
      </c>
      <c r="D1243" s="11"/>
      <c r="E1243" s="964">
        <v>0</v>
      </c>
      <c r="F1243" s="964"/>
      <c r="G1243" s="964">
        <v>0</v>
      </c>
      <c r="H1243" s="964">
        <v>0</v>
      </c>
      <c r="I1243" s="964">
        <v>0</v>
      </c>
      <c r="J1243" s="964"/>
      <c r="K1243" s="964">
        <v>0</v>
      </c>
      <c r="L1243" s="988">
        <v>0</v>
      </c>
      <c r="M1243" s="964">
        <v>0</v>
      </c>
      <c r="N1243" s="988">
        <v>0</v>
      </c>
      <c r="O1243" s="964">
        <v>0</v>
      </c>
      <c r="P1243" s="988">
        <v>0</v>
      </c>
      <c r="Q1243" s="964">
        <v>0</v>
      </c>
      <c r="R1243" s="988">
        <v>0</v>
      </c>
      <c r="S1243" s="964">
        <v>0</v>
      </c>
      <c r="T1243" s="988">
        <v>0</v>
      </c>
      <c r="U1243" s="964">
        <v>0</v>
      </c>
      <c r="V1243" s="988">
        <v>0</v>
      </c>
      <c r="W1243" s="964">
        <v>0</v>
      </c>
      <c r="X1243" s="988">
        <v>0</v>
      </c>
      <c r="Y1243" s="964">
        <v>0</v>
      </c>
      <c r="Z1243" s="988">
        <v>0</v>
      </c>
      <c r="AA1243" s="964">
        <v>0</v>
      </c>
      <c r="AB1243" s="988">
        <v>0</v>
      </c>
      <c r="AC1243" s="964">
        <v>0</v>
      </c>
      <c r="AD1243" s="988">
        <v>0</v>
      </c>
      <c r="AE1243" s="964">
        <v>0</v>
      </c>
      <c r="AF1243" s="988">
        <v>0</v>
      </c>
      <c r="AG1243" s="964">
        <v>0</v>
      </c>
      <c r="AH1243" s="988">
        <v>0</v>
      </c>
      <c r="AI1243" s="964">
        <v>0</v>
      </c>
    </row>
    <row r="1244" spans="2:35" s="6" customFormat="1">
      <c r="B1244" s="120"/>
      <c r="C1244" s="156"/>
      <c r="D1244" s="132"/>
      <c r="E1244" s="91">
        <v>0</v>
      </c>
      <c r="F1244" s="9"/>
      <c r="G1244" s="113"/>
      <c r="H1244" s="113"/>
      <c r="I1244" s="113"/>
      <c r="J1244" s="39"/>
      <c r="K1244" s="18">
        <v>0</v>
      </c>
      <c r="L1244" s="969">
        <v>0</v>
      </c>
      <c r="M1244" s="39">
        <v>0</v>
      </c>
      <c r="N1244" s="1075">
        <v>0</v>
      </c>
      <c r="O1244" s="39">
        <v>0</v>
      </c>
      <c r="P1244" s="1075">
        <v>0</v>
      </c>
      <c r="Q1244" s="39">
        <v>0</v>
      </c>
      <c r="R1244" s="1075">
        <v>0</v>
      </c>
      <c r="S1244" s="39">
        <v>0</v>
      </c>
      <c r="T1244" s="1075">
        <v>0</v>
      </c>
      <c r="U1244" s="39">
        <v>0</v>
      </c>
      <c r="V1244" s="1075">
        <v>0</v>
      </c>
      <c r="W1244" s="39">
        <v>0</v>
      </c>
      <c r="X1244" s="1075">
        <v>0</v>
      </c>
      <c r="Y1244" s="39">
        <v>0</v>
      </c>
      <c r="Z1244" s="1075">
        <v>0</v>
      </c>
      <c r="AA1244" s="39">
        <v>0</v>
      </c>
      <c r="AB1244" s="1075">
        <v>0</v>
      </c>
      <c r="AC1244" s="39">
        <v>0</v>
      </c>
      <c r="AD1244" s="1075">
        <v>0</v>
      </c>
      <c r="AE1244" s="39">
        <v>0</v>
      </c>
      <c r="AF1244" s="1075">
        <v>0</v>
      </c>
      <c r="AG1244" s="39">
        <v>0</v>
      </c>
      <c r="AH1244" s="1075">
        <v>0</v>
      </c>
      <c r="AI1244" s="39">
        <v>0</v>
      </c>
    </row>
    <row r="1245" spans="2:35" s="6" customFormat="1">
      <c r="B1245" s="50">
        <v>256</v>
      </c>
      <c r="C1245" s="50" t="s">
        <v>1391</v>
      </c>
      <c r="D1245" s="50"/>
      <c r="E1245" s="968">
        <v>2022</v>
      </c>
      <c r="F1245" s="968"/>
      <c r="G1245" s="968">
        <v>0</v>
      </c>
      <c r="H1245" s="968">
        <v>0</v>
      </c>
      <c r="I1245" s="968">
        <v>0</v>
      </c>
      <c r="J1245" s="968"/>
      <c r="K1245" s="968">
        <v>111164</v>
      </c>
      <c r="L1245" s="967">
        <v>270</v>
      </c>
      <c r="M1245" s="968">
        <v>0</v>
      </c>
      <c r="N1245" s="967">
        <v>0</v>
      </c>
      <c r="O1245" s="968">
        <v>0</v>
      </c>
      <c r="P1245" s="967">
        <v>0</v>
      </c>
      <c r="Q1245" s="968">
        <v>0</v>
      </c>
      <c r="R1245" s="967">
        <v>1067</v>
      </c>
      <c r="S1245" s="968">
        <v>53471</v>
      </c>
      <c r="T1245" s="967">
        <v>270</v>
      </c>
      <c r="U1245" s="968">
        <v>0</v>
      </c>
      <c r="V1245" s="967">
        <v>0</v>
      </c>
      <c r="W1245" s="968">
        <v>0</v>
      </c>
      <c r="X1245" s="967">
        <v>291</v>
      </c>
      <c r="Y1245" s="968">
        <v>51813</v>
      </c>
      <c r="Z1245" s="967">
        <v>0</v>
      </c>
      <c r="AA1245" s="968">
        <v>0</v>
      </c>
      <c r="AB1245" s="967">
        <v>0</v>
      </c>
      <c r="AC1245" s="968">
        <v>0</v>
      </c>
      <c r="AD1245" s="967">
        <v>124</v>
      </c>
      <c r="AE1245" s="968">
        <v>5883</v>
      </c>
      <c r="AF1245" s="967">
        <v>0</v>
      </c>
      <c r="AG1245" s="968">
        <v>0</v>
      </c>
      <c r="AH1245" s="967">
        <v>0</v>
      </c>
      <c r="AI1245" s="968">
        <v>0</v>
      </c>
    </row>
    <row r="1246" spans="2:35" s="6" customFormat="1" ht="24">
      <c r="B1246" s="50">
        <v>25601</v>
      </c>
      <c r="C1246" s="948" t="s">
        <v>1391</v>
      </c>
      <c r="D1246" s="11"/>
      <c r="E1246" s="964">
        <v>2022</v>
      </c>
      <c r="F1246" s="964"/>
      <c r="G1246" s="964">
        <v>0</v>
      </c>
      <c r="H1246" s="964">
        <v>0</v>
      </c>
      <c r="I1246" s="964">
        <v>0</v>
      </c>
      <c r="J1246" s="964"/>
      <c r="K1246" s="964">
        <v>111164</v>
      </c>
      <c r="L1246" s="988">
        <v>270</v>
      </c>
      <c r="M1246" s="964">
        <v>0</v>
      </c>
      <c r="N1246" s="988">
        <v>0</v>
      </c>
      <c r="O1246" s="964">
        <v>0</v>
      </c>
      <c r="P1246" s="988">
        <v>0</v>
      </c>
      <c r="Q1246" s="964">
        <v>0</v>
      </c>
      <c r="R1246" s="988">
        <v>1067</v>
      </c>
      <c r="S1246" s="964">
        <v>53471</v>
      </c>
      <c r="T1246" s="988">
        <v>270</v>
      </c>
      <c r="U1246" s="964">
        <v>0</v>
      </c>
      <c r="V1246" s="988">
        <v>0</v>
      </c>
      <c r="W1246" s="964">
        <v>0</v>
      </c>
      <c r="X1246" s="988">
        <v>291</v>
      </c>
      <c r="Y1246" s="964">
        <v>51813</v>
      </c>
      <c r="Z1246" s="988">
        <v>0</v>
      </c>
      <c r="AA1246" s="964">
        <v>0</v>
      </c>
      <c r="AB1246" s="988">
        <v>0</v>
      </c>
      <c r="AC1246" s="964">
        <v>0</v>
      </c>
      <c r="AD1246" s="988">
        <v>124</v>
      </c>
      <c r="AE1246" s="964">
        <v>5883</v>
      </c>
      <c r="AF1246" s="988">
        <v>0</v>
      </c>
      <c r="AG1246" s="964">
        <v>0</v>
      </c>
      <c r="AH1246" s="988">
        <v>0</v>
      </c>
      <c r="AI1246" s="964">
        <v>0</v>
      </c>
    </row>
    <row r="1247" spans="2:35" s="6" customFormat="1" ht="66">
      <c r="B1247" s="55">
        <v>56.979166666666664</v>
      </c>
      <c r="C1247" s="157" t="s">
        <v>1392</v>
      </c>
      <c r="D1247" s="132"/>
      <c r="E1247" s="91">
        <v>66</v>
      </c>
      <c r="F1247" s="9" t="s">
        <v>111</v>
      </c>
      <c r="G1247" s="16" t="s">
        <v>12</v>
      </c>
      <c r="H1247" s="17" t="s">
        <v>13</v>
      </c>
      <c r="I1247" s="16" t="s">
        <v>14</v>
      </c>
      <c r="J1247" s="39">
        <v>62</v>
      </c>
      <c r="K1247" s="18">
        <v>4092</v>
      </c>
      <c r="L1247" s="969">
        <v>0</v>
      </c>
      <c r="M1247" s="39">
        <v>0</v>
      </c>
      <c r="N1247" s="1075">
        <v>0</v>
      </c>
      <c r="O1247" s="39">
        <v>0</v>
      </c>
      <c r="P1247" s="1075">
        <v>0</v>
      </c>
      <c r="Q1247" s="39">
        <v>0</v>
      </c>
      <c r="R1247" s="1075">
        <v>36</v>
      </c>
      <c r="S1247" s="39">
        <v>2232</v>
      </c>
      <c r="T1247" s="1075">
        <v>0</v>
      </c>
      <c r="U1247" s="39">
        <v>0</v>
      </c>
      <c r="V1247" s="1075">
        <v>0</v>
      </c>
      <c r="W1247" s="39">
        <v>0</v>
      </c>
      <c r="X1247" s="1075">
        <v>15</v>
      </c>
      <c r="Y1247" s="39">
        <v>930</v>
      </c>
      <c r="Z1247" s="1075">
        <v>0</v>
      </c>
      <c r="AA1247" s="39">
        <v>0</v>
      </c>
      <c r="AB1247" s="1075">
        <v>0</v>
      </c>
      <c r="AC1247" s="39">
        <v>0</v>
      </c>
      <c r="AD1247" s="1075">
        <v>15</v>
      </c>
      <c r="AE1247" s="39">
        <v>930</v>
      </c>
      <c r="AF1247" s="1075">
        <v>0</v>
      </c>
      <c r="AG1247" s="39">
        <v>0</v>
      </c>
      <c r="AH1247" s="1075">
        <v>0</v>
      </c>
      <c r="AI1247" s="39">
        <v>0</v>
      </c>
    </row>
    <row r="1248" spans="2:35" s="6" customFormat="1" ht="66">
      <c r="B1248" s="55">
        <v>0.51</v>
      </c>
      <c r="C1248" s="158" t="s">
        <v>1393</v>
      </c>
      <c r="D1248" s="132"/>
      <c r="E1248" s="91">
        <v>100</v>
      </c>
      <c r="F1248" s="9" t="s">
        <v>11</v>
      </c>
      <c r="G1248" s="16" t="s">
        <v>12</v>
      </c>
      <c r="H1248" s="17" t="s">
        <v>13</v>
      </c>
      <c r="I1248" s="16" t="s">
        <v>14</v>
      </c>
      <c r="J1248" s="39">
        <v>1</v>
      </c>
      <c r="K1248" s="18">
        <v>100</v>
      </c>
      <c r="L1248" s="969">
        <v>0</v>
      </c>
      <c r="M1248" s="39">
        <v>0</v>
      </c>
      <c r="N1248" s="1075">
        <v>0</v>
      </c>
      <c r="O1248" s="39">
        <v>0</v>
      </c>
      <c r="P1248" s="1075">
        <v>0</v>
      </c>
      <c r="Q1248" s="39">
        <v>0</v>
      </c>
      <c r="R1248" s="1075">
        <v>100</v>
      </c>
      <c r="S1248" s="39">
        <v>100</v>
      </c>
      <c r="T1248" s="1075">
        <v>0</v>
      </c>
      <c r="U1248" s="39">
        <v>0</v>
      </c>
      <c r="V1248" s="1075">
        <v>0</v>
      </c>
      <c r="W1248" s="39">
        <v>0</v>
      </c>
      <c r="X1248" s="1075">
        <v>0</v>
      </c>
      <c r="Y1248" s="39">
        <v>0</v>
      </c>
      <c r="Z1248" s="1075">
        <v>0</v>
      </c>
      <c r="AA1248" s="39">
        <v>0</v>
      </c>
      <c r="AB1248" s="1075">
        <v>0</v>
      </c>
      <c r="AC1248" s="39">
        <v>0</v>
      </c>
      <c r="AD1248" s="1075">
        <v>0</v>
      </c>
      <c r="AE1248" s="39">
        <v>0</v>
      </c>
      <c r="AF1248" s="1075">
        <v>0</v>
      </c>
      <c r="AG1248" s="39">
        <v>0</v>
      </c>
      <c r="AH1248" s="1075">
        <v>0</v>
      </c>
      <c r="AI1248" s="39">
        <v>0</v>
      </c>
    </row>
    <row r="1249" spans="2:38" s="6" customFormat="1" ht="66">
      <c r="B1249" s="55">
        <v>0.59</v>
      </c>
      <c r="C1249" s="158" t="s">
        <v>1394</v>
      </c>
      <c r="D1249" s="132"/>
      <c r="E1249" s="91">
        <v>100</v>
      </c>
      <c r="F1249" s="9" t="s">
        <v>11</v>
      </c>
      <c r="G1249" s="16" t="s">
        <v>12</v>
      </c>
      <c r="H1249" s="17" t="s">
        <v>13</v>
      </c>
      <c r="I1249" s="16" t="s">
        <v>14</v>
      </c>
      <c r="J1249" s="39">
        <v>1</v>
      </c>
      <c r="K1249" s="18">
        <v>100</v>
      </c>
      <c r="L1249" s="969">
        <v>0</v>
      </c>
      <c r="M1249" s="39">
        <v>0</v>
      </c>
      <c r="N1249" s="1075">
        <v>0</v>
      </c>
      <c r="O1249" s="39">
        <v>0</v>
      </c>
      <c r="P1249" s="1075">
        <v>0</v>
      </c>
      <c r="Q1249" s="39">
        <v>0</v>
      </c>
      <c r="R1249" s="1075">
        <v>100</v>
      </c>
      <c r="S1249" s="39">
        <v>100</v>
      </c>
      <c r="T1249" s="1075">
        <v>0</v>
      </c>
      <c r="U1249" s="39">
        <v>0</v>
      </c>
      <c r="V1249" s="1075">
        <v>0</v>
      </c>
      <c r="W1249" s="39">
        <v>0</v>
      </c>
      <c r="X1249" s="1075">
        <v>0</v>
      </c>
      <c r="Y1249" s="39">
        <v>0</v>
      </c>
      <c r="Z1249" s="1075">
        <v>0</v>
      </c>
      <c r="AA1249" s="39">
        <v>0</v>
      </c>
      <c r="AB1249" s="1075">
        <v>0</v>
      </c>
      <c r="AC1249" s="39">
        <v>0</v>
      </c>
      <c r="AD1249" s="1075">
        <v>0</v>
      </c>
      <c r="AE1249" s="39">
        <v>0</v>
      </c>
      <c r="AF1249" s="1075">
        <v>0</v>
      </c>
      <c r="AG1249" s="39">
        <v>0</v>
      </c>
      <c r="AH1249" s="1075">
        <v>0</v>
      </c>
      <c r="AI1249" s="39">
        <v>0</v>
      </c>
    </row>
    <row r="1250" spans="2:38" s="6" customFormat="1" ht="66">
      <c r="B1250" s="55">
        <v>1.02</v>
      </c>
      <c r="C1250" s="159" t="s">
        <v>1395</v>
      </c>
      <c r="D1250" s="132"/>
      <c r="E1250" s="91">
        <v>150</v>
      </c>
      <c r="F1250" s="9" t="s">
        <v>11</v>
      </c>
      <c r="G1250" s="16" t="s">
        <v>12</v>
      </c>
      <c r="H1250" s="17" t="s">
        <v>13</v>
      </c>
      <c r="I1250" s="16" t="s">
        <v>14</v>
      </c>
      <c r="J1250" s="39">
        <v>2</v>
      </c>
      <c r="K1250" s="18">
        <v>300</v>
      </c>
      <c r="L1250" s="969">
        <v>0</v>
      </c>
      <c r="M1250" s="39">
        <v>0</v>
      </c>
      <c r="N1250" s="1075">
        <v>0</v>
      </c>
      <c r="O1250" s="39">
        <v>0</v>
      </c>
      <c r="P1250" s="1075">
        <v>0</v>
      </c>
      <c r="Q1250" s="39">
        <v>0</v>
      </c>
      <c r="R1250" s="1075">
        <v>150</v>
      </c>
      <c r="S1250" s="39">
        <v>300</v>
      </c>
      <c r="T1250" s="1075">
        <v>0</v>
      </c>
      <c r="U1250" s="39">
        <v>0</v>
      </c>
      <c r="V1250" s="1075">
        <v>0</v>
      </c>
      <c r="W1250" s="39">
        <v>0</v>
      </c>
      <c r="X1250" s="1075">
        <v>0</v>
      </c>
      <c r="Y1250" s="39">
        <v>0</v>
      </c>
      <c r="Z1250" s="1075">
        <v>0</v>
      </c>
      <c r="AA1250" s="39">
        <v>0</v>
      </c>
      <c r="AB1250" s="1075">
        <v>0</v>
      </c>
      <c r="AC1250" s="39">
        <v>0</v>
      </c>
      <c r="AD1250" s="1075">
        <v>0</v>
      </c>
      <c r="AE1250" s="39">
        <v>0</v>
      </c>
      <c r="AF1250" s="1075">
        <v>0</v>
      </c>
      <c r="AG1250" s="39">
        <v>0</v>
      </c>
      <c r="AH1250" s="1075">
        <v>0</v>
      </c>
      <c r="AI1250" s="39">
        <v>0</v>
      </c>
    </row>
    <row r="1251" spans="2:38" s="6" customFormat="1" ht="66">
      <c r="B1251" s="55">
        <v>55.117176165803109</v>
      </c>
      <c r="C1251" s="160" t="s">
        <v>1396</v>
      </c>
      <c r="D1251" s="132"/>
      <c r="E1251" s="91">
        <v>172</v>
      </c>
      <c r="F1251" s="9" t="s">
        <v>111</v>
      </c>
      <c r="G1251" s="16" t="s">
        <v>12</v>
      </c>
      <c r="H1251" s="17" t="s">
        <v>13</v>
      </c>
      <c r="I1251" s="16" t="s">
        <v>14</v>
      </c>
      <c r="J1251" s="39">
        <v>60</v>
      </c>
      <c r="K1251" s="18">
        <v>10320</v>
      </c>
      <c r="L1251" s="969">
        <v>0</v>
      </c>
      <c r="M1251" s="39">
        <v>0</v>
      </c>
      <c r="N1251" s="1075">
        <v>0</v>
      </c>
      <c r="O1251" s="39">
        <v>0</v>
      </c>
      <c r="P1251" s="1075">
        <v>0</v>
      </c>
      <c r="Q1251" s="39">
        <v>0</v>
      </c>
      <c r="R1251" s="1075">
        <v>90</v>
      </c>
      <c r="S1251" s="39">
        <v>5400</v>
      </c>
      <c r="T1251" s="1075">
        <v>0</v>
      </c>
      <c r="U1251" s="39">
        <v>0</v>
      </c>
      <c r="V1251" s="1075">
        <v>0</v>
      </c>
      <c r="W1251" s="39">
        <v>0</v>
      </c>
      <c r="X1251" s="1075">
        <v>57</v>
      </c>
      <c r="Y1251" s="39">
        <v>3420</v>
      </c>
      <c r="Z1251" s="1075">
        <v>0</v>
      </c>
      <c r="AA1251" s="39">
        <v>0</v>
      </c>
      <c r="AB1251" s="1075">
        <v>0</v>
      </c>
      <c r="AC1251" s="39">
        <v>0</v>
      </c>
      <c r="AD1251" s="1075">
        <v>25</v>
      </c>
      <c r="AE1251" s="39">
        <v>1500</v>
      </c>
      <c r="AF1251" s="1075">
        <v>0</v>
      </c>
      <c r="AG1251" s="39">
        <v>0</v>
      </c>
      <c r="AH1251" s="1075">
        <v>0</v>
      </c>
      <c r="AI1251" s="39">
        <v>0</v>
      </c>
    </row>
    <row r="1252" spans="2:38" s="6" customFormat="1" ht="66">
      <c r="B1252" s="55">
        <v>56.908968553459118</v>
      </c>
      <c r="C1252" s="12" t="s">
        <v>277</v>
      </c>
      <c r="D1252" s="132"/>
      <c r="E1252" s="91">
        <v>95</v>
      </c>
      <c r="F1252" s="9" t="s">
        <v>111</v>
      </c>
      <c r="G1252" s="16" t="s">
        <v>12</v>
      </c>
      <c r="H1252" s="17" t="s">
        <v>13</v>
      </c>
      <c r="I1252" s="16" t="s">
        <v>14</v>
      </c>
      <c r="J1252" s="39">
        <v>62</v>
      </c>
      <c r="K1252" s="18">
        <v>5890</v>
      </c>
      <c r="L1252" s="969">
        <v>0</v>
      </c>
      <c r="M1252" s="39">
        <v>0</v>
      </c>
      <c r="N1252" s="1075">
        <v>0</v>
      </c>
      <c r="O1252" s="39">
        <v>0</v>
      </c>
      <c r="P1252" s="1075">
        <v>0</v>
      </c>
      <c r="Q1252" s="39">
        <v>0</v>
      </c>
      <c r="R1252" s="1075">
        <v>85</v>
      </c>
      <c r="S1252" s="39">
        <v>5270</v>
      </c>
      <c r="T1252" s="1075">
        <v>0</v>
      </c>
      <c r="U1252" s="39">
        <v>0</v>
      </c>
      <c r="V1252" s="1075">
        <v>0</v>
      </c>
      <c r="W1252" s="39">
        <v>0</v>
      </c>
      <c r="X1252" s="1075">
        <v>7</v>
      </c>
      <c r="Y1252" s="39">
        <v>434</v>
      </c>
      <c r="Z1252" s="1075">
        <v>0</v>
      </c>
      <c r="AA1252" s="39">
        <v>0</v>
      </c>
      <c r="AB1252" s="1075">
        <v>0</v>
      </c>
      <c r="AC1252" s="39">
        <v>0</v>
      </c>
      <c r="AD1252" s="1075">
        <v>3</v>
      </c>
      <c r="AE1252" s="39">
        <v>186</v>
      </c>
      <c r="AF1252" s="1075">
        <v>0</v>
      </c>
      <c r="AG1252" s="39">
        <v>0</v>
      </c>
      <c r="AH1252" s="1075">
        <v>0</v>
      </c>
      <c r="AI1252" s="39">
        <v>0</v>
      </c>
    </row>
    <row r="1253" spans="2:38" s="6" customFormat="1" ht="66">
      <c r="B1253" s="55">
        <v>48.72</v>
      </c>
      <c r="C1253" s="12" t="s">
        <v>1399</v>
      </c>
      <c r="D1253" s="132"/>
      <c r="E1253" s="91">
        <v>19</v>
      </c>
      <c r="F1253" s="9" t="s">
        <v>111</v>
      </c>
      <c r="G1253" s="16" t="s">
        <v>12</v>
      </c>
      <c r="H1253" s="17" t="s">
        <v>13</v>
      </c>
      <c r="I1253" s="16" t="s">
        <v>14</v>
      </c>
      <c r="J1253" s="39">
        <v>53</v>
      </c>
      <c r="K1253" s="18">
        <v>1007</v>
      </c>
      <c r="L1253" s="969">
        <v>0</v>
      </c>
      <c r="M1253" s="39">
        <v>0</v>
      </c>
      <c r="N1253" s="1075">
        <v>0</v>
      </c>
      <c r="O1253" s="39">
        <v>0</v>
      </c>
      <c r="P1253" s="1075">
        <v>0</v>
      </c>
      <c r="Q1253" s="39">
        <v>0</v>
      </c>
      <c r="R1253" s="1075">
        <v>0</v>
      </c>
      <c r="S1253" s="39">
        <v>0</v>
      </c>
      <c r="T1253" s="1075">
        <v>0</v>
      </c>
      <c r="U1253" s="39">
        <v>0</v>
      </c>
      <c r="V1253" s="1075">
        <v>0</v>
      </c>
      <c r="W1253" s="39">
        <v>0</v>
      </c>
      <c r="X1253" s="1075">
        <v>19</v>
      </c>
      <c r="Y1253" s="39">
        <v>1007</v>
      </c>
      <c r="Z1253" s="1075">
        <v>0</v>
      </c>
      <c r="AA1253" s="39">
        <v>0</v>
      </c>
      <c r="AB1253" s="1075">
        <v>0</v>
      </c>
      <c r="AC1253" s="39">
        <v>0</v>
      </c>
      <c r="AD1253" s="1075">
        <v>0</v>
      </c>
      <c r="AE1253" s="39">
        <v>0</v>
      </c>
      <c r="AF1253" s="1075">
        <v>0</v>
      </c>
      <c r="AG1253" s="39">
        <v>0</v>
      </c>
      <c r="AH1253" s="1075">
        <v>0</v>
      </c>
      <c r="AI1253" s="39">
        <v>0</v>
      </c>
    </row>
    <row r="1254" spans="2:38" s="6" customFormat="1" ht="66">
      <c r="B1254" s="55">
        <v>56.978999999999999</v>
      </c>
      <c r="C1254" s="161" t="s">
        <v>1400</v>
      </c>
      <c r="D1254" s="132"/>
      <c r="E1254" s="91">
        <v>1</v>
      </c>
      <c r="F1254" s="29" t="s">
        <v>111</v>
      </c>
      <c r="G1254" s="16" t="s">
        <v>12</v>
      </c>
      <c r="H1254" s="17" t="s">
        <v>13</v>
      </c>
      <c r="I1254" s="16" t="s">
        <v>14</v>
      </c>
      <c r="J1254" s="39">
        <v>62</v>
      </c>
      <c r="K1254" s="18">
        <v>62</v>
      </c>
      <c r="L1254" s="969">
        <v>0</v>
      </c>
      <c r="M1254" s="39">
        <v>0</v>
      </c>
      <c r="N1254" s="1075">
        <v>0</v>
      </c>
      <c r="O1254" s="39">
        <v>0</v>
      </c>
      <c r="P1254" s="1075">
        <v>0</v>
      </c>
      <c r="Q1254" s="39">
        <v>0</v>
      </c>
      <c r="R1254" s="1075">
        <v>1</v>
      </c>
      <c r="S1254" s="39">
        <v>62</v>
      </c>
      <c r="T1254" s="1075">
        <v>0</v>
      </c>
      <c r="U1254" s="39">
        <v>0</v>
      </c>
      <c r="V1254" s="1075">
        <v>0</v>
      </c>
      <c r="W1254" s="39">
        <v>0</v>
      </c>
      <c r="X1254" s="1075">
        <v>0</v>
      </c>
      <c r="Y1254" s="39">
        <v>0</v>
      </c>
      <c r="Z1254" s="1075">
        <v>0</v>
      </c>
      <c r="AA1254" s="39">
        <v>0</v>
      </c>
      <c r="AB1254" s="1075">
        <v>0</v>
      </c>
      <c r="AC1254" s="39">
        <v>0</v>
      </c>
      <c r="AD1254" s="1075">
        <v>0</v>
      </c>
      <c r="AE1254" s="39">
        <v>0</v>
      </c>
      <c r="AF1254" s="1075">
        <v>0</v>
      </c>
      <c r="AG1254" s="39">
        <v>0</v>
      </c>
      <c r="AH1254" s="1075">
        <v>0</v>
      </c>
      <c r="AI1254" s="39">
        <v>0</v>
      </c>
    </row>
    <row r="1255" spans="2:38" s="6" customFormat="1" ht="66">
      <c r="B1255" s="55">
        <v>46.26383116883116</v>
      </c>
      <c r="C1255" s="160" t="s">
        <v>1401</v>
      </c>
      <c r="D1255" s="132"/>
      <c r="E1255" s="91">
        <v>312</v>
      </c>
      <c r="F1255" s="9" t="s">
        <v>111</v>
      </c>
      <c r="G1255" s="16" t="s">
        <v>12</v>
      </c>
      <c r="H1255" s="17" t="s">
        <v>13</v>
      </c>
      <c r="I1255" s="16" t="s">
        <v>14</v>
      </c>
      <c r="J1255" s="39">
        <v>50</v>
      </c>
      <c r="K1255" s="18">
        <v>15600</v>
      </c>
      <c r="L1255" s="969">
        <v>0</v>
      </c>
      <c r="M1255" s="39">
        <v>0</v>
      </c>
      <c r="N1255" s="1075">
        <v>0</v>
      </c>
      <c r="O1255" s="39">
        <v>0</v>
      </c>
      <c r="P1255" s="1075">
        <v>0</v>
      </c>
      <c r="Q1255" s="39">
        <v>0</v>
      </c>
      <c r="R1255" s="1075">
        <v>302</v>
      </c>
      <c r="S1255" s="39">
        <v>15100</v>
      </c>
      <c r="T1255" s="1075">
        <v>0</v>
      </c>
      <c r="U1255" s="39">
        <v>0</v>
      </c>
      <c r="V1255" s="1075">
        <v>0</v>
      </c>
      <c r="W1255" s="39">
        <v>0</v>
      </c>
      <c r="X1255" s="1075">
        <v>7</v>
      </c>
      <c r="Y1255" s="39">
        <v>350</v>
      </c>
      <c r="Z1255" s="1075">
        <v>0</v>
      </c>
      <c r="AA1255" s="39">
        <v>0</v>
      </c>
      <c r="AB1255" s="1075">
        <v>0</v>
      </c>
      <c r="AC1255" s="39">
        <v>0</v>
      </c>
      <c r="AD1255" s="1075">
        <v>3</v>
      </c>
      <c r="AE1255" s="39">
        <v>150</v>
      </c>
      <c r="AF1255" s="1075">
        <v>0</v>
      </c>
      <c r="AG1255" s="39">
        <v>0</v>
      </c>
      <c r="AH1255" s="1075">
        <v>0</v>
      </c>
      <c r="AI1255" s="39">
        <v>0</v>
      </c>
    </row>
    <row r="1256" spans="2:38" s="6" customFormat="1" ht="66">
      <c r="B1256" s="55">
        <v>35.011999999999993</v>
      </c>
      <c r="C1256" s="161" t="s">
        <v>1402</v>
      </c>
      <c r="D1256" s="132"/>
      <c r="E1256" s="91">
        <v>200</v>
      </c>
      <c r="F1256" s="29" t="s">
        <v>111</v>
      </c>
      <c r="G1256" s="16" t="s">
        <v>12</v>
      </c>
      <c r="H1256" s="17" t="s">
        <v>13</v>
      </c>
      <c r="I1256" s="16" t="s">
        <v>14</v>
      </c>
      <c r="J1256" s="39">
        <v>38</v>
      </c>
      <c r="K1256" s="18">
        <v>7600</v>
      </c>
      <c r="L1256" s="969">
        <v>0</v>
      </c>
      <c r="M1256" s="39">
        <v>0</v>
      </c>
      <c r="N1256" s="1075">
        <v>0</v>
      </c>
      <c r="O1256" s="39">
        <v>0</v>
      </c>
      <c r="P1256" s="1075">
        <v>0</v>
      </c>
      <c r="Q1256" s="39">
        <v>0</v>
      </c>
      <c r="R1256" s="1075">
        <v>50</v>
      </c>
      <c r="S1256" s="39">
        <v>1900</v>
      </c>
      <c r="T1256" s="1075">
        <v>0</v>
      </c>
      <c r="U1256" s="39">
        <v>0</v>
      </c>
      <c r="V1256" s="1075">
        <v>0</v>
      </c>
      <c r="W1256" s="39">
        <v>0</v>
      </c>
      <c r="X1256" s="1075">
        <v>75</v>
      </c>
      <c r="Y1256" s="39">
        <v>2850</v>
      </c>
      <c r="Z1256" s="1075">
        <v>0</v>
      </c>
      <c r="AA1256" s="39">
        <v>0</v>
      </c>
      <c r="AB1256" s="1075">
        <v>0</v>
      </c>
      <c r="AC1256" s="39">
        <v>0</v>
      </c>
      <c r="AD1256" s="1075">
        <v>75</v>
      </c>
      <c r="AE1256" s="39">
        <v>2850</v>
      </c>
      <c r="AF1256" s="1075">
        <v>0</v>
      </c>
      <c r="AG1256" s="39">
        <v>0</v>
      </c>
      <c r="AH1256" s="1075">
        <v>0</v>
      </c>
      <c r="AI1256" s="39">
        <v>0</v>
      </c>
    </row>
    <row r="1257" spans="2:38" s="6" customFormat="1" ht="66">
      <c r="B1257" s="55">
        <v>83.067499999999995</v>
      </c>
      <c r="C1257" s="160" t="s">
        <v>1403</v>
      </c>
      <c r="D1257" s="132"/>
      <c r="E1257" s="91">
        <v>70</v>
      </c>
      <c r="F1257" s="9" t="s">
        <v>111</v>
      </c>
      <c r="G1257" s="16" t="s">
        <v>12</v>
      </c>
      <c r="H1257" s="17" t="s">
        <v>13</v>
      </c>
      <c r="I1257" s="16" t="s">
        <v>14</v>
      </c>
      <c r="J1257" s="39">
        <v>90</v>
      </c>
      <c r="K1257" s="18">
        <v>6300</v>
      </c>
      <c r="L1257" s="969">
        <v>0</v>
      </c>
      <c r="M1257" s="39">
        <v>0</v>
      </c>
      <c r="N1257" s="1075">
        <v>0</v>
      </c>
      <c r="O1257" s="39">
        <v>0</v>
      </c>
      <c r="P1257" s="1075">
        <v>0</v>
      </c>
      <c r="Q1257" s="39">
        <v>0</v>
      </c>
      <c r="R1257" s="1075">
        <v>50</v>
      </c>
      <c r="S1257" s="39">
        <v>4500</v>
      </c>
      <c r="T1257" s="1075">
        <v>0</v>
      </c>
      <c r="U1257" s="39">
        <v>0</v>
      </c>
      <c r="V1257" s="1075">
        <v>0</v>
      </c>
      <c r="W1257" s="39">
        <v>0</v>
      </c>
      <c r="X1257" s="1075">
        <v>20</v>
      </c>
      <c r="Y1257" s="39">
        <v>1800</v>
      </c>
      <c r="Z1257" s="1075">
        <v>0</v>
      </c>
      <c r="AA1257" s="39">
        <v>0</v>
      </c>
      <c r="AB1257" s="1075">
        <v>0</v>
      </c>
      <c r="AC1257" s="39">
        <v>0</v>
      </c>
      <c r="AD1257" s="1075">
        <v>0</v>
      </c>
      <c r="AE1257" s="39">
        <v>0</v>
      </c>
      <c r="AF1257" s="1075">
        <v>0</v>
      </c>
      <c r="AG1257" s="39">
        <v>0</v>
      </c>
      <c r="AH1257" s="1075">
        <v>0</v>
      </c>
      <c r="AI1257" s="39">
        <v>0</v>
      </c>
      <c r="AL1257" s="8"/>
    </row>
    <row r="1258" spans="2:38" s="6" customFormat="1" ht="66">
      <c r="B1258" s="55">
        <v>83.067499999999995</v>
      </c>
      <c r="C1258" s="160" t="s">
        <v>1404</v>
      </c>
      <c r="D1258" s="132"/>
      <c r="E1258" s="91">
        <v>50</v>
      </c>
      <c r="F1258" s="9" t="s">
        <v>111</v>
      </c>
      <c r="G1258" s="16" t="s">
        <v>12</v>
      </c>
      <c r="H1258" s="17" t="s">
        <v>13</v>
      </c>
      <c r="I1258" s="16" t="s">
        <v>14</v>
      </c>
      <c r="J1258" s="39">
        <v>90</v>
      </c>
      <c r="K1258" s="18">
        <v>4500</v>
      </c>
      <c r="L1258" s="969">
        <v>0</v>
      </c>
      <c r="M1258" s="39">
        <v>0</v>
      </c>
      <c r="N1258" s="1075">
        <v>0</v>
      </c>
      <c r="O1258" s="39">
        <v>0</v>
      </c>
      <c r="P1258" s="1075">
        <v>0</v>
      </c>
      <c r="Q1258" s="39">
        <v>0</v>
      </c>
      <c r="R1258" s="1075">
        <v>25</v>
      </c>
      <c r="S1258" s="39">
        <v>2250</v>
      </c>
      <c r="T1258" s="1075">
        <v>0</v>
      </c>
      <c r="U1258" s="39">
        <v>0</v>
      </c>
      <c r="V1258" s="1075">
        <v>0</v>
      </c>
      <c r="W1258" s="39">
        <v>0</v>
      </c>
      <c r="X1258" s="1075">
        <v>24</v>
      </c>
      <c r="Y1258" s="39">
        <v>2160</v>
      </c>
      <c r="Z1258" s="1075">
        <v>0</v>
      </c>
      <c r="AA1258" s="39">
        <v>0</v>
      </c>
      <c r="AB1258" s="1075">
        <v>0</v>
      </c>
      <c r="AC1258" s="39">
        <v>0</v>
      </c>
      <c r="AD1258" s="1075">
        <v>1</v>
      </c>
      <c r="AE1258" s="39">
        <v>90</v>
      </c>
      <c r="AF1258" s="1075">
        <v>0</v>
      </c>
      <c r="AG1258" s="39">
        <v>0</v>
      </c>
      <c r="AH1258" s="1075">
        <v>0</v>
      </c>
      <c r="AI1258" s="39">
        <v>0</v>
      </c>
    </row>
    <row r="1259" spans="2:38" s="6" customFormat="1" ht="66">
      <c r="B1259" s="55">
        <v>85.554464285714289</v>
      </c>
      <c r="C1259" s="142" t="s">
        <v>1405</v>
      </c>
      <c r="D1259" s="50"/>
      <c r="E1259" s="15">
        <v>543</v>
      </c>
      <c r="F1259" s="14" t="s">
        <v>111</v>
      </c>
      <c r="G1259" s="16" t="s">
        <v>12</v>
      </c>
      <c r="H1259" s="17" t="s">
        <v>13</v>
      </c>
      <c r="I1259" s="16" t="s">
        <v>14</v>
      </c>
      <c r="J1259" s="39">
        <v>90</v>
      </c>
      <c r="K1259" s="18">
        <v>270</v>
      </c>
      <c r="L1259" s="969">
        <v>270</v>
      </c>
      <c r="M1259" s="39">
        <v>0</v>
      </c>
      <c r="N1259" s="1075">
        <v>0</v>
      </c>
      <c r="O1259" s="39">
        <v>0</v>
      </c>
      <c r="P1259" s="1075">
        <v>0</v>
      </c>
      <c r="Q1259" s="39">
        <v>0</v>
      </c>
      <c r="R1259" s="1075">
        <v>3</v>
      </c>
      <c r="S1259" s="39">
        <v>273</v>
      </c>
      <c r="T1259" s="1075">
        <v>270</v>
      </c>
      <c r="U1259" s="39">
        <v>0</v>
      </c>
      <c r="V1259" s="1075">
        <v>0</v>
      </c>
      <c r="W1259" s="39">
        <v>0</v>
      </c>
      <c r="X1259" s="1075">
        <v>0</v>
      </c>
      <c r="Y1259" s="39">
        <v>0</v>
      </c>
      <c r="Z1259" s="1075">
        <v>0</v>
      </c>
      <c r="AA1259" s="39">
        <v>0</v>
      </c>
      <c r="AB1259" s="1075">
        <v>0</v>
      </c>
      <c r="AC1259" s="39">
        <v>0</v>
      </c>
      <c r="AD1259" s="1075">
        <v>0</v>
      </c>
      <c r="AE1259" s="39">
        <v>0</v>
      </c>
      <c r="AF1259" s="1075">
        <v>0</v>
      </c>
      <c r="AG1259" s="39">
        <v>0</v>
      </c>
      <c r="AH1259" s="1075">
        <v>0</v>
      </c>
      <c r="AI1259" s="39">
        <v>0</v>
      </c>
    </row>
    <row r="1260" spans="2:38" s="6" customFormat="1" ht="66">
      <c r="B1260" s="55">
        <v>85.554464285714289</v>
      </c>
      <c r="C1260" s="160" t="s">
        <v>1406</v>
      </c>
      <c r="D1260" s="132"/>
      <c r="E1260" s="91">
        <v>83</v>
      </c>
      <c r="F1260" s="9" t="s">
        <v>111</v>
      </c>
      <c r="G1260" s="16" t="s">
        <v>12</v>
      </c>
      <c r="H1260" s="17" t="s">
        <v>13</v>
      </c>
      <c r="I1260" s="16" t="s">
        <v>14</v>
      </c>
      <c r="J1260" s="39">
        <v>93</v>
      </c>
      <c r="K1260" s="18">
        <v>7719</v>
      </c>
      <c r="L1260" s="969">
        <v>0</v>
      </c>
      <c r="M1260" s="39">
        <v>0</v>
      </c>
      <c r="N1260" s="1075">
        <v>0</v>
      </c>
      <c r="O1260" s="39">
        <v>0</v>
      </c>
      <c r="P1260" s="1075">
        <v>0</v>
      </c>
      <c r="Q1260" s="39">
        <v>0</v>
      </c>
      <c r="R1260" s="1075">
        <v>56</v>
      </c>
      <c r="S1260" s="39">
        <v>5208</v>
      </c>
      <c r="T1260" s="1075">
        <v>0</v>
      </c>
      <c r="U1260" s="39">
        <v>0</v>
      </c>
      <c r="V1260" s="1075">
        <v>0</v>
      </c>
      <c r="W1260" s="39">
        <v>0</v>
      </c>
      <c r="X1260" s="1075">
        <v>26</v>
      </c>
      <c r="Y1260" s="39">
        <v>2418</v>
      </c>
      <c r="Z1260" s="1075">
        <v>0</v>
      </c>
      <c r="AA1260" s="39">
        <v>0</v>
      </c>
      <c r="AB1260" s="1075">
        <v>0</v>
      </c>
      <c r="AC1260" s="39">
        <v>0</v>
      </c>
      <c r="AD1260" s="1075">
        <v>1</v>
      </c>
      <c r="AE1260" s="39">
        <v>93</v>
      </c>
      <c r="AF1260" s="1075">
        <v>0</v>
      </c>
      <c r="AG1260" s="39">
        <v>0</v>
      </c>
      <c r="AH1260" s="1075">
        <v>0</v>
      </c>
      <c r="AI1260" s="39">
        <v>0</v>
      </c>
    </row>
    <row r="1261" spans="2:38" s="6" customFormat="1" ht="66">
      <c r="B1261" s="55">
        <v>77.338999999999999</v>
      </c>
      <c r="C1261" s="66" t="s">
        <v>1407</v>
      </c>
      <c r="D1261" s="132"/>
      <c r="E1261" s="91">
        <v>3</v>
      </c>
      <c r="F1261" s="9" t="s">
        <v>111</v>
      </c>
      <c r="G1261" s="16" t="s">
        <v>12</v>
      </c>
      <c r="H1261" s="17" t="s">
        <v>13</v>
      </c>
      <c r="I1261" s="16" t="s">
        <v>14</v>
      </c>
      <c r="J1261" s="39">
        <v>84</v>
      </c>
      <c r="K1261" s="18">
        <v>252</v>
      </c>
      <c r="L1261" s="969">
        <v>0</v>
      </c>
      <c r="M1261" s="39">
        <v>0</v>
      </c>
      <c r="N1261" s="1075">
        <v>0</v>
      </c>
      <c r="O1261" s="39">
        <v>0</v>
      </c>
      <c r="P1261" s="1075">
        <v>0</v>
      </c>
      <c r="Q1261" s="39">
        <v>0</v>
      </c>
      <c r="R1261" s="1075">
        <v>1</v>
      </c>
      <c r="S1261" s="39">
        <v>84</v>
      </c>
      <c r="T1261" s="1075">
        <v>0</v>
      </c>
      <c r="U1261" s="39">
        <v>0</v>
      </c>
      <c r="V1261" s="1075">
        <v>0</v>
      </c>
      <c r="W1261" s="39">
        <v>0</v>
      </c>
      <c r="X1261" s="1075">
        <v>1</v>
      </c>
      <c r="Y1261" s="39">
        <v>84</v>
      </c>
      <c r="Z1261" s="1075">
        <v>0</v>
      </c>
      <c r="AA1261" s="39">
        <v>0</v>
      </c>
      <c r="AB1261" s="1075">
        <v>0</v>
      </c>
      <c r="AC1261" s="39">
        <v>0</v>
      </c>
      <c r="AD1261" s="1075">
        <v>1</v>
      </c>
      <c r="AE1261" s="39">
        <v>84</v>
      </c>
      <c r="AF1261" s="1075">
        <v>0</v>
      </c>
      <c r="AG1261" s="39">
        <v>0</v>
      </c>
      <c r="AH1261" s="1075">
        <v>0</v>
      </c>
      <c r="AI1261" s="39">
        <v>0</v>
      </c>
    </row>
    <row r="1262" spans="2:38" s="6" customFormat="1" ht="66">
      <c r="B1262" s="55">
        <v>465.74</v>
      </c>
      <c r="C1262" s="66" t="s">
        <v>1408</v>
      </c>
      <c r="D1262" s="132"/>
      <c r="E1262" s="91">
        <v>25</v>
      </c>
      <c r="F1262" s="9" t="s">
        <v>111</v>
      </c>
      <c r="G1262" s="16" t="s">
        <v>12</v>
      </c>
      <c r="H1262" s="17" t="s">
        <v>13</v>
      </c>
      <c r="I1262" s="16" t="s">
        <v>14</v>
      </c>
      <c r="J1262" s="39">
        <v>504</v>
      </c>
      <c r="K1262" s="18">
        <v>12600</v>
      </c>
      <c r="L1262" s="969">
        <v>0</v>
      </c>
      <c r="M1262" s="39">
        <v>0</v>
      </c>
      <c r="N1262" s="1075">
        <v>0</v>
      </c>
      <c r="O1262" s="39">
        <v>0</v>
      </c>
      <c r="P1262" s="1075">
        <v>0</v>
      </c>
      <c r="Q1262" s="39">
        <v>0</v>
      </c>
      <c r="R1262" s="1075">
        <v>15</v>
      </c>
      <c r="S1262" s="39">
        <v>7560</v>
      </c>
      <c r="T1262" s="1075">
        <v>0</v>
      </c>
      <c r="U1262" s="39">
        <v>0</v>
      </c>
      <c r="V1262" s="1075">
        <v>0</v>
      </c>
      <c r="W1262" s="39">
        <v>0</v>
      </c>
      <c r="X1262" s="1075">
        <v>10</v>
      </c>
      <c r="Y1262" s="39">
        <v>5040</v>
      </c>
      <c r="Z1262" s="1075">
        <v>0</v>
      </c>
      <c r="AA1262" s="39">
        <v>0</v>
      </c>
      <c r="AB1262" s="1075">
        <v>0</v>
      </c>
      <c r="AC1262" s="39">
        <v>0</v>
      </c>
      <c r="AD1262" s="1075">
        <v>0</v>
      </c>
      <c r="AE1262" s="39">
        <v>0</v>
      </c>
      <c r="AF1262" s="1075">
        <v>0</v>
      </c>
      <c r="AG1262" s="39">
        <v>0</v>
      </c>
      <c r="AH1262" s="1075">
        <v>0</v>
      </c>
      <c r="AI1262" s="39">
        <v>0</v>
      </c>
    </row>
    <row r="1263" spans="2:38" s="6" customFormat="1" ht="66">
      <c r="B1263" s="55">
        <v>966.66000000000008</v>
      </c>
      <c r="C1263" s="107" t="s">
        <v>1410</v>
      </c>
      <c r="D1263" s="132"/>
      <c r="E1263" s="91">
        <v>33</v>
      </c>
      <c r="F1263" s="9" t="s">
        <v>111</v>
      </c>
      <c r="G1263" s="16" t="s">
        <v>12</v>
      </c>
      <c r="H1263" s="17" t="s">
        <v>13</v>
      </c>
      <c r="I1263" s="16" t="s">
        <v>14</v>
      </c>
      <c r="J1263" s="39">
        <v>1044</v>
      </c>
      <c r="K1263" s="18">
        <v>34452</v>
      </c>
      <c r="L1263" s="969">
        <v>0</v>
      </c>
      <c r="M1263" s="39">
        <v>0</v>
      </c>
      <c r="N1263" s="1075">
        <v>0</v>
      </c>
      <c r="O1263" s="39">
        <v>0</v>
      </c>
      <c r="P1263" s="1075">
        <v>0</v>
      </c>
      <c r="Q1263" s="39">
        <v>0</v>
      </c>
      <c r="R1263" s="1075">
        <v>3</v>
      </c>
      <c r="S1263" s="39">
        <v>3132</v>
      </c>
      <c r="T1263" s="1075">
        <v>0</v>
      </c>
      <c r="U1263" s="39">
        <v>0</v>
      </c>
      <c r="V1263" s="1075">
        <v>0</v>
      </c>
      <c r="W1263" s="39">
        <v>0</v>
      </c>
      <c r="X1263" s="1075">
        <v>30</v>
      </c>
      <c r="Y1263" s="39">
        <v>31320</v>
      </c>
      <c r="Z1263" s="1075">
        <v>0</v>
      </c>
      <c r="AA1263" s="39">
        <v>0</v>
      </c>
      <c r="AB1263" s="1075">
        <v>0</v>
      </c>
      <c r="AC1263" s="39">
        <v>0</v>
      </c>
      <c r="AD1263" s="1075">
        <v>0</v>
      </c>
      <c r="AE1263" s="39">
        <v>0</v>
      </c>
      <c r="AF1263" s="1075">
        <v>0</v>
      </c>
      <c r="AG1263" s="39">
        <v>0</v>
      </c>
      <c r="AH1263" s="1075">
        <v>0</v>
      </c>
      <c r="AI1263" s="39">
        <v>0</v>
      </c>
    </row>
    <row r="1264" spans="2:38" s="6" customFormat="1">
      <c r="B1264" s="50">
        <v>259</v>
      </c>
      <c r="C1264" s="50" t="s">
        <v>1411</v>
      </c>
      <c r="D1264" s="50"/>
      <c r="E1264" s="968">
        <v>4</v>
      </c>
      <c r="F1264" s="968"/>
      <c r="G1264" s="968"/>
      <c r="H1264" s="968"/>
      <c r="I1264" s="968"/>
      <c r="J1264" s="968"/>
      <c r="K1264" s="968">
        <v>19018.989999999998</v>
      </c>
      <c r="L1264" s="967">
        <v>0</v>
      </c>
      <c r="M1264" s="968">
        <v>0</v>
      </c>
      <c r="N1264" s="967">
        <v>0</v>
      </c>
      <c r="O1264" s="968">
        <v>0</v>
      </c>
      <c r="P1264" s="967">
        <v>0</v>
      </c>
      <c r="Q1264" s="968">
        <v>0</v>
      </c>
      <c r="R1264" s="967">
        <v>4</v>
      </c>
      <c r="S1264" s="968">
        <v>19018.989999999998</v>
      </c>
      <c r="T1264" s="967">
        <v>0</v>
      </c>
      <c r="U1264" s="968">
        <v>0</v>
      </c>
      <c r="V1264" s="967">
        <v>0</v>
      </c>
      <c r="W1264" s="968">
        <v>0</v>
      </c>
      <c r="X1264" s="967">
        <v>0</v>
      </c>
      <c r="Y1264" s="968">
        <v>0</v>
      </c>
      <c r="Z1264" s="967">
        <v>0</v>
      </c>
      <c r="AA1264" s="968">
        <v>0</v>
      </c>
      <c r="AB1264" s="967">
        <v>0</v>
      </c>
      <c r="AC1264" s="968">
        <v>0</v>
      </c>
      <c r="AD1264" s="967">
        <v>0</v>
      </c>
      <c r="AE1264" s="968">
        <v>0</v>
      </c>
      <c r="AF1264" s="967">
        <v>0</v>
      </c>
      <c r="AG1264" s="968">
        <v>0</v>
      </c>
      <c r="AH1264" s="967">
        <v>0</v>
      </c>
      <c r="AI1264" s="968">
        <v>0</v>
      </c>
    </row>
    <row r="1265" spans="2:38" s="6" customFormat="1">
      <c r="B1265" s="50">
        <v>25901</v>
      </c>
      <c r="C1265" s="948" t="s">
        <v>1412</v>
      </c>
      <c r="D1265" s="11"/>
      <c r="E1265" s="964">
        <v>4</v>
      </c>
      <c r="F1265" s="964"/>
      <c r="G1265" s="964"/>
      <c r="H1265" s="964"/>
      <c r="I1265" s="964"/>
      <c r="J1265" s="964"/>
      <c r="K1265" s="964">
        <v>19018.989999999998</v>
      </c>
      <c r="L1265" s="988">
        <v>0</v>
      </c>
      <c r="M1265" s="964">
        <v>0</v>
      </c>
      <c r="N1265" s="988">
        <v>0</v>
      </c>
      <c r="O1265" s="964">
        <v>0</v>
      </c>
      <c r="P1265" s="988">
        <v>0</v>
      </c>
      <c r="Q1265" s="964">
        <v>0</v>
      </c>
      <c r="R1265" s="988">
        <v>4</v>
      </c>
      <c r="S1265" s="964">
        <v>19018.989999999998</v>
      </c>
      <c r="T1265" s="988">
        <v>0</v>
      </c>
      <c r="U1265" s="964">
        <v>0</v>
      </c>
      <c r="V1265" s="988">
        <v>0</v>
      </c>
      <c r="W1265" s="964">
        <v>0</v>
      </c>
      <c r="X1265" s="988">
        <v>0</v>
      </c>
      <c r="Y1265" s="964">
        <v>0</v>
      </c>
      <c r="Z1265" s="988">
        <v>0</v>
      </c>
      <c r="AA1265" s="964">
        <v>0</v>
      </c>
      <c r="AB1265" s="988">
        <v>0</v>
      </c>
      <c r="AC1265" s="964">
        <v>0</v>
      </c>
      <c r="AD1265" s="988">
        <v>0</v>
      </c>
      <c r="AE1265" s="964">
        <v>0</v>
      </c>
      <c r="AF1265" s="988">
        <v>0</v>
      </c>
      <c r="AG1265" s="964">
        <v>0</v>
      </c>
      <c r="AH1265" s="988">
        <v>0</v>
      </c>
      <c r="AI1265" s="964">
        <v>0</v>
      </c>
    </row>
    <row r="1266" spans="2:38" s="6" customFormat="1">
      <c r="B1266" s="50"/>
      <c r="C1266" s="73" t="s">
        <v>1413</v>
      </c>
      <c r="D1266" s="11"/>
      <c r="E1266" s="91">
        <v>4</v>
      </c>
      <c r="F1266" s="9" t="s">
        <v>11</v>
      </c>
      <c r="G1266" s="113"/>
      <c r="H1266" s="113"/>
      <c r="I1266" s="113"/>
      <c r="J1266" s="39">
        <v>5568</v>
      </c>
      <c r="K1266" s="18">
        <v>19018.989999999998</v>
      </c>
      <c r="L1266" s="969">
        <v>0</v>
      </c>
      <c r="M1266" s="39">
        <v>0</v>
      </c>
      <c r="N1266" s="1075">
        <v>0</v>
      </c>
      <c r="O1266" s="39">
        <v>0</v>
      </c>
      <c r="P1266" s="1075">
        <v>0</v>
      </c>
      <c r="Q1266" s="39">
        <v>0</v>
      </c>
      <c r="R1266" s="1075">
        <v>4</v>
      </c>
      <c r="S1266" s="39">
        <v>19018.989999999998</v>
      </c>
      <c r="T1266" s="1075">
        <v>0</v>
      </c>
      <c r="U1266" s="39">
        <v>0</v>
      </c>
      <c r="V1266" s="1075">
        <v>0</v>
      </c>
      <c r="W1266" s="39">
        <v>0</v>
      </c>
      <c r="X1266" s="1075">
        <v>0</v>
      </c>
      <c r="Y1266" s="39">
        <v>0</v>
      </c>
      <c r="Z1266" s="1075">
        <v>0</v>
      </c>
      <c r="AA1266" s="39">
        <v>0</v>
      </c>
      <c r="AB1266" s="1075">
        <v>0</v>
      </c>
      <c r="AC1266" s="39">
        <v>0</v>
      </c>
      <c r="AD1266" s="1075">
        <v>0</v>
      </c>
      <c r="AE1266" s="39">
        <v>0</v>
      </c>
      <c r="AF1266" s="1075">
        <v>0</v>
      </c>
      <c r="AG1266" s="39">
        <v>0</v>
      </c>
      <c r="AH1266" s="1075">
        <v>0</v>
      </c>
      <c r="AI1266" s="39">
        <v>0</v>
      </c>
    </row>
    <row r="1267" spans="2:38" s="6" customFormat="1">
      <c r="B1267" s="50">
        <v>2600</v>
      </c>
      <c r="C1267" s="948" t="s">
        <v>1414</v>
      </c>
      <c r="D1267" s="11"/>
      <c r="E1267" s="998">
        <v>67159</v>
      </c>
      <c r="F1267" s="998"/>
      <c r="G1267" s="998">
        <v>0</v>
      </c>
      <c r="H1267" s="998">
        <v>0</v>
      </c>
      <c r="I1267" s="998">
        <v>0</v>
      </c>
      <c r="J1267" s="998"/>
      <c r="K1267" s="998">
        <v>1854081</v>
      </c>
      <c r="L1267" s="91">
        <v>0</v>
      </c>
      <c r="M1267" s="998">
        <v>0</v>
      </c>
      <c r="N1267" s="91">
        <v>0</v>
      </c>
      <c r="O1267" s="998">
        <v>0</v>
      </c>
      <c r="P1267" s="91">
        <v>8</v>
      </c>
      <c r="Q1267" s="998">
        <v>988</v>
      </c>
      <c r="R1267" s="91">
        <v>67137</v>
      </c>
      <c r="S1267" s="998">
        <v>1851750</v>
      </c>
      <c r="T1267" s="91">
        <v>0</v>
      </c>
      <c r="U1267" s="998">
        <v>0</v>
      </c>
      <c r="V1267" s="91">
        <v>0</v>
      </c>
      <c r="W1267" s="998">
        <v>0</v>
      </c>
      <c r="X1267" s="91">
        <v>9</v>
      </c>
      <c r="Y1267" s="998">
        <v>1208</v>
      </c>
      <c r="Z1267" s="91">
        <v>0</v>
      </c>
      <c r="AA1267" s="998">
        <v>0</v>
      </c>
      <c r="AB1267" s="91">
        <v>0</v>
      </c>
      <c r="AC1267" s="998">
        <v>0</v>
      </c>
      <c r="AD1267" s="91">
        <v>5</v>
      </c>
      <c r="AE1267" s="998">
        <v>135</v>
      </c>
      <c r="AF1267" s="91">
        <v>0</v>
      </c>
      <c r="AG1267" s="998">
        <v>0</v>
      </c>
      <c r="AH1267" s="91">
        <v>0</v>
      </c>
      <c r="AI1267" s="998">
        <v>0</v>
      </c>
    </row>
    <row r="1268" spans="2:38" s="6" customFormat="1">
      <c r="B1268" s="50">
        <v>261</v>
      </c>
      <c r="C1268" s="50" t="s">
        <v>1414</v>
      </c>
      <c r="D1268" s="50"/>
      <c r="E1268" s="968">
        <v>67159</v>
      </c>
      <c r="F1268" s="968"/>
      <c r="G1268" s="968">
        <v>0</v>
      </c>
      <c r="H1268" s="968">
        <v>0</v>
      </c>
      <c r="I1268" s="968">
        <v>0</v>
      </c>
      <c r="J1268" s="968"/>
      <c r="K1268" s="968">
        <v>1854081</v>
      </c>
      <c r="L1268" s="967">
        <v>0</v>
      </c>
      <c r="M1268" s="968">
        <v>0</v>
      </c>
      <c r="N1268" s="967">
        <v>0</v>
      </c>
      <c r="O1268" s="968">
        <v>0</v>
      </c>
      <c r="P1268" s="967">
        <v>8</v>
      </c>
      <c r="Q1268" s="968">
        <v>988</v>
      </c>
      <c r="R1268" s="967">
        <v>67137</v>
      </c>
      <c r="S1268" s="968">
        <v>1851750</v>
      </c>
      <c r="T1268" s="967">
        <v>0</v>
      </c>
      <c r="U1268" s="968">
        <v>0</v>
      </c>
      <c r="V1268" s="967">
        <v>0</v>
      </c>
      <c r="W1268" s="968">
        <v>0</v>
      </c>
      <c r="X1268" s="967">
        <v>9</v>
      </c>
      <c r="Y1268" s="968">
        <v>1208</v>
      </c>
      <c r="Z1268" s="967">
        <v>0</v>
      </c>
      <c r="AA1268" s="968">
        <v>0</v>
      </c>
      <c r="AB1268" s="967">
        <v>0</v>
      </c>
      <c r="AC1268" s="968">
        <v>0</v>
      </c>
      <c r="AD1268" s="967">
        <v>5</v>
      </c>
      <c r="AE1268" s="968">
        <v>135</v>
      </c>
      <c r="AF1268" s="967">
        <v>0</v>
      </c>
      <c r="AG1268" s="968">
        <v>0</v>
      </c>
      <c r="AH1268" s="967">
        <v>0</v>
      </c>
      <c r="AI1268" s="968">
        <v>0</v>
      </c>
    </row>
    <row r="1269" spans="2:38" s="6" customFormat="1">
      <c r="B1269" s="50">
        <v>26101</v>
      </c>
      <c r="C1269" s="948" t="s">
        <v>1414</v>
      </c>
      <c r="D1269" s="11"/>
      <c r="E1269" s="964">
        <v>67159</v>
      </c>
      <c r="F1269" s="964"/>
      <c r="G1269" s="964">
        <v>0</v>
      </c>
      <c r="H1269" s="964">
        <v>0</v>
      </c>
      <c r="I1269" s="964">
        <v>0</v>
      </c>
      <c r="J1269" s="964"/>
      <c r="K1269" s="964">
        <v>1854081</v>
      </c>
      <c r="L1269" s="988">
        <v>0</v>
      </c>
      <c r="M1269" s="964">
        <v>0</v>
      </c>
      <c r="N1269" s="988">
        <v>0</v>
      </c>
      <c r="O1269" s="964">
        <v>0</v>
      </c>
      <c r="P1269" s="988">
        <v>8</v>
      </c>
      <c r="Q1269" s="964">
        <v>988</v>
      </c>
      <c r="R1269" s="988">
        <v>67137</v>
      </c>
      <c r="S1269" s="964">
        <v>1851750</v>
      </c>
      <c r="T1269" s="988">
        <v>0</v>
      </c>
      <c r="U1269" s="964">
        <v>0</v>
      </c>
      <c r="V1269" s="988">
        <v>0</v>
      </c>
      <c r="W1269" s="964">
        <v>0</v>
      </c>
      <c r="X1269" s="988">
        <v>9</v>
      </c>
      <c r="Y1269" s="964">
        <v>1208</v>
      </c>
      <c r="Z1269" s="988">
        <v>0</v>
      </c>
      <c r="AA1269" s="964">
        <v>0</v>
      </c>
      <c r="AB1269" s="988">
        <v>0</v>
      </c>
      <c r="AC1269" s="964">
        <v>0</v>
      </c>
      <c r="AD1269" s="988">
        <v>5</v>
      </c>
      <c r="AE1269" s="964">
        <v>135</v>
      </c>
      <c r="AF1269" s="988">
        <v>0</v>
      </c>
      <c r="AG1269" s="964">
        <v>0</v>
      </c>
      <c r="AH1269" s="988">
        <v>0</v>
      </c>
      <c r="AI1269" s="964">
        <v>0</v>
      </c>
    </row>
    <row r="1270" spans="2:38" s="6" customFormat="1" ht="66">
      <c r="B1270" s="55">
        <v>337.02259259259262</v>
      </c>
      <c r="C1270" s="12" t="s">
        <v>1415</v>
      </c>
      <c r="D1270" s="11"/>
      <c r="E1270" s="91">
        <v>24</v>
      </c>
      <c r="F1270" s="9" t="s">
        <v>260</v>
      </c>
      <c r="G1270" s="16" t="s">
        <v>12</v>
      </c>
      <c r="H1270" s="17" t="s">
        <v>13</v>
      </c>
      <c r="I1270" s="16" t="s">
        <v>14</v>
      </c>
      <c r="J1270" s="39">
        <v>364</v>
      </c>
      <c r="K1270" s="18">
        <v>8736</v>
      </c>
      <c r="L1270" s="969">
        <v>0</v>
      </c>
      <c r="M1270" s="39">
        <v>0</v>
      </c>
      <c r="N1270" s="1075">
        <v>0</v>
      </c>
      <c r="O1270" s="39">
        <v>0</v>
      </c>
      <c r="P1270" s="1075">
        <v>2</v>
      </c>
      <c r="Q1270" s="39">
        <v>728</v>
      </c>
      <c r="R1270" s="1075">
        <v>20</v>
      </c>
      <c r="S1270" s="39">
        <v>7280</v>
      </c>
      <c r="T1270" s="1075">
        <v>0</v>
      </c>
      <c r="U1270" s="39">
        <v>0</v>
      </c>
      <c r="V1270" s="1075">
        <v>0</v>
      </c>
      <c r="W1270" s="39">
        <v>0</v>
      </c>
      <c r="X1270" s="1075">
        <v>2</v>
      </c>
      <c r="Y1270" s="39">
        <v>728</v>
      </c>
      <c r="Z1270" s="1075">
        <v>0</v>
      </c>
      <c r="AA1270" s="39">
        <v>0</v>
      </c>
      <c r="AB1270" s="1075">
        <v>0</v>
      </c>
      <c r="AC1270" s="39">
        <v>0</v>
      </c>
      <c r="AD1270" s="1075">
        <v>0</v>
      </c>
      <c r="AE1270" s="39">
        <v>0</v>
      </c>
      <c r="AF1270" s="1075">
        <v>0</v>
      </c>
      <c r="AG1270" s="39">
        <v>0</v>
      </c>
      <c r="AH1270" s="1075">
        <v>0</v>
      </c>
      <c r="AI1270" s="39">
        <v>0</v>
      </c>
    </row>
    <row r="1271" spans="2:38" s="6" customFormat="1" ht="66">
      <c r="B1271" s="55">
        <v>1810</v>
      </c>
      <c r="C1271" s="12" t="s">
        <v>1416</v>
      </c>
      <c r="D1271" s="11"/>
      <c r="E1271" s="91">
        <v>1</v>
      </c>
      <c r="F1271" s="9" t="s">
        <v>1140</v>
      </c>
      <c r="G1271" s="16" t="s">
        <v>12</v>
      </c>
      <c r="H1271" s="17" t="s">
        <v>13</v>
      </c>
      <c r="I1271" s="16" t="s">
        <v>14</v>
      </c>
      <c r="J1271" s="39">
        <v>1955</v>
      </c>
      <c r="K1271" s="18">
        <v>1955</v>
      </c>
      <c r="L1271" s="969">
        <v>0</v>
      </c>
      <c r="M1271" s="39">
        <v>0</v>
      </c>
      <c r="N1271" s="1075">
        <v>0</v>
      </c>
      <c r="O1271" s="39">
        <v>0</v>
      </c>
      <c r="P1271" s="1075">
        <v>0</v>
      </c>
      <c r="Q1271" s="39">
        <v>0</v>
      </c>
      <c r="R1271" s="1075">
        <v>1</v>
      </c>
      <c r="S1271" s="39">
        <v>1955</v>
      </c>
      <c r="T1271" s="1075">
        <v>0</v>
      </c>
      <c r="U1271" s="39">
        <v>0</v>
      </c>
      <c r="V1271" s="1075">
        <v>0</v>
      </c>
      <c r="W1271" s="39">
        <v>0</v>
      </c>
      <c r="X1271" s="1075">
        <v>0</v>
      </c>
      <c r="Y1271" s="39">
        <v>0</v>
      </c>
      <c r="Z1271" s="1075">
        <v>0</v>
      </c>
      <c r="AA1271" s="39">
        <v>0</v>
      </c>
      <c r="AB1271" s="1075">
        <v>0</v>
      </c>
      <c r="AC1271" s="39">
        <v>0</v>
      </c>
      <c r="AD1271" s="1075">
        <v>0</v>
      </c>
      <c r="AE1271" s="39">
        <v>0</v>
      </c>
      <c r="AF1271" s="1075">
        <v>0</v>
      </c>
      <c r="AG1271" s="39">
        <v>0</v>
      </c>
      <c r="AH1271" s="1075">
        <v>0</v>
      </c>
      <c r="AI1271" s="39">
        <v>0</v>
      </c>
    </row>
    <row r="1272" spans="2:38" s="6" customFormat="1" ht="66">
      <c r="B1272" s="55">
        <v>90</v>
      </c>
      <c r="C1272" s="1017" t="s">
        <v>1417</v>
      </c>
      <c r="D1272" s="11"/>
      <c r="E1272" s="91">
        <v>25</v>
      </c>
      <c r="F1272" s="29" t="s">
        <v>260</v>
      </c>
      <c r="G1272" s="16" t="s">
        <v>12</v>
      </c>
      <c r="H1272" s="17" t="s">
        <v>13</v>
      </c>
      <c r="I1272" s="16" t="s">
        <v>14</v>
      </c>
      <c r="J1272" s="39">
        <v>98</v>
      </c>
      <c r="K1272" s="18">
        <v>2450</v>
      </c>
      <c r="L1272" s="969">
        <v>0</v>
      </c>
      <c r="M1272" s="39">
        <v>0</v>
      </c>
      <c r="N1272" s="1075">
        <v>0</v>
      </c>
      <c r="O1272" s="39">
        <v>0</v>
      </c>
      <c r="P1272" s="1075">
        <v>0</v>
      </c>
      <c r="Q1272" s="39">
        <v>0</v>
      </c>
      <c r="R1272" s="1075">
        <v>25</v>
      </c>
      <c r="S1272" s="39">
        <v>2450</v>
      </c>
      <c r="T1272" s="1075">
        <v>0</v>
      </c>
      <c r="U1272" s="39">
        <v>0</v>
      </c>
      <c r="V1272" s="1075">
        <v>0</v>
      </c>
      <c r="W1272" s="39">
        <v>0</v>
      </c>
      <c r="X1272" s="1075">
        <v>0</v>
      </c>
      <c r="Y1272" s="39">
        <v>0</v>
      </c>
      <c r="Z1272" s="1075">
        <v>0</v>
      </c>
      <c r="AA1272" s="39">
        <v>0</v>
      </c>
      <c r="AB1272" s="1075">
        <v>0</v>
      </c>
      <c r="AC1272" s="39">
        <v>0</v>
      </c>
      <c r="AD1272" s="1075">
        <v>0</v>
      </c>
      <c r="AE1272" s="39">
        <v>0</v>
      </c>
      <c r="AF1272" s="1075">
        <v>0</v>
      </c>
      <c r="AG1272" s="39">
        <v>0</v>
      </c>
      <c r="AH1272" s="1075">
        <v>0</v>
      </c>
      <c r="AI1272" s="39">
        <v>0</v>
      </c>
    </row>
    <row r="1273" spans="2:38" s="6" customFormat="1" ht="66">
      <c r="B1273" s="55">
        <v>253.76307692307694</v>
      </c>
      <c r="C1273" s="24" t="s">
        <v>1418</v>
      </c>
      <c r="D1273" s="11"/>
      <c r="E1273" s="91">
        <v>10</v>
      </c>
      <c r="F1273" s="9" t="s">
        <v>260</v>
      </c>
      <c r="G1273" s="16" t="s">
        <v>12</v>
      </c>
      <c r="H1273" s="17" t="s">
        <v>13</v>
      </c>
      <c r="I1273" s="16" t="s">
        <v>14</v>
      </c>
      <c r="J1273" s="39">
        <v>275</v>
      </c>
      <c r="K1273" s="18">
        <v>2750</v>
      </c>
      <c r="L1273" s="969">
        <v>0</v>
      </c>
      <c r="M1273" s="39">
        <v>0</v>
      </c>
      <c r="N1273" s="1075">
        <v>0</v>
      </c>
      <c r="O1273" s="39">
        <v>0</v>
      </c>
      <c r="P1273" s="1075">
        <v>0</v>
      </c>
      <c r="Q1273" s="39">
        <v>0</v>
      </c>
      <c r="R1273" s="1075">
        <v>10</v>
      </c>
      <c r="S1273" s="39">
        <v>2750</v>
      </c>
      <c r="T1273" s="1075">
        <v>0</v>
      </c>
      <c r="U1273" s="39">
        <v>0</v>
      </c>
      <c r="V1273" s="1075">
        <v>0</v>
      </c>
      <c r="W1273" s="39">
        <v>0</v>
      </c>
      <c r="X1273" s="1075">
        <v>0</v>
      </c>
      <c r="Y1273" s="39">
        <v>0</v>
      </c>
      <c r="Z1273" s="1075">
        <v>0</v>
      </c>
      <c r="AA1273" s="39">
        <v>0</v>
      </c>
      <c r="AB1273" s="1075">
        <v>0</v>
      </c>
      <c r="AC1273" s="39">
        <v>0</v>
      </c>
      <c r="AD1273" s="1075">
        <v>0</v>
      </c>
      <c r="AE1273" s="39">
        <v>0</v>
      </c>
      <c r="AF1273" s="1075">
        <v>0</v>
      </c>
      <c r="AG1273" s="39">
        <v>0</v>
      </c>
      <c r="AH1273" s="1075">
        <v>0</v>
      </c>
      <c r="AI1273" s="39">
        <v>0</v>
      </c>
    </row>
    <row r="1274" spans="2:38" s="6" customFormat="1" ht="66">
      <c r="B1274" s="55">
        <v>203.5</v>
      </c>
      <c r="C1274" s="24" t="s">
        <v>1419</v>
      </c>
      <c r="D1274" s="11"/>
      <c r="E1274" s="91">
        <v>13</v>
      </c>
      <c r="F1274" s="9" t="s">
        <v>260</v>
      </c>
      <c r="G1274" s="16" t="s">
        <v>12</v>
      </c>
      <c r="H1274" s="17" t="s">
        <v>13</v>
      </c>
      <c r="I1274" s="16" t="s">
        <v>14</v>
      </c>
      <c r="J1274" s="39">
        <v>220</v>
      </c>
      <c r="K1274" s="18">
        <v>2860</v>
      </c>
      <c r="L1274" s="969">
        <v>0</v>
      </c>
      <c r="M1274" s="39">
        <v>0</v>
      </c>
      <c r="N1274" s="1075">
        <v>0</v>
      </c>
      <c r="O1274" s="39">
        <v>0</v>
      </c>
      <c r="P1274" s="1075">
        <v>0</v>
      </c>
      <c r="Q1274" s="39">
        <v>0</v>
      </c>
      <c r="R1274" s="1075">
        <v>12</v>
      </c>
      <c r="S1274" s="39">
        <v>2640</v>
      </c>
      <c r="T1274" s="1075">
        <v>0</v>
      </c>
      <c r="U1274" s="39">
        <v>0</v>
      </c>
      <c r="V1274" s="1075">
        <v>0</v>
      </c>
      <c r="W1274" s="39">
        <v>0</v>
      </c>
      <c r="X1274" s="1075">
        <v>1</v>
      </c>
      <c r="Y1274" s="39">
        <v>220</v>
      </c>
      <c r="Z1274" s="1075">
        <v>0</v>
      </c>
      <c r="AA1274" s="39">
        <v>0</v>
      </c>
      <c r="AB1274" s="1075">
        <v>0</v>
      </c>
      <c r="AC1274" s="39">
        <v>0</v>
      </c>
      <c r="AD1274" s="1075">
        <v>0</v>
      </c>
      <c r="AE1274" s="39">
        <v>0</v>
      </c>
      <c r="AF1274" s="1075">
        <v>0</v>
      </c>
      <c r="AG1274" s="39">
        <v>0</v>
      </c>
      <c r="AH1274" s="1075">
        <v>0</v>
      </c>
      <c r="AI1274" s="39">
        <v>0</v>
      </c>
    </row>
    <row r="1275" spans="2:38" s="6" customFormat="1" ht="66">
      <c r="B1275" s="55">
        <v>115.15545454545455</v>
      </c>
      <c r="C1275" s="131" t="s">
        <v>1420</v>
      </c>
      <c r="D1275" s="11"/>
      <c r="E1275" s="91">
        <v>8</v>
      </c>
      <c r="F1275" s="9" t="s">
        <v>11</v>
      </c>
      <c r="G1275" s="16" t="s">
        <v>12</v>
      </c>
      <c r="H1275" s="17" t="s">
        <v>13</v>
      </c>
      <c r="I1275" s="16" t="s">
        <v>14</v>
      </c>
      <c r="J1275" s="39">
        <v>125</v>
      </c>
      <c r="K1275" s="18">
        <v>1000</v>
      </c>
      <c r="L1275" s="969">
        <v>0</v>
      </c>
      <c r="M1275" s="39">
        <v>0</v>
      </c>
      <c r="N1275" s="1075">
        <v>0</v>
      </c>
      <c r="O1275" s="39">
        <v>0</v>
      </c>
      <c r="P1275" s="1075">
        <v>1</v>
      </c>
      <c r="Q1275" s="39">
        <v>125</v>
      </c>
      <c r="R1275" s="1075">
        <v>6</v>
      </c>
      <c r="S1275" s="39">
        <v>750</v>
      </c>
      <c r="T1275" s="1075">
        <v>0</v>
      </c>
      <c r="U1275" s="39">
        <v>0</v>
      </c>
      <c r="V1275" s="1075">
        <v>0</v>
      </c>
      <c r="W1275" s="39">
        <v>0</v>
      </c>
      <c r="X1275" s="1075">
        <v>1</v>
      </c>
      <c r="Y1275" s="39">
        <v>125</v>
      </c>
      <c r="Z1275" s="1075">
        <v>0</v>
      </c>
      <c r="AA1275" s="39">
        <v>0</v>
      </c>
      <c r="AB1275" s="1075">
        <v>0</v>
      </c>
      <c r="AC1275" s="39">
        <v>0</v>
      </c>
      <c r="AD1275" s="1075">
        <v>0</v>
      </c>
      <c r="AE1275" s="39">
        <v>0</v>
      </c>
      <c r="AF1275" s="1075">
        <v>0</v>
      </c>
      <c r="AG1275" s="39">
        <v>0</v>
      </c>
      <c r="AH1275" s="1075">
        <v>0</v>
      </c>
      <c r="AI1275" s="39">
        <v>0</v>
      </c>
    </row>
    <row r="1276" spans="2:38" s="6" customFormat="1" ht="66">
      <c r="B1276" s="55">
        <v>280</v>
      </c>
      <c r="C1276" s="162" t="s">
        <v>1421</v>
      </c>
      <c r="D1276" s="11"/>
      <c r="E1276" s="91">
        <v>1</v>
      </c>
      <c r="F1276" s="9" t="s">
        <v>1140</v>
      </c>
      <c r="G1276" s="16" t="s">
        <v>12</v>
      </c>
      <c r="H1276" s="17" t="s">
        <v>13</v>
      </c>
      <c r="I1276" s="16" t="s">
        <v>14</v>
      </c>
      <c r="J1276" s="39">
        <v>303</v>
      </c>
      <c r="K1276" s="18">
        <v>303</v>
      </c>
      <c r="L1276" s="969">
        <v>0</v>
      </c>
      <c r="M1276" s="39">
        <v>0</v>
      </c>
      <c r="N1276" s="1075">
        <v>0</v>
      </c>
      <c r="O1276" s="39">
        <v>0</v>
      </c>
      <c r="P1276" s="1075">
        <v>0</v>
      </c>
      <c r="Q1276" s="39">
        <v>0</v>
      </c>
      <c r="R1276" s="1075">
        <v>1</v>
      </c>
      <c r="S1276" s="39">
        <v>303</v>
      </c>
      <c r="T1276" s="1075">
        <v>0</v>
      </c>
      <c r="U1276" s="39">
        <v>0</v>
      </c>
      <c r="V1276" s="1075">
        <v>0</v>
      </c>
      <c r="W1276" s="39">
        <v>0</v>
      </c>
      <c r="X1276" s="1075">
        <v>0</v>
      </c>
      <c r="Y1276" s="39">
        <v>0</v>
      </c>
      <c r="Z1276" s="1075">
        <v>0</v>
      </c>
      <c r="AA1276" s="39">
        <v>0</v>
      </c>
      <c r="AB1276" s="1075">
        <v>0</v>
      </c>
      <c r="AC1276" s="39">
        <v>0</v>
      </c>
      <c r="AD1276" s="1075">
        <v>0</v>
      </c>
      <c r="AE1276" s="39">
        <v>0</v>
      </c>
      <c r="AF1276" s="1075">
        <v>0</v>
      </c>
      <c r="AG1276" s="39">
        <v>0</v>
      </c>
      <c r="AH1276" s="1075">
        <v>0</v>
      </c>
      <c r="AI1276" s="39">
        <v>0</v>
      </c>
    </row>
    <row r="1277" spans="2:38" s="6" customFormat="1" ht="66">
      <c r="B1277" s="55">
        <v>27</v>
      </c>
      <c r="C1277" s="1003" t="s">
        <v>1422</v>
      </c>
      <c r="D1277" s="11"/>
      <c r="E1277" s="91">
        <v>5000</v>
      </c>
      <c r="F1277" s="29" t="s">
        <v>260</v>
      </c>
      <c r="G1277" s="16" t="s">
        <v>12</v>
      </c>
      <c r="H1277" s="17" t="s">
        <v>13</v>
      </c>
      <c r="I1277" s="16" t="s">
        <v>14</v>
      </c>
      <c r="J1277" s="39">
        <v>30</v>
      </c>
      <c r="K1277" s="18">
        <v>150000</v>
      </c>
      <c r="L1277" s="969">
        <v>0</v>
      </c>
      <c r="M1277" s="39">
        <v>0</v>
      </c>
      <c r="N1277" s="1075">
        <v>0</v>
      </c>
      <c r="O1277" s="39">
        <v>0</v>
      </c>
      <c r="P1277" s="1075">
        <v>0</v>
      </c>
      <c r="Q1277" s="39">
        <v>0</v>
      </c>
      <c r="R1277" s="1075">
        <v>5000</v>
      </c>
      <c r="S1277" s="39">
        <v>150000</v>
      </c>
      <c r="T1277" s="1075">
        <v>0</v>
      </c>
      <c r="U1277" s="39">
        <v>0</v>
      </c>
      <c r="V1277" s="1075">
        <v>0</v>
      </c>
      <c r="W1277" s="39">
        <v>0</v>
      </c>
      <c r="X1277" s="1075">
        <v>0</v>
      </c>
      <c r="Y1277" s="39">
        <v>0</v>
      </c>
      <c r="Z1277" s="1075">
        <v>0</v>
      </c>
      <c r="AA1277" s="39">
        <v>0</v>
      </c>
      <c r="AB1277" s="1075">
        <v>0</v>
      </c>
      <c r="AC1277" s="39">
        <v>0</v>
      </c>
      <c r="AD1277" s="1075">
        <v>0</v>
      </c>
      <c r="AE1277" s="39">
        <v>0</v>
      </c>
      <c r="AF1277" s="1075">
        <v>0</v>
      </c>
      <c r="AG1277" s="39">
        <v>0</v>
      </c>
      <c r="AH1277" s="1075">
        <v>0</v>
      </c>
      <c r="AI1277" s="39">
        <v>0</v>
      </c>
      <c r="AL1277" s="8"/>
    </row>
    <row r="1278" spans="2:38" s="6" customFormat="1" ht="66">
      <c r="B1278" s="55">
        <v>25</v>
      </c>
      <c r="C1278" s="163" t="s">
        <v>1423</v>
      </c>
      <c r="D1278" s="11"/>
      <c r="E1278" s="91">
        <v>62015</v>
      </c>
      <c r="F1278" s="9" t="s">
        <v>260</v>
      </c>
      <c r="G1278" s="16" t="s">
        <v>12</v>
      </c>
      <c r="H1278" s="17" t="s">
        <v>13</v>
      </c>
      <c r="I1278" s="16" t="s">
        <v>14</v>
      </c>
      <c r="J1278" s="39">
        <v>27</v>
      </c>
      <c r="K1278" s="18">
        <v>1674405</v>
      </c>
      <c r="L1278" s="969">
        <v>0</v>
      </c>
      <c r="M1278" s="39">
        <v>0</v>
      </c>
      <c r="N1278" s="1075">
        <v>0</v>
      </c>
      <c r="O1278" s="39">
        <v>0</v>
      </c>
      <c r="P1278" s="1075">
        <v>5</v>
      </c>
      <c r="Q1278" s="39">
        <v>135</v>
      </c>
      <c r="R1278" s="1075">
        <v>62000</v>
      </c>
      <c r="S1278" s="39">
        <v>1674000</v>
      </c>
      <c r="T1278" s="1075">
        <v>0</v>
      </c>
      <c r="U1278" s="39">
        <v>0</v>
      </c>
      <c r="V1278" s="1075">
        <v>0</v>
      </c>
      <c r="W1278" s="39">
        <v>0</v>
      </c>
      <c r="X1278" s="1075">
        <v>5</v>
      </c>
      <c r="Y1278" s="39">
        <v>135</v>
      </c>
      <c r="Z1278" s="1075">
        <v>0</v>
      </c>
      <c r="AA1278" s="39">
        <v>0</v>
      </c>
      <c r="AB1278" s="1075">
        <v>0</v>
      </c>
      <c r="AC1278" s="39">
        <v>0</v>
      </c>
      <c r="AD1278" s="1075">
        <v>5</v>
      </c>
      <c r="AE1278" s="39">
        <v>135</v>
      </c>
      <c r="AF1278" s="1075">
        <v>0</v>
      </c>
      <c r="AG1278" s="39">
        <v>0</v>
      </c>
      <c r="AH1278" s="1075">
        <v>0</v>
      </c>
      <c r="AI1278" s="39">
        <v>0</v>
      </c>
    </row>
    <row r="1279" spans="2:38" s="6" customFormat="1" ht="66">
      <c r="B1279" s="55">
        <v>481.25</v>
      </c>
      <c r="C1279" s="1018" t="s">
        <v>1424</v>
      </c>
      <c r="D1279" s="11"/>
      <c r="E1279" s="91">
        <v>4</v>
      </c>
      <c r="F1279" s="29" t="s">
        <v>1425</v>
      </c>
      <c r="G1279" s="16" t="s">
        <v>12</v>
      </c>
      <c r="H1279" s="17" t="s">
        <v>13</v>
      </c>
      <c r="I1279" s="16" t="s">
        <v>14</v>
      </c>
      <c r="J1279" s="39">
        <v>520</v>
      </c>
      <c r="K1279" s="18">
        <v>2080</v>
      </c>
      <c r="L1279" s="969">
        <v>0</v>
      </c>
      <c r="M1279" s="39">
        <v>0</v>
      </c>
      <c r="N1279" s="1075">
        <v>0</v>
      </c>
      <c r="O1279" s="39">
        <v>0</v>
      </c>
      <c r="P1279" s="1075">
        <v>0</v>
      </c>
      <c r="Q1279" s="39">
        <v>0</v>
      </c>
      <c r="R1279" s="1075">
        <v>4</v>
      </c>
      <c r="S1279" s="39">
        <v>2080</v>
      </c>
      <c r="T1279" s="1075">
        <v>0</v>
      </c>
      <c r="U1279" s="39">
        <v>0</v>
      </c>
      <c r="V1279" s="1075">
        <v>0</v>
      </c>
      <c r="W1279" s="39">
        <v>0</v>
      </c>
      <c r="X1279" s="1075">
        <v>0</v>
      </c>
      <c r="Y1279" s="39">
        <v>0</v>
      </c>
      <c r="Z1279" s="1075">
        <v>0</v>
      </c>
      <c r="AA1279" s="39">
        <v>0</v>
      </c>
      <c r="AB1279" s="1075">
        <v>0</v>
      </c>
      <c r="AC1279" s="39">
        <v>0</v>
      </c>
      <c r="AD1279" s="1075">
        <v>0</v>
      </c>
      <c r="AE1279" s="39">
        <v>0</v>
      </c>
      <c r="AF1279" s="1075">
        <v>0</v>
      </c>
      <c r="AG1279" s="39">
        <v>0</v>
      </c>
      <c r="AH1279" s="1075">
        <v>0</v>
      </c>
      <c r="AI1279" s="39">
        <v>0</v>
      </c>
    </row>
    <row r="1280" spans="2:38" s="6" customFormat="1" ht="66">
      <c r="B1280" s="55">
        <v>110</v>
      </c>
      <c r="C1280" s="1018" t="s">
        <v>1426</v>
      </c>
      <c r="D1280" s="11"/>
      <c r="E1280" s="91">
        <v>18</v>
      </c>
      <c r="F1280" s="29" t="s">
        <v>260</v>
      </c>
      <c r="G1280" s="16" t="s">
        <v>12</v>
      </c>
      <c r="H1280" s="17" t="s">
        <v>13</v>
      </c>
      <c r="I1280" s="16" t="s">
        <v>14</v>
      </c>
      <c r="J1280" s="39">
        <v>119</v>
      </c>
      <c r="K1280" s="18">
        <v>2142</v>
      </c>
      <c r="L1280" s="969">
        <v>0</v>
      </c>
      <c r="M1280" s="39">
        <v>0</v>
      </c>
      <c r="N1280" s="1075">
        <v>0</v>
      </c>
      <c r="O1280" s="39">
        <v>0</v>
      </c>
      <c r="P1280" s="1075">
        <v>0</v>
      </c>
      <c r="Q1280" s="39">
        <v>0</v>
      </c>
      <c r="R1280" s="1075">
        <v>18</v>
      </c>
      <c r="S1280" s="39">
        <v>2142</v>
      </c>
      <c r="T1280" s="1075">
        <v>0</v>
      </c>
      <c r="U1280" s="39">
        <v>0</v>
      </c>
      <c r="V1280" s="1075">
        <v>0</v>
      </c>
      <c r="W1280" s="39">
        <v>0</v>
      </c>
      <c r="X1280" s="1075">
        <v>0</v>
      </c>
      <c r="Y1280" s="39">
        <v>0</v>
      </c>
      <c r="Z1280" s="1075">
        <v>0</v>
      </c>
      <c r="AA1280" s="39">
        <v>0</v>
      </c>
      <c r="AB1280" s="1075">
        <v>0</v>
      </c>
      <c r="AC1280" s="39">
        <v>0</v>
      </c>
      <c r="AD1280" s="1075">
        <v>0</v>
      </c>
      <c r="AE1280" s="39">
        <v>0</v>
      </c>
      <c r="AF1280" s="1075">
        <v>0</v>
      </c>
      <c r="AG1280" s="39">
        <v>0</v>
      </c>
      <c r="AH1280" s="1075">
        <v>0</v>
      </c>
      <c r="AI1280" s="39">
        <v>0</v>
      </c>
    </row>
    <row r="1281" spans="2:35" s="6" customFormat="1" ht="66">
      <c r="B1281" s="55">
        <v>125</v>
      </c>
      <c r="C1281" s="1019" t="s">
        <v>1427</v>
      </c>
      <c r="D1281" s="132"/>
      <c r="E1281" s="91">
        <v>40</v>
      </c>
      <c r="F1281" s="29" t="s">
        <v>11</v>
      </c>
      <c r="G1281" s="16" t="s">
        <v>12</v>
      </c>
      <c r="H1281" s="17" t="s">
        <v>13</v>
      </c>
      <c r="I1281" s="16" t="s">
        <v>14</v>
      </c>
      <c r="J1281" s="39">
        <v>135</v>
      </c>
      <c r="K1281" s="18">
        <v>5400</v>
      </c>
      <c r="L1281" s="969">
        <v>0</v>
      </c>
      <c r="M1281" s="39">
        <v>0</v>
      </c>
      <c r="N1281" s="1075">
        <v>0</v>
      </c>
      <c r="O1281" s="39">
        <v>0</v>
      </c>
      <c r="P1281" s="1075">
        <v>0</v>
      </c>
      <c r="Q1281" s="39">
        <v>0</v>
      </c>
      <c r="R1281" s="1075">
        <v>40</v>
      </c>
      <c r="S1281" s="39">
        <v>5400</v>
      </c>
      <c r="T1281" s="1075">
        <v>0</v>
      </c>
      <c r="U1281" s="39">
        <v>0</v>
      </c>
      <c r="V1281" s="1075">
        <v>0</v>
      </c>
      <c r="W1281" s="39">
        <v>0</v>
      </c>
      <c r="X1281" s="1075">
        <v>0</v>
      </c>
      <c r="Y1281" s="39">
        <v>0</v>
      </c>
      <c r="Z1281" s="1075">
        <v>0</v>
      </c>
      <c r="AA1281" s="39">
        <v>0</v>
      </c>
      <c r="AB1281" s="1075">
        <v>0</v>
      </c>
      <c r="AC1281" s="39">
        <v>0</v>
      </c>
      <c r="AD1281" s="1075">
        <v>0</v>
      </c>
      <c r="AE1281" s="39">
        <v>0</v>
      </c>
      <c r="AF1281" s="1075">
        <v>0</v>
      </c>
      <c r="AG1281" s="39">
        <v>0</v>
      </c>
      <c r="AH1281" s="1075">
        <v>0</v>
      </c>
      <c r="AI1281" s="39">
        <v>0</v>
      </c>
    </row>
    <row r="1282" spans="2:35" s="6" customFormat="1">
      <c r="B1282" s="50">
        <v>262</v>
      </c>
      <c r="C1282" s="50" t="s">
        <v>1428</v>
      </c>
      <c r="D1282" s="50"/>
      <c r="E1282" s="968">
        <v>0</v>
      </c>
      <c r="F1282" s="968"/>
      <c r="G1282" s="968">
        <v>0</v>
      </c>
      <c r="H1282" s="968">
        <v>0</v>
      </c>
      <c r="I1282" s="968">
        <v>0</v>
      </c>
      <c r="J1282" s="968"/>
      <c r="K1282" s="968">
        <v>0</v>
      </c>
      <c r="L1282" s="967">
        <v>0</v>
      </c>
      <c r="M1282" s="968">
        <v>0</v>
      </c>
      <c r="N1282" s="967">
        <v>0</v>
      </c>
      <c r="O1282" s="968">
        <v>0</v>
      </c>
      <c r="P1282" s="967">
        <v>0</v>
      </c>
      <c r="Q1282" s="968">
        <v>0</v>
      </c>
      <c r="R1282" s="967">
        <v>0</v>
      </c>
      <c r="S1282" s="968">
        <v>0</v>
      </c>
      <c r="T1282" s="967">
        <v>0</v>
      </c>
      <c r="U1282" s="968">
        <v>0</v>
      </c>
      <c r="V1282" s="967">
        <v>0</v>
      </c>
      <c r="W1282" s="968">
        <v>0</v>
      </c>
      <c r="X1282" s="967">
        <v>0</v>
      </c>
      <c r="Y1282" s="968">
        <v>0</v>
      </c>
      <c r="Z1282" s="967">
        <v>0</v>
      </c>
      <c r="AA1282" s="968">
        <v>0</v>
      </c>
      <c r="AB1282" s="967">
        <v>0</v>
      </c>
      <c r="AC1282" s="968">
        <v>0</v>
      </c>
      <c r="AD1282" s="967">
        <v>0</v>
      </c>
      <c r="AE1282" s="968">
        <v>0</v>
      </c>
      <c r="AF1282" s="967">
        <v>0</v>
      </c>
      <c r="AG1282" s="968">
        <v>0</v>
      </c>
      <c r="AH1282" s="967">
        <v>0</v>
      </c>
      <c r="AI1282" s="968">
        <v>0</v>
      </c>
    </row>
    <row r="1283" spans="2:35" s="6" customFormat="1">
      <c r="B1283" s="50">
        <v>26201</v>
      </c>
      <c r="C1283" s="948" t="s">
        <v>1428</v>
      </c>
      <c r="D1283" s="11"/>
      <c r="E1283" s="964">
        <v>0</v>
      </c>
      <c r="F1283" s="964"/>
      <c r="G1283" s="964">
        <v>0</v>
      </c>
      <c r="H1283" s="964">
        <v>0</v>
      </c>
      <c r="I1283" s="964">
        <v>0</v>
      </c>
      <c r="J1283" s="964"/>
      <c r="K1283" s="964">
        <v>0</v>
      </c>
      <c r="L1283" s="988">
        <v>0</v>
      </c>
      <c r="M1283" s="964">
        <v>0</v>
      </c>
      <c r="N1283" s="988">
        <v>0</v>
      </c>
      <c r="O1283" s="964">
        <v>0</v>
      </c>
      <c r="P1283" s="988">
        <v>0</v>
      </c>
      <c r="Q1283" s="964">
        <v>0</v>
      </c>
      <c r="R1283" s="988">
        <v>0</v>
      </c>
      <c r="S1283" s="964">
        <v>0</v>
      </c>
      <c r="T1283" s="988">
        <v>0</v>
      </c>
      <c r="U1283" s="964">
        <v>0</v>
      </c>
      <c r="V1283" s="988">
        <v>0</v>
      </c>
      <c r="W1283" s="964">
        <v>0</v>
      </c>
      <c r="X1283" s="988">
        <v>0</v>
      </c>
      <c r="Y1283" s="964">
        <v>0</v>
      </c>
      <c r="Z1283" s="988">
        <v>0</v>
      </c>
      <c r="AA1283" s="964">
        <v>0</v>
      </c>
      <c r="AB1283" s="988">
        <v>0</v>
      </c>
      <c r="AC1283" s="964">
        <v>0</v>
      </c>
      <c r="AD1283" s="988">
        <v>0</v>
      </c>
      <c r="AE1283" s="964">
        <v>0</v>
      </c>
      <c r="AF1283" s="988">
        <v>0</v>
      </c>
      <c r="AG1283" s="964">
        <v>0</v>
      </c>
      <c r="AH1283" s="988">
        <v>0</v>
      </c>
      <c r="AI1283" s="964">
        <v>0</v>
      </c>
    </row>
    <row r="1284" spans="2:35" s="6" customFormat="1">
      <c r="B1284" s="121"/>
      <c r="C1284" s="122"/>
      <c r="D1284" s="132"/>
      <c r="E1284" s="91">
        <v>0</v>
      </c>
      <c r="F1284" s="9"/>
      <c r="G1284" s="113"/>
      <c r="H1284" s="113"/>
      <c r="I1284" s="113"/>
      <c r="J1284" s="39"/>
      <c r="K1284" s="18">
        <v>0</v>
      </c>
      <c r="L1284" s="969">
        <v>0</v>
      </c>
      <c r="M1284" s="39">
        <v>0</v>
      </c>
      <c r="N1284" s="1075">
        <v>0</v>
      </c>
      <c r="O1284" s="39">
        <v>0</v>
      </c>
      <c r="P1284" s="1075">
        <v>0</v>
      </c>
      <c r="Q1284" s="39">
        <v>0</v>
      </c>
      <c r="R1284" s="1075">
        <v>0</v>
      </c>
      <c r="S1284" s="39">
        <v>0</v>
      </c>
      <c r="T1284" s="1075">
        <v>0</v>
      </c>
      <c r="U1284" s="39">
        <v>0</v>
      </c>
      <c r="V1284" s="1075">
        <v>0</v>
      </c>
      <c r="W1284" s="39">
        <v>0</v>
      </c>
      <c r="X1284" s="1075">
        <v>0</v>
      </c>
      <c r="Y1284" s="39">
        <v>0</v>
      </c>
      <c r="Z1284" s="1075">
        <v>0</v>
      </c>
      <c r="AA1284" s="39">
        <v>0</v>
      </c>
      <c r="AB1284" s="1075">
        <v>0</v>
      </c>
      <c r="AC1284" s="39">
        <v>0</v>
      </c>
      <c r="AD1284" s="1075">
        <v>0</v>
      </c>
      <c r="AE1284" s="39">
        <v>0</v>
      </c>
      <c r="AF1284" s="1075">
        <v>0</v>
      </c>
      <c r="AG1284" s="39">
        <v>0</v>
      </c>
      <c r="AH1284" s="1075">
        <v>0</v>
      </c>
      <c r="AI1284" s="39">
        <v>0</v>
      </c>
    </row>
    <row r="1285" spans="2:35" s="6" customFormat="1" ht="24">
      <c r="B1285" s="50">
        <v>2700</v>
      </c>
      <c r="C1285" s="948" t="s">
        <v>1429</v>
      </c>
      <c r="D1285" s="11"/>
      <c r="E1285" s="998">
        <v>2650</v>
      </c>
      <c r="F1285" s="998"/>
      <c r="G1285" s="998"/>
      <c r="H1285" s="998"/>
      <c r="I1285" s="998"/>
      <c r="J1285" s="998"/>
      <c r="K1285" s="998">
        <v>998141.397</v>
      </c>
      <c r="L1285" s="91">
        <v>1360</v>
      </c>
      <c r="M1285" s="998">
        <v>727220</v>
      </c>
      <c r="N1285" s="91">
        <v>4</v>
      </c>
      <c r="O1285" s="998">
        <v>1048</v>
      </c>
      <c r="P1285" s="91">
        <v>121</v>
      </c>
      <c r="Q1285" s="998">
        <v>63146</v>
      </c>
      <c r="R1285" s="91">
        <v>294</v>
      </c>
      <c r="S1285" s="998">
        <v>58351</v>
      </c>
      <c r="T1285" s="91">
        <v>0</v>
      </c>
      <c r="U1285" s="998">
        <v>0</v>
      </c>
      <c r="V1285" s="91">
        <v>0</v>
      </c>
      <c r="W1285" s="998">
        <v>0</v>
      </c>
      <c r="X1285" s="91">
        <v>773</v>
      </c>
      <c r="Y1285" s="998">
        <v>147371.397</v>
      </c>
      <c r="Z1285" s="91">
        <v>0</v>
      </c>
      <c r="AA1285" s="998">
        <v>0</v>
      </c>
      <c r="AB1285" s="91">
        <v>0</v>
      </c>
      <c r="AC1285" s="998">
        <v>0</v>
      </c>
      <c r="AD1285" s="91">
        <v>25</v>
      </c>
      <c r="AE1285" s="998">
        <v>1005</v>
      </c>
      <c r="AF1285" s="91">
        <v>0</v>
      </c>
      <c r="AG1285" s="998">
        <v>0</v>
      </c>
      <c r="AH1285" s="91">
        <v>0</v>
      </c>
      <c r="AI1285" s="998">
        <v>0</v>
      </c>
    </row>
    <row r="1286" spans="2:35" s="6" customFormat="1">
      <c r="B1286" s="50">
        <v>271</v>
      </c>
      <c r="C1286" s="50" t="s">
        <v>1430</v>
      </c>
      <c r="D1286" s="50"/>
      <c r="E1286" s="968">
        <v>525</v>
      </c>
      <c r="F1286" s="968"/>
      <c r="G1286" s="968">
        <v>0</v>
      </c>
      <c r="H1286" s="968">
        <v>0</v>
      </c>
      <c r="I1286" s="968">
        <v>0</v>
      </c>
      <c r="J1286" s="968"/>
      <c r="K1286" s="968">
        <v>188771.997</v>
      </c>
      <c r="L1286" s="967">
        <v>0</v>
      </c>
      <c r="M1286" s="968">
        <v>0</v>
      </c>
      <c r="N1286" s="967">
        <v>0</v>
      </c>
      <c r="O1286" s="968">
        <v>0</v>
      </c>
      <c r="P1286" s="967">
        <v>10</v>
      </c>
      <c r="Q1286" s="968">
        <v>26742</v>
      </c>
      <c r="R1286" s="967">
        <v>73</v>
      </c>
      <c r="S1286" s="968">
        <v>28586</v>
      </c>
      <c r="T1286" s="967">
        <v>0</v>
      </c>
      <c r="U1286" s="968">
        <v>0</v>
      </c>
      <c r="V1286" s="967">
        <v>0</v>
      </c>
      <c r="W1286" s="968">
        <v>0</v>
      </c>
      <c r="X1286" s="967">
        <v>344</v>
      </c>
      <c r="Y1286" s="968">
        <v>132563.997</v>
      </c>
      <c r="Z1286" s="967">
        <v>0</v>
      </c>
      <c r="AA1286" s="968">
        <v>0</v>
      </c>
      <c r="AB1286" s="967">
        <v>0</v>
      </c>
      <c r="AC1286" s="968">
        <v>0</v>
      </c>
      <c r="AD1286" s="967">
        <v>20</v>
      </c>
      <c r="AE1286" s="968">
        <v>880</v>
      </c>
      <c r="AF1286" s="967">
        <v>0</v>
      </c>
      <c r="AG1286" s="968">
        <v>0</v>
      </c>
      <c r="AH1286" s="967">
        <v>0</v>
      </c>
      <c r="AI1286" s="968">
        <v>0</v>
      </c>
    </row>
    <row r="1287" spans="2:35" s="6" customFormat="1">
      <c r="B1287" s="50">
        <v>27101</v>
      </c>
      <c r="C1287" s="948" t="s">
        <v>245</v>
      </c>
      <c r="D1287" s="11"/>
      <c r="E1287" s="964">
        <v>12</v>
      </c>
      <c r="F1287" s="964"/>
      <c r="G1287" s="964">
        <v>0</v>
      </c>
      <c r="H1287" s="964">
        <v>0</v>
      </c>
      <c r="I1287" s="964">
        <v>0</v>
      </c>
      <c r="J1287" s="964"/>
      <c r="K1287" s="964">
        <v>3130</v>
      </c>
      <c r="L1287" s="988">
        <v>0</v>
      </c>
      <c r="M1287" s="964">
        <v>0</v>
      </c>
      <c r="N1287" s="988">
        <v>0</v>
      </c>
      <c r="O1287" s="964">
        <v>0</v>
      </c>
      <c r="P1287" s="988">
        <v>10</v>
      </c>
      <c r="Q1287" s="964">
        <v>2000</v>
      </c>
      <c r="R1287" s="988">
        <v>2</v>
      </c>
      <c r="S1287" s="964">
        <v>1130</v>
      </c>
      <c r="T1287" s="988">
        <v>0</v>
      </c>
      <c r="U1287" s="964">
        <v>0</v>
      </c>
      <c r="V1287" s="988">
        <v>0</v>
      </c>
      <c r="W1287" s="964">
        <v>0</v>
      </c>
      <c r="X1287" s="988">
        <v>0</v>
      </c>
      <c r="Y1287" s="964">
        <v>0</v>
      </c>
      <c r="Z1287" s="988">
        <v>0</v>
      </c>
      <c r="AA1287" s="964">
        <v>0</v>
      </c>
      <c r="AB1287" s="988">
        <v>0</v>
      </c>
      <c r="AC1287" s="964">
        <v>0</v>
      </c>
      <c r="AD1287" s="988">
        <v>0</v>
      </c>
      <c r="AE1287" s="964">
        <v>0</v>
      </c>
      <c r="AF1287" s="988">
        <v>0</v>
      </c>
      <c r="AG1287" s="964">
        <v>0</v>
      </c>
      <c r="AH1287" s="988">
        <v>0</v>
      </c>
      <c r="AI1287" s="964">
        <v>0</v>
      </c>
    </row>
    <row r="1288" spans="2:35" s="6" customFormat="1" ht="66">
      <c r="B1288" s="55">
        <v>440.22</v>
      </c>
      <c r="C1288" s="184" t="s">
        <v>1431</v>
      </c>
      <c r="D1288" s="11"/>
      <c r="E1288" s="91">
        <v>0</v>
      </c>
      <c r="F1288" s="1020" t="s">
        <v>46</v>
      </c>
      <c r="G1288" s="16" t="s">
        <v>12</v>
      </c>
      <c r="H1288" s="17" t="s">
        <v>13</v>
      </c>
      <c r="I1288" s="16" t="s">
        <v>14</v>
      </c>
      <c r="J1288" s="39">
        <v>476</v>
      </c>
      <c r="K1288" s="18">
        <v>0</v>
      </c>
      <c r="L1288" s="969">
        <v>0</v>
      </c>
      <c r="M1288" s="39">
        <v>0</v>
      </c>
      <c r="N1288" s="1075">
        <v>0</v>
      </c>
      <c r="O1288" s="39">
        <v>0</v>
      </c>
      <c r="P1288" s="1075">
        <v>0</v>
      </c>
      <c r="Q1288" s="39">
        <v>0</v>
      </c>
      <c r="R1288" s="1075">
        <v>0</v>
      </c>
      <c r="S1288" s="39">
        <v>0</v>
      </c>
      <c r="T1288" s="1075">
        <v>0</v>
      </c>
      <c r="U1288" s="39">
        <v>0</v>
      </c>
      <c r="V1288" s="1075">
        <v>0</v>
      </c>
      <c r="W1288" s="39">
        <v>0</v>
      </c>
      <c r="X1288" s="1075">
        <v>0</v>
      </c>
      <c r="Y1288" s="39">
        <v>0</v>
      </c>
      <c r="Z1288" s="1075">
        <v>0</v>
      </c>
      <c r="AA1288" s="39">
        <v>0</v>
      </c>
      <c r="AB1288" s="1075">
        <v>0</v>
      </c>
      <c r="AC1288" s="39">
        <v>0</v>
      </c>
      <c r="AD1288" s="1075">
        <v>0</v>
      </c>
      <c r="AE1288" s="39">
        <v>0</v>
      </c>
      <c r="AF1288" s="1075">
        <v>0</v>
      </c>
      <c r="AG1288" s="39">
        <v>0</v>
      </c>
      <c r="AH1288" s="1075">
        <v>0</v>
      </c>
      <c r="AI1288" s="39">
        <v>0</v>
      </c>
    </row>
    <row r="1289" spans="2:35" s="6" customFormat="1" ht="66">
      <c r="B1289" s="55">
        <v>440.22</v>
      </c>
      <c r="C1289" s="244" t="s">
        <v>1432</v>
      </c>
      <c r="D1289" s="11"/>
      <c r="E1289" s="91">
        <v>0</v>
      </c>
      <c r="F1289" s="1020" t="s">
        <v>46</v>
      </c>
      <c r="G1289" s="16" t="s">
        <v>12</v>
      </c>
      <c r="H1289" s="17" t="s">
        <v>13</v>
      </c>
      <c r="I1289" s="16" t="s">
        <v>14</v>
      </c>
      <c r="J1289" s="39">
        <v>476</v>
      </c>
      <c r="K1289" s="18">
        <v>0</v>
      </c>
      <c r="L1289" s="969">
        <v>0</v>
      </c>
      <c r="M1289" s="39">
        <v>0</v>
      </c>
      <c r="N1289" s="1075">
        <v>0</v>
      </c>
      <c r="O1289" s="39">
        <v>0</v>
      </c>
      <c r="P1289" s="1075">
        <v>0</v>
      </c>
      <c r="Q1289" s="39">
        <v>0</v>
      </c>
      <c r="R1289" s="1075">
        <v>0</v>
      </c>
      <c r="S1289" s="39">
        <v>0</v>
      </c>
      <c r="T1289" s="1075">
        <v>0</v>
      </c>
      <c r="U1289" s="39">
        <v>0</v>
      </c>
      <c r="V1289" s="1075">
        <v>0</v>
      </c>
      <c r="W1289" s="39">
        <v>0</v>
      </c>
      <c r="X1289" s="1075">
        <v>0</v>
      </c>
      <c r="Y1289" s="39">
        <v>0</v>
      </c>
      <c r="Z1289" s="1075">
        <v>0</v>
      </c>
      <c r="AA1289" s="39">
        <v>0</v>
      </c>
      <c r="AB1289" s="1075">
        <v>0</v>
      </c>
      <c r="AC1289" s="39">
        <v>0</v>
      </c>
      <c r="AD1289" s="1075">
        <v>0</v>
      </c>
      <c r="AE1289" s="39">
        <v>0</v>
      </c>
      <c r="AF1289" s="1075">
        <v>0</v>
      </c>
      <c r="AG1289" s="39">
        <v>0</v>
      </c>
      <c r="AH1289" s="1075">
        <v>0</v>
      </c>
      <c r="AI1289" s="39">
        <v>0</v>
      </c>
    </row>
    <row r="1290" spans="2:35" s="6" customFormat="1" ht="66">
      <c r="B1290" s="55">
        <v>440.22</v>
      </c>
      <c r="C1290" s="244" t="s">
        <v>1433</v>
      </c>
      <c r="D1290" s="11"/>
      <c r="E1290" s="91">
        <v>0</v>
      </c>
      <c r="F1290" s="1020" t="s">
        <v>46</v>
      </c>
      <c r="G1290" s="16" t="s">
        <v>12</v>
      </c>
      <c r="H1290" s="17" t="s">
        <v>13</v>
      </c>
      <c r="I1290" s="16" t="s">
        <v>14</v>
      </c>
      <c r="J1290" s="39">
        <v>476</v>
      </c>
      <c r="K1290" s="18">
        <v>0</v>
      </c>
      <c r="L1290" s="969">
        <v>0</v>
      </c>
      <c r="M1290" s="39">
        <v>0</v>
      </c>
      <c r="N1290" s="1075">
        <v>0</v>
      </c>
      <c r="O1290" s="39">
        <v>0</v>
      </c>
      <c r="P1290" s="1075">
        <v>0</v>
      </c>
      <c r="Q1290" s="39">
        <v>0</v>
      </c>
      <c r="R1290" s="1075">
        <v>0</v>
      </c>
      <c r="S1290" s="39">
        <v>0</v>
      </c>
      <c r="T1290" s="1075">
        <v>0</v>
      </c>
      <c r="U1290" s="39">
        <v>0</v>
      </c>
      <c r="V1290" s="1075">
        <v>0</v>
      </c>
      <c r="W1290" s="39">
        <v>0</v>
      </c>
      <c r="X1290" s="1075">
        <v>0</v>
      </c>
      <c r="Y1290" s="39">
        <v>0</v>
      </c>
      <c r="Z1290" s="1075">
        <v>0</v>
      </c>
      <c r="AA1290" s="39">
        <v>0</v>
      </c>
      <c r="AB1290" s="1075">
        <v>0</v>
      </c>
      <c r="AC1290" s="39">
        <v>0</v>
      </c>
      <c r="AD1290" s="1075">
        <v>0</v>
      </c>
      <c r="AE1290" s="39">
        <v>0</v>
      </c>
      <c r="AF1290" s="1075">
        <v>0</v>
      </c>
      <c r="AG1290" s="39">
        <v>0</v>
      </c>
      <c r="AH1290" s="1075">
        <v>0</v>
      </c>
      <c r="AI1290" s="39">
        <v>0</v>
      </c>
    </row>
    <row r="1291" spans="2:35" s="6" customFormat="1" ht="66">
      <c r="B1291" s="55">
        <v>440.22</v>
      </c>
      <c r="C1291" s="1010" t="s">
        <v>1434</v>
      </c>
      <c r="D1291" s="11"/>
      <c r="E1291" s="91">
        <v>0</v>
      </c>
      <c r="F1291" s="1020" t="s">
        <v>46</v>
      </c>
      <c r="G1291" s="16" t="s">
        <v>12</v>
      </c>
      <c r="H1291" s="17" t="s">
        <v>13</v>
      </c>
      <c r="I1291" s="16" t="s">
        <v>14</v>
      </c>
      <c r="J1291" s="39">
        <v>476</v>
      </c>
      <c r="K1291" s="18">
        <v>0</v>
      </c>
      <c r="L1291" s="969">
        <v>0</v>
      </c>
      <c r="M1291" s="39">
        <v>0</v>
      </c>
      <c r="N1291" s="1075">
        <v>0</v>
      </c>
      <c r="O1291" s="39">
        <v>0</v>
      </c>
      <c r="P1291" s="1075">
        <v>0</v>
      </c>
      <c r="Q1291" s="39">
        <v>0</v>
      </c>
      <c r="R1291" s="1075">
        <v>0</v>
      </c>
      <c r="S1291" s="39">
        <v>0</v>
      </c>
      <c r="T1291" s="1075">
        <v>0</v>
      </c>
      <c r="U1291" s="39">
        <v>0</v>
      </c>
      <c r="V1291" s="1075">
        <v>0</v>
      </c>
      <c r="W1291" s="39">
        <v>0</v>
      </c>
      <c r="X1291" s="1075">
        <v>0</v>
      </c>
      <c r="Y1291" s="39">
        <v>0</v>
      </c>
      <c r="Z1291" s="1075">
        <v>0</v>
      </c>
      <c r="AA1291" s="39">
        <v>0</v>
      </c>
      <c r="AB1291" s="1075">
        <v>0</v>
      </c>
      <c r="AC1291" s="39">
        <v>0</v>
      </c>
      <c r="AD1291" s="1075">
        <v>0</v>
      </c>
      <c r="AE1291" s="39">
        <v>0</v>
      </c>
      <c r="AF1291" s="1075">
        <v>0</v>
      </c>
      <c r="AG1291" s="39">
        <v>0</v>
      </c>
      <c r="AH1291" s="1075">
        <v>0</v>
      </c>
      <c r="AI1291" s="39">
        <v>0</v>
      </c>
    </row>
    <row r="1292" spans="2:35" s="6" customFormat="1" ht="66">
      <c r="B1292" s="55">
        <v>440.22</v>
      </c>
      <c r="C1292" s="1010" t="s">
        <v>1435</v>
      </c>
      <c r="D1292" s="11"/>
      <c r="E1292" s="91">
        <v>0</v>
      </c>
      <c r="F1292" s="1020" t="s">
        <v>46</v>
      </c>
      <c r="G1292" s="16" t="s">
        <v>12</v>
      </c>
      <c r="H1292" s="17" t="s">
        <v>13</v>
      </c>
      <c r="I1292" s="16" t="s">
        <v>14</v>
      </c>
      <c r="J1292" s="39">
        <v>476</v>
      </c>
      <c r="K1292" s="18">
        <v>0</v>
      </c>
      <c r="L1292" s="969">
        <v>0</v>
      </c>
      <c r="M1292" s="39">
        <v>0</v>
      </c>
      <c r="N1292" s="1075">
        <v>0</v>
      </c>
      <c r="O1292" s="39">
        <v>0</v>
      </c>
      <c r="P1292" s="1075">
        <v>0</v>
      </c>
      <c r="Q1292" s="39">
        <v>0</v>
      </c>
      <c r="R1292" s="1075">
        <v>0</v>
      </c>
      <c r="S1292" s="39">
        <v>0</v>
      </c>
      <c r="T1292" s="1075">
        <v>0</v>
      </c>
      <c r="U1292" s="39">
        <v>0</v>
      </c>
      <c r="V1292" s="1075">
        <v>0</v>
      </c>
      <c r="W1292" s="39">
        <v>0</v>
      </c>
      <c r="X1292" s="1075">
        <v>0</v>
      </c>
      <c r="Y1292" s="39">
        <v>0</v>
      </c>
      <c r="Z1292" s="1075">
        <v>0</v>
      </c>
      <c r="AA1292" s="39">
        <v>0</v>
      </c>
      <c r="AB1292" s="1075">
        <v>0</v>
      </c>
      <c r="AC1292" s="39">
        <v>0</v>
      </c>
      <c r="AD1292" s="1075">
        <v>0</v>
      </c>
      <c r="AE1292" s="39">
        <v>0</v>
      </c>
      <c r="AF1292" s="1075">
        <v>0</v>
      </c>
      <c r="AG1292" s="39">
        <v>0</v>
      </c>
      <c r="AH1292" s="1075">
        <v>0</v>
      </c>
      <c r="AI1292" s="39">
        <v>0</v>
      </c>
    </row>
    <row r="1293" spans="2:35" s="6" customFormat="1" ht="66">
      <c r="B1293" s="55">
        <v>701.8</v>
      </c>
      <c r="C1293" s="1010" t="s">
        <v>1436</v>
      </c>
      <c r="D1293" s="11"/>
      <c r="E1293" s="91">
        <v>0</v>
      </c>
      <c r="F1293" s="1020" t="s">
        <v>46</v>
      </c>
      <c r="G1293" s="16" t="s">
        <v>12</v>
      </c>
      <c r="H1293" s="17" t="s">
        <v>13</v>
      </c>
      <c r="I1293" s="16" t="s">
        <v>14</v>
      </c>
      <c r="J1293" s="39">
        <v>758</v>
      </c>
      <c r="K1293" s="18">
        <v>0</v>
      </c>
      <c r="L1293" s="969">
        <v>0</v>
      </c>
      <c r="M1293" s="39">
        <v>0</v>
      </c>
      <c r="N1293" s="1075">
        <v>0</v>
      </c>
      <c r="O1293" s="39">
        <v>0</v>
      </c>
      <c r="P1293" s="1075">
        <v>0</v>
      </c>
      <c r="Q1293" s="39">
        <v>0</v>
      </c>
      <c r="R1293" s="1075">
        <v>0</v>
      </c>
      <c r="S1293" s="39">
        <v>0</v>
      </c>
      <c r="T1293" s="1075">
        <v>0</v>
      </c>
      <c r="U1293" s="39">
        <v>0</v>
      </c>
      <c r="V1293" s="1075">
        <v>0</v>
      </c>
      <c r="W1293" s="39">
        <v>0</v>
      </c>
      <c r="X1293" s="1075">
        <v>0</v>
      </c>
      <c r="Y1293" s="39">
        <v>0</v>
      </c>
      <c r="Z1293" s="1075">
        <v>0</v>
      </c>
      <c r="AA1293" s="39">
        <v>0</v>
      </c>
      <c r="AB1293" s="1075">
        <v>0</v>
      </c>
      <c r="AC1293" s="39">
        <v>0</v>
      </c>
      <c r="AD1293" s="1075">
        <v>0</v>
      </c>
      <c r="AE1293" s="39">
        <v>0</v>
      </c>
      <c r="AF1293" s="1075">
        <v>0</v>
      </c>
      <c r="AG1293" s="39">
        <v>0</v>
      </c>
      <c r="AH1293" s="1075">
        <v>0</v>
      </c>
      <c r="AI1293" s="39">
        <v>0</v>
      </c>
    </row>
    <row r="1294" spans="2:35" s="6" customFormat="1" ht="66">
      <c r="B1294" s="55">
        <v>185.02</v>
      </c>
      <c r="C1294" s="1010" t="s">
        <v>1437</v>
      </c>
      <c r="D1294" s="11"/>
      <c r="E1294" s="91">
        <v>10</v>
      </c>
      <c r="F1294" s="1020" t="s">
        <v>46</v>
      </c>
      <c r="G1294" s="16" t="s">
        <v>12</v>
      </c>
      <c r="H1294" s="17" t="s">
        <v>13</v>
      </c>
      <c r="I1294" s="16" t="s">
        <v>14</v>
      </c>
      <c r="J1294" s="39">
        <v>200</v>
      </c>
      <c r="K1294" s="18">
        <v>2000</v>
      </c>
      <c r="L1294" s="969">
        <v>0</v>
      </c>
      <c r="M1294" s="39">
        <v>0</v>
      </c>
      <c r="N1294" s="1075">
        <v>0</v>
      </c>
      <c r="O1294" s="39">
        <v>0</v>
      </c>
      <c r="P1294" s="1075">
        <v>10</v>
      </c>
      <c r="Q1294" s="39">
        <v>2000</v>
      </c>
      <c r="R1294" s="1075">
        <v>0</v>
      </c>
      <c r="S1294" s="39">
        <v>0</v>
      </c>
      <c r="T1294" s="1075">
        <v>0</v>
      </c>
      <c r="U1294" s="39">
        <v>0</v>
      </c>
      <c r="V1294" s="1075">
        <v>0</v>
      </c>
      <c r="W1294" s="39">
        <v>0</v>
      </c>
      <c r="X1294" s="1075">
        <v>0</v>
      </c>
      <c r="Y1294" s="39">
        <v>0</v>
      </c>
      <c r="Z1294" s="1075">
        <v>0</v>
      </c>
      <c r="AA1294" s="39">
        <v>0</v>
      </c>
      <c r="AB1294" s="1075">
        <v>0</v>
      </c>
      <c r="AC1294" s="39">
        <v>0</v>
      </c>
      <c r="AD1294" s="1075">
        <v>0</v>
      </c>
      <c r="AE1294" s="39">
        <v>0</v>
      </c>
      <c r="AF1294" s="1075">
        <v>0</v>
      </c>
      <c r="AG1294" s="39">
        <v>0</v>
      </c>
      <c r="AH1294" s="1075">
        <v>0</v>
      </c>
      <c r="AI1294" s="39">
        <v>0</v>
      </c>
    </row>
    <row r="1295" spans="2:35" s="6" customFormat="1" ht="66">
      <c r="B1295" s="55">
        <v>522</v>
      </c>
      <c r="C1295" s="1010" t="s">
        <v>1438</v>
      </c>
      <c r="D1295" s="11"/>
      <c r="E1295" s="91">
        <v>2</v>
      </c>
      <c r="F1295" s="1020" t="s">
        <v>46</v>
      </c>
      <c r="G1295" s="16" t="s">
        <v>12</v>
      </c>
      <c r="H1295" s="17" t="s">
        <v>13</v>
      </c>
      <c r="I1295" s="16" t="s">
        <v>14</v>
      </c>
      <c r="J1295" s="39">
        <v>565</v>
      </c>
      <c r="K1295" s="18">
        <v>1130</v>
      </c>
      <c r="L1295" s="969">
        <v>0</v>
      </c>
      <c r="M1295" s="39">
        <v>0</v>
      </c>
      <c r="N1295" s="1075">
        <v>0</v>
      </c>
      <c r="O1295" s="39">
        <v>0</v>
      </c>
      <c r="P1295" s="1075">
        <v>0</v>
      </c>
      <c r="Q1295" s="39">
        <v>0</v>
      </c>
      <c r="R1295" s="1075">
        <v>2</v>
      </c>
      <c r="S1295" s="39">
        <v>1130</v>
      </c>
      <c r="T1295" s="1075">
        <v>0</v>
      </c>
      <c r="U1295" s="39">
        <v>0</v>
      </c>
      <c r="V1295" s="1075">
        <v>0</v>
      </c>
      <c r="W1295" s="39">
        <v>0</v>
      </c>
      <c r="X1295" s="1075">
        <v>0</v>
      </c>
      <c r="Y1295" s="39">
        <v>0</v>
      </c>
      <c r="Z1295" s="1075">
        <v>0</v>
      </c>
      <c r="AA1295" s="39">
        <v>0</v>
      </c>
      <c r="AB1295" s="1075">
        <v>0</v>
      </c>
      <c r="AC1295" s="39">
        <v>0</v>
      </c>
      <c r="AD1295" s="1075">
        <v>0</v>
      </c>
      <c r="AE1295" s="39">
        <v>0</v>
      </c>
      <c r="AF1295" s="1075">
        <v>0</v>
      </c>
      <c r="AG1295" s="39">
        <v>0</v>
      </c>
      <c r="AH1295" s="1075">
        <v>0</v>
      </c>
      <c r="AI1295" s="39">
        <v>0</v>
      </c>
    </row>
    <row r="1296" spans="2:35" s="6" customFormat="1" ht="24">
      <c r="B1296" s="50">
        <v>27106</v>
      </c>
      <c r="C1296" s="948" t="s">
        <v>1439</v>
      </c>
      <c r="D1296" s="11"/>
      <c r="E1296" s="964">
        <v>513</v>
      </c>
      <c r="F1296" s="964"/>
      <c r="G1296" s="964">
        <v>0</v>
      </c>
      <c r="H1296" s="964">
        <v>0</v>
      </c>
      <c r="I1296" s="964">
        <v>0</v>
      </c>
      <c r="J1296" s="964"/>
      <c r="K1296" s="964">
        <v>185641.997</v>
      </c>
      <c r="L1296" s="988">
        <v>0</v>
      </c>
      <c r="M1296" s="964">
        <v>0</v>
      </c>
      <c r="N1296" s="988">
        <v>0</v>
      </c>
      <c r="O1296" s="964">
        <v>0</v>
      </c>
      <c r="P1296" s="988">
        <v>0</v>
      </c>
      <c r="Q1296" s="964">
        <v>24742</v>
      </c>
      <c r="R1296" s="988">
        <v>71</v>
      </c>
      <c r="S1296" s="964">
        <v>27456</v>
      </c>
      <c r="T1296" s="988">
        <v>0</v>
      </c>
      <c r="U1296" s="964">
        <v>0</v>
      </c>
      <c r="V1296" s="988">
        <v>0</v>
      </c>
      <c r="W1296" s="964">
        <v>0</v>
      </c>
      <c r="X1296" s="988">
        <v>344</v>
      </c>
      <c r="Y1296" s="964">
        <v>132563.997</v>
      </c>
      <c r="Z1296" s="988">
        <v>0</v>
      </c>
      <c r="AA1296" s="964">
        <v>0</v>
      </c>
      <c r="AB1296" s="988">
        <v>0</v>
      </c>
      <c r="AC1296" s="964">
        <v>0</v>
      </c>
      <c r="AD1296" s="988">
        <v>20</v>
      </c>
      <c r="AE1296" s="964">
        <v>880</v>
      </c>
      <c r="AF1296" s="988">
        <v>0</v>
      </c>
      <c r="AG1296" s="964">
        <v>0</v>
      </c>
      <c r="AH1296" s="988">
        <v>0</v>
      </c>
      <c r="AI1296" s="964">
        <v>0</v>
      </c>
    </row>
    <row r="1297" spans="1:38" s="6" customFormat="1" ht="66">
      <c r="B1297" s="55">
        <v>40.600238095238097</v>
      </c>
      <c r="C1297" s="1021" t="s">
        <v>1440</v>
      </c>
      <c r="D1297" s="11"/>
      <c r="E1297" s="91">
        <v>70</v>
      </c>
      <c r="F1297" s="9" t="s">
        <v>11</v>
      </c>
      <c r="G1297" s="16" t="s">
        <v>12</v>
      </c>
      <c r="H1297" s="17" t="s">
        <v>13</v>
      </c>
      <c r="I1297" s="16" t="s">
        <v>14</v>
      </c>
      <c r="J1297" s="39">
        <v>44</v>
      </c>
      <c r="K1297" s="18">
        <v>3080</v>
      </c>
      <c r="L1297" s="969">
        <v>0</v>
      </c>
      <c r="M1297" s="39">
        <v>0</v>
      </c>
      <c r="N1297" s="1075">
        <v>0</v>
      </c>
      <c r="O1297" s="39">
        <v>0</v>
      </c>
      <c r="P1297" s="1075">
        <v>0</v>
      </c>
      <c r="Q1297" s="39">
        <v>0</v>
      </c>
      <c r="R1297" s="1075">
        <v>30</v>
      </c>
      <c r="S1297" s="39">
        <v>1320</v>
      </c>
      <c r="T1297" s="1075">
        <v>0</v>
      </c>
      <c r="U1297" s="39">
        <v>0</v>
      </c>
      <c r="V1297" s="1075">
        <v>0</v>
      </c>
      <c r="W1297" s="39">
        <v>0</v>
      </c>
      <c r="X1297" s="1075">
        <v>20</v>
      </c>
      <c r="Y1297" s="39">
        <v>880</v>
      </c>
      <c r="Z1297" s="1075">
        <v>0</v>
      </c>
      <c r="AA1297" s="39">
        <v>0</v>
      </c>
      <c r="AB1297" s="1075">
        <v>0</v>
      </c>
      <c r="AC1297" s="39">
        <v>0</v>
      </c>
      <c r="AD1297" s="1075">
        <v>20</v>
      </c>
      <c r="AE1297" s="39">
        <v>880</v>
      </c>
      <c r="AF1297" s="1075">
        <v>0</v>
      </c>
      <c r="AG1297" s="39">
        <v>0</v>
      </c>
      <c r="AH1297" s="1075">
        <v>0</v>
      </c>
      <c r="AI1297" s="39">
        <v>0</v>
      </c>
    </row>
    <row r="1298" spans="1:38" s="6" customFormat="1" ht="66">
      <c r="B1298" s="55">
        <v>435</v>
      </c>
      <c r="C1298" s="164" t="s">
        <v>1441</v>
      </c>
      <c r="D1298" s="11"/>
      <c r="E1298" s="91">
        <v>3</v>
      </c>
      <c r="F1298" s="9" t="s">
        <v>11</v>
      </c>
      <c r="G1298" s="16" t="s">
        <v>12</v>
      </c>
      <c r="H1298" s="17" t="s">
        <v>13</v>
      </c>
      <c r="I1298" s="16" t="s">
        <v>14</v>
      </c>
      <c r="J1298" s="39">
        <v>470</v>
      </c>
      <c r="K1298" s="18">
        <v>1410</v>
      </c>
      <c r="L1298" s="969">
        <v>0</v>
      </c>
      <c r="M1298" s="39">
        <v>0</v>
      </c>
      <c r="N1298" s="1075">
        <v>0</v>
      </c>
      <c r="O1298" s="39">
        <v>0</v>
      </c>
      <c r="P1298" s="1075">
        <v>0</v>
      </c>
      <c r="Q1298" s="39">
        <v>0</v>
      </c>
      <c r="R1298" s="1075">
        <v>3</v>
      </c>
      <c r="S1298" s="39">
        <v>1410</v>
      </c>
      <c r="T1298" s="1075">
        <v>0</v>
      </c>
      <c r="U1298" s="39">
        <v>0</v>
      </c>
      <c r="V1298" s="1075">
        <v>0</v>
      </c>
      <c r="W1298" s="39">
        <v>0</v>
      </c>
      <c r="X1298" s="1075">
        <v>0</v>
      </c>
      <c r="Y1298" s="39">
        <v>0</v>
      </c>
      <c r="Z1298" s="1075">
        <v>0</v>
      </c>
      <c r="AA1298" s="39">
        <v>0</v>
      </c>
      <c r="AB1298" s="1075">
        <v>0</v>
      </c>
      <c r="AC1298" s="39">
        <v>0</v>
      </c>
      <c r="AD1298" s="1075">
        <v>0</v>
      </c>
      <c r="AE1298" s="39">
        <v>0</v>
      </c>
      <c r="AF1298" s="1075">
        <v>0</v>
      </c>
      <c r="AG1298" s="39">
        <v>0</v>
      </c>
      <c r="AH1298" s="1075">
        <v>0</v>
      </c>
      <c r="AI1298" s="39">
        <v>0</v>
      </c>
    </row>
    <row r="1299" spans="1:38" s="6" customFormat="1" ht="66">
      <c r="B1299" s="55">
        <v>500</v>
      </c>
      <c r="C1299" s="1022" t="s">
        <v>1442</v>
      </c>
      <c r="D1299" s="11"/>
      <c r="E1299" s="91">
        <v>62</v>
      </c>
      <c r="F1299" s="9" t="s">
        <v>11</v>
      </c>
      <c r="G1299" s="16" t="s">
        <v>12</v>
      </c>
      <c r="H1299" s="17" t="s">
        <v>13</v>
      </c>
      <c r="I1299" s="16" t="s">
        <v>14</v>
      </c>
      <c r="J1299" s="39">
        <v>540</v>
      </c>
      <c r="K1299" s="18">
        <v>33480</v>
      </c>
      <c r="L1299" s="969">
        <v>0</v>
      </c>
      <c r="M1299" s="39">
        <v>0</v>
      </c>
      <c r="N1299" s="1075">
        <v>0</v>
      </c>
      <c r="O1299" s="39">
        <v>0</v>
      </c>
      <c r="P1299" s="1075">
        <v>0</v>
      </c>
      <c r="Q1299" s="39">
        <v>0</v>
      </c>
      <c r="R1299" s="1075">
        <v>8</v>
      </c>
      <c r="S1299" s="39">
        <v>4320</v>
      </c>
      <c r="T1299" s="1075">
        <v>0</v>
      </c>
      <c r="U1299" s="39">
        <v>0</v>
      </c>
      <c r="V1299" s="1075">
        <v>0</v>
      </c>
      <c r="W1299" s="39">
        <v>0</v>
      </c>
      <c r="X1299" s="1075">
        <v>54</v>
      </c>
      <c r="Y1299" s="39">
        <v>29160</v>
      </c>
      <c r="Z1299" s="1075">
        <v>0</v>
      </c>
      <c r="AA1299" s="39">
        <v>0</v>
      </c>
      <c r="AB1299" s="1075">
        <v>0</v>
      </c>
      <c r="AC1299" s="39">
        <v>0</v>
      </c>
      <c r="AD1299" s="1075">
        <v>0</v>
      </c>
      <c r="AE1299" s="39">
        <v>0</v>
      </c>
      <c r="AF1299" s="1075">
        <v>0</v>
      </c>
      <c r="AG1299" s="39">
        <v>0</v>
      </c>
      <c r="AH1299" s="1075">
        <v>0</v>
      </c>
      <c r="AI1299" s="39">
        <v>0</v>
      </c>
    </row>
    <row r="1300" spans="1:38" s="6" customFormat="1" ht="66">
      <c r="B1300" s="55">
        <v>487.2</v>
      </c>
      <c r="C1300" s="165" t="s">
        <v>1443</v>
      </c>
      <c r="D1300" s="11"/>
      <c r="E1300" s="91">
        <v>6</v>
      </c>
      <c r="F1300" s="9" t="s">
        <v>11</v>
      </c>
      <c r="G1300" s="16" t="s">
        <v>12</v>
      </c>
      <c r="H1300" s="17" t="s">
        <v>13</v>
      </c>
      <c r="I1300" s="16" t="s">
        <v>14</v>
      </c>
      <c r="J1300" s="39">
        <v>527</v>
      </c>
      <c r="K1300" s="18">
        <v>3162</v>
      </c>
      <c r="L1300" s="969">
        <v>0</v>
      </c>
      <c r="M1300" s="39">
        <v>0</v>
      </c>
      <c r="N1300" s="1075">
        <v>0</v>
      </c>
      <c r="O1300" s="39">
        <v>0</v>
      </c>
      <c r="P1300" s="1075">
        <v>6</v>
      </c>
      <c r="Q1300" s="39">
        <v>3162</v>
      </c>
      <c r="R1300" s="1075">
        <v>0</v>
      </c>
      <c r="S1300" s="39">
        <v>0</v>
      </c>
      <c r="T1300" s="1075">
        <v>0</v>
      </c>
      <c r="U1300" s="39">
        <v>0</v>
      </c>
      <c r="V1300" s="1075">
        <v>0</v>
      </c>
      <c r="W1300" s="39">
        <v>0</v>
      </c>
      <c r="X1300" s="1075">
        <v>0</v>
      </c>
      <c r="Y1300" s="39">
        <v>0</v>
      </c>
      <c r="Z1300" s="1075">
        <v>0</v>
      </c>
      <c r="AA1300" s="39">
        <v>0</v>
      </c>
      <c r="AB1300" s="1075">
        <v>0</v>
      </c>
      <c r="AC1300" s="39">
        <v>0</v>
      </c>
      <c r="AD1300" s="1075">
        <v>0</v>
      </c>
      <c r="AE1300" s="39">
        <v>0</v>
      </c>
      <c r="AF1300" s="1075">
        <v>0</v>
      </c>
      <c r="AG1300" s="39">
        <v>0</v>
      </c>
      <c r="AH1300" s="1075">
        <v>0</v>
      </c>
      <c r="AI1300" s="39">
        <v>0</v>
      </c>
    </row>
    <row r="1301" spans="1:38" s="6" customFormat="1" ht="66">
      <c r="B1301" s="55">
        <v>452.4</v>
      </c>
      <c r="C1301" s="122" t="s">
        <v>1444</v>
      </c>
      <c r="D1301" s="11"/>
      <c r="E1301" s="91">
        <v>106</v>
      </c>
      <c r="F1301" s="9" t="s">
        <v>11</v>
      </c>
      <c r="G1301" s="16" t="s">
        <v>12</v>
      </c>
      <c r="H1301" s="17" t="s">
        <v>13</v>
      </c>
      <c r="I1301" s="16" t="s">
        <v>14</v>
      </c>
      <c r="J1301" s="39">
        <v>489</v>
      </c>
      <c r="K1301" s="18">
        <v>51834</v>
      </c>
      <c r="L1301" s="969">
        <v>0</v>
      </c>
      <c r="M1301" s="39">
        <v>0</v>
      </c>
      <c r="N1301" s="1075">
        <v>0</v>
      </c>
      <c r="O1301" s="39">
        <v>0</v>
      </c>
      <c r="P1301" s="1075">
        <v>0</v>
      </c>
      <c r="Q1301" s="39">
        <v>0</v>
      </c>
      <c r="R1301" s="1075">
        <v>6</v>
      </c>
      <c r="S1301" s="39">
        <v>2934</v>
      </c>
      <c r="T1301" s="1075">
        <v>0</v>
      </c>
      <c r="U1301" s="39">
        <v>0</v>
      </c>
      <c r="V1301" s="1075">
        <v>0</v>
      </c>
      <c r="W1301" s="39">
        <v>0</v>
      </c>
      <c r="X1301" s="1075">
        <v>100</v>
      </c>
      <c r="Y1301" s="39">
        <v>48900</v>
      </c>
      <c r="Z1301" s="1075">
        <v>0</v>
      </c>
      <c r="AA1301" s="39">
        <v>0</v>
      </c>
      <c r="AB1301" s="1075">
        <v>0</v>
      </c>
      <c r="AC1301" s="39">
        <v>0</v>
      </c>
      <c r="AD1301" s="1075">
        <v>0</v>
      </c>
      <c r="AE1301" s="39">
        <v>0</v>
      </c>
      <c r="AF1301" s="1075">
        <v>0</v>
      </c>
      <c r="AG1301" s="39">
        <v>0</v>
      </c>
      <c r="AH1301" s="1075">
        <v>0</v>
      </c>
      <c r="AI1301" s="39">
        <v>0</v>
      </c>
    </row>
    <row r="1302" spans="1:38" s="6" customFormat="1" ht="66">
      <c r="B1302" s="55">
        <v>653.5</v>
      </c>
      <c r="C1302" s="24" t="s">
        <v>1445</v>
      </c>
      <c r="D1302" s="11"/>
      <c r="E1302" s="91">
        <v>11</v>
      </c>
      <c r="F1302" s="9" t="s">
        <v>11</v>
      </c>
      <c r="G1302" s="16" t="s">
        <v>12</v>
      </c>
      <c r="H1302" s="17" t="s">
        <v>13</v>
      </c>
      <c r="I1302" s="16" t="s">
        <v>14</v>
      </c>
      <c r="J1302" s="39">
        <v>706</v>
      </c>
      <c r="K1302" s="18">
        <v>7773.9969999999994</v>
      </c>
      <c r="L1302" s="969">
        <v>0</v>
      </c>
      <c r="M1302" s="39">
        <v>0</v>
      </c>
      <c r="N1302" s="1075">
        <v>0</v>
      </c>
      <c r="O1302" s="39">
        <v>0</v>
      </c>
      <c r="P1302" s="1075">
        <v>0</v>
      </c>
      <c r="Q1302" s="39">
        <v>0</v>
      </c>
      <c r="R1302" s="1075">
        <v>0</v>
      </c>
      <c r="S1302" s="39">
        <v>0</v>
      </c>
      <c r="T1302" s="1075">
        <v>0</v>
      </c>
      <c r="U1302" s="39">
        <v>0</v>
      </c>
      <c r="V1302" s="1075">
        <v>0</v>
      </c>
      <c r="W1302" s="39">
        <v>0</v>
      </c>
      <c r="X1302" s="1075">
        <v>11</v>
      </c>
      <c r="Y1302" s="39">
        <v>7773.9969999999994</v>
      </c>
      <c r="Z1302" s="1075">
        <v>0</v>
      </c>
      <c r="AA1302" s="39">
        <v>0</v>
      </c>
      <c r="AB1302" s="1075">
        <v>0</v>
      </c>
      <c r="AC1302" s="39">
        <v>0</v>
      </c>
      <c r="AD1302" s="1075">
        <v>0</v>
      </c>
      <c r="AE1302" s="39">
        <v>0</v>
      </c>
      <c r="AF1302" s="1075">
        <v>0</v>
      </c>
      <c r="AG1302" s="39">
        <v>0</v>
      </c>
      <c r="AH1302" s="1075">
        <v>0</v>
      </c>
      <c r="AI1302" s="39">
        <v>0</v>
      </c>
      <c r="AL1302" s="8"/>
    </row>
    <row r="1303" spans="1:38" s="6" customFormat="1" ht="26.25" customHeight="1">
      <c r="B1303" s="55">
        <v>170</v>
      </c>
      <c r="C1303" s="25" t="s">
        <v>1446</v>
      </c>
      <c r="D1303" s="11"/>
      <c r="E1303" s="91">
        <v>1</v>
      </c>
      <c r="F1303" s="9" t="s">
        <v>11</v>
      </c>
      <c r="G1303" s="16" t="s">
        <v>12</v>
      </c>
      <c r="H1303" s="17" t="s">
        <v>13</v>
      </c>
      <c r="I1303" s="16" t="s">
        <v>14</v>
      </c>
      <c r="J1303" s="39">
        <v>184</v>
      </c>
      <c r="K1303" s="18">
        <v>184</v>
      </c>
      <c r="L1303" s="969">
        <v>0</v>
      </c>
      <c r="M1303" s="39">
        <v>0</v>
      </c>
      <c r="N1303" s="1075">
        <v>0</v>
      </c>
      <c r="O1303" s="39">
        <v>0</v>
      </c>
      <c r="P1303" s="1075">
        <v>0</v>
      </c>
      <c r="Q1303" s="39">
        <v>0</v>
      </c>
      <c r="R1303" s="1075">
        <v>1</v>
      </c>
      <c r="S1303" s="39">
        <v>184</v>
      </c>
      <c r="T1303" s="1075">
        <v>0</v>
      </c>
      <c r="U1303" s="39">
        <v>0</v>
      </c>
      <c r="V1303" s="1075">
        <v>0</v>
      </c>
      <c r="W1303" s="39">
        <v>0</v>
      </c>
      <c r="X1303" s="1075">
        <v>0</v>
      </c>
      <c r="Y1303" s="39">
        <v>0</v>
      </c>
      <c r="Z1303" s="1075">
        <v>0</v>
      </c>
      <c r="AA1303" s="39">
        <v>0</v>
      </c>
      <c r="AB1303" s="1075">
        <v>0</v>
      </c>
      <c r="AC1303" s="39">
        <v>0</v>
      </c>
      <c r="AD1303" s="1075">
        <v>0</v>
      </c>
      <c r="AE1303" s="39">
        <v>0</v>
      </c>
      <c r="AF1303" s="1075">
        <v>0</v>
      </c>
      <c r="AG1303" s="39">
        <v>0</v>
      </c>
      <c r="AH1303" s="1075">
        <v>0</v>
      </c>
      <c r="AI1303" s="39">
        <v>0</v>
      </c>
    </row>
    <row r="1304" spans="1:38" s="6" customFormat="1" ht="26.25" customHeight="1">
      <c r="B1304" s="55">
        <v>139.19999999999999</v>
      </c>
      <c r="C1304" s="122" t="s">
        <v>1447</v>
      </c>
      <c r="D1304" s="11"/>
      <c r="E1304" s="91">
        <v>82</v>
      </c>
      <c r="F1304" s="9" t="s">
        <v>11</v>
      </c>
      <c r="G1304" s="16" t="s">
        <v>12</v>
      </c>
      <c r="H1304" s="17" t="s">
        <v>13</v>
      </c>
      <c r="I1304" s="16" t="s">
        <v>14</v>
      </c>
      <c r="J1304" s="39">
        <v>150</v>
      </c>
      <c r="K1304" s="18">
        <v>12300</v>
      </c>
      <c r="L1304" s="969">
        <v>0</v>
      </c>
      <c r="M1304" s="39">
        <v>0</v>
      </c>
      <c r="N1304" s="1075">
        <v>0</v>
      </c>
      <c r="O1304" s="39">
        <v>0</v>
      </c>
      <c r="P1304" s="1075">
        <v>23</v>
      </c>
      <c r="Q1304" s="39">
        <v>3450</v>
      </c>
      <c r="R1304" s="1075">
        <v>0</v>
      </c>
      <c r="S1304" s="39">
        <v>0</v>
      </c>
      <c r="T1304" s="1075">
        <v>0</v>
      </c>
      <c r="U1304" s="39">
        <v>0</v>
      </c>
      <c r="V1304" s="1075">
        <v>0</v>
      </c>
      <c r="W1304" s="39">
        <v>0</v>
      </c>
      <c r="X1304" s="1075">
        <v>59</v>
      </c>
      <c r="Y1304" s="39">
        <v>8850</v>
      </c>
      <c r="Z1304" s="1075">
        <v>0</v>
      </c>
      <c r="AA1304" s="39">
        <v>0</v>
      </c>
      <c r="AB1304" s="1075">
        <v>0</v>
      </c>
      <c r="AC1304" s="39">
        <v>0</v>
      </c>
      <c r="AD1304" s="1075">
        <v>0</v>
      </c>
      <c r="AE1304" s="39">
        <v>0</v>
      </c>
      <c r="AF1304" s="1075">
        <v>0</v>
      </c>
      <c r="AG1304" s="39">
        <v>0</v>
      </c>
      <c r="AH1304" s="1075">
        <v>0</v>
      </c>
      <c r="AI1304" s="39">
        <v>0</v>
      </c>
    </row>
    <row r="1305" spans="1:38" s="6" customFormat="1" ht="66">
      <c r="A1305" s="81"/>
      <c r="B1305" s="127"/>
      <c r="C1305" s="239" t="s">
        <v>1448</v>
      </c>
      <c r="D1305" s="11"/>
      <c r="E1305" s="91">
        <v>7</v>
      </c>
      <c r="F1305" s="9" t="s">
        <v>11</v>
      </c>
      <c r="G1305" s="16" t="s">
        <v>12</v>
      </c>
      <c r="H1305" s="17" t="s">
        <v>13</v>
      </c>
      <c r="I1305" s="16" t="s">
        <v>14</v>
      </c>
      <c r="J1305" s="296">
        <v>1624</v>
      </c>
      <c r="K1305" s="296">
        <v>11368</v>
      </c>
      <c r="L1305" s="1126">
        <v>0</v>
      </c>
      <c r="M1305" s="296">
        <v>0</v>
      </c>
      <c r="N1305" s="297">
        <v>0</v>
      </c>
      <c r="O1305" s="296">
        <v>0</v>
      </c>
      <c r="P1305" s="297">
        <v>0</v>
      </c>
      <c r="Q1305" s="296">
        <v>0</v>
      </c>
      <c r="R1305" s="297">
        <v>7</v>
      </c>
      <c r="S1305" s="296">
        <v>11368</v>
      </c>
      <c r="T1305" s="297">
        <v>0</v>
      </c>
      <c r="U1305" s="296">
        <v>0</v>
      </c>
      <c r="V1305" s="297">
        <v>0</v>
      </c>
      <c r="W1305" s="296">
        <v>0</v>
      </c>
      <c r="X1305" s="297">
        <v>0</v>
      </c>
      <c r="Y1305" s="296">
        <v>0</v>
      </c>
      <c r="Z1305" s="297">
        <v>0</v>
      </c>
      <c r="AA1305" s="296">
        <v>0</v>
      </c>
      <c r="AB1305" s="297">
        <v>0</v>
      </c>
      <c r="AC1305" s="296">
        <v>0</v>
      </c>
      <c r="AD1305" s="297">
        <v>0</v>
      </c>
      <c r="AE1305" s="296">
        <v>0</v>
      </c>
      <c r="AF1305" s="297">
        <v>0</v>
      </c>
      <c r="AG1305" s="296">
        <v>0</v>
      </c>
      <c r="AH1305" s="297">
        <v>0</v>
      </c>
      <c r="AI1305" s="296">
        <v>0</v>
      </c>
    </row>
    <row r="1306" spans="1:38" s="6" customFormat="1" ht="26.25" customHeight="1">
      <c r="B1306" s="55">
        <v>243.6</v>
      </c>
      <c r="C1306" s="122" t="s">
        <v>1449</v>
      </c>
      <c r="D1306" s="11"/>
      <c r="E1306" s="91">
        <v>0</v>
      </c>
      <c r="F1306" s="9" t="s">
        <v>11</v>
      </c>
      <c r="G1306" s="16" t="s">
        <v>12</v>
      </c>
      <c r="H1306" s="17" t="s">
        <v>13</v>
      </c>
      <c r="I1306" s="16" t="s">
        <v>14</v>
      </c>
      <c r="J1306" s="39">
        <v>264</v>
      </c>
      <c r="K1306" s="18">
        <v>0</v>
      </c>
      <c r="L1306" s="969">
        <v>0</v>
      </c>
      <c r="M1306" s="39">
        <v>0</v>
      </c>
      <c r="N1306" s="1075">
        <v>0</v>
      </c>
      <c r="O1306" s="39">
        <v>0</v>
      </c>
      <c r="P1306" s="1075">
        <v>0</v>
      </c>
      <c r="Q1306" s="39">
        <v>0</v>
      </c>
      <c r="R1306" s="1075">
        <v>0</v>
      </c>
      <c r="S1306" s="39">
        <v>0</v>
      </c>
      <c r="T1306" s="1075">
        <v>0</v>
      </c>
      <c r="U1306" s="39">
        <v>0</v>
      </c>
      <c r="V1306" s="1075">
        <v>0</v>
      </c>
      <c r="W1306" s="39">
        <v>0</v>
      </c>
      <c r="X1306" s="1075">
        <v>0</v>
      </c>
      <c r="Y1306" s="39">
        <v>0</v>
      </c>
      <c r="Z1306" s="1075">
        <v>0</v>
      </c>
      <c r="AA1306" s="39">
        <v>0</v>
      </c>
      <c r="AB1306" s="1075">
        <v>0</v>
      </c>
      <c r="AC1306" s="39">
        <v>0</v>
      </c>
      <c r="AD1306" s="1075">
        <v>0</v>
      </c>
      <c r="AE1306" s="39">
        <v>0</v>
      </c>
      <c r="AF1306" s="1075">
        <v>0</v>
      </c>
      <c r="AG1306" s="39">
        <v>0</v>
      </c>
      <c r="AH1306" s="1075">
        <v>0</v>
      </c>
      <c r="AI1306" s="39">
        <v>0</v>
      </c>
    </row>
    <row r="1307" spans="1:38" s="6" customFormat="1" ht="66">
      <c r="B1307" s="55">
        <v>342.2</v>
      </c>
      <c r="C1307" s="24" t="s">
        <v>1450</v>
      </c>
      <c r="D1307" s="11"/>
      <c r="E1307" s="91">
        <v>134</v>
      </c>
      <c r="F1307" s="9" t="s">
        <v>11</v>
      </c>
      <c r="G1307" s="16" t="s">
        <v>12</v>
      </c>
      <c r="H1307" s="17" t="s">
        <v>13</v>
      </c>
      <c r="I1307" s="16" t="s">
        <v>14</v>
      </c>
      <c r="J1307" s="39">
        <v>370</v>
      </c>
      <c r="K1307" s="18">
        <v>49580</v>
      </c>
      <c r="L1307" s="969">
        <v>0</v>
      </c>
      <c r="M1307" s="39">
        <v>0</v>
      </c>
      <c r="N1307" s="1075">
        <v>0</v>
      </c>
      <c r="O1307" s="39">
        <v>0</v>
      </c>
      <c r="P1307" s="1075">
        <v>28</v>
      </c>
      <c r="Q1307" s="39">
        <v>10360</v>
      </c>
      <c r="R1307" s="1075">
        <v>6</v>
      </c>
      <c r="S1307" s="39">
        <v>2220</v>
      </c>
      <c r="T1307" s="1075">
        <v>0</v>
      </c>
      <c r="U1307" s="39">
        <v>0</v>
      </c>
      <c r="V1307" s="1075">
        <v>0</v>
      </c>
      <c r="W1307" s="39">
        <v>0</v>
      </c>
      <c r="X1307" s="1075">
        <v>100</v>
      </c>
      <c r="Y1307" s="39">
        <v>37000</v>
      </c>
      <c r="Z1307" s="1075">
        <v>0</v>
      </c>
      <c r="AA1307" s="39">
        <v>0</v>
      </c>
      <c r="AB1307" s="1075">
        <v>0</v>
      </c>
      <c r="AC1307" s="39">
        <v>0</v>
      </c>
      <c r="AD1307" s="1075">
        <v>0</v>
      </c>
      <c r="AE1307" s="39">
        <v>0</v>
      </c>
      <c r="AF1307" s="1075">
        <v>0</v>
      </c>
      <c r="AG1307" s="39">
        <v>0</v>
      </c>
      <c r="AH1307" s="1075">
        <v>0</v>
      </c>
      <c r="AI1307" s="39">
        <v>0</v>
      </c>
    </row>
    <row r="1308" spans="1:38" s="6" customFormat="1" ht="66">
      <c r="B1308" s="55">
        <v>342.2</v>
      </c>
      <c r="C1308" s="24" t="s">
        <v>1451</v>
      </c>
      <c r="D1308" s="11"/>
      <c r="E1308" s="91">
        <v>31</v>
      </c>
      <c r="F1308" s="9" t="s">
        <v>11</v>
      </c>
      <c r="G1308" s="16" t="s">
        <v>12</v>
      </c>
      <c r="H1308" s="17" t="s">
        <v>13</v>
      </c>
      <c r="I1308" s="16" t="s">
        <v>14</v>
      </c>
      <c r="J1308" s="39">
        <v>370</v>
      </c>
      <c r="K1308" s="18">
        <v>11470</v>
      </c>
      <c r="L1308" s="969">
        <v>0</v>
      </c>
      <c r="M1308" s="39">
        <v>0</v>
      </c>
      <c r="N1308" s="1075">
        <v>0</v>
      </c>
      <c r="O1308" s="39">
        <v>0</v>
      </c>
      <c r="P1308" s="1075">
        <v>21</v>
      </c>
      <c r="Q1308" s="39">
        <v>7770</v>
      </c>
      <c r="R1308" s="1075">
        <v>10</v>
      </c>
      <c r="S1308" s="39">
        <v>3700</v>
      </c>
      <c r="T1308" s="1075">
        <v>0</v>
      </c>
      <c r="U1308" s="39">
        <v>0</v>
      </c>
      <c r="V1308" s="1075">
        <v>0</v>
      </c>
      <c r="W1308" s="39">
        <v>0</v>
      </c>
      <c r="X1308" s="1075">
        <v>0</v>
      </c>
      <c r="Y1308" s="39">
        <v>0</v>
      </c>
      <c r="Z1308" s="1075">
        <v>0</v>
      </c>
      <c r="AA1308" s="39">
        <v>0</v>
      </c>
      <c r="AB1308" s="1075">
        <v>0</v>
      </c>
      <c r="AC1308" s="39">
        <v>0</v>
      </c>
      <c r="AD1308" s="1075">
        <v>0</v>
      </c>
      <c r="AE1308" s="39">
        <v>0</v>
      </c>
      <c r="AF1308" s="1075">
        <v>0</v>
      </c>
      <c r="AG1308" s="39">
        <v>0</v>
      </c>
      <c r="AH1308" s="1075">
        <v>0</v>
      </c>
      <c r="AI1308" s="39">
        <v>0</v>
      </c>
    </row>
    <row r="1309" spans="1:38" s="6" customFormat="1" ht="66">
      <c r="B1309" s="55">
        <v>550</v>
      </c>
      <c r="C1309" s="1007" t="s">
        <v>1452</v>
      </c>
      <c r="D1309" s="11"/>
      <c r="E1309" s="91">
        <v>0</v>
      </c>
      <c r="F1309" s="29" t="s">
        <v>11</v>
      </c>
      <c r="G1309" s="16" t="s">
        <v>12</v>
      </c>
      <c r="H1309" s="17" t="s">
        <v>13</v>
      </c>
      <c r="I1309" s="16" t="s">
        <v>14</v>
      </c>
      <c r="J1309" s="39">
        <v>595</v>
      </c>
      <c r="K1309" s="18">
        <v>0</v>
      </c>
      <c r="L1309" s="969">
        <v>0</v>
      </c>
      <c r="M1309" s="39">
        <v>0</v>
      </c>
      <c r="N1309" s="1075">
        <v>0</v>
      </c>
      <c r="O1309" s="39">
        <v>0</v>
      </c>
      <c r="P1309" s="1075">
        <v>0</v>
      </c>
      <c r="Q1309" s="39">
        <v>0</v>
      </c>
      <c r="R1309" s="1075">
        <v>0</v>
      </c>
      <c r="S1309" s="39">
        <v>0</v>
      </c>
      <c r="T1309" s="1075">
        <v>0</v>
      </c>
      <c r="U1309" s="39">
        <v>0</v>
      </c>
      <c r="V1309" s="1075">
        <v>0</v>
      </c>
      <c r="W1309" s="39">
        <v>0</v>
      </c>
      <c r="X1309" s="1075">
        <v>0</v>
      </c>
      <c r="Y1309" s="39">
        <v>0</v>
      </c>
      <c r="Z1309" s="1075">
        <v>0</v>
      </c>
      <c r="AA1309" s="39">
        <v>0</v>
      </c>
      <c r="AB1309" s="1075">
        <v>0</v>
      </c>
      <c r="AC1309" s="39">
        <v>0</v>
      </c>
      <c r="AD1309" s="1075">
        <v>0</v>
      </c>
      <c r="AE1309" s="39">
        <v>0</v>
      </c>
      <c r="AF1309" s="1075">
        <v>0</v>
      </c>
      <c r="AG1309" s="39">
        <v>0</v>
      </c>
      <c r="AH1309" s="1075">
        <v>0</v>
      </c>
      <c r="AI1309" s="39">
        <v>0</v>
      </c>
    </row>
    <row r="1310" spans="1:38" s="6" customFormat="1">
      <c r="B1310" s="50">
        <v>272</v>
      </c>
      <c r="C1310" s="50" t="s">
        <v>1453</v>
      </c>
      <c r="D1310" s="50"/>
      <c r="E1310" s="968">
        <v>230</v>
      </c>
      <c r="F1310" s="968"/>
      <c r="G1310" s="968"/>
      <c r="H1310" s="968"/>
      <c r="I1310" s="968"/>
      <c r="J1310" s="968"/>
      <c r="K1310" s="968">
        <v>26885</v>
      </c>
      <c r="L1310" s="967">
        <v>20</v>
      </c>
      <c r="M1310" s="968">
        <v>500</v>
      </c>
      <c r="N1310" s="967">
        <v>4</v>
      </c>
      <c r="O1310" s="968">
        <v>1048</v>
      </c>
      <c r="P1310" s="967">
        <v>28</v>
      </c>
      <c r="Q1310" s="968">
        <v>1411</v>
      </c>
      <c r="R1310" s="967">
        <v>145</v>
      </c>
      <c r="S1310" s="968">
        <v>19093</v>
      </c>
      <c r="T1310" s="967">
        <v>0</v>
      </c>
      <c r="U1310" s="968">
        <v>0</v>
      </c>
      <c r="V1310" s="967">
        <v>0</v>
      </c>
      <c r="W1310" s="968">
        <v>0</v>
      </c>
      <c r="X1310" s="967">
        <v>33</v>
      </c>
      <c r="Y1310" s="968">
        <v>4708</v>
      </c>
      <c r="Z1310" s="967">
        <v>0</v>
      </c>
      <c r="AA1310" s="968">
        <v>0</v>
      </c>
      <c r="AB1310" s="967">
        <v>0</v>
      </c>
      <c r="AC1310" s="968">
        <v>0</v>
      </c>
      <c r="AD1310" s="967">
        <v>5</v>
      </c>
      <c r="AE1310" s="968">
        <v>125</v>
      </c>
      <c r="AF1310" s="967">
        <v>0</v>
      </c>
      <c r="AG1310" s="968">
        <v>0</v>
      </c>
      <c r="AH1310" s="967">
        <v>0</v>
      </c>
      <c r="AI1310" s="968">
        <v>0</v>
      </c>
    </row>
    <row r="1311" spans="1:38" s="6" customFormat="1" ht="24">
      <c r="A1311" s="124"/>
      <c r="B1311" s="125">
        <v>27201</v>
      </c>
      <c r="C1311" s="948" t="s">
        <v>1454</v>
      </c>
      <c r="D1311" s="11"/>
      <c r="E1311" s="964">
        <v>11</v>
      </c>
      <c r="F1311" s="964"/>
      <c r="G1311" s="964"/>
      <c r="H1311" s="964"/>
      <c r="I1311" s="964"/>
      <c r="J1311" s="964"/>
      <c r="K1311" s="964">
        <v>11188</v>
      </c>
      <c r="L1311" s="988">
        <v>0</v>
      </c>
      <c r="M1311" s="964">
        <v>0</v>
      </c>
      <c r="N1311" s="988">
        <v>0</v>
      </c>
      <c r="O1311" s="964">
        <v>0</v>
      </c>
      <c r="P1311" s="988">
        <v>0</v>
      </c>
      <c r="Q1311" s="964">
        <v>0</v>
      </c>
      <c r="R1311" s="988">
        <v>12</v>
      </c>
      <c r="S1311" s="964">
        <v>10756</v>
      </c>
      <c r="T1311" s="988">
        <v>0</v>
      </c>
      <c r="U1311" s="964">
        <v>0</v>
      </c>
      <c r="V1311" s="988">
        <v>0</v>
      </c>
      <c r="W1311" s="964">
        <v>0</v>
      </c>
      <c r="X1311" s="988">
        <v>4</v>
      </c>
      <c r="Y1311" s="964">
        <v>432</v>
      </c>
      <c r="Z1311" s="988">
        <v>0</v>
      </c>
      <c r="AA1311" s="964">
        <v>0</v>
      </c>
      <c r="AB1311" s="988">
        <v>0</v>
      </c>
      <c r="AC1311" s="964">
        <v>0</v>
      </c>
      <c r="AD1311" s="988">
        <v>0</v>
      </c>
      <c r="AE1311" s="964">
        <v>0</v>
      </c>
      <c r="AF1311" s="988">
        <v>0</v>
      </c>
      <c r="AG1311" s="964">
        <v>0</v>
      </c>
      <c r="AH1311" s="988">
        <v>0</v>
      </c>
      <c r="AI1311" s="964">
        <v>0</v>
      </c>
    </row>
    <row r="1312" spans="1:38" s="6" customFormat="1" ht="66">
      <c r="A1312" s="124"/>
      <c r="B1312" s="166">
        <v>99.35</v>
      </c>
      <c r="C1312" s="93" t="s">
        <v>1455</v>
      </c>
      <c r="D1312" s="11"/>
      <c r="E1312" s="91">
        <v>5</v>
      </c>
      <c r="F1312" s="104" t="s">
        <v>11</v>
      </c>
      <c r="G1312" s="16" t="s">
        <v>12</v>
      </c>
      <c r="H1312" s="17" t="s">
        <v>13</v>
      </c>
      <c r="I1312" s="16" t="s">
        <v>14</v>
      </c>
      <c r="J1312" s="1006">
        <v>2000</v>
      </c>
      <c r="K1312" s="1001">
        <v>10000</v>
      </c>
      <c r="L1312" s="1135">
        <v>0</v>
      </c>
      <c r="M1312" s="1006">
        <v>0</v>
      </c>
      <c r="N1312" s="1090">
        <v>0</v>
      </c>
      <c r="O1312" s="1006">
        <v>0</v>
      </c>
      <c r="P1312" s="1090">
        <v>0</v>
      </c>
      <c r="Q1312" s="1006">
        <v>0</v>
      </c>
      <c r="R1312" s="1090">
        <v>5</v>
      </c>
      <c r="S1312" s="1006">
        <v>10000</v>
      </c>
      <c r="T1312" s="1090">
        <v>0</v>
      </c>
      <c r="U1312" s="1006">
        <v>0</v>
      </c>
      <c r="V1312" s="1090">
        <v>0</v>
      </c>
      <c r="W1312" s="1006">
        <v>0</v>
      </c>
      <c r="X1312" s="1090">
        <v>0</v>
      </c>
      <c r="Y1312" s="1006">
        <v>0</v>
      </c>
      <c r="Z1312" s="1090">
        <v>0</v>
      </c>
      <c r="AA1312" s="1006">
        <v>0</v>
      </c>
      <c r="AB1312" s="1090">
        <v>0</v>
      </c>
      <c r="AC1312" s="1006">
        <v>0</v>
      </c>
      <c r="AD1312" s="1090">
        <v>0</v>
      </c>
      <c r="AE1312" s="1006">
        <v>0</v>
      </c>
      <c r="AF1312" s="1090">
        <v>0</v>
      </c>
      <c r="AG1312" s="1006">
        <v>0</v>
      </c>
      <c r="AH1312" s="1090">
        <v>0</v>
      </c>
      <c r="AI1312" s="1006">
        <v>0</v>
      </c>
    </row>
    <row r="1313" spans="1:35" s="6" customFormat="1" ht="66">
      <c r="A1313" s="124"/>
      <c r="B1313" s="166">
        <v>99.35</v>
      </c>
      <c r="C1313" s="12" t="s">
        <v>1456</v>
      </c>
      <c r="D1313" s="11"/>
      <c r="E1313" s="91">
        <v>11</v>
      </c>
      <c r="F1313" s="104" t="s">
        <v>11</v>
      </c>
      <c r="G1313" s="16" t="s">
        <v>12</v>
      </c>
      <c r="H1313" s="17" t="s">
        <v>13</v>
      </c>
      <c r="I1313" s="16" t="s">
        <v>14</v>
      </c>
      <c r="J1313" s="39">
        <v>108</v>
      </c>
      <c r="K1313" s="18">
        <v>1188</v>
      </c>
      <c r="L1313" s="969">
        <v>0</v>
      </c>
      <c r="M1313" s="39">
        <v>0</v>
      </c>
      <c r="N1313" s="1075">
        <v>0</v>
      </c>
      <c r="O1313" s="39">
        <v>0</v>
      </c>
      <c r="P1313" s="1075">
        <v>0</v>
      </c>
      <c r="Q1313" s="39">
        <v>0</v>
      </c>
      <c r="R1313" s="1075">
        <v>7</v>
      </c>
      <c r="S1313" s="39">
        <v>756</v>
      </c>
      <c r="T1313" s="1075">
        <v>0</v>
      </c>
      <c r="U1313" s="39">
        <v>0</v>
      </c>
      <c r="V1313" s="1075">
        <v>0</v>
      </c>
      <c r="W1313" s="39">
        <v>0</v>
      </c>
      <c r="X1313" s="1075">
        <v>4</v>
      </c>
      <c r="Y1313" s="39">
        <v>432</v>
      </c>
      <c r="Z1313" s="1075">
        <v>0</v>
      </c>
      <c r="AA1313" s="39">
        <v>0</v>
      </c>
      <c r="AB1313" s="1075">
        <v>0</v>
      </c>
      <c r="AC1313" s="39">
        <v>0</v>
      </c>
      <c r="AD1313" s="1075">
        <v>0</v>
      </c>
      <c r="AE1313" s="39">
        <v>0</v>
      </c>
      <c r="AF1313" s="1075">
        <v>0</v>
      </c>
      <c r="AG1313" s="39">
        <v>0</v>
      </c>
      <c r="AH1313" s="1075">
        <v>0</v>
      </c>
      <c r="AI1313" s="39">
        <v>0</v>
      </c>
    </row>
    <row r="1314" spans="1:35" s="6" customFormat="1" ht="24">
      <c r="B1314" s="50">
        <v>27203</v>
      </c>
      <c r="C1314" s="948" t="s">
        <v>1457</v>
      </c>
      <c r="D1314" s="11"/>
      <c r="E1314" s="964">
        <v>99</v>
      </c>
      <c r="F1314" s="964"/>
      <c r="G1314" s="964">
        <v>0</v>
      </c>
      <c r="H1314" s="964">
        <v>0</v>
      </c>
      <c r="I1314" s="964">
        <v>0</v>
      </c>
      <c r="J1314" s="964"/>
      <c r="K1314" s="964">
        <v>12697</v>
      </c>
      <c r="L1314" s="988">
        <v>0</v>
      </c>
      <c r="M1314" s="964">
        <v>0</v>
      </c>
      <c r="N1314" s="988">
        <v>4</v>
      </c>
      <c r="O1314" s="964">
        <v>1048</v>
      </c>
      <c r="P1314" s="988">
        <v>3</v>
      </c>
      <c r="Q1314" s="964">
        <v>786</v>
      </c>
      <c r="R1314" s="988">
        <v>73</v>
      </c>
      <c r="S1314" s="964">
        <v>6837</v>
      </c>
      <c r="T1314" s="988">
        <v>0</v>
      </c>
      <c r="U1314" s="964">
        <v>0</v>
      </c>
      <c r="V1314" s="988">
        <v>0</v>
      </c>
      <c r="W1314" s="964">
        <v>0</v>
      </c>
      <c r="X1314" s="988">
        <v>19</v>
      </c>
      <c r="Y1314" s="964">
        <v>4026</v>
      </c>
      <c r="Z1314" s="988">
        <v>0</v>
      </c>
      <c r="AA1314" s="964">
        <v>0</v>
      </c>
      <c r="AB1314" s="988">
        <v>0</v>
      </c>
      <c r="AC1314" s="964">
        <v>0</v>
      </c>
      <c r="AD1314" s="988">
        <v>0</v>
      </c>
      <c r="AE1314" s="964">
        <v>0</v>
      </c>
      <c r="AF1314" s="988">
        <v>0</v>
      </c>
      <c r="AG1314" s="964">
        <v>0</v>
      </c>
      <c r="AH1314" s="988">
        <v>0</v>
      </c>
      <c r="AI1314" s="964">
        <v>0</v>
      </c>
    </row>
    <row r="1315" spans="1:35" s="6" customFormat="1" ht="66">
      <c r="B1315" s="55">
        <v>190</v>
      </c>
      <c r="C1315" s="92" t="s">
        <v>1458</v>
      </c>
      <c r="D1315" s="11"/>
      <c r="E1315" s="91">
        <v>17</v>
      </c>
      <c r="F1315" s="167" t="s">
        <v>11</v>
      </c>
      <c r="G1315" s="16" t="s">
        <v>12</v>
      </c>
      <c r="H1315" s="17" t="s">
        <v>13</v>
      </c>
      <c r="I1315" s="16" t="s">
        <v>14</v>
      </c>
      <c r="J1315" s="39">
        <v>206</v>
      </c>
      <c r="K1315" s="18">
        <v>3502</v>
      </c>
      <c r="L1315" s="969">
        <v>0</v>
      </c>
      <c r="M1315" s="39">
        <v>0</v>
      </c>
      <c r="N1315" s="1075">
        <v>0</v>
      </c>
      <c r="O1315" s="39">
        <v>0</v>
      </c>
      <c r="P1315" s="1075">
        <v>0</v>
      </c>
      <c r="Q1315" s="39">
        <v>0</v>
      </c>
      <c r="R1315" s="1075">
        <v>0</v>
      </c>
      <c r="S1315" s="39">
        <v>0</v>
      </c>
      <c r="T1315" s="1075">
        <v>0</v>
      </c>
      <c r="U1315" s="39">
        <v>0</v>
      </c>
      <c r="V1315" s="1075">
        <v>0</v>
      </c>
      <c r="W1315" s="39">
        <v>0</v>
      </c>
      <c r="X1315" s="1075">
        <v>17</v>
      </c>
      <c r="Y1315" s="39">
        <v>3502</v>
      </c>
      <c r="Z1315" s="1075">
        <v>0</v>
      </c>
      <c r="AA1315" s="39">
        <v>0</v>
      </c>
      <c r="AB1315" s="1075">
        <v>0</v>
      </c>
      <c r="AC1315" s="39">
        <v>0</v>
      </c>
      <c r="AD1315" s="1075">
        <v>0</v>
      </c>
      <c r="AE1315" s="39">
        <v>0</v>
      </c>
      <c r="AF1315" s="1075">
        <v>0</v>
      </c>
      <c r="AG1315" s="39">
        <v>0</v>
      </c>
      <c r="AH1315" s="1075">
        <v>0</v>
      </c>
      <c r="AI1315" s="39">
        <v>0</v>
      </c>
    </row>
    <row r="1316" spans="1:35" s="6" customFormat="1" ht="26.25" customHeight="1">
      <c r="B1316" s="55">
        <v>241.92</v>
      </c>
      <c r="C1316" s="92" t="s">
        <v>1460</v>
      </c>
      <c r="D1316" s="11"/>
      <c r="E1316" s="91">
        <v>20</v>
      </c>
      <c r="F1316" s="9" t="s">
        <v>11</v>
      </c>
      <c r="G1316" s="16" t="s">
        <v>12</v>
      </c>
      <c r="H1316" s="17" t="s">
        <v>13</v>
      </c>
      <c r="I1316" s="16" t="s">
        <v>14</v>
      </c>
      <c r="J1316" s="39">
        <v>262</v>
      </c>
      <c r="K1316" s="18">
        <v>5240</v>
      </c>
      <c r="L1316" s="969">
        <v>0</v>
      </c>
      <c r="M1316" s="39">
        <v>0</v>
      </c>
      <c r="N1316" s="1075">
        <v>4</v>
      </c>
      <c r="O1316" s="39">
        <v>1048</v>
      </c>
      <c r="P1316" s="1075">
        <v>3</v>
      </c>
      <c r="Q1316" s="39">
        <v>786</v>
      </c>
      <c r="R1316" s="1075">
        <v>11</v>
      </c>
      <c r="S1316" s="39">
        <v>2882</v>
      </c>
      <c r="T1316" s="1075">
        <v>0</v>
      </c>
      <c r="U1316" s="39">
        <v>0</v>
      </c>
      <c r="V1316" s="1075">
        <v>0</v>
      </c>
      <c r="W1316" s="39">
        <v>0</v>
      </c>
      <c r="X1316" s="1075">
        <v>2</v>
      </c>
      <c r="Y1316" s="39">
        <v>524</v>
      </c>
      <c r="Z1316" s="1075">
        <v>0</v>
      </c>
      <c r="AA1316" s="39">
        <v>0</v>
      </c>
      <c r="AB1316" s="1075">
        <v>0</v>
      </c>
      <c r="AC1316" s="39">
        <v>0</v>
      </c>
      <c r="AD1316" s="1075">
        <v>0</v>
      </c>
      <c r="AE1316" s="39">
        <v>0</v>
      </c>
      <c r="AF1316" s="1075">
        <v>0</v>
      </c>
      <c r="AG1316" s="39">
        <v>0</v>
      </c>
      <c r="AH1316" s="1075">
        <v>0</v>
      </c>
      <c r="AI1316" s="39">
        <v>0</v>
      </c>
    </row>
    <row r="1317" spans="1:35" s="6" customFormat="1" ht="26.25" customHeight="1">
      <c r="B1317" s="55">
        <v>68.903333333333336</v>
      </c>
      <c r="C1317" s="12" t="s">
        <v>1461</v>
      </c>
      <c r="D1317" s="11"/>
      <c r="E1317" s="91">
        <v>21</v>
      </c>
      <c r="F1317" s="104" t="s">
        <v>11</v>
      </c>
      <c r="G1317" s="16" t="s">
        <v>12</v>
      </c>
      <c r="H1317" s="17" t="s">
        <v>13</v>
      </c>
      <c r="I1317" s="16" t="s">
        <v>14</v>
      </c>
      <c r="J1317" s="39">
        <v>75</v>
      </c>
      <c r="K1317" s="18">
        <v>1575</v>
      </c>
      <c r="L1317" s="969">
        <v>0</v>
      </c>
      <c r="M1317" s="39">
        <v>0</v>
      </c>
      <c r="N1317" s="1075">
        <v>0</v>
      </c>
      <c r="O1317" s="39">
        <v>0</v>
      </c>
      <c r="P1317" s="1075">
        <v>0</v>
      </c>
      <c r="Q1317" s="39">
        <v>0</v>
      </c>
      <c r="R1317" s="1075">
        <v>21</v>
      </c>
      <c r="S1317" s="39">
        <v>1575</v>
      </c>
      <c r="T1317" s="1075">
        <v>0</v>
      </c>
      <c r="U1317" s="39">
        <v>0</v>
      </c>
      <c r="V1317" s="1075">
        <v>0</v>
      </c>
      <c r="W1317" s="39">
        <v>0</v>
      </c>
      <c r="X1317" s="1075">
        <v>0</v>
      </c>
      <c r="Y1317" s="39">
        <v>0</v>
      </c>
      <c r="Z1317" s="1075">
        <v>0</v>
      </c>
      <c r="AA1317" s="39">
        <v>0</v>
      </c>
      <c r="AB1317" s="1075">
        <v>0</v>
      </c>
      <c r="AC1317" s="39">
        <v>0</v>
      </c>
      <c r="AD1317" s="1075">
        <v>0</v>
      </c>
      <c r="AE1317" s="39">
        <v>0</v>
      </c>
      <c r="AF1317" s="1075">
        <v>0</v>
      </c>
      <c r="AG1317" s="39">
        <v>0</v>
      </c>
      <c r="AH1317" s="1075">
        <v>0</v>
      </c>
      <c r="AI1317" s="39">
        <v>0</v>
      </c>
    </row>
    <row r="1318" spans="1:35" s="6" customFormat="1" ht="66">
      <c r="B1318" s="55">
        <v>110</v>
      </c>
      <c r="C1318" s="92" t="s">
        <v>1447</v>
      </c>
      <c r="D1318" s="11"/>
      <c r="E1318" s="91">
        <v>20</v>
      </c>
      <c r="F1318" s="104" t="s">
        <v>11</v>
      </c>
      <c r="G1318" s="16" t="s">
        <v>12</v>
      </c>
      <c r="H1318" s="17" t="s">
        <v>13</v>
      </c>
      <c r="I1318" s="16" t="s">
        <v>14</v>
      </c>
      <c r="J1318" s="39">
        <v>119</v>
      </c>
      <c r="K1318" s="18">
        <v>2380</v>
      </c>
      <c r="L1318" s="969">
        <v>0</v>
      </c>
      <c r="M1318" s="39">
        <v>0</v>
      </c>
      <c r="N1318" s="1075">
        <v>0</v>
      </c>
      <c r="O1318" s="39">
        <v>0</v>
      </c>
      <c r="P1318" s="1075">
        <v>0</v>
      </c>
      <c r="Q1318" s="39">
        <v>0</v>
      </c>
      <c r="R1318" s="1075">
        <v>20</v>
      </c>
      <c r="S1318" s="39">
        <v>2380</v>
      </c>
      <c r="T1318" s="1075">
        <v>0</v>
      </c>
      <c r="U1318" s="39">
        <v>0</v>
      </c>
      <c r="V1318" s="1075">
        <v>0</v>
      </c>
      <c r="W1318" s="39">
        <v>0</v>
      </c>
      <c r="X1318" s="1075">
        <v>0</v>
      </c>
      <c r="Y1318" s="39">
        <v>0</v>
      </c>
      <c r="Z1318" s="1075">
        <v>0</v>
      </c>
      <c r="AA1318" s="39">
        <v>0</v>
      </c>
      <c r="AB1318" s="1075">
        <v>0</v>
      </c>
      <c r="AC1318" s="39">
        <v>0</v>
      </c>
      <c r="AD1318" s="1075">
        <v>0</v>
      </c>
      <c r="AE1318" s="39">
        <v>0</v>
      </c>
      <c r="AF1318" s="1075">
        <v>0</v>
      </c>
      <c r="AG1318" s="39">
        <v>0</v>
      </c>
      <c r="AH1318" s="1075">
        <v>0</v>
      </c>
      <c r="AI1318" s="39">
        <v>0</v>
      </c>
    </row>
    <row r="1319" spans="1:35" s="6" customFormat="1" ht="24">
      <c r="B1319" s="50">
        <v>27204</v>
      </c>
      <c r="C1319" s="948" t="s">
        <v>1462</v>
      </c>
      <c r="D1319" s="11"/>
      <c r="E1319" s="964"/>
      <c r="F1319" s="964"/>
      <c r="G1319" s="964"/>
      <c r="H1319" s="964"/>
      <c r="I1319" s="964"/>
      <c r="J1319" s="964"/>
      <c r="K1319" s="964">
        <v>0</v>
      </c>
      <c r="L1319" s="988">
        <v>0</v>
      </c>
      <c r="M1319" s="964">
        <v>0</v>
      </c>
      <c r="N1319" s="988">
        <v>0</v>
      </c>
      <c r="O1319" s="964">
        <v>0</v>
      </c>
      <c r="P1319" s="988">
        <v>0</v>
      </c>
      <c r="Q1319" s="964">
        <v>0</v>
      </c>
      <c r="R1319" s="988">
        <v>0</v>
      </c>
      <c r="S1319" s="964">
        <v>0</v>
      </c>
      <c r="T1319" s="988">
        <v>0</v>
      </c>
      <c r="U1319" s="964">
        <v>0</v>
      </c>
      <c r="V1319" s="988">
        <v>0</v>
      </c>
      <c r="W1319" s="964">
        <v>0</v>
      </c>
      <c r="X1319" s="988">
        <v>0</v>
      </c>
      <c r="Y1319" s="964">
        <v>0</v>
      </c>
      <c r="Z1319" s="988">
        <v>0</v>
      </c>
      <c r="AA1319" s="964">
        <v>0</v>
      </c>
      <c r="AB1319" s="988">
        <v>0</v>
      </c>
      <c r="AC1319" s="964">
        <v>0</v>
      </c>
      <c r="AD1319" s="988">
        <v>0</v>
      </c>
      <c r="AE1319" s="964">
        <v>0</v>
      </c>
      <c r="AF1319" s="988">
        <v>0</v>
      </c>
      <c r="AG1319" s="964">
        <v>0</v>
      </c>
      <c r="AH1319" s="988">
        <v>0</v>
      </c>
      <c r="AI1319" s="964">
        <v>0</v>
      </c>
    </row>
    <row r="1320" spans="1:35" s="6" customFormat="1" ht="24">
      <c r="B1320" s="50">
        <v>27205</v>
      </c>
      <c r="C1320" s="948" t="s">
        <v>1463</v>
      </c>
      <c r="D1320" s="11"/>
      <c r="E1320" s="964"/>
      <c r="F1320" s="964"/>
      <c r="G1320" s="964"/>
      <c r="H1320" s="964"/>
      <c r="I1320" s="964"/>
      <c r="J1320" s="964"/>
      <c r="K1320" s="964">
        <v>3000</v>
      </c>
      <c r="L1320" s="988">
        <v>20</v>
      </c>
      <c r="M1320" s="964">
        <v>500</v>
      </c>
      <c r="N1320" s="988">
        <v>0</v>
      </c>
      <c r="O1320" s="964">
        <v>0</v>
      </c>
      <c r="P1320" s="988">
        <v>25</v>
      </c>
      <c r="Q1320" s="964">
        <v>625</v>
      </c>
      <c r="R1320" s="988">
        <v>60</v>
      </c>
      <c r="S1320" s="964">
        <v>1500</v>
      </c>
      <c r="T1320" s="988">
        <v>0</v>
      </c>
      <c r="U1320" s="964">
        <v>0</v>
      </c>
      <c r="V1320" s="988">
        <v>0</v>
      </c>
      <c r="W1320" s="964">
        <v>0</v>
      </c>
      <c r="X1320" s="988">
        <v>10</v>
      </c>
      <c r="Y1320" s="964">
        <v>250</v>
      </c>
      <c r="Z1320" s="988">
        <v>0</v>
      </c>
      <c r="AA1320" s="964">
        <v>0</v>
      </c>
      <c r="AB1320" s="988">
        <v>0</v>
      </c>
      <c r="AC1320" s="964">
        <v>0</v>
      </c>
      <c r="AD1320" s="988">
        <v>5</v>
      </c>
      <c r="AE1320" s="964">
        <v>125</v>
      </c>
      <c r="AF1320" s="988">
        <v>0</v>
      </c>
      <c r="AG1320" s="964">
        <v>0</v>
      </c>
      <c r="AH1320" s="988">
        <v>0</v>
      </c>
      <c r="AI1320" s="964">
        <v>0</v>
      </c>
    </row>
    <row r="1321" spans="1:35" s="6" customFormat="1" ht="66">
      <c r="B1321" s="169">
        <v>22.95</v>
      </c>
      <c r="C1321" s="12" t="s">
        <v>1464</v>
      </c>
      <c r="D1321" s="11"/>
      <c r="E1321" s="91">
        <v>120</v>
      </c>
      <c r="F1321" s="9" t="s">
        <v>306</v>
      </c>
      <c r="G1321" s="16" t="s">
        <v>12</v>
      </c>
      <c r="H1321" s="17" t="s">
        <v>13</v>
      </c>
      <c r="I1321" s="16" t="s">
        <v>14</v>
      </c>
      <c r="J1321" s="39">
        <v>25</v>
      </c>
      <c r="K1321" s="18">
        <v>3000</v>
      </c>
      <c r="L1321" s="969">
        <v>20</v>
      </c>
      <c r="M1321" s="39">
        <v>500</v>
      </c>
      <c r="N1321" s="1075">
        <v>0</v>
      </c>
      <c r="O1321" s="39">
        <v>0</v>
      </c>
      <c r="P1321" s="1075">
        <v>25</v>
      </c>
      <c r="Q1321" s="39">
        <v>625</v>
      </c>
      <c r="R1321" s="1075">
        <v>60</v>
      </c>
      <c r="S1321" s="39">
        <v>1500</v>
      </c>
      <c r="T1321" s="1075">
        <v>0</v>
      </c>
      <c r="U1321" s="39">
        <v>0</v>
      </c>
      <c r="V1321" s="1075">
        <v>0</v>
      </c>
      <c r="W1321" s="39">
        <v>0</v>
      </c>
      <c r="X1321" s="1075">
        <v>10</v>
      </c>
      <c r="Y1321" s="39">
        <v>250</v>
      </c>
      <c r="Z1321" s="1075">
        <v>0</v>
      </c>
      <c r="AA1321" s="39">
        <v>0</v>
      </c>
      <c r="AB1321" s="1075">
        <v>0</v>
      </c>
      <c r="AC1321" s="39">
        <v>0</v>
      </c>
      <c r="AD1321" s="1075">
        <v>5</v>
      </c>
      <c r="AE1321" s="39">
        <v>125</v>
      </c>
      <c r="AF1321" s="1075">
        <v>0</v>
      </c>
      <c r="AG1321" s="39">
        <v>0</v>
      </c>
      <c r="AH1321" s="1075">
        <v>0</v>
      </c>
      <c r="AI1321" s="39">
        <v>0</v>
      </c>
    </row>
    <row r="1322" spans="1:35" s="6" customFormat="1" ht="24">
      <c r="B1322" s="50">
        <v>27206</v>
      </c>
      <c r="C1322" s="948" t="s">
        <v>1465</v>
      </c>
      <c r="D1322" s="11"/>
      <c r="E1322" s="964"/>
      <c r="F1322" s="964"/>
      <c r="G1322" s="964"/>
      <c r="H1322" s="964"/>
      <c r="I1322" s="964"/>
      <c r="J1322" s="964"/>
      <c r="K1322" s="964">
        <v>0</v>
      </c>
      <c r="L1322" s="988">
        <v>0</v>
      </c>
      <c r="M1322" s="964">
        <v>0</v>
      </c>
      <c r="N1322" s="988">
        <v>0</v>
      </c>
      <c r="O1322" s="964">
        <v>0</v>
      </c>
      <c r="P1322" s="988">
        <v>0</v>
      </c>
      <c r="Q1322" s="964">
        <v>0</v>
      </c>
      <c r="R1322" s="988">
        <v>0</v>
      </c>
      <c r="S1322" s="964">
        <v>0</v>
      </c>
      <c r="T1322" s="988">
        <v>0</v>
      </c>
      <c r="U1322" s="964">
        <v>0</v>
      </c>
      <c r="V1322" s="988">
        <v>0</v>
      </c>
      <c r="W1322" s="964">
        <v>0</v>
      </c>
      <c r="X1322" s="988">
        <v>0</v>
      </c>
      <c r="Y1322" s="964">
        <v>0</v>
      </c>
      <c r="Z1322" s="988">
        <v>0</v>
      </c>
      <c r="AA1322" s="964">
        <v>0</v>
      </c>
      <c r="AB1322" s="988">
        <v>0</v>
      </c>
      <c r="AC1322" s="964">
        <v>0</v>
      </c>
      <c r="AD1322" s="988">
        <v>0</v>
      </c>
      <c r="AE1322" s="964">
        <v>0</v>
      </c>
      <c r="AF1322" s="988">
        <v>0</v>
      </c>
      <c r="AG1322" s="964">
        <v>0</v>
      </c>
      <c r="AH1322" s="988">
        <v>0</v>
      </c>
      <c r="AI1322" s="964">
        <v>0</v>
      </c>
    </row>
    <row r="1323" spans="1:35" s="6" customFormat="1" ht="66">
      <c r="B1323" s="169">
        <v>270</v>
      </c>
      <c r="C1323" s="24" t="s">
        <v>1466</v>
      </c>
      <c r="D1323" s="11"/>
      <c r="E1323" s="91">
        <v>0</v>
      </c>
      <c r="F1323" s="9" t="s">
        <v>11</v>
      </c>
      <c r="G1323" s="16" t="s">
        <v>12</v>
      </c>
      <c r="H1323" s="17" t="s">
        <v>13</v>
      </c>
      <c r="I1323" s="16" t="s">
        <v>14</v>
      </c>
      <c r="J1323" s="39">
        <v>292</v>
      </c>
      <c r="K1323" s="18">
        <v>0</v>
      </c>
      <c r="L1323" s="969">
        <v>0</v>
      </c>
      <c r="M1323" s="39">
        <v>0</v>
      </c>
      <c r="N1323" s="1075">
        <v>0</v>
      </c>
      <c r="O1323" s="39">
        <v>0</v>
      </c>
      <c r="P1323" s="1075">
        <v>0</v>
      </c>
      <c r="Q1323" s="39">
        <v>0</v>
      </c>
      <c r="R1323" s="1075">
        <v>0</v>
      </c>
      <c r="S1323" s="39">
        <v>0</v>
      </c>
      <c r="T1323" s="1075">
        <v>0</v>
      </c>
      <c r="U1323" s="39">
        <v>0</v>
      </c>
      <c r="V1323" s="1075">
        <v>0</v>
      </c>
      <c r="W1323" s="39">
        <v>0</v>
      </c>
      <c r="X1323" s="1075">
        <v>0</v>
      </c>
      <c r="Y1323" s="39">
        <v>0</v>
      </c>
      <c r="Z1323" s="1075">
        <v>0</v>
      </c>
      <c r="AA1323" s="39">
        <v>0</v>
      </c>
      <c r="AB1323" s="1075">
        <v>0</v>
      </c>
      <c r="AC1323" s="39">
        <v>0</v>
      </c>
      <c r="AD1323" s="1075">
        <v>0</v>
      </c>
      <c r="AE1323" s="39">
        <v>0</v>
      </c>
      <c r="AF1323" s="1075">
        <v>0</v>
      </c>
      <c r="AG1323" s="39">
        <v>0</v>
      </c>
      <c r="AH1323" s="1075">
        <v>0</v>
      </c>
      <c r="AI1323" s="39">
        <v>0</v>
      </c>
    </row>
    <row r="1324" spans="1:35" s="6" customFormat="1">
      <c r="B1324" s="50">
        <v>274</v>
      </c>
      <c r="C1324" s="50" t="s">
        <v>1467</v>
      </c>
      <c r="D1324" s="50"/>
      <c r="E1324" s="968"/>
      <c r="F1324" s="968"/>
      <c r="G1324" s="968"/>
      <c r="H1324" s="968"/>
      <c r="I1324" s="968"/>
      <c r="J1324" s="968"/>
      <c r="K1324" s="968">
        <v>10126.400000000003</v>
      </c>
      <c r="L1324" s="967">
        <v>0</v>
      </c>
      <c r="M1324" s="968">
        <v>0</v>
      </c>
      <c r="N1324" s="967">
        <v>0</v>
      </c>
      <c r="O1324" s="968">
        <v>0</v>
      </c>
      <c r="P1324" s="967">
        <v>5</v>
      </c>
      <c r="Q1324" s="968">
        <v>275</v>
      </c>
      <c r="R1324" s="967">
        <v>2</v>
      </c>
      <c r="S1324" s="968">
        <v>76</v>
      </c>
      <c r="T1324" s="967">
        <v>0</v>
      </c>
      <c r="U1324" s="968">
        <v>0</v>
      </c>
      <c r="V1324" s="967">
        <v>0</v>
      </c>
      <c r="W1324" s="968">
        <v>0</v>
      </c>
      <c r="X1324" s="967">
        <v>395</v>
      </c>
      <c r="Y1324" s="968">
        <v>9775.4000000000033</v>
      </c>
      <c r="Z1324" s="967">
        <v>0</v>
      </c>
      <c r="AA1324" s="968">
        <v>0</v>
      </c>
      <c r="AB1324" s="967">
        <v>0</v>
      </c>
      <c r="AC1324" s="968">
        <v>0</v>
      </c>
      <c r="AD1324" s="967">
        <v>0</v>
      </c>
      <c r="AE1324" s="968">
        <v>0</v>
      </c>
      <c r="AF1324" s="967">
        <v>0</v>
      </c>
      <c r="AG1324" s="968">
        <v>0</v>
      </c>
      <c r="AH1324" s="967">
        <v>0</v>
      </c>
      <c r="AI1324" s="968">
        <v>0</v>
      </c>
    </row>
    <row r="1325" spans="1:35" s="6" customFormat="1">
      <c r="B1325" s="50">
        <v>27401</v>
      </c>
      <c r="C1325" s="948" t="s">
        <v>1467</v>
      </c>
      <c r="D1325" s="11"/>
      <c r="E1325" s="964"/>
      <c r="F1325" s="964"/>
      <c r="G1325" s="964"/>
      <c r="H1325" s="964"/>
      <c r="I1325" s="964"/>
      <c r="J1325" s="964"/>
      <c r="K1325" s="964">
        <v>10126.400000000003</v>
      </c>
      <c r="L1325" s="988">
        <v>0</v>
      </c>
      <c r="M1325" s="964">
        <v>0</v>
      </c>
      <c r="N1325" s="988">
        <v>0</v>
      </c>
      <c r="O1325" s="964">
        <v>0</v>
      </c>
      <c r="P1325" s="988">
        <v>5</v>
      </c>
      <c r="Q1325" s="964">
        <v>275</v>
      </c>
      <c r="R1325" s="988">
        <v>2</v>
      </c>
      <c r="S1325" s="964">
        <v>76</v>
      </c>
      <c r="T1325" s="988">
        <v>0</v>
      </c>
      <c r="U1325" s="964">
        <v>0</v>
      </c>
      <c r="V1325" s="988">
        <v>0</v>
      </c>
      <c r="W1325" s="964">
        <v>0</v>
      </c>
      <c r="X1325" s="988">
        <v>395</v>
      </c>
      <c r="Y1325" s="964">
        <v>9775.4000000000033</v>
      </c>
      <c r="Z1325" s="988">
        <v>0</v>
      </c>
      <c r="AA1325" s="964">
        <v>0</v>
      </c>
      <c r="AB1325" s="988">
        <v>0</v>
      </c>
      <c r="AC1325" s="964">
        <v>0</v>
      </c>
      <c r="AD1325" s="988">
        <v>0</v>
      </c>
      <c r="AE1325" s="964">
        <v>0</v>
      </c>
      <c r="AF1325" s="988">
        <v>0</v>
      </c>
      <c r="AG1325" s="964">
        <v>0</v>
      </c>
      <c r="AH1325" s="988">
        <v>0</v>
      </c>
      <c r="AI1325" s="964">
        <v>0</v>
      </c>
    </row>
    <row r="1326" spans="1:35" s="6" customFormat="1" ht="66">
      <c r="B1326" s="55">
        <v>34.799999999999997</v>
      </c>
      <c r="C1326" s="12" t="s">
        <v>1468</v>
      </c>
      <c r="D1326" s="170"/>
      <c r="E1326" s="91">
        <v>2</v>
      </c>
      <c r="F1326" s="9" t="s">
        <v>386</v>
      </c>
      <c r="G1326" s="16" t="s">
        <v>12</v>
      </c>
      <c r="H1326" s="17" t="s">
        <v>13</v>
      </c>
      <c r="I1326" s="16" t="s">
        <v>14</v>
      </c>
      <c r="J1326" s="39">
        <v>38</v>
      </c>
      <c r="K1326" s="18">
        <v>76</v>
      </c>
      <c r="L1326" s="969">
        <v>0</v>
      </c>
      <c r="M1326" s="39">
        <v>0</v>
      </c>
      <c r="N1326" s="1075">
        <v>0</v>
      </c>
      <c r="O1326" s="39">
        <v>0</v>
      </c>
      <c r="P1326" s="1075">
        <v>0</v>
      </c>
      <c r="Q1326" s="39">
        <v>0</v>
      </c>
      <c r="R1326" s="1075">
        <v>2</v>
      </c>
      <c r="S1326" s="39">
        <v>76</v>
      </c>
      <c r="T1326" s="1075">
        <v>0</v>
      </c>
      <c r="U1326" s="39">
        <v>0</v>
      </c>
      <c r="V1326" s="1075">
        <v>0</v>
      </c>
      <c r="W1326" s="39">
        <v>0</v>
      </c>
      <c r="X1326" s="1075">
        <v>0</v>
      </c>
      <c r="Y1326" s="39">
        <v>0</v>
      </c>
      <c r="Z1326" s="1075">
        <v>0</v>
      </c>
      <c r="AA1326" s="39">
        <v>0</v>
      </c>
      <c r="AB1326" s="1075">
        <v>0</v>
      </c>
      <c r="AC1326" s="39">
        <v>0</v>
      </c>
      <c r="AD1326" s="1075">
        <v>0</v>
      </c>
      <c r="AE1326" s="39">
        <v>0</v>
      </c>
      <c r="AF1326" s="1075">
        <v>0</v>
      </c>
      <c r="AG1326" s="39">
        <v>0</v>
      </c>
      <c r="AH1326" s="1075">
        <v>0</v>
      </c>
      <c r="AI1326" s="39">
        <v>0</v>
      </c>
    </row>
    <row r="1327" spans="1:35" s="6" customFormat="1" ht="66">
      <c r="A1327" s="81"/>
      <c r="B1327" s="127"/>
      <c r="C1327" s="171" t="s">
        <v>1473</v>
      </c>
      <c r="D1327" s="170"/>
      <c r="E1327" s="91">
        <v>20</v>
      </c>
      <c r="F1327" s="70" t="s">
        <v>386</v>
      </c>
      <c r="G1327" s="16" t="s">
        <v>12</v>
      </c>
      <c r="H1327" s="17" t="s">
        <v>13</v>
      </c>
      <c r="I1327" s="16" t="s">
        <v>14</v>
      </c>
      <c r="J1327" s="20">
        <v>24.36</v>
      </c>
      <c r="K1327" s="20">
        <v>487.2</v>
      </c>
      <c r="L1327" s="1080">
        <v>0</v>
      </c>
      <c r="M1327" s="20">
        <v>0</v>
      </c>
      <c r="N1327" s="1080">
        <v>0</v>
      </c>
      <c r="O1327" s="20">
        <v>0</v>
      </c>
      <c r="P1327" s="1080">
        <v>0</v>
      </c>
      <c r="Q1327" s="20">
        <v>0</v>
      </c>
      <c r="R1327" s="1080">
        <v>0</v>
      </c>
      <c r="S1327" s="20">
        <v>0</v>
      </c>
      <c r="T1327" s="1080">
        <v>0</v>
      </c>
      <c r="U1327" s="20">
        <v>0</v>
      </c>
      <c r="V1327" s="1080">
        <v>0</v>
      </c>
      <c r="W1327" s="20">
        <v>0</v>
      </c>
      <c r="X1327" s="1080">
        <v>20</v>
      </c>
      <c r="Y1327" s="20">
        <v>487.2</v>
      </c>
      <c r="Z1327" s="1080">
        <v>0</v>
      </c>
      <c r="AA1327" s="20">
        <v>0</v>
      </c>
      <c r="AB1327" s="1080">
        <v>0</v>
      </c>
      <c r="AC1327" s="20">
        <v>0</v>
      </c>
      <c r="AD1327" s="1080">
        <v>0</v>
      </c>
      <c r="AE1327" s="20">
        <v>0</v>
      </c>
      <c r="AF1327" s="1080">
        <v>0</v>
      </c>
      <c r="AG1327" s="20">
        <v>0</v>
      </c>
      <c r="AH1327" s="1080">
        <v>0</v>
      </c>
      <c r="AI1327" s="20">
        <v>0</v>
      </c>
    </row>
    <row r="1328" spans="1:35" s="6" customFormat="1" ht="66">
      <c r="A1328" s="81"/>
      <c r="B1328" s="127"/>
      <c r="C1328" s="171" t="s">
        <v>1474</v>
      </c>
      <c r="D1328" s="170"/>
      <c r="E1328" s="91">
        <v>20</v>
      </c>
      <c r="F1328" s="70" t="s">
        <v>386</v>
      </c>
      <c r="G1328" s="16" t="s">
        <v>12</v>
      </c>
      <c r="H1328" s="17" t="s">
        <v>13</v>
      </c>
      <c r="I1328" s="16" t="s">
        <v>14</v>
      </c>
      <c r="J1328" s="20">
        <v>24.36</v>
      </c>
      <c r="K1328" s="20">
        <v>487.2</v>
      </c>
      <c r="L1328" s="1080">
        <v>0</v>
      </c>
      <c r="M1328" s="20">
        <v>0</v>
      </c>
      <c r="N1328" s="1080">
        <v>0</v>
      </c>
      <c r="O1328" s="20">
        <v>0</v>
      </c>
      <c r="P1328" s="1080">
        <v>0</v>
      </c>
      <c r="Q1328" s="20">
        <v>0</v>
      </c>
      <c r="R1328" s="1080">
        <v>0</v>
      </c>
      <c r="S1328" s="20">
        <v>0</v>
      </c>
      <c r="T1328" s="1080">
        <v>0</v>
      </c>
      <c r="U1328" s="20">
        <v>0</v>
      </c>
      <c r="V1328" s="1080">
        <v>0</v>
      </c>
      <c r="W1328" s="20">
        <v>0</v>
      </c>
      <c r="X1328" s="1080">
        <v>20</v>
      </c>
      <c r="Y1328" s="20">
        <v>487.2</v>
      </c>
      <c r="Z1328" s="1080">
        <v>0</v>
      </c>
      <c r="AA1328" s="20">
        <v>0</v>
      </c>
      <c r="AB1328" s="1080">
        <v>0</v>
      </c>
      <c r="AC1328" s="20">
        <v>0</v>
      </c>
      <c r="AD1328" s="1080">
        <v>0</v>
      </c>
      <c r="AE1328" s="20">
        <v>0</v>
      </c>
      <c r="AF1328" s="1080">
        <v>0</v>
      </c>
      <c r="AG1328" s="20">
        <v>0</v>
      </c>
      <c r="AH1328" s="1080">
        <v>0</v>
      </c>
      <c r="AI1328" s="20">
        <v>0</v>
      </c>
    </row>
    <row r="1329" spans="1:35" s="6" customFormat="1" ht="66">
      <c r="A1329" s="81"/>
      <c r="B1329" s="127"/>
      <c r="C1329" s="171" t="s">
        <v>1475</v>
      </c>
      <c r="D1329" s="170"/>
      <c r="E1329" s="91">
        <v>20</v>
      </c>
      <c r="F1329" s="70" t="s">
        <v>386</v>
      </c>
      <c r="G1329" s="16" t="s">
        <v>12</v>
      </c>
      <c r="H1329" s="17" t="s">
        <v>13</v>
      </c>
      <c r="I1329" s="16" t="s">
        <v>14</v>
      </c>
      <c r="J1329" s="20">
        <v>24.36</v>
      </c>
      <c r="K1329" s="20">
        <v>487.2</v>
      </c>
      <c r="L1329" s="1080">
        <v>0</v>
      </c>
      <c r="M1329" s="20">
        <v>0</v>
      </c>
      <c r="N1329" s="1080">
        <v>0</v>
      </c>
      <c r="O1329" s="20">
        <v>0</v>
      </c>
      <c r="P1329" s="1080">
        <v>0</v>
      </c>
      <c r="Q1329" s="20">
        <v>0</v>
      </c>
      <c r="R1329" s="1080">
        <v>0</v>
      </c>
      <c r="S1329" s="20">
        <v>0</v>
      </c>
      <c r="T1329" s="1080">
        <v>0</v>
      </c>
      <c r="U1329" s="20">
        <v>0</v>
      </c>
      <c r="V1329" s="1080">
        <v>0</v>
      </c>
      <c r="W1329" s="20">
        <v>0</v>
      </c>
      <c r="X1329" s="1080">
        <v>20</v>
      </c>
      <c r="Y1329" s="20">
        <v>487.2</v>
      </c>
      <c r="Z1329" s="1080">
        <v>0</v>
      </c>
      <c r="AA1329" s="20">
        <v>0</v>
      </c>
      <c r="AB1329" s="1080">
        <v>0</v>
      </c>
      <c r="AC1329" s="20">
        <v>0</v>
      </c>
      <c r="AD1329" s="1080">
        <v>0</v>
      </c>
      <c r="AE1329" s="20">
        <v>0</v>
      </c>
      <c r="AF1329" s="1080">
        <v>0</v>
      </c>
      <c r="AG1329" s="20">
        <v>0</v>
      </c>
      <c r="AH1329" s="1080">
        <v>0</v>
      </c>
      <c r="AI1329" s="20">
        <v>0</v>
      </c>
    </row>
    <row r="1330" spans="1:35" s="6" customFormat="1" ht="66">
      <c r="A1330" s="81"/>
      <c r="B1330" s="127"/>
      <c r="C1330" s="171" t="s">
        <v>1476</v>
      </c>
      <c r="D1330" s="170"/>
      <c r="E1330" s="91">
        <v>20</v>
      </c>
      <c r="F1330" s="70" t="s">
        <v>386</v>
      </c>
      <c r="G1330" s="16" t="s">
        <v>12</v>
      </c>
      <c r="H1330" s="17" t="s">
        <v>13</v>
      </c>
      <c r="I1330" s="16" t="s">
        <v>14</v>
      </c>
      <c r="J1330" s="20">
        <v>24.36</v>
      </c>
      <c r="K1330" s="20">
        <v>487.2</v>
      </c>
      <c r="L1330" s="1080">
        <v>0</v>
      </c>
      <c r="M1330" s="20">
        <v>0</v>
      </c>
      <c r="N1330" s="1080">
        <v>0</v>
      </c>
      <c r="O1330" s="20">
        <v>0</v>
      </c>
      <c r="P1330" s="1080">
        <v>0</v>
      </c>
      <c r="Q1330" s="20">
        <v>0</v>
      </c>
      <c r="R1330" s="1080">
        <v>0</v>
      </c>
      <c r="S1330" s="20">
        <v>0</v>
      </c>
      <c r="T1330" s="1080">
        <v>0</v>
      </c>
      <c r="U1330" s="20">
        <v>0</v>
      </c>
      <c r="V1330" s="1080">
        <v>0</v>
      </c>
      <c r="W1330" s="20">
        <v>0</v>
      </c>
      <c r="X1330" s="1080">
        <v>20</v>
      </c>
      <c r="Y1330" s="20">
        <v>487.2</v>
      </c>
      <c r="Z1330" s="1080">
        <v>0</v>
      </c>
      <c r="AA1330" s="20">
        <v>0</v>
      </c>
      <c r="AB1330" s="1080">
        <v>0</v>
      </c>
      <c r="AC1330" s="20">
        <v>0</v>
      </c>
      <c r="AD1330" s="1080">
        <v>0</v>
      </c>
      <c r="AE1330" s="20">
        <v>0</v>
      </c>
      <c r="AF1330" s="1080">
        <v>0</v>
      </c>
      <c r="AG1330" s="20">
        <v>0</v>
      </c>
      <c r="AH1330" s="1080">
        <v>0</v>
      </c>
      <c r="AI1330" s="20">
        <v>0</v>
      </c>
    </row>
    <row r="1331" spans="1:35" s="6" customFormat="1" ht="66">
      <c r="A1331" s="81"/>
      <c r="B1331" s="127"/>
      <c r="C1331" s="171" t="s">
        <v>1477</v>
      </c>
      <c r="D1331" s="170"/>
      <c r="E1331" s="91">
        <v>20</v>
      </c>
      <c r="F1331" s="70" t="s">
        <v>386</v>
      </c>
      <c r="G1331" s="16" t="s">
        <v>12</v>
      </c>
      <c r="H1331" s="17" t="s">
        <v>13</v>
      </c>
      <c r="I1331" s="16" t="s">
        <v>14</v>
      </c>
      <c r="J1331" s="20">
        <v>24.36</v>
      </c>
      <c r="K1331" s="20">
        <v>487.2</v>
      </c>
      <c r="L1331" s="1080">
        <v>0</v>
      </c>
      <c r="M1331" s="20">
        <v>0</v>
      </c>
      <c r="N1331" s="1080">
        <v>0</v>
      </c>
      <c r="O1331" s="20">
        <v>0</v>
      </c>
      <c r="P1331" s="1080">
        <v>0</v>
      </c>
      <c r="Q1331" s="20">
        <v>0</v>
      </c>
      <c r="R1331" s="1080">
        <v>0</v>
      </c>
      <c r="S1331" s="20">
        <v>0</v>
      </c>
      <c r="T1331" s="1080">
        <v>0</v>
      </c>
      <c r="U1331" s="20">
        <v>0</v>
      </c>
      <c r="V1331" s="1080">
        <v>0</v>
      </c>
      <c r="W1331" s="20">
        <v>0</v>
      </c>
      <c r="X1331" s="1080">
        <v>20</v>
      </c>
      <c r="Y1331" s="20">
        <v>487.2</v>
      </c>
      <c r="Z1331" s="1080">
        <v>0</v>
      </c>
      <c r="AA1331" s="20">
        <v>0</v>
      </c>
      <c r="AB1331" s="1080">
        <v>0</v>
      </c>
      <c r="AC1331" s="20">
        <v>0</v>
      </c>
      <c r="AD1331" s="1080">
        <v>0</v>
      </c>
      <c r="AE1331" s="20">
        <v>0</v>
      </c>
      <c r="AF1331" s="1080">
        <v>0</v>
      </c>
      <c r="AG1331" s="20">
        <v>0</v>
      </c>
      <c r="AH1331" s="1080">
        <v>0</v>
      </c>
      <c r="AI1331" s="20">
        <v>0</v>
      </c>
    </row>
    <row r="1332" spans="1:35" s="6" customFormat="1" ht="66">
      <c r="A1332" s="81"/>
      <c r="B1332" s="127"/>
      <c r="C1332" s="171" t="s">
        <v>1478</v>
      </c>
      <c r="D1332" s="170"/>
      <c r="E1332" s="91">
        <v>20</v>
      </c>
      <c r="F1332" s="70" t="s">
        <v>386</v>
      </c>
      <c r="G1332" s="16" t="s">
        <v>12</v>
      </c>
      <c r="H1332" s="17" t="s">
        <v>13</v>
      </c>
      <c r="I1332" s="16" t="s">
        <v>14</v>
      </c>
      <c r="J1332" s="20">
        <v>24.36</v>
      </c>
      <c r="K1332" s="20">
        <v>487.2</v>
      </c>
      <c r="L1332" s="1080">
        <v>0</v>
      </c>
      <c r="M1332" s="20">
        <v>0</v>
      </c>
      <c r="N1332" s="1080">
        <v>0</v>
      </c>
      <c r="O1332" s="20">
        <v>0</v>
      </c>
      <c r="P1332" s="1080">
        <v>0</v>
      </c>
      <c r="Q1332" s="20">
        <v>0</v>
      </c>
      <c r="R1332" s="1080">
        <v>0</v>
      </c>
      <c r="S1332" s="20">
        <v>0</v>
      </c>
      <c r="T1332" s="1080">
        <v>0</v>
      </c>
      <c r="U1332" s="20">
        <v>0</v>
      </c>
      <c r="V1332" s="1080">
        <v>0</v>
      </c>
      <c r="W1332" s="20">
        <v>0</v>
      </c>
      <c r="X1332" s="1080">
        <v>20</v>
      </c>
      <c r="Y1332" s="20">
        <v>487.2</v>
      </c>
      <c r="Z1332" s="1080">
        <v>0</v>
      </c>
      <c r="AA1332" s="20">
        <v>0</v>
      </c>
      <c r="AB1332" s="1080">
        <v>0</v>
      </c>
      <c r="AC1332" s="20">
        <v>0</v>
      </c>
      <c r="AD1332" s="1080">
        <v>0</v>
      </c>
      <c r="AE1332" s="20">
        <v>0</v>
      </c>
      <c r="AF1332" s="1080">
        <v>0</v>
      </c>
      <c r="AG1332" s="20">
        <v>0</v>
      </c>
      <c r="AH1332" s="1080">
        <v>0</v>
      </c>
      <c r="AI1332" s="20">
        <v>0</v>
      </c>
    </row>
    <row r="1333" spans="1:35" s="6" customFormat="1" ht="66">
      <c r="A1333" s="81"/>
      <c r="B1333" s="127"/>
      <c r="C1333" s="171" t="s">
        <v>1479</v>
      </c>
      <c r="D1333" s="170"/>
      <c r="E1333" s="91">
        <v>20</v>
      </c>
      <c r="F1333" s="70" t="s">
        <v>386</v>
      </c>
      <c r="G1333" s="16" t="s">
        <v>12</v>
      </c>
      <c r="H1333" s="17" t="s">
        <v>13</v>
      </c>
      <c r="I1333" s="16" t="s">
        <v>14</v>
      </c>
      <c r="J1333" s="20">
        <v>24.36</v>
      </c>
      <c r="K1333" s="20">
        <v>487.2</v>
      </c>
      <c r="L1333" s="1080">
        <v>0</v>
      </c>
      <c r="M1333" s="20">
        <v>0</v>
      </c>
      <c r="N1333" s="1080">
        <v>0</v>
      </c>
      <c r="O1333" s="20">
        <v>0</v>
      </c>
      <c r="P1333" s="1080">
        <v>0</v>
      </c>
      <c r="Q1333" s="20">
        <v>0</v>
      </c>
      <c r="R1333" s="1080">
        <v>0</v>
      </c>
      <c r="S1333" s="20">
        <v>0</v>
      </c>
      <c r="T1333" s="1080">
        <v>0</v>
      </c>
      <c r="U1333" s="20">
        <v>0</v>
      </c>
      <c r="V1333" s="1080">
        <v>0</v>
      </c>
      <c r="W1333" s="20">
        <v>0</v>
      </c>
      <c r="X1333" s="1080">
        <v>20</v>
      </c>
      <c r="Y1333" s="20">
        <v>487.2</v>
      </c>
      <c r="Z1333" s="1080">
        <v>0</v>
      </c>
      <c r="AA1333" s="20">
        <v>0</v>
      </c>
      <c r="AB1333" s="1080">
        <v>0</v>
      </c>
      <c r="AC1333" s="20">
        <v>0</v>
      </c>
      <c r="AD1333" s="1080">
        <v>0</v>
      </c>
      <c r="AE1333" s="20">
        <v>0</v>
      </c>
      <c r="AF1333" s="1080">
        <v>0</v>
      </c>
      <c r="AG1333" s="20">
        <v>0</v>
      </c>
      <c r="AH1333" s="1080">
        <v>0</v>
      </c>
      <c r="AI1333" s="20">
        <v>0</v>
      </c>
    </row>
    <row r="1334" spans="1:35" s="6" customFormat="1" ht="66">
      <c r="A1334" s="81"/>
      <c r="B1334" s="127"/>
      <c r="C1334" s="171" t="s">
        <v>1480</v>
      </c>
      <c r="D1334" s="170"/>
      <c r="E1334" s="91">
        <v>20</v>
      </c>
      <c r="F1334" s="70" t="s">
        <v>386</v>
      </c>
      <c r="G1334" s="16" t="s">
        <v>12</v>
      </c>
      <c r="H1334" s="17" t="s">
        <v>13</v>
      </c>
      <c r="I1334" s="16" t="s">
        <v>14</v>
      </c>
      <c r="J1334" s="20">
        <v>24.36</v>
      </c>
      <c r="K1334" s="20">
        <v>487.2</v>
      </c>
      <c r="L1334" s="1080">
        <v>0</v>
      </c>
      <c r="M1334" s="20">
        <v>0</v>
      </c>
      <c r="N1334" s="1080">
        <v>0</v>
      </c>
      <c r="O1334" s="20">
        <v>0</v>
      </c>
      <c r="P1334" s="1080">
        <v>0</v>
      </c>
      <c r="Q1334" s="20">
        <v>0</v>
      </c>
      <c r="R1334" s="1080">
        <v>0</v>
      </c>
      <c r="S1334" s="20">
        <v>0</v>
      </c>
      <c r="T1334" s="1080">
        <v>0</v>
      </c>
      <c r="U1334" s="20">
        <v>0</v>
      </c>
      <c r="V1334" s="1080">
        <v>0</v>
      </c>
      <c r="W1334" s="20">
        <v>0</v>
      </c>
      <c r="X1334" s="1080">
        <v>20</v>
      </c>
      <c r="Y1334" s="20">
        <v>487.2</v>
      </c>
      <c r="Z1334" s="1080">
        <v>0</v>
      </c>
      <c r="AA1334" s="20">
        <v>0</v>
      </c>
      <c r="AB1334" s="1080">
        <v>0</v>
      </c>
      <c r="AC1334" s="20">
        <v>0</v>
      </c>
      <c r="AD1334" s="1080">
        <v>0</v>
      </c>
      <c r="AE1334" s="20">
        <v>0</v>
      </c>
      <c r="AF1334" s="1080">
        <v>0</v>
      </c>
      <c r="AG1334" s="20">
        <v>0</v>
      </c>
      <c r="AH1334" s="1080">
        <v>0</v>
      </c>
      <c r="AI1334" s="20">
        <v>0</v>
      </c>
    </row>
    <row r="1335" spans="1:35" s="6" customFormat="1" ht="66">
      <c r="A1335" s="81"/>
      <c r="B1335" s="127"/>
      <c r="C1335" s="171" t="s">
        <v>1481</v>
      </c>
      <c r="D1335" s="170"/>
      <c r="E1335" s="91">
        <v>20</v>
      </c>
      <c r="F1335" s="70" t="s">
        <v>386</v>
      </c>
      <c r="G1335" s="16" t="s">
        <v>12</v>
      </c>
      <c r="H1335" s="17" t="s">
        <v>13</v>
      </c>
      <c r="I1335" s="16" t="s">
        <v>14</v>
      </c>
      <c r="J1335" s="20">
        <v>24.36</v>
      </c>
      <c r="K1335" s="20">
        <v>487.2</v>
      </c>
      <c r="L1335" s="1080">
        <v>0</v>
      </c>
      <c r="M1335" s="20">
        <v>0</v>
      </c>
      <c r="N1335" s="1080">
        <v>0</v>
      </c>
      <c r="O1335" s="20">
        <v>0</v>
      </c>
      <c r="P1335" s="1080">
        <v>0</v>
      </c>
      <c r="Q1335" s="20">
        <v>0</v>
      </c>
      <c r="R1335" s="1080">
        <v>0</v>
      </c>
      <c r="S1335" s="20">
        <v>0</v>
      </c>
      <c r="T1335" s="1080">
        <v>0</v>
      </c>
      <c r="U1335" s="20">
        <v>0</v>
      </c>
      <c r="V1335" s="1080">
        <v>0</v>
      </c>
      <c r="W1335" s="20">
        <v>0</v>
      </c>
      <c r="X1335" s="1080">
        <v>20</v>
      </c>
      <c r="Y1335" s="20">
        <v>487.2</v>
      </c>
      <c r="Z1335" s="1080">
        <v>0</v>
      </c>
      <c r="AA1335" s="20">
        <v>0</v>
      </c>
      <c r="AB1335" s="1080">
        <v>0</v>
      </c>
      <c r="AC1335" s="20">
        <v>0</v>
      </c>
      <c r="AD1335" s="1080">
        <v>0</v>
      </c>
      <c r="AE1335" s="20">
        <v>0</v>
      </c>
      <c r="AF1335" s="1080">
        <v>0</v>
      </c>
      <c r="AG1335" s="20">
        <v>0</v>
      </c>
      <c r="AH1335" s="1080">
        <v>0</v>
      </c>
      <c r="AI1335" s="20">
        <v>0</v>
      </c>
    </row>
    <row r="1336" spans="1:35" s="6" customFormat="1" ht="66">
      <c r="A1336" s="81"/>
      <c r="B1336" s="127"/>
      <c r="C1336" s="171" t="s">
        <v>1482</v>
      </c>
      <c r="D1336" s="170"/>
      <c r="E1336" s="91">
        <v>20</v>
      </c>
      <c r="F1336" s="70" t="s">
        <v>386</v>
      </c>
      <c r="G1336" s="16" t="s">
        <v>12</v>
      </c>
      <c r="H1336" s="17" t="s">
        <v>13</v>
      </c>
      <c r="I1336" s="16" t="s">
        <v>14</v>
      </c>
      <c r="J1336" s="20">
        <v>24.36</v>
      </c>
      <c r="K1336" s="20">
        <v>487.2</v>
      </c>
      <c r="L1336" s="1080">
        <v>0</v>
      </c>
      <c r="M1336" s="20">
        <v>0</v>
      </c>
      <c r="N1336" s="1080">
        <v>0</v>
      </c>
      <c r="O1336" s="20">
        <v>0</v>
      </c>
      <c r="P1336" s="1080">
        <v>0</v>
      </c>
      <c r="Q1336" s="20">
        <v>0</v>
      </c>
      <c r="R1336" s="1080">
        <v>0</v>
      </c>
      <c r="S1336" s="20">
        <v>0</v>
      </c>
      <c r="T1336" s="1080">
        <v>0</v>
      </c>
      <c r="U1336" s="20">
        <v>0</v>
      </c>
      <c r="V1336" s="1080">
        <v>0</v>
      </c>
      <c r="W1336" s="20">
        <v>0</v>
      </c>
      <c r="X1336" s="1080">
        <v>20</v>
      </c>
      <c r="Y1336" s="20">
        <v>487.2</v>
      </c>
      <c r="Z1336" s="1080">
        <v>0</v>
      </c>
      <c r="AA1336" s="20">
        <v>0</v>
      </c>
      <c r="AB1336" s="1080">
        <v>0</v>
      </c>
      <c r="AC1336" s="20">
        <v>0</v>
      </c>
      <c r="AD1336" s="1080">
        <v>0</v>
      </c>
      <c r="AE1336" s="20">
        <v>0</v>
      </c>
      <c r="AF1336" s="1080">
        <v>0</v>
      </c>
      <c r="AG1336" s="20">
        <v>0</v>
      </c>
      <c r="AH1336" s="1080">
        <v>0</v>
      </c>
      <c r="AI1336" s="20">
        <v>0</v>
      </c>
    </row>
    <row r="1337" spans="1:35" s="6" customFormat="1" ht="66">
      <c r="A1337" s="81"/>
      <c r="B1337" s="127"/>
      <c r="C1337" s="171" t="s">
        <v>1483</v>
      </c>
      <c r="D1337" s="170"/>
      <c r="E1337" s="91">
        <v>20</v>
      </c>
      <c r="F1337" s="70" t="s">
        <v>386</v>
      </c>
      <c r="G1337" s="16" t="s">
        <v>12</v>
      </c>
      <c r="H1337" s="17" t="s">
        <v>13</v>
      </c>
      <c r="I1337" s="16" t="s">
        <v>14</v>
      </c>
      <c r="J1337" s="20">
        <v>24.36</v>
      </c>
      <c r="K1337" s="20">
        <v>487.2</v>
      </c>
      <c r="L1337" s="1080">
        <v>0</v>
      </c>
      <c r="M1337" s="20">
        <v>0</v>
      </c>
      <c r="N1337" s="1080">
        <v>0</v>
      </c>
      <c r="O1337" s="20">
        <v>0</v>
      </c>
      <c r="P1337" s="1080">
        <v>0</v>
      </c>
      <c r="Q1337" s="20">
        <v>0</v>
      </c>
      <c r="R1337" s="1080">
        <v>0</v>
      </c>
      <c r="S1337" s="20">
        <v>0</v>
      </c>
      <c r="T1337" s="1080">
        <v>0</v>
      </c>
      <c r="U1337" s="20">
        <v>0</v>
      </c>
      <c r="V1337" s="1080">
        <v>0</v>
      </c>
      <c r="W1337" s="20">
        <v>0</v>
      </c>
      <c r="X1337" s="1080">
        <v>20</v>
      </c>
      <c r="Y1337" s="20">
        <v>487.2</v>
      </c>
      <c r="Z1337" s="1080">
        <v>0</v>
      </c>
      <c r="AA1337" s="20">
        <v>0</v>
      </c>
      <c r="AB1337" s="1080">
        <v>0</v>
      </c>
      <c r="AC1337" s="20">
        <v>0</v>
      </c>
      <c r="AD1337" s="1080">
        <v>0</v>
      </c>
      <c r="AE1337" s="20">
        <v>0</v>
      </c>
      <c r="AF1337" s="1080">
        <v>0</v>
      </c>
      <c r="AG1337" s="20">
        <v>0</v>
      </c>
      <c r="AH1337" s="1080">
        <v>0</v>
      </c>
      <c r="AI1337" s="20">
        <v>0</v>
      </c>
    </row>
    <row r="1338" spans="1:35" s="6" customFormat="1" ht="66">
      <c r="A1338" s="81"/>
      <c r="B1338" s="127"/>
      <c r="C1338" s="171" t="s">
        <v>1484</v>
      </c>
      <c r="D1338" s="170"/>
      <c r="E1338" s="91">
        <v>20</v>
      </c>
      <c r="F1338" s="70" t="s">
        <v>386</v>
      </c>
      <c r="G1338" s="16" t="s">
        <v>12</v>
      </c>
      <c r="H1338" s="17" t="s">
        <v>13</v>
      </c>
      <c r="I1338" s="16" t="s">
        <v>14</v>
      </c>
      <c r="J1338" s="20">
        <v>24.36</v>
      </c>
      <c r="K1338" s="20">
        <v>487.2</v>
      </c>
      <c r="L1338" s="1080">
        <v>0</v>
      </c>
      <c r="M1338" s="20">
        <v>0</v>
      </c>
      <c r="N1338" s="1080">
        <v>0</v>
      </c>
      <c r="O1338" s="20">
        <v>0</v>
      </c>
      <c r="P1338" s="1080">
        <v>0</v>
      </c>
      <c r="Q1338" s="20">
        <v>0</v>
      </c>
      <c r="R1338" s="1080">
        <v>0</v>
      </c>
      <c r="S1338" s="20">
        <v>0</v>
      </c>
      <c r="T1338" s="1080">
        <v>0</v>
      </c>
      <c r="U1338" s="20">
        <v>0</v>
      </c>
      <c r="V1338" s="1080">
        <v>0</v>
      </c>
      <c r="W1338" s="20">
        <v>0</v>
      </c>
      <c r="X1338" s="1080">
        <v>20</v>
      </c>
      <c r="Y1338" s="20">
        <v>487.2</v>
      </c>
      <c r="Z1338" s="1080">
        <v>0</v>
      </c>
      <c r="AA1338" s="20">
        <v>0</v>
      </c>
      <c r="AB1338" s="1080">
        <v>0</v>
      </c>
      <c r="AC1338" s="20">
        <v>0</v>
      </c>
      <c r="AD1338" s="1080">
        <v>0</v>
      </c>
      <c r="AE1338" s="20">
        <v>0</v>
      </c>
      <c r="AF1338" s="1080">
        <v>0</v>
      </c>
      <c r="AG1338" s="20">
        <v>0</v>
      </c>
      <c r="AH1338" s="1080">
        <v>0</v>
      </c>
      <c r="AI1338" s="20">
        <v>0</v>
      </c>
    </row>
    <row r="1339" spans="1:35" s="6" customFormat="1" ht="66">
      <c r="A1339" s="81"/>
      <c r="B1339" s="127"/>
      <c r="C1339" s="171" t="s">
        <v>1485</v>
      </c>
      <c r="D1339" s="170"/>
      <c r="E1339" s="91">
        <v>20</v>
      </c>
      <c r="F1339" s="70" t="s">
        <v>386</v>
      </c>
      <c r="G1339" s="16" t="s">
        <v>12</v>
      </c>
      <c r="H1339" s="17" t="s">
        <v>13</v>
      </c>
      <c r="I1339" s="16" t="s">
        <v>14</v>
      </c>
      <c r="J1339" s="20">
        <v>24.36</v>
      </c>
      <c r="K1339" s="20">
        <v>487.2</v>
      </c>
      <c r="L1339" s="1080">
        <v>0</v>
      </c>
      <c r="M1339" s="20">
        <v>0</v>
      </c>
      <c r="N1339" s="1080">
        <v>0</v>
      </c>
      <c r="O1339" s="20">
        <v>0</v>
      </c>
      <c r="P1339" s="1080">
        <v>0</v>
      </c>
      <c r="Q1339" s="20">
        <v>0</v>
      </c>
      <c r="R1339" s="1080">
        <v>0</v>
      </c>
      <c r="S1339" s="20">
        <v>0</v>
      </c>
      <c r="T1339" s="1080">
        <v>0</v>
      </c>
      <c r="U1339" s="20">
        <v>0</v>
      </c>
      <c r="V1339" s="1080">
        <v>0</v>
      </c>
      <c r="W1339" s="20">
        <v>0</v>
      </c>
      <c r="X1339" s="1080">
        <v>20</v>
      </c>
      <c r="Y1339" s="20">
        <v>487.2</v>
      </c>
      <c r="Z1339" s="1080">
        <v>0</v>
      </c>
      <c r="AA1339" s="20">
        <v>0</v>
      </c>
      <c r="AB1339" s="1080">
        <v>0</v>
      </c>
      <c r="AC1339" s="20">
        <v>0</v>
      </c>
      <c r="AD1339" s="1080">
        <v>0</v>
      </c>
      <c r="AE1339" s="20">
        <v>0</v>
      </c>
      <c r="AF1339" s="1080">
        <v>0</v>
      </c>
      <c r="AG1339" s="20">
        <v>0</v>
      </c>
      <c r="AH1339" s="1080">
        <v>0</v>
      </c>
      <c r="AI1339" s="20">
        <v>0</v>
      </c>
    </row>
    <row r="1340" spans="1:35" s="6" customFormat="1" ht="66">
      <c r="A1340" s="81"/>
      <c r="B1340" s="127"/>
      <c r="C1340" s="19" t="s">
        <v>1486</v>
      </c>
      <c r="D1340" s="170"/>
      <c r="E1340" s="91">
        <v>10</v>
      </c>
      <c r="F1340" s="70" t="s">
        <v>386</v>
      </c>
      <c r="G1340" s="16" t="s">
        <v>12</v>
      </c>
      <c r="H1340" s="17" t="s">
        <v>13</v>
      </c>
      <c r="I1340" s="16" t="s">
        <v>14</v>
      </c>
      <c r="J1340" s="20">
        <v>24.36</v>
      </c>
      <c r="K1340" s="20">
        <v>243.6</v>
      </c>
      <c r="L1340" s="1080">
        <v>0</v>
      </c>
      <c r="M1340" s="20">
        <v>0</v>
      </c>
      <c r="N1340" s="1080">
        <v>0</v>
      </c>
      <c r="O1340" s="20">
        <v>0</v>
      </c>
      <c r="P1340" s="1080">
        <v>0</v>
      </c>
      <c r="Q1340" s="20">
        <v>0</v>
      </c>
      <c r="R1340" s="1080">
        <v>0</v>
      </c>
      <c r="S1340" s="20">
        <v>0</v>
      </c>
      <c r="T1340" s="1080">
        <v>0</v>
      </c>
      <c r="U1340" s="20">
        <v>0</v>
      </c>
      <c r="V1340" s="1080">
        <v>0</v>
      </c>
      <c r="W1340" s="20">
        <v>0</v>
      </c>
      <c r="X1340" s="1080">
        <v>10</v>
      </c>
      <c r="Y1340" s="20">
        <v>243.6</v>
      </c>
      <c r="Z1340" s="1080">
        <v>0</v>
      </c>
      <c r="AA1340" s="20">
        <v>0</v>
      </c>
      <c r="AB1340" s="1080">
        <v>0</v>
      </c>
      <c r="AC1340" s="20">
        <v>0</v>
      </c>
      <c r="AD1340" s="1080">
        <v>0</v>
      </c>
      <c r="AE1340" s="20">
        <v>0</v>
      </c>
      <c r="AF1340" s="1080">
        <v>0</v>
      </c>
      <c r="AG1340" s="20">
        <v>0</v>
      </c>
      <c r="AH1340" s="1080">
        <v>0</v>
      </c>
      <c r="AI1340" s="20">
        <v>0</v>
      </c>
    </row>
    <row r="1341" spans="1:35" s="6" customFormat="1" ht="66">
      <c r="A1341" s="81"/>
      <c r="B1341" s="127"/>
      <c r="C1341" s="19" t="s">
        <v>1487</v>
      </c>
      <c r="D1341" s="170"/>
      <c r="E1341" s="91">
        <v>10</v>
      </c>
      <c r="F1341" s="70" t="s">
        <v>386</v>
      </c>
      <c r="G1341" s="16" t="s">
        <v>12</v>
      </c>
      <c r="H1341" s="17" t="s">
        <v>13</v>
      </c>
      <c r="I1341" s="16" t="s">
        <v>14</v>
      </c>
      <c r="J1341" s="20">
        <v>24.36</v>
      </c>
      <c r="K1341" s="20">
        <v>243.6</v>
      </c>
      <c r="L1341" s="1080">
        <v>0</v>
      </c>
      <c r="M1341" s="20">
        <v>0</v>
      </c>
      <c r="N1341" s="1080">
        <v>0</v>
      </c>
      <c r="O1341" s="20">
        <v>0</v>
      </c>
      <c r="P1341" s="1080">
        <v>0</v>
      </c>
      <c r="Q1341" s="20">
        <v>0</v>
      </c>
      <c r="R1341" s="1080">
        <v>0</v>
      </c>
      <c r="S1341" s="20">
        <v>0</v>
      </c>
      <c r="T1341" s="1080">
        <v>0</v>
      </c>
      <c r="U1341" s="20">
        <v>0</v>
      </c>
      <c r="V1341" s="1080">
        <v>0</v>
      </c>
      <c r="W1341" s="20">
        <v>0</v>
      </c>
      <c r="X1341" s="1080">
        <v>10</v>
      </c>
      <c r="Y1341" s="20">
        <v>243.6</v>
      </c>
      <c r="Z1341" s="1080">
        <v>0</v>
      </c>
      <c r="AA1341" s="20">
        <v>0</v>
      </c>
      <c r="AB1341" s="1080">
        <v>0</v>
      </c>
      <c r="AC1341" s="20">
        <v>0</v>
      </c>
      <c r="AD1341" s="1080">
        <v>0</v>
      </c>
      <c r="AE1341" s="20">
        <v>0</v>
      </c>
      <c r="AF1341" s="1080">
        <v>0</v>
      </c>
      <c r="AG1341" s="20">
        <v>0</v>
      </c>
      <c r="AH1341" s="1080">
        <v>0</v>
      </c>
      <c r="AI1341" s="20">
        <v>0</v>
      </c>
    </row>
    <row r="1342" spans="1:35" s="6" customFormat="1" ht="66">
      <c r="A1342" s="81"/>
      <c r="B1342" s="127"/>
      <c r="C1342" s="19" t="s">
        <v>1488</v>
      </c>
      <c r="D1342" s="170"/>
      <c r="E1342" s="91">
        <v>10</v>
      </c>
      <c r="F1342" s="70" t="s">
        <v>386</v>
      </c>
      <c r="G1342" s="16" t="s">
        <v>12</v>
      </c>
      <c r="H1342" s="17" t="s">
        <v>13</v>
      </c>
      <c r="I1342" s="16" t="s">
        <v>14</v>
      </c>
      <c r="J1342" s="20">
        <v>24.36</v>
      </c>
      <c r="K1342" s="20">
        <v>243.6</v>
      </c>
      <c r="L1342" s="1080">
        <v>0</v>
      </c>
      <c r="M1342" s="20">
        <v>0</v>
      </c>
      <c r="N1342" s="1080">
        <v>0</v>
      </c>
      <c r="O1342" s="20">
        <v>0</v>
      </c>
      <c r="P1342" s="1080">
        <v>0</v>
      </c>
      <c r="Q1342" s="20">
        <v>0</v>
      </c>
      <c r="R1342" s="1080">
        <v>0</v>
      </c>
      <c r="S1342" s="20">
        <v>0</v>
      </c>
      <c r="T1342" s="1080">
        <v>0</v>
      </c>
      <c r="U1342" s="20">
        <v>0</v>
      </c>
      <c r="V1342" s="1080">
        <v>0</v>
      </c>
      <c r="W1342" s="20">
        <v>0</v>
      </c>
      <c r="X1342" s="1080">
        <v>10</v>
      </c>
      <c r="Y1342" s="20">
        <v>243.6</v>
      </c>
      <c r="Z1342" s="1080">
        <v>0</v>
      </c>
      <c r="AA1342" s="20">
        <v>0</v>
      </c>
      <c r="AB1342" s="1080">
        <v>0</v>
      </c>
      <c r="AC1342" s="20">
        <v>0</v>
      </c>
      <c r="AD1342" s="1080">
        <v>0</v>
      </c>
      <c r="AE1342" s="20">
        <v>0</v>
      </c>
      <c r="AF1342" s="1080">
        <v>0</v>
      </c>
      <c r="AG1342" s="20">
        <v>0</v>
      </c>
      <c r="AH1342" s="1080">
        <v>0</v>
      </c>
      <c r="AI1342" s="20">
        <v>0</v>
      </c>
    </row>
    <row r="1343" spans="1:35" s="6" customFormat="1" ht="66">
      <c r="A1343" s="81"/>
      <c r="B1343" s="127"/>
      <c r="C1343" s="19" t="s">
        <v>1489</v>
      </c>
      <c r="D1343" s="170"/>
      <c r="E1343" s="91">
        <v>10</v>
      </c>
      <c r="F1343" s="70" t="s">
        <v>386</v>
      </c>
      <c r="G1343" s="16" t="s">
        <v>12</v>
      </c>
      <c r="H1343" s="17" t="s">
        <v>13</v>
      </c>
      <c r="I1343" s="16" t="s">
        <v>14</v>
      </c>
      <c r="J1343" s="20">
        <v>24.36</v>
      </c>
      <c r="K1343" s="20">
        <v>243.6</v>
      </c>
      <c r="L1343" s="1080">
        <v>0</v>
      </c>
      <c r="M1343" s="20">
        <v>0</v>
      </c>
      <c r="N1343" s="1080">
        <v>0</v>
      </c>
      <c r="O1343" s="20">
        <v>0</v>
      </c>
      <c r="P1343" s="1080">
        <v>0</v>
      </c>
      <c r="Q1343" s="20">
        <v>0</v>
      </c>
      <c r="R1343" s="1080">
        <v>0</v>
      </c>
      <c r="S1343" s="20">
        <v>0</v>
      </c>
      <c r="T1343" s="1080">
        <v>0</v>
      </c>
      <c r="U1343" s="20">
        <v>0</v>
      </c>
      <c r="V1343" s="1080">
        <v>0</v>
      </c>
      <c r="W1343" s="20">
        <v>0</v>
      </c>
      <c r="X1343" s="1080">
        <v>10</v>
      </c>
      <c r="Y1343" s="20">
        <v>243.6</v>
      </c>
      <c r="Z1343" s="1080">
        <v>0</v>
      </c>
      <c r="AA1343" s="20">
        <v>0</v>
      </c>
      <c r="AB1343" s="1080">
        <v>0</v>
      </c>
      <c r="AC1343" s="20">
        <v>0</v>
      </c>
      <c r="AD1343" s="1080">
        <v>0</v>
      </c>
      <c r="AE1343" s="20">
        <v>0</v>
      </c>
      <c r="AF1343" s="1080">
        <v>0</v>
      </c>
      <c r="AG1343" s="20">
        <v>0</v>
      </c>
      <c r="AH1343" s="1080">
        <v>0</v>
      </c>
      <c r="AI1343" s="20">
        <v>0</v>
      </c>
    </row>
    <row r="1344" spans="1:35" s="6" customFormat="1" ht="66">
      <c r="A1344" s="81"/>
      <c r="B1344" s="127"/>
      <c r="C1344" s="19" t="s">
        <v>1490</v>
      </c>
      <c r="D1344" s="170"/>
      <c r="E1344" s="91">
        <v>10</v>
      </c>
      <c r="F1344" s="70" t="s">
        <v>386</v>
      </c>
      <c r="G1344" s="16" t="s">
        <v>12</v>
      </c>
      <c r="H1344" s="17" t="s">
        <v>13</v>
      </c>
      <c r="I1344" s="16" t="s">
        <v>14</v>
      </c>
      <c r="J1344" s="20">
        <v>24.36</v>
      </c>
      <c r="K1344" s="20">
        <v>243.6</v>
      </c>
      <c r="L1344" s="1080">
        <v>0</v>
      </c>
      <c r="M1344" s="20">
        <v>0</v>
      </c>
      <c r="N1344" s="1080">
        <v>0</v>
      </c>
      <c r="O1344" s="20">
        <v>0</v>
      </c>
      <c r="P1344" s="1080">
        <v>0</v>
      </c>
      <c r="Q1344" s="20">
        <v>0</v>
      </c>
      <c r="R1344" s="1080">
        <v>0</v>
      </c>
      <c r="S1344" s="20">
        <v>0</v>
      </c>
      <c r="T1344" s="1080">
        <v>0</v>
      </c>
      <c r="U1344" s="20">
        <v>0</v>
      </c>
      <c r="V1344" s="1080">
        <v>0</v>
      </c>
      <c r="W1344" s="20">
        <v>0</v>
      </c>
      <c r="X1344" s="1080">
        <v>10</v>
      </c>
      <c r="Y1344" s="20">
        <v>243.6</v>
      </c>
      <c r="Z1344" s="1080">
        <v>0</v>
      </c>
      <c r="AA1344" s="20">
        <v>0</v>
      </c>
      <c r="AB1344" s="1080">
        <v>0</v>
      </c>
      <c r="AC1344" s="20">
        <v>0</v>
      </c>
      <c r="AD1344" s="1080">
        <v>0</v>
      </c>
      <c r="AE1344" s="20">
        <v>0</v>
      </c>
      <c r="AF1344" s="1080">
        <v>0</v>
      </c>
      <c r="AG1344" s="20">
        <v>0</v>
      </c>
      <c r="AH1344" s="1080">
        <v>0</v>
      </c>
      <c r="AI1344" s="20">
        <v>0</v>
      </c>
    </row>
    <row r="1345" spans="1:35" s="6" customFormat="1" ht="66">
      <c r="A1345" s="81"/>
      <c r="B1345" s="127"/>
      <c r="C1345" s="19" t="s">
        <v>1491</v>
      </c>
      <c r="D1345" s="170"/>
      <c r="E1345" s="91">
        <v>10</v>
      </c>
      <c r="F1345" s="70" t="s">
        <v>386</v>
      </c>
      <c r="G1345" s="16" t="s">
        <v>12</v>
      </c>
      <c r="H1345" s="17" t="s">
        <v>13</v>
      </c>
      <c r="I1345" s="16" t="s">
        <v>14</v>
      </c>
      <c r="J1345" s="20">
        <v>24.36</v>
      </c>
      <c r="K1345" s="20">
        <v>243.6</v>
      </c>
      <c r="L1345" s="1080">
        <v>0</v>
      </c>
      <c r="M1345" s="20">
        <v>0</v>
      </c>
      <c r="N1345" s="1080">
        <v>0</v>
      </c>
      <c r="O1345" s="20">
        <v>0</v>
      </c>
      <c r="P1345" s="1080">
        <v>0</v>
      </c>
      <c r="Q1345" s="20">
        <v>0</v>
      </c>
      <c r="R1345" s="1080">
        <v>0</v>
      </c>
      <c r="S1345" s="20">
        <v>0</v>
      </c>
      <c r="T1345" s="1080">
        <v>0</v>
      </c>
      <c r="U1345" s="20">
        <v>0</v>
      </c>
      <c r="V1345" s="1080">
        <v>0</v>
      </c>
      <c r="W1345" s="20">
        <v>0</v>
      </c>
      <c r="X1345" s="1080">
        <v>10</v>
      </c>
      <c r="Y1345" s="20">
        <v>243.6</v>
      </c>
      <c r="Z1345" s="1080">
        <v>0</v>
      </c>
      <c r="AA1345" s="20">
        <v>0</v>
      </c>
      <c r="AB1345" s="1080">
        <v>0</v>
      </c>
      <c r="AC1345" s="20">
        <v>0</v>
      </c>
      <c r="AD1345" s="1080">
        <v>0</v>
      </c>
      <c r="AE1345" s="20">
        <v>0</v>
      </c>
      <c r="AF1345" s="1080">
        <v>0</v>
      </c>
      <c r="AG1345" s="20">
        <v>0</v>
      </c>
      <c r="AH1345" s="1080">
        <v>0</v>
      </c>
      <c r="AI1345" s="20">
        <v>0</v>
      </c>
    </row>
    <row r="1346" spans="1:35" s="6" customFormat="1" ht="66">
      <c r="A1346" s="81"/>
      <c r="B1346" s="127"/>
      <c r="C1346" s="19" t="s">
        <v>1492</v>
      </c>
      <c r="D1346" s="170"/>
      <c r="E1346" s="91">
        <v>10</v>
      </c>
      <c r="F1346" s="70" t="s">
        <v>386</v>
      </c>
      <c r="G1346" s="16" t="s">
        <v>12</v>
      </c>
      <c r="H1346" s="17" t="s">
        <v>13</v>
      </c>
      <c r="I1346" s="16" t="s">
        <v>14</v>
      </c>
      <c r="J1346" s="20">
        <v>24.36</v>
      </c>
      <c r="K1346" s="20">
        <v>243.6</v>
      </c>
      <c r="L1346" s="1080">
        <v>0</v>
      </c>
      <c r="M1346" s="20">
        <v>0</v>
      </c>
      <c r="N1346" s="1080">
        <v>0</v>
      </c>
      <c r="O1346" s="20">
        <v>0</v>
      </c>
      <c r="P1346" s="1080">
        <v>0</v>
      </c>
      <c r="Q1346" s="20">
        <v>0</v>
      </c>
      <c r="R1346" s="1080">
        <v>0</v>
      </c>
      <c r="S1346" s="20">
        <v>0</v>
      </c>
      <c r="T1346" s="1080">
        <v>0</v>
      </c>
      <c r="U1346" s="20">
        <v>0</v>
      </c>
      <c r="V1346" s="1080">
        <v>0</v>
      </c>
      <c r="W1346" s="20">
        <v>0</v>
      </c>
      <c r="X1346" s="1080">
        <v>10</v>
      </c>
      <c r="Y1346" s="20">
        <v>243.6</v>
      </c>
      <c r="Z1346" s="1080">
        <v>0</v>
      </c>
      <c r="AA1346" s="20">
        <v>0</v>
      </c>
      <c r="AB1346" s="1080">
        <v>0</v>
      </c>
      <c r="AC1346" s="20">
        <v>0</v>
      </c>
      <c r="AD1346" s="1080">
        <v>0</v>
      </c>
      <c r="AE1346" s="20">
        <v>0</v>
      </c>
      <c r="AF1346" s="1080">
        <v>0</v>
      </c>
      <c r="AG1346" s="20">
        <v>0</v>
      </c>
      <c r="AH1346" s="1080">
        <v>0</v>
      </c>
      <c r="AI1346" s="20">
        <v>0</v>
      </c>
    </row>
    <row r="1347" spans="1:35" s="6" customFormat="1" ht="26.25" customHeight="1">
      <c r="A1347" s="81"/>
      <c r="B1347" s="127"/>
      <c r="C1347" s="19" t="s">
        <v>1493</v>
      </c>
      <c r="D1347" s="170"/>
      <c r="E1347" s="91">
        <v>10</v>
      </c>
      <c r="F1347" s="70" t="s">
        <v>386</v>
      </c>
      <c r="G1347" s="16" t="s">
        <v>12</v>
      </c>
      <c r="H1347" s="17" t="s">
        <v>13</v>
      </c>
      <c r="I1347" s="16" t="s">
        <v>14</v>
      </c>
      <c r="J1347" s="20">
        <v>24.36</v>
      </c>
      <c r="K1347" s="20">
        <v>243.6</v>
      </c>
      <c r="L1347" s="1080">
        <v>0</v>
      </c>
      <c r="M1347" s="20">
        <v>0</v>
      </c>
      <c r="N1347" s="1080">
        <v>0</v>
      </c>
      <c r="O1347" s="20">
        <v>0</v>
      </c>
      <c r="P1347" s="1080">
        <v>0</v>
      </c>
      <c r="Q1347" s="20">
        <v>0</v>
      </c>
      <c r="R1347" s="1080">
        <v>0</v>
      </c>
      <c r="S1347" s="20">
        <v>0</v>
      </c>
      <c r="T1347" s="1080">
        <v>0</v>
      </c>
      <c r="U1347" s="20">
        <v>0</v>
      </c>
      <c r="V1347" s="1080">
        <v>0</v>
      </c>
      <c r="W1347" s="20">
        <v>0</v>
      </c>
      <c r="X1347" s="1080">
        <v>10</v>
      </c>
      <c r="Y1347" s="20">
        <v>243.6</v>
      </c>
      <c r="Z1347" s="1080">
        <v>0</v>
      </c>
      <c r="AA1347" s="20">
        <v>0</v>
      </c>
      <c r="AB1347" s="1080">
        <v>0</v>
      </c>
      <c r="AC1347" s="20">
        <v>0</v>
      </c>
      <c r="AD1347" s="1080">
        <v>0</v>
      </c>
      <c r="AE1347" s="20">
        <v>0</v>
      </c>
      <c r="AF1347" s="1080">
        <v>0</v>
      </c>
      <c r="AG1347" s="20">
        <v>0</v>
      </c>
      <c r="AH1347" s="1080">
        <v>0</v>
      </c>
      <c r="AI1347" s="20">
        <v>0</v>
      </c>
    </row>
    <row r="1348" spans="1:35" s="6" customFormat="1" ht="66">
      <c r="A1348" s="81"/>
      <c r="B1348" s="127"/>
      <c r="C1348" s="19" t="s">
        <v>1494</v>
      </c>
      <c r="D1348" s="170"/>
      <c r="E1348" s="91">
        <v>10</v>
      </c>
      <c r="F1348" s="70" t="s">
        <v>386</v>
      </c>
      <c r="G1348" s="16" t="s">
        <v>12</v>
      </c>
      <c r="H1348" s="17" t="s">
        <v>13</v>
      </c>
      <c r="I1348" s="16" t="s">
        <v>14</v>
      </c>
      <c r="J1348" s="20">
        <v>24.36</v>
      </c>
      <c r="K1348" s="20">
        <v>243.6</v>
      </c>
      <c r="L1348" s="1080">
        <v>0</v>
      </c>
      <c r="M1348" s="20">
        <v>0</v>
      </c>
      <c r="N1348" s="1080">
        <v>0</v>
      </c>
      <c r="O1348" s="20">
        <v>0</v>
      </c>
      <c r="P1348" s="1080">
        <v>0</v>
      </c>
      <c r="Q1348" s="20">
        <v>0</v>
      </c>
      <c r="R1348" s="1080">
        <v>0</v>
      </c>
      <c r="S1348" s="20">
        <v>0</v>
      </c>
      <c r="T1348" s="1080">
        <v>0</v>
      </c>
      <c r="U1348" s="20">
        <v>0</v>
      </c>
      <c r="V1348" s="1080">
        <v>0</v>
      </c>
      <c r="W1348" s="20">
        <v>0</v>
      </c>
      <c r="X1348" s="1080">
        <v>10</v>
      </c>
      <c r="Y1348" s="20">
        <v>243.6</v>
      </c>
      <c r="Z1348" s="1080">
        <v>0</v>
      </c>
      <c r="AA1348" s="20">
        <v>0</v>
      </c>
      <c r="AB1348" s="1080">
        <v>0</v>
      </c>
      <c r="AC1348" s="20">
        <v>0</v>
      </c>
      <c r="AD1348" s="1080">
        <v>0</v>
      </c>
      <c r="AE1348" s="20">
        <v>0</v>
      </c>
      <c r="AF1348" s="1080">
        <v>0</v>
      </c>
      <c r="AG1348" s="20">
        <v>0</v>
      </c>
      <c r="AH1348" s="1080">
        <v>0</v>
      </c>
      <c r="AI1348" s="20">
        <v>0</v>
      </c>
    </row>
    <row r="1349" spans="1:35" s="6" customFormat="1" ht="66">
      <c r="A1349" s="81"/>
      <c r="B1349" s="127"/>
      <c r="C1349" s="19" t="s">
        <v>1495</v>
      </c>
      <c r="D1349" s="170"/>
      <c r="E1349" s="91">
        <v>10</v>
      </c>
      <c r="F1349" s="70" t="s">
        <v>386</v>
      </c>
      <c r="G1349" s="16" t="s">
        <v>12</v>
      </c>
      <c r="H1349" s="17" t="s">
        <v>13</v>
      </c>
      <c r="I1349" s="16" t="s">
        <v>14</v>
      </c>
      <c r="J1349" s="20">
        <v>24.36</v>
      </c>
      <c r="K1349" s="20">
        <v>243.6</v>
      </c>
      <c r="L1349" s="1080">
        <v>0</v>
      </c>
      <c r="M1349" s="20">
        <v>0</v>
      </c>
      <c r="N1349" s="1080">
        <v>0</v>
      </c>
      <c r="O1349" s="20">
        <v>0</v>
      </c>
      <c r="P1349" s="1080">
        <v>0</v>
      </c>
      <c r="Q1349" s="20">
        <v>0</v>
      </c>
      <c r="R1349" s="1080">
        <v>0</v>
      </c>
      <c r="S1349" s="20">
        <v>0</v>
      </c>
      <c r="T1349" s="1080">
        <v>0</v>
      </c>
      <c r="U1349" s="20">
        <v>0</v>
      </c>
      <c r="V1349" s="1080">
        <v>0</v>
      </c>
      <c r="W1349" s="20">
        <v>0</v>
      </c>
      <c r="X1349" s="1080">
        <v>10</v>
      </c>
      <c r="Y1349" s="20">
        <v>243.6</v>
      </c>
      <c r="Z1349" s="1080">
        <v>0</v>
      </c>
      <c r="AA1349" s="20">
        <v>0</v>
      </c>
      <c r="AB1349" s="1080">
        <v>0</v>
      </c>
      <c r="AC1349" s="20">
        <v>0</v>
      </c>
      <c r="AD1349" s="1080">
        <v>0</v>
      </c>
      <c r="AE1349" s="20">
        <v>0</v>
      </c>
      <c r="AF1349" s="1080">
        <v>0</v>
      </c>
      <c r="AG1349" s="20">
        <v>0</v>
      </c>
      <c r="AH1349" s="1080">
        <v>0</v>
      </c>
      <c r="AI1349" s="20">
        <v>0</v>
      </c>
    </row>
    <row r="1350" spans="1:35" s="6" customFormat="1" ht="66">
      <c r="A1350" s="81"/>
      <c r="B1350" s="127"/>
      <c r="C1350" s="19" t="s">
        <v>1496</v>
      </c>
      <c r="D1350" s="170"/>
      <c r="E1350" s="91">
        <v>10</v>
      </c>
      <c r="F1350" s="70" t="s">
        <v>386</v>
      </c>
      <c r="G1350" s="16" t="s">
        <v>12</v>
      </c>
      <c r="H1350" s="17" t="s">
        <v>13</v>
      </c>
      <c r="I1350" s="16" t="s">
        <v>14</v>
      </c>
      <c r="J1350" s="20">
        <v>24.36</v>
      </c>
      <c r="K1350" s="20">
        <v>243.6</v>
      </c>
      <c r="L1350" s="1080">
        <v>0</v>
      </c>
      <c r="M1350" s="20">
        <v>0</v>
      </c>
      <c r="N1350" s="1080">
        <v>0</v>
      </c>
      <c r="O1350" s="20">
        <v>0</v>
      </c>
      <c r="P1350" s="1080">
        <v>0</v>
      </c>
      <c r="Q1350" s="20">
        <v>0</v>
      </c>
      <c r="R1350" s="1080">
        <v>0</v>
      </c>
      <c r="S1350" s="20">
        <v>0</v>
      </c>
      <c r="T1350" s="1080">
        <v>0</v>
      </c>
      <c r="U1350" s="20">
        <v>0</v>
      </c>
      <c r="V1350" s="1080">
        <v>0</v>
      </c>
      <c r="W1350" s="20">
        <v>0</v>
      </c>
      <c r="X1350" s="1080">
        <v>10</v>
      </c>
      <c r="Y1350" s="20">
        <v>243.6</v>
      </c>
      <c r="Z1350" s="1080">
        <v>0</v>
      </c>
      <c r="AA1350" s="20">
        <v>0</v>
      </c>
      <c r="AB1350" s="1080">
        <v>0</v>
      </c>
      <c r="AC1350" s="20">
        <v>0</v>
      </c>
      <c r="AD1350" s="1080">
        <v>0</v>
      </c>
      <c r="AE1350" s="20">
        <v>0</v>
      </c>
      <c r="AF1350" s="1080">
        <v>0</v>
      </c>
      <c r="AG1350" s="20">
        <v>0</v>
      </c>
      <c r="AH1350" s="1080">
        <v>0</v>
      </c>
      <c r="AI1350" s="20">
        <v>0</v>
      </c>
    </row>
    <row r="1351" spans="1:35" s="6" customFormat="1" ht="66">
      <c r="A1351" s="81"/>
      <c r="B1351" s="127"/>
      <c r="C1351" s="19" t="s">
        <v>1497</v>
      </c>
      <c r="D1351" s="170"/>
      <c r="E1351" s="91">
        <v>10</v>
      </c>
      <c r="F1351" s="70" t="s">
        <v>386</v>
      </c>
      <c r="G1351" s="16" t="s">
        <v>12</v>
      </c>
      <c r="H1351" s="17" t="s">
        <v>13</v>
      </c>
      <c r="I1351" s="16" t="s">
        <v>14</v>
      </c>
      <c r="J1351" s="20">
        <v>24.36</v>
      </c>
      <c r="K1351" s="20">
        <v>243.6</v>
      </c>
      <c r="L1351" s="1080">
        <v>0</v>
      </c>
      <c r="M1351" s="20">
        <v>0</v>
      </c>
      <c r="N1351" s="1080">
        <v>0</v>
      </c>
      <c r="O1351" s="20">
        <v>0</v>
      </c>
      <c r="P1351" s="1080">
        <v>0</v>
      </c>
      <c r="Q1351" s="20">
        <v>0</v>
      </c>
      <c r="R1351" s="1080">
        <v>0</v>
      </c>
      <c r="S1351" s="20">
        <v>0</v>
      </c>
      <c r="T1351" s="1080">
        <v>0</v>
      </c>
      <c r="U1351" s="20">
        <v>0</v>
      </c>
      <c r="V1351" s="1080">
        <v>0</v>
      </c>
      <c r="W1351" s="20">
        <v>0</v>
      </c>
      <c r="X1351" s="1080">
        <v>10</v>
      </c>
      <c r="Y1351" s="20">
        <v>243.6</v>
      </c>
      <c r="Z1351" s="1080">
        <v>0</v>
      </c>
      <c r="AA1351" s="20">
        <v>0</v>
      </c>
      <c r="AB1351" s="1080">
        <v>0</v>
      </c>
      <c r="AC1351" s="20">
        <v>0</v>
      </c>
      <c r="AD1351" s="1080">
        <v>0</v>
      </c>
      <c r="AE1351" s="20">
        <v>0</v>
      </c>
      <c r="AF1351" s="1080">
        <v>0</v>
      </c>
      <c r="AG1351" s="20">
        <v>0</v>
      </c>
      <c r="AH1351" s="1080">
        <v>0</v>
      </c>
      <c r="AI1351" s="20">
        <v>0</v>
      </c>
    </row>
    <row r="1352" spans="1:35" s="6" customFormat="1" ht="66">
      <c r="A1352" s="81"/>
      <c r="B1352" s="127"/>
      <c r="C1352" s="19" t="s">
        <v>1498</v>
      </c>
      <c r="D1352" s="170"/>
      <c r="E1352" s="91">
        <v>10</v>
      </c>
      <c r="F1352" s="70" t="s">
        <v>386</v>
      </c>
      <c r="G1352" s="16" t="s">
        <v>12</v>
      </c>
      <c r="H1352" s="17" t="s">
        <v>13</v>
      </c>
      <c r="I1352" s="16" t="s">
        <v>14</v>
      </c>
      <c r="J1352" s="88">
        <v>24.36</v>
      </c>
      <c r="K1352" s="88">
        <v>243.6</v>
      </c>
      <c r="L1352" s="1091">
        <v>0</v>
      </c>
      <c r="M1352" s="88">
        <v>0</v>
      </c>
      <c r="N1352" s="1091">
        <v>0</v>
      </c>
      <c r="O1352" s="88">
        <v>0</v>
      </c>
      <c r="P1352" s="1091">
        <v>0</v>
      </c>
      <c r="Q1352" s="88">
        <v>0</v>
      </c>
      <c r="R1352" s="1091">
        <v>0</v>
      </c>
      <c r="S1352" s="88">
        <v>0</v>
      </c>
      <c r="T1352" s="1091">
        <v>0</v>
      </c>
      <c r="U1352" s="88">
        <v>0</v>
      </c>
      <c r="V1352" s="1091">
        <v>0</v>
      </c>
      <c r="W1352" s="88">
        <v>0</v>
      </c>
      <c r="X1352" s="1091">
        <v>10</v>
      </c>
      <c r="Y1352" s="88">
        <v>243.6</v>
      </c>
      <c r="Z1352" s="1091">
        <v>0</v>
      </c>
      <c r="AA1352" s="88">
        <v>0</v>
      </c>
      <c r="AB1352" s="1091">
        <v>0</v>
      </c>
      <c r="AC1352" s="88">
        <v>0</v>
      </c>
      <c r="AD1352" s="1091">
        <v>0</v>
      </c>
      <c r="AE1352" s="88">
        <v>0</v>
      </c>
      <c r="AF1352" s="1091">
        <v>0</v>
      </c>
      <c r="AG1352" s="88">
        <v>0</v>
      </c>
      <c r="AH1352" s="1091">
        <v>0</v>
      </c>
      <c r="AI1352" s="88">
        <v>0</v>
      </c>
    </row>
    <row r="1353" spans="1:35" s="6" customFormat="1" ht="66">
      <c r="B1353" s="55">
        <v>50</v>
      </c>
      <c r="C1353" s="13" t="s">
        <v>1499</v>
      </c>
      <c r="D1353" s="132"/>
      <c r="E1353" s="91">
        <v>10</v>
      </c>
      <c r="F1353" s="9" t="s">
        <v>386</v>
      </c>
      <c r="G1353" s="16" t="s">
        <v>12</v>
      </c>
      <c r="H1353" s="17" t="s">
        <v>13</v>
      </c>
      <c r="I1353" s="16" t="s">
        <v>14</v>
      </c>
      <c r="J1353" s="39">
        <v>55</v>
      </c>
      <c r="K1353" s="18">
        <v>550</v>
      </c>
      <c r="L1353" s="969">
        <v>0</v>
      </c>
      <c r="M1353" s="39">
        <v>0</v>
      </c>
      <c r="N1353" s="1075">
        <v>0</v>
      </c>
      <c r="O1353" s="39">
        <v>0</v>
      </c>
      <c r="P1353" s="1075">
        <v>5</v>
      </c>
      <c r="Q1353" s="39">
        <v>275</v>
      </c>
      <c r="R1353" s="1075">
        <v>0</v>
      </c>
      <c r="S1353" s="39">
        <v>0</v>
      </c>
      <c r="T1353" s="1075">
        <v>0</v>
      </c>
      <c r="U1353" s="39">
        <v>0</v>
      </c>
      <c r="V1353" s="1075">
        <v>0</v>
      </c>
      <c r="W1353" s="39">
        <v>0</v>
      </c>
      <c r="X1353" s="1075">
        <v>5</v>
      </c>
      <c r="Y1353" s="39">
        <v>275</v>
      </c>
      <c r="Z1353" s="1075">
        <v>0</v>
      </c>
      <c r="AA1353" s="39">
        <v>0</v>
      </c>
      <c r="AB1353" s="1075">
        <v>0</v>
      </c>
      <c r="AC1353" s="39">
        <v>0</v>
      </c>
      <c r="AD1353" s="1075">
        <v>0</v>
      </c>
      <c r="AE1353" s="39">
        <v>0</v>
      </c>
      <c r="AF1353" s="1075">
        <v>0</v>
      </c>
      <c r="AG1353" s="39">
        <v>0</v>
      </c>
      <c r="AH1353" s="1075">
        <v>0</v>
      </c>
      <c r="AI1353" s="39">
        <v>0</v>
      </c>
    </row>
    <row r="1354" spans="1:35" s="150" customFormat="1" ht="39.950000000000003" customHeight="1">
      <c r="A1354" s="6"/>
      <c r="B1354" s="50">
        <v>275</v>
      </c>
      <c r="C1354" s="50" t="s">
        <v>1500</v>
      </c>
      <c r="D1354" s="50"/>
      <c r="E1354" s="968"/>
      <c r="F1354" s="968"/>
      <c r="G1354" s="968"/>
      <c r="H1354" s="968"/>
      <c r="I1354" s="968"/>
      <c r="J1354" s="968"/>
      <c r="K1354" s="968">
        <v>772358</v>
      </c>
      <c r="L1354" s="967">
        <v>1340</v>
      </c>
      <c r="M1354" s="968">
        <v>726720</v>
      </c>
      <c r="N1354" s="967">
        <v>0</v>
      </c>
      <c r="O1354" s="968">
        <v>0</v>
      </c>
      <c r="P1354" s="967">
        <v>78</v>
      </c>
      <c r="Q1354" s="968">
        <v>34718</v>
      </c>
      <c r="R1354" s="967">
        <v>74</v>
      </c>
      <c r="S1354" s="968">
        <v>10596</v>
      </c>
      <c r="T1354" s="967">
        <v>0</v>
      </c>
      <c r="U1354" s="968">
        <v>0</v>
      </c>
      <c r="V1354" s="967">
        <v>0</v>
      </c>
      <c r="W1354" s="968">
        <v>0</v>
      </c>
      <c r="X1354" s="967">
        <v>1</v>
      </c>
      <c r="Y1354" s="968">
        <v>324</v>
      </c>
      <c r="Z1354" s="967">
        <v>0</v>
      </c>
      <c r="AA1354" s="968">
        <v>0</v>
      </c>
      <c r="AB1354" s="967">
        <v>0</v>
      </c>
      <c r="AC1354" s="968">
        <v>0</v>
      </c>
      <c r="AD1354" s="967">
        <v>0</v>
      </c>
      <c r="AE1354" s="968">
        <v>0</v>
      </c>
      <c r="AF1354" s="967">
        <v>0</v>
      </c>
      <c r="AG1354" s="968">
        <v>0</v>
      </c>
      <c r="AH1354" s="967">
        <v>0</v>
      </c>
      <c r="AI1354" s="968">
        <v>0</v>
      </c>
    </row>
    <row r="1355" spans="1:35" s="150" customFormat="1" ht="22.5" customHeight="1">
      <c r="A1355" s="6"/>
      <c r="B1355" s="50">
        <v>27503</v>
      </c>
      <c r="C1355" s="948" t="s">
        <v>1501</v>
      </c>
      <c r="D1355" s="11"/>
      <c r="E1355" s="964"/>
      <c r="F1355" s="964"/>
      <c r="G1355" s="964"/>
      <c r="H1355" s="964"/>
      <c r="I1355" s="964"/>
      <c r="J1355" s="964"/>
      <c r="K1355" s="964">
        <v>772358</v>
      </c>
      <c r="L1355" s="988">
        <v>1340</v>
      </c>
      <c r="M1355" s="964">
        <v>726720</v>
      </c>
      <c r="N1355" s="988">
        <v>0</v>
      </c>
      <c r="O1355" s="964">
        <v>0</v>
      </c>
      <c r="P1355" s="988">
        <v>78</v>
      </c>
      <c r="Q1355" s="964">
        <v>34718</v>
      </c>
      <c r="R1355" s="988">
        <v>74</v>
      </c>
      <c r="S1355" s="964">
        <v>10596</v>
      </c>
      <c r="T1355" s="988">
        <v>0</v>
      </c>
      <c r="U1355" s="964">
        <v>0</v>
      </c>
      <c r="V1355" s="988">
        <v>0</v>
      </c>
      <c r="W1355" s="964">
        <v>0</v>
      </c>
      <c r="X1355" s="988">
        <v>1</v>
      </c>
      <c r="Y1355" s="964">
        <v>324</v>
      </c>
      <c r="Z1355" s="988">
        <v>0</v>
      </c>
      <c r="AA1355" s="964">
        <v>0</v>
      </c>
      <c r="AB1355" s="988">
        <v>0</v>
      </c>
      <c r="AC1355" s="964">
        <v>0</v>
      </c>
      <c r="AD1355" s="988">
        <v>0</v>
      </c>
      <c r="AE1355" s="964">
        <v>0</v>
      </c>
      <c r="AF1355" s="988">
        <v>0</v>
      </c>
      <c r="AG1355" s="964">
        <v>0</v>
      </c>
      <c r="AH1355" s="988">
        <v>0</v>
      </c>
      <c r="AI1355" s="964">
        <v>0</v>
      </c>
    </row>
    <row r="1356" spans="1:35" s="150" customFormat="1" ht="66">
      <c r="A1356" s="6"/>
      <c r="B1356" s="55">
        <v>75.167999999999992</v>
      </c>
      <c r="C1356" s="172" t="s">
        <v>1502</v>
      </c>
      <c r="D1356" s="132"/>
      <c r="E1356" s="91">
        <v>44</v>
      </c>
      <c r="F1356" s="9" t="s">
        <v>11</v>
      </c>
      <c r="G1356" s="16" t="s">
        <v>12</v>
      </c>
      <c r="H1356" s="17" t="s">
        <v>13</v>
      </c>
      <c r="I1356" s="16" t="s">
        <v>14</v>
      </c>
      <c r="J1356" s="39">
        <v>82</v>
      </c>
      <c r="K1356" s="18">
        <v>3608</v>
      </c>
      <c r="L1356" s="969">
        <v>0</v>
      </c>
      <c r="M1356" s="39">
        <v>0</v>
      </c>
      <c r="N1356" s="1075">
        <v>0</v>
      </c>
      <c r="O1356" s="39">
        <v>0</v>
      </c>
      <c r="P1356" s="1075">
        <v>0</v>
      </c>
      <c r="Q1356" s="39">
        <v>0</v>
      </c>
      <c r="R1356" s="1075">
        <v>44</v>
      </c>
      <c r="S1356" s="39">
        <v>3608</v>
      </c>
      <c r="T1356" s="1075">
        <v>0</v>
      </c>
      <c r="U1356" s="39">
        <v>0</v>
      </c>
      <c r="V1356" s="1075">
        <v>0</v>
      </c>
      <c r="W1356" s="39">
        <v>0</v>
      </c>
      <c r="X1356" s="1075">
        <v>0</v>
      </c>
      <c r="Y1356" s="39">
        <v>0</v>
      </c>
      <c r="Z1356" s="1075">
        <v>0</v>
      </c>
      <c r="AA1356" s="39">
        <v>0</v>
      </c>
      <c r="AB1356" s="1075">
        <v>0</v>
      </c>
      <c r="AC1356" s="39">
        <v>0</v>
      </c>
      <c r="AD1356" s="1075">
        <v>0</v>
      </c>
      <c r="AE1356" s="39">
        <v>0</v>
      </c>
      <c r="AF1356" s="1075">
        <v>0</v>
      </c>
      <c r="AG1356" s="39">
        <v>0</v>
      </c>
      <c r="AH1356" s="1075">
        <v>0</v>
      </c>
      <c r="AI1356" s="39">
        <v>0</v>
      </c>
    </row>
    <row r="1357" spans="1:35" s="150" customFormat="1" ht="66">
      <c r="A1357" s="6"/>
      <c r="B1357" s="55">
        <v>612.61919999999998</v>
      </c>
      <c r="C1357" s="172" t="s">
        <v>1504</v>
      </c>
      <c r="D1357" s="132"/>
      <c r="E1357" s="91">
        <v>20</v>
      </c>
      <c r="F1357" s="9" t="s">
        <v>11</v>
      </c>
      <c r="G1357" s="16" t="s">
        <v>12</v>
      </c>
      <c r="H1357" s="17" t="s">
        <v>13</v>
      </c>
      <c r="I1357" s="16" t="s">
        <v>14</v>
      </c>
      <c r="J1357" s="39">
        <v>662</v>
      </c>
      <c r="K1357" s="18">
        <v>13240</v>
      </c>
      <c r="L1357" s="969">
        <v>0</v>
      </c>
      <c r="M1357" s="39">
        <v>0</v>
      </c>
      <c r="N1357" s="1075">
        <v>0</v>
      </c>
      <c r="O1357" s="39">
        <v>0</v>
      </c>
      <c r="P1357" s="1075">
        <v>20</v>
      </c>
      <c r="Q1357" s="39">
        <v>13240</v>
      </c>
      <c r="R1357" s="1075">
        <v>0</v>
      </c>
      <c r="S1357" s="39">
        <v>0</v>
      </c>
      <c r="T1357" s="1075">
        <v>0</v>
      </c>
      <c r="U1357" s="39">
        <v>0</v>
      </c>
      <c r="V1357" s="1075">
        <v>0</v>
      </c>
      <c r="W1357" s="39">
        <v>0</v>
      </c>
      <c r="X1357" s="1075">
        <v>0</v>
      </c>
      <c r="Y1357" s="39">
        <v>0</v>
      </c>
      <c r="Z1357" s="1075">
        <v>0</v>
      </c>
      <c r="AA1357" s="39">
        <v>0</v>
      </c>
      <c r="AB1357" s="1075">
        <v>0</v>
      </c>
      <c r="AC1357" s="39">
        <v>0</v>
      </c>
      <c r="AD1357" s="1075">
        <v>0</v>
      </c>
      <c r="AE1357" s="39">
        <v>0</v>
      </c>
      <c r="AF1357" s="1075">
        <v>0</v>
      </c>
      <c r="AG1357" s="39">
        <v>0</v>
      </c>
      <c r="AH1357" s="1075">
        <v>0</v>
      </c>
      <c r="AI1357" s="39">
        <v>0</v>
      </c>
    </row>
    <row r="1358" spans="1:35" s="150" customFormat="1" ht="39.950000000000003" customHeight="1">
      <c r="A1358" s="173"/>
      <c r="B1358" s="174"/>
      <c r="C1358" s="175" t="s">
        <v>1505</v>
      </c>
      <c r="D1358" s="132"/>
      <c r="E1358" s="91">
        <v>200</v>
      </c>
      <c r="F1358" s="9" t="s">
        <v>11</v>
      </c>
      <c r="G1358" s="16" t="s">
        <v>12</v>
      </c>
      <c r="H1358" s="17" t="s">
        <v>13</v>
      </c>
      <c r="I1358" s="16" t="s">
        <v>14</v>
      </c>
      <c r="J1358" s="176">
        <v>696</v>
      </c>
      <c r="K1358" s="177">
        <v>139200</v>
      </c>
      <c r="L1358" s="1136">
        <v>200</v>
      </c>
      <c r="M1358" s="176">
        <v>139200</v>
      </c>
      <c r="N1358" s="1092">
        <v>0</v>
      </c>
      <c r="O1358" s="176">
        <v>0</v>
      </c>
      <c r="P1358" s="1092">
        <v>0</v>
      </c>
      <c r="Q1358" s="176">
        <v>0</v>
      </c>
      <c r="R1358" s="1092">
        <v>0</v>
      </c>
      <c r="S1358" s="176">
        <v>0</v>
      </c>
      <c r="T1358" s="1092">
        <v>0</v>
      </c>
      <c r="U1358" s="176">
        <v>0</v>
      </c>
      <c r="V1358" s="1092">
        <v>0</v>
      </c>
      <c r="W1358" s="176">
        <v>0</v>
      </c>
      <c r="X1358" s="1092">
        <v>0</v>
      </c>
      <c r="Y1358" s="176">
        <v>0</v>
      </c>
      <c r="Z1358" s="1092">
        <v>0</v>
      </c>
      <c r="AA1358" s="176">
        <v>0</v>
      </c>
      <c r="AB1358" s="1092">
        <v>0</v>
      </c>
      <c r="AC1358" s="176">
        <v>0</v>
      </c>
      <c r="AD1358" s="1092">
        <v>0</v>
      </c>
      <c r="AE1358" s="176">
        <v>0</v>
      </c>
      <c r="AF1358" s="1092">
        <v>0</v>
      </c>
      <c r="AG1358" s="176">
        <v>0</v>
      </c>
      <c r="AH1358" s="1092">
        <v>0</v>
      </c>
      <c r="AI1358" s="176">
        <v>0</v>
      </c>
    </row>
    <row r="1359" spans="1:35" s="150" customFormat="1" ht="39.950000000000003" customHeight="1">
      <c r="A1359" s="173"/>
      <c r="B1359" s="174"/>
      <c r="C1359" s="175" t="s">
        <v>1506</v>
      </c>
      <c r="D1359" s="132"/>
      <c r="E1359" s="91">
        <v>150</v>
      </c>
      <c r="F1359" s="9" t="s">
        <v>11</v>
      </c>
      <c r="G1359" s="16" t="s">
        <v>12</v>
      </c>
      <c r="H1359" s="17" t="s">
        <v>13</v>
      </c>
      <c r="I1359" s="16" t="s">
        <v>14</v>
      </c>
      <c r="J1359" s="176">
        <v>284.2</v>
      </c>
      <c r="K1359" s="177">
        <v>42630</v>
      </c>
      <c r="L1359" s="1136">
        <v>150</v>
      </c>
      <c r="M1359" s="176">
        <v>42630</v>
      </c>
      <c r="N1359" s="1092">
        <v>0</v>
      </c>
      <c r="O1359" s="176">
        <v>0</v>
      </c>
      <c r="P1359" s="1092">
        <v>0</v>
      </c>
      <c r="Q1359" s="176">
        <v>0</v>
      </c>
      <c r="R1359" s="1092">
        <v>0</v>
      </c>
      <c r="S1359" s="176">
        <v>0</v>
      </c>
      <c r="T1359" s="1092">
        <v>0</v>
      </c>
      <c r="U1359" s="176">
        <v>0</v>
      </c>
      <c r="V1359" s="1092">
        <v>0</v>
      </c>
      <c r="W1359" s="176">
        <v>0</v>
      </c>
      <c r="X1359" s="1092">
        <v>0</v>
      </c>
      <c r="Y1359" s="176">
        <v>0</v>
      </c>
      <c r="Z1359" s="1092">
        <v>0</v>
      </c>
      <c r="AA1359" s="176">
        <v>0</v>
      </c>
      <c r="AB1359" s="1092">
        <v>0</v>
      </c>
      <c r="AC1359" s="176">
        <v>0</v>
      </c>
      <c r="AD1359" s="1092">
        <v>0</v>
      </c>
      <c r="AE1359" s="176">
        <v>0</v>
      </c>
      <c r="AF1359" s="1092">
        <v>0</v>
      </c>
      <c r="AG1359" s="176">
        <v>0</v>
      </c>
      <c r="AH1359" s="1092">
        <v>0</v>
      </c>
      <c r="AI1359" s="176">
        <v>0</v>
      </c>
    </row>
    <row r="1360" spans="1:35" s="6" customFormat="1" ht="66">
      <c r="A1360" s="173"/>
      <c r="B1360" s="174"/>
      <c r="C1360" s="175" t="s">
        <v>1507</v>
      </c>
      <c r="D1360" s="132"/>
      <c r="E1360" s="91">
        <v>50</v>
      </c>
      <c r="F1360" s="9" t="s">
        <v>11</v>
      </c>
      <c r="G1360" s="16" t="s">
        <v>12</v>
      </c>
      <c r="H1360" s="17" t="s">
        <v>13</v>
      </c>
      <c r="I1360" s="16" t="s">
        <v>14</v>
      </c>
      <c r="J1360" s="176">
        <v>348</v>
      </c>
      <c r="K1360" s="177">
        <v>17400</v>
      </c>
      <c r="L1360" s="1136">
        <v>50</v>
      </c>
      <c r="M1360" s="176">
        <v>17400</v>
      </c>
      <c r="N1360" s="1092">
        <v>0</v>
      </c>
      <c r="O1360" s="176">
        <v>0</v>
      </c>
      <c r="P1360" s="1092">
        <v>0</v>
      </c>
      <c r="Q1360" s="176">
        <v>0</v>
      </c>
      <c r="R1360" s="1092">
        <v>0</v>
      </c>
      <c r="S1360" s="176">
        <v>0</v>
      </c>
      <c r="T1360" s="1092">
        <v>0</v>
      </c>
      <c r="U1360" s="176">
        <v>0</v>
      </c>
      <c r="V1360" s="1092">
        <v>0</v>
      </c>
      <c r="W1360" s="176">
        <v>0</v>
      </c>
      <c r="X1360" s="1092">
        <v>0</v>
      </c>
      <c r="Y1360" s="176">
        <v>0</v>
      </c>
      <c r="Z1360" s="1092">
        <v>0</v>
      </c>
      <c r="AA1360" s="176">
        <v>0</v>
      </c>
      <c r="AB1360" s="1092">
        <v>0</v>
      </c>
      <c r="AC1360" s="176">
        <v>0</v>
      </c>
      <c r="AD1360" s="1092">
        <v>0</v>
      </c>
      <c r="AE1360" s="176">
        <v>0</v>
      </c>
      <c r="AF1360" s="1092">
        <v>0</v>
      </c>
      <c r="AG1360" s="176">
        <v>0</v>
      </c>
      <c r="AH1360" s="1092">
        <v>0</v>
      </c>
      <c r="AI1360" s="176">
        <v>0</v>
      </c>
    </row>
    <row r="1361" spans="1:38" s="6" customFormat="1" ht="66">
      <c r="A1361" s="173"/>
      <c r="B1361" s="174"/>
      <c r="C1361" s="175" t="s">
        <v>1508</v>
      </c>
      <c r="D1361" s="132"/>
      <c r="E1361" s="91">
        <v>50</v>
      </c>
      <c r="F1361" s="9" t="s">
        <v>11</v>
      </c>
      <c r="G1361" s="16" t="s">
        <v>12</v>
      </c>
      <c r="H1361" s="17" t="s">
        <v>13</v>
      </c>
      <c r="I1361" s="16" t="s">
        <v>14</v>
      </c>
      <c r="J1361" s="176">
        <v>348</v>
      </c>
      <c r="K1361" s="177">
        <v>17400</v>
      </c>
      <c r="L1361" s="1136">
        <v>50</v>
      </c>
      <c r="M1361" s="176">
        <v>17400</v>
      </c>
      <c r="N1361" s="1092">
        <v>0</v>
      </c>
      <c r="O1361" s="176">
        <v>0</v>
      </c>
      <c r="P1361" s="1092">
        <v>0</v>
      </c>
      <c r="Q1361" s="176">
        <v>0</v>
      </c>
      <c r="R1361" s="1092">
        <v>0</v>
      </c>
      <c r="S1361" s="176">
        <v>0</v>
      </c>
      <c r="T1361" s="1092">
        <v>0</v>
      </c>
      <c r="U1361" s="176">
        <v>0</v>
      </c>
      <c r="V1361" s="1092">
        <v>0</v>
      </c>
      <c r="W1361" s="176">
        <v>0</v>
      </c>
      <c r="X1361" s="1092">
        <v>0</v>
      </c>
      <c r="Y1361" s="176">
        <v>0</v>
      </c>
      <c r="Z1361" s="1092">
        <v>0</v>
      </c>
      <c r="AA1361" s="176">
        <v>0</v>
      </c>
      <c r="AB1361" s="1092">
        <v>0</v>
      </c>
      <c r="AC1361" s="176">
        <v>0</v>
      </c>
      <c r="AD1361" s="1092">
        <v>0</v>
      </c>
      <c r="AE1361" s="176">
        <v>0</v>
      </c>
      <c r="AF1361" s="1092">
        <v>0</v>
      </c>
      <c r="AG1361" s="176">
        <v>0</v>
      </c>
      <c r="AH1361" s="1092">
        <v>0</v>
      </c>
      <c r="AI1361" s="176">
        <v>0</v>
      </c>
    </row>
    <row r="1362" spans="1:38" s="6" customFormat="1" ht="66">
      <c r="A1362" s="173"/>
      <c r="B1362" s="174"/>
      <c r="C1362" s="175" t="s">
        <v>1509</v>
      </c>
      <c r="D1362" s="132"/>
      <c r="E1362" s="91">
        <v>200</v>
      </c>
      <c r="F1362" s="9" t="s">
        <v>11</v>
      </c>
      <c r="G1362" s="16" t="s">
        <v>12</v>
      </c>
      <c r="H1362" s="17" t="s">
        <v>13</v>
      </c>
      <c r="I1362" s="16" t="s">
        <v>14</v>
      </c>
      <c r="J1362" s="176">
        <v>232</v>
      </c>
      <c r="K1362" s="177">
        <v>46400</v>
      </c>
      <c r="L1362" s="1136">
        <v>200</v>
      </c>
      <c r="M1362" s="176">
        <v>46400</v>
      </c>
      <c r="N1362" s="1092">
        <v>0</v>
      </c>
      <c r="O1362" s="176">
        <v>0</v>
      </c>
      <c r="P1362" s="1092">
        <v>0</v>
      </c>
      <c r="Q1362" s="176">
        <v>0</v>
      </c>
      <c r="R1362" s="1092">
        <v>0</v>
      </c>
      <c r="S1362" s="176">
        <v>0</v>
      </c>
      <c r="T1362" s="1092">
        <v>0</v>
      </c>
      <c r="U1362" s="176">
        <v>0</v>
      </c>
      <c r="V1362" s="1092">
        <v>0</v>
      </c>
      <c r="W1362" s="176">
        <v>0</v>
      </c>
      <c r="X1362" s="1092">
        <v>0</v>
      </c>
      <c r="Y1362" s="176">
        <v>0</v>
      </c>
      <c r="Z1362" s="1092">
        <v>0</v>
      </c>
      <c r="AA1362" s="176">
        <v>0</v>
      </c>
      <c r="AB1362" s="1092">
        <v>0</v>
      </c>
      <c r="AC1362" s="176">
        <v>0</v>
      </c>
      <c r="AD1362" s="1092">
        <v>0</v>
      </c>
      <c r="AE1362" s="176">
        <v>0</v>
      </c>
      <c r="AF1362" s="1092">
        <v>0</v>
      </c>
      <c r="AG1362" s="176">
        <v>0</v>
      </c>
      <c r="AH1362" s="1092">
        <v>0</v>
      </c>
      <c r="AI1362" s="176">
        <v>0</v>
      </c>
    </row>
    <row r="1363" spans="1:38" s="6" customFormat="1" ht="66">
      <c r="A1363" s="173"/>
      <c r="B1363" s="174"/>
      <c r="C1363" s="175" t="s">
        <v>1510</v>
      </c>
      <c r="D1363" s="132"/>
      <c r="E1363" s="91">
        <v>200</v>
      </c>
      <c r="F1363" s="9" t="s">
        <v>11</v>
      </c>
      <c r="G1363" s="16" t="s">
        <v>12</v>
      </c>
      <c r="H1363" s="17" t="s">
        <v>13</v>
      </c>
      <c r="I1363" s="16" t="s">
        <v>14</v>
      </c>
      <c r="J1363" s="176">
        <v>475.6</v>
      </c>
      <c r="K1363" s="177">
        <v>95120</v>
      </c>
      <c r="L1363" s="1136">
        <v>200</v>
      </c>
      <c r="M1363" s="176">
        <v>95120</v>
      </c>
      <c r="N1363" s="1092">
        <v>0</v>
      </c>
      <c r="O1363" s="176">
        <v>0</v>
      </c>
      <c r="P1363" s="1092">
        <v>0</v>
      </c>
      <c r="Q1363" s="176">
        <v>0</v>
      </c>
      <c r="R1363" s="1092">
        <v>0</v>
      </c>
      <c r="S1363" s="176">
        <v>0</v>
      </c>
      <c r="T1363" s="1092">
        <v>0</v>
      </c>
      <c r="U1363" s="176">
        <v>0</v>
      </c>
      <c r="V1363" s="1092">
        <v>0</v>
      </c>
      <c r="W1363" s="176">
        <v>0</v>
      </c>
      <c r="X1363" s="1092">
        <v>0</v>
      </c>
      <c r="Y1363" s="176">
        <v>0</v>
      </c>
      <c r="Z1363" s="1092">
        <v>0</v>
      </c>
      <c r="AA1363" s="176">
        <v>0</v>
      </c>
      <c r="AB1363" s="1092">
        <v>0</v>
      </c>
      <c r="AC1363" s="176">
        <v>0</v>
      </c>
      <c r="AD1363" s="1092">
        <v>0</v>
      </c>
      <c r="AE1363" s="176">
        <v>0</v>
      </c>
      <c r="AF1363" s="1092">
        <v>0</v>
      </c>
      <c r="AG1363" s="176">
        <v>0</v>
      </c>
      <c r="AH1363" s="1092">
        <v>0</v>
      </c>
      <c r="AI1363" s="176">
        <v>0</v>
      </c>
    </row>
    <row r="1364" spans="1:38" s="6" customFormat="1" ht="66">
      <c r="A1364" s="173"/>
      <c r="B1364" s="174"/>
      <c r="C1364" s="175" t="s">
        <v>1511</v>
      </c>
      <c r="D1364" s="132"/>
      <c r="E1364" s="91">
        <v>200</v>
      </c>
      <c r="F1364" s="9" t="s">
        <v>11</v>
      </c>
      <c r="G1364" s="16" t="s">
        <v>12</v>
      </c>
      <c r="H1364" s="17" t="s">
        <v>13</v>
      </c>
      <c r="I1364" s="16" t="s">
        <v>14</v>
      </c>
      <c r="J1364" s="176">
        <v>812</v>
      </c>
      <c r="K1364" s="177">
        <v>162400</v>
      </c>
      <c r="L1364" s="1136">
        <v>200</v>
      </c>
      <c r="M1364" s="176">
        <v>162400</v>
      </c>
      <c r="N1364" s="1092">
        <v>0</v>
      </c>
      <c r="O1364" s="176">
        <v>0</v>
      </c>
      <c r="P1364" s="1092">
        <v>0</v>
      </c>
      <c r="Q1364" s="176">
        <v>0</v>
      </c>
      <c r="R1364" s="1092">
        <v>0</v>
      </c>
      <c r="S1364" s="176">
        <v>0</v>
      </c>
      <c r="T1364" s="1092">
        <v>0</v>
      </c>
      <c r="U1364" s="176">
        <v>0</v>
      </c>
      <c r="V1364" s="1092">
        <v>0</v>
      </c>
      <c r="W1364" s="176">
        <v>0</v>
      </c>
      <c r="X1364" s="1092">
        <v>0</v>
      </c>
      <c r="Y1364" s="176">
        <v>0</v>
      </c>
      <c r="Z1364" s="1092">
        <v>0</v>
      </c>
      <c r="AA1364" s="176">
        <v>0</v>
      </c>
      <c r="AB1364" s="1092">
        <v>0</v>
      </c>
      <c r="AC1364" s="176">
        <v>0</v>
      </c>
      <c r="AD1364" s="1092">
        <v>0</v>
      </c>
      <c r="AE1364" s="176">
        <v>0</v>
      </c>
      <c r="AF1364" s="1092">
        <v>0</v>
      </c>
      <c r="AG1364" s="176">
        <v>0</v>
      </c>
      <c r="AH1364" s="1092">
        <v>0</v>
      </c>
      <c r="AI1364" s="176">
        <v>0</v>
      </c>
    </row>
    <row r="1365" spans="1:38" s="6" customFormat="1" ht="66">
      <c r="A1365" s="173"/>
      <c r="B1365" s="174"/>
      <c r="C1365" s="175" t="s">
        <v>1512</v>
      </c>
      <c r="D1365" s="132"/>
      <c r="E1365" s="91">
        <v>50</v>
      </c>
      <c r="F1365" s="9" t="s">
        <v>11</v>
      </c>
      <c r="G1365" s="16" t="s">
        <v>12</v>
      </c>
      <c r="H1365" s="17" t="s">
        <v>13</v>
      </c>
      <c r="I1365" s="16" t="s">
        <v>14</v>
      </c>
      <c r="J1365" s="176">
        <v>174</v>
      </c>
      <c r="K1365" s="177">
        <v>8700</v>
      </c>
      <c r="L1365" s="1136">
        <v>50</v>
      </c>
      <c r="M1365" s="176">
        <v>8700</v>
      </c>
      <c r="N1365" s="1092">
        <v>0</v>
      </c>
      <c r="O1365" s="176">
        <v>0</v>
      </c>
      <c r="P1365" s="1092">
        <v>0</v>
      </c>
      <c r="Q1365" s="176">
        <v>0</v>
      </c>
      <c r="R1365" s="1092">
        <v>0</v>
      </c>
      <c r="S1365" s="176">
        <v>0</v>
      </c>
      <c r="T1365" s="1092">
        <v>0</v>
      </c>
      <c r="U1365" s="176">
        <v>0</v>
      </c>
      <c r="V1365" s="1092">
        <v>0</v>
      </c>
      <c r="W1365" s="176">
        <v>0</v>
      </c>
      <c r="X1365" s="1092">
        <v>0</v>
      </c>
      <c r="Y1365" s="176">
        <v>0</v>
      </c>
      <c r="Z1365" s="1092">
        <v>0</v>
      </c>
      <c r="AA1365" s="176">
        <v>0</v>
      </c>
      <c r="AB1365" s="1092">
        <v>0</v>
      </c>
      <c r="AC1365" s="176">
        <v>0</v>
      </c>
      <c r="AD1365" s="1092">
        <v>0</v>
      </c>
      <c r="AE1365" s="176">
        <v>0</v>
      </c>
      <c r="AF1365" s="1092">
        <v>0</v>
      </c>
      <c r="AG1365" s="176">
        <v>0</v>
      </c>
      <c r="AH1365" s="1092">
        <v>0</v>
      </c>
      <c r="AI1365" s="176">
        <v>0</v>
      </c>
    </row>
    <row r="1366" spans="1:38" s="6" customFormat="1" ht="66">
      <c r="A1366" s="173"/>
      <c r="B1366" s="174"/>
      <c r="C1366" s="175" t="s">
        <v>1513</v>
      </c>
      <c r="D1366" s="132"/>
      <c r="E1366" s="91">
        <v>200</v>
      </c>
      <c r="F1366" s="9" t="s">
        <v>395</v>
      </c>
      <c r="G1366" s="16" t="s">
        <v>12</v>
      </c>
      <c r="H1366" s="17" t="s">
        <v>13</v>
      </c>
      <c r="I1366" s="16" t="s">
        <v>14</v>
      </c>
      <c r="J1366" s="176">
        <v>870</v>
      </c>
      <c r="K1366" s="177">
        <v>174000</v>
      </c>
      <c r="L1366" s="1136">
        <v>200</v>
      </c>
      <c r="M1366" s="176">
        <v>174000</v>
      </c>
      <c r="N1366" s="1092">
        <v>0</v>
      </c>
      <c r="O1366" s="176">
        <v>0</v>
      </c>
      <c r="P1366" s="1092">
        <v>0</v>
      </c>
      <c r="Q1366" s="176">
        <v>0</v>
      </c>
      <c r="R1366" s="1092">
        <v>0</v>
      </c>
      <c r="S1366" s="176">
        <v>0</v>
      </c>
      <c r="T1366" s="1092">
        <v>0</v>
      </c>
      <c r="U1366" s="176">
        <v>0</v>
      </c>
      <c r="V1366" s="1092">
        <v>0</v>
      </c>
      <c r="W1366" s="176">
        <v>0</v>
      </c>
      <c r="X1366" s="1092">
        <v>0</v>
      </c>
      <c r="Y1366" s="176">
        <v>0</v>
      </c>
      <c r="Z1366" s="1092">
        <v>0</v>
      </c>
      <c r="AA1366" s="176">
        <v>0</v>
      </c>
      <c r="AB1366" s="1092">
        <v>0</v>
      </c>
      <c r="AC1366" s="176">
        <v>0</v>
      </c>
      <c r="AD1366" s="1092">
        <v>0</v>
      </c>
      <c r="AE1366" s="176">
        <v>0</v>
      </c>
      <c r="AF1366" s="1092">
        <v>0</v>
      </c>
      <c r="AG1366" s="176">
        <v>0</v>
      </c>
      <c r="AH1366" s="1092">
        <v>0</v>
      </c>
      <c r="AI1366" s="176">
        <v>0</v>
      </c>
    </row>
    <row r="1367" spans="1:38" s="6" customFormat="1" ht="66">
      <c r="A1367" s="173"/>
      <c r="B1367" s="174"/>
      <c r="C1367" s="175" t="s">
        <v>1514</v>
      </c>
      <c r="D1367" s="132"/>
      <c r="E1367" s="91">
        <v>20</v>
      </c>
      <c r="F1367" s="9" t="s">
        <v>395</v>
      </c>
      <c r="G1367" s="16" t="s">
        <v>12</v>
      </c>
      <c r="H1367" s="17" t="s">
        <v>13</v>
      </c>
      <c r="I1367" s="16" t="s">
        <v>14</v>
      </c>
      <c r="J1367" s="176">
        <v>870</v>
      </c>
      <c r="K1367" s="177">
        <v>17400</v>
      </c>
      <c r="L1367" s="1136">
        <v>20</v>
      </c>
      <c r="M1367" s="176">
        <v>17400</v>
      </c>
      <c r="N1367" s="1092">
        <v>0</v>
      </c>
      <c r="O1367" s="176">
        <v>0</v>
      </c>
      <c r="P1367" s="1092">
        <v>0</v>
      </c>
      <c r="Q1367" s="176">
        <v>0</v>
      </c>
      <c r="R1367" s="1092">
        <v>0</v>
      </c>
      <c r="S1367" s="176">
        <v>0</v>
      </c>
      <c r="T1367" s="1092">
        <v>0</v>
      </c>
      <c r="U1367" s="176">
        <v>0</v>
      </c>
      <c r="V1367" s="1092">
        <v>0</v>
      </c>
      <c r="W1367" s="176">
        <v>0</v>
      </c>
      <c r="X1367" s="1092">
        <v>0</v>
      </c>
      <c r="Y1367" s="176">
        <v>0</v>
      </c>
      <c r="Z1367" s="1092">
        <v>0</v>
      </c>
      <c r="AA1367" s="176">
        <v>0</v>
      </c>
      <c r="AB1367" s="1092">
        <v>0</v>
      </c>
      <c r="AC1367" s="176">
        <v>0</v>
      </c>
      <c r="AD1367" s="1092">
        <v>0</v>
      </c>
      <c r="AE1367" s="176">
        <v>0</v>
      </c>
      <c r="AF1367" s="1092">
        <v>0</v>
      </c>
      <c r="AG1367" s="176">
        <v>0</v>
      </c>
      <c r="AH1367" s="1092">
        <v>0</v>
      </c>
      <c r="AI1367" s="176">
        <v>0</v>
      </c>
    </row>
    <row r="1368" spans="1:38" s="6" customFormat="1" ht="66">
      <c r="B1368" s="55">
        <v>301.60000000000002</v>
      </c>
      <c r="C1368" s="13" t="s">
        <v>1515</v>
      </c>
      <c r="D1368" s="132"/>
      <c r="E1368" s="91">
        <v>10</v>
      </c>
      <c r="F1368" s="9" t="s">
        <v>11</v>
      </c>
      <c r="G1368" s="16" t="s">
        <v>12</v>
      </c>
      <c r="H1368" s="17" t="s">
        <v>13</v>
      </c>
      <c r="I1368" s="16" t="s">
        <v>14</v>
      </c>
      <c r="J1368" s="39">
        <v>326</v>
      </c>
      <c r="K1368" s="18">
        <v>3260</v>
      </c>
      <c r="L1368" s="969">
        <v>10</v>
      </c>
      <c r="M1368" s="39">
        <v>3260</v>
      </c>
      <c r="N1368" s="1075">
        <v>0</v>
      </c>
      <c r="O1368" s="39">
        <v>0</v>
      </c>
      <c r="P1368" s="1075">
        <v>0</v>
      </c>
      <c r="Q1368" s="39">
        <v>0</v>
      </c>
      <c r="R1368" s="1075">
        <v>0</v>
      </c>
      <c r="S1368" s="39">
        <v>0</v>
      </c>
      <c r="T1368" s="1075">
        <v>0</v>
      </c>
      <c r="U1368" s="39">
        <v>0</v>
      </c>
      <c r="V1368" s="1075">
        <v>0</v>
      </c>
      <c r="W1368" s="39">
        <v>0</v>
      </c>
      <c r="X1368" s="1075">
        <v>0</v>
      </c>
      <c r="Y1368" s="39">
        <v>0</v>
      </c>
      <c r="Z1368" s="1075">
        <v>0</v>
      </c>
      <c r="AA1368" s="39">
        <v>0</v>
      </c>
      <c r="AB1368" s="1075">
        <v>0</v>
      </c>
      <c r="AC1368" s="39">
        <v>0</v>
      </c>
      <c r="AD1368" s="1075">
        <v>0</v>
      </c>
      <c r="AE1368" s="39">
        <v>0</v>
      </c>
      <c r="AF1368" s="1075">
        <v>0</v>
      </c>
      <c r="AG1368" s="39">
        <v>0</v>
      </c>
      <c r="AH1368" s="1075">
        <v>0</v>
      </c>
      <c r="AI1368" s="39">
        <v>0</v>
      </c>
    </row>
    <row r="1369" spans="1:38" s="6" customFormat="1" ht="66">
      <c r="B1369" s="55">
        <v>300</v>
      </c>
      <c r="C1369" s="172" t="s">
        <v>1516</v>
      </c>
      <c r="D1369" s="132"/>
      <c r="E1369" s="91">
        <v>27</v>
      </c>
      <c r="F1369" s="9" t="s">
        <v>11</v>
      </c>
      <c r="G1369" s="16" t="s">
        <v>12</v>
      </c>
      <c r="H1369" s="17" t="s">
        <v>13</v>
      </c>
      <c r="I1369" s="16" t="s">
        <v>14</v>
      </c>
      <c r="J1369" s="39">
        <v>324</v>
      </c>
      <c r="K1369" s="18">
        <v>8748</v>
      </c>
      <c r="L1369" s="969">
        <v>0</v>
      </c>
      <c r="M1369" s="39">
        <v>0</v>
      </c>
      <c r="N1369" s="1075">
        <v>0</v>
      </c>
      <c r="O1369" s="39">
        <v>0</v>
      </c>
      <c r="P1369" s="1075">
        <v>10</v>
      </c>
      <c r="Q1369" s="39">
        <v>3240</v>
      </c>
      <c r="R1369" s="1075">
        <v>16</v>
      </c>
      <c r="S1369" s="39">
        <v>5184</v>
      </c>
      <c r="T1369" s="1075">
        <v>0</v>
      </c>
      <c r="U1369" s="39">
        <v>0</v>
      </c>
      <c r="V1369" s="1075">
        <v>0</v>
      </c>
      <c r="W1369" s="39">
        <v>0</v>
      </c>
      <c r="X1369" s="1075">
        <v>1</v>
      </c>
      <c r="Y1369" s="39">
        <v>324</v>
      </c>
      <c r="Z1369" s="1075">
        <v>0</v>
      </c>
      <c r="AA1369" s="39">
        <v>0</v>
      </c>
      <c r="AB1369" s="1075">
        <v>0</v>
      </c>
      <c r="AC1369" s="39">
        <v>0</v>
      </c>
      <c r="AD1369" s="1075">
        <v>0</v>
      </c>
      <c r="AE1369" s="39">
        <v>0</v>
      </c>
      <c r="AF1369" s="1075">
        <v>0</v>
      </c>
      <c r="AG1369" s="39">
        <v>0</v>
      </c>
      <c r="AH1369" s="1075">
        <v>0</v>
      </c>
      <c r="AI1369" s="39">
        <v>0</v>
      </c>
    </row>
    <row r="1370" spans="1:38" s="6" customFormat="1" ht="66">
      <c r="B1370" s="55">
        <v>375.84000000000003</v>
      </c>
      <c r="C1370" s="172" t="s">
        <v>1517</v>
      </c>
      <c r="D1370" s="132"/>
      <c r="E1370" s="91">
        <v>42</v>
      </c>
      <c r="F1370" s="9" t="s">
        <v>11</v>
      </c>
      <c r="G1370" s="16" t="s">
        <v>12</v>
      </c>
      <c r="H1370" s="17" t="s">
        <v>13</v>
      </c>
      <c r="I1370" s="16" t="s">
        <v>14</v>
      </c>
      <c r="J1370" s="39">
        <v>406</v>
      </c>
      <c r="K1370" s="18">
        <v>17052</v>
      </c>
      <c r="L1370" s="969">
        <v>0</v>
      </c>
      <c r="M1370" s="39">
        <v>0</v>
      </c>
      <c r="N1370" s="1075">
        <v>0</v>
      </c>
      <c r="O1370" s="39">
        <v>0</v>
      </c>
      <c r="P1370" s="1075">
        <v>38</v>
      </c>
      <c r="Q1370" s="39">
        <v>15428</v>
      </c>
      <c r="R1370" s="1075">
        <v>4</v>
      </c>
      <c r="S1370" s="39">
        <v>1624</v>
      </c>
      <c r="T1370" s="1075">
        <v>0</v>
      </c>
      <c r="U1370" s="39">
        <v>0</v>
      </c>
      <c r="V1370" s="1075">
        <v>0</v>
      </c>
      <c r="W1370" s="39">
        <v>0</v>
      </c>
      <c r="X1370" s="1075">
        <v>0</v>
      </c>
      <c r="Y1370" s="39">
        <v>0</v>
      </c>
      <c r="Z1370" s="1075">
        <v>0</v>
      </c>
      <c r="AA1370" s="39">
        <v>0</v>
      </c>
      <c r="AB1370" s="1075">
        <v>0</v>
      </c>
      <c r="AC1370" s="39">
        <v>0</v>
      </c>
      <c r="AD1370" s="1075">
        <v>0</v>
      </c>
      <c r="AE1370" s="39">
        <v>0</v>
      </c>
      <c r="AF1370" s="1075">
        <v>0</v>
      </c>
      <c r="AG1370" s="39">
        <v>0</v>
      </c>
      <c r="AH1370" s="1075">
        <v>0</v>
      </c>
      <c r="AI1370" s="39">
        <v>0</v>
      </c>
      <c r="AL1370" s="8"/>
    </row>
    <row r="1371" spans="1:38" s="6" customFormat="1" ht="66">
      <c r="B1371" s="55">
        <v>375.84000000000003</v>
      </c>
      <c r="C1371" s="178" t="s">
        <v>1518</v>
      </c>
      <c r="D1371" s="132"/>
      <c r="E1371" s="91">
        <v>10</v>
      </c>
      <c r="F1371" s="9" t="s">
        <v>11</v>
      </c>
      <c r="G1371" s="16" t="s">
        <v>12</v>
      </c>
      <c r="H1371" s="17" t="s">
        <v>13</v>
      </c>
      <c r="I1371" s="16" t="s">
        <v>14</v>
      </c>
      <c r="J1371" s="39">
        <v>406</v>
      </c>
      <c r="K1371" s="18">
        <v>4060</v>
      </c>
      <c r="L1371" s="969">
        <v>5</v>
      </c>
      <c r="M1371" s="39">
        <v>2030</v>
      </c>
      <c r="N1371" s="1075">
        <v>0</v>
      </c>
      <c r="O1371" s="39">
        <v>0</v>
      </c>
      <c r="P1371" s="1075">
        <v>5</v>
      </c>
      <c r="Q1371" s="39">
        <v>2030</v>
      </c>
      <c r="R1371" s="1075">
        <v>0</v>
      </c>
      <c r="S1371" s="39">
        <v>0</v>
      </c>
      <c r="T1371" s="1075">
        <v>0</v>
      </c>
      <c r="U1371" s="39">
        <v>0</v>
      </c>
      <c r="V1371" s="1075">
        <v>0</v>
      </c>
      <c r="W1371" s="39">
        <v>0</v>
      </c>
      <c r="X1371" s="1075">
        <v>0</v>
      </c>
      <c r="Y1371" s="39">
        <v>0</v>
      </c>
      <c r="Z1371" s="1075">
        <v>0</v>
      </c>
      <c r="AA1371" s="39">
        <v>0</v>
      </c>
      <c r="AB1371" s="1075">
        <v>0</v>
      </c>
      <c r="AC1371" s="39">
        <v>0</v>
      </c>
      <c r="AD1371" s="1075">
        <v>0</v>
      </c>
      <c r="AE1371" s="39">
        <v>0</v>
      </c>
      <c r="AF1371" s="1075">
        <v>0</v>
      </c>
      <c r="AG1371" s="39">
        <v>0</v>
      </c>
      <c r="AH1371" s="1075">
        <v>0</v>
      </c>
      <c r="AI1371" s="39">
        <v>0</v>
      </c>
      <c r="AL1371" s="8"/>
    </row>
    <row r="1372" spans="1:38" s="6" customFormat="1" ht="66">
      <c r="B1372" s="55">
        <v>15.973125000000001</v>
      </c>
      <c r="C1372" s="66" t="s">
        <v>336</v>
      </c>
      <c r="D1372" s="132"/>
      <c r="E1372" s="91">
        <v>10</v>
      </c>
      <c r="F1372" s="9" t="s">
        <v>11</v>
      </c>
      <c r="G1372" s="16" t="s">
        <v>12</v>
      </c>
      <c r="H1372" s="17" t="s">
        <v>13</v>
      </c>
      <c r="I1372" s="16" t="s">
        <v>14</v>
      </c>
      <c r="J1372" s="39">
        <v>18</v>
      </c>
      <c r="K1372" s="18">
        <v>180</v>
      </c>
      <c r="L1372" s="969">
        <v>0</v>
      </c>
      <c r="M1372" s="39">
        <v>0</v>
      </c>
      <c r="N1372" s="1075">
        <v>0</v>
      </c>
      <c r="O1372" s="39">
        <v>0</v>
      </c>
      <c r="P1372" s="1075">
        <v>0</v>
      </c>
      <c r="Q1372" s="39">
        <v>0</v>
      </c>
      <c r="R1372" s="1075">
        <v>10</v>
      </c>
      <c r="S1372" s="39">
        <v>180</v>
      </c>
      <c r="T1372" s="1075">
        <v>0</v>
      </c>
      <c r="U1372" s="39">
        <v>0</v>
      </c>
      <c r="V1372" s="1075">
        <v>0</v>
      </c>
      <c r="W1372" s="39">
        <v>0</v>
      </c>
      <c r="X1372" s="1075">
        <v>0</v>
      </c>
      <c r="Y1372" s="39">
        <v>0</v>
      </c>
      <c r="Z1372" s="1075">
        <v>0</v>
      </c>
      <c r="AA1372" s="39">
        <v>0</v>
      </c>
      <c r="AB1372" s="1075">
        <v>0</v>
      </c>
      <c r="AC1372" s="39">
        <v>0</v>
      </c>
      <c r="AD1372" s="1075">
        <v>0</v>
      </c>
      <c r="AE1372" s="39">
        <v>0</v>
      </c>
      <c r="AF1372" s="1075">
        <v>0</v>
      </c>
      <c r="AG1372" s="39">
        <v>0</v>
      </c>
      <c r="AH1372" s="1075">
        <v>0</v>
      </c>
      <c r="AI1372" s="39">
        <v>0</v>
      </c>
    </row>
    <row r="1373" spans="1:38" s="6" customFormat="1" ht="66">
      <c r="B1373" s="55">
        <v>144.072</v>
      </c>
      <c r="C1373" s="178" t="s">
        <v>1519</v>
      </c>
      <c r="D1373" s="132"/>
      <c r="E1373" s="91">
        <v>10</v>
      </c>
      <c r="F1373" s="9" t="s">
        <v>11</v>
      </c>
      <c r="G1373" s="16" t="s">
        <v>12</v>
      </c>
      <c r="H1373" s="17" t="s">
        <v>13</v>
      </c>
      <c r="I1373" s="16" t="s">
        <v>14</v>
      </c>
      <c r="J1373" s="39">
        <v>156</v>
      </c>
      <c r="K1373" s="18">
        <v>1560</v>
      </c>
      <c r="L1373" s="969">
        <v>5</v>
      </c>
      <c r="M1373" s="39">
        <v>780</v>
      </c>
      <c r="N1373" s="1075">
        <v>0</v>
      </c>
      <c r="O1373" s="39">
        <v>0</v>
      </c>
      <c r="P1373" s="1075">
        <v>5</v>
      </c>
      <c r="Q1373" s="39">
        <v>780</v>
      </c>
      <c r="R1373" s="1075">
        <v>0</v>
      </c>
      <c r="S1373" s="39">
        <v>0</v>
      </c>
      <c r="T1373" s="1075">
        <v>0</v>
      </c>
      <c r="U1373" s="39">
        <v>0</v>
      </c>
      <c r="V1373" s="1075">
        <v>0</v>
      </c>
      <c r="W1373" s="39">
        <v>0</v>
      </c>
      <c r="X1373" s="1075">
        <v>0</v>
      </c>
      <c r="Y1373" s="39">
        <v>0</v>
      </c>
      <c r="Z1373" s="1075">
        <v>0</v>
      </c>
      <c r="AA1373" s="39">
        <v>0</v>
      </c>
      <c r="AB1373" s="1075">
        <v>0</v>
      </c>
      <c r="AC1373" s="39">
        <v>0</v>
      </c>
      <c r="AD1373" s="1075">
        <v>0</v>
      </c>
      <c r="AE1373" s="39">
        <v>0</v>
      </c>
      <c r="AF1373" s="1075">
        <v>0</v>
      </c>
      <c r="AG1373" s="39">
        <v>0</v>
      </c>
      <c r="AH1373" s="1075">
        <v>0</v>
      </c>
      <c r="AI1373" s="39">
        <v>0</v>
      </c>
    </row>
    <row r="1374" spans="1:38" s="6" customFormat="1" ht="24">
      <c r="B1374" s="50">
        <v>29000</v>
      </c>
      <c r="C1374" s="155" t="s">
        <v>1520</v>
      </c>
      <c r="D1374" s="132"/>
      <c r="E1374" s="1023"/>
      <c r="F1374" s="132"/>
      <c r="G1374" s="132"/>
      <c r="H1374" s="132"/>
      <c r="I1374" s="132"/>
      <c r="J1374" s="132"/>
      <c r="K1374" s="1023">
        <v>943721.12</v>
      </c>
      <c r="L1374" s="1093">
        <v>5253</v>
      </c>
      <c r="M1374" s="132">
        <v>228</v>
      </c>
      <c r="N1374" s="1093">
        <v>16</v>
      </c>
      <c r="O1374" s="132">
        <v>8802</v>
      </c>
      <c r="P1374" s="1093">
        <v>39</v>
      </c>
      <c r="Q1374" s="132">
        <v>10115</v>
      </c>
      <c r="R1374" s="1093">
        <v>801</v>
      </c>
      <c r="S1374" s="132">
        <v>752791.12</v>
      </c>
      <c r="T1374" s="1093">
        <v>6</v>
      </c>
      <c r="U1374" s="132">
        <v>10992</v>
      </c>
      <c r="V1374" s="1093">
        <v>8</v>
      </c>
      <c r="W1374" s="132">
        <v>1248</v>
      </c>
      <c r="X1374" s="1093">
        <v>772</v>
      </c>
      <c r="Y1374" s="132">
        <v>144255</v>
      </c>
      <c r="Z1374" s="1093">
        <v>5256</v>
      </c>
      <c r="AA1374" s="132">
        <v>4212</v>
      </c>
      <c r="AB1374" s="1093">
        <v>0</v>
      </c>
      <c r="AC1374" s="132">
        <v>0</v>
      </c>
      <c r="AD1374" s="1093">
        <v>35</v>
      </c>
      <c r="AE1374" s="132">
        <v>7869</v>
      </c>
      <c r="AF1374" s="1093">
        <v>67</v>
      </c>
      <c r="AG1374" s="132">
        <v>3216</v>
      </c>
      <c r="AH1374" s="1093">
        <v>0</v>
      </c>
      <c r="AI1374" s="132">
        <v>0</v>
      </c>
    </row>
    <row r="1375" spans="1:38" s="6" customFormat="1">
      <c r="B1375" s="50">
        <v>291</v>
      </c>
      <c r="C1375" s="50" t="s">
        <v>1521</v>
      </c>
      <c r="D1375" s="50"/>
      <c r="E1375" s="968">
        <v>153</v>
      </c>
      <c r="F1375" s="968"/>
      <c r="G1375" s="968">
        <v>0</v>
      </c>
      <c r="H1375" s="968">
        <v>0</v>
      </c>
      <c r="I1375" s="968">
        <v>0</v>
      </c>
      <c r="J1375" s="968"/>
      <c r="K1375" s="968">
        <v>45519.12</v>
      </c>
      <c r="L1375" s="967">
        <v>0</v>
      </c>
      <c r="M1375" s="968">
        <v>0</v>
      </c>
      <c r="N1375" s="967">
        <v>0</v>
      </c>
      <c r="O1375" s="968">
        <v>0</v>
      </c>
      <c r="P1375" s="967">
        <v>4</v>
      </c>
      <c r="Q1375" s="968">
        <v>2392</v>
      </c>
      <c r="R1375" s="967">
        <v>114</v>
      </c>
      <c r="S1375" s="968">
        <v>33320.120000000003</v>
      </c>
      <c r="T1375" s="967">
        <v>0</v>
      </c>
      <c r="U1375" s="968">
        <v>0</v>
      </c>
      <c r="V1375" s="967">
        <v>0</v>
      </c>
      <c r="W1375" s="968">
        <v>0</v>
      </c>
      <c r="X1375" s="967">
        <v>34</v>
      </c>
      <c r="Y1375" s="968">
        <v>9769</v>
      </c>
      <c r="Z1375" s="967">
        <v>0</v>
      </c>
      <c r="AA1375" s="968">
        <v>0</v>
      </c>
      <c r="AB1375" s="967">
        <v>0</v>
      </c>
      <c r="AC1375" s="968">
        <v>0</v>
      </c>
      <c r="AD1375" s="967">
        <v>1</v>
      </c>
      <c r="AE1375" s="968">
        <v>38</v>
      </c>
      <c r="AF1375" s="967">
        <v>0</v>
      </c>
      <c r="AG1375" s="968">
        <v>0</v>
      </c>
      <c r="AH1375" s="967">
        <v>0</v>
      </c>
      <c r="AI1375" s="968">
        <v>0</v>
      </c>
    </row>
    <row r="1376" spans="1:38" s="6" customFormat="1">
      <c r="B1376" s="50">
        <v>29101</v>
      </c>
      <c r="C1376" s="948" t="s">
        <v>1522</v>
      </c>
      <c r="D1376" s="11"/>
      <c r="E1376" s="964">
        <v>90</v>
      </c>
      <c r="F1376" s="964"/>
      <c r="G1376" s="964">
        <v>0</v>
      </c>
      <c r="H1376" s="964">
        <v>0</v>
      </c>
      <c r="I1376" s="964">
        <v>0</v>
      </c>
      <c r="J1376" s="964"/>
      <c r="K1376" s="964">
        <v>33716.120000000003</v>
      </c>
      <c r="L1376" s="988">
        <v>0</v>
      </c>
      <c r="M1376" s="964">
        <v>0</v>
      </c>
      <c r="N1376" s="988">
        <v>0</v>
      </c>
      <c r="O1376" s="964">
        <v>0</v>
      </c>
      <c r="P1376" s="988">
        <v>4</v>
      </c>
      <c r="Q1376" s="964">
        <v>2392</v>
      </c>
      <c r="R1376" s="988">
        <v>52</v>
      </c>
      <c r="S1376" s="964">
        <v>21679.120000000003</v>
      </c>
      <c r="T1376" s="988">
        <v>0</v>
      </c>
      <c r="U1376" s="964">
        <v>0</v>
      </c>
      <c r="V1376" s="988">
        <v>0</v>
      </c>
      <c r="W1376" s="964">
        <v>0</v>
      </c>
      <c r="X1376" s="988">
        <v>33</v>
      </c>
      <c r="Y1376" s="964">
        <v>9607</v>
      </c>
      <c r="Z1376" s="988">
        <v>0</v>
      </c>
      <c r="AA1376" s="964">
        <v>0</v>
      </c>
      <c r="AB1376" s="988">
        <v>0</v>
      </c>
      <c r="AC1376" s="964">
        <v>0</v>
      </c>
      <c r="AD1376" s="988">
        <v>1</v>
      </c>
      <c r="AE1376" s="964">
        <v>38</v>
      </c>
      <c r="AF1376" s="988">
        <v>0</v>
      </c>
      <c r="AG1376" s="964">
        <v>0</v>
      </c>
      <c r="AH1376" s="988">
        <v>0</v>
      </c>
      <c r="AI1376" s="964">
        <v>0</v>
      </c>
    </row>
    <row r="1377" spans="1:35" s="6" customFormat="1" ht="66">
      <c r="A1377" s="124"/>
      <c r="B1377" s="182"/>
      <c r="C1377" s="183" t="s">
        <v>1524</v>
      </c>
      <c r="D1377" s="11"/>
      <c r="E1377" s="91">
        <v>1</v>
      </c>
      <c r="F1377" s="9" t="s">
        <v>11</v>
      </c>
      <c r="G1377" s="16" t="s">
        <v>12</v>
      </c>
      <c r="H1377" s="17" t="s">
        <v>13</v>
      </c>
      <c r="I1377" s="16" t="s">
        <v>14</v>
      </c>
      <c r="J1377" s="88">
        <v>295.8</v>
      </c>
      <c r="K1377" s="88">
        <v>295.8</v>
      </c>
      <c r="L1377" s="1091">
        <v>0</v>
      </c>
      <c r="M1377" s="88">
        <v>0</v>
      </c>
      <c r="N1377" s="1091">
        <v>0</v>
      </c>
      <c r="O1377" s="88">
        <v>0</v>
      </c>
      <c r="P1377" s="1091">
        <v>0</v>
      </c>
      <c r="Q1377" s="88">
        <v>0</v>
      </c>
      <c r="R1377" s="1091">
        <v>1</v>
      </c>
      <c r="S1377" s="88">
        <v>295.8</v>
      </c>
      <c r="T1377" s="1091">
        <v>0</v>
      </c>
      <c r="U1377" s="88">
        <v>0</v>
      </c>
      <c r="V1377" s="1091">
        <v>0</v>
      </c>
      <c r="W1377" s="88">
        <v>0</v>
      </c>
      <c r="X1377" s="1091">
        <v>0</v>
      </c>
      <c r="Y1377" s="88">
        <v>0</v>
      </c>
      <c r="Z1377" s="1091">
        <v>0</v>
      </c>
      <c r="AA1377" s="88">
        <v>0</v>
      </c>
      <c r="AB1377" s="1091">
        <v>0</v>
      </c>
      <c r="AC1377" s="88">
        <v>0</v>
      </c>
      <c r="AD1377" s="1091">
        <v>0</v>
      </c>
      <c r="AE1377" s="88">
        <v>0</v>
      </c>
      <c r="AF1377" s="1091">
        <v>0</v>
      </c>
      <c r="AG1377" s="88">
        <v>0</v>
      </c>
      <c r="AH1377" s="1091">
        <v>0</v>
      </c>
      <c r="AI1377" s="88">
        <v>0</v>
      </c>
    </row>
    <row r="1378" spans="1:35" s="6" customFormat="1" ht="66">
      <c r="A1378" s="124"/>
      <c r="B1378" s="182"/>
      <c r="C1378" s="183" t="s">
        <v>1525</v>
      </c>
      <c r="D1378" s="11"/>
      <c r="E1378" s="91">
        <v>1</v>
      </c>
      <c r="F1378" s="9" t="s">
        <v>11</v>
      </c>
      <c r="G1378" s="16" t="s">
        <v>12</v>
      </c>
      <c r="H1378" s="17" t="s">
        <v>13</v>
      </c>
      <c r="I1378" s="16" t="s">
        <v>14</v>
      </c>
      <c r="J1378" s="88">
        <v>227.36</v>
      </c>
      <c r="K1378" s="88">
        <v>227.36</v>
      </c>
      <c r="L1378" s="1091">
        <v>0</v>
      </c>
      <c r="M1378" s="88">
        <v>0</v>
      </c>
      <c r="N1378" s="1091">
        <v>0</v>
      </c>
      <c r="O1378" s="88">
        <v>0</v>
      </c>
      <c r="P1378" s="1091">
        <v>0</v>
      </c>
      <c r="Q1378" s="88">
        <v>0</v>
      </c>
      <c r="R1378" s="1091">
        <v>1</v>
      </c>
      <c r="S1378" s="88">
        <v>227.36</v>
      </c>
      <c r="T1378" s="1091">
        <v>0</v>
      </c>
      <c r="U1378" s="88">
        <v>0</v>
      </c>
      <c r="V1378" s="1091">
        <v>0</v>
      </c>
      <c r="W1378" s="88">
        <v>0</v>
      </c>
      <c r="X1378" s="1091">
        <v>0</v>
      </c>
      <c r="Y1378" s="88">
        <v>0</v>
      </c>
      <c r="Z1378" s="1091">
        <v>0</v>
      </c>
      <c r="AA1378" s="88">
        <v>0</v>
      </c>
      <c r="AB1378" s="1091">
        <v>0</v>
      </c>
      <c r="AC1378" s="88">
        <v>0</v>
      </c>
      <c r="AD1378" s="1091">
        <v>0</v>
      </c>
      <c r="AE1378" s="88">
        <v>0</v>
      </c>
      <c r="AF1378" s="1091">
        <v>0</v>
      </c>
      <c r="AG1378" s="88">
        <v>0</v>
      </c>
      <c r="AH1378" s="1091">
        <v>0</v>
      </c>
      <c r="AI1378" s="88">
        <v>0</v>
      </c>
    </row>
    <row r="1379" spans="1:35" s="6" customFormat="1" ht="66">
      <c r="A1379" s="124"/>
      <c r="B1379" s="182"/>
      <c r="C1379" s="89" t="s">
        <v>1526</v>
      </c>
      <c r="D1379" s="11"/>
      <c r="E1379" s="91">
        <v>1</v>
      </c>
      <c r="F1379" s="9" t="s">
        <v>11</v>
      </c>
      <c r="G1379" s="16" t="s">
        <v>12</v>
      </c>
      <c r="H1379" s="17" t="s">
        <v>13</v>
      </c>
      <c r="I1379" s="16" t="s">
        <v>14</v>
      </c>
      <c r="J1379" s="20">
        <v>1067.2</v>
      </c>
      <c r="K1379" s="20">
        <v>1067.2</v>
      </c>
      <c r="L1379" s="1080">
        <v>0</v>
      </c>
      <c r="M1379" s="20">
        <v>0</v>
      </c>
      <c r="N1379" s="1080">
        <v>0</v>
      </c>
      <c r="O1379" s="20">
        <v>0</v>
      </c>
      <c r="P1379" s="1080">
        <v>0</v>
      </c>
      <c r="Q1379" s="20">
        <v>0</v>
      </c>
      <c r="R1379" s="1080">
        <v>1</v>
      </c>
      <c r="S1379" s="20">
        <v>1067.2</v>
      </c>
      <c r="T1379" s="1080">
        <v>0</v>
      </c>
      <c r="U1379" s="20">
        <v>0</v>
      </c>
      <c r="V1379" s="1080">
        <v>0</v>
      </c>
      <c r="W1379" s="20">
        <v>0</v>
      </c>
      <c r="X1379" s="1080">
        <v>0</v>
      </c>
      <c r="Y1379" s="20">
        <v>0</v>
      </c>
      <c r="Z1379" s="1080">
        <v>0</v>
      </c>
      <c r="AA1379" s="20">
        <v>0</v>
      </c>
      <c r="AB1379" s="1080">
        <v>0</v>
      </c>
      <c r="AC1379" s="20">
        <v>0</v>
      </c>
      <c r="AD1379" s="1080">
        <v>0</v>
      </c>
      <c r="AE1379" s="20">
        <v>0</v>
      </c>
      <c r="AF1379" s="1080">
        <v>0</v>
      </c>
      <c r="AG1379" s="20">
        <v>0</v>
      </c>
      <c r="AH1379" s="1080">
        <v>0</v>
      </c>
      <c r="AI1379" s="20">
        <v>0</v>
      </c>
    </row>
    <row r="1380" spans="1:35" s="6" customFormat="1" ht="66">
      <c r="A1380" s="124"/>
      <c r="B1380" s="182"/>
      <c r="C1380" s="89" t="s">
        <v>1527</v>
      </c>
      <c r="D1380" s="11"/>
      <c r="E1380" s="91">
        <v>1</v>
      </c>
      <c r="F1380" s="9" t="s">
        <v>11</v>
      </c>
      <c r="G1380" s="16" t="s">
        <v>12</v>
      </c>
      <c r="H1380" s="17" t="s">
        <v>13</v>
      </c>
      <c r="I1380" s="16" t="s">
        <v>14</v>
      </c>
      <c r="J1380" s="20">
        <v>638</v>
      </c>
      <c r="K1380" s="20">
        <v>638</v>
      </c>
      <c r="L1380" s="1080">
        <v>0</v>
      </c>
      <c r="M1380" s="20">
        <v>0</v>
      </c>
      <c r="N1380" s="1080">
        <v>0</v>
      </c>
      <c r="O1380" s="20">
        <v>0</v>
      </c>
      <c r="P1380" s="1080">
        <v>0</v>
      </c>
      <c r="Q1380" s="20">
        <v>0</v>
      </c>
      <c r="R1380" s="1080">
        <v>1</v>
      </c>
      <c r="S1380" s="20">
        <v>638</v>
      </c>
      <c r="T1380" s="1080">
        <v>0</v>
      </c>
      <c r="U1380" s="20">
        <v>0</v>
      </c>
      <c r="V1380" s="1080">
        <v>0</v>
      </c>
      <c r="W1380" s="20">
        <v>0</v>
      </c>
      <c r="X1380" s="1080">
        <v>0</v>
      </c>
      <c r="Y1380" s="20">
        <v>0</v>
      </c>
      <c r="Z1380" s="1080">
        <v>0</v>
      </c>
      <c r="AA1380" s="20">
        <v>0</v>
      </c>
      <c r="AB1380" s="1080">
        <v>0</v>
      </c>
      <c r="AC1380" s="20">
        <v>0</v>
      </c>
      <c r="AD1380" s="1080">
        <v>0</v>
      </c>
      <c r="AE1380" s="20">
        <v>0</v>
      </c>
      <c r="AF1380" s="1080">
        <v>0</v>
      </c>
      <c r="AG1380" s="20">
        <v>0</v>
      </c>
      <c r="AH1380" s="1080">
        <v>0</v>
      </c>
      <c r="AI1380" s="20">
        <v>0</v>
      </c>
    </row>
    <row r="1381" spans="1:35" s="6" customFormat="1" ht="66">
      <c r="A1381" s="124"/>
      <c r="B1381" s="182"/>
      <c r="C1381" s="89" t="s">
        <v>1528</v>
      </c>
      <c r="D1381" s="11"/>
      <c r="E1381" s="91">
        <v>1</v>
      </c>
      <c r="F1381" s="9" t="s">
        <v>11</v>
      </c>
      <c r="G1381" s="16" t="s">
        <v>12</v>
      </c>
      <c r="H1381" s="17" t="s">
        <v>13</v>
      </c>
      <c r="I1381" s="16" t="s">
        <v>14</v>
      </c>
      <c r="J1381" s="20">
        <v>458.2</v>
      </c>
      <c r="K1381" s="20">
        <v>458.2</v>
      </c>
      <c r="L1381" s="1080">
        <v>0</v>
      </c>
      <c r="M1381" s="20">
        <v>0</v>
      </c>
      <c r="N1381" s="1080">
        <v>0</v>
      </c>
      <c r="O1381" s="20">
        <v>0</v>
      </c>
      <c r="P1381" s="1080">
        <v>0</v>
      </c>
      <c r="Q1381" s="20">
        <v>0</v>
      </c>
      <c r="R1381" s="1080">
        <v>1</v>
      </c>
      <c r="S1381" s="20">
        <v>458.2</v>
      </c>
      <c r="T1381" s="1080">
        <v>0</v>
      </c>
      <c r="U1381" s="20">
        <v>0</v>
      </c>
      <c r="V1381" s="1080">
        <v>0</v>
      </c>
      <c r="W1381" s="20">
        <v>0</v>
      </c>
      <c r="X1381" s="1080">
        <v>0</v>
      </c>
      <c r="Y1381" s="20">
        <v>0</v>
      </c>
      <c r="Z1381" s="1080">
        <v>0</v>
      </c>
      <c r="AA1381" s="20">
        <v>0</v>
      </c>
      <c r="AB1381" s="1080">
        <v>0</v>
      </c>
      <c r="AC1381" s="20">
        <v>0</v>
      </c>
      <c r="AD1381" s="1080">
        <v>0</v>
      </c>
      <c r="AE1381" s="20">
        <v>0</v>
      </c>
      <c r="AF1381" s="1080">
        <v>0</v>
      </c>
      <c r="AG1381" s="20">
        <v>0</v>
      </c>
      <c r="AH1381" s="1080">
        <v>0</v>
      </c>
      <c r="AI1381" s="20">
        <v>0</v>
      </c>
    </row>
    <row r="1382" spans="1:35" s="6" customFormat="1" ht="66">
      <c r="A1382" s="124"/>
      <c r="B1382" s="182"/>
      <c r="C1382" s="89" t="s">
        <v>1529</v>
      </c>
      <c r="D1382" s="11"/>
      <c r="E1382" s="91">
        <v>1</v>
      </c>
      <c r="F1382" s="9" t="s">
        <v>11</v>
      </c>
      <c r="G1382" s="16" t="s">
        <v>12</v>
      </c>
      <c r="H1382" s="17" t="s">
        <v>13</v>
      </c>
      <c r="I1382" s="16" t="s">
        <v>14</v>
      </c>
      <c r="J1382" s="20">
        <v>489.52</v>
      </c>
      <c r="K1382" s="20">
        <v>489.52</v>
      </c>
      <c r="L1382" s="1080">
        <v>0</v>
      </c>
      <c r="M1382" s="20">
        <v>0</v>
      </c>
      <c r="N1382" s="1080">
        <v>0</v>
      </c>
      <c r="O1382" s="20">
        <v>0</v>
      </c>
      <c r="P1382" s="1080">
        <v>0</v>
      </c>
      <c r="Q1382" s="20">
        <v>0</v>
      </c>
      <c r="R1382" s="1080">
        <v>1</v>
      </c>
      <c r="S1382" s="20">
        <v>489.52</v>
      </c>
      <c r="T1382" s="1080">
        <v>0</v>
      </c>
      <c r="U1382" s="20">
        <v>0</v>
      </c>
      <c r="V1382" s="1080">
        <v>0</v>
      </c>
      <c r="W1382" s="20">
        <v>0</v>
      </c>
      <c r="X1382" s="1080">
        <v>0</v>
      </c>
      <c r="Y1382" s="20">
        <v>0</v>
      </c>
      <c r="Z1382" s="1080">
        <v>0</v>
      </c>
      <c r="AA1382" s="20">
        <v>0</v>
      </c>
      <c r="AB1382" s="1080">
        <v>0</v>
      </c>
      <c r="AC1382" s="20">
        <v>0</v>
      </c>
      <c r="AD1382" s="1080">
        <v>0</v>
      </c>
      <c r="AE1382" s="20">
        <v>0</v>
      </c>
      <c r="AF1382" s="1080">
        <v>0</v>
      </c>
      <c r="AG1382" s="20">
        <v>0</v>
      </c>
      <c r="AH1382" s="1080">
        <v>0</v>
      </c>
      <c r="AI1382" s="20">
        <v>0</v>
      </c>
    </row>
    <row r="1383" spans="1:35" s="6" customFormat="1" ht="66">
      <c r="A1383" s="124"/>
      <c r="B1383" s="182"/>
      <c r="C1383" s="89" t="s">
        <v>1530</v>
      </c>
      <c r="D1383" s="11"/>
      <c r="E1383" s="91">
        <v>1</v>
      </c>
      <c r="F1383" s="9" t="s">
        <v>11</v>
      </c>
      <c r="G1383" s="16" t="s">
        <v>12</v>
      </c>
      <c r="H1383" s="17" t="s">
        <v>13</v>
      </c>
      <c r="I1383" s="16" t="s">
        <v>14</v>
      </c>
      <c r="J1383" s="20">
        <v>524.32000000000005</v>
      </c>
      <c r="K1383" s="20">
        <v>524.32000000000005</v>
      </c>
      <c r="L1383" s="1080">
        <v>0</v>
      </c>
      <c r="M1383" s="20">
        <v>0</v>
      </c>
      <c r="N1383" s="1080">
        <v>0</v>
      </c>
      <c r="O1383" s="20">
        <v>0</v>
      </c>
      <c r="P1383" s="1080">
        <v>0</v>
      </c>
      <c r="Q1383" s="20">
        <v>0</v>
      </c>
      <c r="R1383" s="1080">
        <v>1</v>
      </c>
      <c r="S1383" s="20">
        <v>524.32000000000005</v>
      </c>
      <c r="T1383" s="1080">
        <v>0</v>
      </c>
      <c r="U1383" s="20">
        <v>0</v>
      </c>
      <c r="V1383" s="1080">
        <v>0</v>
      </c>
      <c r="W1383" s="20">
        <v>0</v>
      </c>
      <c r="X1383" s="1080">
        <v>0</v>
      </c>
      <c r="Y1383" s="20">
        <v>0</v>
      </c>
      <c r="Z1383" s="1080">
        <v>0</v>
      </c>
      <c r="AA1383" s="20">
        <v>0</v>
      </c>
      <c r="AB1383" s="1080">
        <v>0</v>
      </c>
      <c r="AC1383" s="20">
        <v>0</v>
      </c>
      <c r="AD1383" s="1080">
        <v>0</v>
      </c>
      <c r="AE1383" s="20">
        <v>0</v>
      </c>
      <c r="AF1383" s="1080">
        <v>0</v>
      </c>
      <c r="AG1383" s="20">
        <v>0</v>
      </c>
      <c r="AH1383" s="1080">
        <v>0</v>
      </c>
      <c r="AI1383" s="20">
        <v>0</v>
      </c>
    </row>
    <row r="1384" spans="1:35" s="6" customFormat="1" ht="66">
      <c r="A1384" s="124"/>
      <c r="B1384" s="182"/>
      <c r="C1384" s="89" t="s">
        <v>1531</v>
      </c>
      <c r="D1384" s="11"/>
      <c r="E1384" s="91">
        <v>1</v>
      </c>
      <c r="F1384" s="9" t="s">
        <v>11</v>
      </c>
      <c r="G1384" s="16" t="s">
        <v>12</v>
      </c>
      <c r="H1384" s="17" t="s">
        <v>13</v>
      </c>
      <c r="I1384" s="16" t="s">
        <v>14</v>
      </c>
      <c r="J1384" s="20">
        <v>310.89999999999998</v>
      </c>
      <c r="K1384" s="20">
        <v>310.89999999999998</v>
      </c>
      <c r="L1384" s="1080">
        <v>0</v>
      </c>
      <c r="M1384" s="20">
        <v>0</v>
      </c>
      <c r="N1384" s="1080">
        <v>0</v>
      </c>
      <c r="O1384" s="20">
        <v>0</v>
      </c>
      <c r="P1384" s="1080">
        <v>0</v>
      </c>
      <c r="Q1384" s="20">
        <v>0</v>
      </c>
      <c r="R1384" s="1080">
        <v>1</v>
      </c>
      <c r="S1384" s="20">
        <v>310.89999999999998</v>
      </c>
      <c r="T1384" s="1080">
        <v>0</v>
      </c>
      <c r="U1384" s="20">
        <v>0</v>
      </c>
      <c r="V1384" s="1080">
        <v>0</v>
      </c>
      <c r="W1384" s="20">
        <v>0</v>
      </c>
      <c r="X1384" s="1080">
        <v>0</v>
      </c>
      <c r="Y1384" s="20">
        <v>0</v>
      </c>
      <c r="Z1384" s="1080">
        <v>0</v>
      </c>
      <c r="AA1384" s="20">
        <v>0</v>
      </c>
      <c r="AB1384" s="1080">
        <v>0</v>
      </c>
      <c r="AC1384" s="20">
        <v>0</v>
      </c>
      <c r="AD1384" s="1080">
        <v>0</v>
      </c>
      <c r="AE1384" s="20">
        <v>0</v>
      </c>
      <c r="AF1384" s="1080">
        <v>0</v>
      </c>
      <c r="AG1384" s="20">
        <v>0</v>
      </c>
      <c r="AH1384" s="1080">
        <v>0</v>
      </c>
      <c r="AI1384" s="20">
        <v>0</v>
      </c>
    </row>
    <row r="1385" spans="1:35" s="6" customFormat="1" ht="66">
      <c r="A1385" s="124"/>
      <c r="B1385" s="182"/>
      <c r="C1385" s="93" t="s">
        <v>1532</v>
      </c>
      <c r="D1385" s="11"/>
      <c r="E1385" s="91">
        <v>5</v>
      </c>
      <c r="F1385" s="9" t="s">
        <v>11</v>
      </c>
      <c r="G1385" s="16" t="s">
        <v>12</v>
      </c>
      <c r="H1385" s="17" t="s">
        <v>13</v>
      </c>
      <c r="I1385" s="16" t="s">
        <v>14</v>
      </c>
      <c r="J1385" s="20">
        <v>481.5</v>
      </c>
      <c r="K1385" s="20">
        <v>2407.5</v>
      </c>
      <c r="L1385" s="1080">
        <v>0</v>
      </c>
      <c r="M1385" s="20">
        <v>0</v>
      </c>
      <c r="N1385" s="1080">
        <v>0</v>
      </c>
      <c r="O1385" s="20">
        <v>0</v>
      </c>
      <c r="P1385" s="1080">
        <v>0</v>
      </c>
      <c r="Q1385" s="20">
        <v>0</v>
      </c>
      <c r="R1385" s="1080">
        <v>3</v>
      </c>
      <c r="S1385" s="20">
        <v>1444.5</v>
      </c>
      <c r="T1385" s="1080">
        <v>0</v>
      </c>
      <c r="U1385" s="20">
        <v>0</v>
      </c>
      <c r="V1385" s="1080">
        <v>0</v>
      </c>
      <c r="W1385" s="20">
        <v>0</v>
      </c>
      <c r="X1385" s="1080">
        <v>2</v>
      </c>
      <c r="Y1385" s="20">
        <v>963</v>
      </c>
      <c r="Z1385" s="1080">
        <v>0</v>
      </c>
      <c r="AA1385" s="20">
        <v>0</v>
      </c>
      <c r="AB1385" s="1080">
        <v>0</v>
      </c>
      <c r="AC1385" s="20">
        <v>0</v>
      </c>
      <c r="AD1385" s="1080">
        <v>0</v>
      </c>
      <c r="AE1385" s="20">
        <v>0</v>
      </c>
      <c r="AF1385" s="1080">
        <v>0</v>
      </c>
      <c r="AG1385" s="20">
        <v>0</v>
      </c>
      <c r="AH1385" s="1080">
        <v>0</v>
      </c>
      <c r="AI1385" s="20">
        <v>0</v>
      </c>
    </row>
    <row r="1386" spans="1:35" s="6" customFormat="1" ht="66">
      <c r="A1386" s="124"/>
      <c r="B1386" s="182"/>
      <c r="C1386" s="93" t="s">
        <v>1533</v>
      </c>
      <c r="D1386" s="11"/>
      <c r="E1386" s="91">
        <v>6</v>
      </c>
      <c r="F1386" s="9" t="s">
        <v>11</v>
      </c>
      <c r="G1386" s="16" t="s">
        <v>12</v>
      </c>
      <c r="H1386" s="17" t="s">
        <v>13</v>
      </c>
      <c r="I1386" s="16" t="s">
        <v>14</v>
      </c>
      <c r="J1386" s="20">
        <v>99.46</v>
      </c>
      <c r="K1386" s="20">
        <v>596.76</v>
      </c>
      <c r="L1386" s="1080">
        <v>0</v>
      </c>
      <c r="M1386" s="20">
        <v>0</v>
      </c>
      <c r="N1386" s="1080">
        <v>0</v>
      </c>
      <c r="O1386" s="20">
        <v>0</v>
      </c>
      <c r="P1386" s="1080">
        <v>0</v>
      </c>
      <c r="Q1386" s="20">
        <v>0</v>
      </c>
      <c r="R1386" s="1080">
        <v>6</v>
      </c>
      <c r="S1386" s="20">
        <v>596.76</v>
      </c>
      <c r="T1386" s="1080">
        <v>0</v>
      </c>
      <c r="U1386" s="20">
        <v>0</v>
      </c>
      <c r="V1386" s="1080">
        <v>0</v>
      </c>
      <c r="W1386" s="20">
        <v>0</v>
      </c>
      <c r="X1386" s="1080">
        <v>0</v>
      </c>
      <c r="Y1386" s="20">
        <v>0</v>
      </c>
      <c r="Z1386" s="1080">
        <v>0</v>
      </c>
      <c r="AA1386" s="20">
        <v>0</v>
      </c>
      <c r="AB1386" s="1080">
        <v>0</v>
      </c>
      <c r="AC1386" s="20">
        <v>0</v>
      </c>
      <c r="AD1386" s="1080">
        <v>0</v>
      </c>
      <c r="AE1386" s="20">
        <v>0</v>
      </c>
      <c r="AF1386" s="1080">
        <v>0</v>
      </c>
      <c r="AG1386" s="20">
        <v>0</v>
      </c>
      <c r="AH1386" s="1080">
        <v>0</v>
      </c>
      <c r="AI1386" s="20">
        <v>0</v>
      </c>
    </row>
    <row r="1387" spans="1:35" s="6" customFormat="1" ht="66">
      <c r="A1387" s="124"/>
      <c r="B1387" s="182"/>
      <c r="C1387" s="93" t="s">
        <v>1534</v>
      </c>
      <c r="D1387" s="11"/>
      <c r="E1387" s="91">
        <v>3</v>
      </c>
      <c r="F1387" s="9" t="s">
        <v>11</v>
      </c>
      <c r="G1387" s="16" t="s">
        <v>12</v>
      </c>
      <c r="H1387" s="17" t="s">
        <v>13</v>
      </c>
      <c r="I1387" s="16" t="s">
        <v>14</v>
      </c>
      <c r="J1387" s="20">
        <v>112.52</v>
      </c>
      <c r="K1387" s="20">
        <v>337.56</v>
      </c>
      <c r="L1387" s="1080">
        <v>0</v>
      </c>
      <c r="M1387" s="20">
        <v>0</v>
      </c>
      <c r="N1387" s="1080">
        <v>0</v>
      </c>
      <c r="O1387" s="20">
        <v>0</v>
      </c>
      <c r="P1387" s="1080">
        <v>0</v>
      </c>
      <c r="Q1387" s="20">
        <v>0</v>
      </c>
      <c r="R1387" s="1080">
        <v>3</v>
      </c>
      <c r="S1387" s="20">
        <v>337.56</v>
      </c>
      <c r="T1387" s="1080">
        <v>0</v>
      </c>
      <c r="U1387" s="20">
        <v>0</v>
      </c>
      <c r="V1387" s="1080">
        <v>0</v>
      </c>
      <c r="W1387" s="20">
        <v>0</v>
      </c>
      <c r="X1387" s="1080">
        <v>0</v>
      </c>
      <c r="Y1387" s="20">
        <v>0</v>
      </c>
      <c r="Z1387" s="1080">
        <v>0</v>
      </c>
      <c r="AA1387" s="20">
        <v>0</v>
      </c>
      <c r="AB1387" s="1080">
        <v>0</v>
      </c>
      <c r="AC1387" s="20">
        <v>0</v>
      </c>
      <c r="AD1387" s="1080">
        <v>0</v>
      </c>
      <c r="AE1387" s="20">
        <v>0</v>
      </c>
      <c r="AF1387" s="1080">
        <v>0</v>
      </c>
      <c r="AG1387" s="20">
        <v>0</v>
      </c>
      <c r="AH1387" s="1080">
        <v>0</v>
      </c>
      <c r="AI1387" s="20">
        <v>0</v>
      </c>
    </row>
    <row r="1388" spans="1:35" s="6" customFormat="1" ht="66">
      <c r="A1388" s="124"/>
      <c r="B1388" s="182"/>
      <c r="C1388" s="93" t="s">
        <v>1535</v>
      </c>
      <c r="D1388" s="11"/>
      <c r="E1388" s="91">
        <v>2</v>
      </c>
      <c r="F1388" s="9" t="s">
        <v>11</v>
      </c>
      <c r="G1388" s="16" t="s">
        <v>12</v>
      </c>
      <c r="H1388" s="17" t="s">
        <v>13</v>
      </c>
      <c r="I1388" s="16" t="s">
        <v>14</v>
      </c>
      <c r="J1388" s="20">
        <v>750</v>
      </c>
      <c r="K1388" s="20">
        <v>1500</v>
      </c>
      <c r="L1388" s="1080">
        <v>0</v>
      </c>
      <c r="M1388" s="20">
        <v>0</v>
      </c>
      <c r="N1388" s="1080">
        <v>0</v>
      </c>
      <c r="O1388" s="20">
        <v>0</v>
      </c>
      <c r="P1388" s="1080">
        <v>0</v>
      </c>
      <c r="Q1388" s="20">
        <v>0</v>
      </c>
      <c r="R1388" s="1080">
        <v>2</v>
      </c>
      <c r="S1388" s="20">
        <v>1500</v>
      </c>
      <c r="T1388" s="1080">
        <v>0</v>
      </c>
      <c r="U1388" s="20">
        <v>0</v>
      </c>
      <c r="V1388" s="1080">
        <v>0</v>
      </c>
      <c r="W1388" s="20">
        <v>0</v>
      </c>
      <c r="X1388" s="1080">
        <v>0</v>
      </c>
      <c r="Y1388" s="20">
        <v>0</v>
      </c>
      <c r="Z1388" s="1080">
        <v>0</v>
      </c>
      <c r="AA1388" s="20">
        <v>0</v>
      </c>
      <c r="AB1388" s="1080">
        <v>0</v>
      </c>
      <c r="AC1388" s="20">
        <v>0</v>
      </c>
      <c r="AD1388" s="1080">
        <v>0</v>
      </c>
      <c r="AE1388" s="20">
        <v>0</v>
      </c>
      <c r="AF1388" s="1080">
        <v>0</v>
      </c>
      <c r="AG1388" s="20">
        <v>0</v>
      </c>
      <c r="AH1388" s="1080">
        <v>0</v>
      </c>
      <c r="AI1388" s="20">
        <v>0</v>
      </c>
    </row>
    <row r="1389" spans="1:35" s="6" customFormat="1" ht="66">
      <c r="B1389" s="179">
        <v>160</v>
      </c>
      <c r="C1389" s="13" t="s">
        <v>1538</v>
      </c>
      <c r="D1389" s="132"/>
      <c r="E1389" s="91">
        <v>5</v>
      </c>
      <c r="F1389" s="23" t="s">
        <v>11</v>
      </c>
      <c r="G1389" s="16" t="s">
        <v>12</v>
      </c>
      <c r="H1389" s="17" t="s">
        <v>13</v>
      </c>
      <c r="I1389" s="16" t="s">
        <v>14</v>
      </c>
      <c r="J1389" s="180">
        <v>173</v>
      </c>
      <c r="K1389" s="181">
        <v>865</v>
      </c>
      <c r="L1389" s="969">
        <v>0</v>
      </c>
      <c r="M1389" s="180">
        <v>0</v>
      </c>
      <c r="N1389" s="969">
        <v>0</v>
      </c>
      <c r="O1389" s="180">
        <v>0</v>
      </c>
      <c r="P1389" s="969">
        <v>0</v>
      </c>
      <c r="Q1389" s="180">
        <v>0</v>
      </c>
      <c r="R1389" s="969">
        <v>5</v>
      </c>
      <c r="S1389" s="180">
        <v>865</v>
      </c>
      <c r="T1389" s="969">
        <v>0</v>
      </c>
      <c r="U1389" s="180">
        <v>0</v>
      </c>
      <c r="V1389" s="969">
        <v>0</v>
      </c>
      <c r="W1389" s="180">
        <v>0</v>
      </c>
      <c r="X1389" s="969">
        <v>0</v>
      </c>
      <c r="Y1389" s="180">
        <v>0</v>
      </c>
      <c r="Z1389" s="969">
        <v>0</v>
      </c>
      <c r="AA1389" s="180">
        <v>0</v>
      </c>
      <c r="AB1389" s="969">
        <v>0</v>
      </c>
      <c r="AC1389" s="180">
        <v>0</v>
      </c>
      <c r="AD1389" s="969">
        <v>0</v>
      </c>
      <c r="AE1389" s="180">
        <v>0</v>
      </c>
      <c r="AF1389" s="969">
        <v>0</v>
      </c>
      <c r="AG1389" s="180">
        <v>0</v>
      </c>
      <c r="AH1389" s="969">
        <v>0</v>
      </c>
      <c r="AI1389" s="180">
        <v>0</v>
      </c>
    </row>
    <row r="1390" spans="1:35" s="6" customFormat="1" ht="66">
      <c r="B1390" s="179">
        <v>378.97</v>
      </c>
      <c r="C1390" s="184" t="s">
        <v>1543</v>
      </c>
      <c r="D1390" s="11"/>
      <c r="E1390" s="91">
        <v>4</v>
      </c>
      <c r="F1390" s="31" t="s">
        <v>11</v>
      </c>
      <c r="G1390" s="16" t="s">
        <v>12</v>
      </c>
      <c r="H1390" s="17" t="s">
        <v>13</v>
      </c>
      <c r="I1390" s="16" t="s">
        <v>14</v>
      </c>
      <c r="J1390" s="180">
        <v>410</v>
      </c>
      <c r="K1390" s="181">
        <v>1640</v>
      </c>
      <c r="L1390" s="969">
        <v>0</v>
      </c>
      <c r="M1390" s="180">
        <v>0</v>
      </c>
      <c r="N1390" s="969">
        <v>0</v>
      </c>
      <c r="O1390" s="180">
        <v>0</v>
      </c>
      <c r="P1390" s="969">
        <v>2</v>
      </c>
      <c r="Q1390" s="180">
        <v>820</v>
      </c>
      <c r="R1390" s="969">
        <v>1</v>
      </c>
      <c r="S1390" s="180">
        <v>410</v>
      </c>
      <c r="T1390" s="969">
        <v>0</v>
      </c>
      <c r="U1390" s="180">
        <v>0</v>
      </c>
      <c r="V1390" s="969">
        <v>0</v>
      </c>
      <c r="W1390" s="180">
        <v>0</v>
      </c>
      <c r="X1390" s="969">
        <v>1</v>
      </c>
      <c r="Y1390" s="180">
        <v>410</v>
      </c>
      <c r="Z1390" s="969">
        <v>0</v>
      </c>
      <c r="AA1390" s="180">
        <v>0</v>
      </c>
      <c r="AB1390" s="969">
        <v>0</v>
      </c>
      <c r="AC1390" s="180">
        <v>0</v>
      </c>
      <c r="AD1390" s="969">
        <v>0</v>
      </c>
      <c r="AE1390" s="180">
        <v>0</v>
      </c>
      <c r="AF1390" s="969">
        <v>0</v>
      </c>
      <c r="AG1390" s="180">
        <v>0</v>
      </c>
      <c r="AH1390" s="969">
        <v>0</v>
      </c>
      <c r="AI1390" s="180">
        <v>0</v>
      </c>
    </row>
    <row r="1391" spans="1:35" s="6" customFormat="1" ht="66">
      <c r="B1391" s="179">
        <v>1160</v>
      </c>
      <c r="C1391" s="24" t="s">
        <v>1544</v>
      </c>
      <c r="D1391" s="11"/>
      <c r="E1391" s="91">
        <v>2</v>
      </c>
      <c r="F1391" s="9" t="s">
        <v>11</v>
      </c>
      <c r="G1391" s="16" t="s">
        <v>12</v>
      </c>
      <c r="H1391" s="17" t="s">
        <v>13</v>
      </c>
      <c r="I1391" s="16" t="s">
        <v>14</v>
      </c>
      <c r="J1391" s="180">
        <v>1253</v>
      </c>
      <c r="K1391" s="181">
        <v>2506</v>
      </c>
      <c r="L1391" s="969">
        <v>0</v>
      </c>
      <c r="M1391" s="180">
        <v>0</v>
      </c>
      <c r="N1391" s="969">
        <v>0</v>
      </c>
      <c r="O1391" s="180">
        <v>0</v>
      </c>
      <c r="P1391" s="969">
        <v>1</v>
      </c>
      <c r="Q1391" s="180">
        <v>1253</v>
      </c>
      <c r="R1391" s="969">
        <v>1</v>
      </c>
      <c r="S1391" s="180">
        <v>1253</v>
      </c>
      <c r="T1391" s="969">
        <v>0</v>
      </c>
      <c r="U1391" s="180">
        <v>0</v>
      </c>
      <c r="V1391" s="969">
        <v>0</v>
      </c>
      <c r="W1391" s="180">
        <v>0</v>
      </c>
      <c r="X1391" s="969">
        <v>0</v>
      </c>
      <c r="Y1391" s="180">
        <v>0</v>
      </c>
      <c r="Z1391" s="969">
        <v>0</v>
      </c>
      <c r="AA1391" s="180">
        <v>0</v>
      </c>
      <c r="AB1391" s="969">
        <v>0</v>
      </c>
      <c r="AC1391" s="180">
        <v>0</v>
      </c>
      <c r="AD1391" s="969">
        <v>0</v>
      </c>
      <c r="AE1391" s="180">
        <v>0</v>
      </c>
      <c r="AF1391" s="969">
        <v>0</v>
      </c>
      <c r="AG1391" s="180">
        <v>0</v>
      </c>
      <c r="AH1391" s="969">
        <v>0</v>
      </c>
      <c r="AI1391" s="180">
        <v>0</v>
      </c>
    </row>
    <row r="1392" spans="1:35" s="6" customFormat="1" ht="66">
      <c r="B1392" s="179">
        <v>34.453333333333333</v>
      </c>
      <c r="C1392" s="184" t="s">
        <v>1545</v>
      </c>
      <c r="D1392" s="11"/>
      <c r="E1392" s="91">
        <v>3</v>
      </c>
      <c r="F1392" s="9" t="s">
        <v>11</v>
      </c>
      <c r="G1392" s="16" t="s">
        <v>12</v>
      </c>
      <c r="H1392" s="17" t="s">
        <v>13</v>
      </c>
      <c r="I1392" s="16" t="s">
        <v>14</v>
      </c>
      <c r="J1392" s="180">
        <v>38</v>
      </c>
      <c r="K1392" s="181">
        <v>114</v>
      </c>
      <c r="L1392" s="969">
        <v>0</v>
      </c>
      <c r="M1392" s="180">
        <v>0</v>
      </c>
      <c r="N1392" s="969">
        <v>0</v>
      </c>
      <c r="O1392" s="180">
        <v>0</v>
      </c>
      <c r="P1392" s="969">
        <v>0</v>
      </c>
      <c r="Q1392" s="180">
        <v>0</v>
      </c>
      <c r="R1392" s="969">
        <v>1</v>
      </c>
      <c r="S1392" s="180">
        <v>38</v>
      </c>
      <c r="T1392" s="969">
        <v>0</v>
      </c>
      <c r="U1392" s="180">
        <v>0</v>
      </c>
      <c r="V1392" s="969">
        <v>0</v>
      </c>
      <c r="W1392" s="180">
        <v>0</v>
      </c>
      <c r="X1392" s="969">
        <v>1</v>
      </c>
      <c r="Y1392" s="180">
        <v>38</v>
      </c>
      <c r="Z1392" s="969">
        <v>0</v>
      </c>
      <c r="AA1392" s="180">
        <v>0</v>
      </c>
      <c r="AB1392" s="969">
        <v>0</v>
      </c>
      <c r="AC1392" s="180">
        <v>0</v>
      </c>
      <c r="AD1392" s="969">
        <v>1</v>
      </c>
      <c r="AE1392" s="180">
        <v>38</v>
      </c>
      <c r="AF1392" s="969">
        <v>0</v>
      </c>
      <c r="AG1392" s="180">
        <v>0</v>
      </c>
      <c r="AH1392" s="969">
        <v>0</v>
      </c>
      <c r="AI1392" s="180">
        <v>0</v>
      </c>
    </row>
    <row r="1393" spans="1:35" s="6" customFormat="1" ht="66">
      <c r="B1393" s="179">
        <v>1740</v>
      </c>
      <c r="C1393" s="184" t="s">
        <v>1546</v>
      </c>
      <c r="D1393" s="11"/>
      <c r="E1393" s="91">
        <v>2</v>
      </c>
      <c r="F1393" s="185" t="s">
        <v>11</v>
      </c>
      <c r="G1393" s="16" t="s">
        <v>12</v>
      </c>
      <c r="H1393" s="17" t="s">
        <v>13</v>
      </c>
      <c r="I1393" s="16" t="s">
        <v>14</v>
      </c>
      <c r="J1393" s="180">
        <v>1880</v>
      </c>
      <c r="K1393" s="181">
        <v>3760</v>
      </c>
      <c r="L1393" s="969">
        <v>0</v>
      </c>
      <c r="M1393" s="180">
        <v>0</v>
      </c>
      <c r="N1393" s="969">
        <v>0</v>
      </c>
      <c r="O1393" s="180">
        <v>0</v>
      </c>
      <c r="P1393" s="969">
        <v>0</v>
      </c>
      <c r="Q1393" s="180">
        <v>0</v>
      </c>
      <c r="R1393" s="969">
        <v>2</v>
      </c>
      <c r="S1393" s="180">
        <v>3760</v>
      </c>
      <c r="T1393" s="969">
        <v>0</v>
      </c>
      <c r="U1393" s="180">
        <v>0</v>
      </c>
      <c r="V1393" s="969">
        <v>0</v>
      </c>
      <c r="W1393" s="180">
        <v>0</v>
      </c>
      <c r="X1393" s="969">
        <v>0</v>
      </c>
      <c r="Y1393" s="180">
        <v>0</v>
      </c>
      <c r="Z1393" s="969">
        <v>0</v>
      </c>
      <c r="AA1393" s="180">
        <v>0</v>
      </c>
      <c r="AB1393" s="969">
        <v>0</v>
      </c>
      <c r="AC1393" s="180">
        <v>0</v>
      </c>
      <c r="AD1393" s="969">
        <v>0</v>
      </c>
      <c r="AE1393" s="180">
        <v>0</v>
      </c>
      <c r="AF1393" s="969">
        <v>0</v>
      </c>
      <c r="AG1393" s="180">
        <v>0</v>
      </c>
      <c r="AH1393" s="969">
        <v>0</v>
      </c>
      <c r="AI1393" s="180">
        <v>0</v>
      </c>
    </row>
    <row r="1394" spans="1:35" s="6" customFormat="1" ht="66">
      <c r="B1394" s="179">
        <v>96.466666666666654</v>
      </c>
      <c r="C1394" s="12" t="s">
        <v>1120</v>
      </c>
      <c r="D1394" s="11"/>
      <c r="E1394" s="91">
        <v>3</v>
      </c>
      <c r="F1394" s="185" t="s">
        <v>11</v>
      </c>
      <c r="G1394" s="16" t="s">
        <v>12</v>
      </c>
      <c r="H1394" s="17" t="s">
        <v>13</v>
      </c>
      <c r="I1394" s="16" t="s">
        <v>14</v>
      </c>
      <c r="J1394" s="180">
        <v>105</v>
      </c>
      <c r="K1394" s="181">
        <v>315</v>
      </c>
      <c r="L1394" s="969">
        <v>0</v>
      </c>
      <c r="M1394" s="180">
        <v>0</v>
      </c>
      <c r="N1394" s="969">
        <v>0</v>
      </c>
      <c r="O1394" s="180">
        <v>0</v>
      </c>
      <c r="P1394" s="969">
        <v>0</v>
      </c>
      <c r="Q1394" s="180">
        <v>0</v>
      </c>
      <c r="R1394" s="969">
        <v>1</v>
      </c>
      <c r="S1394" s="180">
        <v>105</v>
      </c>
      <c r="T1394" s="969">
        <v>0</v>
      </c>
      <c r="U1394" s="180">
        <v>0</v>
      </c>
      <c r="V1394" s="969">
        <v>0</v>
      </c>
      <c r="W1394" s="180">
        <v>0</v>
      </c>
      <c r="X1394" s="969">
        <v>2</v>
      </c>
      <c r="Y1394" s="180">
        <v>210</v>
      </c>
      <c r="Z1394" s="969">
        <v>0</v>
      </c>
      <c r="AA1394" s="180">
        <v>0</v>
      </c>
      <c r="AB1394" s="969">
        <v>0</v>
      </c>
      <c r="AC1394" s="180">
        <v>0</v>
      </c>
      <c r="AD1394" s="969">
        <v>0</v>
      </c>
      <c r="AE1394" s="180">
        <v>0</v>
      </c>
      <c r="AF1394" s="969">
        <v>0</v>
      </c>
      <c r="AG1394" s="180">
        <v>0</v>
      </c>
      <c r="AH1394" s="969">
        <v>0</v>
      </c>
      <c r="AI1394" s="180">
        <v>0</v>
      </c>
    </row>
    <row r="1395" spans="1:35" s="6" customFormat="1" ht="66">
      <c r="B1395" s="179">
        <v>806.17786666666655</v>
      </c>
      <c r="C1395" s="12" t="s">
        <v>1549</v>
      </c>
      <c r="D1395" s="11"/>
      <c r="E1395" s="91">
        <v>1</v>
      </c>
      <c r="F1395" s="185" t="s">
        <v>22</v>
      </c>
      <c r="G1395" s="16" t="s">
        <v>12</v>
      </c>
      <c r="H1395" s="17" t="s">
        <v>13</v>
      </c>
      <c r="I1395" s="16" t="s">
        <v>14</v>
      </c>
      <c r="J1395" s="180">
        <v>871</v>
      </c>
      <c r="K1395" s="181">
        <v>871</v>
      </c>
      <c r="L1395" s="969">
        <v>0</v>
      </c>
      <c r="M1395" s="180">
        <v>0</v>
      </c>
      <c r="N1395" s="969">
        <v>0</v>
      </c>
      <c r="O1395" s="180">
        <v>0</v>
      </c>
      <c r="P1395" s="969">
        <v>0</v>
      </c>
      <c r="Q1395" s="180">
        <v>0</v>
      </c>
      <c r="R1395" s="969">
        <v>1</v>
      </c>
      <c r="S1395" s="180">
        <v>871</v>
      </c>
      <c r="T1395" s="969">
        <v>0</v>
      </c>
      <c r="U1395" s="180">
        <v>0</v>
      </c>
      <c r="V1395" s="969">
        <v>0</v>
      </c>
      <c r="W1395" s="180">
        <v>0</v>
      </c>
      <c r="X1395" s="969">
        <v>0</v>
      </c>
      <c r="Y1395" s="180">
        <v>0</v>
      </c>
      <c r="Z1395" s="969">
        <v>0</v>
      </c>
      <c r="AA1395" s="180">
        <v>0</v>
      </c>
      <c r="AB1395" s="969">
        <v>0</v>
      </c>
      <c r="AC1395" s="180">
        <v>0</v>
      </c>
      <c r="AD1395" s="969">
        <v>0</v>
      </c>
      <c r="AE1395" s="180">
        <v>0</v>
      </c>
      <c r="AF1395" s="969">
        <v>0</v>
      </c>
      <c r="AG1395" s="180">
        <v>0</v>
      </c>
      <c r="AH1395" s="969">
        <v>0</v>
      </c>
      <c r="AI1395" s="180">
        <v>0</v>
      </c>
    </row>
    <row r="1396" spans="1:35" s="6" customFormat="1" ht="66">
      <c r="B1396" s="179">
        <v>295.09946666666667</v>
      </c>
      <c r="C1396" s="184" t="s">
        <v>1550</v>
      </c>
      <c r="D1396" s="11"/>
      <c r="E1396" s="91">
        <v>3</v>
      </c>
      <c r="F1396" s="9" t="s">
        <v>22</v>
      </c>
      <c r="G1396" s="16" t="s">
        <v>12</v>
      </c>
      <c r="H1396" s="17" t="s">
        <v>13</v>
      </c>
      <c r="I1396" s="16" t="s">
        <v>14</v>
      </c>
      <c r="J1396" s="180">
        <v>319</v>
      </c>
      <c r="K1396" s="181">
        <v>957</v>
      </c>
      <c r="L1396" s="969">
        <v>0</v>
      </c>
      <c r="M1396" s="180">
        <v>0</v>
      </c>
      <c r="N1396" s="969">
        <v>0</v>
      </c>
      <c r="O1396" s="180">
        <v>0</v>
      </c>
      <c r="P1396" s="969">
        <v>1</v>
      </c>
      <c r="Q1396" s="180">
        <v>319</v>
      </c>
      <c r="R1396" s="969">
        <v>1</v>
      </c>
      <c r="S1396" s="180">
        <v>319</v>
      </c>
      <c r="T1396" s="969">
        <v>0</v>
      </c>
      <c r="U1396" s="180">
        <v>0</v>
      </c>
      <c r="V1396" s="969">
        <v>0</v>
      </c>
      <c r="W1396" s="180">
        <v>0</v>
      </c>
      <c r="X1396" s="969">
        <v>1</v>
      </c>
      <c r="Y1396" s="180">
        <v>319</v>
      </c>
      <c r="Z1396" s="969">
        <v>0</v>
      </c>
      <c r="AA1396" s="180">
        <v>0</v>
      </c>
      <c r="AB1396" s="969">
        <v>0</v>
      </c>
      <c r="AC1396" s="180">
        <v>0</v>
      </c>
      <c r="AD1396" s="969">
        <v>0</v>
      </c>
      <c r="AE1396" s="180">
        <v>0</v>
      </c>
      <c r="AF1396" s="969">
        <v>0</v>
      </c>
      <c r="AG1396" s="180">
        <v>0</v>
      </c>
      <c r="AH1396" s="969">
        <v>0</v>
      </c>
      <c r="AI1396" s="180">
        <v>0</v>
      </c>
    </row>
    <row r="1397" spans="1:35" s="6" customFormat="1" ht="66">
      <c r="B1397" s="179">
        <v>337.63</v>
      </c>
      <c r="C1397" s="184" t="s">
        <v>1551</v>
      </c>
      <c r="D1397" s="11"/>
      <c r="E1397" s="91">
        <v>1</v>
      </c>
      <c r="F1397" s="9" t="s">
        <v>22</v>
      </c>
      <c r="G1397" s="16" t="s">
        <v>12</v>
      </c>
      <c r="H1397" s="17" t="s">
        <v>13</v>
      </c>
      <c r="I1397" s="16" t="s">
        <v>14</v>
      </c>
      <c r="J1397" s="180">
        <v>365</v>
      </c>
      <c r="K1397" s="181">
        <v>365</v>
      </c>
      <c r="L1397" s="969">
        <v>0</v>
      </c>
      <c r="M1397" s="180">
        <v>0</v>
      </c>
      <c r="N1397" s="969">
        <v>0</v>
      </c>
      <c r="O1397" s="180">
        <v>0</v>
      </c>
      <c r="P1397" s="969">
        <v>0</v>
      </c>
      <c r="Q1397" s="180">
        <v>0</v>
      </c>
      <c r="R1397" s="969">
        <v>1</v>
      </c>
      <c r="S1397" s="180">
        <v>365</v>
      </c>
      <c r="T1397" s="969">
        <v>0</v>
      </c>
      <c r="U1397" s="180">
        <v>0</v>
      </c>
      <c r="V1397" s="969">
        <v>0</v>
      </c>
      <c r="W1397" s="180">
        <v>0</v>
      </c>
      <c r="X1397" s="969">
        <v>0</v>
      </c>
      <c r="Y1397" s="180">
        <v>0</v>
      </c>
      <c r="Z1397" s="969">
        <v>0</v>
      </c>
      <c r="AA1397" s="180">
        <v>0</v>
      </c>
      <c r="AB1397" s="969">
        <v>0</v>
      </c>
      <c r="AC1397" s="180">
        <v>0</v>
      </c>
      <c r="AD1397" s="969">
        <v>0</v>
      </c>
      <c r="AE1397" s="180">
        <v>0</v>
      </c>
      <c r="AF1397" s="969">
        <v>0</v>
      </c>
      <c r="AG1397" s="180">
        <v>0</v>
      </c>
      <c r="AH1397" s="969">
        <v>0</v>
      </c>
      <c r="AI1397" s="180">
        <v>0</v>
      </c>
    </row>
    <row r="1398" spans="1:35" s="6" customFormat="1" ht="66">
      <c r="B1398" s="179">
        <v>96.465599999999995</v>
      </c>
      <c r="C1398" s="184" t="s">
        <v>1553</v>
      </c>
      <c r="D1398" s="11"/>
      <c r="E1398" s="91">
        <v>1</v>
      </c>
      <c r="F1398" s="186" t="s">
        <v>11</v>
      </c>
      <c r="G1398" s="16" t="s">
        <v>12</v>
      </c>
      <c r="H1398" s="17" t="s">
        <v>13</v>
      </c>
      <c r="I1398" s="16" t="s">
        <v>14</v>
      </c>
      <c r="J1398" s="180">
        <v>105</v>
      </c>
      <c r="K1398" s="181">
        <v>105</v>
      </c>
      <c r="L1398" s="969">
        <v>0</v>
      </c>
      <c r="M1398" s="180">
        <v>0</v>
      </c>
      <c r="N1398" s="969">
        <v>0</v>
      </c>
      <c r="O1398" s="180">
        <v>0</v>
      </c>
      <c r="P1398" s="969">
        <v>0</v>
      </c>
      <c r="Q1398" s="180">
        <v>0</v>
      </c>
      <c r="R1398" s="969">
        <v>1</v>
      </c>
      <c r="S1398" s="180">
        <v>105</v>
      </c>
      <c r="T1398" s="969">
        <v>0</v>
      </c>
      <c r="U1398" s="180">
        <v>0</v>
      </c>
      <c r="V1398" s="969">
        <v>0</v>
      </c>
      <c r="W1398" s="180">
        <v>0</v>
      </c>
      <c r="X1398" s="969">
        <v>0</v>
      </c>
      <c r="Y1398" s="180">
        <v>0</v>
      </c>
      <c r="Z1398" s="969">
        <v>0</v>
      </c>
      <c r="AA1398" s="180">
        <v>0</v>
      </c>
      <c r="AB1398" s="969">
        <v>0</v>
      </c>
      <c r="AC1398" s="180">
        <v>0</v>
      </c>
      <c r="AD1398" s="969">
        <v>0</v>
      </c>
      <c r="AE1398" s="180">
        <v>0</v>
      </c>
      <c r="AF1398" s="969">
        <v>0</v>
      </c>
      <c r="AG1398" s="180">
        <v>0</v>
      </c>
      <c r="AH1398" s="969">
        <v>0</v>
      </c>
      <c r="AI1398" s="180">
        <v>0</v>
      </c>
    </row>
    <row r="1399" spans="1:35" s="6" customFormat="1" ht="66">
      <c r="B1399" s="179">
        <v>682.14959999999985</v>
      </c>
      <c r="C1399" s="184" t="s">
        <v>1557</v>
      </c>
      <c r="D1399" s="11"/>
      <c r="E1399" s="91">
        <v>7</v>
      </c>
      <c r="F1399" s="186" t="s">
        <v>22</v>
      </c>
      <c r="G1399" s="16" t="s">
        <v>12</v>
      </c>
      <c r="H1399" s="17" t="s">
        <v>13</v>
      </c>
      <c r="I1399" s="16" t="s">
        <v>14</v>
      </c>
      <c r="J1399" s="180">
        <v>737</v>
      </c>
      <c r="K1399" s="181">
        <v>5159</v>
      </c>
      <c r="L1399" s="969">
        <v>0</v>
      </c>
      <c r="M1399" s="180">
        <v>0</v>
      </c>
      <c r="N1399" s="969">
        <v>0</v>
      </c>
      <c r="O1399" s="180">
        <v>0</v>
      </c>
      <c r="P1399" s="969">
        <v>0</v>
      </c>
      <c r="Q1399" s="180">
        <v>0</v>
      </c>
      <c r="R1399" s="969">
        <v>4</v>
      </c>
      <c r="S1399" s="180">
        <v>2948</v>
      </c>
      <c r="T1399" s="969">
        <v>0</v>
      </c>
      <c r="U1399" s="180">
        <v>0</v>
      </c>
      <c r="V1399" s="969">
        <v>0</v>
      </c>
      <c r="W1399" s="180">
        <v>0</v>
      </c>
      <c r="X1399" s="969">
        <v>3</v>
      </c>
      <c r="Y1399" s="180">
        <v>2211</v>
      </c>
      <c r="Z1399" s="969">
        <v>0</v>
      </c>
      <c r="AA1399" s="180">
        <v>0</v>
      </c>
      <c r="AB1399" s="969">
        <v>0</v>
      </c>
      <c r="AC1399" s="180">
        <v>0</v>
      </c>
      <c r="AD1399" s="969">
        <v>0</v>
      </c>
      <c r="AE1399" s="180">
        <v>0</v>
      </c>
      <c r="AF1399" s="969">
        <v>0</v>
      </c>
      <c r="AG1399" s="180">
        <v>0</v>
      </c>
      <c r="AH1399" s="969">
        <v>0</v>
      </c>
      <c r="AI1399" s="180">
        <v>0</v>
      </c>
    </row>
    <row r="1400" spans="1:35" s="6" customFormat="1" ht="66">
      <c r="B1400" s="179">
        <v>385.86239999999998</v>
      </c>
      <c r="C1400" s="184" t="s">
        <v>1559</v>
      </c>
      <c r="D1400" s="11"/>
      <c r="E1400" s="91">
        <v>1</v>
      </c>
      <c r="F1400" s="186" t="s">
        <v>11</v>
      </c>
      <c r="G1400" s="16" t="s">
        <v>12</v>
      </c>
      <c r="H1400" s="17" t="s">
        <v>13</v>
      </c>
      <c r="I1400" s="16" t="s">
        <v>14</v>
      </c>
      <c r="J1400" s="180">
        <v>417</v>
      </c>
      <c r="K1400" s="181">
        <v>417</v>
      </c>
      <c r="L1400" s="969">
        <v>0</v>
      </c>
      <c r="M1400" s="180">
        <v>0</v>
      </c>
      <c r="N1400" s="969">
        <v>0</v>
      </c>
      <c r="O1400" s="180">
        <v>0</v>
      </c>
      <c r="P1400" s="969">
        <v>0</v>
      </c>
      <c r="Q1400" s="180">
        <v>0</v>
      </c>
      <c r="R1400" s="969">
        <v>0</v>
      </c>
      <c r="S1400" s="180">
        <v>0</v>
      </c>
      <c r="T1400" s="969">
        <v>0</v>
      </c>
      <c r="U1400" s="180">
        <v>0</v>
      </c>
      <c r="V1400" s="969">
        <v>0</v>
      </c>
      <c r="W1400" s="180">
        <v>0</v>
      </c>
      <c r="X1400" s="969">
        <v>1</v>
      </c>
      <c r="Y1400" s="180">
        <v>417</v>
      </c>
      <c r="Z1400" s="969">
        <v>0</v>
      </c>
      <c r="AA1400" s="180">
        <v>0</v>
      </c>
      <c r="AB1400" s="969">
        <v>0</v>
      </c>
      <c r="AC1400" s="180">
        <v>0</v>
      </c>
      <c r="AD1400" s="969">
        <v>0</v>
      </c>
      <c r="AE1400" s="180">
        <v>0</v>
      </c>
      <c r="AF1400" s="969">
        <v>0</v>
      </c>
      <c r="AG1400" s="180">
        <v>0</v>
      </c>
      <c r="AH1400" s="969">
        <v>0</v>
      </c>
      <c r="AI1400" s="180">
        <v>0</v>
      </c>
    </row>
    <row r="1401" spans="1:35" s="6" customFormat="1" ht="66">
      <c r="B1401" s="179">
        <v>151.58920000000001</v>
      </c>
      <c r="C1401" s="184" t="s">
        <v>1560</v>
      </c>
      <c r="D1401" s="11"/>
      <c r="E1401" s="91">
        <v>1</v>
      </c>
      <c r="F1401" s="186" t="s">
        <v>11</v>
      </c>
      <c r="G1401" s="16" t="s">
        <v>12</v>
      </c>
      <c r="H1401" s="17" t="s">
        <v>13</v>
      </c>
      <c r="I1401" s="16" t="s">
        <v>14</v>
      </c>
      <c r="J1401" s="180">
        <v>164</v>
      </c>
      <c r="K1401" s="181">
        <v>164</v>
      </c>
      <c r="L1401" s="969">
        <v>0</v>
      </c>
      <c r="M1401" s="180">
        <v>0</v>
      </c>
      <c r="N1401" s="969">
        <v>0</v>
      </c>
      <c r="O1401" s="180">
        <v>0</v>
      </c>
      <c r="P1401" s="969">
        <v>0</v>
      </c>
      <c r="Q1401" s="180">
        <v>0</v>
      </c>
      <c r="R1401" s="969">
        <v>1</v>
      </c>
      <c r="S1401" s="180">
        <v>164</v>
      </c>
      <c r="T1401" s="969">
        <v>0</v>
      </c>
      <c r="U1401" s="180">
        <v>0</v>
      </c>
      <c r="V1401" s="969">
        <v>0</v>
      </c>
      <c r="W1401" s="180">
        <v>0</v>
      </c>
      <c r="X1401" s="969">
        <v>0</v>
      </c>
      <c r="Y1401" s="180">
        <v>0</v>
      </c>
      <c r="Z1401" s="969">
        <v>0</v>
      </c>
      <c r="AA1401" s="180">
        <v>0</v>
      </c>
      <c r="AB1401" s="969">
        <v>0</v>
      </c>
      <c r="AC1401" s="180">
        <v>0</v>
      </c>
      <c r="AD1401" s="969">
        <v>0</v>
      </c>
      <c r="AE1401" s="180">
        <v>0</v>
      </c>
      <c r="AF1401" s="969">
        <v>0</v>
      </c>
      <c r="AG1401" s="180">
        <v>0</v>
      </c>
      <c r="AH1401" s="969">
        <v>0</v>
      </c>
      <c r="AI1401" s="180">
        <v>0</v>
      </c>
    </row>
    <row r="1402" spans="1:35" s="6" customFormat="1" ht="66">
      <c r="B1402" s="179">
        <v>150.20936</v>
      </c>
      <c r="C1402" s="13" t="s">
        <v>1562</v>
      </c>
      <c r="D1402" s="11"/>
      <c r="E1402" s="91">
        <v>1</v>
      </c>
      <c r="F1402" s="186" t="s">
        <v>11</v>
      </c>
      <c r="G1402" s="16" t="s">
        <v>12</v>
      </c>
      <c r="H1402" s="17" t="s">
        <v>13</v>
      </c>
      <c r="I1402" s="16" t="s">
        <v>14</v>
      </c>
      <c r="J1402" s="180">
        <v>163</v>
      </c>
      <c r="K1402" s="181">
        <v>163</v>
      </c>
      <c r="L1402" s="969">
        <v>0</v>
      </c>
      <c r="M1402" s="180">
        <v>0</v>
      </c>
      <c r="N1402" s="969">
        <v>0</v>
      </c>
      <c r="O1402" s="180">
        <v>0</v>
      </c>
      <c r="P1402" s="969">
        <v>0</v>
      </c>
      <c r="Q1402" s="180">
        <v>0</v>
      </c>
      <c r="R1402" s="969">
        <v>1</v>
      </c>
      <c r="S1402" s="180">
        <v>163</v>
      </c>
      <c r="T1402" s="969">
        <v>0</v>
      </c>
      <c r="U1402" s="180">
        <v>0</v>
      </c>
      <c r="V1402" s="969">
        <v>0</v>
      </c>
      <c r="W1402" s="180">
        <v>0</v>
      </c>
      <c r="X1402" s="969">
        <v>0</v>
      </c>
      <c r="Y1402" s="180">
        <v>0</v>
      </c>
      <c r="Z1402" s="969">
        <v>0</v>
      </c>
      <c r="AA1402" s="180">
        <v>0</v>
      </c>
      <c r="AB1402" s="969">
        <v>0</v>
      </c>
      <c r="AC1402" s="180">
        <v>0</v>
      </c>
      <c r="AD1402" s="969">
        <v>0</v>
      </c>
      <c r="AE1402" s="180">
        <v>0</v>
      </c>
      <c r="AF1402" s="969">
        <v>0</v>
      </c>
      <c r="AG1402" s="180">
        <v>0</v>
      </c>
      <c r="AH1402" s="969">
        <v>0</v>
      </c>
      <c r="AI1402" s="180">
        <v>0</v>
      </c>
    </row>
    <row r="1403" spans="1:35" s="6" customFormat="1" ht="66">
      <c r="A1403" s="187"/>
      <c r="B1403" s="182"/>
      <c r="C1403" s="93" t="s">
        <v>1563</v>
      </c>
      <c r="D1403" s="11"/>
      <c r="E1403" s="91">
        <v>3</v>
      </c>
      <c r="F1403" s="186" t="s">
        <v>11</v>
      </c>
      <c r="G1403" s="16" t="s">
        <v>12</v>
      </c>
      <c r="H1403" s="17" t="s">
        <v>13</v>
      </c>
      <c r="I1403" s="16" t="s">
        <v>14</v>
      </c>
      <c r="J1403" s="1001">
        <v>60</v>
      </c>
      <c r="K1403" s="1001">
        <v>180</v>
      </c>
      <c r="L1403" s="1135">
        <v>0</v>
      </c>
      <c r="M1403" s="1001">
        <v>0</v>
      </c>
      <c r="N1403" s="1090">
        <v>0</v>
      </c>
      <c r="O1403" s="1001">
        <v>0</v>
      </c>
      <c r="P1403" s="1090">
        <v>0</v>
      </c>
      <c r="Q1403" s="1001">
        <v>0</v>
      </c>
      <c r="R1403" s="1090">
        <v>0</v>
      </c>
      <c r="S1403" s="1001">
        <v>0</v>
      </c>
      <c r="T1403" s="1090">
        <v>0</v>
      </c>
      <c r="U1403" s="1001">
        <v>0</v>
      </c>
      <c r="V1403" s="1090">
        <v>0</v>
      </c>
      <c r="W1403" s="1001">
        <v>0</v>
      </c>
      <c r="X1403" s="1090">
        <v>3</v>
      </c>
      <c r="Y1403" s="1001">
        <v>180</v>
      </c>
      <c r="Z1403" s="1090">
        <v>0</v>
      </c>
      <c r="AA1403" s="1001">
        <v>0</v>
      </c>
      <c r="AB1403" s="1090">
        <v>0</v>
      </c>
      <c r="AC1403" s="1001">
        <v>0</v>
      </c>
      <c r="AD1403" s="1090">
        <v>0</v>
      </c>
      <c r="AE1403" s="1001">
        <v>0</v>
      </c>
      <c r="AF1403" s="1090">
        <v>0</v>
      </c>
      <c r="AG1403" s="1001">
        <v>0</v>
      </c>
      <c r="AH1403" s="1090">
        <v>0</v>
      </c>
      <c r="AI1403" s="1001">
        <v>0</v>
      </c>
    </row>
    <row r="1404" spans="1:35" s="6" customFormat="1" ht="66">
      <c r="A1404" s="187"/>
      <c r="B1404" s="182"/>
      <c r="C1404" s="93" t="s">
        <v>1564</v>
      </c>
      <c r="D1404" s="11"/>
      <c r="E1404" s="91">
        <v>2</v>
      </c>
      <c r="F1404" s="186" t="s">
        <v>11</v>
      </c>
      <c r="G1404" s="16" t="s">
        <v>12</v>
      </c>
      <c r="H1404" s="17" t="s">
        <v>13</v>
      </c>
      <c r="I1404" s="16" t="s">
        <v>14</v>
      </c>
      <c r="J1404" s="1001">
        <v>165</v>
      </c>
      <c r="K1404" s="1001">
        <v>330</v>
      </c>
      <c r="L1404" s="1135">
        <v>0</v>
      </c>
      <c r="M1404" s="1001">
        <v>0</v>
      </c>
      <c r="N1404" s="1090">
        <v>0</v>
      </c>
      <c r="O1404" s="1001">
        <v>0</v>
      </c>
      <c r="P1404" s="1090">
        <v>0</v>
      </c>
      <c r="Q1404" s="1001">
        <v>0</v>
      </c>
      <c r="R1404" s="1090">
        <v>0</v>
      </c>
      <c r="S1404" s="1001">
        <v>0</v>
      </c>
      <c r="T1404" s="1090">
        <v>0</v>
      </c>
      <c r="U1404" s="1001">
        <v>0</v>
      </c>
      <c r="V1404" s="1090">
        <v>0</v>
      </c>
      <c r="W1404" s="1001">
        <v>0</v>
      </c>
      <c r="X1404" s="1090">
        <v>2</v>
      </c>
      <c r="Y1404" s="1001">
        <v>330</v>
      </c>
      <c r="Z1404" s="1090">
        <v>0</v>
      </c>
      <c r="AA1404" s="1001">
        <v>0</v>
      </c>
      <c r="AB1404" s="1090">
        <v>0</v>
      </c>
      <c r="AC1404" s="1001">
        <v>0</v>
      </c>
      <c r="AD1404" s="1090">
        <v>0</v>
      </c>
      <c r="AE1404" s="1001">
        <v>0</v>
      </c>
      <c r="AF1404" s="1090">
        <v>0</v>
      </c>
      <c r="AG1404" s="1001">
        <v>0</v>
      </c>
      <c r="AH1404" s="1090">
        <v>0</v>
      </c>
      <c r="AI1404" s="1001">
        <v>0</v>
      </c>
    </row>
    <row r="1405" spans="1:35" s="6" customFormat="1" ht="66">
      <c r="A1405" s="187"/>
      <c r="B1405" s="182"/>
      <c r="C1405" s="93" t="s">
        <v>1565</v>
      </c>
      <c r="D1405" s="11"/>
      <c r="E1405" s="91">
        <v>2</v>
      </c>
      <c r="F1405" s="186" t="s">
        <v>11</v>
      </c>
      <c r="G1405" s="16" t="s">
        <v>12</v>
      </c>
      <c r="H1405" s="17" t="s">
        <v>13</v>
      </c>
      <c r="I1405" s="16" t="s">
        <v>14</v>
      </c>
      <c r="J1405" s="1001">
        <v>550</v>
      </c>
      <c r="K1405" s="1001">
        <v>1100</v>
      </c>
      <c r="L1405" s="1135">
        <v>0</v>
      </c>
      <c r="M1405" s="1001">
        <v>0</v>
      </c>
      <c r="N1405" s="1090">
        <v>0</v>
      </c>
      <c r="O1405" s="1001">
        <v>0</v>
      </c>
      <c r="P1405" s="1090">
        <v>0</v>
      </c>
      <c r="Q1405" s="1001">
        <v>0</v>
      </c>
      <c r="R1405" s="1090">
        <v>0</v>
      </c>
      <c r="S1405" s="1001">
        <v>0</v>
      </c>
      <c r="T1405" s="1090">
        <v>0</v>
      </c>
      <c r="U1405" s="1001">
        <v>0</v>
      </c>
      <c r="V1405" s="1090">
        <v>0</v>
      </c>
      <c r="W1405" s="1001">
        <v>0</v>
      </c>
      <c r="X1405" s="1090">
        <v>2</v>
      </c>
      <c r="Y1405" s="1001">
        <v>1100</v>
      </c>
      <c r="Z1405" s="1090">
        <v>0</v>
      </c>
      <c r="AA1405" s="1001">
        <v>0</v>
      </c>
      <c r="AB1405" s="1090">
        <v>0</v>
      </c>
      <c r="AC1405" s="1001">
        <v>0</v>
      </c>
      <c r="AD1405" s="1090">
        <v>0</v>
      </c>
      <c r="AE1405" s="1001">
        <v>0</v>
      </c>
      <c r="AF1405" s="1090">
        <v>0</v>
      </c>
      <c r="AG1405" s="1001">
        <v>0</v>
      </c>
      <c r="AH1405" s="1090">
        <v>0</v>
      </c>
      <c r="AI1405" s="1001">
        <v>0</v>
      </c>
    </row>
    <row r="1406" spans="1:35" s="6" customFormat="1" ht="66">
      <c r="A1406" s="187"/>
      <c r="B1406" s="182"/>
      <c r="C1406" s="93" t="s">
        <v>1566</v>
      </c>
      <c r="D1406" s="11"/>
      <c r="E1406" s="91">
        <v>2</v>
      </c>
      <c r="F1406" s="186" t="s">
        <v>11</v>
      </c>
      <c r="G1406" s="16" t="s">
        <v>12</v>
      </c>
      <c r="H1406" s="17" t="s">
        <v>13</v>
      </c>
      <c r="I1406" s="16" t="s">
        <v>14</v>
      </c>
      <c r="J1406" s="1001">
        <v>400</v>
      </c>
      <c r="K1406" s="1001">
        <v>800</v>
      </c>
      <c r="L1406" s="1135">
        <v>0</v>
      </c>
      <c r="M1406" s="1001">
        <v>0</v>
      </c>
      <c r="N1406" s="1090">
        <v>0</v>
      </c>
      <c r="O1406" s="1001">
        <v>0</v>
      </c>
      <c r="P1406" s="1090">
        <v>0</v>
      </c>
      <c r="Q1406" s="1001">
        <v>0</v>
      </c>
      <c r="R1406" s="1090">
        <v>0</v>
      </c>
      <c r="S1406" s="1001">
        <v>0</v>
      </c>
      <c r="T1406" s="1090">
        <v>0</v>
      </c>
      <c r="U1406" s="1001">
        <v>0</v>
      </c>
      <c r="V1406" s="1090">
        <v>0</v>
      </c>
      <c r="W1406" s="1001">
        <v>0</v>
      </c>
      <c r="X1406" s="1090">
        <v>2</v>
      </c>
      <c r="Y1406" s="1001">
        <v>800</v>
      </c>
      <c r="Z1406" s="1090">
        <v>0</v>
      </c>
      <c r="AA1406" s="1001">
        <v>0</v>
      </c>
      <c r="AB1406" s="1090">
        <v>0</v>
      </c>
      <c r="AC1406" s="1001">
        <v>0</v>
      </c>
      <c r="AD1406" s="1090">
        <v>0</v>
      </c>
      <c r="AE1406" s="1001">
        <v>0</v>
      </c>
      <c r="AF1406" s="1090">
        <v>0</v>
      </c>
      <c r="AG1406" s="1001">
        <v>0</v>
      </c>
      <c r="AH1406" s="1090">
        <v>0</v>
      </c>
      <c r="AI1406" s="1001">
        <v>0</v>
      </c>
    </row>
    <row r="1407" spans="1:35" s="6" customFormat="1" ht="66">
      <c r="A1407" s="187"/>
      <c r="B1407" s="182"/>
      <c r="C1407" s="93" t="s">
        <v>1567</v>
      </c>
      <c r="D1407" s="11"/>
      <c r="E1407" s="91">
        <v>2</v>
      </c>
      <c r="F1407" s="186" t="s">
        <v>11</v>
      </c>
      <c r="G1407" s="16" t="s">
        <v>12</v>
      </c>
      <c r="H1407" s="17" t="s">
        <v>13</v>
      </c>
      <c r="I1407" s="16" t="s">
        <v>14</v>
      </c>
      <c r="J1407" s="1001">
        <v>250</v>
      </c>
      <c r="K1407" s="1001">
        <v>500</v>
      </c>
      <c r="L1407" s="1135">
        <v>0</v>
      </c>
      <c r="M1407" s="1001">
        <v>0</v>
      </c>
      <c r="N1407" s="1090">
        <v>0</v>
      </c>
      <c r="O1407" s="1001">
        <v>0</v>
      </c>
      <c r="P1407" s="1090">
        <v>0</v>
      </c>
      <c r="Q1407" s="1001">
        <v>0</v>
      </c>
      <c r="R1407" s="1090">
        <v>0</v>
      </c>
      <c r="S1407" s="1001">
        <v>0</v>
      </c>
      <c r="T1407" s="1090">
        <v>0</v>
      </c>
      <c r="U1407" s="1001">
        <v>0</v>
      </c>
      <c r="V1407" s="1090">
        <v>0</v>
      </c>
      <c r="W1407" s="1001">
        <v>0</v>
      </c>
      <c r="X1407" s="1090">
        <v>2</v>
      </c>
      <c r="Y1407" s="1001">
        <v>500</v>
      </c>
      <c r="Z1407" s="1090">
        <v>0</v>
      </c>
      <c r="AA1407" s="1001">
        <v>0</v>
      </c>
      <c r="AB1407" s="1090">
        <v>0</v>
      </c>
      <c r="AC1407" s="1001">
        <v>0</v>
      </c>
      <c r="AD1407" s="1090">
        <v>0</v>
      </c>
      <c r="AE1407" s="1001">
        <v>0</v>
      </c>
      <c r="AF1407" s="1090">
        <v>0</v>
      </c>
      <c r="AG1407" s="1001">
        <v>0</v>
      </c>
      <c r="AH1407" s="1090">
        <v>0</v>
      </c>
      <c r="AI1407" s="1001">
        <v>0</v>
      </c>
    </row>
    <row r="1408" spans="1:35" s="6" customFormat="1" ht="66">
      <c r="A1408" s="187"/>
      <c r="B1408" s="182"/>
      <c r="C1408" s="93" t="s">
        <v>1568</v>
      </c>
      <c r="D1408" s="11"/>
      <c r="E1408" s="91">
        <v>2</v>
      </c>
      <c r="F1408" s="186" t="s">
        <v>11</v>
      </c>
      <c r="G1408" s="16" t="s">
        <v>12</v>
      </c>
      <c r="H1408" s="17" t="s">
        <v>13</v>
      </c>
      <c r="I1408" s="16" t="s">
        <v>14</v>
      </c>
      <c r="J1408" s="1001">
        <v>90</v>
      </c>
      <c r="K1408" s="1001">
        <v>180</v>
      </c>
      <c r="L1408" s="1135">
        <v>0</v>
      </c>
      <c r="M1408" s="1001">
        <v>0</v>
      </c>
      <c r="N1408" s="1090">
        <v>0</v>
      </c>
      <c r="O1408" s="1001">
        <v>0</v>
      </c>
      <c r="P1408" s="1090">
        <v>0</v>
      </c>
      <c r="Q1408" s="1001">
        <v>0</v>
      </c>
      <c r="R1408" s="1090">
        <v>2</v>
      </c>
      <c r="S1408" s="1001">
        <v>180</v>
      </c>
      <c r="T1408" s="1090">
        <v>0</v>
      </c>
      <c r="U1408" s="1001">
        <v>0</v>
      </c>
      <c r="V1408" s="1090">
        <v>0</v>
      </c>
      <c r="W1408" s="1001">
        <v>0</v>
      </c>
      <c r="X1408" s="1090">
        <v>0</v>
      </c>
      <c r="Y1408" s="1001">
        <v>0</v>
      </c>
      <c r="Z1408" s="1090">
        <v>0</v>
      </c>
      <c r="AA1408" s="1001">
        <v>0</v>
      </c>
      <c r="AB1408" s="1090">
        <v>0</v>
      </c>
      <c r="AC1408" s="1001">
        <v>0</v>
      </c>
      <c r="AD1408" s="1090">
        <v>0</v>
      </c>
      <c r="AE1408" s="1001">
        <v>0</v>
      </c>
      <c r="AF1408" s="1090">
        <v>0</v>
      </c>
      <c r="AG1408" s="1001">
        <v>0</v>
      </c>
      <c r="AH1408" s="1090">
        <v>0</v>
      </c>
      <c r="AI1408" s="1001">
        <v>0</v>
      </c>
    </row>
    <row r="1409" spans="1:38" s="6" customFormat="1" ht="66">
      <c r="A1409" s="187"/>
      <c r="B1409" s="182"/>
      <c r="C1409" s="93" t="s">
        <v>1569</v>
      </c>
      <c r="D1409" s="11"/>
      <c r="E1409" s="91">
        <v>2</v>
      </c>
      <c r="F1409" s="186" t="s">
        <v>11</v>
      </c>
      <c r="G1409" s="16" t="s">
        <v>12</v>
      </c>
      <c r="H1409" s="17" t="s">
        <v>13</v>
      </c>
      <c r="I1409" s="16" t="s">
        <v>14</v>
      </c>
      <c r="J1409" s="1001">
        <v>127</v>
      </c>
      <c r="K1409" s="1001">
        <v>254</v>
      </c>
      <c r="L1409" s="1135">
        <v>0</v>
      </c>
      <c r="M1409" s="1001">
        <v>0</v>
      </c>
      <c r="N1409" s="1090">
        <v>0</v>
      </c>
      <c r="O1409" s="1001">
        <v>0</v>
      </c>
      <c r="P1409" s="1090">
        <v>0</v>
      </c>
      <c r="Q1409" s="1001">
        <v>0</v>
      </c>
      <c r="R1409" s="1090">
        <v>0</v>
      </c>
      <c r="S1409" s="1001">
        <v>0</v>
      </c>
      <c r="T1409" s="1090">
        <v>0</v>
      </c>
      <c r="U1409" s="1001">
        <v>0</v>
      </c>
      <c r="V1409" s="1090">
        <v>0</v>
      </c>
      <c r="W1409" s="1001">
        <v>0</v>
      </c>
      <c r="X1409" s="1090">
        <v>2</v>
      </c>
      <c r="Y1409" s="1001">
        <v>254</v>
      </c>
      <c r="Z1409" s="1090">
        <v>0</v>
      </c>
      <c r="AA1409" s="1001">
        <v>0</v>
      </c>
      <c r="AB1409" s="1090">
        <v>0</v>
      </c>
      <c r="AC1409" s="1001">
        <v>0</v>
      </c>
      <c r="AD1409" s="1090">
        <v>0</v>
      </c>
      <c r="AE1409" s="1001">
        <v>0</v>
      </c>
      <c r="AF1409" s="1090">
        <v>0</v>
      </c>
      <c r="AG1409" s="1001">
        <v>0</v>
      </c>
      <c r="AH1409" s="1090">
        <v>0</v>
      </c>
      <c r="AI1409" s="1001">
        <v>0</v>
      </c>
    </row>
    <row r="1410" spans="1:38" s="6" customFormat="1" ht="66">
      <c r="B1410" s="179">
        <v>246.48624000000001</v>
      </c>
      <c r="C1410" s="12" t="s">
        <v>1570</v>
      </c>
      <c r="D1410" s="11"/>
      <c r="E1410" s="91">
        <v>1</v>
      </c>
      <c r="F1410" s="47" t="s">
        <v>11</v>
      </c>
      <c r="G1410" s="16" t="s">
        <v>12</v>
      </c>
      <c r="H1410" s="17" t="s">
        <v>13</v>
      </c>
      <c r="I1410" s="16" t="s">
        <v>14</v>
      </c>
      <c r="J1410" s="180">
        <v>267</v>
      </c>
      <c r="K1410" s="181">
        <v>267</v>
      </c>
      <c r="L1410" s="969">
        <v>0</v>
      </c>
      <c r="M1410" s="180">
        <v>0</v>
      </c>
      <c r="N1410" s="969">
        <v>0</v>
      </c>
      <c r="O1410" s="180">
        <v>0</v>
      </c>
      <c r="P1410" s="969">
        <v>0</v>
      </c>
      <c r="Q1410" s="180">
        <v>0</v>
      </c>
      <c r="R1410" s="969">
        <v>1</v>
      </c>
      <c r="S1410" s="180">
        <v>267</v>
      </c>
      <c r="T1410" s="969">
        <v>0</v>
      </c>
      <c r="U1410" s="180">
        <v>0</v>
      </c>
      <c r="V1410" s="969">
        <v>0</v>
      </c>
      <c r="W1410" s="180">
        <v>0</v>
      </c>
      <c r="X1410" s="969">
        <v>0</v>
      </c>
      <c r="Y1410" s="180">
        <v>0</v>
      </c>
      <c r="Z1410" s="969">
        <v>0</v>
      </c>
      <c r="AA1410" s="180">
        <v>0</v>
      </c>
      <c r="AB1410" s="969">
        <v>0</v>
      </c>
      <c r="AC1410" s="180">
        <v>0</v>
      </c>
      <c r="AD1410" s="969">
        <v>0</v>
      </c>
      <c r="AE1410" s="180">
        <v>0</v>
      </c>
      <c r="AF1410" s="969">
        <v>0</v>
      </c>
      <c r="AG1410" s="180">
        <v>0</v>
      </c>
      <c r="AH1410" s="969">
        <v>0</v>
      </c>
      <c r="AI1410" s="180">
        <v>0</v>
      </c>
      <c r="AL1410" s="8"/>
    </row>
    <row r="1411" spans="1:38" s="6" customFormat="1" ht="66">
      <c r="B1411" s="179">
        <v>392.75186666666667</v>
      </c>
      <c r="C1411" s="184" t="s">
        <v>1571</v>
      </c>
      <c r="D1411" s="11"/>
      <c r="E1411" s="91">
        <v>2</v>
      </c>
      <c r="F1411" s="47" t="s">
        <v>11</v>
      </c>
      <c r="G1411" s="16" t="s">
        <v>12</v>
      </c>
      <c r="H1411" s="17" t="s">
        <v>13</v>
      </c>
      <c r="I1411" s="16" t="s">
        <v>14</v>
      </c>
      <c r="J1411" s="180">
        <v>425</v>
      </c>
      <c r="K1411" s="181">
        <v>850</v>
      </c>
      <c r="L1411" s="969">
        <v>0</v>
      </c>
      <c r="M1411" s="180">
        <v>0</v>
      </c>
      <c r="N1411" s="969">
        <v>0</v>
      </c>
      <c r="O1411" s="180">
        <v>0</v>
      </c>
      <c r="P1411" s="969">
        <v>0</v>
      </c>
      <c r="Q1411" s="180">
        <v>0</v>
      </c>
      <c r="R1411" s="969">
        <v>1</v>
      </c>
      <c r="S1411" s="180">
        <v>425</v>
      </c>
      <c r="T1411" s="969">
        <v>0</v>
      </c>
      <c r="U1411" s="180">
        <v>0</v>
      </c>
      <c r="V1411" s="969">
        <v>0</v>
      </c>
      <c r="W1411" s="180">
        <v>0</v>
      </c>
      <c r="X1411" s="969">
        <v>1</v>
      </c>
      <c r="Y1411" s="180">
        <v>425</v>
      </c>
      <c r="Z1411" s="969">
        <v>0</v>
      </c>
      <c r="AA1411" s="180">
        <v>0</v>
      </c>
      <c r="AB1411" s="969">
        <v>0</v>
      </c>
      <c r="AC1411" s="180">
        <v>0</v>
      </c>
      <c r="AD1411" s="969">
        <v>0</v>
      </c>
      <c r="AE1411" s="180">
        <v>0</v>
      </c>
      <c r="AF1411" s="969">
        <v>0</v>
      </c>
      <c r="AG1411" s="180">
        <v>0</v>
      </c>
      <c r="AH1411" s="969">
        <v>0</v>
      </c>
      <c r="AI1411" s="180">
        <v>0</v>
      </c>
    </row>
    <row r="1412" spans="1:38" s="6" customFormat="1" ht="66">
      <c r="B1412" s="179">
        <v>214.88544000000002</v>
      </c>
      <c r="C1412" s="168" t="s">
        <v>1572</v>
      </c>
      <c r="D1412" s="11"/>
      <c r="E1412" s="91">
        <v>1</v>
      </c>
      <c r="F1412" s="47" t="s">
        <v>11</v>
      </c>
      <c r="G1412" s="16" t="s">
        <v>12</v>
      </c>
      <c r="H1412" s="17" t="s">
        <v>13</v>
      </c>
      <c r="I1412" s="16" t="s">
        <v>14</v>
      </c>
      <c r="J1412" s="180">
        <v>233</v>
      </c>
      <c r="K1412" s="181">
        <v>233</v>
      </c>
      <c r="L1412" s="969">
        <v>0</v>
      </c>
      <c r="M1412" s="180">
        <v>0</v>
      </c>
      <c r="N1412" s="969">
        <v>0</v>
      </c>
      <c r="O1412" s="180">
        <v>0</v>
      </c>
      <c r="P1412" s="969">
        <v>0</v>
      </c>
      <c r="Q1412" s="180">
        <v>0</v>
      </c>
      <c r="R1412" s="969">
        <v>0</v>
      </c>
      <c r="S1412" s="180">
        <v>0</v>
      </c>
      <c r="T1412" s="969">
        <v>0</v>
      </c>
      <c r="U1412" s="180">
        <v>0</v>
      </c>
      <c r="V1412" s="969">
        <v>0</v>
      </c>
      <c r="W1412" s="180">
        <v>0</v>
      </c>
      <c r="X1412" s="969">
        <v>1</v>
      </c>
      <c r="Y1412" s="180">
        <v>233</v>
      </c>
      <c r="Z1412" s="969">
        <v>0</v>
      </c>
      <c r="AA1412" s="180">
        <v>0</v>
      </c>
      <c r="AB1412" s="969">
        <v>0</v>
      </c>
      <c r="AC1412" s="180">
        <v>0</v>
      </c>
      <c r="AD1412" s="969">
        <v>0</v>
      </c>
      <c r="AE1412" s="180">
        <v>0</v>
      </c>
      <c r="AF1412" s="969">
        <v>0</v>
      </c>
      <c r="AG1412" s="180">
        <v>0</v>
      </c>
      <c r="AH1412" s="969">
        <v>0</v>
      </c>
      <c r="AI1412" s="180">
        <v>0</v>
      </c>
    </row>
    <row r="1413" spans="1:38" s="6" customFormat="1" ht="66">
      <c r="B1413" s="179">
        <v>461.66</v>
      </c>
      <c r="C1413" s="188" t="s">
        <v>1573</v>
      </c>
      <c r="D1413" s="11"/>
      <c r="E1413" s="91">
        <v>1</v>
      </c>
      <c r="F1413" s="9" t="s">
        <v>11</v>
      </c>
      <c r="G1413" s="16" t="s">
        <v>12</v>
      </c>
      <c r="H1413" s="17" t="s">
        <v>13</v>
      </c>
      <c r="I1413" s="16" t="s">
        <v>14</v>
      </c>
      <c r="J1413" s="180">
        <v>499</v>
      </c>
      <c r="K1413" s="181">
        <v>499</v>
      </c>
      <c r="L1413" s="969">
        <v>0</v>
      </c>
      <c r="M1413" s="180">
        <v>0</v>
      </c>
      <c r="N1413" s="969">
        <v>0</v>
      </c>
      <c r="O1413" s="180">
        <v>0</v>
      </c>
      <c r="P1413" s="969">
        <v>0</v>
      </c>
      <c r="Q1413" s="180">
        <v>0</v>
      </c>
      <c r="R1413" s="969">
        <v>1</v>
      </c>
      <c r="S1413" s="180">
        <v>499</v>
      </c>
      <c r="T1413" s="969">
        <v>0</v>
      </c>
      <c r="U1413" s="180">
        <v>0</v>
      </c>
      <c r="V1413" s="969">
        <v>0</v>
      </c>
      <c r="W1413" s="180">
        <v>0</v>
      </c>
      <c r="X1413" s="969">
        <v>0</v>
      </c>
      <c r="Y1413" s="180">
        <v>0</v>
      </c>
      <c r="Z1413" s="969">
        <v>0</v>
      </c>
      <c r="AA1413" s="180">
        <v>0</v>
      </c>
      <c r="AB1413" s="969">
        <v>0</v>
      </c>
      <c r="AC1413" s="180">
        <v>0</v>
      </c>
      <c r="AD1413" s="969">
        <v>0</v>
      </c>
      <c r="AE1413" s="180">
        <v>0</v>
      </c>
      <c r="AF1413" s="969">
        <v>0</v>
      </c>
      <c r="AG1413" s="180">
        <v>0</v>
      </c>
      <c r="AH1413" s="969">
        <v>0</v>
      </c>
      <c r="AI1413" s="180">
        <v>0</v>
      </c>
    </row>
    <row r="1414" spans="1:38" s="6" customFormat="1" ht="66">
      <c r="B1414" s="179">
        <v>117.13500000000001</v>
      </c>
      <c r="C1414" s="12" t="s">
        <v>1574</v>
      </c>
      <c r="D1414" s="11"/>
      <c r="E1414" s="91">
        <v>5</v>
      </c>
      <c r="F1414" s="185" t="s">
        <v>11</v>
      </c>
      <c r="G1414" s="16" t="s">
        <v>12</v>
      </c>
      <c r="H1414" s="17" t="s">
        <v>13</v>
      </c>
      <c r="I1414" s="16" t="s">
        <v>14</v>
      </c>
      <c r="J1414" s="180">
        <v>127</v>
      </c>
      <c r="K1414" s="181">
        <v>635</v>
      </c>
      <c r="L1414" s="969">
        <v>0</v>
      </c>
      <c r="M1414" s="180">
        <v>0</v>
      </c>
      <c r="N1414" s="969">
        <v>0</v>
      </c>
      <c r="O1414" s="180">
        <v>0</v>
      </c>
      <c r="P1414" s="969">
        <v>0</v>
      </c>
      <c r="Q1414" s="180">
        <v>0</v>
      </c>
      <c r="R1414" s="969">
        <v>0</v>
      </c>
      <c r="S1414" s="180">
        <v>0</v>
      </c>
      <c r="T1414" s="969">
        <v>0</v>
      </c>
      <c r="U1414" s="180">
        <v>0</v>
      </c>
      <c r="V1414" s="969">
        <v>0</v>
      </c>
      <c r="W1414" s="180">
        <v>0</v>
      </c>
      <c r="X1414" s="969">
        <v>5</v>
      </c>
      <c r="Y1414" s="180">
        <v>635</v>
      </c>
      <c r="Z1414" s="969">
        <v>0</v>
      </c>
      <c r="AA1414" s="180">
        <v>0</v>
      </c>
      <c r="AB1414" s="969">
        <v>0</v>
      </c>
      <c r="AC1414" s="180">
        <v>0</v>
      </c>
      <c r="AD1414" s="969">
        <v>0</v>
      </c>
      <c r="AE1414" s="180">
        <v>0</v>
      </c>
      <c r="AF1414" s="969">
        <v>0</v>
      </c>
      <c r="AG1414" s="180">
        <v>0</v>
      </c>
      <c r="AH1414" s="969">
        <v>0</v>
      </c>
      <c r="AI1414" s="180">
        <v>0</v>
      </c>
    </row>
    <row r="1415" spans="1:38" s="6" customFormat="1" ht="66">
      <c r="B1415" s="179">
        <v>165.3698</v>
      </c>
      <c r="C1415" s="189" t="s">
        <v>1575</v>
      </c>
      <c r="D1415" s="11"/>
      <c r="E1415" s="91">
        <v>1</v>
      </c>
      <c r="F1415" s="31" t="s">
        <v>111</v>
      </c>
      <c r="G1415" s="16" t="s">
        <v>12</v>
      </c>
      <c r="H1415" s="17" t="s">
        <v>13</v>
      </c>
      <c r="I1415" s="16" t="s">
        <v>14</v>
      </c>
      <c r="J1415" s="180">
        <v>179</v>
      </c>
      <c r="K1415" s="181">
        <v>179</v>
      </c>
      <c r="L1415" s="969">
        <v>0</v>
      </c>
      <c r="M1415" s="180">
        <v>0</v>
      </c>
      <c r="N1415" s="969">
        <v>0</v>
      </c>
      <c r="O1415" s="180">
        <v>0</v>
      </c>
      <c r="P1415" s="969">
        <v>0</v>
      </c>
      <c r="Q1415" s="180">
        <v>0</v>
      </c>
      <c r="R1415" s="969">
        <v>1</v>
      </c>
      <c r="S1415" s="180">
        <v>179</v>
      </c>
      <c r="T1415" s="969">
        <v>0</v>
      </c>
      <c r="U1415" s="180">
        <v>0</v>
      </c>
      <c r="V1415" s="969">
        <v>0</v>
      </c>
      <c r="W1415" s="180">
        <v>0</v>
      </c>
      <c r="X1415" s="969">
        <v>0</v>
      </c>
      <c r="Y1415" s="180">
        <v>0</v>
      </c>
      <c r="Z1415" s="969">
        <v>0</v>
      </c>
      <c r="AA1415" s="180">
        <v>0</v>
      </c>
      <c r="AB1415" s="969">
        <v>0</v>
      </c>
      <c r="AC1415" s="180">
        <v>0</v>
      </c>
      <c r="AD1415" s="969">
        <v>0</v>
      </c>
      <c r="AE1415" s="180">
        <v>0</v>
      </c>
      <c r="AF1415" s="969">
        <v>0</v>
      </c>
      <c r="AG1415" s="180">
        <v>0</v>
      </c>
      <c r="AH1415" s="969">
        <v>0</v>
      </c>
      <c r="AI1415" s="180">
        <v>0</v>
      </c>
    </row>
    <row r="1416" spans="1:38" s="6" customFormat="1" ht="66">
      <c r="B1416" s="179">
        <v>406.53359999999992</v>
      </c>
      <c r="C1416" s="189" t="s">
        <v>1576</v>
      </c>
      <c r="D1416" s="11"/>
      <c r="E1416" s="91">
        <v>0</v>
      </c>
      <c r="F1416" s="190" t="s">
        <v>11</v>
      </c>
      <c r="G1416" s="16" t="s">
        <v>12</v>
      </c>
      <c r="H1416" s="17" t="s">
        <v>13</v>
      </c>
      <c r="I1416" s="16" t="s">
        <v>14</v>
      </c>
      <c r="J1416" s="180">
        <v>440</v>
      </c>
      <c r="K1416" s="181">
        <v>0</v>
      </c>
      <c r="L1416" s="969">
        <v>0</v>
      </c>
      <c r="M1416" s="180">
        <v>0</v>
      </c>
      <c r="N1416" s="969">
        <v>0</v>
      </c>
      <c r="O1416" s="180">
        <v>0</v>
      </c>
      <c r="P1416" s="969">
        <v>0</v>
      </c>
      <c r="Q1416" s="180">
        <v>0</v>
      </c>
      <c r="R1416" s="969">
        <v>0</v>
      </c>
      <c r="S1416" s="180">
        <v>0</v>
      </c>
      <c r="T1416" s="969">
        <v>0</v>
      </c>
      <c r="U1416" s="180">
        <v>0</v>
      </c>
      <c r="V1416" s="969">
        <v>0</v>
      </c>
      <c r="W1416" s="180">
        <v>0</v>
      </c>
      <c r="X1416" s="969">
        <v>0</v>
      </c>
      <c r="Y1416" s="180">
        <v>0</v>
      </c>
      <c r="Z1416" s="969">
        <v>0</v>
      </c>
      <c r="AA1416" s="180">
        <v>0</v>
      </c>
      <c r="AB1416" s="969">
        <v>0</v>
      </c>
      <c r="AC1416" s="180">
        <v>0</v>
      </c>
      <c r="AD1416" s="969">
        <v>0</v>
      </c>
      <c r="AE1416" s="180">
        <v>0</v>
      </c>
      <c r="AF1416" s="969">
        <v>0</v>
      </c>
      <c r="AG1416" s="180">
        <v>0</v>
      </c>
      <c r="AH1416" s="969">
        <v>0</v>
      </c>
      <c r="AI1416" s="180">
        <v>0</v>
      </c>
    </row>
    <row r="1417" spans="1:38" s="6" customFormat="1" ht="66">
      <c r="B1417" s="179">
        <v>268.72706666666664</v>
      </c>
      <c r="C1417" s="189" t="s">
        <v>1577</v>
      </c>
      <c r="D1417" s="11"/>
      <c r="E1417" s="91">
        <v>5</v>
      </c>
      <c r="F1417" s="190" t="s">
        <v>11</v>
      </c>
      <c r="G1417" s="16" t="s">
        <v>12</v>
      </c>
      <c r="H1417" s="17" t="s">
        <v>13</v>
      </c>
      <c r="I1417" s="16" t="s">
        <v>14</v>
      </c>
      <c r="J1417" s="180">
        <v>291</v>
      </c>
      <c r="K1417" s="181">
        <v>1455</v>
      </c>
      <c r="L1417" s="969">
        <v>0</v>
      </c>
      <c r="M1417" s="180">
        <v>0</v>
      </c>
      <c r="N1417" s="969">
        <v>0</v>
      </c>
      <c r="O1417" s="180">
        <v>0</v>
      </c>
      <c r="P1417" s="969">
        <v>0</v>
      </c>
      <c r="Q1417" s="180">
        <v>0</v>
      </c>
      <c r="R1417" s="969">
        <v>3</v>
      </c>
      <c r="S1417" s="180">
        <v>873</v>
      </c>
      <c r="T1417" s="969">
        <v>0</v>
      </c>
      <c r="U1417" s="180">
        <v>0</v>
      </c>
      <c r="V1417" s="969">
        <v>0</v>
      </c>
      <c r="W1417" s="180">
        <v>0</v>
      </c>
      <c r="X1417" s="969">
        <v>2</v>
      </c>
      <c r="Y1417" s="180">
        <v>582</v>
      </c>
      <c r="Z1417" s="969">
        <v>0</v>
      </c>
      <c r="AA1417" s="180">
        <v>0</v>
      </c>
      <c r="AB1417" s="969">
        <v>0</v>
      </c>
      <c r="AC1417" s="180">
        <v>0</v>
      </c>
      <c r="AD1417" s="969">
        <v>0</v>
      </c>
      <c r="AE1417" s="180">
        <v>0</v>
      </c>
      <c r="AF1417" s="969">
        <v>0</v>
      </c>
      <c r="AG1417" s="180">
        <v>0</v>
      </c>
      <c r="AH1417" s="969">
        <v>0</v>
      </c>
      <c r="AI1417" s="180">
        <v>0</v>
      </c>
    </row>
    <row r="1418" spans="1:38" s="6" customFormat="1" ht="24">
      <c r="B1418" s="50">
        <v>29107</v>
      </c>
      <c r="C1418" s="948" t="s">
        <v>1578</v>
      </c>
      <c r="D1418" s="11"/>
      <c r="E1418" s="964"/>
      <c r="F1418" s="964"/>
      <c r="G1418" s="964"/>
      <c r="H1418" s="964"/>
      <c r="I1418" s="964"/>
      <c r="J1418" s="964"/>
      <c r="K1418" s="964">
        <v>11803</v>
      </c>
      <c r="L1418" s="988">
        <v>0</v>
      </c>
      <c r="M1418" s="964">
        <v>0</v>
      </c>
      <c r="N1418" s="988">
        <v>0</v>
      </c>
      <c r="O1418" s="964">
        <v>0</v>
      </c>
      <c r="P1418" s="988">
        <v>0</v>
      </c>
      <c r="Q1418" s="964">
        <v>0</v>
      </c>
      <c r="R1418" s="988">
        <v>62</v>
      </c>
      <c r="S1418" s="964">
        <v>11641</v>
      </c>
      <c r="T1418" s="988">
        <v>0</v>
      </c>
      <c r="U1418" s="964">
        <v>0</v>
      </c>
      <c r="V1418" s="988">
        <v>0</v>
      </c>
      <c r="W1418" s="964">
        <v>0</v>
      </c>
      <c r="X1418" s="988">
        <v>1</v>
      </c>
      <c r="Y1418" s="964">
        <v>162</v>
      </c>
      <c r="Z1418" s="988">
        <v>0</v>
      </c>
      <c r="AA1418" s="964">
        <v>0</v>
      </c>
      <c r="AB1418" s="988">
        <v>0</v>
      </c>
      <c r="AC1418" s="964">
        <v>0</v>
      </c>
      <c r="AD1418" s="988">
        <v>0</v>
      </c>
      <c r="AE1418" s="964">
        <v>0</v>
      </c>
      <c r="AF1418" s="988">
        <v>0</v>
      </c>
      <c r="AG1418" s="964">
        <v>0</v>
      </c>
      <c r="AH1418" s="988">
        <v>0</v>
      </c>
      <c r="AI1418" s="964">
        <v>0</v>
      </c>
    </row>
    <row r="1419" spans="1:38" s="6" customFormat="1" ht="66">
      <c r="B1419" s="179">
        <v>149.97999999999999</v>
      </c>
      <c r="C1419" s="910" t="s">
        <v>1579</v>
      </c>
      <c r="D1419" s="11"/>
      <c r="E1419" s="91">
        <v>10</v>
      </c>
      <c r="F1419" s="9" t="s">
        <v>11</v>
      </c>
      <c r="G1419" s="16" t="s">
        <v>12</v>
      </c>
      <c r="H1419" s="17" t="s">
        <v>13</v>
      </c>
      <c r="I1419" s="16" t="s">
        <v>14</v>
      </c>
      <c r="J1419" s="180">
        <v>162</v>
      </c>
      <c r="K1419" s="181">
        <v>1620</v>
      </c>
      <c r="L1419" s="969">
        <v>0</v>
      </c>
      <c r="M1419" s="180">
        <v>0</v>
      </c>
      <c r="N1419" s="969">
        <v>0</v>
      </c>
      <c r="O1419" s="180">
        <v>0</v>
      </c>
      <c r="P1419" s="969">
        <v>0</v>
      </c>
      <c r="Q1419" s="180">
        <v>0</v>
      </c>
      <c r="R1419" s="969">
        <v>9</v>
      </c>
      <c r="S1419" s="180">
        <v>1458</v>
      </c>
      <c r="T1419" s="969">
        <v>0</v>
      </c>
      <c r="U1419" s="180">
        <v>0</v>
      </c>
      <c r="V1419" s="969">
        <v>0</v>
      </c>
      <c r="W1419" s="180">
        <v>0</v>
      </c>
      <c r="X1419" s="969">
        <v>1</v>
      </c>
      <c r="Y1419" s="180">
        <v>162</v>
      </c>
      <c r="Z1419" s="969">
        <v>0</v>
      </c>
      <c r="AA1419" s="180">
        <v>0</v>
      </c>
      <c r="AB1419" s="969">
        <v>0</v>
      </c>
      <c r="AC1419" s="180">
        <v>0</v>
      </c>
      <c r="AD1419" s="969">
        <v>0</v>
      </c>
      <c r="AE1419" s="180">
        <v>0</v>
      </c>
      <c r="AF1419" s="969">
        <v>0</v>
      </c>
      <c r="AG1419" s="180">
        <v>0</v>
      </c>
      <c r="AH1419" s="969">
        <v>0</v>
      </c>
      <c r="AI1419" s="180">
        <v>0</v>
      </c>
    </row>
    <row r="1420" spans="1:38" s="6" customFormat="1" ht="66">
      <c r="B1420" s="179">
        <v>379.99</v>
      </c>
      <c r="C1420" s="25" t="s">
        <v>1580</v>
      </c>
      <c r="D1420" s="11"/>
      <c r="E1420" s="91">
        <v>3</v>
      </c>
      <c r="F1420" s="190" t="s">
        <v>11</v>
      </c>
      <c r="G1420" s="16" t="s">
        <v>12</v>
      </c>
      <c r="H1420" s="17" t="s">
        <v>13</v>
      </c>
      <c r="I1420" s="16" t="s">
        <v>14</v>
      </c>
      <c r="J1420" s="180">
        <v>411</v>
      </c>
      <c r="K1420" s="181">
        <v>1233</v>
      </c>
      <c r="L1420" s="969">
        <v>0</v>
      </c>
      <c r="M1420" s="180">
        <v>0</v>
      </c>
      <c r="N1420" s="969">
        <v>0</v>
      </c>
      <c r="O1420" s="180">
        <v>0</v>
      </c>
      <c r="P1420" s="969">
        <v>0</v>
      </c>
      <c r="Q1420" s="180">
        <v>0</v>
      </c>
      <c r="R1420" s="969">
        <v>3</v>
      </c>
      <c r="S1420" s="180">
        <v>1233</v>
      </c>
      <c r="T1420" s="969">
        <v>0</v>
      </c>
      <c r="U1420" s="180">
        <v>0</v>
      </c>
      <c r="V1420" s="969">
        <v>0</v>
      </c>
      <c r="W1420" s="180">
        <v>0</v>
      </c>
      <c r="X1420" s="969">
        <v>0</v>
      </c>
      <c r="Y1420" s="180">
        <v>0</v>
      </c>
      <c r="Z1420" s="969">
        <v>0</v>
      </c>
      <c r="AA1420" s="180">
        <v>0</v>
      </c>
      <c r="AB1420" s="969">
        <v>0</v>
      </c>
      <c r="AC1420" s="180">
        <v>0</v>
      </c>
      <c r="AD1420" s="969">
        <v>0</v>
      </c>
      <c r="AE1420" s="180">
        <v>0</v>
      </c>
      <c r="AF1420" s="969">
        <v>0</v>
      </c>
      <c r="AG1420" s="180">
        <v>0</v>
      </c>
      <c r="AH1420" s="969">
        <v>0</v>
      </c>
      <c r="AI1420" s="180">
        <v>0</v>
      </c>
    </row>
    <row r="1421" spans="1:38" s="6" customFormat="1" ht="66">
      <c r="B1421" s="179">
        <v>165.35999999999999</v>
      </c>
      <c r="C1421" s="25" t="s">
        <v>1409</v>
      </c>
      <c r="D1421" s="5"/>
      <c r="E1421" s="91">
        <v>50</v>
      </c>
      <c r="F1421" s="1016" t="s">
        <v>961</v>
      </c>
      <c r="G1421" s="16" t="s">
        <v>12</v>
      </c>
      <c r="H1421" s="17" t="s">
        <v>13</v>
      </c>
      <c r="I1421" s="16" t="s">
        <v>14</v>
      </c>
      <c r="J1421" s="180">
        <v>179</v>
      </c>
      <c r="K1421" s="181">
        <v>8950</v>
      </c>
      <c r="L1421" s="969">
        <v>0</v>
      </c>
      <c r="M1421" s="180">
        <v>0</v>
      </c>
      <c r="N1421" s="969">
        <v>0</v>
      </c>
      <c r="O1421" s="180">
        <v>0</v>
      </c>
      <c r="P1421" s="969">
        <v>0</v>
      </c>
      <c r="Q1421" s="180">
        <v>0</v>
      </c>
      <c r="R1421" s="969">
        <v>50</v>
      </c>
      <c r="S1421" s="180">
        <v>8950</v>
      </c>
      <c r="T1421" s="969">
        <v>0</v>
      </c>
      <c r="U1421" s="180">
        <v>0</v>
      </c>
      <c r="V1421" s="969">
        <v>0</v>
      </c>
      <c r="W1421" s="180">
        <v>0</v>
      </c>
      <c r="X1421" s="969">
        <v>0</v>
      </c>
      <c r="Y1421" s="180">
        <v>0</v>
      </c>
      <c r="Z1421" s="969">
        <v>0</v>
      </c>
      <c r="AA1421" s="180">
        <v>0</v>
      </c>
      <c r="AB1421" s="969">
        <v>0</v>
      </c>
      <c r="AC1421" s="180">
        <v>0</v>
      </c>
      <c r="AD1421" s="969">
        <v>0</v>
      </c>
      <c r="AE1421" s="180">
        <v>0</v>
      </c>
      <c r="AF1421" s="969">
        <v>0</v>
      </c>
      <c r="AG1421" s="180">
        <v>0</v>
      </c>
      <c r="AH1421" s="969">
        <v>0</v>
      </c>
      <c r="AI1421" s="180">
        <v>0</v>
      </c>
    </row>
    <row r="1422" spans="1:38" s="6" customFormat="1">
      <c r="B1422" s="50">
        <v>292</v>
      </c>
      <c r="C1422" s="50" t="s">
        <v>1582</v>
      </c>
      <c r="D1422" s="50"/>
      <c r="E1422" s="968"/>
      <c r="F1422" s="968"/>
      <c r="G1422" s="968"/>
      <c r="H1422" s="968"/>
      <c r="I1422" s="968"/>
      <c r="J1422" s="968"/>
      <c r="K1422" s="968">
        <v>78760</v>
      </c>
      <c r="L1422" s="967">
        <v>3</v>
      </c>
      <c r="M1422" s="968">
        <v>228</v>
      </c>
      <c r="N1422" s="967">
        <v>0</v>
      </c>
      <c r="O1422" s="968">
        <v>0</v>
      </c>
      <c r="P1422" s="967">
        <v>31</v>
      </c>
      <c r="Q1422" s="968">
        <v>4723</v>
      </c>
      <c r="R1422" s="967">
        <v>34</v>
      </c>
      <c r="S1422" s="968">
        <v>5762</v>
      </c>
      <c r="T1422" s="967">
        <v>0</v>
      </c>
      <c r="U1422" s="968">
        <v>0</v>
      </c>
      <c r="V1422" s="967">
        <v>0</v>
      </c>
      <c r="W1422" s="968">
        <v>0</v>
      </c>
      <c r="X1422" s="967">
        <v>494</v>
      </c>
      <c r="Y1422" s="968">
        <v>67825</v>
      </c>
      <c r="Z1422" s="967">
        <v>0</v>
      </c>
      <c r="AA1422" s="968">
        <v>0</v>
      </c>
      <c r="AB1422" s="967">
        <v>0</v>
      </c>
      <c r="AC1422" s="968">
        <v>0</v>
      </c>
      <c r="AD1422" s="967">
        <v>2</v>
      </c>
      <c r="AE1422" s="968">
        <v>222</v>
      </c>
      <c r="AF1422" s="967">
        <v>0</v>
      </c>
      <c r="AG1422" s="968">
        <v>0</v>
      </c>
      <c r="AH1422" s="967">
        <v>0</v>
      </c>
      <c r="AI1422" s="968">
        <v>0</v>
      </c>
    </row>
    <row r="1423" spans="1:38" s="6" customFormat="1" ht="24">
      <c r="B1423" s="50">
        <v>29202</v>
      </c>
      <c r="C1423" s="948" t="s">
        <v>1583</v>
      </c>
      <c r="D1423" s="11"/>
      <c r="E1423" s="964"/>
      <c r="F1423" s="964"/>
      <c r="G1423" s="964"/>
      <c r="H1423" s="964"/>
      <c r="I1423" s="964"/>
      <c r="J1423" s="964"/>
      <c r="K1423" s="964">
        <v>78760</v>
      </c>
      <c r="L1423" s="988">
        <v>3</v>
      </c>
      <c r="M1423" s="964">
        <v>228</v>
      </c>
      <c r="N1423" s="988">
        <v>0</v>
      </c>
      <c r="O1423" s="964">
        <v>0</v>
      </c>
      <c r="P1423" s="988">
        <v>31</v>
      </c>
      <c r="Q1423" s="964">
        <v>4723</v>
      </c>
      <c r="R1423" s="988">
        <v>34</v>
      </c>
      <c r="S1423" s="964">
        <v>5762</v>
      </c>
      <c r="T1423" s="988">
        <v>0</v>
      </c>
      <c r="U1423" s="964">
        <v>0</v>
      </c>
      <c r="V1423" s="988">
        <v>0</v>
      </c>
      <c r="W1423" s="964">
        <v>0</v>
      </c>
      <c r="X1423" s="988">
        <v>494</v>
      </c>
      <c r="Y1423" s="964">
        <v>67825</v>
      </c>
      <c r="Z1423" s="988">
        <v>0</v>
      </c>
      <c r="AA1423" s="964">
        <v>0</v>
      </c>
      <c r="AB1423" s="988">
        <v>0</v>
      </c>
      <c r="AC1423" s="964">
        <v>0</v>
      </c>
      <c r="AD1423" s="988">
        <v>2</v>
      </c>
      <c r="AE1423" s="964">
        <v>222</v>
      </c>
      <c r="AF1423" s="988">
        <v>0</v>
      </c>
      <c r="AG1423" s="964">
        <v>0</v>
      </c>
      <c r="AH1423" s="988">
        <v>0</v>
      </c>
      <c r="AI1423" s="964">
        <v>0</v>
      </c>
    </row>
    <row r="1424" spans="1:38" s="6" customFormat="1" ht="66">
      <c r="B1424" s="179">
        <v>41.342399999999998</v>
      </c>
      <c r="C1424" s="184" t="s">
        <v>1584</v>
      </c>
      <c r="D1424" s="11"/>
      <c r="E1424" s="91">
        <v>40</v>
      </c>
      <c r="F1424" s="9" t="s">
        <v>11</v>
      </c>
      <c r="G1424" s="16" t="s">
        <v>12</v>
      </c>
      <c r="H1424" s="17" t="s">
        <v>13</v>
      </c>
      <c r="I1424" s="16" t="s">
        <v>14</v>
      </c>
      <c r="J1424" s="180">
        <v>45</v>
      </c>
      <c r="K1424" s="181">
        <v>1800</v>
      </c>
      <c r="L1424" s="969">
        <v>0</v>
      </c>
      <c r="M1424" s="180">
        <v>0</v>
      </c>
      <c r="N1424" s="969">
        <v>0</v>
      </c>
      <c r="O1424" s="180">
        <v>0</v>
      </c>
      <c r="P1424" s="969">
        <v>0</v>
      </c>
      <c r="Q1424" s="180">
        <v>0</v>
      </c>
      <c r="R1424" s="969">
        <v>0</v>
      </c>
      <c r="S1424" s="180">
        <v>0</v>
      </c>
      <c r="T1424" s="969">
        <v>0</v>
      </c>
      <c r="U1424" s="180">
        <v>0</v>
      </c>
      <c r="V1424" s="969">
        <v>0</v>
      </c>
      <c r="W1424" s="180">
        <v>0</v>
      </c>
      <c r="X1424" s="969">
        <v>40</v>
      </c>
      <c r="Y1424" s="180">
        <v>1800</v>
      </c>
      <c r="Z1424" s="969">
        <v>0</v>
      </c>
      <c r="AA1424" s="180">
        <v>0</v>
      </c>
      <c r="AB1424" s="969">
        <v>0</v>
      </c>
      <c r="AC1424" s="180">
        <v>0</v>
      </c>
      <c r="AD1424" s="969">
        <v>0</v>
      </c>
      <c r="AE1424" s="180">
        <v>0</v>
      </c>
      <c r="AF1424" s="969">
        <v>0</v>
      </c>
      <c r="AG1424" s="180">
        <v>0</v>
      </c>
      <c r="AH1424" s="969">
        <v>0</v>
      </c>
      <c r="AI1424" s="180">
        <v>0</v>
      </c>
    </row>
    <row r="1425" spans="2:35" s="6" customFormat="1" ht="66">
      <c r="B1425" s="179">
        <v>24.805439999999997</v>
      </c>
      <c r="C1425" s="184" t="s">
        <v>1585</v>
      </c>
      <c r="D1425" s="11"/>
      <c r="E1425" s="91">
        <v>50</v>
      </c>
      <c r="F1425" s="9" t="s">
        <v>11</v>
      </c>
      <c r="G1425" s="16" t="s">
        <v>12</v>
      </c>
      <c r="H1425" s="17" t="s">
        <v>13</v>
      </c>
      <c r="I1425" s="16" t="s">
        <v>14</v>
      </c>
      <c r="J1425" s="180">
        <v>27</v>
      </c>
      <c r="K1425" s="181">
        <v>1350</v>
      </c>
      <c r="L1425" s="969">
        <v>0</v>
      </c>
      <c r="M1425" s="180">
        <v>0</v>
      </c>
      <c r="N1425" s="969">
        <v>0</v>
      </c>
      <c r="O1425" s="180">
        <v>0</v>
      </c>
      <c r="P1425" s="969">
        <v>0</v>
      </c>
      <c r="Q1425" s="180">
        <v>0</v>
      </c>
      <c r="R1425" s="969">
        <v>5</v>
      </c>
      <c r="S1425" s="180">
        <v>135</v>
      </c>
      <c r="T1425" s="969">
        <v>0</v>
      </c>
      <c r="U1425" s="180">
        <v>0</v>
      </c>
      <c r="V1425" s="969">
        <v>0</v>
      </c>
      <c r="W1425" s="180">
        <v>0</v>
      </c>
      <c r="X1425" s="969">
        <v>45</v>
      </c>
      <c r="Y1425" s="180">
        <v>1215</v>
      </c>
      <c r="Z1425" s="969">
        <v>0</v>
      </c>
      <c r="AA1425" s="180">
        <v>0</v>
      </c>
      <c r="AB1425" s="969">
        <v>0</v>
      </c>
      <c r="AC1425" s="180">
        <v>0</v>
      </c>
      <c r="AD1425" s="969">
        <v>0</v>
      </c>
      <c r="AE1425" s="180">
        <v>0</v>
      </c>
      <c r="AF1425" s="969">
        <v>0</v>
      </c>
      <c r="AG1425" s="180">
        <v>0</v>
      </c>
      <c r="AH1425" s="969">
        <v>0</v>
      </c>
      <c r="AI1425" s="180">
        <v>0</v>
      </c>
    </row>
    <row r="1426" spans="2:35" s="6" customFormat="1" ht="66">
      <c r="B1426" s="179">
        <v>392.75279999999998</v>
      </c>
      <c r="C1426" s="184" t="s">
        <v>1586</v>
      </c>
      <c r="D1426" s="11"/>
      <c r="E1426" s="91">
        <v>3</v>
      </c>
      <c r="F1426" s="9" t="s">
        <v>11</v>
      </c>
      <c r="G1426" s="16" t="s">
        <v>12</v>
      </c>
      <c r="H1426" s="17" t="s">
        <v>13</v>
      </c>
      <c r="I1426" s="16" t="s">
        <v>14</v>
      </c>
      <c r="J1426" s="180">
        <v>425</v>
      </c>
      <c r="K1426" s="181">
        <v>1275</v>
      </c>
      <c r="L1426" s="969">
        <v>0</v>
      </c>
      <c r="M1426" s="180">
        <v>0</v>
      </c>
      <c r="N1426" s="969">
        <v>0</v>
      </c>
      <c r="O1426" s="180">
        <v>0</v>
      </c>
      <c r="P1426" s="969">
        <v>2</v>
      </c>
      <c r="Q1426" s="180">
        <v>850</v>
      </c>
      <c r="R1426" s="969">
        <v>0</v>
      </c>
      <c r="S1426" s="180">
        <v>0</v>
      </c>
      <c r="T1426" s="969">
        <v>0</v>
      </c>
      <c r="U1426" s="180">
        <v>0</v>
      </c>
      <c r="V1426" s="969">
        <v>0</v>
      </c>
      <c r="W1426" s="180">
        <v>0</v>
      </c>
      <c r="X1426" s="969">
        <v>1</v>
      </c>
      <c r="Y1426" s="180">
        <v>425</v>
      </c>
      <c r="Z1426" s="969">
        <v>0</v>
      </c>
      <c r="AA1426" s="180">
        <v>0</v>
      </c>
      <c r="AB1426" s="969">
        <v>0</v>
      </c>
      <c r="AC1426" s="180">
        <v>0</v>
      </c>
      <c r="AD1426" s="969">
        <v>0</v>
      </c>
      <c r="AE1426" s="180">
        <v>0</v>
      </c>
      <c r="AF1426" s="969">
        <v>0</v>
      </c>
      <c r="AG1426" s="180">
        <v>0</v>
      </c>
      <c r="AH1426" s="969">
        <v>0</v>
      </c>
      <c r="AI1426" s="180">
        <v>0</v>
      </c>
    </row>
    <row r="1427" spans="2:35" s="6" customFormat="1" ht="66">
      <c r="B1427" s="179">
        <v>135.05184</v>
      </c>
      <c r="C1427" s="184" t="s">
        <v>1587</v>
      </c>
      <c r="D1427" s="11"/>
      <c r="E1427" s="91">
        <v>13</v>
      </c>
      <c r="F1427" s="9" t="s">
        <v>11</v>
      </c>
      <c r="G1427" s="16" t="s">
        <v>12</v>
      </c>
      <c r="H1427" s="17" t="s">
        <v>13</v>
      </c>
      <c r="I1427" s="16" t="s">
        <v>14</v>
      </c>
      <c r="J1427" s="180">
        <v>146</v>
      </c>
      <c r="K1427" s="181">
        <v>1898</v>
      </c>
      <c r="L1427" s="969">
        <v>0</v>
      </c>
      <c r="M1427" s="180">
        <v>0</v>
      </c>
      <c r="N1427" s="969">
        <v>0</v>
      </c>
      <c r="O1427" s="180">
        <v>0</v>
      </c>
      <c r="P1427" s="969">
        <v>1</v>
      </c>
      <c r="Q1427" s="180">
        <v>146</v>
      </c>
      <c r="R1427" s="969">
        <v>1</v>
      </c>
      <c r="S1427" s="180">
        <v>146</v>
      </c>
      <c r="T1427" s="969">
        <v>0</v>
      </c>
      <c r="U1427" s="180">
        <v>0</v>
      </c>
      <c r="V1427" s="969">
        <v>0</v>
      </c>
      <c r="W1427" s="180">
        <v>0</v>
      </c>
      <c r="X1427" s="969">
        <v>10</v>
      </c>
      <c r="Y1427" s="180">
        <v>1460</v>
      </c>
      <c r="Z1427" s="969">
        <v>0</v>
      </c>
      <c r="AA1427" s="180">
        <v>0</v>
      </c>
      <c r="AB1427" s="969">
        <v>0</v>
      </c>
      <c r="AC1427" s="180">
        <v>0</v>
      </c>
      <c r="AD1427" s="969">
        <v>1</v>
      </c>
      <c r="AE1427" s="180">
        <v>146</v>
      </c>
      <c r="AF1427" s="969">
        <v>0</v>
      </c>
      <c r="AG1427" s="180">
        <v>0</v>
      </c>
      <c r="AH1427" s="969">
        <v>0</v>
      </c>
      <c r="AI1427" s="180">
        <v>0</v>
      </c>
    </row>
    <row r="1428" spans="2:35" s="6" customFormat="1" ht="66">
      <c r="B1428" s="179">
        <v>135.05184</v>
      </c>
      <c r="C1428" s="184" t="s">
        <v>1588</v>
      </c>
      <c r="D1428" s="11"/>
      <c r="E1428" s="91">
        <v>10</v>
      </c>
      <c r="F1428" s="9" t="s">
        <v>11</v>
      </c>
      <c r="G1428" s="16" t="s">
        <v>12</v>
      </c>
      <c r="H1428" s="17" t="s">
        <v>13</v>
      </c>
      <c r="I1428" s="16" t="s">
        <v>14</v>
      </c>
      <c r="J1428" s="180">
        <v>146</v>
      </c>
      <c r="K1428" s="181">
        <v>1460</v>
      </c>
      <c r="L1428" s="969">
        <v>0</v>
      </c>
      <c r="M1428" s="180">
        <v>0</v>
      </c>
      <c r="N1428" s="969">
        <v>0</v>
      </c>
      <c r="O1428" s="180">
        <v>0</v>
      </c>
      <c r="P1428" s="969">
        <v>0</v>
      </c>
      <c r="Q1428" s="180">
        <v>0</v>
      </c>
      <c r="R1428" s="969">
        <v>0</v>
      </c>
      <c r="S1428" s="180">
        <v>0</v>
      </c>
      <c r="T1428" s="969">
        <v>0</v>
      </c>
      <c r="U1428" s="180">
        <v>0</v>
      </c>
      <c r="V1428" s="969">
        <v>0</v>
      </c>
      <c r="W1428" s="180">
        <v>0</v>
      </c>
      <c r="X1428" s="969">
        <v>10</v>
      </c>
      <c r="Y1428" s="180">
        <v>1460</v>
      </c>
      <c r="Z1428" s="969">
        <v>0</v>
      </c>
      <c r="AA1428" s="180">
        <v>0</v>
      </c>
      <c r="AB1428" s="969">
        <v>0</v>
      </c>
      <c r="AC1428" s="180">
        <v>0</v>
      </c>
      <c r="AD1428" s="969">
        <v>0</v>
      </c>
      <c r="AE1428" s="180">
        <v>0</v>
      </c>
      <c r="AF1428" s="969">
        <v>0</v>
      </c>
      <c r="AG1428" s="180">
        <v>0</v>
      </c>
      <c r="AH1428" s="969">
        <v>0</v>
      </c>
      <c r="AI1428" s="180">
        <v>0</v>
      </c>
    </row>
    <row r="1429" spans="2:35" s="6" customFormat="1" ht="66">
      <c r="B1429" s="179">
        <v>370.70352000000003</v>
      </c>
      <c r="C1429" s="184" t="s">
        <v>1589</v>
      </c>
      <c r="D1429" s="11"/>
      <c r="E1429" s="91">
        <v>16</v>
      </c>
      <c r="F1429" s="9" t="s">
        <v>11</v>
      </c>
      <c r="G1429" s="16" t="s">
        <v>12</v>
      </c>
      <c r="H1429" s="17" t="s">
        <v>13</v>
      </c>
      <c r="I1429" s="16" t="s">
        <v>14</v>
      </c>
      <c r="J1429" s="180">
        <v>400</v>
      </c>
      <c r="K1429" s="181">
        <v>6400</v>
      </c>
      <c r="L1429" s="969">
        <v>0</v>
      </c>
      <c r="M1429" s="180">
        <v>0</v>
      </c>
      <c r="N1429" s="969">
        <v>0</v>
      </c>
      <c r="O1429" s="180">
        <v>0</v>
      </c>
      <c r="P1429" s="969">
        <v>0</v>
      </c>
      <c r="Q1429" s="180">
        <v>0</v>
      </c>
      <c r="R1429" s="969">
        <v>1</v>
      </c>
      <c r="S1429" s="180">
        <v>400</v>
      </c>
      <c r="T1429" s="969">
        <v>0</v>
      </c>
      <c r="U1429" s="180">
        <v>0</v>
      </c>
      <c r="V1429" s="969">
        <v>0</v>
      </c>
      <c r="W1429" s="180">
        <v>0</v>
      </c>
      <c r="X1429" s="969">
        <v>15</v>
      </c>
      <c r="Y1429" s="180">
        <v>6000</v>
      </c>
      <c r="Z1429" s="969">
        <v>0</v>
      </c>
      <c r="AA1429" s="180">
        <v>0</v>
      </c>
      <c r="AB1429" s="969">
        <v>0</v>
      </c>
      <c r="AC1429" s="180">
        <v>0</v>
      </c>
      <c r="AD1429" s="969">
        <v>0</v>
      </c>
      <c r="AE1429" s="180">
        <v>0</v>
      </c>
      <c r="AF1429" s="969">
        <v>0</v>
      </c>
      <c r="AG1429" s="180">
        <v>0</v>
      </c>
      <c r="AH1429" s="969">
        <v>0</v>
      </c>
      <c r="AI1429" s="180">
        <v>0</v>
      </c>
    </row>
    <row r="1430" spans="2:35" s="6" customFormat="1" ht="66">
      <c r="B1430" s="179">
        <v>179.15039999999999</v>
      </c>
      <c r="C1430" s="184" t="s">
        <v>1590</v>
      </c>
      <c r="D1430" s="11"/>
      <c r="E1430" s="91">
        <v>15</v>
      </c>
      <c r="F1430" s="9" t="s">
        <v>11</v>
      </c>
      <c r="G1430" s="16" t="s">
        <v>12</v>
      </c>
      <c r="H1430" s="17" t="s">
        <v>13</v>
      </c>
      <c r="I1430" s="16" t="s">
        <v>14</v>
      </c>
      <c r="J1430" s="180">
        <v>194</v>
      </c>
      <c r="K1430" s="181">
        <v>2910</v>
      </c>
      <c r="L1430" s="969">
        <v>0</v>
      </c>
      <c r="M1430" s="180">
        <v>0</v>
      </c>
      <c r="N1430" s="969">
        <v>0</v>
      </c>
      <c r="O1430" s="180">
        <v>0</v>
      </c>
      <c r="P1430" s="969">
        <v>0</v>
      </c>
      <c r="Q1430" s="180">
        <v>0</v>
      </c>
      <c r="R1430" s="969">
        <v>0</v>
      </c>
      <c r="S1430" s="180">
        <v>0</v>
      </c>
      <c r="T1430" s="969">
        <v>0</v>
      </c>
      <c r="U1430" s="180">
        <v>0</v>
      </c>
      <c r="V1430" s="969">
        <v>0</v>
      </c>
      <c r="W1430" s="180">
        <v>0</v>
      </c>
      <c r="X1430" s="969">
        <v>15</v>
      </c>
      <c r="Y1430" s="180">
        <v>2910</v>
      </c>
      <c r="Z1430" s="969">
        <v>0</v>
      </c>
      <c r="AA1430" s="180">
        <v>0</v>
      </c>
      <c r="AB1430" s="969">
        <v>0</v>
      </c>
      <c r="AC1430" s="180">
        <v>0</v>
      </c>
      <c r="AD1430" s="969">
        <v>0</v>
      </c>
      <c r="AE1430" s="180">
        <v>0</v>
      </c>
      <c r="AF1430" s="969">
        <v>0</v>
      </c>
      <c r="AG1430" s="180">
        <v>0</v>
      </c>
      <c r="AH1430" s="969">
        <v>0</v>
      </c>
      <c r="AI1430" s="180">
        <v>0</v>
      </c>
    </row>
    <row r="1431" spans="2:35" s="6" customFormat="1" ht="66">
      <c r="B1431" s="179">
        <v>241.02449999999999</v>
      </c>
      <c r="C1431" s="184" t="s">
        <v>1591</v>
      </c>
      <c r="D1431" s="11"/>
      <c r="E1431" s="91">
        <v>15</v>
      </c>
      <c r="F1431" s="9" t="s">
        <v>11</v>
      </c>
      <c r="G1431" s="16" t="s">
        <v>12</v>
      </c>
      <c r="H1431" s="17" t="s">
        <v>13</v>
      </c>
      <c r="I1431" s="16" t="s">
        <v>14</v>
      </c>
      <c r="J1431" s="180">
        <v>261</v>
      </c>
      <c r="K1431" s="181">
        <v>3915</v>
      </c>
      <c r="L1431" s="969">
        <v>0</v>
      </c>
      <c r="M1431" s="180">
        <v>0</v>
      </c>
      <c r="N1431" s="969">
        <v>0</v>
      </c>
      <c r="O1431" s="180">
        <v>0</v>
      </c>
      <c r="P1431" s="969">
        <v>0</v>
      </c>
      <c r="Q1431" s="180">
        <v>0</v>
      </c>
      <c r="R1431" s="969">
        <v>0</v>
      </c>
      <c r="S1431" s="180">
        <v>0</v>
      </c>
      <c r="T1431" s="969">
        <v>0</v>
      </c>
      <c r="U1431" s="180">
        <v>0</v>
      </c>
      <c r="V1431" s="969">
        <v>0</v>
      </c>
      <c r="W1431" s="180">
        <v>0</v>
      </c>
      <c r="X1431" s="969">
        <v>15</v>
      </c>
      <c r="Y1431" s="180">
        <v>3915</v>
      </c>
      <c r="Z1431" s="969">
        <v>0</v>
      </c>
      <c r="AA1431" s="180">
        <v>0</v>
      </c>
      <c r="AB1431" s="969">
        <v>0</v>
      </c>
      <c r="AC1431" s="180">
        <v>0</v>
      </c>
      <c r="AD1431" s="969">
        <v>0</v>
      </c>
      <c r="AE1431" s="180">
        <v>0</v>
      </c>
      <c r="AF1431" s="969">
        <v>0</v>
      </c>
      <c r="AG1431" s="180">
        <v>0</v>
      </c>
      <c r="AH1431" s="969">
        <v>0</v>
      </c>
      <c r="AI1431" s="180">
        <v>0</v>
      </c>
    </row>
    <row r="1432" spans="2:35" s="6" customFormat="1" ht="66">
      <c r="B1432" s="179">
        <v>227.38320000000004</v>
      </c>
      <c r="C1432" s="184" t="s">
        <v>1592</v>
      </c>
      <c r="D1432" s="11"/>
      <c r="E1432" s="91">
        <v>15</v>
      </c>
      <c r="F1432" s="9" t="s">
        <v>11</v>
      </c>
      <c r="G1432" s="16" t="s">
        <v>12</v>
      </c>
      <c r="H1432" s="17" t="s">
        <v>13</v>
      </c>
      <c r="I1432" s="16" t="s">
        <v>14</v>
      </c>
      <c r="J1432" s="180">
        <v>246</v>
      </c>
      <c r="K1432" s="181">
        <v>3690</v>
      </c>
      <c r="L1432" s="969">
        <v>0</v>
      </c>
      <c r="M1432" s="180">
        <v>0</v>
      </c>
      <c r="N1432" s="969">
        <v>0</v>
      </c>
      <c r="O1432" s="180">
        <v>0</v>
      </c>
      <c r="P1432" s="969">
        <v>0</v>
      </c>
      <c r="Q1432" s="180">
        <v>0</v>
      </c>
      <c r="R1432" s="969">
        <v>0</v>
      </c>
      <c r="S1432" s="180">
        <v>0</v>
      </c>
      <c r="T1432" s="969">
        <v>0</v>
      </c>
      <c r="U1432" s="180">
        <v>0</v>
      </c>
      <c r="V1432" s="969">
        <v>0</v>
      </c>
      <c r="W1432" s="180">
        <v>0</v>
      </c>
      <c r="X1432" s="969">
        <v>15</v>
      </c>
      <c r="Y1432" s="180">
        <v>3690</v>
      </c>
      <c r="Z1432" s="969">
        <v>0</v>
      </c>
      <c r="AA1432" s="180">
        <v>0</v>
      </c>
      <c r="AB1432" s="969">
        <v>0</v>
      </c>
      <c r="AC1432" s="180">
        <v>0</v>
      </c>
      <c r="AD1432" s="969">
        <v>0</v>
      </c>
      <c r="AE1432" s="180">
        <v>0</v>
      </c>
      <c r="AF1432" s="969">
        <v>0</v>
      </c>
      <c r="AG1432" s="180">
        <v>0</v>
      </c>
      <c r="AH1432" s="969">
        <v>0</v>
      </c>
      <c r="AI1432" s="180">
        <v>0</v>
      </c>
    </row>
    <row r="1433" spans="2:35" s="6" customFormat="1" ht="66">
      <c r="B1433" s="179">
        <v>263.76</v>
      </c>
      <c r="C1433" s="25" t="s">
        <v>1593</v>
      </c>
      <c r="D1433" s="11"/>
      <c r="E1433" s="91">
        <v>24</v>
      </c>
      <c r="F1433" s="9" t="s">
        <v>11</v>
      </c>
      <c r="G1433" s="16" t="s">
        <v>12</v>
      </c>
      <c r="H1433" s="17" t="s">
        <v>13</v>
      </c>
      <c r="I1433" s="16" t="s">
        <v>14</v>
      </c>
      <c r="J1433" s="180">
        <v>285</v>
      </c>
      <c r="K1433" s="181">
        <v>6840</v>
      </c>
      <c r="L1433" s="969">
        <v>0</v>
      </c>
      <c r="M1433" s="180">
        <v>0</v>
      </c>
      <c r="N1433" s="969">
        <v>0</v>
      </c>
      <c r="O1433" s="180">
        <v>0</v>
      </c>
      <c r="P1433" s="969">
        <v>3</v>
      </c>
      <c r="Q1433" s="180">
        <v>855</v>
      </c>
      <c r="R1433" s="969">
        <v>1</v>
      </c>
      <c r="S1433" s="180">
        <v>285</v>
      </c>
      <c r="T1433" s="969">
        <v>0</v>
      </c>
      <c r="U1433" s="180">
        <v>0</v>
      </c>
      <c r="V1433" s="969">
        <v>0</v>
      </c>
      <c r="W1433" s="180">
        <v>0</v>
      </c>
      <c r="X1433" s="969">
        <v>20</v>
      </c>
      <c r="Y1433" s="180">
        <v>5700</v>
      </c>
      <c r="Z1433" s="969">
        <v>0</v>
      </c>
      <c r="AA1433" s="180">
        <v>0</v>
      </c>
      <c r="AB1433" s="969">
        <v>0</v>
      </c>
      <c r="AC1433" s="180">
        <v>0</v>
      </c>
      <c r="AD1433" s="969">
        <v>0</v>
      </c>
      <c r="AE1433" s="180">
        <v>0</v>
      </c>
      <c r="AF1433" s="969">
        <v>0</v>
      </c>
      <c r="AG1433" s="180">
        <v>0</v>
      </c>
      <c r="AH1433" s="969">
        <v>0</v>
      </c>
      <c r="AI1433" s="180">
        <v>0</v>
      </c>
    </row>
    <row r="1434" spans="2:35" s="6" customFormat="1" ht="66">
      <c r="B1434" s="179">
        <v>227.38300000000001</v>
      </c>
      <c r="C1434" s="184" t="s">
        <v>1594</v>
      </c>
      <c r="D1434" s="11"/>
      <c r="E1434" s="91">
        <v>34</v>
      </c>
      <c r="F1434" s="9" t="s">
        <v>11</v>
      </c>
      <c r="G1434" s="16" t="s">
        <v>12</v>
      </c>
      <c r="H1434" s="17" t="s">
        <v>13</v>
      </c>
      <c r="I1434" s="16" t="s">
        <v>14</v>
      </c>
      <c r="J1434" s="180">
        <v>246</v>
      </c>
      <c r="K1434" s="181">
        <v>8364</v>
      </c>
      <c r="L1434" s="969">
        <v>0</v>
      </c>
      <c r="M1434" s="180">
        <v>0</v>
      </c>
      <c r="N1434" s="969">
        <v>0</v>
      </c>
      <c r="O1434" s="180">
        <v>0</v>
      </c>
      <c r="P1434" s="969">
        <v>0</v>
      </c>
      <c r="Q1434" s="180">
        <v>0</v>
      </c>
      <c r="R1434" s="969">
        <v>14</v>
      </c>
      <c r="S1434" s="180">
        <v>3444</v>
      </c>
      <c r="T1434" s="969">
        <v>0</v>
      </c>
      <c r="U1434" s="180">
        <v>0</v>
      </c>
      <c r="V1434" s="969">
        <v>0</v>
      </c>
      <c r="W1434" s="180">
        <v>0</v>
      </c>
      <c r="X1434" s="969">
        <v>20</v>
      </c>
      <c r="Y1434" s="180">
        <v>4920</v>
      </c>
      <c r="Z1434" s="969">
        <v>0</v>
      </c>
      <c r="AA1434" s="180">
        <v>0</v>
      </c>
      <c r="AB1434" s="969">
        <v>0</v>
      </c>
      <c r="AC1434" s="180">
        <v>0</v>
      </c>
      <c r="AD1434" s="969">
        <v>0</v>
      </c>
      <c r="AE1434" s="180">
        <v>0</v>
      </c>
      <c r="AF1434" s="969">
        <v>0</v>
      </c>
      <c r="AG1434" s="180">
        <v>0</v>
      </c>
      <c r="AH1434" s="969">
        <v>0</v>
      </c>
      <c r="AI1434" s="180">
        <v>0</v>
      </c>
    </row>
    <row r="1435" spans="2:35" s="6" customFormat="1" ht="66">
      <c r="B1435" s="179">
        <v>121.46292307692308</v>
      </c>
      <c r="C1435" s="184" t="s">
        <v>1595</v>
      </c>
      <c r="D1435" s="11"/>
      <c r="E1435" s="91">
        <v>59</v>
      </c>
      <c r="F1435" s="9" t="s">
        <v>11</v>
      </c>
      <c r="G1435" s="16" t="s">
        <v>12</v>
      </c>
      <c r="H1435" s="17" t="s">
        <v>13</v>
      </c>
      <c r="I1435" s="16" t="s">
        <v>14</v>
      </c>
      <c r="J1435" s="180">
        <v>132</v>
      </c>
      <c r="K1435" s="181">
        <v>7788</v>
      </c>
      <c r="L1435" s="969">
        <v>0</v>
      </c>
      <c r="M1435" s="180">
        <v>0</v>
      </c>
      <c r="N1435" s="969">
        <v>0</v>
      </c>
      <c r="O1435" s="180">
        <v>0</v>
      </c>
      <c r="P1435" s="969">
        <v>4</v>
      </c>
      <c r="Q1435" s="180">
        <v>528</v>
      </c>
      <c r="R1435" s="969">
        <v>4</v>
      </c>
      <c r="S1435" s="180">
        <v>528</v>
      </c>
      <c r="T1435" s="969">
        <v>0</v>
      </c>
      <c r="U1435" s="180">
        <v>0</v>
      </c>
      <c r="V1435" s="969">
        <v>0</v>
      </c>
      <c r="W1435" s="180">
        <v>0</v>
      </c>
      <c r="X1435" s="969">
        <v>51</v>
      </c>
      <c r="Y1435" s="180">
        <v>6732</v>
      </c>
      <c r="Z1435" s="969">
        <v>0</v>
      </c>
      <c r="AA1435" s="180">
        <v>0</v>
      </c>
      <c r="AB1435" s="969">
        <v>0</v>
      </c>
      <c r="AC1435" s="180">
        <v>0</v>
      </c>
      <c r="AD1435" s="969">
        <v>0</v>
      </c>
      <c r="AE1435" s="180">
        <v>0</v>
      </c>
      <c r="AF1435" s="969">
        <v>0</v>
      </c>
      <c r="AG1435" s="180">
        <v>0</v>
      </c>
      <c r="AH1435" s="969">
        <v>0</v>
      </c>
      <c r="AI1435" s="180">
        <v>0</v>
      </c>
    </row>
    <row r="1436" spans="2:35" s="6" customFormat="1" ht="66">
      <c r="B1436" s="179">
        <v>124.02799999999999</v>
      </c>
      <c r="C1436" s="184" t="s">
        <v>1596</v>
      </c>
      <c r="D1436" s="11"/>
      <c r="E1436" s="91">
        <v>50</v>
      </c>
      <c r="F1436" s="9" t="s">
        <v>11</v>
      </c>
      <c r="G1436" s="16" t="s">
        <v>12</v>
      </c>
      <c r="H1436" s="17" t="s">
        <v>13</v>
      </c>
      <c r="I1436" s="16" t="s">
        <v>14</v>
      </c>
      <c r="J1436" s="180">
        <v>134</v>
      </c>
      <c r="K1436" s="181">
        <v>6700</v>
      </c>
      <c r="L1436" s="969">
        <v>0</v>
      </c>
      <c r="M1436" s="180">
        <v>0</v>
      </c>
      <c r="N1436" s="969">
        <v>0</v>
      </c>
      <c r="O1436" s="180">
        <v>0</v>
      </c>
      <c r="P1436" s="969">
        <v>0</v>
      </c>
      <c r="Q1436" s="180">
        <v>0</v>
      </c>
      <c r="R1436" s="969">
        <v>0</v>
      </c>
      <c r="S1436" s="180">
        <v>0</v>
      </c>
      <c r="T1436" s="969">
        <v>0</v>
      </c>
      <c r="U1436" s="180">
        <v>0</v>
      </c>
      <c r="V1436" s="969">
        <v>0</v>
      </c>
      <c r="W1436" s="180">
        <v>0</v>
      </c>
      <c r="X1436" s="969">
        <v>50</v>
      </c>
      <c r="Y1436" s="180">
        <v>6700</v>
      </c>
      <c r="Z1436" s="969">
        <v>0</v>
      </c>
      <c r="AA1436" s="180">
        <v>0</v>
      </c>
      <c r="AB1436" s="969">
        <v>0</v>
      </c>
      <c r="AC1436" s="180">
        <v>0</v>
      </c>
      <c r="AD1436" s="969">
        <v>0</v>
      </c>
      <c r="AE1436" s="180">
        <v>0</v>
      </c>
      <c r="AF1436" s="969">
        <v>0</v>
      </c>
      <c r="AG1436" s="180">
        <v>0</v>
      </c>
      <c r="AH1436" s="969">
        <v>0</v>
      </c>
      <c r="AI1436" s="180">
        <v>0</v>
      </c>
    </row>
    <row r="1437" spans="2:35" s="6" customFormat="1" ht="66">
      <c r="B1437" s="179">
        <v>62.013600000000011</v>
      </c>
      <c r="C1437" s="184" t="s">
        <v>1597</v>
      </c>
      <c r="D1437" s="11"/>
      <c r="E1437" s="91">
        <v>20</v>
      </c>
      <c r="F1437" s="9" t="s">
        <v>11</v>
      </c>
      <c r="G1437" s="16" t="s">
        <v>12</v>
      </c>
      <c r="H1437" s="17" t="s">
        <v>13</v>
      </c>
      <c r="I1437" s="16" t="s">
        <v>14</v>
      </c>
      <c r="J1437" s="180">
        <v>67</v>
      </c>
      <c r="K1437" s="181">
        <v>1340</v>
      </c>
      <c r="L1437" s="969">
        <v>0</v>
      </c>
      <c r="M1437" s="180">
        <v>0</v>
      </c>
      <c r="N1437" s="969">
        <v>0</v>
      </c>
      <c r="O1437" s="180">
        <v>0</v>
      </c>
      <c r="P1437" s="969">
        <v>0</v>
      </c>
      <c r="Q1437" s="180">
        <v>0</v>
      </c>
      <c r="R1437" s="969">
        <v>0</v>
      </c>
      <c r="S1437" s="180">
        <v>0</v>
      </c>
      <c r="T1437" s="969">
        <v>0</v>
      </c>
      <c r="U1437" s="180">
        <v>0</v>
      </c>
      <c r="V1437" s="969">
        <v>0</v>
      </c>
      <c r="W1437" s="180">
        <v>0</v>
      </c>
      <c r="X1437" s="969">
        <v>20</v>
      </c>
      <c r="Y1437" s="180">
        <v>1340</v>
      </c>
      <c r="Z1437" s="969">
        <v>0</v>
      </c>
      <c r="AA1437" s="180">
        <v>0</v>
      </c>
      <c r="AB1437" s="969">
        <v>0</v>
      </c>
      <c r="AC1437" s="180">
        <v>0</v>
      </c>
      <c r="AD1437" s="969">
        <v>0</v>
      </c>
      <c r="AE1437" s="180">
        <v>0</v>
      </c>
      <c r="AF1437" s="969">
        <v>0</v>
      </c>
      <c r="AG1437" s="180">
        <v>0</v>
      </c>
      <c r="AH1437" s="969">
        <v>0</v>
      </c>
      <c r="AI1437" s="180">
        <v>0</v>
      </c>
    </row>
    <row r="1438" spans="2:35" s="6" customFormat="1" ht="66">
      <c r="B1438" s="179">
        <v>108</v>
      </c>
      <c r="C1438" s="184" t="s">
        <v>1598</v>
      </c>
      <c r="D1438" s="11"/>
      <c r="E1438" s="91">
        <v>20</v>
      </c>
      <c r="F1438" s="9" t="s">
        <v>11</v>
      </c>
      <c r="G1438" s="16" t="s">
        <v>12</v>
      </c>
      <c r="H1438" s="17" t="s">
        <v>13</v>
      </c>
      <c r="I1438" s="16" t="s">
        <v>14</v>
      </c>
      <c r="J1438" s="180">
        <v>117</v>
      </c>
      <c r="K1438" s="181">
        <v>2340</v>
      </c>
      <c r="L1438" s="969">
        <v>0</v>
      </c>
      <c r="M1438" s="180">
        <v>0</v>
      </c>
      <c r="N1438" s="969">
        <v>0</v>
      </c>
      <c r="O1438" s="180">
        <v>0</v>
      </c>
      <c r="P1438" s="969">
        <v>0</v>
      </c>
      <c r="Q1438" s="180">
        <v>0</v>
      </c>
      <c r="R1438" s="969">
        <v>0</v>
      </c>
      <c r="S1438" s="180">
        <v>0</v>
      </c>
      <c r="T1438" s="969">
        <v>0</v>
      </c>
      <c r="U1438" s="180">
        <v>0</v>
      </c>
      <c r="V1438" s="969">
        <v>0</v>
      </c>
      <c r="W1438" s="180">
        <v>0</v>
      </c>
      <c r="X1438" s="969">
        <v>20</v>
      </c>
      <c r="Y1438" s="180">
        <v>2340</v>
      </c>
      <c r="Z1438" s="969">
        <v>0</v>
      </c>
      <c r="AA1438" s="180">
        <v>0</v>
      </c>
      <c r="AB1438" s="969">
        <v>0</v>
      </c>
      <c r="AC1438" s="180">
        <v>0</v>
      </c>
      <c r="AD1438" s="969">
        <v>0</v>
      </c>
      <c r="AE1438" s="180">
        <v>0</v>
      </c>
      <c r="AF1438" s="969">
        <v>0</v>
      </c>
      <c r="AG1438" s="180">
        <v>0</v>
      </c>
      <c r="AH1438" s="969">
        <v>0</v>
      </c>
      <c r="AI1438" s="180">
        <v>0</v>
      </c>
    </row>
    <row r="1439" spans="2:35" s="6" customFormat="1" ht="66">
      <c r="B1439" s="179">
        <v>103.35599999999999</v>
      </c>
      <c r="C1439" s="184" t="s">
        <v>1599</v>
      </c>
      <c r="D1439" s="11"/>
      <c r="E1439" s="91">
        <v>21</v>
      </c>
      <c r="F1439" s="9" t="s">
        <v>11</v>
      </c>
      <c r="G1439" s="16" t="s">
        <v>12</v>
      </c>
      <c r="H1439" s="17" t="s">
        <v>13</v>
      </c>
      <c r="I1439" s="16" t="s">
        <v>14</v>
      </c>
      <c r="J1439" s="180">
        <v>112</v>
      </c>
      <c r="K1439" s="181">
        <v>2352</v>
      </c>
      <c r="L1439" s="969">
        <v>0</v>
      </c>
      <c r="M1439" s="180">
        <v>0</v>
      </c>
      <c r="N1439" s="969">
        <v>0</v>
      </c>
      <c r="O1439" s="180">
        <v>0</v>
      </c>
      <c r="P1439" s="969">
        <v>2</v>
      </c>
      <c r="Q1439" s="180">
        <v>224</v>
      </c>
      <c r="R1439" s="969">
        <v>6</v>
      </c>
      <c r="S1439" s="180">
        <v>672</v>
      </c>
      <c r="T1439" s="969">
        <v>0</v>
      </c>
      <c r="U1439" s="180">
        <v>0</v>
      </c>
      <c r="V1439" s="969">
        <v>0</v>
      </c>
      <c r="W1439" s="180">
        <v>0</v>
      </c>
      <c r="X1439" s="969">
        <v>13</v>
      </c>
      <c r="Y1439" s="180">
        <v>1456</v>
      </c>
      <c r="Z1439" s="969">
        <v>0</v>
      </c>
      <c r="AA1439" s="180">
        <v>0</v>
      </c>
      <c r="AB1439" s="969">
        <v>0</v>
      </c>
      <c r="AC1439" s="180">
        <v>0</v>
      </c>
      <c r="AD1439" s="969">
        <v>0</v>
      </c>
      <c r="AE1439" s="180">
        <v>0</v>
      </c>
      <c r="AF1439" s="969">
        <v>0</v>
      </c>
      <c r="AG1439" s="180">
        <v>0</v>
      </c>
      <c r="AH1439" s="969">
        <v>0</v>
      </c>
      <c r="AI1439" s="180">
        <v>0</v>
      </c>
    </row>
    <row r="1440" spans="2:35" s="6" customFormat="1" ht="66">
      <c r="B1440" s="179">
        <v>108</v>
      </c>
      <c r="C1440" s="191" t="s">
        <v>1600</v>
      </c>
      <c r="D1440" s="48"/>
      <c r="E1440" s="91">
        <v>13</v>
      </c>
      <c r="F1440" s="9" t="s">
        <v>11</v>
      </c>
      <c r="G1440" s="16" t="s">
        <v>12</v>
      </c>
      <c r="H1440" s="17" t="s">
        <v>13</v>
      </c>
      <c r="I1440" s="16" t="s">
        <v>14</v>
      </c>
      <c r="J1440" s="180">
        <v>117</v>
      </c>
      <c r="K1440" s="181">
        <v>1521</v>
      </c>
      <c r="L1440" s="969">
        <v>0</v>
      </c>
      <c r="M1440" s="180">
        <v>0</v>
      </c>
      <c r="N1440" s="969">
        <v>0</v>
      </c>
      <c r="O1440" s="180">
        <v>0</v>
      </c>
      <c r="P1440" s="969">
        <v>0</v>
      </c>
      <c r="Q1440" s="180">
        <v>0</v>
      </c>
      <c r="R1440" s="969">
        <v>0</v>
      </c>
      <c r="S1440" s="180">
        <v>0</v>
      </c>
      <c r="T1440" s="969">
        <v>0</v>
      </c>
      <c r="U1440" s="180">
        <v>0</v>
      </c>
      <c r="V1440" s="969">
        <v>0</v>
      </c>
      <c r="W1440" s="180">
        <v>0</v>
      </c>
      <c r="X1440" s="969">
        <v>13</v>
      </c>
      <c r="Y1440" s="180">
        <v>1521</v>
      </c>
      <c r="Z1440" s="969">
        <v>0</v>
      </c>
      <c r="AA1440" s="180">
        <v>0</v>
      </c>
      <c r="AB1440" s="969">
        <v>0</v>
      </c>
      <c r="AC1440" s="180">
        <v>0</v>
      </c>
      <c r="AD1440" s="969">
        <v>0</v>
      </c>
      <c r="AE1440" s="180">
        <v>0</v>
      </c>
      <c r="AF1440" s="969">
        <v>0</v>
      </c>
      <c r="AG1440" s="180">
        <v>0</v>
      </c>
      <c r="AH1440" s="969">
        <v>0</v>
      </c>
      <c r="AI1440" s="180">
        <v>0</v>
      </c>
    </row>
    <row r="1441" spans="1:35" s="6" customFormat="1" ht="66">
      <c r="B1441" s="179">
        <v>682.14959999999985</v>
      </c>
      <c r="C1441" s="184" t="s">
        <v>1601</v>
      </c>
      <c r="D1441" s="11"/>
      <c r="E1441" s="91">
        <v>5</v>
      </c>
      <c r="F1441" s="9" t="s">
        <v>11</v>
      </c>
      <c r="G1441" s="16" t="s">
        <v>12</v>
      </c>
      <c r="H1441" s="17" t="s">
        <v>13</v>
      </c>
      <c r="I1441" s="16" t="s">
        <v>14</v>
      </c>
      <c r="J1441" s="180">
        <v>737</v>
      </c>
      <c r="K1441" s="181">
        <v>3685</v>
      </c>
      <c r="L1441" s="969">
        <v>0</v>
      </c>
      <c r="M1441" s="180">
        <v>0</v>
      </c>
      <c r="N1441" s="969">
        <v>0</v>
      </c>
      <c r="O1441" s="180">
        <v>0</v>
      </c>
      <c r="P1441" s="969">
        <v>0</v>
      </c>
      <c r="Q1441" s="180">
        <v>0</v>
      </c>
      <c r="R1441" s="969">
        <v>0</v>
      </c>
      <c r="S1441" s="180">
        <v>0</v>
      </c>
      <c r="T1441" s="969">
        <v>0</v>
      </c>
      <c r="U1441" s="180">
        <v>0</v>
      </c>
      <c r="V1441" s="969">
        <v>0</v>
      </c>
      <c r="W1441" s="180">
        <v>0</v>
      </c>
      <c r="X1441" s="969">
        <v>5</v>
      </c>
      <c r="Y1441" s="180">
        <v>3685</v>
      </c>
      <c r="Z1441" s="969">
        <v>0</v>
      </c>
      <c r="AA1441" s="180">
        <v>0</v>
      </c>
      <c r="AB1441" s="969">
        <v>0</v>
      </c>
      <c r="AC1441" s="180">
        <v>0</v>
      </c>
      <c r="AD1441" s="969">
        <v>0</v>
      </c>
      <c r="AE1441" s="180">
        <v>0</v>
      </c>
      <c r="AF1441" s="969">
        <v>0</v>
      </c>
      <c r="AG1441" s="180">
        <v>0</v>
      </c>
      <c r="AH1441" s="969">
        <v>0</v>
      </c>
      <c r="AI1441" s="180">
        <v>0</v>
      </c>
    </row>
    <row r="1442" spans="1:35" s="6" customFormat="1" ht="66">
      <c r="B1442" s="179">
        <v>528.96</v>
      </c>
      <c r="C1442" s="192" t="s">
        <v>1602</v>
      </c>
      <c r="D1442" s="132"/>
      <c r="E1442" s="91">
        <v>6</v>
      </c>
      <c r="F1442" s="9" t="s">
        <v>11</v>
      </c>
      <c r="G1442" s="16" t="s">
        <v>12</v>
      </c>
      <c r="H1442" s="17" t="s">
        <v>13</v>
      </c>
      <c r="I1442" s="16" t="s">
        <v>14</v>
      </c>
      <c r="J1442" s="180">
        <v>572</v>
      </c>
      <c r="K1442" s="181">
        <v>3432</v>
      </c>
      <c r="L1442" s="969">
        <v>0</v>
      </c>
      <c r="M1442" s="180">
        <v>0</v>
      </c>
      <c r="N1442" s="969">
        <v>0</v>
      </c>
      <c r="O1442" s="180">
        <v>0</v>
      </c>
      <c r="P1442" s="969">
        <v>1</v>
      </c>
      <c r="Q1442" s="180">
        <v>572</v>
      </c>
      <c r="R1442" s="969">
        <v>0</v>
      </c>
      <c r="S1442" s="180">
        <v>0</v>
      </c>
      <c r="T1442" s="969">
        <v>0</v>
      </c>
      <c r="U1442" s="180">
        <v>0</v>
      </c>
      <c r="V1442" s="969">
        <v>0</v>
      </c>
      <c r="W1442" s="180">
        <v>0</v>
      </c>
      <c r="X1442" s="969">
        <v>5</v>
      </c>
      <c r="Y1442" s="180">
        <v>2860</v>
      </c>
      <c r="Z1442" s="969">
        <v>0</v>
      </c>
      <c r="AA1442" s="180">
        <v>0</v>
      </c>
      <c r="AB1442" s="969">
        <v>0</v>
      </c>
      <c r="AC1442" s="180">
        <v>0</v>
      </c>
      <c r="AD1442" s="969">
        <v>0</v>
      </c>
      <c r="AE1442" s="180">
        <v>0</v>
      </c>
      <c r="AF1442" s="969">
        <v>0</v>
      </c>
      <c r="AG1442" s="180">
        <v>0</v>
      </c>
      <c r="AH1442" s="969">
        <v>0</v>
      </c>
      <c r="AI1442" s="180">
        <v>0</v>
      </c>
    </row>
    <row r="1443" spans="1:35" s="6" customFormat="1" ht="66">
      <c r="B1443" s="179">
        <v>103.24000000000001</v>
      </c>
      <c r="C1443" s="1025" t="s">
        <v>1603</v>
      </c>
      <c r="D1443" s="11"/>
      <c r="E1443" s="91">
        <v>33</v>
      </c>
      <c r="F1443" s="9" t="s">
        <v>11</v>
      </c>
      <c r="G1443" s="16" t="s">
        <v>12</v>
      </c>
      <c r="H1443" s="17" t="s">
        <v>13</v>
      </c>
      <c r="I1443" s="16" t="s">
        <v>14</v>
      </c>
      <c r="J1443" s="180">
        <v>112</v>
      </c>
      <c r="K1443" s="181">
        <v>3696</v>
      </c>
      <c r="L1443" s="969">
        <v>0</v>
      </c>
      <c r="M1443" s="180">
        <v>0</v>
      </c>
      <c r="N1443" s="969">
        <v>0</v>
      </c>
      <c r="O1443" s="180">
        <v>0</v>
      </c>
      <c r="P1443" s="969">
        <v>3</v>
      </c>
      <c r="Q1443" s="180">
        <v>336</v>
      </c>
      <c r="R1443" s="969">
        <v>0</v>
      </c>
      <c r="S1443" s="180">
        <v>0</v>
      </c>
      <c r="T1443" s="969">
        <v>0</v>
      </c>
      <c r="U1443" s="180">
        <v>0</v>
      </c>
      <c r="V1443" s="969">
        <v>0</v>
      </c>
      <c r="W1443" s="180">
        <v>0</v>
      </c>
      <c r="X1443" s="969">
        <v>30</v>
      </c>
      <c r="Y1443" s="180">
        <v>3360</v>
      </c>
      <c r="Z1443" s="969">
        <v>0</v>
      </c>
      <c r="AA1443" s="180">
        <v>0</v>
      </c>
      <c r="AB1443" s="969">
        <v>0</v>
      </c>
      <c r="AC1443" s="180">
        <v>0</v>
      </c>
      <c r="AD1443" s="969">
        <v>0</v>
      </c>
      <c r="AE1443" s="180">
        <v>0</v>
      </c>
      <c r="AF1443" s="969">
        <v>0</v>
      </c>
      <c r="AG1443" s="180">
        <v>0</v>
      </c>
      <c r="AH1443" s="969">
        <v>0</v>
      </c>
      <c r="AI1443" s="180">
        <v>0</v>
      </c>
    </row>
    <row r="1444" spans="1:35" s="6" customFormat="1" ht="66">
      <c r="B1444" s="179">
        <v>103.24000000000001</v>
      </c>
      <c r="C1444" s="1025" t="s">
        <v>1604</v>
      </c>
      <c r="D1444" s="11"/>
      <c r="E1444" s="91">
        <v>32</v>
      </c>
      <c r="F1444" s="9" t="s">
        <v>11</v>
      </c>
      <c r="G1444" s="16" t="s">
        <v>12</v>
      </c>
      <c r="H1444" s="17" t="s">
        <v>13</v>
      </c>
      <c r="I1444" s="16" t="s">
        <v>14</v>
      </c>
      <c r="J1444" s="180">
        <v>112</v>
      </c>
      <c r="K1444" s="181">
        <v>3584</v>
      </c>
      <c r="L1444" s="969">
        <v>0</v>
      </c>
      <c r="M1444" s="180">
        <v>0</v>
      </c>
      <c r="N1444" s="969">
        <v>0</v>
      </c>
      <c r="O1444" s="180">
        <v>0</v>
      </c>
      <c r="P1444" s="969">
        <v>2</v>
      </c>
      <c r="Q1444" s="180">
        <v>224</v>
      </c>
      <c r="R1444" s="969">
        <v>0</v>
      </c>
      <c r="S1444" s="180">
        <v>0</v>
      </c>
      <c r="T1444" s="969">
        <v>0</v>
      </c>
      <c r="U1444" s="180">
        <v>0</v>
      </c>
      <c r="V1444" s="969">
        <v>0</v>
      </c>
      <c r="W1444" s="180">
        <v>0</v>
      </c>
      <c r="X1444" s="969">
        <v>30</v>
      </c>
      <c r="Y1444" s="180">
        <v>3360</v>
      </c>
      <c r="Z1444" s="969">
        <v>0</v>
      </c>
      <c r="AA1444" s="180">
        <v>0</v>
      </c>
      <c r="AB1444" s="969">
        <v>0</v>
      </c>
      <c r="AC1444" s="180">
        <v>0</v>
      </c>
      <c r="AD1444" s="969">
        <v>0</v>
      </c>
      <c r="AE1444" s="180">
        <v>0</v>
      </c>
      <c r="AF1444" s="969">
        <v>0</v>
      </c>
      <c r="AG1444" s="180">
        <v>0</v>
      </c>
      <c r="AH1444" s="969">
        <v>0</v>
      </c>
      <c r="AI1444" s="180">
        <v>0</v>
      </c>
    </row>
    <row r="1445" spans="1:35" s="6" customFormat="1" ht="66">
      <c r="B1445" s="179">
        <v>69.600000000000009</v>
      </c>
      <c r="C1445" s="1026" t="s">
        <v>1605</v>
      </c>
      <c r="D1445" s="11"/>
      <c r="E1445" s="91">
        <v>20</v>
      </c>
      <c r="F1445" s="9" t="s">
        <v>11</v>
      </c>
      <c r="G1445" s="16" t="s">
        <v>12</v>
      </c>
      <c r="H1445" s="17" t="s">
        <v>13</v>
      </c>
      <c r="I1445" s="16" t="s">
        <v>14</v>
      </c>
      <c r="J1445" s="180">
        <v>76</v>
      </c>
      <c r="K1445" s="181">
        <v>1520</v>
      </c>
      <c r="L1445" s="969">
        <v>3</v>
      </c>
      <c r="M1445" s="180">
        <v>228</v>
      </c>
      <c r="N1445" s="969">
        <v>0</v>
      </c>
      <c r="O1445" s="180">
        <v>0</v>
      </c>
      <c r="P1445" s="969">
        <v>13</v>
      </c>
      <c r="Q1445" s="180">
        <v>988</v>
      </c>
      <c r="R1445" s="969">
        <v>2</v>
      </c>
      <c r="S1445" s="180">
        <v>152</v>
      </c>
      <c r="T1445" s="969">
        <v>0</v>
      </c>
      <c r="U1445" s="180">
        <v>0</v>
      </c>
      <c r="V1445" s="969">
        <v>0</v>
      </c>
      <c r="W1445" s="180">
        <v>0</v>
      </c>
      <c r="X1445" s="969">
        <v>1</v>
      </c>
      <c r="Y1445" s="180">
        <v>76</v>
      </c>
      <c r="Z1445" s="969">
        <v>0</v>
      </c>
      <c r="AA1445" s="180">
        <v>0</v>
      </c>
      <c r="AB1445" s="969">
        <v>0</v>
      </c>
      <c r="AC1445" s="180">
        <v>0</v>
      </c>
      <c r="AD1445" s="969">
        <v>1</v>
      </c>
      <c r="AE1445" s="180">
        <v>76</v>
      </c>
      <c r="AF1445" s="969">
        <v>0</v>
      </c>
      <c r="AG1445" s="180">
        <v>0</v>
      </c>
      <c r="AH1445" s="969">
        <v>0</v>
      </c>
      <c r="AI1445" s="180">
        <v>0</v>
      </c>
    </row>
    <row r="1446" spans="1:35" s="150" customFormat="1" ht="33.75">
      <c r="A1446" s="6"/>
      <c r="B1446" s="50">
        <v>293</v>
      </c>
      <c r="C1446" s="50" t="s">
        <v>1606</v>
      </c>
      <c r="D1446" s="50"/>
      <c r="E1446" s="968"/>
      <c r="F1446" s="968"/>
      <c r="G1446" s="968"/>
      <c r="H1446" s="968"/>
      <c r="I1446" s="968"/>
      <c r="J1446" s="968"/>
      <c r="K1446" s="968">
        <v>40325</v>
      </c>
      <c r="L1446" s="967">
        <v>5250</v>
      </c>
      <c r="M1446" s="968">
        <v>0</v>
      </c>
      <c r="N1446" s="967">
        <v>0</v>
      </c>
      <c r="O1446" s="968">
        <v>0</v>
      </c>
      <c r="P1446" s="967">
        <v>4</v>
      </c>
      <c r="Q1446" s="968">
        <v>3000</v>
      </c>
      <c r="R1446" s="967">
        <v>98</v>
      </c>
      <c r="S1446" s="968">
        <v>10464</v>
      </c>
      <c r="T1446" s="967">
        <v>0</v>
      </c>
      <c r="U1446" s="968">
        <v>0</v>
      </c>
      <c r="V1446" s="967">
        <v>0</v>
      </c>
      <c r="W1446" s="968">
        <v>0</v>
      </c>
      <c r="X1446" s="967">
        <v>169</v>
      </c>
      <c r="Y1446" s="968">
        <v>26666</v>
      </c>
      <c r="Z1446" s="967">
        <v>5250</v>
      </c>
      <c r="AA1446" s="968">
        <v>0</v>
      </c>
      <c r="AB1446" s="967">
        <v>0</v>
      </c>
      <c r="AC1446" s="968">
        <v>0</v>
      </c>
      <c r="AD1446" s="967">
        <v>22</v>
      </c>
      <c r="AE1446" s="968">
        <v>202</v>
      </c>
      <c r="AF1446" s="967">
        <v>0</v>
      </c>
      <c r="AG1446" s="968">
        <v>0</v>
      </c>
      <c r="AH1446" s="967">
        <v>0</v>
      </c>
      <c r="AI1446" s="968">
        <v>0</v>
      </c>
    </row>
    <row r="1447" spans="1:35" s="6" customFormat="1" ht="24">
      <c r="B1447" s="50">
        <v>29301</v>
      </c>
      <c r="C1447" s="948" t="s">
        <v>1607</v>
      </c>
      <c r="D1447" s="11"/>
      <c r="E1447" s="964"/>
      <c r="F1447" s="964"/>
      <c r="G1447" s="964"/>
      <c r="H1447" s="964"/>
      <c r="I1447" s="964"/>
      <c r="J1447" s="964"/>
      <c r="K1447" s="964">
        <v>40325</v>
      </c>
      <c r="L1447" s="988">
        <v>5250</v>
      </c>
      <c r="M1447" s="964">
        <v>0</v>
      </c>
      <c r="N1447" s="988">
        <v>0</v>
      </c>
      <c r="O1447" s="964">
        <v>0</v>
      </c>
      <c r="P1447" s="988">
        <v>4</v>
      </c>
      <c r="Q1447" s="964">
        <v>3000</v>
      </c>
      <c r="R1447" s="988">
        <v>98</v>
      </c>
      <c r="S1447" s="964">
        <v>10464</v>
      </c>
      <c r="T1447" s="988">
        <v>0</v>
      </c>
      <c r="U1447" s="964">
        <v>0</v>
      </c>
      <c r="V1447" s="988">
        <v>0</v>
      </c>
      <c r="W1447" s="964">
        <v>0</v>
      </c>
      <c r="X1447" s="988">
        <v>169</v>
      </c>
      <c r="Y1447" s="964">
        <v>26666</v>
      </c>
      <c r="Z1447" s="988">
        <v>5250</v>
      </c>
      <c r="AA1447" s="964">
        <v>0</v>
      </c>
      <c r="AB1447" s="988">
        <v>0</v>
      </c>
      <c r="AC1447" s="964">
        <v>0</v>
      </c>
      <c r="AD1447" s="988">
        <v>22</v>
      </c>
      <c r="AE1447" s="964">
        <v>202</v>
      </c>
      <c r="AF1447" s="988">
        <v>0</v>
      </c>
      <c r="AG1447" s="964">
        <v>0</v>
      </c>
      <c r="AH1447" s="988">
        <v>0</v>
      </c>
      <c r="AI1447" s="964">
        <v>0</v>
      </c>
    </row>
    <row r="1448" spans="1:35" s="6" customFormat="1" ht="66">
      <c r="B1448" s="55">
        <v>42.98571428571428</v>
      </c>
      <c r="C1448" s="193" t="s">
        <v>1609</v>
      </c>
      <c r="D1448" s="11"/>
      <c r="E1448" s="91">
        <v>12</v>
      </c>
      <c r="F1448" s="9" t="s">
        <v>11</v>
      </c>
      <c r="G1448" s="16" t="s">
        <v>12</v>
      </c>
      <c r="H1448" s="17" t="s">
        <v>13</v>
      </c>
      <c r="I1448" s="16" t="s">
        <v>14</v>
      </c>
      <c r="J1448" s="39">
        <v>47</v>
      </c>
      <c r="K1448" s="18">
        <v>564</v>
      </c>
      <c r="L1448" s="969">
        <v>0</v>
      </c>
      <c r="M1448" s="39">
        <v>0</v>
      </c>
      <c r="N1448" s="1075">
        <v>0</v>
      </c>
      <c r="O1448" s="39">
        <v>0</v>
      </c>
      <c r="P1448" s="1075">
        <v>0</v>
      </c>
      <c r="Q1448" s="39">
        <v>0</v>
      </c>
      <c r="R1448" s="1075">
        <v>2</v>
      </c>
      <c r="S1448" s="39">
        <v>94</v>
      </c>
      <c r="T1448" s="1075">
        <v>0</v>
      </c>
      <c r="U1448" s="39">
        <v>0</v>
      </c>
      <c r="V1448" s="1075">
        <v>0</v>
      </c>
      <c r="W1448" s="39">
        <v>0</v>
      </c>
      <c r="X1448" s="1075">
        <v>10</v>
      </c>
      <c r="Y1448" s="39">
        <v>470</v>
      </c>
      <c r="Z1448" s="1075">
        <v>0</v>
      </c>
      <c r="AA1448" s="39">
        <v>0</v>
      </c>
      <c r="AB1448" s="1075">
        <v>0</v>
      </c>
      <c r="AC1448" s="39">
        <v>0</v>
      </c>
      <c r="AD1448" s="1075">
        <v>0</v>
      </c>
      <c r="AE1448" s="39">
        <v>0</v>
      </c>
      <c r="AF1448" s="1075">
        <v>0</v>
      </c>
      <c r="AG1448" s="39">
        <v>0</v>
      </c>
      <c r="AH1448" s="1075">
        <v>0</v>
      </c>
      <c r="AI1448" s="39">
        <v>0</v>
      </c>
    </row>
    <row r="1449" spans="1:35" s="6" customFormat="1" ht="66">
      <c r="B1449" s="55">
        <v>96.638571428571439</v>
      </c>
      <c r="C1449" s="193" t="s">
        <v>1610</v>
      </c>
      <c r="D1449" s="11"/>
      <c r="E1449" s="91">
        <v>16</v>
      </c>
      <c r="F1449" s="9" t="s">
        <v>11</v>
      </c>
      <c r="G1449" s="16" t="s">
        <v>12</v>
      </c>
      <c r="H1449" s="17" t="s">
        <v>13</v>
      </c>
      <c r="I1449" s="16" t="s">
        <v>14</v>
      </c>
      <c r="J1449" s="39">
        <v>105</v>
      </c>
      <c r="K1449" s="18">
        <v>1680</v>
      </c>
      <c r="L1449" s="969">
        <v>0</v>
      </c>
      <c r="M1449" s="39">
        <v>0</v>
      </c>
      <c r="N1449" s="1075">
        <v>0</v>
      </c>
      <c r="O1449" s="39">
        <v>0</v>
      </c>
      <c r="P1449" s="1075">
        <v>0</v>
      </c>
      <c r="Q1449" s="39">
        <v>0</v>
      </c>
      <c r="R1449" s="1075">
        <v>4</v>
      </c>
      <c r="S1449" s="39">
        <v>420</v>
      </c>
      <c r="T1449" s="1075">
        <v>0</v>
      </c>
      <c r="U1449" s="39">
        <v>0</v>
      </c>
      <c r="V1449" s="1075">
        <v>0</v>
      </c>
      <c r="W1449" s="39">
        <v>0</v>
      </c>
      <c r="X1449" s="1075">
        <v>11</v>
      </c>
      <c r="Y1449" s="39">
        <v>1155</v>
      </c>
      <c r="Z1449" s="1075">
        <v>0</v>
      </c>
      <c r="AA1449" s="39">
        <v>0</v>
      </c>
      <c r="AB1449" s="1075">
        <v>0</v>
      </c>
      <c r="AC1449" s="39">
        <v>0</v>
      </c>
      <c r="AD1449" s="1075">
        <v>1</v>
      </c>
      <c r="AE1449" s="39">
        <v>105</v>
      </c>
      <c r="AF1449" s="1075">
        <v>0</v>
      </c>
      <c r="AG1449" s="39">
        <v>0</v>
      </c>
      <c r="AH1449" s="1075">
        <v>0</v>
      </c>
      <c r="AI1449" s="39">
        <v>0</v>
      </c>
    </row>
    <row r="1450" spans="1:35" s="6" customFormat="1" ht="66">
      <c r="B1450" s="55">
        <v>52.624285714285712</v>
      </c>
      <c r="C1450" s="193" t="s">
        <v>1611</v>
      </c>
      <c r="D1450" s="11"/>
      <c r="E1450" s="91">
        <v>16</v>
      </c>
      <c r="F1450" s="9" t="s">
        <v>11</v>
      </c>
      <c r="G1450" s="16" t="s">
        <v>12</v>
      </c>
      <c r="H1450" s="17" t="s">
        <v>13</v>
      </c>
      <c r="I1450" s="16" t="s">
        <v>14</v>
      </c>
      <c r="J1450" s="39">
        <v>57</v>
      </c>
      <c r="K1450" s="18">
        <v>912</v>
      </c>
      <c r="L1450" s="969">
        <v>0</v>
      </c>
      <c r="M1450" s="39">
        <v>0</v>
      </c>
      <c r="N1450" s="1075">
        <v>0</v>
      </c>
      <c r="O1450" s="39">
        <v>0</v>
      </c>
      <c r="P1450" s="1075">
        <v>0</v>
      </c>
      <c r="Q1450" s="39">
        <v>0</v>
      </c>
      <c r="R1450" s="1075">
        <v>4</v>
      </c>
      <c r="S1450" s="39">
        <v>228</v>
      </c>
      <c r="T1450" s="1075">
        <v>0</v>
      </c>
      <c r="U1450" s="39">
        <v>0</v>
      </c>
      <c r="V1450" s="1075">
        <v>0</v>
      </c>
      <c r="W1450" s="39">
        <v>0</v>
      </c>
      <c r="X1450" s="1075">
        <v>11</v>
      </c>
      <c r="Y1450" s="39">
        <v>627</v>
      </c>
      <c r="Z1450" s="1075">
        <v>0</v>
      </c>
      <c r="AA1450" s="39">
        <v>0</v>
      </c>
      <c r="AB1450" s="1075">
        <v>0</v>
      </c>
      <c r="AC1450" s="39">
        <v>0</v>
      </c>
      <c r="AD1450" s="1075">
        <v>1</v>
      </c>
      <c r="AE1450" s="39">
        <v>57</v>
      </c>
      <c r="AF1450" s="1075">
        <v>0</v>
      </c>
      <c r="AG1450" s="39">
        <v>0</v>
      </c>
      <c r="AH1450" s="1075">
        <v>0</v>
      </c>
      <c r="AI1450" s="39">
        <v>0</v>
      </c>
    </row>
    <row r="1451" spans="1:35" s="6" customFormat="1" ht="66">
      <c r="B1451" s="55">
        <v>1633.0247999999999</v>
      </c>
      <c r="C1451" s="168" t="s">
        <v>1612</v>
      </c>
      <c r="D1451" s="11"/>
      <c r="E1451" s="91">
        <v>2</v>
      </c>
      <c r="F1451" s="9" t="s">
        <v>11</v>
      </c>
      <c r="G1451" s="16" t="s">
        <v>12</v>
      </c>
      <c r="H1451" s="17" t="s">
        <v>13</v>
      </c>
      <c r="I1451" s="16" t="s">
        <v>14</v>
      </c>
      <c r="J1451" s="39">
        <v>1764</v>
      </c>
      <c r="K1451" s="18">
        <v>3528</v>
      </c>
      <c r="L1451" s="969">
        <v>0</v>
      </c>
      <c r="M1451" s="39">
        <v>0</v>
      </c>
      <c r="N1451" s="1075">
        <v>0</v>
      </c>
      <c r="O1451" s="39">
        <v>0</v>
      </c>
      <c r="P1451" s="1075">
        <v>0</v>
      </c>
      <c r="Q1451" s="39">
        <v>0</v>
      </c>
      <c r="R1451" s="1075">
        <v>0</v>
      </c>
      <c r="S1451" s="39">
        <v>0</v>
      </c>
      <c r="T1451" s="1075">
        <v>0</v>
      </c>
      <c r="U1451" s="39">
        <v>0</v>
      </c>
      <c r="V1451" s="1075">
        <v>0</v>
      </c>
      <c r="W1451" s="39">
        <v>0</v>
      </c>
      <c r="X1451" s="1075">
        <v>2</v>
      </c>
      <c r="Y1451" s="39">
        <v>3528</v>
      </c>
      <c r="Z1451" s="1075">
        <v>0</v>
      </c>
      <c r="AA1451" s="39">
        <v>0</v>
      </c>
      <c r="AB1451" s="1075">
        <v>0</v>
      </c>
      <c r="AC1451" s="39">
        <v>0</v>
      </c>
      <c r="AD1451" s="1075">
        <v>0</v>
      </c>
      <c r="AE1451" s="39">
        <v>0</v>
      </c>
      <c r="AF1451" s="1075">
        <v>0</v>
      </c>
      <c r="AG1451" s="39">
        <v>0</v>
      </c>
      <c r="AH1451" s="1075">
        <v>0</v>
      </c>
      <c r="AI1451" s="39">
        <v>0</v>
      </c>
    </row>
    <row r="1452" spans="1:35" s="6" customFormat="1" ht="66">
      <c r="B1452" s="55">
        <v>179.15</v>
      </c>
      <c r="C1452" s="13" t="s">
        <v>1613</v>
      </c>
      <c r="D1452" s="11"/>
      <c r="E1452" s="91">
        <v>3</v>
      </c>
      <c r="F1452" s="9" t="s">
        <v>550</v>
      </c>
      <c r="G1452" s="16" t="s">
        <v>12</v>
      </c>
      <c r="H1452" s="17" t="s">
        <v>13</v>
      </c>
      <c r="I1452" s="16" t="s">
        <v>14</v>
      </c>
      <c r="J1452" s="39">
        <v>194</v>
      </c>
      <c r="K1452" s="18">
        <v>582</v>
      </c>
      <c r="L1452" s="969">
        <v>0</v>
      </c>
      <c r="M1452" s="39">
        <v>0</v>
      </c>
      <c r="N1452" s="1075">
        <v>0</v>
      </c>
      <c r="O1452" s="39">
        <v>0</v>
      </c>
      <c r="P1452" s="1075">
        <v>0</v>
      </c>
      <c r="Q1452" s="39">
        <v>0</v>
      </c>
      <c r="R1452" s="1075">
        <v>1</v>
      </c>
      <c r="S1452" s="39">
        <v>194</v>
      </c>
      <c r="T1452" s="1075">
        <v>0</v>
      </c>
      <c r="U1452" s="39">
        <v>0</v>
      </c>
      <c r="V1452" s="1075">
        <v>0</v>
      </c>
      <c r="W1452" s="39">
        <v>0</v>
      </c>
      <c r="X1452" s="1075">
        <v>2</v>
      </c>
      <c r="Y1452" s="39">
        <v>388</v>
      </c>
      <c r="Z1452" s="1075">
        <v>0</v>
      </c>
      <c r="AA1452" s="39">
        <v>0</v>
      </c>
      <c r="AB1452" s="1075">
        <v>0</v>
      </c>
      <c r="AC1452" s="39">
        <v>0</v>
      </c>
      <c r="AD1452" s="1075">
        <v>0</v>
      </c>
      <c r="AE1452" s="39">
        <v>0</v>
      </c>
      <c r="AF1452" s="1075">
        <v>0</v>
      </c>
      <c r="AG1452" s="39">
        <v>0</v>
      </c>
      <c r="AH1452" s="1075">
        <v>0</v>
      </c>
      <c r="AI1452" s="39">
        <v>0</v>
      </c>
    </row>
    <row r="1453" spans="1:35" s="6" customFormat="1" ht="66">
      <c r="A1453" s="152"/>
      <c r="B1453" s="31"/>
      <c r="C1453" s="13" t="s">
        <v>1614</v>
      </c>
      <c r="D1453" s="14"/>
      <c r="E1453" s="91">
        <v>5257</v>
      </c>
      <c r="F1453" s="9" t="s">
        <v>22</v>
      </c>
      <c r="G1453" s="16" t="s">
        <v>12</v>
      </c>
      <c r="H1453" s="17" t="s">
        <v>13</v>
      </c>
      <c r="I1453" s="16" t="s">
        <v>14</v>
      </c>
      <c r="J1453" s="194"/>
      <c r="K1453" s="194">
        <v>5250</v>
      </c>
      <c r="L1453" s="963">
        <v>5250</v>
      </c>
      <c r="M1453" s="194">
        <v>0</v>
      </c>
      <c r="N1453" s="963">
        <v>0</v>
      </c>
      <c r="O1453" s="194">
        <v>0</v>
      </c>
      <c r="P1453" s="963">
        <v>0</v>
      </c>
      <c r="Q1453" s="194">
        <v>0</v>
      </c>
      <c r="R1453" s="963">
        <v>0</v>
      </c>
      <c r="S1453" s="194">
        <v>0</v>
      </c>
      <c r="T1453" s="963">
        <v>0</v>
      </c>
      <c r="U1453" s="194">
        <v>0</v>
      </c>
      <c r="V1453" s="963">
        <v>0</v>
      </c>
      <c r="W1453" s="194">
        <v>0</v>
      </c>
      <c r="X1453" s="963">
        <v>7</v>
      </c>
      <c r="Y1453" s="194">
        <v>5257</v>
      </c>
      <c r="Z1453" s="963">
        <v>5250</v>
      </c>
      <c r="AA1453" s="194">
        <v>0</v>
      </c>
      <c r="AB1453" s="963">
        <v>0</v>
      </c>
      <c r="AC1453" s="194">
        <v>0</v>
      </c>
      <c r="AD1453" s="963">
        <v>0</v>
      </c>
      <c r="AE1453" s="194">
        <v>0</v>
      </c>
      <c r="AF1453" s="963">
        <v>0</v>
      </c>
      <c r="AG1453" s="194">
        <v>0</v>
      </c>
      <c r="AH1453" s="963">
        <v>0</v>
      </c>
      <c r="AI1453" s="194">
        <v>0</v>
      </c>
    </row>
    <row r="1454" spans="1:35" s="6" customFormat="1" ht="66">
      <c r="B1454" s="55">
        <v>110</v>
      </c>
      <c r="C1454" s="98" t="s">
        <v>1615</v>
      </c>
      <c r="D1454" s="11"/>
      <c r="E1454" s="91">
        <v>6</v>
      </c>
      <c r="F1454" s="9" t="s">
        <v>22</v>
      </c>
      <c r="G1454" s="16" t="s">
        <v>12</v>
      </c>
      <c r="H1454" s="17" t="s">
        <v>13</v>
      </c>
      <c r="I1454" s="16" t="s">
        <v>14</v>
      </c>
      <c r="J1454" s="39">
        <v>119</v>
      </c>
      <c r="K1454" s="18">
        <v>714</v>
      </c>
      <c r="L1454" s="969">
        <v>0</v>
      </c>
      <c r="M1454" s="39">
        <v>0</v>
      </c>
      <c r="N1454" s="1075">
        <v>0</v>
      </c>
      <c r="O1454" s="39">
        <v>0</v>
      </c>
      <c r="P1454" s="1075">
        <v>0</v>
      </c>
      <c r="Q1454" s="39">
        <v>0</v>
      </c>
      <c r="R1454" s="1075">
        <v>1</v>
      </c>
      <c r="S1454" s="39">
        <v>119</v>
      </c>
      <c r="T1454" s="1075">
        <v>0</v>
      </c>
      <c r="U1454" s="39">
        <v>0</v>
      </c>
      <c r="V1454" s="1075">
        <v>0</v>
      </c>
      <c r="W1454" s="39">
        <v>0</v>
      </c>
      <c r="X1454" s="1075">
        <v>5</v>
      </c>
      <c r="Y1454" s="39">
        <v>595</v>
      </c>
      <c r="Z1454" s="1075">
        <v>0</v>
      </c>
      <c r="AA1454" s="39">
        <v>0</v>
      </c>
      <c r="AB1454" s="1075">
        <v>0</v>
      </c>
      <c r="AC1454" s="39">
        <v>0</v>
      </c>
      <c r="AD1454" s="1075">
        <v>0</v>
      </c>
      <c r="AE1454" s="39">
        <v>0</v>
      </c>
      <c r="AF1454" s="1075">
        <v>0</v>
      </c>
      <c r="AG1454" s="39">
        <v>0</v>
      </c>
      <c r="AH1454" s="1075">
        <v>0</v>
      </c>
      <c r="AI1454" s="39">
        <v>0</v>
      </c>
    </row>
    <row r="1455" spans="1:35" s="6" customFormat="1" ht="66">
      <c r="B1455" s="55">
        <v>110.24639999999999</v>
      </c>
      <c r="C1455" s="184" t="s">
        <v>1617</v>
      </c>
      <c r="D1455" s="11"/>
      <c r="E1455" s="91">
        <v>6</v>
      </c>
      <c r="F1455" s="190" t="s">
        <v>22</v>
      </c>
      <c r="G1455" s="16" t="s">
        <v>12</v>
      </c>
      <c r="H1455" s="17" t="s">
        <v>13</v>
      </c>
      <c r="I1455" s="16" t="s">
        <v>14</v>
      </c>
      <c r="J1455" s="39">
        <v>120</v>
      </c>
      <c r="K1455" s="18">
        <v>720</v>
      </c>
      <c r="L1455" s="969">
        <v>0</v>
      </c>
      <c r="M1455" s="39">
        <v>0</v>
      </c>
      <c r="N1455" s="1075">
        <v>0</v>
      </c>
      <c r="O1455" s="39">
        <v>0</v>
      </c>
      <c r="P1455" s="1075">
        <v>0</v>
      </c>
      <c r="Q1455" s="39">
        <v>0</v>
      </c>
      <c r="R1455" s="1075">
        <v>0</v>
      </c>
      <c r="S1455" s="39">
        <v>0</v>
      </c>
      <c r="T1455" s="1075">
        <v>0</v>
      </c>
      <c r="U1455" s="39">
        <v>0</v>
      </c>
      <c r="V1455" s="1075">
        <v>0</v>
      </c>
      <c r="W1455" s="39">
        <v>0</v>
      </c>
      <c r="X1455" s="1075">
        <v>6</v>
      </c>
      <c r="Y1455" s="39">
        <v>720</v>
      </c>
      <c r="Z1455" s="1075">
        <v>0</v>
      </c>
      <c r="AA1455" s="39">
        <v>0</v>
      </c>
      <c r="AB1455" s="1075">
        <v>0</v>
      </c>
      <c r="AC1455" s="39">
        <v>0</v>
      </c>
      <c r="AD1455" s="1075">
        <v>0</v>
      </c>
      <c r="AE1455" s="39">
        <v>0</v>
      </c>
      <c r="AF1455" s="1075">
        <v>0</v>
      </c>
      <c r="AG1455" s="39">
        <v>0</v>
      </c>
      <c r="AH1455" s="1075">
        <v>0</v>
      </c>
      <c r="AI1455" s="39">
        <v>0</v>
      </c>
    </row>
    <row r="1456" spans="1:35" s="6" customFormat="1" ht="66">
      <c r="B1456" s="55">
        <v>96.465599999999995</v>
      </c>
      <c r="C1456" s="168" t="s">
        <v>1618</v>
      </c>
      <c r="D1456" s="11"/>
      <c r="E1456" s="91">
        <v>7</v>
      </c>
      <c r="F1456" s="190" t="s">
        <v>22</v>
      </c>
      <c r="G1456" s="16" t="s">
        <v>12</v>
      </c>
      <c r="H1456" s="17" t="s">
        <v>13</v>
      </c>
      <c r="I1456" s="16" t="s">
        <v>14</v>
      </c>
      <c r="J1456" s="39">
        <v>105</v>
      </c>
      <c r="K1456" s="18">
        <v>735</v>
      </c>
      <c r="L1456" s="969">
        <v>0</v>
      </c>
      <c r="M1456" s="39">
        <v>0</v>
      </c>
      <c r="N1456" s="1075">
        <v>0</v>
      </c>
      <c r="O1456" s="39">
        <v>0</v>
      </c>
      <c r="P1456" s="1075">
        <v>0</v>
      </c>
      <c r="Q1456" s="39">
        <v>0</v>
      </c>
      <c r="R1456" s="1075">
        <v>1</v>
      </c>
      <c r="S1456" s="39">
        <v>105</v>
      </c>
      <c r="T1456" s="1075">
        <v>0</v>
      </c>
      <c r="U1456" s="39">
        <v>0</v>
      </c>
      <c r="V1456" s="1075">
        <v>0</v>
      </c>
      <c r="W1456" s="39">
        <v>0</v>
      </c>
      <c r="X1456" s="1075">
        <v>6</v>
      </c>
      <c r="Y1456" s="39">
        <v>630</v>
      </c>
      <c r="Z1456" s="1075">
        <v>0</v>
      </c>
      <c r="AA1456" s="39">
        <v>0</v>
      </c>
      <c r="AB1456" s="1075">
        <v>0</v>
      </c>
      <c r="AC1456" s="39">
        <v>0</v>
      </c>
      <c r="AD1456" s="1075">
        <v>0</v>
      </c>
      <c r="AE1456" s="39">
        <v>0</v>
      </c>
      <c r="AF1456" s="1075">
        <v>0</v>
      </c>
      <c r="AG1456" s="39">
        <v>0</v>
      </c>
      <c r="AH1456" s="1075">
        <v>0</v>
      </c>
      <c r="AI1456" s="39">
        <v>0</v>
      </c>
    </row>
    <row r="1457" spans="1:38" s="6" customFormat="1" ht="66">
      <c r="B1457" s="55">
        <v>34.451999999999998</v>
      </c>
      <c r="C1457" s="168" t="s">
        <v>1619</v>
      </c>
      <c r="D1457" s="11"/>
      <c r="E1457" s="91">
        <v>5</v>
      </c>
      <c r="F1457" s="190" t="s">
        <v>22</v>
      </c>
      <c r="G1457" s="16" t="s">
        <v>12</v>
      </c>
      <c r="H1457" s="17" t="s">
        <v>13</v>
      </c>
      <c r="I1457" s="16" t="s">
        <v>14</v>
      </c>
      <c r="J1457" s="39">
        <v>38</v>
      </c>
      <c r="K1457" s="18">
        <v>190</v>
      </c>
      <c r="L1457" s="969">
        <v>0</v>
      </c>
      <c r="M1457" s="39">
        <v>0</v>
      </c>
      <c r="N1457" s="1075">
        <v>0</v>
      </c>
      <c r="O1457" s="39">
        <v>0</v>
      </c>
      <c r="P1457" s="1075">
        <v>0</v>
      </c>
      <c r="Q1457" s="39">
        <v>0</v>
      </c>
      <c r="R1457" s="1075">
        <v>2</v>
      </c>
      <c r="S1457" s="39">
        <v>76</v>
      </c>
      <c r="T1457" s="1075">
        <v>0</v>
      </c>
      <c r="U1457" s="39">
        <v>0</v>
      </c>
      <c r="V1457" s="1075">
        <v>0</v>
      </c>
      <c r="W1457" s="39">
        <v>0</v>
      </c>
      <c r="X1457" s="1075">
        <v>3</v>
      </c>
      <c r="Y1457" s="39">
        <v>114</v>
      </c>
      <c r="Z1457" s="1075">
        <v>0</v>
      </c>
      <c r="AA1457" s="39">
        <v>0</v>
      </c>
      <c r="AB1457" s="1075">
        <v>0</v>
      </c>
      <c r="AC1457" s="39">
        <v>0</v>
      </c>
      <c r="AD1457" s="1075">
        <v>0</v>
      </c>
      <c r="AE1457" s="39">
        <v>0</v>
      </c>
      <c r="AF1457" s="1075">
        <v>0</v>
      </c>
      <c r="AG1457" s="39">
        <v>0</v>
      </c>
      <c r="AH1457" s="1075">
        <v>0</v>
      </c>
      <c r="AI1457" s="39">
        <v>0</v>
      </c>
    </row>
    <row r="1458" spans="1:38" s="6" customFormat="1" ht="66">
      <c r="B1458" s="55">
        <v>41.342399999999998</v>
      </c>
      <c r="C1458" s="168" t="s">
        <v>1620</v>
      </c>
      <c r="D1458" s="11"/>
      <c r="E1458" s="91">
        <v>2</v>
      </c>
      <c r="F1458" s="190" t="s">
        <v>11</v>
      </c>
      <c r="G1458" s="16" t="s">
        <v>12</v>
      </c>
      <c r="H1458" s="17" t="s">
        <v>13</v>
      </c>
      <c r="I1458" s="16" t="s">
        <v>14</v>
      </c>
      <c r="J1458" s="39">
        <v>45</v>
      </c>
      <c r="K1458" s="18">
        <v>90</v>
      </c>
      <c r="L1458" s="969">
        <v>0</v>
      </c>
      <c r="M1458" s="39">
        <v>0</v>
      </c>
      <c r="N1458" s="1075">
        <v>0</v>
      </c>
      <c r="O1458" s="39">
        <v>0</v>
      </c>
      <c r="P1458" s="1075">
        <v>0</v>
      </c>
      <c r="Q1458" s="39">
        <v>0</v>
      </c>
      <c r="R1458" s="1075">
        <v>0</v>
      </c>
      <c r="S1458" s="39">
        <v>0</v>
      </c>
      <c r="T1458" s="1075">
        <v>0</v>
      </c>
      <c r="U1458" s="39">
        <v>0</v>
      </c>
      <c r="V1458" s="1075">
        <v>0</v>
      </c>
      <c r="W1458" s="39">
        <v>0</v>
      </c>
      <c r="X1458" s="1075">
        <v>2</v>
      </c>
      <c r="Y1458" s="39">
        <v>90</v>
      </c>
      <c r="Z1458" s="1075">
        <v>0</v>
      </c>
      <c r="AA1458" s="39">
        <v>0</v>
      </c>
      <c r="AB1458" s="1075">
        <v>0</v>
      </c>
      <c r="AC1458" s="39">
        <v>0</v>
      </c>
      <c r="AD1458" s="1075">
        <v>0</v>
      </c>
      <c r="AE1458" s="39">
        <v>0</v>
      </c>
      <c r="AF1458" s="1075">
        <v>0</v>
      </c>
      <c r="AG1458" s="39">
        <v>0</v>
      </c>
      <c r="AH1458" s="1075">
        <v>0</v>
      </c>
      <c r="AI1458" s="39">
        <v>0</v>
      </c>
      <c r="AL1458" s="8"/>
    </row>
    <row r="1459" spans="1:38" s="6" customFormat="1" ht="66">
      <c r="B1459" s="55">
        <v>449.72142857142859</v>
      </c>
      <c r="C1459" s="196" t="s">
        <v>1621</v>
      </c>
      <c r="D1459" s="11"/>
      <c r="E1459" s="91">
        <v>25</v>
      </c>
      <c r="F1459" s="190" t="s">
        <v>11</v>
      </c>
      <c r="G1459" s="16" t="s">
        <v>12</v>
      </c>
      <c r="H1459" s="17" t="s">
        <v>13</v>
      </c>
      <c r="I1459" s="16" t="s">
        <v>14</v>
      </c>
      <c r="J1459" s="39">
        <v>486</v>
      </c>
      <c r="K1459" s="18">
        <v>12150</v>
      </c>
      <c r="L1459" s="969">
        <v>0</v>
      </c>
      <c r="M1459" s="39">
        <v>0</v>
      </c>
      <c r="N1459" s="1075">
        <v>0</v>
      </c>
      <c r="O1459" s="39">
        <v>0</v>
      </c>
      <c r="P1459" s="1075">
        <v>0</v>
      </c>
      <c r="Q1459" s="39">
        <v>0</v>
      </c>
      <c r="R1459" s="1075">
        <v>3</v>
      </c>
      <c r="S1459" s="39">
        <v>1458</v>
      </c>
      <c r="T1459" s="1075">
        <v>0</v>
      </c>
      <c r="U1459" s="39">
        <v>0</v>
      </c>
      <c r="V1459" s="1075">
        <v>0</v>
      </c>
      <c r="W1459" s="39">
        <v>0</v>
      </c>
      <c r="X1459" s="1075">
        <v>22</v>
      </c>
      <c r="Y1459" s="39">
        <v>10692</v>
      </c>
      <c r="Z1459" s="1075">
        <v>0</v>
      </c>
      <c r="AA1459" s="39">
        <v>0</v>
      </c>
      <c r="AB1459" s="1075">
        <v>0</v>
      </c>
      <c r="AC1459" s="39">
        <v>0</v>
      </c>
      <c r="AD1459" s="1075">
        <v>0</v>
      </c>
      <c r="AE1459" s="39">
        <v>0</v>
      </c>
      <c r="AF1459" s="1075">
        <v>0</v>
      </c>
      <c r="AG1459" s="39">
        <v>0</v>
      </c>
      <c r="AH1459" s="1075">
        <v>0</v>
      </c>
      <c r="AI1459" s="39">
        <v>0</v>
      </c>
    </row>
    <row r="1460" spans="1:38" s="205" customFormat="1" ht="57.75" customHeight="1">
      <c r="A1460" s="6"/>
      <c r="B1460" s="55">
        <v>1.6536959999999998</v>
      </c>
      <c r="C1460" s="188" t="s">
        <v>1622</v>
      </c>
      <c r="D1460" s="11"/>
      <c r="E1460" s="91">
        <v>100</v>
      </c>
      <c r="F1460" s="190" t="s">
        <v>11</v>
      </c>
      <c r="G1460" s="16" t="s">
        <v>12</v>
      </c>
      <c r="H1460" s="17" t="s">
        <v>13</v>
      </c>
      <c r="I1460" s="16" t="s">
        <v>14</v>
      </c>
      <c r="J1460" s="39">
        <v>2</v>
      </c>
      <c r="K1460" s="18">
        <v>200</v>
      </c>
      <c r="L1460" s="969">
        <v>0</v>
      </c>
      <c r="M1460" s="39">
        <v>0</v>
      </c>
      <c r="N1460" s="1075">
        <v>0</v>
      </c>
      <c r="O1460" s="39">
        <v>0</v>
      </c>
      <c r="P1460" s="1075">
        <v>0</v>
      </c>
      <c r="Q1460" s="39">
        <v>0</v>
      </c>
      <c r="R1460" s="1075">
        <v>50</v>
      </c>
      <c r="S1460" s="39">
        <v>100</v>
      </c>
      <c r="T1460" s="1075">
        <v>0</v>
      </c>
      <c r="U1460" s="39">
        <v>0</v>
      </c>
      <c r="V1460" s="1075">
        <v>0</v>
      </c>
      <c r="W1460" s="39">
        <v>0</v>
      </c>
      <c r="X1460" s="1075">
        <v>30</v>
      </c>
      <c r="Y1460" s="39">
        <v>60</v>
      </c>
      <c r="Z1460" s="1075">
        <v>0</v>
      </c>
      <c r="AA1460" s="39">
        <v>0</v>
      </c>
      <c r="AB1460" s="1075">
        <v>0</v>
      </c>
      <c r="AC1460" s="39">
        <v>0</v>
      </c>
      <c r="AD1460" s="1075">
        <v>20</v>
      </c>
      <c r="AE1460" s="39">
        <v>40</v>
      </c>
      <c r="AF1460" s="1075">
        <v>0</v>
      </c>
      <c r="AG1460" s="39">
        <v>0</v>
      </c>
      <c r="AH1460" s="1075">
        <v>0</v>
      </c>
      <c r="AI1460" s="39">
        <v>0</v>
      </c>
    </row>
    <row r="1461" spans="1:38" s="6" customFormat="1" ht="66">
      <c r="B1461" s="55">
        <v>626.4</v>
      </c>
      <c r="C1461" s="24" t="s">
        <v>1623</v>
      </c>
      <c r="D1461" s="11"/>
      <c r="E1461" s="91">
        <v>10</v>
      </c>
      <c r="F1461" s="31" t="s">
        <v>11</v>
      </c>
      <c r="G1461" s="16" t="s">
        <v>12</v>
      </c>
      <c r="H1461" s="17" t="s">
        <v>13</v>
      </c>
      <c r="I1461" s="16" t="s">
        <v>14</v>
      </c>
      <c r="J1461" s="39">
        <v>677</v>
      </c>
      <c r="K1461" s="18">
        <v>6770</v>
      </c>
      <c r="L1461" s="969">
        <v>0</v>
      </c>
      <c r="M1461" s="39">
        <v>0</v>
      </c>
      <c r="N1461" s="1075">
        <v>0</v>
      </c>
      <c r="O1461" s="39">
        <v>0</v>
      </c>
      <c r="P1461" s="1075">
        <v>0</v>
      </c>
      <c r="Q1461" s="39">
        <v>0</v>
      </c>
      <c r="R1461" s="1075">
        <v>10</v>
      </c>
      <c r="S1461" s="39">
        <v>6770</v>
      </c>
      <c r="T1461" s="1075">
        <v>0</v>
      </c>
      <c r="U1461" s="39">
        <v>0</v>
      </c>
      <c r="V1461" s="1075">
        <v>0</v>
      </c>
      <c r="W1461" s="39">
        <v>0</v>
      </c>
      <c r="X1461" s="1075">
        <v>0</v>
      </c>
      <c r="Y1461" s="39">
        <v>0</v>
      </c>
      <c r="Z1461" s="1075">
        <v>0</v>
      </c>
      <c r="AA1461" s="39">
        <v>0</v>
      </c>
      <c r="AB1461" s="1075">
        <v>0</v>
      </c>
      <c r="AC1461" s="39">
        <v>0</v>
      </c>
      <c r="AD1461" s="1075">
        <v>0</v>
      </c>
      <c r="AE1461" s="39">
        <v>0</v>
      </c>
      <c r="AF1461" s="1075">
        <v>0</v>
      </c>
      <c r="AG1461" s="39">
        <v>0</v>
      </c>
      <c r="AH1461" s="1075">
        <v>0</v>
      </c>
      <c r="AI1461" s="39">
        <v>0</v>
      </c>
      <c r="AL1461" s="8"/>
    </row>
    <row r="1462" spans="1:38" s="6" customFormat="1" ht="72.75">
      <c r="B1462" s="55">
        <v>2435.44</v>
      </c>
      <c r="C1462" s="193" t="s">
        <v>1624</v>
      </c>
      <c r="D1462" s="11"/>
      <c r="E1462" s="91">
        <v>0</v>
      </c>
      <c r="F1462" s="31" t="s">
        <v>11</v>
      </c>
      <c r="G1462" s="16" t="s">
        <v>12</v>
      </c>
      <c r="H1462" s="17" t="s">
        <v>13</v>
      </c>
      <c r="I1462" s="16" t="s">
        <v>14</v>
      </c>
      <c r="J1462" s="39">
        <v>2631</v>
      </c>
      <c r="K1462" s="18">
        <v>0</v>
      </c>
      <c r="L1462" s="969">
        <v>0</v>
      </c>
      <c r="M1462" s="39">
        <v>0</v>
      </c>
      <c r="N1462" s="1075">
        <v>0</v>
      </c>
      <c r="O1462" s="39">
        <v>0</v>
      </c>
      <c r="P1462" s="1075">
        <v>0</v>
      </c>
      <c r="Q1462" s="39">
        <v>0</v>
      </c>
      <c r="R1462" s="1075">
        <v>0</v>
      </c>
      <c r="S1462" s="39">
        <v>0</v>
      </c>
      <c r="T1462" s="1075">
        <v>0</v>
      </c>
      <c r="U1462" s="39">
        <v>0</v>
      </c>
      <c r="V1462" s="1075">
        <v>0</v>
      </c>
      <c r="W1462" s="39">
        <v>0</v>
      </c>
      <c r="X1462" s="1075">
        <v>0</v>
      </c>
      <c r="Y1462" s="39">
        <v>0</v>
      </c>
      <c r="Z1462" s="1075">
        <v>0</v>
      </c>
      <c r="AA1462" s="39">
        <v>0</v>
      </c>
      <c r="AB1462" s="1075">
        <v>0</v>
      </c>
      <c r="AC1462" s="39">
        <v>0</v>
      </c>
      <c r="AD1462" s="1075">
        <v>0</v>
      </c>
      <c r="AE1462" s="39">
        <v>0</v>
      </c>
      <c r="AF1462" s="1075">
        <v>0</v>
      </c>
      <c r="AG1462" s="39">
        <v>0</v>
      </c>
      <c r="AH1462" s="1075">
        <v>0</v>
      </c>
      <c r="AI1462" s="39">
        <v>0</v>
      </c>
    </row>
    <row r="1463" spans="1:38" s="6" customFormat="1" ht="66">
      <c r="B1463" s="55">
        <v>41.342333333333336</v>
      </c>
      <c r="C1463" s="193" t="s">
        <v>1625</v>
      </c>
      <c r="D1463" s="11"/>
      <c r="E1463" s="15">
        <v>72</v>
      </c>
      <c r="F1463" s="31" t="s">
        <v>22</v>
      </c>
      <c r="G1463" s="16" t="s">
        <v>12</v>
      </c>
      <c r="H1463" s="17" t="s">
        <v>13</v>
      </c>
      <c r="I1463" s="16" t="s">
        <v>14</v>
      </c>
      <c r="J1463" s="39">
        <v>45</v>
      </c>
      <c r="K1463" s="18">
        <v>3240</v>
      </c>
      <c r="L1463" s="969">
        <v>0</v>
      </c>
      <c r="M1463" s="39">
        <v>0</v>
      </c>
      <c r="N1463" s="1075">
        <v>0</v>
      </c>
      <c r="O1463" s="39">
        <v>0</v>
      </c>
      <c r="P1463" s="1075">
        <v>0</v>
      </c>
      <c r="Q1463" s="39">
        <v>0</v>
      </c>
      <c r="R1463" s="1075">
        <v>20</v>
      </c>
      <c r="S1463" s="39">
        <v>900</v>
      </c>
      <c r="T1463" s="1075">
        <v>0</v>
      </c>
      <c r="U1463" s="39">
        <v>0</v>
      </c>
      <c r="V1463" s="1075">
        <v>0</v>
      </c>
      <c r="W1463" s="39">
        <v>0</v>
      </c>
      <c r="X1463" s="1075">
        <v>52</v>
      </c>
      <c r="Y1463" s="39">
        <v>2340</v>
      </c>
      <c r="Z1463" s="1075">
        <v>0</v>
      </c>
      <c r="AA1463" s="39">
        <v>0</v>
      </c>
      <c r="AB1463" s="1075">
        <v>0</v>
      </c>
      <c r="AC1463" s="39">
        <v>0</v>
      </c>
      <c r="AD1463" s="1075">
        <v>0</v>
      </c>
      <c r="AE1463" s="39">
        <v>0</v>
      </c>
      <c r="AF1463" s="1075">
        <v>0</v>
      </c>
      <c r="AG1463" s="39">
        <v>0</v>
      </c>
      <c r="AH1463" s="1075">
        <v>0</v>
      </c>
      <c r="AI1463" s="39">
        <v>0</v>
      </c>
    </row>
    <row r="1464" spans="1:38" s="6" customFormat="1" ht="66">
      <c r="B1464" s="197"/>
      <c r="C1464" s="1017" t="s">
        <v>1614</v>
      </c>
      <c r="D1464" s="11"/>
      <c r="E1464" s="15">
        <v>4</v>
      </c>
      <c r="F1464" s="1024" t="s">
        <v>22</v>
      </c>
      <c r="G1464" s="16" t="s">
        <v>12</v>
      </c>
      <c r="H1464" s="17" t="s">
        <v>13</v>
      </c>
      <c r="I1464" s="16" t="s">
        <v>14</v>
      </c>
      <c r="J1464" s="39">
        <v>750</v>
      </c>
      <c r="K1464" s="18">
        <v>3000</v>
      </c>
      <c r="L1464" s="969">
        <v>0</v>
      </c>
      <c r="M1464" s="39">
        <v>0</v>
      </c>
      <c r="N1464" s="1075">
        <v>0</v>
      </c>
      <c r="O1464" s="39">
        <v>0</v>
      </c>
      <c r="P1464" s="1075">
        <v>4</v>
      </c>
      <c r="Q1464" s="39">
        <v>3000</v>
      </c>
      <c r="R1464" s="1075">
        <v>0</v>
      </c>
      <c r="S1464" s="39">
        <v>0</v>
      </c>
      <c r="T1464" s="1075">
        <v>0</v>
      </c>
      <c r="U1464" s="39">
        <v>0</v>
      </c>
      <c r="V1464" s="1075">
        <v>0</v>
      </c>
      <c r="W1464" s="39">
        <v>0</v>
      </c>
      <c r="X1464" s="1075">
        <v>0</v>
      </c>
      <c r="Y1464" s="39">
        <v>0</v>
      </c>
      <c r="Z1464" s="1075">
        <v>0</v>
      </c>
      <c r="AA1464" s="39">
        <v>0</v>
      </c>
      <c r="AB1464" s="1075">
        <v>0</v>
      </c>
      <c r="AC1464" s="39">
        <v>0</v>
      </c>
      <c r="AD1464" s="1075">
        <v>0</v>
      </c>
      <c r="AE1464" s="39">
        <v>0</v>
      </c>
      <c r="AF1464" s="1075">
        <v>0</v>
      </c>
      <c r="AG1464" s="39">
        <v>0</v>
      </c>
      <c r="AH1464" s="1075">
        <v>0</v>
      </c>
      <c r="AI1464" s="39">
        <v>0</v>
      </c>
    </row>
    <row r="1465" spans="1:38" s="6" customFormat="1" ht="22.5">
      <c r="B1465" s="50">
        <v>294</v>
      </c>
      <c r="C1465" s="50" t="s">
        <v>1627</v>
      </c>
      <c r="D1465" s="50"/>
      <c r="E1465" s="968"/>
      <c r="F1465" s="968"/>
      <c r="G1465" s="968"/>
      <c r="H1465" s="968"/>
      <c r="I1465" s="968"/>
      <c r="J1465" s="1023"/>
      <c r="K1465" s="1023">
        <v>198622</v>
      </c>
      <c r="L1465" s="1093">
        <v>0</v>
      </c>
      <c r="M1465" s="1023">
        <v>0</v>
      </c>
      <c r="N1465" s="1093">
        <v>0</v>
      </c>
      <c r="O1465" s="1023">
        <v>0</v>
      </c>
      <c r="P1465" s="1093">
        <v>0</v>
      </c>
      <c r="Q1465" s="1023">
        <v>0</v>
      </c>
      <c r="R1465" s="1093">
        <v>283</v>
      </c>
      <c r="S1465" s="1023">
        <v>168992</v>
      </c>
      <c r="T1465" s="1093">
        <v>0</v>
      </c>
      <c r="U1465" s="1023">
        <v>0</v>
      </c>
      <c r="V1465" s="1093">
        <v>8</v>
      </c>
      <c r="W1465" s="1023">
        <v>1248</v>
      </c>
      <c r="X1465" s="1093">
        <v>55</v>
      </c>
      <c r="Y1465" s="1023">
        <v>24975</v>
      </c>
      <c r="Z1465" s="1093">
        <v>0</v>
      </c>
      <c r="AA1465" s="1023">
        <v>0</v>
      </c>
      <c r="AB1465" s="1093">
        <v>0</v>
      </c>
      <c r="AC1465" s="1023">
        <v>0</v>
      </c>
      <c r="AD1465" s="1093">
        <v>5</v>
      </c>
      <c r="AE1465" s="1023">
        <v>3407</v>
      </c>
      <c r="AF1465" s="1093">
        <v>0</v>
      </c>
      <c r="AG1465" s="1023">
        <v>0</v>
      </c>
      <c r="AH1465" s="1093">
        <v>0</v>
      </c>
      <c r="AI1465" s="1023">
        <v>0</v>
      </c>
    </row>
    <row r="1466" spans="1:38" s="6" customFormat="1" ht="24">
      <c r="A1466" s="4"/>
      <c r="B1466" s="1027">
        <v>29401</v>
      </c>
      <c r="C1466" s="1028" t="s">
        <v>1628</v>
      </c>
      <c r="D1466" s="48"/>
      <c r="E1466" s="1029"/>
      <c r="F1466" s="1030"/>
      <c r="G1466" s="1030"/>
      <c r="H1466" s="1030"/>
      <c r="I1466" s="1030"/>
      <c r="J1466" s="1030"/>
      <c r="K1466" s="1030">
        <v>2000</v>
      </c>
      <c r="L1466" s="1094">
        <v>0</v>
      </c>
      <c r="M1466" s="1030">
        <v>0</v>
      </c>
      <c r="N1466" s="1094">
        <v>0</v>
      </c>
      <c r="O1466" s="1030">
        <v>0</v>
      </c>
      <c r="P1466" s="1094">
        <v>0</v>
      </c>
      <c r="Q1466" s="1030">
        <v>0</v>
      </c>
      <c r="R1466" s="1094">
        <v>2</v>
      </c>
      <c r="S1466" s="1030">
        <v>2000</v>
      </c>
      <c r="T1466" s="1094">
        <v>0</v>
      </c>
      <c r="U1466" s="1030">
        <v>0</v>
      </c>
      <c r="V1466" s="1094">
        <v>0</v>
      </c>
      <c r="W1466" s="1030">
        <v>0</v>
      </c>
      <c r="X1466" s="1094">
        <v>0</v>
      </c>
      <c r="Y1466" s="1030">
        <v>0</v>
      </c>
      <c r="Z1466" s="1094">
        <v>0</v>
      </c>
      <c r="AA1466" s="1030">
        <v>0</v>
      </c>
      <c r="AB1466" s="1094">
        <v>0</v>
      </c>
      <c r="AC1466" s="1030">
        <v>0</v>
      </c>
      <c r="AD1466" s="1094">
        <v>0</v>
      </c>
      <c r="AE1466" s="1030">
        <v>0</v>
      </c>
      <c r="AF1466" s="1094">
        <v>0</v>
      </c>
      <c r="AG1466" s="1030">
        <v>0</v>
      </c>
      <c r="AH1466" s="1094">
        <v>0</v>
      </c>
      <c r="AI1466" s="1030">
        <v>0</v>
      </c>
    </row>
    <row r="1467" spans="1:38" s="6" customFormat="1" ht="66">
      <c r="A1467" s="198"/>
      <c r="B1467" s="199"/>
      <c r="C1467" s="200" t="s">
        <v>1629</v>
      </c>
      <c r="D1467" s="50"/>
      <c r="E1467" s="201">
        <v>2</v>
      </c>
      <c r="F1467" s="202" t="s">
        <v>11</v>
      </c>
      <c r="G1467" s="16" t="s">
        <v>12</v>
      </c>
      <c r="H1467" s="17" t="s">
        <v>13</v>
      </c>
      <c r="I1467" s="16" t="s">
        <v>14</v>
      </c>
      <c r="J1467" s="203">
        <v>1000</v>
      </c>
      <c r="K1467" s="204">
        <v>2000</v>
      </c>
      <c r="L1467" s="91">
        <v>0</v>
      </c>
      <c r="M1467" s="203">
        <v>0</v>
      </c>
      <c r="N1467" s="1095">
        <v>0</v>
      </c>
      <c r="O1467" s="203">
        <v>0</v>
      </c>
      <c r="P1467" s="1095">
        <v>0</v>
      </c>
      <c r="Q1467" s="203">
        <v>0</v>
      </c>
      <c r="R1467" s="1095">
        <v>2</v>
      </c>
      <c r="S1467" s="203">
        <v>2000</v>
      </c>
      <c r="T1467" s="1095">
        <v>0</v>
      </c>
      <c r="U1467" s="203">
        <v>0</v>
      </c>
      <c r="V1467" s="1095">
        <v>0</v>
      </c>
      <c r="W1467" s="203">
        <v>0</v>
      </c>
      <c r="X1467" s="1095">
        <v>0</v>
      </c>
      <c r="Y1467" s="203">
        <v>0</v>
      </c>
      <c r="Z1467" s="1095">
        <v>0</v>
      </c>
      <c r="AA1467" s="203">
        <v>0</v>
      </c>
      <c r="AB1467" s="1095">
        <v>0</v>
      </c>
      <c r="AC1467" s="203">
        <v>0</v>
      </c>
      <c r="AD1467" s="1095">
        <v>0</v>
      </c>
      <c r="AE1467" s="203">
        <v>0</v>
      </c>
      <c r="AF1467" s="1095">
        <v>0</v>
      </c>
      <c r="AG1467" s="203">
        <v>0</v>
      </c>
      <c r="AH1467" s="1095">
        <v>0</v>
      </c>
      <c r="AI1467" s="203">
        <v>0</v>
      </c>
    </row>
    <row r="1468" spans="1:38" s="6" customFormat="1" ht="24">
      <c r="B1468" s="1031">
        <v>29403</v>
      </c>
      <c r="C1468" s="1032" t="s">
        <v>1628</v>
      </c>
      <c r="D1468" s="63"/>
      <c r="E1468" s="1033"/>
      <c r="F1468" s="1033"/>
      <c r="G1468" s="1033"/>
      <c r="H1468" s="1033"/>
      <c r="I1468" s="1033"/>
      <c r="J1468" s="1033"/>
      <c r="K1468" s="1033">
        <v>196622</v>
      </c>
      <c r="L1468" s="1096">
        <v>0</v>
      </c>
      <c r="M1468" s="1033">
        <v>0</v>
      </c>
      <c r="N1468" s="1096">
        <v>0</v>
      </c>
      <c r="O1468" s="1033">
        <v>0</v>
      </c>
      <c r="P1468" s="1096">
        <v>0</v>
      </c>
      <c r="Q1468" s="1033">
        <v>0</v>
      </c>
      <c r="R1468" s="1096">
        <v>281</v>
      </c>
      <c r="S1468" s="1033">
        <v>166992</v>
      </c>
      <c r="T1468" s="1096">
        <v>0</v>
      </c>
      <c r="U1468" s="1033">
        <v>0</v>
      </c>
      <c r="V1468" s="1096">
        <v>8</v>
      </c>
      <c r="W1468" s="1033">
        <v>1248</v>
      </c>
      <c r="X1468" s="1096">
        <v>55</v>
      </c>
      <c r="Y1468" s="1033">
        <v>24975</v>
      </c>
      <c r="Z1468" s="1096">
        <v>0</v>
      </c>
      <c r="AA1468" s="1033">
        <v>0</v>
      </c>
      <c r="AB1468" s="1096">
        <v>0</v>
      </c>
      <c r="AC1468" s="1033">
        <v>0</v>
      </c>
      <c r="AD1468" s="1096">
        <v>5</v>
      </c>
      <c r="AE1468" s="1033">
        <v>3407</v>
      </c>
      <c r="AF1468" s="1096">
        <v>0</v>
      </c>
      <c r="AG1468" s="1033">
        <v>0</v>
      </c>
      <c r="AH1468" s="1096">
        <v>0</v>
      </c>
      <c r="AI1468" s="1033">
        <v>0</v>
      </c>
    </row>
    <row r="1469" spans="1:38" s="6" customFormat="1" ht="66">
      <c r="B1469" s="55">
        <v>970</v>
      </c>
      <c r="C1469" s="66" t="s">
        <v>1630</v>
      </c>
      <c r="D1469" s="132"/>
      <c r="E1469" s="91">
        <v>1</v>
      </c>
      <c r="F1469" s="9" t="s">
        <v>11</v>
      </c>
      <c r="G1469" s="16" t="s">
        <v>12</v>
      </c>
      <c r="H1469" s="17" t="s">
        <v>13</v>
      </c>
      <c r="I1469" s="16" t="s">
        <v>14</v>
      </c>
      <c r="J1469" s="39">
        <v>1048</v>
      </c>
      <c r="K1469" s="18">
        <v>1048</v>
      </c>
      <c r="L1469" s="969">
        <v>0</v>
      </c>
      <c r="M1469" s="39">
        <v>0</v>
      </c>
      <c r="N1469" s="1075">
        <v>0</v>
      </c>
      <c r="O1469" s="39">
        <v>0</v>
      </c>
      <c r="P1469" s="1075">
        <v>0</v>
      </c>
      <c r="Q1469" s="39">
        <v>0</v>
      </c>
      <c r="R1469" s="1075">
        <v>1</v>
      </c>
      <c r="S1469" s="39">
        <v>1048</v>
      </c>
      <c r="T1469" s="1075">
        <v>0</v>
      </c>
      <c r="U1469" s="39">
        <v>0</v>
      </c>
      <c r="V1469" s="1075">
        <v>0</v>
      </c>
      <c r="W1469" s="39">
        <v>0</v>
      </c>
      <c r="X1469" s="1075">
        <v>0</v>
      </c>
      <c r="Y1469" s="39">
        <v>0</v>
      </c>
      <c r="Z1469" s="1075">
        <v>0</v>
      </c>
      <c r="AA1469" s="39">
        <v>0</v>
      </c>
      <c r="AB1469" s="1075">
        <v>0</v>
      </c>
      <c r="AC1469" s="39">
        <v>0</v>
      </c>
      <c r="AD1469" s="1075">
        <v>0</v>
      </c>
      <c r="AE1469" s="39">
        <v>0</v>
      </c>
      <c r="AF1469" s="1075">
        <v>0</v>
      </c>
      <c r="AG1469" s="39">
        <v>0</v>
      </c>
      <c r="AH1469" s="1075">
        <v>0</v>
      </c>
      <c r="AI1469" s="39">
        <v>0</v>
      </c>
    </row>
    <row r="1470" spans="1:38" s="6" customFormat="1" ht="66">
      <c r="A1470" s="124"/>
      <c r="B1470" s="127"/>
      <c r="C1470" s="92" t="s">
        <v>1631</v>
      </c>
      <c r="D1470" s="132"/>
      <c r="E1470" s="91">
        <v>1</v>
      </c>
      <c r="F1470" s="1034" t="s">
        <v>11</v>
      </c>
      <c r="G1470" s="16" t="s">
        <v>12</v>
      </c>
      <c r="H1470" s="17" t="s">
        <v>13</v>
      </c>
      <c r="I1470" s="16" t="s">
        <v>14</v>
      </c>
      <c r="J1470" s="301">
        <v>350</v>
      </c>
      <c r="K1470" s="301">
        <v>350</v>
      </c>
      <c r="L1470" s="1125">
        <v>0</v>
      </c>
      <c r="M1470" s="301">
        <v>0</v>
      </c>
      <c r="N1470" s="302">
        <v>0</v>
      </c>
      <c r="O1470" s="301">
        <v>0</v>
      </c>
      <c r="P1470" s="302">
        <v>0</v>
      </c>
      <c r="Q1470" s="301">
        <v>0</v>
      </c>
      <c r="R1470" s="302">
        <v>1</v>
      </c>
      <c r="S1470" s="301">
        <v>350</v>
      </c>
      <c r="T1470" s="302">
        <v>0</v>
      </c>
      <c r="U1470" s="301">
        <v>0</v>
      </c>
      <c r="V1470" s="302">
        <v>0</v>
      </c>
      <c r="W1470" s="301">
        <v>0</v>
      </c>
      <c r="X1470" s="302">
        <v>0</v>
      </c>
      <c r="Y1470" s="301">
        <v>0</v>
      </c>
      <c r="Z1470" s="302">
        <v>0</v>
      </c>
      <c r="AA1470" s="301">
        <v>0</v>
      </c>
      <c r="AB1470" s="302">
        <v>0</v>
      </c>
      <c r="AC1470" s="301">
        <v>0</v>
      </c>
      <c r="AD1470" s="302">
        <v>0</v>
      </c>
      <c r="AE1470" s="301">
        <v>0</v>
      </c>
      <c r="AF1470" s="302">
        <v>0</v>
      </c>
      <c r="AG1470" s="301">
        <v>0</v>
      </c>
      <c r="AH1470" s="302">
        <v>0</v>
      </c>
      <c r="AI1470" s="301">
        <v>0</v>
      </c>
    </row>
    <row r="1471" spans="1:38" s="6" customFormat="1" ht="66">
      <c r="A1471" s="124"/>
      <c r="B1471" s="127"/>
      <c r="C1471" s="92" t="s">
        <v>1632</v>
      </c>
      <c r="D1471" s="132"/>
      <c r="E1471" s="91">
        <v>1</v>
      </c>
      <c r="F1471" s="1034" t="s">
        <v>11</v>
      </c>
      <c r="G1471" s="16" t="s">
        <v>12</v>
      </c>
      <c r="H1471" s="17" t="s">
        <v>13</v>
      </c>
      <c r="I1471" s="16" t="s">
        <v>14</v>
      </c>
      <c r="J1471" s="301">
        <v>1000</v>
      </c>
      <c r="K1471" s="301">
        <v>1000</v>
      </c>
      <c r="L1471" s="1125">
        <v>0</v>
      </c>
      <c r="M1471" s="301">
        <v>0</v>
      </c>
      <c r="N1471" s="302">
        <v>0</v>
      </c>
      <c r="O1471" s="301">
        <v>0</v>
      </c>
      <c r="P1471" s="302">
        <v>0</v>
      </c>
      <c r="Q1471" s="301">
        <v>0</v>
      </c>
      <c r="R1471" s="302">
        <v>1</v>
      </c>
      <c r="S1471" s="301">
        <v>1000</v>
      </c>
      <c r="T1471" s="302">
        <v>0</v>
      </c>
      <c r="U1471" s="301">
        <v>0</v>
      </c>
      <c r="V1471" s="302">
        <v>0</v>
      </c>
      <c r="W1471" s="301">
        <v>0</v>
      </c>
      <c r="X1471" s="302">
        <v>0</v>
      </c>
      <c r="Y1471" s="301">
        <v>0</v>
      </c>
      <c r="Z1471" s="302">
        <v>0</v>
      </c>
      <c r="AA1471" s="301">
        <v>0</v>
      </c>
      <c r="AB1471" s="302">
        <v>0</v>
      </c>
      <c r="AC1471" s="301">
        <v>0</v>
      </c>
      <c r="AD1471" s="302">
        <v>0</v>
      </c>
      <c r="AE1471" s="301">
        <v>0</v>
      </c>
      <c r="AF1471" s="302">
        <v>0</v>
      </c>
      <c r="AG1471" s="301">
        <v>0</v>
      </c>
      <c r="AH1471" s="302">
        <v>0</v>
      </c>
      <c r="AI1471" s="301">
        <v>0</v>
      </c>
    </row>
    <row r="1472" spans="1:38" s="6" customFormat="1" ht="66">
      <c r="A1472" s="124"/>
      <c r="B1472" s="127"/>
      <c r="C1472" s="92" t="s">
        <v>1633</v>
      </c>
      <c r="D1472" s="132"/>
      <c r="E1472" s="91">
        <v>3</v>
      </c>
      <c r="F1472" s="206" t="s">
        <v>11</v>
      </c>
      <c r="G1472" s="16" t="s">
        <v>12</v>
      </c>
      <c r="H1472" s="17" t="s">
        <v>13</v>
      </c>
      <c r="I1472" s="16" t="s">
        <v>14</v>
      </c>
      <c r="J1472" s="301">
        <v>1000</v>
      </c>
      <c r="K1472" s="301">
        <v>3000</v>
      </c>
      <c r="L1472" s="1125">
        <v>0</v>
      </c>
      <c r="M1472" s="301">
        <v>0</v>
      </c>
      <c r="N1472" s="302">
        <v>0</v>
      </c>
      <c r="O1472" s="301">
        <v>0</v>
      </c>
      <c r="P1472" s="302">
        <v>0</v>
      </c>
      <c r="Q1472" s="301">
        <v>0</v>
      </c>
      <c r="R1472" s="302">
        <v>3</v>
      </c>
      <c r="S1472" s="301">
        <v>3000</v>
      </c>
      <c r="T1472" s="302">
        <v>0</v>
      </c>
      <c r="U1472" s="301">
        <v>0</v>
      </c>
      <c r="V1472" s="302">
        <v>0</v>
      </c>
      <c r="W1472" s="301">
        <v>0</v>
      </c>
      <c r="X1472" s="302">
        <v>0</v>
      </c>
      <c r="Y1472" s="301">
        <v>0</v>
      </c>
      <c r="Z1472" s="302">
        <v>0</v>
      </c>
      <c r="AA1472" s="301">
        <v>0</v>
      </c>
      <c r="AB1472" s="302">
        <v>0</v>
      </c>
      <c r="AC1472" s="301">
        <v>0</v>
      </c>
      <c r="AD1472" s="302">
        <v>0</v>
      </c>
      <c r="AE1472" s="301">
        <v>0</v>
      </c>
      <c r="AF1472" s="302">
        <v>0</v>
      </c>
      <c r="AG1472" s="301">
        <v>0</v>
      </c>
      <c r="AH1472" s="302">
        <v>0</v>
      </c>
      <c r="AI1472" s="301">
        <v>0</v>
      </c>
    </row>
    <row r="1473" spans="1:35" s="6" customFormat="1" ht="66">
      <c r="A1473" s="124"/>
      <c r="B1473" s="127"/>
      <c r="C1473" s="92" t="s">
        <v>1634</v>
      </c>
      <c r="D1473" s="132"/>
      <c r="E1473" s="91">
        <v>1</v>
      </c>
      <c r="F1473" s="206" t="s">
        <v>11</v>
      </c>
      <c r="G1473" s="16" t="s">
        <v>12</v>
      </c>
      <c r="H1473" s="17" t="s">
        <v>13</v>
      </c>
      <c r="I1473" s="16" t="s">
        <v>14</v>
      </c>
      <c r="J1473" s="301">
        <v>1050</v>
      </c>
      <c r="K1473" s="301">
        <v>1050</v>
      </c>
      <c r="L1473" s="1125">
        <v>0</v>
      </c>
      <c r="M1473" s="301">
        <v>0</v>
      </c>
      <c r="N1473" s="302">
        <v>0</v>
      </c>
      <c r="O1473" s="301">
        <v>0</v>
      </c>
      <c r="P1473" s="302">
        <v>0</v>
      </c>
      <c r="Q1473" s="301">
        <v>0</v>
      </c>
      <c r="R1473" s="302">
        <v>1</v>
      </c>
      <c r="S1473" s="301">
        <v>1050</v>
      </c>
      <c r="T1473" s="302">
        <v>0</v>
      </c>
      <c r="U1473" s="301">
        <v>0</v>
      </c>
      <c r="V1473" s="302">
        <v>0</v>
      </c>
      <c r="W1473" s="301">
        <v>0</v>
      </c>
      <c r="X1473" s="302">
        <v>0</v>
      </c>
      <c r="Y1473" s="301">
        <v>0</v>
      </c>
      <c r="Z1473" s="302">
        <v>0</v>
      </c>
      <c r="AA1473" s="301">
        <v>0</v>
      </c>
      <c r="AB1473" s="302">
        <v>0</v>
      </c>
      <c r="AC1473" s="301">
        <v>0</v>
      </c>
      <c r="AD1473" s="302">
        <v>0</v>
      </c>
      <c r="AE1473" s="301">
        <v>0</v>
      </c>
      <c r="AF1473" s="302">
        <v>0</v>
      </c>
      <c r="AG1473" s="301">
        <v>0</v>
      </c>
      <c r="AH1473" s="302">
        <v>0</v>
      </c>
      <c r="AI1473" s="301">
        <v>0</v>
      </c>
    </row>
    <row r="1474" spans="1:35" s="6" customFormat="1" ht="66">
      <c r="A1474" s="124"/>
      <c r="B1474" s="127"/>
      <c r="C1474" s="92" t="s">
        <v>1635</v>
      </c>
      <c r="D1474" s="132"/>
      <c r="E1474" s="91">
        <v>1</v>
      </c>
      <c r="F1474" s="206" t="s">
        <v>11</v>
      </c>
      <c r="G1474" s="16" t="s">
        <v>12</v>
      </c>
      <c r="H1474" s="17" t="s">
        <v>13</v>
      </c>
      <c r="I1474" s="16" t="s">
        <v>14</v>
      </c>
      <c r="J1474" s="296">
        <v>465</v>
      </c>
      <c r="K1474" s="296">
        <v>465</v>
      </c>
      <c r="L1474" s="1126">
        <v>0</v>
      </c>
      <c r="M1474" s="296">
        <v>0</v>
      </c>
      <c r="N1474" s="297">
        <v>0</v>
      </c>
      <c r="O1474" s="296">
        <v>0</v>
      </c>
      <c r="P1474" s="297">
        <v>0</v>
      </c>
      <c r="Q1474" s="296">
        <v>0</v>
      </c>
      <c r="R1474" s="297">
        <v>1</v>
      </c>
      <c r="S1474" s="296">
        <v>465</v>
      </c>
      <c r="T1474" s="297">
        <v>0</v>
      </c>
      <c r="U1474" s="296">
        <v>0</v>
      </c>
      <c r="V1474" s="297">
        <v>0</v>
      </c>
      <c r="W1474" s="296">
        <v>0</v>
      </c>
      <c r="X1474" s="297">
        <v>0</v>
      </c>
      <c r="Y1474" s="296">
        <v>0</v>
      </c>
      <c r="Z1474" s="297">
        <v>0</v>
      </c>
      <c r="AA1474" s="296">
        <v>0</v>
      </c>
      <c r="AB1474" s="297">
        <v>0</v>
      </c>
      <c r="AC1474" s="296">
        <v>0</v>
      </c>
      <c r="AD1474" s="297">
        <v>0</v>
      </c>
      <c r="AE1474" s="296">
        <v>0</v>
      </c>
      <c r="AF1474" s="297">
        <v>0</v>
      </c>
      <c r="AG1474" s="296">
        <v>0</v>
      </c>
      <c r="AH1474" s="297">
        <v>0</v>
      </c>
      <c r="AI1474" s="296">
        <v>0</v>
      </c>
    </row>
    <row r="1475" spans="1:35" s="6" customFormat="1" ht="66">
      <c r="A1475" s="124"/>
      <c r="B1475" s="127"/>
      <c r="C1475" s="92" t="s">
        <v>1636</v>
      </c>
      <c r="D1475" s="132"/>
      <c r="E1475" s="91">
        <v>2</v>
      </c>
      <c r="F1475" s="1034" t="s">
        <v>11</v>
      </c>
      <c r="G1475" s="16" t="s">
        <v>12</v>
      </c>
      <c r="H1475" s="17" t="s">
        <v>13</v>
      </c>
      <c r="I1475" s="16" t="s">
        <v>14</v>
      </c>
      <c r="J1475" s="301">
        <v>400</v>
      </c>
      <c r="K1475" s="301">
        <v>800</v>
      </c>
      <c r="L1475" s="1125">
        <v>0</v>
      </c>
      <c r="M1475" s="301">
        <v>0</v>
      </c>
      <c r="N1475" s="302">
        <v>0</v>
      </c>
      <c r="O1475" s="301">
        <v>0</v>
      </c>
      <c r="P1475" s="302">
        <v>0</v>
      </c>
      <c r="Q1475" s="301">
        <v>0</v>
      </c>
      <c r="R1475" s="302">
        <v>2</v>
      </c>
      <c r="S1475" s="301">
        <v>800</v>
      </c>
      <c r="T1475" s="302">
        <v>0</v>
      </c>
      <c r="U1475" s="301">
        <v>0</v>
      </c>
      <c r="V1475" s="302">
        <v>0</v>
      </c>
      <c r="W1475" s="301">
        <v>0</v>
      </c>
      <c r="X1475" s="302">
        <v>0</v>
      </c>
      <c r="Y1475" s="301">
        <v>0</v>
      </c>
      <c r="Z1475" s="302">
        <v>0</v>
      </c>
      <c r="AA1475" s="301">
        <v>0</v>
      </c>
      <c r="AB1475" s="302">
        <v>0</v>
      </c>
      <c r="AC1475" s="301">
        <v>0</v>
      </c>
      <c r="AD1475" s="302">
        <v>0</v>
      </c>
      <c r="AE1475" s="301">
        <v>0</v>
      </c>
      <c r="AF1475" s="302">
        <v>0</v>
      </c>
      <c r="AG1475" s="301">
        <v>0</v>
      </c>
      <c r="AH1475" s="302">
        <v>0</v>
      </c>
      <c r="AI1475" s="301">
        <v>0</v>
      </c>
    </row>
    <row r="1476" spans="1:35" s="6" customFormat="1" ht="66">
      <c r="A1476" s="124"/>
      <c r="B1476" s="127"/>
      <c r="C1476" s="92" t="s">
        <v>1637</v>
      </c>
      <c r="D1476" s="132"/>
      <c r="E1476" s="91">
        <v>2</v>
      </c>
      <c r="F1476" s="1034" t="s">
        <v>11</v>
      </c>
      <c r="G1476" s="16" t="s">
        <v>12</v>
      </c>
      <c r="H1476" s="17" t="s">
        <v>13</v>
      </c>
      <c r="I1476" s="16" t="s">
        <v>14</v>
      </c>
      <c r="J1476" s="301">
        <v>500</v>
      </c>
      <c r="K1476" s="301">
        <v>1000</v>
      </c>
      <c r="L1476" s="1125">
        <v>0</v>
      </c>
      <c r="M1476" s="301">
        <v>0</v>
      </c>
      <c r="N1476" s="302">
        <v>0</v>
      </c>
      <c r="O1476" s="301">
        <v>0</v>
      </c>
      <c r="P1476" s="302">
        <v>0</v>
      </c>
      <c r="Q1476" s="301">
        <v>0</v>
      </c>
      <c r="R1476" s="302">
        <v>2</v>
      </c>
      <c r="S1476" s="301">
        <v>1000</v>
      </c>
      <c r="T1476" s="302">
        <v>0</v>
      </c>
      <c r="U1476" s="301">
        <v>0</v>
      </c>
      <c r="V1476" s="302">
        <v>0</v>
      </c>
      <c r="W1476" s="301">
        <v>0</v>
      </c>
      <c r="X1476" s="302">
        <v>0</v>
      </c>
      <c r="Y1476" s="301">
        <v>0</v>
      </c>
      <c r="Z1476" s="302">
        <v>0</v>
      </c>
      <c r="AA1476" s="301">
        <v>0</v>
      </c>
      <c r="AB1476" s="302">
        <v>0</v>
      </c>
      <c r="AC1476" s="301">
        <v>0</v>
      </c>
      <c r="AD1476" s="302">
        <v>0</v>
      </c>
      <c r="AE1476" s="301">
        <v>0</v>
      </c>
      <c r="AF1476" s="302">
        <v>0</v>
      </c>
      <c r="AG1476" s="301">
        <v>0</v>
      </c>
      <c r="AH1476" s="302">
        <v>0</v>
      </c>
      <c r="AI1476" s="301">
        <v>0</v>
      </c>
    </row>
    <row r="1477" spans="1:35" s="6" customFormat="1" ht="66">
      <c r="A1477" s="124"/>
      <c r="B1477" s="127"/>
      <c r="C1477" s="92" t="s">
        <v>1638</v>
      </c>
      <c r="D1477" s="132"/>
      <c r="E1477" s="91">
        <v>4</v>
      </c>
      <c r="F1477" s="206" t="s">
        <v>11</v>
      </c>
      <c r="G1477" s="16" t="s">
        <v>12</v>
      </c>
      <c r="H1477" s="17" t="s">
        <v>13</v>
      </c>
      <c r="I1477" s="16" t="s">
        <v>14</v>
      </c>
      <c r="J1477" s="296">
        <v>346</v>
      </c>
      <c r="K1477" s="296">
        <v>1384</v>
      </c>
      <c r="L1477" s="1126">
        <v>0</v>
      </c>
      <c r="M1477" s="296">
        <v>0</v>
      </c>
      <c r="N1477" s="297">
        <v>0</v>
      </c>
      <c r="O1477" s="296">
        <v>0</v>
      </c>
      <c r="P1477" s="297">
        <v>0</v>
      </c>
      <c r="Q1477" s="296">
        <v>0</v>
      </c>
      <c r="R1477" s="297">
        <v>4</v>
      </c>
      <c r="S1477" s="296">
        <v>1384</v>
      </c>
      <c r="T1477" s="297">
        <v>0</v>
      </c>
      <c r="U1477" s="296">
        <v>0</v>
      </c>
      <c r="V1477" s="297">
        <v>0</v>
      </c>
      <c r="W1477" s="296">
        <v>0</v>
      </c>
      <c r="X1477" s="297">
        <v>0</v>
      </c>
      <c r="Y1477" s="296">
        <v>0</v>
      </c>
      <c r="Z1477" s="297">
        <v>0</v>
      </c>
      <c r="AA1477" s="296">
        <v>0</v>
      </c>
      <c r="AB1477" s="297">
        <v>0</v>
      </c>
      <c r="AC1477" s="296">
        <v>0</v>
      </c>
      <c r="AD1477" s="297">
        <v>0</v>
      </c>
      <c r="AE1477" s="296">
        <v>0</v>
      </c>
      <c r="AF1477" s="297">
        <v>0</v>
      </c>
      <c r="AG1477" s="296">
        <v>0</v>
      </c>
      <c r="AH1477" s="297">
        <v>0</v>
      </c>
      <c r="AI1477" s="296">
        <v>0</v>
      </c>
    </row>
    <row r="1478" spans="1:35" s="6" customFormat="1" ht="66">
      <c r="B1478" s="55">
        <v>1626.06</v>
      </c>
      <c r="C1478" s="92" t="s">
        <v>1639</v>
      </c>
      <c r="D1478" s="11"/>
      <c r="E1478" s="91">
        <v>2</v>
      </c>
      <c r="F1478" s="9" t="s">
        <v>11</v>
      </c>
      <c r="G1478" s="16" t="s">
        <v>12</v>
      </c>
      <c r="H1478" s="17" t="s">
        <v>13</v>
      </c>
      <c r="I1478" s="16" t="s">
        <v>14</v>
      </c>
      <c r="J1478" s="39">
        <v>1757</v>
      </c>
      <c r="K1478" s="18">
        <v>3514</v>
      </c>
      <c r="L1478" s="969">
        <v>0</v>
      </c>
      <c r="M1478" s="39">
        <v>0</v>
      </c>
      <c r="N1478" s="1075">
        <v>0</v>
      </c>
      <c r="O1478" s="39">
        <v>0</v>
      </c>
      <c r="P1478" s="1075">
        <v>0</v>
      </c>
      <c r="Q1478" s="39">
        <v>0</v>
      </c>
      <c r="R1478" s="1075">
        <v>2</v>
      </c>
      <c r="S1478" s="39">
        <v>3514</v>
      </c>
      <c r="T1478" s="1075">
        <v>0</v>
      </c>
      <c r="U1478" s="39">
        <v>0</v>
      </c>
      <c r="V1478" s="1075">
        <v>0</v>
      </c>
      <c r="W1478" s="39">
        <v>0</v>
      </c>
      <c r="X1478" s="1075">
        <v>0</v>
      </c>
      <c r="Y1478" s="39">
        <v>0</v>
      </c>
      <c r="Z1478" s="1075">
        <v>0</v>
      </c>
      <c r="AA1478" s="39">
        <v>0</v>
      </c>
      <c r="AB1478" s="1075">
        <v>0</v>
      </c>
      <c r="AC1478" s="39">
        <v>0</v>
      </c>
      <c r="AD1478" s="1075">
        <v>0</v>
      </c>
      <c r="AE1478" s="39">
        <v>0</v>
      </c>
      <c r="AF1478" s="1075">
        <v>0</v>
      </c>
      <c r="AG1478" s="39">
        <v>0</v>
      </c>
      <c r="AH1478" s="1075">
        <v>0</v>
      </c>
      <c r="AI1478" s="39">
        <v>0</v>
      </c>
    </row>
    <row r="1479" spans="1:35" s="6" customFormat="1" ht="66">
      <c r="B1479" s="55">
        <v>1102</v>
      </c>
      <c r="C1479" s="92" t="s">
        <v>1640</v>
      </c>
      <c r="D1479" s="11"/>
      <c r="E1479" s="91">
        <v>1</v>
      </c>
      <c r="F1479" s="9" t="s">
        <v>11</v>
      </c>
      <c r="G1479" s="16" t="s">
        <v>12</v>
      </c>
      <c r="H1479" s="17" t="s">
        <v>13</v>
      </c>
      <c r="I1479" s="16" t="s">
        <v>14</v>
      </c>
      <c r="J1479" s="39">
        <v>1191</v>
      </c>
      <c r="K1479" s="18">
        <v>1191</v>
      </c>
      <c r="L1479" s="969">
        <v>0</v>
      </c>
      <c r="M1479" s="39">
        <v>0</v>
      </c>
      <c r="N1479" s="1075">
        <v>0</v>
      </c>
      <c r="O1479" s="39">
        <v>0</v>
      </c>
      <c r="P1479" s="1075">
        <v>0</v>
      </c>
      <c r="Q1479" s="39">
        <v>0</v>
      </c>
      <c r="R1479" s="1075">
        <v>1</v>
      </c>
      <c r="S1479" s="39">
        <v>1191</v>
      </c>
      <c r="T1479" s="1075">
        <v>0</v>
      </c>
      <c r="U1479" s="39">
        <v>0</v>
      </c>
      <c r="V1479" s="1075">
        <v>0</v>
      </c>
      <c r="W1479" s="39">
        <v>0</v>
      </c>
      <c r="X1479" s="1075">
        <v>0</v>
      </c>
      <c r="Y1479" s="39">
        <v>0</v>
      </c>
      <c r="Z1479" s="1075">
        <v>0</v>
      </c>
      <c r="AA1479" s="39">
        <v>0</v>
      </c>
      <c r="AB1479" s="1075">
        <v>0</v>
      </c>
      <c r="AC1479" s="39">
        <v>0</v>
      </c>
      <c r="AD1479" s="1075">
        <v>0</v>
      </c>
      <c r="AE1479" s="39">
        <v>0</v>
      </c>
      <c r="AF1479" s="1075">
        <v>0</v>
      </c>
      <c r="AG1479" s="39">
        <v>0</v>
      </c>
      <c r="AH1479" s="1075">
        <v>0</v>
      </c>
      <c r="AI1479" s="39">
        <v>0</v>
      </c>
    </row>
    <row r="1480" spans="1:35" s="6" customFormat="1" ht="66">
      <c r="B1480" s="55">
        <v>1102</v>
      </c>
      <c r="C1480" s="92" t="s">
        <v>1641</v>
      </c>
      <c r="D1480" s="11"/>
      <c r="E1480" s="91">
        <v>2</v>
      </c>
      <c r="F1480" s="9" t="s">
        <v>11</v>
      </c>
      <c r="G1480" s="16" t="s">
        <v>12</v>
      </c>
      <c r="H1480" s="17" t="s">
        <v>13</v>
      </c>
      <c r="I1480" s="16" t="s">
        <v>14</v>
      </c>
      <c r="J1480" s="39">
        <v>1191</v>
      </c>
      <c r="K1480" s="18">
        <v>2382</v>
      </c>
      <c r="L1480" s="969">
        <v>0</v>
      </c>
      <c r="M1480" s="39">
        <v>0</v>
      </c>
      <c r="N1480" s="1075">
        <v>0</v>
      </c>
      <c r="O1480" s="39">
        <v>0</v>
      </c>
      <c r="P1480" s="1075">
        <v>0</v>
      </c>
      <c r="Q1480" s="39">
        <v>0</v>
      </c>
      <c r="R1480" s="1075">
        <v>2</v>
      </c>
      <c r="S1480" s="39">
        <v>2382</v>
      </c>
      <c r="T1480" s="1075">
        <v>0</v>
      </c>
      <c r="U1480" s="39">
        <v>0</v>
      </c>
      <c r="V1480" s="1075">
        <v>0</v>
      </c>
      <c r="W1480" s="39">
        <v>0</v>
      </c>
      <c r="X1480" s="1075">
        <v>0</v>
      </c>
      <c r="Y1480" s="39">
        <v>0</v>
      </c>
      <c r="Z1480" s="1075">
        <v>0</v>
      </c>
      <c r="AA1480" s="39">
        <v>0</v>
      </c>
      <c r="AB1480" s="1075">
        <v>0</v>
      </c>
      <c r="AC1480" s="39">
        <v>0</v>
      </c>
      <c r="AD1480" s="1075">
        <v>0</v>
      </c>
      <c r="AE1480" s="39">
        <v>0</v>
      </c>
      <c r="AF1480" s="1075">
        <v>0</v>
      </c>
      <c r="AG1480" s="39">
        <v>0</v>
      </c>
      <c r="AH1480" s="1075">
        <v>0</v>
      </c>
      <c r="AI1480" s="39">
        <v>0</v>
      </c>
    </row>
    <row r="1481" spans="1:35" s="6" customFormat="1" ht="66">
      <c r="B1481" s="55">
        <v>1348</v>
      </c>
      <c r="C1481" s="73" t="s">
        <v>1643</v>
      </c>
      <c r="D1481" s="132"/>
      <c r="E1481" s="91">
        <v>6</v>
      </c>
      <c r="F1481" s="9" t="s">
        <v>11</v>
      </c>
      <c r="G1481" s="16" t="s">
        <v>12</v>
      </c>
      <c r="H1481" s="17" t="s">
        <v>13</v>
      </c>
      <c r="I1481" s="16" t="s">
        <v>14</v>
      </c>
      <c r="J1481" s="39">
        <v>1456</v>
      </c>
      <c r="K1481" s="18">
        <v>8736</v>
      </c>
      <c r="L1481" s="969">
        <v>0</v>
      </c>
      <c r="M1481" s="39">
        <v>0</v>
      </c>
      <c r="N1481" s="1075">
        <v>0</v>
      </c>
      <c r="O1481" s="39">
        <v>0</v>
      </c>
      <c r="P1481" s="1075">
        <v>0</v>
      </c>
      <c r="Q1481" s="39">
        <v>0</v>
      </c>
      <c r="R1481" s="1075">
        <v>6</v>
      </c>
      <c r="S1481" s="39">
        <v>8736</v>
      </c>
      <c r="T1481" s="1075">
        <v>0</v>
      </c>
      <c r="U1481" s="39">
        <v>0</v>
      </c>
      <c r="V1481" s="1075">
        <v>0</v>
      </c>
      <c r="W1481" s="39">
        <v>0</v>
      </c>
      <c r="X1481" s="1075">
        <v>0</v>
      </c>
      <c r="Y1481" s="39">
        <v>0</v>
      </c>
      <c r="Z1481" s="1075">
        <v>0</v>
      </c>
      <c r="AA1481" s="39">
        <v>0</v>
      </c>
      <c r="AB1481" s="1075">
        <v>0</v>
      </c>
      <c r="AC1481" s="39">
        <v>0</v>
      </c>
      <c r="AD1481" s="1075">
        <v>0</v>
      </c>
      <c r="AE1481" s="39">
        <v>0</v>
      </c>
      <c r="AF1481" s="1075">
        <v>0</v>
      </c>
      <c r="AG1481" s="39">
        <v>0</v>
      </c>
      <c r="AH1481" s="1075">
        <v>0</v>
      </c>
      <c r="AI1481" s="39">
        <v>0</v>
      </c>
    </row>
    <row r="1482" spans="1:35" s="6" customFormat="1" ht="66">
      <c r="B1482" s="55">
        <v>194.39500000000001</v>
      </c>
      <c r="C1482" s="13" t="s">
        <v>1644</v>
      </c>
      <c r="D1482" s="132"/>
      <c r="E1482" s="91">
        <v>6</v>
      </c>
      <c r="F1482" s="167" t="s">
        <v>11</v>
      </c>
      <c r="G1482" s="16" t="s">
        <v>12</v>
      </c>
      <c r="H1482" s="17" t="s">
        <v>13</v>
      </c>
      <c r="I1482" s="16" t="s">
        <v>14</v>
      </c>
      <c r="J1482" s="39">
        <v>210</v>
      </c>
      <c r="K1482" s="18">
        <v>1260</v>
      </c>
      <c r="L1482" s="969">
        <v>0</v>
      </c>
      <c r="M1482" s="39">
        <v>0</v>
      </c>
      <c r="N1482" s="1075">
        <v>0</v>
      </c>
      <c r="O1482" s="39">
        <v>0</v>
      </c>
      <c r="P1482" s="1075">
        <v>0</v>
      </c>
      <c r="Q1482" s="39">
        <v>0</v>
      </c>
      <c r="R1482" s="1075">
        <v>6</v>
      </c>
      <c r="S1482" s="39">
        <v>1260</v>
      </c>
      <c r="T1482" s="1075">
        <v>0</v>
      </c>
      <c r="U1482" s="39">
        <v>0</v>
      </c>
      <c r="V1482" s="1075">
        <v>0</v>
      </c>
      <c r="W1482" s="39">
        <v>0</v>
      </c>
      <c r="X1482" s="1075">
        <v>0</v>
      </c>
      <c r="Y1482" s="39">
        <v>0</v>
      </c>
      <c r="Z1482" s="1075">
        <v>0</v>
      </c>
      <c r="AA1482" s="39">
        <v>0</v>
      </c>
      <c r="AB1482" s="1075">
        <v>0</v>
      </c>
      <c r="AC1482" s="39">
        <v>0</v>
      </c>
      <c r="AD1482" s="1075">
        <v>0</v>
      </c>
      <c r="AE1482" s="39">
        <v>0</v>
      </c>
      <c r="AF1482" s="1075">
        <v>0</v>
      </c>
      <c r="AG1482" s="39">
        <v>0</v>
      </c>
      <c r="AH1482" s="1075">
        <v>0</v>
      </c>
      <c r="AI1482" s="39">
        <v>0</v>
      </c>
    </row>
    <row r="1483" spans="1:35" s="6" customFormat="1" ht="66">
      <c r="B1483" s="55">
        <v>1453.19</v>
      </c>
      <c r="C1483" s="24" t="s">
        <v>1645</v>
      </c>
      <c r="D1483" s="132"/>
      <c r="E1483" s="91">
        <v>2</v>
      </c>
      <c r="F1483" s="9" t="s">
        <v>11</v>
      </c>
      <c r="G1483" s="16" t="s">
        <v>12</v>
      </c>
      <c r="H1483" s="17" t="s">
        <v>13</v>
      </c>
      <c r="I1483" s="16" t="s">
        <v>14</v>
      </c>
      <c r="J1483" s="39">
        <v>1570</v>
      </c>
      <c r="K1483" s="18">
        <v>3140</v>
      </c>
      <c r="L1483" s="969">
        <v>0</v>
      </c>
      <c r="M1483" s="39">
        <v>0</v>
      </c>
      <c r="N1483" s="1075">
        <v>0</v>
      </c>
      <c r="O1483" s="39">
        <v>0</v>
      </c>
      <c r="P1483" s="1075">
        <v>0</v>
      </c>
      <c r="Q1483" s="39">
        <v>0</v>
      </c>
      <c r="R1483" s="1075">
        <v>2</v>
      </c>
      <c r="S1483" s="39">
        <v>3140</v>
      </c>
      <c r="T1483" s="1075">
        <v>0</v>
      </c>
      <c r="U1483" s="39">
        <v>0</v>
      </c>
      <c r="V1483" s="1075">
        <v>0</v>
      </c>
      <c r="W1483" s="39">
        <v>0</v>
      </c>
      <c r="X1483" s="1075">
        <v>0</v>
      </c>
      <c r="Y1483" s="39">
        <v>0</v>
      </c>
      <c r="Z1483" s="1075">
        <v>0</v>
      </c>
      <c r="AA1483" s="39">
        <v>0</v>
      </c>
      <c r="AB1483" s="1075">
        <v>0</v>
      </c>
      <c r="AC1483" s="39">
        <v>0</v>
      </c>
      <c r="AD1483" s="1075">
        <v>0</v>
      </c>
      <c r="AE1483" s="39">
        <v>0</v>
      </c>
      <c r="AF1483" s="1075">
        <v>0</v>
      </c>
      <c r="AG1483" s="39">
        <v>0</v>
      </c>
      <c r="AH1483" s="1075">
        <v>0</v>
      </c>
      <c r="AI1483" s="39">
        <v>0</v>
      </c>
    </row>
    <row r="1484" spans="1:35" s="6" customFormat="1" ht="66">
      <c r="B1484" s="55">
        <v>700</v>
      </c>
      <c r="C1484" s="13" t="s">
        <v>1646</v>
      </c>
      <c r="D1484" s="132"/>
      <c r="E1484" s="91">
        <v>6</v>
      </c>
      <c r="F1484" s="9" t="s">
        <v>11</v>
      </c>
      <c r="G1484" s="16" t="s">
        <v>12</v>
      </c>
      <c r="H1484" s="17" t="s">
        <v>13</v>
      </c>
      <c r="I1484" s="16" t="s">
        <v>14</v>
      </c>
      <c r="J1484" s="39">
        <v>757</v>
      </c>
      <c r="K1484" s="18">
        <v>4542</v>
      </c>
      <c r="L1484" s="969">
        <v>0</v>
      </c>
      <c r="M1484" s="39">
        <v>0</v>
      </c>
      <c r="N1484" s="1075">
        <v>0</v>
      </c>
      <c r="O1484" s="39">
        <v>0</v>
      </c>
      <c r="P1484" s="1075">
        <v>0</v>
      </c>
      <c r="Q1484" s="39">
        <v>0</v>
      </c>
      <c r="R1484" s="1075">
        <v>6</v>
      </c>
      <c r="S1484" s="39">
        <v>4542</v>
      </c>
      <c r="T1484" s="1075">
        <v>0</v>
      </c>
      <c r="U1484" s="39">
        <v>0</v>
      </c>
      <c r="V1484" s="1075">
        <v>0</v>
      </c>
      <c r="W1484" s="39">
        <v>0</v>
      </c>
      <c r="X1484" s="1075">
        <v>0</v>
      </c>
      <c r="Y1484" s="39">
        <v>0</v>
      </c>
      <c r="Z1484" s="1075">
        <v>0</v>
      </c>
      <c r="AA1484" s="39">
        <v>0</v>
      </c>
      <c r="AB1484" s="1075">
        <v>0</v>
      </c>
      <c r="AC1484" s="39">
        <v>0</v>
      </c>
      <c r="AD1484" s="1075">
        <v>0</v>
      </c>
      <c r="AE1484" s="39">
        <v>0</v>
      </c>
      <c r="AF1484" s="1075">
        <v>0</v>
      </c>
      <c r="AG1484" s="39">
        <v>0</v>
      </c>
      <c r="AH1484" s="1075">
        <v>0</v>
      </c>
      <c r="AI1484" s="39">
        <v>0</v>
      </c>
    </row>
    <row r="1485" spans="1:35" s="6" customFormat="1" ht="66">
      <c r="B1485" s="55">
        <v>166.80625000000001</v>
      </c>
      <c r="C1485" s="24" t="s">
        <v>1647</v>
      </c>
      <c r="D1485" s="132"/>
      <c r="E1485" s="91">
        <v>13</v>
      </c>
      <c r="F1485" s="9" t="s">
        <v>11</v>
      </c>
      <c r="G1485" s="16" t="s">
        <v>12</v>
      </c>
      <c r="H1485" s="17" t="s">
        <v>13</v>
      </c>
      <c r="I1485" s="16" t="s">
        <v>14</v>
      </c>
      <c r="J1485" s="39">
        <v>181</v>
      </c>
      <c r="K1485" s="18">
        <v>2353</v>
      </c>
      <c r="L1485" s="969">
        <v>0</v>
      </c>
      <c r="M1485" s="39">
        <v>0</v>
      </c>
      <c r="N1485" s="1075">
        <v>0</v>
      </c>
      <c r="O1485" s="39">
        <v>0</v>
      </c>
      <c r="P1485" s="1075">
        <v>0</v>
      </c>
      <c r="Q1485" s="39">
        <v>0</v>
      </c>
      <c r="R1485" s="1075">
        <v>13</v>
      </c>
      <c r="S1485" s="39">
        <v>2353</v>
      </c>
      <c r="T1485" s="1075">
        <v>0</v>
      </c>
      <c r="U1485" s="39">
        <v>0</v>
      </c>
      <c r="V1485" s="1075">
        <v>0</v>
      </c>
      <c r="W1485" s="39">
        <v>0</v>
      </c>
      <c r="X1485" s="1075">
        <v>0</v>
      </c>
      <c r="Y1485" s="39">
        <v>0</v>
      </c>
      <c r="Z1485" s="1075">
        <v>0</v>
      </c>
      <c r="AA1485" s="39">
        <v>0</v>
      </c>
      <c r="AB1485" s="1075">
        <v>0</v>
      </c>
      <c r="AC1485" s="39">
        <v>0</v>
      </c>
      <c r="AD1485" s="1075">
        <v>0</v>
      </c>
      <c r="AE1485" s="39">
        <v>0</v>
      </c>
      <c r="AF1485" s="1075">
        <v>0</v>
      </c>
      <c r="AG1485" s="39">
        <v>0</v>
      </c>
      <c r="AH1485" s="1075">
        <v>0</v>
      </c>
      <c r="AI1485" s="39">
        <v>0</v>
      </c>
    </row>
    <row r="1486" spans="1:35" s="6" customFormat="1" ht="66">
      <c r="B1486" s="55">
        <v>175.94450000000001</v>
      </c>
      <c r="C1486" s="24" t="s">
        <v>1648</v>
      </c>
      <c r="D1486" s="1035"/>
      <c r="E1486" s="91">
        <v>43</v>
      </c>
      <c r="F1486" s="9" t="s">
        <v>11</v>
      </c>
      <c r="G1486" s="16" t="s">
        <v>12</v>
      </c>
      <c r="H1486" s="17" t="s">
        <v>13</v>
      </c>
      <c r="I1486" s="16" t="s">
        <v>14</v>
      </c>
      <c r="J1486" s="39">
        <v>191</v>
      </c>
      <c r="K1486" s="18">
        <v>8213</v>
      </c>
      <c r="L1486" s="969">
        <v>0</v>
      </c>
      <c r="M1486" s="39">
        <v>0</v>
      </c>
      <c r="N1486" s="1075">
        <v>0</v>
      </c>
      <c r="O1486" s="39">
        <v>0</v>
      </c>
      <c r="P1486" s="1075">
        <v>0</v>
      </c>
      <c r="Q1486" s="39">
        <v>0</v>
      </c>
      <c r="R1486" s="1075">
        <v>36</v>
      </c>
      <c r="S1486" s="39">
        <v>6876</v>
      </c>
      <c r="T1486" s="1075">
        <v>0</v>
      </c>
      <c r="U1486" s="39">
        <v>0</v>
      </c>
      <c r="V1486" s="1075">
        <v>0</v>
      </c>
      <c r="W1486" s="39">
        <v>0</v>
      </c>
      <c r="X1486" s="1075">
        <v>7</v>
      </c>
      <c r="Y1486" s="39">
        <v>1337</v>
      </c>
      <c r="Z1486" s="1075">
        <v>0</v>
      </c>
      <c r="AA1486" s="39">
        <v>0</v>
      </c>
      <c r="AB1486" s="1075">
        <v>0</v>
      </c>
      <c r="AC1486" s="39">
        <v>0</v>
      </c>
      <c r="AD1486" s="1075">
        <v>0</v>
      </c>
      <c r="AE1486" s="39">
        <v>0</v>
      </c>
      <c r="AF1486" s="1075">
        <v>0</v>
      </c>
      <c r="AG1486" s="39">
        <v>0</v>
      </c>
      <c r="AH1486" s="1075">
        <v>0</v>
      </c>
      <c r="AI1486" s="39">
        <v>0</v>
      </c>
    </row>
    <row r="1487" spans="1:35" s="6" customFormat="1" ht="66">
      <c r="B1487" s="55">
        <v>271.48</v>
      </c>
      <c r="C1487" s="24" t="s">
        <v>1649</v>
      </c>
      <c r="D1487" s="132"/>
      <c r="E1487" s="91">
        <v>6</v>
      </c>
      <c r="F1487" s="9" t="s">
        <v>11</v>
      </c>
      <c r="G1487" s="16" t="s">
        <v>12</v>
      </c>
      <c r="H1487" s="17" t="s">
        <v>13</v>
      </c>
      <c r="I1487" s="16" t="s">
        <v>14</v>
      </c>
      <c r="J1487" s="39">
        <v>294</v>
      </c>
      <c r="K1487" s="18">
        <v>1764</v>
      </c>
      <c r="L1487" s="969">
        <v>0</v>
      </c>
      <c r="M1487" s="39">
        <v>0</v>
      </c>
      <c r="N1487" s="1075">
        <v>0</v>
      </c>
      <c r="O1487" s="39">
        <v>0</v>
      </c>
      <c r="P1487" s="1075">
        <v>0</v>
      </c>
      <c r="Q1487" s="39">
        <v>0</v>
      </c>
      <c r="R1487" s="1075">
        <v>6</v>
      </c>
      <c r="S1487" s="39">
        <v>1764</v>
      </c>
      <c r="T1487" s="1075">
        <v>0</v>
      </c>
      <c r="U1487" s="39">
        <v>0</v>
      </c>
      <c r="V1487" s="1075">
        <v>0</v>
      </c>
      <c r="W1487" s="39">
        <v>0</v>
      </c>
      <c r="X1487" s="1075">
        <v>0</v>
      </c>
      <c r="Y1487" s="39">
        <v>0</v>
      </c>
      <c r="Z1487" s="1075">
        <v>0</v>
      </c>
      <c r="AA1487" s="39">
        <v>0</v>
      </c>
      <c r="AB1487" s="1075">
        <v>0</v>
      </c>
      <c r="AC1487" s="39">
        <v>0</v>
      </c>
      <c r="AD1487" s="1075">
        <v>0</v>
      </c>
      <c r="AE1487" s="39">
        <v>0</v>
      </c>
      <c r="AF1487" s="1075">
        <v>0</v>
      </c>
      <c r="AG1487" s="39">
        <v>0</v>
      </c>
      <c r="AH1487" s="1075">
        <v>0</v>
      </c>
      <c r="AI1487" s="39">
        <v>0</v>
      </c>
    </row>
    <row r="1488" spans="1:35" s="6" customFormat="1" ht="66">
      <c r="B1488" s="55">
        <v>250</v>
      </c>
      <c r="C1488" s="12" t="s">
        <v>1650</v>
      </c>
      <c r="D1488" s="132"/>
      <c r="E1488" s="91">
        <v>11</v>
      </c>
      <c r="F1488" s="167" t="s">
        <v>11</v>
      </c>
      <c r="G1488" s="16" t="s">
        <v>12</v>
      </c>
      <c r="H1488" s="17" t="s">
        <v>13</v>
      </c>
      <c r="I1488" s="16" t="s">
        <v>14</v>
      </c>
      <c r="J1488" s="39">
        <v>270</v>
      </c>
      <c r="K1488" s="18">
        <v>2970</v>
      </c>
      <c r="L1488" s="969">
        <v>0</v>
      </c>
      <c r="M1488" s="39">
        <v>0</v>
      </c>
      <c r="N1488" s="1075">
        <v>0</v>
      </c>
      <c r="O1488" s="39">
        <v>0</v>
      </c>
      <c r="P1488" s="1075">
        <v>0</v>
      </c>
      <c r="Q1488" s="39">
        <v>0</v>
      </c>
      <c r="R1488" s="1075">
        <v>9</v>
      </c>
      <c r="S1488" s="39">
        <v>2430</v>
      </c>
      <c r="T1488" s="1075">
        <v>0</v>
      </c>
      <c r="U1488" s="39">
        <v>0</v>
      </c>
      <c r="V1488" s="1075">
        <v>0</v>
      </c>
      <c r="W1488" s="39">
        <v>0</v>
      </c>
      <c r="X1488" s="1075">
        <v>2</v>
      </c>
      <c r="Y1488" s="39">
        <v>540</v>
      </c>
      <c r="Z1488" s="1075">
        <v>0</v>
      </c>
      <c r="AA1488" s="39">
        <v>0</v>
      </c>
      <c r="AB1488" s="1075">
        <v>0</v>
      </c>
      <c r="AC1488" s="39">
        <v>0</v>
      </c>
      <c r="AD1488" s="1075">
        <v>0</v>
      </c>
      <c r="AE1488" s="39">
        <v>0</v>
      </c>
      <c r="AF1488" s="1075">
        <v>0</v>
      </c>
      <c r="AG1488" s="39">
        <v>0</v>
      </c>
      <c r="AH1488" s="1075">
        <v>0</v>
      </c>
      <c r="AI1488" s="39">
        <v>0</v>
      </c>
    </row>
    <row r="1489" spans="1:35" s="6" customFormat="1" ht="66">
      <c r="B1489" s="55">
        <v>421.57499999999999</v>
      </c>
      <c r="C1489" s="114" t="s">
        <v>1651</v>
      </c>
      <c r="D1489" s="132"/>
      <c r="E1489" s="91">
        <v>11</v>
      </c>
      <c r="F1489" s="167" t="s">
        <v>11</v>
      </c>
      <c r="G1489" s="16" t="s">
        <v>12</v>
      </c>
      <c r="H1489" s="17" t="s">
        <v>13</v>
      </c>
      <c r="I1489" s="16" t="s">
        <v>14</v>
      </c>
      <c r="J1489" s="39">
        <v>456</v>
      </c>
      <c r="K1489" s="18">
        <v>5016</v>
      </c>
      <c r="L1489" s="969">
        <v>0</v>
      </c>
      <c r="M1489" s="39">
        <v>0</v>
      </c>
      <c r="N1489" s="1075">
        <v>0</v>
      </c>
      <c r="O1489" s="39">
        <v>0</v>
      </c>
      <c r="P1489" s="1075">
        <v>0</v>
      </c>
      <c r="Q1489" s="39">
        <v>0</v>
      </c>
      <c r="R1489" s="1075">
        <v>11</v>
      </c>
      <c r="S1489" s="39">
        <v>5016</v>
      </c>
      <c r="T1489" s="1075">
        <v>0</v>
      </c>
      <c r="U1489" s="39">
        <v>0</v>
      </c>
      <c r="V1489" s="1075">
        <v>0</v>
      </c>
      <c r="W1489" s="39">
        <v>0</v>
      </c>
      <c r="X1489" s="1075">
        <v>0</v>
      </c>
      <c r="Y1489" s="39">
        <v>0</v>
      </c>
      <c r="Z1489" s="1075">
        <v>0</v>
      </c>
      <c r="AA1489" s="39">
        <v>0</v>
      </c>
      <c r="AB1489" s="1075">
        <v>0</v>
      </c>
      <c r="AC1489" s="39">
        <v>0</v>
      </c>
      <c r="AD1489" s="1075">
        <v>0</v>
      </c>
      <c r="AE1489" s="39">
        <v>0</v>
      </c>
      <c r="AF1489" s="1075">
        <v>0</v>
      </c>
      <c r="AG1489" s="39">
        <v>0</v>
      </c>
      <c r="AH1489" s="1075">
        <v>0</v>
      </c>
      <c r="AI1489" s="39">
        <v>0</v>
      </c>
    </row>
    <row r="1490" spans="1:35" s="6" customFormat="1" ht="66">
      <c r="B1490" s="55">
        <v>208</v>
      </c>
      <c r="C1490" s="24" t="s">
        <v>1652</v>
      </c>
      <c r="D1490" s="132"/>
      <c r="E1490" s="91">
        <v>2</v>
      </c>
      <c r="F1490" s="9" t="s">
        <v>11</v>
      </c>
      <c r="G1490" s="16" t="s">
        <v>12</v>
      </c>
      <c r="H1490" s="17" t="s">
        <v>13</v>
      </c>
      <c r="I1490" s="16" t="s">
        <v>14</v>
      </c>
      <c r="J1490" s="39">
        <v>225</v>
      </c>
      <c r="K1490" s="18">
        <v>450</v>
      </c>
      <c r="L1490" s="969">
        <v>0</v>
      </c>
      <c r="M1490" s="39">
        <v>0</v>
      </c>
      <c r="N1490" s="1075">
        <v>0</v>
      </c>
      <c r="O1490" s="39">
        <v>0</v>
      </c>
      <c r="P1490" s="1075">
        <v>0</v>
      </c>
      <c r="Q1490" s="39">
        <v>0</v>
      </c>
      <c r="R1490" s="1075">
        <v>1</v>
      </c>
      <c r="S1490" s="39">
        <v>225</v>
      </c>
      <c r="T1490" s="1075">
        <v>0</v>
      </c>
      <c r="U1490" s="39">
        <v>0</v>
      </c>
      <c r="V1490" s="1075">
        <v>0</v>
      </c>
      <c r="W1490" s="39">
        <v>0</v>
      </c>
      <c r="X1490" s="1075">
        <v>1</v>
      </c>
      <c r="Y1490" s="39">
        <v>225</v>
      </c>
      <c r="Z1490" s="1075">
        <v>0</v>
      </c>
      <c r="AA1490" s="39">
        <v>0</v>
      </c>
      <c r="AB1490" s="1075">
        <v>0</v>
      </c>
      <c r="AC1490" s="39">
        <v>0</v>
      </c>
      <c r="AD1490" s="1075">
        <v>0</v>
      </c>
      <c r="AE1490" s="39">
        <v>0</v>
      </c>
      <c r="AF1490" s="1075">
        <v>0</v>
      </c>
      <c r="AG1490" s="39">
        <v>0</v>
      </c>
      <c r="AH1490" s="1075">
        <v>0</v>
      </c>
      <c r="AI1490" s="39">
        <v>0</v>
      </c>
    </row>
    <row r="1491" spans="1:35" s="6" customFormat="1" ht="66">
      <c r="B1491" s="55">
        <v>209.48571428571429</v>
      </c>
      <c r="C1491" s="24" t="s">
        <v>1653</v>
      </c>
      <c r="D1491" s="1035"/>
      <c r="E1491" s="91">
        <v>2</v>
      </c>
      <c r="F1491" s="9" t="s">
        <v>11</v>
      </c>
      <c r="G1491" s="16" t="s">
        <v>12</v>
      </c>
      <c r="H1491" s="17" t="s">
        <v>13</v>
      </c>
      <c r="I1491" s="16" t="s">
        <v>14</v>
      </c>
      <c r="J1491" s="39">
        <v>227</v>
      </c>
      <c r="K1491" s="18">
        <v>454</v>
      </c>
      <c r="L1491" s="969">
        <v>0</v>
      </c>
      <c r="M1491" s="39">
        <v>0</v>
      </c>
      <c r="N1491" s="1075">
        <v>0</v>
      </c>
      <c r="O1491" s="39">
        <v>0</v>
      </c>
      <c r="P1491" s="1075">
        <v>0</v>
      </c>
      <c r="Q1491" s="39">
        <v>0</v>
      </c>
      <c r="R1491" s="1075">
        <v>0</v>
      </c>
      <c r="S1491" s="39">
        <v>0</v>
      </c>
      <c r="T1491" s="1075">
        <v>0</v>
      </c>
      <c r="U1491" s="39">
        <v>0</v>
      </c>
      <c r="V1491" s="1075">
        <v>0</v>
      </c>
      <c r="W1491" s="39">
        <v>0</v>
      </c>
      <c r="X1491" s="1075">
        <v>2</v>
      </c>
      <c r="Y1491" s="39">
        <v>454</v>
      </c>
      <c r="Z1491" s="1075">
        <v>0</v>
      </c>
      <c r="AA1491" s="39">
        <v>0</v>
      </c>
      <c r="AB1491" s="1075">
        <v>0</v>
      </c>
      <c r="AC1491" s="39">
        <v>0</v>
      </c>
      <c r="AD1491" s="1075">
        <v>0</v>
      </c>
      <c r="AE1491" s="39">
        <v>0</v>
      </c>
      <c r="AF1491" s="1075">
        <v>0</v>
      </c>
      <c r="AG1491" s="39">
        <v>0</v>
      </c>
      <c r="AH1491" s="1075">
        <v>0</v>
      </c>
      <c r="AI1491" s="39">
        <v>0</v>
      </c>
    </row>
    <row r="1492" spans="1:35" s="6" customFormat="1" ht="66">
      <c r="B1492" s="55">
        <v>143.94301587301587</v>
      </c>
      <c r="C1492" s="13" t="s">
        <v>1654</v>
      </c>
      <c r="D1492" s="132"/>
      <c r="E1492" s="91">
        <v>13</v>
      </c>
      <c r="F1492" s="167" t="s">
        <v>11</v>
      </c>
      <c r="G1492" s="16" t="s">
        <v>12</v>
      </c>
      <c r="H1492" s="17" t="s">
        <v>13</v>
      </c>
      <c r="I1492" s="16" t="s">
        <v>14</v>
      </c>
      <c r="J1492" s="39">
        <v>156</v>
      </c>
      <c r="K1492" s="18">
        <v>2028</v>
      </c>
      <c r="L1492" s="969">
        <v>0</v>
      </c>
      <c r="M1492" s="39">
        <v>0</v>
      </c>
      <c r="N1492" s="1075">
        <v>0</v>
      </c>
      <c r="O1492" s="39">
        <v>0</v>
      </c>
      <c r="P1492" s="1075">
        <v>0</v>
      </c>
      <c r="Q1492" s="39">
        <v>0</v>
      </c>
      <c r="R1492" s="1075">
        <v>5</v>
      </c>
      <c r="S1492" s="39">
        <v>780</v>
      </c>
      <c r="T1492" s="1075">
        <v>0</v>
      </c>
      <c r="U1492" s="39">
        <v>0</v>
      </c>
      <c r="V1492" s="1075">
        <v>8</v>
      </c>
      <c r="W1492" s="39">
        <v>1248</v>
      </c>
      <c r="X1492" s="1075">
        <v>0</v>
      </c>
      <c r="Y1492" s="39">
        <v>0</v>
      </c>
      <c r="Z1492" s="1075">
        <v>0</v>
      </c>
      <c r="AA1492" s="39">
        <v>0</v>
      </c>
      <c r="AB1492" s="1075">
        <v>0</v>
      </c>
      <c r="AC1492" s="39">
        <v>0</v>
      </c>
      <c r="AD1492" s="1075">
        <v>0</v>
      </c>
      <c r="AE1492" s="39">
        <v>0</v>
      </c>
      <c r="AF1492" s="1075">
        <v>0</v>
      </c>
      <c r="AG1492" s="39">
        <v>0</v>
      </c>
      <c r="AH1492" s="1075">
        <v>0</v>
      </c>
      <c r="AI1492" s="39">
        <v>0</v>
      </c>
    </row>
    <row r="1493" spans="1:35" s="82" customFormat="1" ht="66">
      <c r="A1493" s="6"/>
      <c r="B1493" s="55">
        <v>85.398876404494388</v>
      </c>
      <c r="C1493" s="12" t="s">
        <v>1655</v>
      </c>
      <c r="D1493" s="132"/>
      <c r="E1493" s="91">
        <v>42</v>
      </c>
      <c r="F1493" s="167" t="s">
        <v>11</v>
      </c>
      <c r="G1493" s="16" t="s">
        <v>12</v>
      </c>
      <c r="H1493" s="17" t="s">
        <v>13</v>
      </c>
      <c r="I1493" s="16" t="s">
        <v>14</v>
      </c>
      <c r="J1493" s="39">
        <v>93</v>
      </c>
      <c r="K1493" s="18">
        <v>3906</v>
      </c>
      <c r="L1493" s="969">
        <v>0</v>
      </c>
      <c r="M1493" s="39">
        <v>0</v>
      </c>
      <c r="N1493" s="1075">
        <v>0</v>
      </c>
      <c r="O1493" s="39">
        <v>0</v>
      </c>
      <c r="P1493" s="1075">
        <v>0</v>
      </c>
      <c r="Q1493" s="39">
        <v>0</v>
      </c>
      <c r="R1493" s="1075">
        <v>22</v>
      </c>
      <c r="S1493" s="39">
        <v>2046</v>
      </c>
      <c r="T1493" s="1075">
        <v>0</v>
      </c>
      <c r="U1493" s="39">
        <v>0</v>
      </c>
      <c r="V1493" s="1075">
        <v>0</v>
      </c>
      <c r="W1493" s="39">
        <v>0</v>
      </c>
      <c r="X1493" s="1075">
        <v>20</v>
      </c>
      <c r="Y1493" s="39">
        <v>1860</v>
      </c>
      <c r="Z1493" s="1075">
        <v>0</v>
      </c>
      <c r="AA1493" s="39">
        <v>0</v>
      </c>
      <c r="AB1493" s="1075">
        <v>0</v>
      </c>
      <c r="AC1493" s="39">
        <v>0</v>
      </c>
      <c r="AD1493" s="1075">
        <v>0</v>
      </c>
      <c r="AE1493" s="39">
        <v>0</v>
      </c>
      <c r="AF1493" s="1075">
        <v>0</v>
      </c>
      <c r="AG1493" s="39">
        <v>0</v>
      </c>
      <c r="AH1493" s="1075">
        <v>0</v>
      </c>
      <c r="AI1493" s="39">
        <v>0</v>
      </c>
    </row>
    <row r="1494" spans="1:35" s="6" customFormat="1" ht="66">
      <c r="B1494" s="55">
        <v>250</v>
      </c>
      <c r="C1494" s="12" t="s">
        <v>1656</v>
      </c>
      <c r="D1494" s="132"/>
      <c r="E1494" s="91">
        <v>22</v>
      </c>
      <c r="F1494" s="167" t="s">
        <v>11</v>
      </c>
      <c r="G1494" s="16" t="s">
        <v>12</v>
      </c>
      <c r="H1494" s="17" t="s">
        <v>13</v>
      </c>
      <c r="I1494" s="16" t="s">
        <v>14</v>
      </c>
      <c r="J1494" s="39">
        <v>270</v>
      </c>
      <c r="K1494" s="18">
        <v>5940</v>
      </c>
      <c r="L1494" s="969">
        <v>0</v>
      </c>
      <c r="M1494" s="39">
        <v>0</v>
      </c>
      <c r="N1494" s="1075">
        <v>0</v>
      </c>
      <c r="O1494" s="39">
        <v>0</v>
      </c>
      <c r="P1494" s="1075">
        <v>0</v>
      </c>
      <c r="Q1494" s="39">
        <v>0</v>
      </c>
      <c r="R1494" s="1075">
        <v>20</v>
      </c>
      <c r="S1494" s="39">
        <v>5400</v>
      </c>
      <c r="T1494" s="1075">
        <v>0</v>
      </c>
      <c r="U1494" s="39">
        <v>0</v>
      </c>
      <c r="V1494" s="1075">
        <v>0</v>
      </c>
      <c r="W1494" s="39">
        <v>0</v>
      </c>
      <c r="X1494" s="1075">
        <v>2</v>
      </c>
      <c r="Y1494" s="39">
        <v>540</v>
      </c>
      <c r="Z1494" s="1075">
        <v>0</v>
      </c>
      <c r="AA1494" s="39">
        <v>0</v>
      </c>
      <c r="AB1494" s="1075">
        <v>0</v>
      </c>
      <c r="AC1494" s="39">
        <v>0</v>
      </c>
      <c r="AD1494" s="1075">
        <v>0</v>
      </c>
      <c r="AE1494" s="39">
        <v>0</v>
      </c>
      <c r="AF1494" s="1075">
        <v>0</v>
      </c>
      <c r="AG1494" s="39">
        <v>0</v>
      </c>
      <c r="AH1494" s="1075">
        <v>0</v>
      </c>
      <c r="AI1494" s="39">
        <v>0</v>
      </c>
    </row>
    <row r="1495" spans="1:35" s="6" customFormat="1" ht="66">
      <c r="B1495" s="55">
        <v>157.35</v>
      </c>
      <c r="C1495" s="13" t="s">
        <v>1657</v>
      </c>
      <c r="D1495" s="132"/>
      <c r="E1495" s="91">
        <v>5</v>
      </c>
      <c r="F1495" s="167" t="s">
        <v>11</v>
      </c>
      <c r="G1495" s="16" t="s">
        <v>12</v>
      </c>
      <c r="H1495" s="17" t="s">
        <v>13</v>
      </c>
      <c r="I1495" s="16" t="s">
        <v>14</v>
      </c>
      <c r="J1495" s="39">
        <v>170</v>
      </c>
      <c r="K1495" s="18">
        <v>850</v>
      </c>
      <c r="L1495" s="969">
        <v>0</v>
      </c>
      <c r="M1495" s="39">
        <v>0</v>
      </c>
      <c r="N1495" s="1075">
        <v>0</v>
      </c>
      <c r="O1495" s="39">
        <v>0</v>
      </c>
      <c r="P1495" s="1075">
        <v>0</v>
      </c>
      <c r="Q1495" s="39">
        <v>0</v>
      </c>
      <c r="R1495" s="1075">
        <v>2</v>
      </c>
      <c r="S1495" s="39">
        <v>340</v>
      </c>
      <c r="T1495" s="1075">
        <v>0</v>
      </c>
      <c r="U1495" s="39">
        <v>0</v>
      </c>
      <c r="V1495" s="1075">
        <v>0</v>
      </c>
      <c r="W1495" s="39">
        <v>0</v>
      </c>
      <c r="X1495" s="1075">
        <v>3</v>
      </c>
      <c r="Y1495" s="39">
        <v>510</v>
      </c>
      <c r="Z1495" s="1075">
        <v>0</v>
      </c>
      <c r="AA1495" s="39">
        <v>0</v>
      </c>
      <c r="AB1495" s="1075">
        <v>0</v>
      </c>
      <c r="AC1495" s="39">
        <v>0</v>
      </c>
      <c r="AD1495" s="1075">
        <v>0</v>
      </c>
      <c r="AE1495" s="39">
        <v>0</v>
      </c>
      <c r="AF1495" s="1075">
        <v>0</v>
      </c>
      <c r="AG1495" s="39">
        <v>0</v>
      </c>
      <c r="AH1495" s="1075">
        <v>0</v>
      </c>
      <c r="AI1495" s="39">
        <v>0</v>
      </c>
    </row>
    <row r="1496" spans="1:35" s="6" customFormat="1" ht="66">
      <c r="B1496" s="55">
        <v>859.65</v>
      </c>
      <c r="C1496" s="24" t="s">
        <v>1658</v>
      </c>
      <c r="D1496" s="132"/>
      <c r="E1496" s="91">
        <v>2</v>
      </c>
      <c r="F1496" s="167" t="s">
        <v>11</v>
      </c>
      <c r="G1496" s="16" t="s">
        <v>12</v>
      </c>
      <c r="H1496" s="17" t="s">
        <v>13</v>
      </c>
      <c r="I1496" s="16" t="s">
        <v>14</v>
      </c>
      <c r="J1496" s="39">
        <v>929</v>
      </c>
      <c r="K1496" s="18">
        <v>1858</v>
      </c>
      <c r="L1496" s="969">
        <v>0</v>
      </c>
      <c r="M1496" s="39">
        <v>0</v>
      </c>
      <c r="N1496" s="1075">
        <v>0</v>
      </c>
      <c r="O1496" s="39">
        <v>0</v>
      </c>
      <c r="P1496" s="1075">
        <v>0</v>
      </c>
      <c r="Q1496" s="39">
        <v>0</v>
      </c>
      <c r="R1496" s="1075">
        <v>2</v>
      </c>
      <c r="S1496" s="39">
        <v>1858</v>
      </c>
      <c r="T1496" s="1075">
        <v>0</v>
      </c>
      <c r="U1496" s="39">
        <v>0</v>
      </c>
      <c r="V1496" s="1075">
        <v>0</v>
      </c>
      <c r="W1496" s="39">
        <v>0</v>
      </c>
      <c r="X1496" s="1075">
        <v>0</v>
      </c>
      <c r="Y1496" s="39">
        <v>0</v>
      </c>
      <c r="Z1496" s="1075">
        <v>0</v>
      </c>
      <c r="AA1496" s="39">
        <v>0</v>
      </c>
      <c r="AB1496" s="1075">
        <v>0</v>
      </c>
      <c r="AC1496" s="39">
        <v>0</v>
      </c>
      <c r="AD1496" s="1075">
        <v>0</v>
      </c>
      <c r="AE1496" s="39">
        <v>0</v>
      </c>
      <c r="AF1496" s="1075">
        <v>0</v>
      </c>
      <c r="AG1496" s="39">
        <v>0</v>
      </c>
      <c r="AH1496" s="1075">
        <v>0</v>
      </c>
      <c r="AI1496" s="39">
        <v>0</v>
      </c>
    </row>
    <row r="1497" spans="1:35" s="6" customFormat="1" ht="66">
      <c r="B1497" s="55">
        <v>421.53</v>
      </c>
      <c r="C1497" s="12" t="s">
        <v>1659</v>
      </c>
      <c r="D1497" s="132"/>
      <c r="E1497" s="91">
        <v>4</v>
      </c>
      <c r="F1497" s="9" t="s">
        <v>11</v>
      </c>
      <c r="G1497" s="16" t="s">
        <v>12</v>
      </c>
      <c r="H1497" s="17" t="s">
        <v>13</v>
      </c>
      <c r="I1497" s="16" t="s">
        <v>14</v>
      </c>
      <c r="J1497" s="39">
        <v>456</v>
      </c>
      <c r="K1497" s="18">
        <v>1824</v>
      </c>
      <c r="L1497" s="969">
        <v>0</v>
      </c>
      <c r="M1497" s="39">
        <v>0</v>
      </c>
      <c r="N1497" s="1075">
        <v>0</v>
      </c>
      <c r="O1497" s="39">
        <v>0</v>
      </c>
      <c r="P1497" s="1075">
        <v>0</v>
      </c>
      <c r="Q1497" s="39">
        <v>0</v>
      </c>
      <c r="R1497" s="1075">
        <v>4</v>
      </c>
      <c r="S1497" s="39">
        <v>1824</v>
      </c>
      <c r="T1497" s="1075">
        <v>0</v>
      </c>
      <c r="U1497" s="39">
        <v>0</v>
      </c>
      <c r="V1497" s="1075">
        <v>0</v>
      </c>
      <c r="W1497" s="39">
        <v>0</v>
      </c>
      <c r="X1497" s="1075">
        <v>0</v>
      </c>
      <c r="Y1497" s="39">
        <v>0</v>
      </c>
      <c r="Z1497" s="1075">
        <v>0</v>
      </c>
      <c r="AA1497" s="39">
        <v>0</v>
      </c>
      <c r="AB1497" s="1075">
        <v>0</v>
      </c>
      <c r="AC1497" s="39">
        <v>0</v>
      </c>
      <c r="AD1497" s="1075">
        <v>0</v>
      </c>
      <c r="AE1497" s="39">
        <v>0</v>
      </c>
      <c r="AF1497" s="1075">
        <v>0</v>
      </c>
      <c r="AG1497" s="39">
        <v>0</v>
      </c>
      <c r="AH1497" s="1075">
        <v>0</v>
      </c>
      <c r="AI1497" s="39">
        <v>0</v>
      </c>
    </row>
    <row r="1498" spans="1:35" s="6" customFormat="1" ht="66">
      <c r="B1498" s="55">
        <v>250</v>
      </c>
      <c r="C1498" s="92" t="s">
        <v>1660</v>
      </c>
      <c r="D1498" s="132"/>
      <c r="E1498" s="91">
        <v>5</v>
      </c>
      <c r="F1498" s="9" t="s">
        <v>11</v>
      </c>
      <c r="G1498" s="16" t="s">
        <v>12</v>
      </c>
      <c r="H1498" s="17" t="s">
        <v>13</v>
      </c>
      <c r="I1498" s="16" t="s">
        <v>14</v>
      </c>
      <c r="J1498" s="39">
        <v>270</v>
      </c>
      <c r="K1498" s="18">
        <v>1350</v>
      </c>
      <c r="L1498" s="969">
        <v>0</v>
      </c>
      <c r="M1498" s="39">
        <v>0</v>
      </c>
      <c r="N1498" s="1075">
        <v>0</v>
      </c>
      <c r="O1498" s="39">
        <v>0</v>
      </c>
      <c r="P1498" s="1075">
        <v>0</v>
      </c>
      <c r="Q1498" s="39">
        <v>0</v>
      </c>
      <c r="R1498" s="1075">
        <v>3</v>
      </c>
      <c r="S1498" s="39">
        <v>810</v>
      </c>
      <c r="T1498" s="1075">
        <v>0</v>
      </c>
      <c r="U1498" s="39">
        <v>0</v>
      </c>
      <c r="V1498" s="1075">
        <v>0</v>
      </c>
      <c r="W1498" s="39">
        <v>0</v>
      </c>
      <c r="X1498" s="1075">
        <v>2</v>
      </c>
      <c r="Y1498" s="39">
        <v>540</v>
      </c>
      <c r="Z1498" s="1075">
        <v>0</v>
      </c>
      <c r="AA1498" s="39">
        <v>0</v>
      </c>
      <c r="AB1498" s="1075">
        <v>0</v>
      </c>
      <c r="AC1498" s="39">
        <v>0</v>
      </c>
      <c r="AD1498" s="1075">
        <v>0</v>
      </c>
      <c r="AE1498" s="39">
        <v>0</v>
      </c>
      <c r="AF1498" s="1075">
        <v>0</v>
      </c>
      <c r="AG1498" s="39">
        <v>0</v>
      </c>
      <c r="AH1498" s="1075">
        <v>0</v>
      </c>
      <c r="AI1498" s="39">
        <v>0</v>
      </c>
    </row>
    <row r="1499" spans="1:35" s="6" customFormat="1" ht="66">
      <c r="B1499" s="55">
        <v>2436.58</v>
      </c>
      <c r="C1499" s="66" t="s">
        <v>1661</v>
      </c>
      <c r="D1499" s="132"/>
      <c r="E1499" s="91">
        <v>11</v>
      </c>
      <c r="F1499" s="167" t="s">
        <v>11</v>
      </c>
      <c r="G1499" s="16" t="s">
        <v>12</v>
      </c>
      <c r="H1499" s="17" t="s">
        <v>13</v>
      </c>
      <c r="I1499" s="16" t="s">
        <v>14</v>
      </c>
      <c r="J1499" s="39">
        <v>2632</v>
      </c>
      <c r="K1499" s="18">
        <v>28952</v>
      </c>
      <c r="L1499" s="969">
        <v>0</v>
      </c>
      <c r="M1499" s="39">
        <v>0</v>
      </c>
      <c r="N1499" s="1075">
        <v>0</v>
      </c>
      <c r="O1499" s="39">
        <v>0</v>
      </c>
      <c r="P1499" s="1075">
        <v>0</v>
      </c>
      <c r="Q1499" s="39">
        <v>0</v>
      </c>
      <c r="R1499" s="1075">
        <v>6</v>
      </c>
      <c r="S1499" s="39">
        <v>15792</v>
      </c>
      <c r="T1499" s="1075">
        <v>0</v>
      </c>
      <c r="U1499" s="39">
        <v>0</v>
      </c>
      <c r="V1499" s="1075">
        <v>0</v>
      </c>
      <c r="W1499" s="39">
        <v>0</v>
      </c>
      <c r="X1499" s="1075">
        <v>5</v>
      </c>
      <c r="Y1499" s="39">
        <v>13160</v>
      </c>
      <c r="Z1499" s="1075">
        <v>0</v>
      </c>
      <c r="AA1499" s="39">
        <v>0</v>
      </c>
      <c r="AB1499" s="1075">
        <v>0</v>
      </c>
      <c r="AC1499" s="39">
        <v>0</v>
      </c>
      <c r="AD1499" s="1075">
        <v>0</v>
      </c>
      <c r="AE1499" s="39">
        <v>0</v>
      </c>
      <c r="AF1499" s="1075">
        <v>0</v>
      </c>
      <c r="AG1499" s="39">
        <v>0</v>
      </c>
      <c r="AH1499" s="1075">
        <v>0</v>
      </c>
      <c r="AI1499" s="39">
        <v>0</v>
      </c>
    </row>
    <row r="1500" spans="1:35" s="6" customFormat="1" ht="66">
      <c r="A1500" s="82"/>
      <c r="B1500" s="39"/>
      <c r="C1500" s="175" t="s">
        <v>1662</v>
      </c>
      <c r="D1500" s="207"/>
      <c r="E1500" s="84">
        <v>1</v>
      </c>
      <c r="F1500" s="167" t="s">
        <v>11</v>
      </c>
      <c r="G1500" s="86" t="s">
        <v>12</v>
      </c>
      <c r="H1500" s="87" t="s">
        <v>13</v>
      </c>
      <c r="I1500" s="86" t="s">
        <v>14</v>
      </c>
      <c r="J1500" s="39">
        <v>400</v>
      </c>
      <c r="K1500" s="18">
        <v>400</v>
      </c>
      <c r="L1500" s="969">
        <v>0</v>
      </c>
      <c r="M1500" s="39">
        <v>0</v>
      </c>
      <c r="N1500" s="1075">
        <v>0</v>
      </c>
      <c r="O1500" s="39">
        <v>0</v>
      </c>
      <c r="P1500" s="1075">
        <v>0</v>
      </c>
      <c r="Q1500" s="39">
        <v>0</v>
      </c>
      <c r="R1500" s="1075">
        <v>1</v>
      </c>
      <c r="S1500" s="39">
        <v>400</v>
      </c>
      <c r="T1500" s="1075">
        <v>0</v>
      </c>
      <c r="U1500" s="39">
        <v>0</v>
      </c>
      <c r="V1500" s="1075">
        <v>0</v>
      </c>
      <c r="W1500" s="39">
        <v>0</v>
      </c>
      <c r="X1500" s="1075">
        <v>0</v>
      </c>
      <c r="Y1500" s="39">
        <v>0</v>
      </c>
      <c r="Z1500" s="1075">
        <v>0</v>
      </c>
      <c r="AA1500" s="39">
        <v>0</v>
      </c>
      <c r="AB1500" s="1075">
        <v>0</v>
      </c>
      <c r="AC1500" s="39">
        <v>0</v>
      </c>
      <c r="AD1500" s="1075">
        <v>0</v>
      </c>
      <c r="AE1500" s="39">
        <v>0</v>
      </c>
      <c r="AF1500" s="1075">
        <v>0</v>
      </c>
      <c r="AG1500" s="39">
        <v>0</v>
      </c>
      <c r="AH1500" s="1075">
        <v>0</v>
      </c>
      <c r="AI1500" s="39">
        <v>0</v>
      </c>
    </row>
    <row r="1501" spans="1:35" s="6" customFormat="1" ht="66">
      <c r="B1501" s="55"/>
      <c r="C1501" s="92" t="s">
        <v>1663</v>
      </c>
      <c r="D1501" s="132"/>
      <c r="E1501" s="91">
        <v>8</v>
      </c>
      <c r="F1501" s="167" t="s">
        <v>11</v>
      </c>
      <c r="G1501" s="16" t="s">
        <v>12</v>
      </c>
      <c r="H1501" s="17" t="s">
        <v>13</v>
      </c>
      <c r="I1501" s="16" t="s">
        <v>14</v>
      </c>
      <c r="J1501" s="39">
        <v>800</v>
      </c>
      <c r="K1501" s="18">
        <v>6400</v>
      </c>
      <c r="L1501" s="969">
        <v>0</v>
      </c>
      <c r="M1501" s="39">
        <v>0</v>
      </c>
      <c r="N1501" s="1075">
        <v>0</v>
      </c>
      <c r="O1501" s="39">
        <v>0</v>
      </c>
      <c r="P1501" s="1075">
        <v>0</v>
      </c>
      <c r="Q1501" s="39">
        <v>0</v>
      </c>
      <c r="R1501" s="1075">
        <v>8</v>
      </c>
      <c r="S1501" s="39">
        <v>6400</v>
      </c>
      <c r="T1501" s="1075">
        <v>0</v>
      </c>
      <c r="U1501" s="39">
        <v>0</v>
      </c>
      <c r="V1501" s="1075">
        <v>0</v>
      </c>
      <c r="W1501" s="39">
        <v>0</v>
      </c>
      <c r="X1501" s="1075">
        <v>0</v>
      </c>
      <c r="Y1501" s="39">
        <v>0</v>
      </c>
      <c r="Z1501" s="1075">
        <v>0</v>
      </c>
      <c r="AA1501" s="39">
        <v>0</v>
      </c>
      <c r="AB1501" s="1075">
        <v>0</v>
      </c>
      <c r="AC1501" s="39">
        <v>0</v>
      </c>
      <c r="AD1501" s="1075">
        <v>0</v>
      </c>
      <c r="AE1501" s="39">
        <v>0</v>
      </c>
      <c r="AF1501" s="1075">
        <v>0</v>
      </c>
      <c r="AG1501" s="39">
        <v>0</v>
      </c>
      <c r="AH1501" s="1075">
        <v>0</v>
      </c>
      <c r="AI1501" s="39">
        <v>0</v>
      </c>
    </row>
    <row r="1502" spans="1:35" s="6" customFormat="1" ht="66">
      <c r="B1502" s="55">
        <v>386.38</v>
      </c>
      <c r="C1502" s="66" t="s">
        <v>1664</v>
      </c>
      <c r="D1502" s="132"/>
      <c r="E1502" s="91">
        <v>10</v>
      </c>
      <c r="F1502" s="167" t="s">
        <v>11</v>
      </c>
      <c r="G1502" s="16" t="s">
        <v>12</v>
      </c>
      <c r="H1502" s="17" t="s">
        <v>13</v>
      </c>
      <c r="I1502" s="16" t="s">
        <v>14</v>
      </c>
      <c r="J1502" s="39">
        <v>418</v>
      </c>
      <c r="K1502" s="18">
        <v>4180</v>
      </c>
      <c r="L1502" s="969">
        <v>0</v>
      </c>
      <c r="M1502" s="39">
        <v>0</v>
      </c>
      <c r="N1502" s="1075">
        <v>0</v>
      </c>
      <c r="O1502" s="39">
        <v>0</v>
      </c>
      <c r="P1502" s="1075">
        <v>0</v>
      </c>
      <c r="Q1502" s="39">
        <v>0</v>
      </c>
      <c r="R1502" s="1075">
        <v>7</v>
      </c>
      <c r="S1502" s="39">
        <v>2926</v>
      </c>
      <c r="T1502" s="1075">
        <v>0</v>
      </c>
      <c r="U1502" s="39">
        <v>0</v>
      </c>
      <c r="V1502" s="1075">
        <v>0</v>
      </c>
      <c r="W1502" s="39">
        <v>0</v>
      </c>
      <c r="X1502" s="1075">
        <v>2</v>
      </c>
      <c r="Y1502" s="39">
        <v>836</v>
      </c>
      <c r="Z1502" s="1075">
        <v>0</v>
      </c>
      <c r="AA1502" s="39">
        <v>0</v>
      </c>
      <c r="AB1502" s="1075">
        <v>0</v>
      </c>
      <c r="AC1502" s="39">
        <v>0</v>
      </c>
      <c r="AD1502" s="1075">
        <v>1</v>
      </c>
      <c r="AE1502" s="39">
        <v>418</v>
      </c>
      <c r="AF1502" s="1075">
        <v>0</v>
      </c>
      <c r="AG1502" s="39">
        <v>0</v>
      </c>
      <c r="AH1502" s="1075">
        <v>0</v>
      </c>
      <c r="AI1502" s="39">
        <v>0</v>
      </c>
    </row>
    <row r="1503" spans="1:35" s="6" customFormat="1" ht="66">
      <c r="B1503" s="55">
        <v>410.41</v>
      </c>
      <c r="C1503" s="27" t="s">
        <v>1665</v>
      </c>
      <c r="D1503" s="132"/>
      <c r="E1503" s="91">
        <v>13</v>
      </c>
      <c r="F1503" s="167" t="s">
        <v>11</v>
      </c>
      <c r="G1503" s="16" t="s">
        <v>12</v>
      </c>
      <c r="H1503" s="17" t="s">
        <v>13</v>
      </c>
      <c r="I1503" s="16" t="s">
        <v>14</v>
      </c>
      <c r="J1503" s="39">
        <v>444</v>
      </c>
      <c r="K1503" s="18">
        <v>5772</v>
      </c>
      <c r="L1503" s="969">
        <v>0</v>
      </c>
      <c r="M1503" s="39">
        <v>0</v>
      </c>
      <c r="N1503" s="1075">
        <v>0</v>
      </c>
      <c r="O1503" s="39">
        <v>0</v>
      </c>
      <c r="P1503" s="1075">
        <v>0</v>
      </c>
      <c r="Q1503" s="39">
        <v>0</v>
      </c>
      <c r="R1503" s="1075">
        <v>12</v>
      </c>
      <c r="S1503" s="39">
        <v>5328</v>
      </c>
      <c r="T1503" s="1075">
        <v>0</v>
      </c>
      <c r="U1503" s="39">
        <v>0</v>
      </c>
      <c r="V1503" s="1075">
        <v>0</v>
      </c>
      <c r="W1503" s="39">
        <v>0</v>
      </c>
      <c r="X1503" s="1075">
        <v>1</v>
      </c>
      <c r="Y1503" s="39">
        <v>444</v>
      </c>
      <c r="Z1503" s="1075">
        <v>0</v>
      </c>
      <c r="AA1503" s="39">
        <v>0</v>
      </c>
      <c r="AB1503" s="1075">
        <v>0</v>
      </c>
      <c r="AC1503" s="39">
        <v>0</v>
      </c>
      <c r="AD1503" s="1075">
        <v>0</v>
      </c>
      <c r="AE1503" s="39">
        <v>0</v>
      </c>
      <c r="AF1503" s="1075">
        <v>0</v>
      </c>
      <c r="AG1503" s="39">
        <v>0</v>
      </c>
      <c r="AH1503" s="1075">
        <v>0</v>
      </c>
      <c r="AI1503" s="39">
        <v>0</v>
      </c>
    </row>
    <row r="1504" spans="1:35" s="6" customFormat="1" ht="66">
      <c r="B1504" s="55">
        <v>561.6</v>
      </c>
      <c r="C1504" s="12" t="s">
        <v>1666</v>
      </c>
      <c r="D1504" s="132"/>
      <c r="E1504" s="91">
        <v>1</v>
      </c>
      <c r="F1504" s="167" t="s">
        <v>11</v>
      </c>
      <c r="G1504" s="16" t="s">
        <v>12</v>
      </c>
      <c r="H1504" s="17" t="s">
        <v>13</v>
      </c>
      <c r="I1504" s="16" t="s">
        <v>14</v>
      </c>
      <c r="J1504" s="39">
        <v>607</v>
      </c>
      <c r="K1504" s="18">
        <v>607</v>
      </c>
      <c r="L1504" s="969">
        <v>0</v>
      </c>
      <c r="M1504" s="39">
        <v>0</v>
      </c>
      <c r="N1504" s="1075">
        <v>0</v>
      </c>
      <c r="O1504" s="39">
        <v>0</v>
      </c>
      <c r="P1504" s="1075">
        <v>0</v>
      </c>
      <c r="Q1504" s="39">
        <v>0</v>
      </c>
      <c r="R1504" s="1075">
        <v>1</v>
      </c>
      <c r="S1504" s="39">
        <v>607</v>
      </c>
      <c r="T1504" s="1075">
        <v>0</v>
      </c>
      <c r="U1504" s="39">
        <v>0</v>
      </c>
      <c r="V1504" s="1075">
        <v>0</v>
      </c>
      <c r="W1504" s="39">
        <v>0</v>
      </c>
      <c r="X1504" s="1075">
        <v>0</v>
      </c>
      <c r="Y1504" s="39">
        <v>0</v>
      </c>
      <c r="Z1504" s="1075">
        <v>0</v>
      </c>
      <c r="AA1504" s="39">
        <v>0</v>
      </c>
      <c r="AB1504" s="1075">
        <v>0</v>
      </c>
      <c r="AC1504" s="39">
        <v>0</v>
      </c>
      <c r="AD1504" s="1075">
        <v>0</v>
      </c>
      <c r="AE1504" s="39">
        <v>0</v>
      </c>
      <c r="AF1504" s="1075">
        <v>0</v>
      </c>
      <c r="AG1504" s="39">
        <v>0</v>
      </c>
      <c r="AH1504" s="1075">
        <v>0</v>
      </c>
      <c r="AI1504" s="39">
        <v>0</v>
      </c>
    </row>
    <row r="1505" spans="1:35" s="6" customFormat="1" ht="66">
      <c r="B1505" s="55">
        <v>200</v>
      </c>
      <c r="C1505" s="13" t="s">
        <v>1670</v>
      </c>
      <c r="D1505" s="132"/>
      <c r="E1505" s="91">
        <v>40</v>
      </c>
      <c r="F1505" s="9" t="s">
        <v>11</v>
      </c>
      <c r="G1505" s="16" t="s">
        <v>12</v>
      </c>
      <c r="H1505" s="17" t="s">
        <v>13</v>
      </c>
      <c r="I1505" s="16" t="s">
        <v>14</v>
      </c>
      <c r="J1505" s="39">
        <v>216</v>
      </c>
      <c r="K1505" s="18">
        <v>8640</v>
      </c>
      <c r="L1505" s="969">
        <v>0</v>
      </c>
      <c r="M1505" s="39">
        <v>0</v>
      </c>
      <c r="N1505" s="1075">
        <v>0</v>
      </c>
      <c r="O1505" s="39">
        <v>0</v>
      </c>
      <c r="P1505" s="1075">
        <v>0</v>
      </c>
      <c r="Q1505" s="39">
        <v>0</v>
      </c>
      <c r="R1505" s="1075">
        <v>34</v>
      </c>
      <c r="S1505" s="39">
        <v>7344</v>
      </c>
      <c r="T1505" s="1075">
        <v>0</v>
      </c>
      <c r="U1505" s="39">
        <v>0</v>
      </c>
      <c r="V1505" s="1075">
        <v>0</v>
      </c>
      <c r="W1505" s="39">
        <v>0</v>
      </c>
      <c r="X1505" s="1075">
        <v>3</v>
      </c>
      <c r="Y1505" s="39">
        <v>648</v>
      </c>
      <c r="Z1505" s="1075">
        <v>0</v>
      </c>
      <c r="AA1505" s="39">
        <v>0</v>
      </c>
      <c r="AB1505" s="1075">
        <v>0</v>
      </c>
      <c r="AC1505" s="39">
        <v>0</v>
      </c>
      <c r="AD1505" s="1075">
        <v>3</v>
      </c>
      <c r="AE1505" s="39">
        <v>648</v>
      </c>
      <c r="AF1505" s="1075">
        <v>0</v>
      </c>
      <c r="AG1505" s="39">
        <v>0</v>
      </c>
      <c r="AH1505" s="1075">
        <v>0</v>
      </c>
      <c r="AI1505" s="39">
        <v>0</v>
      </c>
    </row>
    <row r="1506" spans="1:35" s="6" customFormat="1" ht="66">
      <c r="B1506" s="55">
        <v>356.45319999999998</v>
      </c>
      <c r="C1506" s="92" t="s">
        <v>1671</v>
      </c>
      <c r="D1506" s="132"/>
      <c r="E1506" s="91">
        <v>11</v>
      </c>
      <c r="F1506" s="9" t="s">
        <v>11</v>
      </c>
      <c r="G1506" s="16" t="s">
        <v>12</v>
      </c>
      <c r="H1506" s="17" t="s">
        <v>13</v>
      </c>
      <c r="I1506" s="16" t="s">
        <v>14</v>
      </c>
      <c r="J1506" s="39">
        <v>385</v>
      </c>
      <c r="K1506" s="18">
        <v>4235</v>
      </c>
      <c r="L1506" s="969">
        <v>0</v>
      </c>
      <c r="M1506" s="39">
        <v>0</v>
      </c>
      <c r="N1506" s="1075">
        <v>0</v>
      </c>
      <c r="O1506" s="39">
        <v>0</v>
      </c>
      <c r="P1506" s="1075">
        <v>0</v>
      </c>
      <c r="Q1506" s="39">
        <v>0</v>
      </c>
      <c r="R1506" s="1075">
        <v>7</v>
      </c>
      <c r="S1506" s="39">
        <v>2695</v>
      </c>
      <c r="T1506" s="1075">
        <v>0</v>
      </c>
      <c r="U1506" s="39">
        <v>0</v>
      </c>
      <c r="V1506" s="1075">
        <v>0</v>
      </c>
      <c r="W1506" s="39">
        <v>0</v>
      </c>
      <c r="X1506" s="1075">
        <v>4</v>
      </c>
      <c r="Y1506" s="39">
        <v>1540</v>
      </c>
      <c r="Z1506" s="1075">
        <v>0</v>
      </c>
      <c r="AA1506" s="39">
        <v>0</v>
      </c>
      <c r="AB1506" s="1075">
        <v>0</v>
      </c>
      <c r="AC1506" s="39">
        <v>0</v>
      </c>
      <c r="AD1506" s="1075">
        <v>0</v>
      </c>
      <c r="AE1506" s="39">
        <v>0</v>
      </c>
      <c r="AF1506" s="1075">
        <v>0</v>
      </c>
      <c r="AG1506" s="39">
        <v>0</v>
      </c>
      <c r="AH1506" s="1075">
        <v>0</v>
      </c>
      <c r="AI1506" s="39">
        <v>0</v>
      </c>
    </row>
    <row r="1507" spans="1:35" s="6" customFormat="1" ht="26.25" customHeight="1">
      <c r="B1507" s="55">
        <v>980.07</v>
      </c>
      <c r="C1507" s="66" t="s">
        <v>1672</v>
      </c>
      <c r="D1507" s="132"/>
      <c r="E1507" s="91">
        <v>2</v>
      </c>
      <c r="F1507" s="9" t="s">
        <v>11</v>
      </c>
      <c r="G1507" s="16" t="s">
        <v>12</v>
      </c>
      <c r="H1507" s="17" t="s">
        <v>13</v>
      </c>
      <c r="I1507" s="16" t="s">
        <v>14</v>
      </c>
      <c r="J1507" s="39">
        <v>1059</v>
      </c>
      <c r="K1507" s="18">
        <v>2118</v>
      </c>
      <c r="L1507" s="969">
        <v>0</v>
      </c>
      <c r="M1507" s="39">
        <v>0</v>
      </c>
      <c r="N1507" s="1075">
        <v>0</v>
      </c>
      <c r="O1507" s="39">
        <v>0</v>
      </c>
      <c r="P1507" s="1075">
        <v>0</v>
      </c>
      <c r="Q1507" s="39">
        <v>0</v>
      </c>
      <c r="R1507" s="1075">
        <v>2</v>
      </c>
      <c r="S1507" s="39">
        <v>2118</v>
      </c>
      <c r="T1507" s="1075">
        <v>0</v>
      </c>
      <c r="U1507" s="39">
        <v>0</v>
      </c>
      <c r="V1507" s="1075">
        <v>0</v>
      </c>
      <c r="W1507" s="39">
        <v>0</v>
      </c>
      <c r="X1507" s="1075">
        <v>0</v>
      </c>
      <c r="Y1507" s="39">
        <v>0</v>
      </c>
      <c r="Z1507" s="1075">
        <v>0</v>
      </c>
      <c r="AA1507" s="39">
        <v>0</v>
      </c>
      <c r="AB1507" s="1075">
        <v>0</v>
      </c>
      <c r="AC1507" s="39">
        <v>0</v>
      </c>
      <c r="AD1507" s="1075">
        <v>0</v>
      </c>
      <c r="AE1507" s="39">
        <v>0</v>
      </c>
      <c r="AF1507" s="1075">
        <v>0</v>
      </c>
      <c r="AG1507" s="39">
        <v>0</v>
      </c>
      <c r="AH1507" s="1075">
        <v>0</v>
      </c>
      <c r="AI1507" s="39">
        <v>0</v>
      </c>
    </row>
    <row r="1508" spans="1:35" s="6" customFormat="1" ht="66">
      <c r="B1508" s="55">
        <v>1010</v>
      </c>
      <c r="C1508" s="192" t="s">
        <v>1673</v>
      </c>
      <c r="D1508" s="132"/>
      <c r="E1508" s="91">
        <v>7</v>
      </c>
      <c r="F1508" s="167" t="s">
        <v>11</v>
      </c>
      <c r="G1508" s="16" t="s">
        <v>12</v>
      </c>
      <c r="H1508" s="17" t="s">
        <v>13</v>
      </c>
      <c r="I1508" s="16" t="s">
        <v>14</v>
      </c>
      <c r="J1508" s="39">
        <v>1091</v>
      </c>
      <c r="K1508" s="18">
        <v>7637</v>
      </c>
      <c r="L1508" s="969">
        <v>0</v>
      </c>
      <c r="M1508" s="39">
        <v>0</v>
      </c>
      <c r="N1508" s="1075">
        <v>0</v>
      </c>
      <c r="O1508" s="39">
        <v>0</v>
      </c>
      <c r="P1508" s="1075">
        <v>0</v>
      </c>
      <c r="Q1508" s="39">
        <v>0</v>
      </c>
      <c r="R1508" s="1075">
        <v>7</v>
      </c>
      <c r="S1508" s="39">
        <v>7637</v>
      </c>
      <c r="T1508" s="1075">
        <v>0</v>
      </c>
      <c r="U1508" s="39">
        <v>0</v>
      </c>
      <c r="V1508" s="1075">
        <v>0</v>
      </c>
      <c r="W1508" s="39">
        <v>0</v>
      </c>
      <c r="X1508" s="1075">
        <v>0</v>
      </c>
      <c r="Y1508" s="39">
        <v>0</v>
      </c>
      <c r="Z1508" s="1075">
        <v>0</v>
      </c>
      <c r="AA1508" s="39">
        <v>0</v>
      </c>
      <c r="AB1508" s="1075">
        <v>0</v>
      </c>
      <c r="AC1508" s="39">
        <v>0</v>
      </c>
      <c r="AD1508" s="1075">
        <v>0</v>
      </c>
      <c r="AE1508" s="39">
        <v>0</v>
      </c>
      <c r="AF1508" s="1075">
        <v>0</v>
      </c>
      <c r="AG1508" s="39">
        <v>0</v>
      </c>
      <c r="AH1508" s="1075">
        <v>0</v>
      </c>
      <c r="AI1508" s="39">
        <v>0</v>
      </c>
    </row>
    <row r="1509" spans="1:35" s="6" customFormat="1" ht="66">
      <c r="B1509" s="55">
        <v>2167.1940000000004</v>
      </c>
      <c r="C1509" s="13" t="s">
        <v>1674</v>
      </c>
      <c r="D1509" s="132"/>
      <c r="E1509" s="91">
        <v>23</v>
      </c>
      <c r="F1509" s="167" t="s">
        <v>11</v>
      </c>
      <c r="G1509" s="16" t="s">
        <v>12</v>
      </c>
      <c r="H1509" s="17" t="s">
        <v>13</v>
      </c>
      <c r="I1509" s="16" t="s">
        <v>14</v>
      </c>
      <c r="J1509" s="39">
        <v>2341</v>
      </c>
      <c r="K1509" s="18">
        <v>53843</v>
      </c>
      <c r="L1509" s="969">
        <v>0</v>
      </c>
      <c r="M1509" s="39">
        <v>0</v>
      </c>
      <c r="N1509" s="1075">
        <v>0</v>
      </c>
      <c r="O1509" s="39">
        <v>0</v>
      </c>
      <c r="P1509" s="1075">
        <v>0</v>
      </c>
      <c r="Q1509" s="39">
        <v>0</v>
      </c>
      <c r="R1509" s="1075">
        <v>21</v>
      </c>
      <c r="S1509" s="39">
        <v>49161</v>
      </c>
      <c r="T1509" s="1075">
        <v>0</v>
      </c>
      <c r="U1509" s="39">
        <v>0</v>
      </c>
      <c r="V1509" s="1075">
        <v>0</v>
      </c>
      <c r="W1509" s="39">
        <v>0</v>
      </c>
      <c r="X1509" s="1075">
        <v>1</v>
      </c>
      <c r="Y1509" s="39">
        <v>2341</v>
      </c>
      <c r="Z1509" s="1075">
        <v>0</v>
      </c>
      <c r="AA1509" s="39">
        <v>0</v>
      </c>
      <c r="AB1509" s="1075">
        <v>0</v>
      </c>
      <c r="AC1509" s="39">
        <v>0</v>
      </c>
      <c r="AD1509" s="1075">
        <v>1</v>
      </c>
      <c r="AE1509" s="39">
        <v>2341</v>
      </c>
      <c r="AF1509" s="1075">
        <v>0</v>
      </c>
      <c r="AG1509" s="39">
        <v>0</v>
      </c>
      <c r="AH1509" s="1075">
        <v>0</v>
      </c>
      <c r="AI1509" s="39">
        <v>0</v>
      </c>
    </row>
    <row r="1510" spans="1:35" s="6" customFormat="1" ht="22.5">
      <c r="B1510" s="50">
        <v>296</v>
      </c>
      <c r="C1510" s="50" t="s">
        <v>1675</v>
      </c>
      <c r="D1510" s="50"/>
      <c r="E1510" s="968"/>
      <c r="F1510" s="968"/>
      <c r="G1510" s="968"/>
      <c r="H1510" s="968"/>
      <c r="I1510" s="968"/>
      <c r="J1510" s="968"/>
      <c r="K1510" s="968">
        <v>493827</v>
      </c>
      <c r="L1510" s="967">
        <v>0</v>
      </c>
      <c r="M1510" s="968">
        <v>0</v>
      </c>
      <c r="N1510" s="967">
        <v>0</v>
      </c>
      <c r="O1510" s="968">
        <v>0</v>
      </c>
      <c r="P1510" s="967">
        <v>0</v>
      </c>
      <c r="Q1510" s="968">
        <v>0</v>
      </c>
      <c r="R1510" s="967">
        <v>166</v>
      </c>
      <c r="S1510" s="968">
        <v>493827</v>
      </c>
      <c r="T1510" s="967">
        <v>0</v>
      </c>
      <c r="U1510" s="968">
        <v>0</v>
      </c>
      <c r="V1510" s="967">
        <v>0</v>
      </c>
      <c r="W1510" s="968">
        <v>0</v>
      </c>
      <c r="X1510" s="967">
        <v>0</v>
      </c>
      <c r="Y1510" s="968">
        <v>0</v>
      </c>
      <c r="Z1510" s="967">
        <v>0</v>
      </c>
      <c r="AA1510" s="968">
        <v>0</v>
      </c>
      <c r="AB1510" s="967">
        <v>0</v>
      </c>
      <c r="AC1510" s="968">
        <v>0</v>
      </c>
      <c r="AD1510" s="967">
        <v>0</v>
      </c>
      <c r="AE1510" s="968">
        <v>0</v>
      </c>
      <c r="AF1510" s="967">
        <v>0</v>
      </c>
      <c r="AG1510" s="968">
        <v>0</v>
      </c>
      <c r="AH1510" s="967">
        <v>0</v>
      </c>
      <c r="AI1510" s="968">
        <v>0</v>
      </c>
    </row>
    <row r="1511" spans="1:35" s="6" customFormat="1" ht="26.25" customHeight="1">
      <c r="A1511" s="124"/>
      <c r="B1511" s="125">
        <v>29601</v>
      </c>
      <c r="C1511" s="948" t="s">
        <v>1676</v>
      </c>
      <c r="D1511" s="11"/>
      <c r="E1511" s="964"/>
      <c r="F1511" s="964"/>
      <c r="G1511" s="964"/>
      <c r="H1511" s="964"/>
      <c r="I1511" s="964"/>
      <c r="J1511" s="964"/>
      <c r="K1511" s="964">
        <v>185108</v>
      </c>
      <c r="L1511" s="988">
        <v>0</v>
      </c>
      <c r="M1511" s="964">
        <v>0</v>
      </c>
      <c r="N1511" s="988">
        <v>0</v>
      </c>
      <c r="O1511" s="964">
        <v>0</v>
      </c>
      <c r="P1511" s="988">
        <v>0</v>
      </c>
      <c r="Q1511" s="964">
        <v>0</v>
      </c>
      <c r="R1511" s="988">
        <v>48</v>
      </c>
      <c r="S1511" s="964">
        <v>185108</v>
      </c>
      <c r="T1511" s="988">
        <v>0</v>
      </c>
      <c r="U1511" s="964">
        <v>0</v>
      </c>
      <c r="V1511" s="988">
        <v>0</v>
      </c>
      <c r="W1511" s="964">
        <v>0</v>
      </c>
      <c r="X1511" s="988">
        <v>0</v>
      </c>
      <c r="Y1511" s="964">
        <v>0</v>
      </c>
      <c r="Z1511" s="988">
        <v>0</v>
      </c>
      <c r="AA1511" s="964">
        <v>0</v>
      </c>
      <c r="AB1511" s="988">
        <v>0</v>
      </c>
      <c r="AC1511" s="964">
        <v>0</v>
      </c>
      <c r="AD1511" s="988">
        <v>0</v>
      </c>
      <c r="AE1511" s="964">
        <v>0</v>
      </c>
      <c r="AF1511" s="988">
        <v>0</v>
      </c>
      <c r="AG1511" s="964">
        <v>0</v>
      </c>
      <c r="AH1511" s="988">
        <v>0</v>
      </c>
      <c r="AI1511" s="964">
        <v>0</v>
      </c>
    </row>
    <row r="1512" spans="1:35" s="6" customFormat="1" ht="66">
      <c r="A1512" s="124"/>
      <c r="B1512" s="1036">
        <v>2560.67</v>
      </c>
      <c r="C1512" s="184" t="s">
        <v>1677</v>
      </c>
      <c r="D1512" s="11"/>
      <c r="E1512" s="91">
        <v>38</v>
      </c>
      <c r="F1512" s="47" t="s">
        <v>11</v>
      </c>
      <c r="G1512" s="113" t="s">
        <v>12</v>
      </c>
      <c r="H1512" s="17" t="s">
        <v>13</v>
      </c>
      <c r="I1512" s="16" t="s">
        <v>14</v>
      </c>
      <c r="J1512" s="39">
        <v>2766</v>
      </c>
      <c r="K1512" s="18">
        <v>105108</v>
      </c>
      <c r="L1512" s="969">
        <v>0</v>
      </c>
      <c r="M1512" s="39">
        <v>0</v>
      </c>
      <c r="N1512" s="1075">
        <v>0</v>
      </c>
      <c r="O1512" s="39">
        <v>0</v>
      </c>
      <c r="P1512" s="1075">
        <v>0</v>
      </c>
      <c r="Q1512" s="39">
        <v>0</v>
      </c>
      <c r="R1512" s="1075">
        <v>38</v>
      </c>
      <c r="S1512" s="39">
        <v>105108</v>
      </c>
      <c r="T1512" s="1075">
        <v>0</v>
      </c>
      <c r="U1512" s="39">
        <v>0</v>
      </c>
      <c r="V1512" s="1075">
        <v>0</v>
      </c>
      <c r="W1512" s="39">
        <v>0</v>
      </c>
      <c r="X1512" s="1075">
        <v>0</v>
      </c>
      <c r="Y1512" s="39">
        <v>0</v>
      </c>
      <c r="Z1512" s="1075">
        <v>0</v>
      </c>
      <c r="AA1512" s="39">
        <v>0</v>
      </c>
      <c r="AB1512" s="1075">
        <v>0</v>
      </c>
      <c r="AC1512" s="39">
        <v>0</v>
      </c>
      <c r="AD1512" s="1075">
        <v>0</v>
      </c>
      <c r="AE1512" s="39">
        <v>0</v>
      </c>
      <c r="AF1512" s="1075">
        <v>0</v>
      </c>
      <c r="AG1512" s="39">
        <v>0</v>
      </c>
      <c r="AH1512" s="1075">
        <v>0</v>
      </c>
      <c r="AI1512" s="39">
        <v>0</v>
      </c>
    </row>
    <row r="1513" spans="1:35" s="6" customFormat="1" ht="26.25" customHeight="1">
      <c r="A1513" s="124"/>
      <c r="B1513" s="1036"/>
      <c r="C1513" s="93" t="s">
        <v>1678</v>
      </c>
      <c r="D1513" s="11"/>
      <c r="E1513" s="91">
        <v>10</v>
      </c>
      <c r="F1513" s="101" t="s">
        <v>11</v>
      </c>
      <c r="G1513" s="113" t="s">
        <v>12</v>
      </c>
      <c r="H1513" s="17" t="s">
        <v>13</v>
      </c>
      <c r="I1513" s="16" t="s">
        <v>14</v>
      </c>
      <c r="J1513" s="1006">
        <v>8000</v>
      </c>
      <c r="K1513" s="1001">
        <v>80000</v>
      </c>
      <c r="L1513" s="1135">
        <v>0</v>
      </c>
      <c r="M1513" s="1006">
        <v>0</v>
      </c>
      <c r="N1513" s="1090">
        <v>0</v>
      </c>
      <c r="O1513" s="1006">
        <v>0</v>
      </c>
      <c r="P1513" s="1090">
        <v>0</v>
      </c>
      <c r="Q1513" s="1006">
        <v>0</v>
      </c>
      <c r="R1513" s="1090">
        <v>10</v>
      </c>
      <c r="S1513" s="1006">
        <v>80000</v>
      </c>
      <c r="T1513" s="1090">
        <v>0</v>
      </c>
      <c r="U1513" s="1006">
        <v>0</v>
      </c>
      <c r="V1513" s="1090">
        <v>0</v>
      </c>
      <c r="W1513" s="1006">
        <v>0</v>
      </c>
      <c r="X1513" s="1090">
        <v>0</v>
      </c>
      <c r="Y1513" s="1006">
        <v>0</v>
      </c>
      <c r="Z1513" s="1090">
        <v>0</v>
      </c>
      <c r="AA1513" s="1006">
        <v>0</v>
      </c>
      <c r="AB1513" s="1090">
        <v>0</v>
      </c>
      <c r="AC1513" s="1006">
        <v>0</v>
      </c>
      <c r="AD1513" s="1090">
        <v>0</v>
      </c>
      <c r="AE1513" s="1006">
        <v>0</v>
      </c>
      <c r="AF1513" s="1090">
        <v>0</v>
      </c>
      <c r="AG1513" s="1006">
        <v>0</v>
      </c>
      <c r="AH1513" s="1090">
        <v>0</v>
      </c>
      <c r="AI1513" s="1006">
        <v>0</v>
      </c>
    </row>
    <row r="1514" spans="1:35" s="6" customFormat="1">
      <c r="A1514" s="208"/>
      <c r="B1514" s="125">
        <v>29602</v>
      </c>
      <c r="C1514" s="948" t="s">
        <v>1679</v>
      </c>
      <c r="D1514" s="11"/>
      <c r="E1514" s="964">
        <v>10</v>
      </c>
      <c r="F1514" s="964"/>
      <c r="G1514" s="964"/>
      <c r="H1514" s="964"/>
      <c r="I1514" s="964"/>
      <c r="J1514" s="964"/>
      <c r="K1514" s="964">
        <v>79310</v>
      </c>
      <c r="L1514" s="988">
        <v>0</v>
      </c>
      <c r="M1514" s="964">
        <v>0</v>
      </c>
      <c r="N1514" s="988">
        <v>0</v>
      </c>
      <c r="O1514" s="964">
        <v>0</v>
      </c>
      <c r="P1514" s="988">
        <v>0</v>
      </c>
      <c r="Q1514" s="964">
        <v>0</v>
      </c>
      <c r="R1514" s="988">
        <v>95</v>
      </c>
      <c r="S1514" s="964">
        <v>79310</v>
      </c>
      <c r="T1514" s="988">
        <v>0</v>
      </c>
      <c r="U1514" s="964">
        <v>0</v>
      </c>
      <c r="V1514" s="988">
        <v>0</v>
      </c>
      <c r="W1514" s="964">
        <v>0</v>
      </c>
      <c r="X1514" s="988">
        <v>0</v>
      </c>
      <c r="Y1514" s="964">
        <v>0</v>
      </c>
      <c r="Z1514" s="988">
        <v>0</v>
      </c>
      <c r="AA1514" s="964">
        <v>0</v>
      </c>
      <c r="AB1514" s="988">
        <v>0</v>
      </c>
      <c r="AC1514" s="964">
        <v>0</v>
      </c>
      <c r="AD1514" s="988">
        <v>0</v>
      </c>
      <c r="AE1514" s="964">
        <v>0</v>
      </c>
      <c r="AF1514" s="988">
        <v>0</v>
      </c>
      <c r="AG1514" s="964">
        <v>0</v>
      </c>
      <c r="AH1514" s="988">
        <v>0</v>
      </c>
      <c r="AI1514" s="964">
        <v>0</v>
      </c>
    </row>
    <row r="1515" spans="1:35" s="6" customFormat="1" ht="26.25" customHeight="1">
      <c r="A1515" s="124"/>
      <c r="B1515" s="209">
        <v>1092.96</v>
      </c>
      <c r="C1515" s="24" t="s">
        <v>1680</v>
      </c>
      <c r="D1515" s="132"/>
      <c r="E1515" s="91">
        <v>10</v>
      </c>
      <c r="F1515" s="47" t="s">
        <v>11</v>
      </c>
      <c r="G1515" s="113" t="s">
        <v>12</v>
      </c>
      <c r="H1515" s="17" t="s">
        <v>13</v>
      </c>
      <c r="I1515" s="16" t="s">
        <v>14</v>
      </c>
      <c r="J1515" s="39">
        <v>1181</v>
      </c>
      <c r="K1515" s="18">
        <v>11810</v>
      </c>
      <c r="L1515" s="969">
        <v>0</v>
      </c>
      <c r="M1515" s="39">
        <v>0</v>
      </c>
      <c r="N1515" s="1075">
        <v>0</v>
      </c>
      <c r="O1515" s="39">
        <v>0</v>
      </c>
      <c r="P1515" s="1075">
        <v>0</v>
      </c>
      <c r="Q1515" s="39">
        <v>0</v>
      </c>
      <c r="R1515" s="1075">
        <v>10</v>
      </c>
      <c r="S1515" s="39">
        <v>11810</v>
      </c>
      <c r="T1515" s="1075">
        <v>0</v>
      </c>
      <c r="U1515" s="39">
        <v>0</v>
      </c>
      <c r="V1515" s="1075">
        <v>0</v>
      </c>
      <c r="W1515" s="39">
        <v>0</v>
      </c>
      <c r="X1515" s="1075">
        <v>0</v>
      </c>
      <c r="Y1515" s="39">
        <v>0</v>
      </c>
      <c r="Z1515" s="1075">
        <v>0</v>
      </c>
      <c r="AA1515" s="39">
        <v>0</v>
      </c>
      <c r="AB1515" s="1075">
        <v>0</v>
      </c>
      <c r="AC1515" s="39">
        <v>0</v>
      </c>
      <c r="AD1515" s="1075">
        <v>0</v>
      </c>
      <c r="AE1515" s="39">
        <v>0</v>
      </c>
      <c r="AF1515" s="1075">
        <v>0</v>
      </c>
      <c r="AG1515" s="39">
        <v>0</v>
      </c>
      <c r="AH1515" s="1075">
        <v>0</v>
      </c>
      <c r="AI1515" s="39">
        <v>0</v>
      </c>
    </row>
    <row r="1516" spans="1:35" s="6" customFormat="1" ht="66">
      <c r="A1516" s="124"/>
      <c r="B1516" s="209"/>
      <c r="C1516" s="93" t="s">
        <v>1681</v>
      </c>
      <c r="D1516" s="132"/>
      <c r="E1516" s="91">
        <v>15</v>
      </c>
      <c r="F1516" s="101" t="s">
        <v>11</v>
      </c>
      <c r="G1516" s="113" t="s">
        <v>12</v>
      </c>
      <c r="H1516" s="17" t="s">
        <v>13</v>
      </c>
      <c r="I1516" s="16" t="s">
        <v>14</v>
      </c>
      <c r="J1516" s="1006">
        <v>2500</v>
      </c>
      <c r="K1516" s="1001">
        <v>37500</v>
      </c>
      <c r="L1516" s="1135">
        <v>0</v>
      </c>
      <c r="M1516" s="1006">
        <v>0</v>
      </c>
      <c r="N1516" s="1090">
        <v>0</v>
      </c>
      <c r="O1516" s="1006">
        <v>0</v>
      </c>
      <c r="P1516" s="1090">
        <v>0</v>
      </c>
      <c r="Q1516" s="1006">
        <v>0</v>
      </c>
      <c r="R1516" s="1090">
        <v>15</v>
      </c>
      <c r="S1516" s="1006">
        <v>37500</v>
      </c>
      <c r="T1516" s="1090">
        <v>0</v>
      </c>
      <c r="U1516" s="1006">
        <v>0</v>
      </c>
      <c r="V1516" s="1090">
        <v>0</v>
      </c>
      <c r="W1516" s="1006">
        <v>0</v>
      </c>
      <c r="X1516" s="1090">
        <v>0</v>
      </c>
      <c r="Y1516" s="1006">
        <v>0</v>
      </c>
      <c r="Z1516" s="1090">
        <v>0</v>
      </c>
      <c r="AA1516" s="1006">
        <v>0</v>
      </c>
      <c r="AB1516" s="1090">
        <v>0</v>
      </c>
      <c r="AC1516" s="1006">
        <v>0</v>
      </c>
      <c r="AD1516" s="1090">
        <v>0</v>
      </c>
      <c r="AE1516" s="1006">
        <v>0</v>
      </c>
      <c r="AF1516" s="1090">
        <v>0</v>
      </c>
      <c r="AG1516" s="1006">
        <v>0</v>
      </c>
      <c r="AH1516" s="1090">
        <v>0</v>
      </c>
      <c r="AI1516" s="1006">
        <v>0</v>
      </c>
    </row>
    <row r="1517" spans="1:35" s="6" customFormat="1" ht="26.25" customHeight="1">
      <c r="A1517" s="124"/>
      <c r="B1517" s="209"/>
      <c r="C1517" s="93" t="s">
        <v>1682</v>
      </c>
      <c r="D1517" s="132"/>
      <c r="E1517" s="91">
        <v>60</v>
      </c>
      <c r="F1517" s="101" t="s">
        <v>306</v>
      </c>
      <c r="G1517" s="113" t="s">
        <v>12</v>
      </c>
      <c r="H1517" s="17" t="s">
        <v>13</v>
      </c>
      <c r="I1517" s="16" t="s">
        <v>14</v>
      </c>
      <c r="J1517" s="1006">
        <v>200</v>
      </c>
      <c r="K1517" s="1001">
        <v>12000</v>
      </c>
      <c r="L1517" s="1135">
        <v>0</v>
      </c>
      <c r="M1517" s="1006">
        <v>0</v>
      </c>
      <c r="N1517" s="1090">
        <v>0</v>
      </c>
      <c r="O1517" s="1006">
        <v>0</v>
      </c>
      <c r="P1517" s="1090">
        <v>0</v>
      </c>
      <c r="Q1517" s="1006">
        <v>0</v>
      </c>
      <c r="R1517" s="1090">
        <v>60</v>
      </c>
      <c r="S1517" s="1006">
        <v>12000</v>
      </c>
      <c r="T1517" s="1090">
        <v>0</v>
      </c>
      <c r="U1517" s="1006">
        <v>0</v>
      </c>
      <c r="V1517" s="1090">
        <v>0</v>
      </c>
      <c r="W1517" s="1006">
        <v>0</v>
      </c>
      <c r="X1517" s="1090">
        <v>0</v>
      </c>
      <c r="Y1517" s="1006">
        <v>0</v>
      </c>
      <c r="Z1517" s="1090">
        <v>0</v>
      </c>
      <c r="AA1517" s="1006">
        <v>0</v>
      </c>
      <c r="AB1517" s="1090">
        <v>0</v>
      </c>
      <c r="AC1517" s="1006">
        <v>0</v>
      </c>
      <c r="AD1517" s="1090">
        <v>0</v>
      </c>
      <c r="AE1517" s="1006">
        <v>0</v>
      </c>
      <c r="AF1517" s="1090">
        <v>0</v>
      </c>
      <c r="AG1517" s="1006">
        <v>0</v>
      </c>
      <c r="AH1517" s="1090">
        <v>0</v>
      </c>
      <c r="AI1517" s="1006">
        <v>0</v>
      </c>
    </row>
    <row r="1518" spans="1:35" s="6" customFormat="1" ht="66">
      <c r="A1518" s="124"/>
      <c r="B1518" s="209"/>
      <c r="C1518" s="93" t="s">
        <v>1683</v>
      </c>
      <c r="D1518" s="132"/>
      <c r="E1518" s="91">
        <v>10</v>
      </c>
      <c r="F1518" s="101" t="s">
        <v>11</v>
      </c>
      <c r="G1518" s="113" t="s">
        <v>12</v>
      </c>
      <c r="H1518" s="17" t="s">
        <v>13</v>
      </c>
      <c r="I1518" s="16" t="s">
        <v>14</v>
      </c>
      <c r="J1518" s="1006">
        <v>1800</v>
      </c>
      <c r="K1518" s="1001">
        <v>18000</v>
      </c>
      <c r="L1518" s="1135">
        <v>0</v>
      </c>
      <c r="M1518" s="1006">
        <v>0</v>
      </c>
      <c r="N1518" s="1090">
        <v>0</v>
      </c>
      <c r="O1518" s="1006">
        <v>0</v>
      </c>
      <c r="P1518" s="1090">
        <v>0</v>
      </c>
      <c r="Q1518" s="1006">
        <v>0</v>
      </c>
      <c r="R1518" s="1090">
        <v>10</v>
      </c>
      <c r="S1518" s="1006">
        <v>18000</v>
      </c>
      <c r="T1518" s="1090">
        <v>0</v>
      </c>
      <c r="U1518" s="1006">
        <v>0</v>
      </c>
      <c r="V1518" s="1090">
        <v>0</v>
      </c>
      <c r="W1518" s="1006">
        <v>0</v>
      </c>
      <c r="X1518" s="1090">
        <v>0</v>
      </c>
      <c r="Y1518" s="1006">
        <v>0</v>
      </c>
      <c r="Z1518" s="1090">
        <v>0</v>
      </c>
      <c r="AA1518" s="1006">
        <v>0</v>
      </c>
      <c r="AB1518" s="1090">
        <v>0</v>
      </c>
      <c r="AC1518" s="1006">
        <v>0</v>
      </c>
      <c r="AD1518" s="1090">
        <v>0</v>
      </c>
      <c r="AE1518" s="1006">
        <v>0</v>
      </c>
      <c r="AF1518" s="1090">
        <v>0</v>
      </c>
      <c r="AG1518" s="1006">
        <v>0</v>
      </c>
      <c r="AH1518" s="1090">
        <v>0</v>
      </c>
      <c r="AI1518" s="1006">
        <v>0</v>
      </c>
    </row>
    <row r="1519" spans="1:35" s="6" customFormat="1" ht="123.75">
      <c r="B1519" s="50">
        <v>29605</v>
      </c>
      <c r="C1519" s="948" t="s">
        <v>1684</v>
      </c>
      <c r="D1519" s="11"/>
      <c r="E1519" s="964">
        <v>0</v>
      </c>
      <c r="F1519" s="964"/>
      <c r="G1519" s="964" t="s">
        <v>12</v>
      </c>
      <c r="H1519" s="964" t="s">
        <v>13</v>
      </c>
      <c r="I1519" s="964" t="s">
        <v>14</v>
      </c>
      <c r="J1519" s="964"/>
      <c r="K1519" s="964">
        <v>0</v>
      </c>
      <c r="L1519" s="988">
        <v>0</v>
      </c>
      <c r="M1519" s="964">
        <v>0</v>
      </c>
      <c r="N1519" s="988">
        <v>0</v>
      </c>
      <c r="O1519" s="964">
        <v>0</v>
      </c>
      <c r="P1519" s="988">
        <v>0</v>
      </c>
      <c r="Q1519" s="964">
        <v>0</v>
      </c>
      <c r="R1519" s="988">
        <v>0</v>
      </c>
      <c r="S1519" s="964">
        <v>0</v>
      </c>
      <c r="T1519" s="988">
        <v>0</v>
      </c>
      <c r="U1519" s="964">
        <v>0</v>
      </c>
      <c r="V1519" s="988">
        <v>0</v>
      </c>
      <c r="W1519" s="964">
        <v>0</v>
      </c>
      <c r="X1519" s="988">
        <v>0</v>
      </c>
      <c r="Y1519" s="964">
        <v>0</v>
      </c>
      <c r="Z1519" s="988">
        <v>0</v>
      </c>
      <c r="AA1519" s="964">
        <v>0</v>
      </c>
      <c r="AB1519" s="988">
        <v>0</v>
      </c>
      <c r="AC1519" s="964">
        <v>0</v>
      </c>
      <c r="AD1519" s="988">
        <v>0</v>
      </c>
      <c r="AE1519" s="964">
        <v>0</v>
      </c>
      <c r="AF1519" s="988">
        <v>0</v>
      </c>
      <c r="AG1519" s="964">
        <v>0</v>
      </c>
      <c r="AH1519" s="988">
        <v>0</v>
      </c>
      <c r="AI1519" s="964">
        <v>0</v>
      </c>
    </row>
    <row r="1520" spans="1:35" s="6" customFormat="1" ht="66">
      <c r="B1520" s="210">
        <v>1856</v>
      </c>
      <c r="C1520" s="24" t="s">
        <v>1685</v>
      </c>
      <c r="D1520" s="132"/>
      <c r="E1520" s="91">
        <v>0</v>
      </c>
      <c r="F1520" s="9" t="s">
        <v>11</v>
      </c>
      <c r="G1520" s="113" t="s">
        <v>12</v>
      </c>
      <c r="H1520" s="17" t="s">
        <v>13</v>
      </c>
      <c r="I1520" s="16" t="s">
        <v>14</v>
      </c>
      <c r="J1520" s="39">
        <v>2005</v>
      </c>
      <c r="K1520" s="18">
        <v>0</v>
      </c>
      <c r="L1520" s="969">
        <v>0</v>
      </c>
      <c r="M1520" s="39">
        <v>0</v>
      </c>
      <c r="N1520" s="1075">
        <v>0</v>
      </c>
      <c r="O1520" s="39">
        <v>0</v>
      </c>
      <c r="P1520" s="1075">
        <v>0</v>
      </c>
      <c r="Q1520" s="39">
        <v>0</v>
      </c>
      <c r="R1520" s="1075">
        <v>0</v>
      </c>
      <c r="S1520" s="39">
        <v>0</v>
      </c>
      <c r="T1520" s="1075">
        <v>0</v>
      </c>
      <c r="U1520" s="39">
        <v>0</v>
      </c>
      <c r="V1520" s="1075">
        <v>0</v>
      </c>
      <c r="W1520" s="39">
        <v>0</v>
      </c>
      <c r="X1520" s="1075">
        <v>0</v>
      </c>
      <c r="Y1520" s="39">
        <v>0</v>
      </c>
      <c r="Z1520" s="1075">
        <v>0</v>
      </c>
      <c r="AA1520" s="39">
        <v>0</v>
      </c>
      <c r="AB1520" s="1075">
        <v>0</v>
      </c>
      <c r="AC1520" s="39">
        <v>0</v>
      </c>
      <c r="AD1520" s="1075">
        <v>0</v>
      </c>
      <c r="AE1520" s="39">
        <v>0</v>
      </c>
      <c r="AF1520" s="1075">
        <v>0</v>
      </c>
      <c r="AG1520" s="39">
        <v>0</v>
      </c>
      <c r="AH1520" s="1075">
        <v>0</v>
      </c>
      <c r="AI1520" s="39">
        <v>0</v>
      </c>
    </row>
    <row r="1521" spans="1:38" s="6" customFormat="1" ht="24">
      <c r="B1521" s="50">
        <v>29607</v>
      </c>
      <c r="C1521" s="948" t="s">
        <v>1686</v>
      </c>
      <c r="D1521" s="11"/>
      <c r="E1521" s="964">
        <v>0</v>
      </c>
      <c r="F1521" s="964"/>
      <c r="G1521" s="964">
        <v>0</v>
      </c>
      <c r="H1521" s="964">
        <v>0</v>
      </c>
      <c r="I1521" s="964">
        <v>0</v>
      </c>
      <c r="J1521" s="964"/>
      <c r="K1521" s="964">
        <v>0</v>
      </c>
      <c r="L1521" s="988">
        <v>0</v>
      </c>
      <c r="M1521" s="964">
        <v>0</v>
      </c>
      <c r="N1521" s="988">
        <v>0</v>
      </c>
      <c r="O1521" s="964">
        <v>0</v>
      </c>
      <c r="P1521" s="988">
        <v>0</v>
      </c>
      <c r="Q1521" s="964">
        <v>0</v>
      </c>
      <c r="R1521" s="988">
        <v>0</v>
      </c>
      <c r="S1521" s="964">
        <v>0</v>
      </c>
      <c r="T1521" s="988">
        <v>0</v>
      </c>
      <c r="U1521" s="964">
        <v>0</v>
      </c>
      <c r="V1521" s="988">
        <v>0</v>
      </c>
      <c r="W1521" s="964">
        <v>0</v>
      </c>
      <c r="X1521" s="988">
        <v>0</v>
      </c>
      <c r="Y1521" s="964">
        <v>0</v>
      </c>
      <c r="Z1521" s="988">
        <v>0</v>
      </c>
      <c r="AA1521" s="964">
        <v>0</v>
      </c>
      <c r="AB1521" s="988">
        <v>0</v>
      </c>
      <c r="AC1521" s="964">
        <v>0</v>
      </c>
      <c r="AD1521" s="988">
        <v>0</v>
      </c>
      <c r="AE1521" s="964">
        <v>0</v>
      </c>
      <c r="AF1521" s="988">
        <v>0</v>
      </c>
      <c r="AG1521" s="964">
        <v>0</v>
      </c>
      <c r="AH1521" s="988">
        <v>0</v>
      </c>
      <c r="AI1521" s="964">
        <v>0</v>
      </c>
    </row>
    <row r="1522" spans="1:38" s="6" customFormat="1" ht="66">
      <c r="B1522" s="211">
        <v>642.54</v>
      </c>
      <c r="C1522" s="24" t="s">
        <v>1687</v>
      </c>
      <c r="D1522" s="212"/>
      <c r="E1522" s="91">
        <v>0</v>
      </c>
      <c r="F1522" s="9" t="s">
        <v>11</v>
      </c>
      <c r="G1522" s="16" t="s">
        <v>12</v>
      </c>
      <c r="H1522" s="17" t="s">
        <v>13</v>
      </c>
      <c r="I1522" s="16" t="s">
        <v>14</v>
      </c>
      <c r="J1522" s="39">
        <v>694</v>
      </c>
      <c r="K1522" s="18">
        <v>0</v>
      </c>
      <c r="L1522" s="969">
        <v>0</v>
      </c>
      <c r="M1522" s="39">
        <v>0</v>
      </c>
      <c r="N1522" s="1075">
        <v>0</v>
      </c>
      <c r="O1522" s="39">
        <v>0</v>
      </c>
      <c r="P1522" s="1075">
        <v>0</v>
      </c>
      <c r="Q1522" s="39">
        <v>0</v>
      </c>
      <c r="R1522" s="1075">
        <v>0</v>
      </c>
      <c r="S1522" s="39">
        <v>0</v>
      </c>
      <c r="T1522" s="1075">
        <v>0</v>
      </c>
      <c r="U1522" s="39">
        <v>0</v>
      </c>
      <c r="V1522" s="1075">
        <v>0</v>
      </c>
      <c r="W1522" s="39">
        <v>0</v>
      </c>
      <c r="X1522" s="1075">
        <v>0</v>
      </c>
      <c r="Y1522" s="39">
        <v>0</v>
      </c>
      <c r="Z1522" s="1075">
        <v>0</v>
      </c>
      <c r="AA1522" s="39">
        <v>0</v>
      </c>
      <c r="AB1522" s="1075">
        <v>0</v>
      </c>
      <c r="AC1522" s="39">
        <v>0</v>
      </c>
      <c r="AD1522" s="1075">
        <v>0</v>
      </c>
      <c r="AE1522" s="39">
        <v>0</v>
      </c>
      <c r="AF1522" s="1075">
        <v>0</v>
      </c>
      <c r="AG1522" s="39">
        <v>0</v>
      </c>
      <c r="AH1522" s="1075">
        <v>0</v>
      </c>
      <c r="AI1522" s="39">
        <v>0</v>
      </c>
    </row>
    <row r="1523" spans="1:38" s="6" customFormat="1" ht="26.25" customHeight="1">
      <c r="B1523" s="50">
        <v>29608</v>
      </c>
      <c r="C1523" s="948" t="s">
        <v>1688</v>
      </c>
      <c r="D1523" s="11"/>
      <c r="E1523" s="964">
        <v>6</v>
      </c>
      <c r="F1523" s="964"/>
      <c r="G1523" s="964">
        <v>0</v>
      </c>
      <c r="H1523" s="964">
        <v>0</v>
      </c>
      <c r="I1523" s="964">
        <v>0</v>
      </c>
      <c r="J1523" s="964"/>
      <c r="K1523" s="964">
        <v>27798</v>
      </c>
      <c r="L1523" s="988">
        <v>0</v>
      </c>
      <c r="M1523" s="964">
        <v>0</v>
      </c>
      <c r="N1523" s="988">
        <v>0</v>
      </c>
      <c r="O1523" s="964">
        <v>0</v>
      </c>
      <c r="P1523" s="988">
        <v>0</v>
      </c>
      <c r="Q1523" s="964">
        <v>0</v>
      </c>
      <c r="R1523" s="988">
        <v>6</v>
      </c>
      <c r="S1523" s="964">
        <v>27798</v>
      </c>
      <c r="T1523" s="988">
        <v>0</v>
      </c>
      <c r="U1523" s="964">
        <v>0</v>
      </c>
      <c r="V1523" s="988">
        <v>0</v>
      </c>
      <c r="W1523" s="964">
        <v>0</v>
      </c>
      <c r="X1523" s="988">
        <v>0</v>
      </c>
      <c r="Y1523" s="964">
        <v>0</v>
      </c>
      <c r="Z1523" s="988">
        <v>0</v>
      </c>
      <c r="AA1523" s="964">
        <v>0</v>
      </c>
      <c r="AB1523" s="988">
        <v>0</v>
      </c>
      <c r="AC1523" s="964">
        <v>0</v>
      </c>
      <c r="AD1523" s="988">
        <v>0</v>
      </c>
      <c r="AE1523" s="964">
        <v>0</v>
      </c>
      <c r="AF1523" s="988">
        <v>0</v>
      </c>
      <c r="AG1523" s="964">
        <v>0</v>
      </c>
      <c r="AH1523" s="988">
        <v>0</v>
      </c>
      <c r="AI1523" s="964">
        <v>0</v>
      </c>
    </row>
    <row r="1524" spans="1:38" s="6" customFormat="1" ht="66">
      <c r="B1524" s="213">
        <v>4289</v>
      </c>
      <c r="C1524" s="73" t="s">
        <v>1689</v>
      </c>
      <c r="D1524" s="11"/>
      <c r="E1524" s="91">
        <v>6</v>
      </c>
      <c r="F1524" s="9" t="s">
        <v>11</v>
      </c>
      <c r="G1524" s="113" t="s">
        <v>12</v>
      </c>
      <c r="H1524" s="17" t="s">
        <v>13</v>
      </c>
      <c r="I1524" s="16" t="s">
        <v>14</v>
      </c>
      <c r="J1524" s="39">
        <v>4633</v>
      </c>
      <c r="K1524" s="18">
        <v>27798</v>
      </c>
      <c r="L1524" s="969">
        <v>0</v>
      </c>
      <c r="M1524" s="39">
        <v>0</v>
      </c>
      <c r="N1524" s="1075">
        <v>0</v>
      </c>
      <c r="O1524" s="39">
        <v>0</v>
      </c>
      <c r="P1524" s="1075">
        <v>0</v>
      </c>
      <c r="Q1524" s="39">
        <v>0</v>
      </c>
      <c r="R1524" s="1075">
        <v>6</v>
      </c>
      <c r="S1524" s="39">
        <v>27798</v>
      </c>
      <c r="T1524" s="1075">
        <v>0</v>
      </c>
      <c r="U1524" s="39">
        <v>0</v>
      </c>
      <c r="V1524" s="1075">
        <v>0</v>
      </c>
      <c r="W1524" s="39">
        <v>0</v>
      </c>
      <c r="X1524" s="1075">
        <v>0</v>
      </c>
      <c r="Y1524" s="39">
        <v>0</v>
      </c>
      <c r="Z1524" s="1075">
        <v>0</v>
      </c>
      <c r="AA1524" s="39">
        <v>0</v>
      </c>
      <c r="AB1524" s="1075">
        <v>0</v>
      </c>
      <c r="AC1524" s="39">
        <v>0</v>
      </c>
      <c r="AD1524" s="1075">
        <v>0</v>
      </c>
      <c r="AE1524" s="39">
        <v>0</v>
      </c>
      <c r="AF1524" s="1075">
        <v>0</v>
      </c>
      <c r="AG1524" s="39">
        <v>0</v>
      </c>
      <c r="AH1524" s="1075">
        <v>0</v>
      </c>
      <c r="AI1524" s="39">
        <v>0</v>
      </c>
    </row>
    <row r="1525" spans="1:38" s="6" customFormat="1" ht="24">
      <c r="B1525" s="50">
        <v>29609</v>
      </c>
      <c r="C1525" s="948" t="s">
        <v>1690</v>
      </c>
      <c r="D1525" s="11"/>
      <c r="E1525" s="964">
        <v>17</v>
      </c>
      <c r="F1525" s="964"/>
      <c r="G1525" s="964">
        <v>0</v>
      </c>
      <c r="H1525" s="964">
        <v>0</v>
      </c>
      <c r="I1525" s="964">
        <v>0</v>
      </c>
      <c r="J1525" s="964"/>
      <c r="K1525" s="964">
        <v>201611</v>
      </c>
      <c r="L1525" s="988">
        <v>0</v>
      </c>
      <c r="M1525" s="964">
        <v>0</v>
      </c>
      <c r="N1525" s="988">
        <v>0</v>
      </c>
      <c r="O1525" s="964">
        <v>0</v>
      </c>
      <c r="P1525" s="988">
        <v>0</v>
      </c>
      <c r="Q1525" s="964">
        <v>0</v>
      </c>
      <c r="R1525" s="988">
        <v>17</v>
      </c>
      <c r="S1525" s="964">
        <v>201611</v>
      </c>
      <c r="T1525" s="988">
        <v>0</v>
      </c>
      <c r="U1525" s="964">
        <v>0</v>
      </c>
      <c r="V1525" s="988">
        <v>0</v>
      </c>
      <c r="W1525" s="964">
        <v>0</v>
      </c>
      <c r="X1525" s="988">
        <v>0</v>
      </c>
      <c r="Y1525" s="964">
        <v>0</v>
      </c>
      <c r="Z1525" s="988">
        <v>0</v>
      </c>
      <c r="AA1525" s="964">
        <v>0</v>
      </c>
      <c r="AB1525" s="988">
        <v>0</v>
      </c>
      <c r="AC1525" s="964">
        <v>0</v>
      </c>
      <c r="AD1525" s="988">
        <v>0</v>
      </c>
      <c r="AE1525" s="964">
        <v>0</v>
      </c>
      <c r="AF1525" s="988">
        <v>0</v>
      </c>
      <c r="AG1525" s="964">
        <v>0</v>
      </c>
      <c r="AH1525" s="988">
        <v>0</v>
      </c>
      <c r="AI1525" s="964">
        <v>0</v>
      </c>
    </row>
    <row r="1526" spans="1:38" s="6" customFormat="1" ht="66">
      <c r="B1526" s="55">
        <v>241.16399999999999</v>
      </c>
      <c r="C1526" s="12" t="s">
        <v>1691</v>
      </c>
      <c r="D1526" s="11"/>
      <c r="E1526" s="91">
        <v>0</v>
      </c>
      <c r="F1526" s="31" t="s">
        <v>11</v>
      </c>
      <c r="G1526" s="113" t="s">
        <v>12</v>
      </c>
      <c r="H1526" s="17" t="s">
        <v>13</v>
      </c>
      <c r="I1526" s="16" t="s">
        <v>14</v>
      </c>
      <c r="J1526" s="39">
        <v>261</v>
      </c>
      <c r="K1526" s="18">
        <v>0</v>
      </c>
      <c r="L1526" s="969">
        <v>0</v>
      </c>
      <c r="M1526" s="39">
        <v>0</v>
      </c>
      <c r="N1526" s="1075">
        <v>0</v>
      </c>
      <c r="O1526" s="39">
        <v>0</v>
      </c>
      <c r="P1526" s="1075">
        <v>0</v>
      </c>
      <c r="Q1526" s="39">
        <v>0</v>
      </c>
      <c r="R1526" s="1075">
        <v>0</v>
      </c>
      <c r="S1526" s="39">
        <v>0</v>
      </c>
      <c r="T1526" s="1075">
        <v>0</v>
      </c>
      <c r="U1526" s="39">
        <v>0</v>
      </c>
      <c r="V1526" s="1075">
        <v>0</v>
      </c>
      <c r="W1526" s="39">
        <v>0</v>
      </c>
      <c r="X1526" s="1075">
        <v>0</v>
      </c>
      <c r="Y1526" s="39">
        <v>0</v>
      </c>
      <c r="Z1526" s="1075">
        <v>0</v>
      </c>
      <c r="AA1526" s="39">
        <v>0</v>
      </c>
      <c r="AB1526" s="1075">
        <v>0</v>
      </c>
      <c r="AC1526" s="39">
        <v>0</v>
      </c>
      <c r="AD1526" s="1075">
        <v>0</v>
      </c>
      <c r="AE1526" s="39">
        <v>0</v>
      </c>
      <c r="AF1526" s="1075">
        <v>0</v>
      </c>
      <c r="AG1526" s="39">
        <v>0</v>
      </c>
      <c r="AH1526" s="1075">
        <v>0</v>
      </c>
      <c r="AI1526" s="39">
        <v>0</v>
      </c>
    </row>
    <row r="1527" spans="1:38" s="6" customFormat="1" ht="26.25" customHeight="1">
      <c r="B1527" s="55">
        <v>68.902999999999992</v>
      </c>
      <c r="C1527" s="12" t="s">
        <v>1692</v>
      </c>
      <c r="D1527" s="11"/>
      <c r="E1527" s="91">
        <v>1</v>
      </c>
      <c r="F1527" s="31" t="s">
        <v>11</v>
      </c>
      <c r="G1527" s="113" t="s">
        <v>12</v>
      </c>
      <c r="H1527" s="17" t="s">
        <v>13</v>
      </c>
      <c r="I1527" s="16" t="s">
        <v>14</v>
      </c>
      <c r="J1527" s="39">
        <v>75</v>
      </c>
      <c r="K1527" s="18">
        <v>75</v>
      </c>
      <c r="L1527" s="969">
        <v>0</v>
      </c>
      <c r="M1527" s="39">
        <v>0</v>
      </c>
      <c r="N1527" s="1075">
        <v>0</v>
      </c>
      <c r="O1527" s="39">
        <v>0</v>
      </c>
      <c r="P1527" s="1075">
        <v>0</v>
      </c>
      <c r="Q1527" s="39">
        <v>0</v>
      </c>
      <c r="R1527" s="1075">
        <v>1</v>
      </c>
      <c r="S1527" s="39">
        <v>75</v>
      </c>
      <c r="T1527" s="1075">
        <v>0</v>
      </c>
      <c r="U1527" s="39">
        <v>0</v>
      </c>
      <c r="V1527" s="1075">
        <v>0</v>
      </c>
      <c r="W1527" s="39">
        <v>0</v>
      </c>
      <c r="X1527" s="1075">
        <v>0</v>
      </c>
      <c r="Y1527" s="39">
        <v>0</v>
      </c>
      <c r="Z1527" s="1075">
        <v>0</v>
      </c>
      <c r="AA1527" s="39">
        <v>0</v>
      </c>
      <c r="AB1527" s="1075">
        <v>0</v>
      </c>
      <c r="AC1527" s="39">
        <v>0</v>
      </c>
      <c r="AD1527" s="1075">
        <v>0</v>
      </c>
      <c r="AE1527" s="39">
        <v>0</v>
      </c>
      <c r="AF1527" s="1075">
        <v>0</v>
      </c>
      <c r="AG1527" s="39">
        <v>0</v>
      </c>
      <c r="AH1527" s="1075">
        <v>0</v>
      </c>
      <c r="AI1527" s="39">
        <v>0</v>
      </c>
    </row>
    <row r="1528" spans="1:38" s="6" customFormat="1" ht="66">
      <c r="B1528" s="55">
        <v>730.38239999999996</v>
      </c>
      <c r="C1528" s="12" t="s">
        <v>1693</v>
      </c>
      <c r="D1528" s="11"/>
      <c r="E1528" s="91">
        <v>0</v>
      </c>
      <c r="F1528" s="31" t="s">
        <v>11</v>
      </c>
      <c r="G1528" s="113" t="s">
        <v>12</v>
      </c>
      <c r="H1528" s="17" t="s">
        <v>13</v>
      </c>
      <c r="I1528" s="16" t="s">
        <v>14</v>
      </c>
      <c r="J1528" s="39">
        <v>789</v>
      </c>
      <c r="K1528" s="18">
        <v>0</v>
      </c>
      <c r="L1528" s="969">
        <v>0</v>
      </c>
      <c r="M1528" s="39">
        <v>0</v>
      </c>
      <c r="N1528" s="1075">
        <v>0</v>
      </c>
      <c r="O1528" s="39">
        <v>0</v>
      </c>
      <c r="P1528" s="1075">
        <v>0</v>
      </c>
      <c r="Q1528" s="39">
        <v>0</v>
      </c>
      <c r="R1528" s="1075">
        <v>0</v>
      </c>
      <c r="S1528" s="39">
        <v>0</v>
      </c>
      <c r="T1528" s="1075">
        <v>0</v>
      </c>
      <c r="U1528" s="39">
        <v>0</v>
      </c>
      <c r="V1528" s="1075">
        <v>0</v>
      </c>
      <c r="W1528" s="39">
        <v>0</v>
      </c>
      <c r="X1528" s="1075">
        <v>0</v>
      </c>
      <c r="Y1528" s="39">
        <v>0</v>
      </c>
      <c r="Z1528" s="1075">
        <v>0</v>
      </c>
      <c r="AA1528" s="39">
        <v>0</v>
      </c>
      <c r="AB1528" s="1075">
        <v>0</v>
      </c>
      <c r="AC1528" s="39">
        <v>0</v>
      </c>
      <c r="AD1528" s="1075">
        <v>0</v>
      </c>
      <c r="AE1528" s="39">
        <v>0</v>
      </c>
      <c r="AF1528" s="1075">
        <v>0</v>
      </c>
      <c r="AG1528" s="39">
        <v>0</v>
      </c>
      <c r="AH1528" s="1075">
        <v>0</v>
      </c>
      <c r="AI1528" s="39">
        <v>0</v>
      </c>
    </row>
    <row r="1529" spans="1:38" s="6" customFormat="1" ht="66">
      <c r="B1529" s="55">
        <v>11662.631578947368</v>
      </c>
      <c r="C1529" s="12" t="s">
        <v>1694</v>
      </c>
      <c r="D1529" s="11"/>
      <c r="E1529" s="91">
        <v>16</v>
      </c>
      <c r="F1529" s="9" t="s">
        <v>11</v>
      </c>
      <c r="G1529" s="113" t="s">
        <v>12</v>
      </c>
      <c r="H1529" s="17" t="s">
        <v>13</v>
      </c>
      <c r="I1529" s="16" t="s">
        <v>14</v>
      </c>
      <c r="J1529" s="39">
        <v>12596</v>
      </c>
      <c r="K1529" s="18">
        <v>201536</v>
      </c>
      <c r="L1529" s="969">
        <v>0</v>
      </c>
      <c r="M1529" s="39">
        <v>0</v>
      </c>
      <c r="N1529" s="1075">
        <v>0</v>
      </c>
      <c r="O1529" s="39">
        <v>0</v>
      </c>
      <c r="P1529" s="1075">
        <v>0</v>
      </c>
      <c r="Q1529" s="39">
        <v>0</v>
      </c>
      <c r="R1529" s="1075">
        <v>16</v>
      </c>
      <c r="S1529" s="39">
        <v>201536</v>
      </c>
      <c r="T1529" s="1075">
        <v>0</v>
      </c>
      <c r="U1529" s="39">
        <v>0</v>
      </c>
      <c r="V1529" s="1075">
        <v>0</v>
      </c>
      <c r="W1529" s="39">
        <v>0</v>
      </c>
      <c r="X1529" s="1075">
        <v>0</v>
      </c>
      <c r="Y1529" s="39">
        <v>0</v>
      </c>
      <c r="Z1529" s="1075">
        <v>0</v>
      </c>
      <c r="AA1529" s="39">
        <v>0</v>
      </c>
      <c r="AB1529" s="1075">
        <v>0</v>
      </c>
      <c r="AC1529" s="39">
        <v>0</v>
      </c>
      <c r="AD1529" s="1075">
        <v>0</v>
      </c>
      <c r="AE1529" s="39">
        <v>0</v>
      </c>
      <c r="AF1529" s="1075">
        <v>0</v>
      </c>
      <c r="AG1529" s="39">
        <v>0</v>
      </c>
      <c r="AH1529" s="1075">
        <v>0</v>
      </c>
      <c r="AI1529" s="39">
        <v>0</v>
      </c>
    </row>
    <row r="1530" spans="1:38" s="6" customFormat="1" ht="22.5">
      <c r="A1530" s="81"/>
      <c r="B1530" s="125">
        <v>299</v>
      </c>
      <c r="C1530" s="50" t="s">
        <v>1695</v>
      </c>
      <c r="D1530" s="50"/>
      <c r="E1530" s="968"/>
      <c r="F1530" s="968"/>
      <c r="G1530" s="968"/>
      <c r="H1530" s="968"/>
      <c r="I1530" s="968"/>
      <c r="J1530" s="968"/>
      <c r="K1530" s="968">
        <v>86668</v>
      </c>
      <c r="L1530" s="967">
        <v>0</v>
      </c>
      <c r="M1530" s="968">
        <v>0</v>
      </c>
      <c r="N1530" s="967">
        <v>16</v>
      </c>
      <c r="O1530" s="968">
        <v>8802</v>
      </c>
      <c r="P1530" s="967">
        <v>0</v>
      </c>
      <c r="Q1530" s="968">
        <v>0</v>
      </c>
      <c r="R1530" s="967">
        <v>106</v>
      </c>
      <c r="S1530" s="968">
        <v>40426</v>
      </c>
      <c r="T1530" s="967">
        <v>6</v>
      </c>
      <c r="U1530" s="968">
        <v>10992</v>
      </c>
      <c r="V1530" s="967">
        <v>0</v>
      </c>
      <c r="W1530" s="968">
        <v>0</v>
      </c>
      <c r="X1530" s="967">
        <v>20</v>
      </c>
      <c r="Y1530" s="968">
        <v>15020</v>
      </c>
      <c r="Z1530" s="967">
        <v>6</v>
      </c>
      <c r="AA1530" s="968">
        <v>4212</v>
      </c>
      <c r="AB1530" s="967">
        <v>0</v>
      </c>
      <c r="AC1530" s="968">
        <v>0</v>
      </c>
      <c r="AD1530" s="967">
        <v>5</v>
      </c>
      <c r="AE1530" s="968">
        <v>4000</v>
      </c>
      <c r="AF1530" s="967">
        <v>67</v>
      </c>
      <c r="AG1530" s="968">
        <v>3216</v>
      </c>
      <c r="AH1530" s="967">
        <v>0</v>
      </c>
      <c r="AI1530" s="968">
        <v>0</v>
      </c>
    </row>
    <row r="1531" spans="1:38" s="6" customFormat="1" ht="24">
      <c r="A1531" s="124"/>
      <c r="B1531" s="125">
        <v>29901</v>
      </c>
      <c r="C1531" s="948" t="s">
        <v>1696</v>
      </c>
      <c r="D1531" s="11"/>
      <c r="E1531" s="964">
        <v>40</v>
      </c>
      <c r="F1531" s="964"/>
      <c r="G1531" s="964">
        <v>0</v>
      </c>
      <c r="H1531" s="964">
        <v>0</v>
      </c>
      <c r="I1531" s="964">
        <v>0</v>
      </c>
      <c r="J1531" s="964"/>
      <c r="K1531" s="964">
        <v>12900</v>
      </c>
      <c r="L1531" s="988">
        <v>0</v>
      </c>
      <c r="M1531" s="964">
        <v>0</v>
      </c>
      <c r="N1531" s="988">
        <v>0</v>
      </c>
      <c r="O1531" s="964">
        <v>0</v>
      </c>
      <c r="P1531" s="988">
        <v>0</v>
      </c>
      <c r="Q1531" s="964">
        <v>0</v>
      </c>
      <c r="R1531" s="988">
        <v>40</v>
      </c>
      <c r="S1531" s="964">
        <v>12900</v>
      </c>
      <c r="T1531" s="988">
        <v>0</v>
      </c>
      <c r="U1531" s="964">
        <v>0</v>
      </c>
      <c r="V1531" s="988">
        <v>0</v>
      </c>
      <c r="W1531" s="964">
        <v>0</v>
      </c>
      <c r="X1531" s="988">
        <v>0</v>
      </c>
      <c r="Y1531" s="964">
        <v>0</v>
      </c>
      <c r="Z1531" s="988">
        <v>0</v>
      </c>
      <c r="AA1531" s="964">
        <v>0</v>
      </c>
      <c r="AB1531" s="988">
        <v>0</v>
      </c>
      <c r="AC1531" s="964">
        <v>0</v>
      </c>
      <c r="AD1531" s="988">
        <v>0</v>
      </c>
      <c r="AE1531" s="964">
        <v>0</v>
      </c>
      <c r="AF1531" s="988">
        <v>0</v>
      </c>
      <c r="AG1531" s="964">
        <v>0</v>
      </c>
      <c r="AH1531" s="988">
        <v>0</v>
      </c>
      <c r="AI1531" s="964">
        <v>0</v>
      </c>
    </row>
    <row r="1532" spans="1:38" s="6" customFormat="1" ht="66">
      <c r="A1532" s="81"/>
      <c r="B1532" s="81"/>
      <c r="C1532" s="93" t="s">
        <v>1697</v>
      </c>
      <c r="D1532" s="11"/>
      <c r="E1532" s="91">
        <v>10</v>
      </c>
      <c r="F1532" s="9" t="s">
        <v>11</v>
      </c>
      <c r="G1532" s="113" t="s">
        <v>12</v>
      </c>
      <c r="H1532" s="17" t="s">
        <v>13</v>
      </c>
      <c r="I1532" s="16" t="s">
        <v>14</v>
      </c>
      <c r="J1532" s="1001">
        <v>250</v>
      </c>
      <c r="K1532" s="1001">
        <v>2500</v>
      </c>
      <c r="L1532" s="1135">
        <v>0</v>
      </c>
      <c r="M1532" s="1001">
        <v>0</v>
      </c>
      <c r="N1532" s="1090">
        <v>0</v>
      </c>
      <c r="O1532" s="1001">
        <v>0</v>
      </c>
      <c r="P1532" s="1090">
        <v>0</v>
      </c>
      <c r="Q1532" s="1001">
        <v>0</v>
      </c>
      <c r="R1532" s="1090">
        <v>10</v>
      </c>
      <c r="S1532" s="1001">
        <v>2500</v>
      </c>
      <c r="T1532" s="1090">
        <v>0</v>
      </c>
      <c r="U1532" s="1001">
        <v>0</v>
      </c>
      <c r="V1532" s="1090">
        <v>0</v>
      </c>
      <c r="W1532" s="1001">
        <v>0</v>
      </c>
      <c r="X1532" s="1090">
        <v>0</v>
      </c>
      <c r="Y1532" s="1001">
        <v>0</v>
      </c>
      <c r="Z1532" s="1090">
        <v>0</v>
      </c>
      <c r="AA1532" s="1001">
        <v>0</v>
      </c>
      <c r="AB1532" s="1090">
        <v>0</v>
      </c>
      <c r="AC1532" s="1001">
        <v>0</v>
      </c>
      <c r="AD1532" s="1090">
        <v>0</v>
      </c>
      <c r="AE1532" s="1001">
        <v>0</v>
      </c>
      <c r="AF1532" s="1090">
        <v>0</v>
      </c>
      <c r="AG1532" s="1001">
        <v>0</v>
      </c>
      <c r="AH1532" s="1090">
        <v>0</v>
      </c>
      <c r="AI1532" s="1001">
        <v>0</v>
      </c>
    </row>
    <row r="1533" spans="1:38" s="6" customFormat="1" ht="66">
      <c r="A1533" s="81"/>
      <c r="B1533" s="81"/>
      <c r="C1533" s="93" t="s">
        <v>1698</v>
      </c>
      <c r="D1533" s="11"/>
      <c r="E1533" s="91">
        <v>10</v>
      </c>
      <c r="F1533" s="9" t="s">
        <v>11</v>
      </c>
      <c r="G1533" s="113" t="s">
        <v>12</v>
      </c>
      <c r="H1533" s="17" t="s">
        <v>13</v>
      </c>
      <c r="I1533" s="16" t="s">
        <v>14</v>
      </c>
      <c r="J1533" s="1001">
        <v>600</v>
      </c>
      <c r="K1533" s="1001">
        <v>6000</v>
      </c>
      <c r="L1533" s="1135">
        <v>0</v>
      </c>
      <c r="M1533" s="1001">
        <v>0</v>
      </c>
      <c r="N1533" s="1090">
        <v>0</v>
      </c>
      <c r="O1533" s="1001">
        <v>0</v>
      </c>
      <c r="P1533" s="1090">
        <v>0</v>
      </c>
      <c r="Q1533" s="1001">
        <v>0</v>
      </c>
      <c r="R1533" s="1090">
        <v>10</v>
      </c>
      <c r="S1533" s="1001">
        <v>6000</v>
      </c>
      <c r="T1533" s="1090">
        <v>0</v>
      </c>
      <c r="U1533" s="1001">
        <v>0</v>
      </c>
      <c r="V1533" s="1090">
        <v>0</v>
      </c>
      <c r="W1533" s="1001">
        <v>0</v>
      </c>
      <c r="X1533" s="1090">
        <v>0</v>
      </c>
      <c r="Y1533" s="1001">
        <v>0</v>
      </c>
      <c r="Z1533" s="1090">
        <v>0</v>
      </c>
      <c r="AA1533" s="1001">
        <v>0</v>
      </c>
      <c r="AB1533" s="1090">
        <v>0</v>
      </c>
      <c r="AC1533" s="1001">
        <v>0</v>
      </c>
      <c r="AD1533" s="1090">
        <v>0</v>
      </c>
      <c r="AE1533" s="1001">
        <v>0</v>
      </c>
      <c r="AF1533" s="1090">
        <v>0</v>
      </c>
      <c r="AG1533" s="1001">
        <v>0</v>
      </c>
      <c r="AH1533" s="1090">
        <v>0</v>
      </c>
      <c r="AI1533" s="1001">
        <v>0</v>
      </c>
    </row>
    <row r="1534" spans="1:38" s="6" customFormat="1" ht="26.25" customHeight="1">
      <c r="A1534" s="81"/>
      <c r="B1534" s="81"/>
      <c r="C1534" s="93" t="s">
        <v>1699</v>
      </c>
      <c r="D1534" s="11"/>
      <c r="E1534" s="91">
        <v>20</v>
      </c>
      <c r="F1534" s="9" t="s">
        <v>11</v>
      </c>
      <c r="G1534" s="113" t="s">
        <v>12</v>
      </c>
      <c r="H1534" s="17" t="s">
        <v>13</v>
      </c>
      <c r="I1534" s="16" t="s">
        <v>14</v>
      </c>
      <c r="J1534" s="1001">
        <v>220</v>
      </c>
      <c r="K1534" s="1001">
        <v>4400</v>
      </c>
      <c r="L1534" s="1135">
        <v>0</v>
      </c>
      <c r="M1534" s="1001">
        <v>0</v>
      </c>
      <c r="N1534" s="1090">
        <v>0</v>
      </c>
      <c r="O1534" s="1001">
        <v>0</v>
      </c>
      <c r="P1534" s="1090">
        <v>0</v>
      </c>
      <c r="Q1534" s="1001">
        <v>0</v>
      </c>
      <c r="R1534" s="1090">
        <v>20</v>
      </c>
      <c r="S1534" s="1001">
        <v>4400</v>
      </c>
      <c r="T1534" s="1090">
        <v>0</v>
      </c>
      <c r="U1534" s="1001">
        <v>0</v>
      </c>
      <c r="V1534" s="1090">
        <v>0</v>
      </c>
      <c r="W1534" s="1001">
        <v>0</v>
      </c>
      <c r="X1534" s="1090">
        <v>0</v>
      </c>
      <c r="Y1534" s="1001">
        <v>0</v>
      </c>
      <c r="Z1534" s="1090">
        <v>0</v>
      </c>
      <c r="AA1534" s="1001">
        <v>0</v>
      </c>
      <c r="AB1534" s="1090">
        <v>0</v>
      </c>
      <c r="AC1534" s="1001">
        <v>0</v>
      </c>
      <c r="AD1534" s="1090">
        <v>0</v>
      </c>
      <c r="AE1534" s="1001">
        <v>0</v>
      </c>
      <c r="AF1534" s="1090">
        <v>0</v>
      </c>
      <c r="AG1534" s="1001">
        <v>0</v>
      </c>
      <c r="AH1534" s="1090">
        <v>0</v>
      </c>
      <c r="AI1534" s="1001">
        <v>0</v>
      </c>
    </row>
    <row r="1535" spans="1:38" s="6" customFormat="1" ht="24">
      <c r="B1535" s="50">
        <v>29902</v>
      </c>
      <c r="C1535" s="948" t="s">
        <v>1700</v>
      </c>
      <c r="D1535" s="11"/>
      <c r="E1535" s="964"/>
      <c r="F1535" s="964"/>
      <c r="G1535" s="964">
        <v>0</v>
      </c>
      <c r="H1535" s="964">
        <v>0</v>
      </c>
      <c r="I1535" s="964">
        <v>0</v>
      </c>
      <c r="J1535" s="964"/>
      <c r="K1535" s="964">
        <v>60944</v>
      </c>
      <c r="L1535" s="988">
        <v>0</v>
      </c>
      <c r="M1535" s="964">
        <v>0</v>
      </c>
      <c r="N1535" s="988">
        <v>16</v>
      </c>
      <c r="O1535" s="964">
        <v>8802</v>
      </c>
      <c r="P1535" s="988">
        <v>0</v>
      </c>
      <c r="Q1535" s="964">
        <v>0</v>
      </c>
      <c r="R1535" s="988">
        <v>65</v>
      </c>
      <c r="S1535" s="964">
        <v>25694</v>
      </c>
      <c r="T1535" s="988">
        <v>0</v>
      </c>
      <c r="U1535" s="964">
        <v>0</v>
      </c>
      <c r="V1535" s="988">
        <v>0</v>
      </c>
      <c r="W1535" s="964">
        <v>0</v>
      </c>
      <c r="X1535" s="988">
        <v>20</v>
      </c>
      <c r="Y1535" s="964">
        <v>15020</v>
      </c>
      <c r="Z1535" s="988">
        <v>6</v>
      </c>
      <c r="AA1535" s="964">
        <v>4212</v>
      </c>
      <c r="AB1535" s="988">
        <v>0</v>
      </c>
      <c r="AC1535" s="964">
        <v>0</v>
      </c>
      <c r="AD1535" s="988">
        <v>5</v>
      </c>
      <c r="AE1535" s="964">
        <v>4000</v>
      </c>
      <c r="AF1535" s="988">
        <v>67</v>
      </c>
      <c r="AG1535" s="964">
        <v>3216</v>
      </c>
      <c r="AH1535" s="988">
        <v>0</v>
      </c>
      <c r="AI1535" s="964">
        <v>0</v>
      </c>
    </row>
    <row r="1536" spans="1:38" s="6" customFormat="1" ht="66">
      <c r="B1536" s="55">
        <v>650</v>
      </c>
      <c r="C1536" s="73" t="s">
        <v>1701</v>
      </c>
      <c r="D1536" s="132"/>
      <c r="E1536" s="91">
        <v>59</v>
      </c>
      <c r="F1536" s="9" t="s">
        <v>11</v>
      </c>
      <c r="G1536" s="16" t="s">
        <v>12</v>
      </c>
      <c r="H1536" s="17" t="s">
        <v>13</v>
      </c>
      <c r="I1536" s="16" t="s">
        <v>14</v>
      </c>
      <c r="J1536" s="39">
        <v>702</v>
      </c>
      <c r="K1536" s="18">
        <v>43868</v>
      </c>
      <c r="L1536" s="969">
        <v>0</v>
      </c>
      <c r="M1536" s="39">
        <v>0</v>
      </c>
      <c r="N1536" s="1075">
        <v>1</v>
      </c>
      <c r="O1536" s="39">
        <v>702</v>
      </c>
      <c r="P1536" s="1075">
        <v>0</v>
      </c>
      <c r="Q1536" s="39">
        <v>0</v>
      </c>
      <c r="R1536" s="1075">
        <v>27</v>
      </c>
      <c r="S1536" s="39">
        <v>19934</v>
      </c>
      <c r="T1536" s="1075">
        <v>0</v>
      </c>
      <c r="U1536" s="39">
        <v>0</v>
      </c>
      <c r="V1536" s="1075">
        <v>0</v>
      </c>
      <c r="W1536" s="39">
        <v>0</v>
      </c>
      <c r="X1536" s="1075">
        <v>20</v>
      </c>
      <c r="Y1536" s="39">
        <v>15020</v>
      </c>
      <c r="Z1536" s="1075">
        <v>6</v>
      </c>
      <c r="AA1536" s="39">
        <v>4212</v>
      </c>
      <c r="AB1536" s="1075">
        <v>0</v>
      </c>
      <c r="AC1536" s="39">
        <v>0</v>
      </c>
      <c r="AD1536" s="1075">
        <v>5</v>
      </c>
      <c r="AE1536" s="39">
        <v>4000</v>
      </c>
      <c r="AF1536" s="1075">
        <v>0</v>
      </c>
      <c r="AG1536" s="39">
        <v>0</v>
      </c>
      <c r="AH1536" s="1075">
        <v>0</v>
      </c>
      <c r="AI1536" s="39">
        <v>0</v>
      </c>
      <c r="AL1536" s="8"/>
    </row>
    <row r="1537" spans="1:38" s="6" customFormat="1" ht="66">
      <c r="B1537" s="55">
        <v>58</v>
      </c>
      <c r="C1537" s="92" t="s">
        <v>1702</v>
      </c>
      <c r="D1537" s="11"/>
      <c r="E1537" s="91">
        <v>0</v>
      </c>
      <c r="F1537" s="9" t="s">
        <v>11</v>
      </c>
      <c r="G1537" s="113" t="s">
        <v>12</v>
      </c>
      <c r="H1537" s="17" t="s">
        <v>13</v>
      </c>
      <c r="I1537" s="16" t="s">
        <v>14</v>
      </c>
      <c r="J1537" s="39">
        <v>63</v>
      </c>
      <c r="K1537" s="18">
        <v>0</v>
      </c>
      <c r="L1537" s="969">
        <v>0</v>
      </c>
      <c r="M1537" s="39">
        <v>0</v>
      </c>
      <c r="N1537" s="1075">
        <v>0</v>
      </c>
      <c r="O1537" s="39">
        <v>0</v>
      </c>
      <c r="P1537" s="1075">
        <v>0</v>
      </c>
      <c r="Q1537" s="39">
        <v>0</v>
      </c>
      <c r="R1537" s="1075">
        <v>0</v>
      </c>
      <c r="S1537" s="39">
        <v>0</v>
      </c>
      <c r="T1537" s="1075">
        <v>0</v>
      </c>
      <c r="U1537" s="39">
        <v>0</v>
      </c>
      <c r="V1537" s="1075">
        <v>0</v>
      </c>
      <c r="W1537" s="39">
        <v>0</v>
      </c>
      <c r="X1537" s="1075">
        <v>0</v>
      </c>
      <c r="Y1537" s="39">
        <v>0</v>
      </c>
      <c r="Z1537" s="1075">
        <v>0</v>
      </c>
      <c r="AA1537" s="39">
        <v>0</v>
      </c>
      <c r="AB1537" s="1075">
        <v>0</v>
      </c>
      <c r="AC1537" s="39">
        <v>0</v>
      </c>
      <c r="AD1537" s="1075">
        <v>0</v>
      </c>
      <c r="AE1537" s="39">
        <v>0</v>
      </c>
      <c r="AF1537" s="1075">
        <v>0</v>
      </c>
      <c r="AG1537" s="39">
        <v>0</v>
      </c>
      <c r="AH1537" s="1075">
        <v>0</v>
      </c>
      <c r="AI1537" s="39">
        <v>0</v>
      </c>
      <c r="AL1537" s="8"/>
    </row>
    <row r="1538" spans="1:38" s="6" customFormat="1" ht="66">
      <c r="B1538" s="55">
        <v>500</v>
      </c>
      <c r="C1538" s="73" t="s">
        <v>1703</v>
      </c>
      <c r="D1538" s="132"/>
      <c r="E1538" s="91">
        <v>23</v>
      </c>
      <c r="F1538" s="9" t="s">
        <v>11</v>
      </c>
      <c r="G1538" s="113" t="s">
        <v>12</v>
      </c>
      <c r="H1538" s="17" t="s">
        <v>13</v>
      </c>
      <c r="I1538" s="16" t="s">
        <v>14</v>
      </c>
      <c r="J1538" s="39">
        <v>540</v>
      </c>
      <c r="K1538" s="18">
        <v>12420</v>
      </c>
      <c r="L1538" s="969">
        <v>0</v>
      </c>
      <c r="M1538" s="39">
        <v>0</v>
      </c>
      <c r="N1538" s="1075">
        <v>15</v>
      </c>
      <c r="O1538" s="39">
        <v>8100</v>
      </c>
      <c r="P1538" s="1075">
        <v>0</v>
      </c>
      <c r="Q1538" s="39">
        <v>0</v>
      </c>
      <c r="R1538" s="1075">
        <v>8</v>
      </c>
      <c r="S1538" s="39">
        <v>4320</v>
      </c>
      <c r="T1538" s="1075">
        <v>0</v>
      </c>
      <c r="U1538" s="39">
        <v>0</v>
      </c>
      <c r="V1538" s="1075">
        <v>0</v>
      </c>
      <c r="W1538" s="39">
        <v>0</v>
      </c>
      <c r="X1538" s="1075">
        <v>0</v>
      </c>
      <c r="Y1538" s="39">
        <v>0</v>
      </c>
      <c r="Z1538" s="1075">
        <v>0</v>
      </c>
      <c r="AA1538" s="39">
        <v>0</v>
      </c>
      <c r="AB1538" s="1075">
        <v>0</v>
      </c>
      <c r="AC1538" s="39">
        <v>0</v>
      </c>
      <c r="AD1538" s="1075">
        <v>0</v>
      </c>
      <c r="AE1538" s="39">
        <v>0</v>
      </c>
      <c r="AF1538" s="1075">
        <v>0</v>
      </c>
      <c r="AG1538" s="39">
        <v>0</v>
      </c>
      <c r="AH1538" s="1075">
        <v>0</v>
      </c>
      <c r="AI1538" s="39">
        <v>0</v>
      </c>
      <c r="AL1538" s="8"/>
    </row>
    <row r="1539" spans="1:38" s="6" customFormat="1" ht="66">
      <c r="A1539" s="4"/>
      <c r="B1539" s="55">
        <v>116</v>
      </c>
      <c r="C1539" s="92" t="s">
        <v>1704</v>
      </c>
      <c r="D1539" s="11"/>
      <c r="E1539" s="91">
        <v>0</v>
      </c>
      <c r="F1539" s="9" t="s">
        <v>11</v>
      </c>
      <c r="G1539" s="113" t="s">
        <v>12</v>
      </c>
      <c r="H1539" s="17" t="s">
        <v>13</v>
      </c>
      <c r="I1539" s="16" t="s">
        <v>14</v>
      </c>
      <c r="J1539" s="39">
        <v>126</v>
      </c>
      <c r="K1539" s="18">
        <v>0</v>
      </c>
      <c r="L1539" s="969">
        <v>0</v>
      </c>
      <c r="M1539" s="39">
        <v>0</v>
      </c>
      <c r="N1539" s="1075">
        <v>0</v>
      </c>
      <c r="O1539" s="39">
        <v>0</v>
      </c>
      <c r="P1539" s="1075">
        <v>0</v>
      </c>
      <c r="Q1539" s="39">
        <v>0</v>
      </c>
      <c r="R1539" s="1075">
        <v>0</v>
      </c>
      <c r="S1539" s="39">
        <v>0</v>
      </c>
      <c r="T1539" s="1075">
        <v>0</v>
      </c>
      <c r="U1539" s="39">
        <v>0</v>
      </c>
      <c r="V1539" s="1075">
        <v>0</v>
      </c>
      <c r="W1539" s="39">
        <v>0</v>
      </c>
      <c r="X1539" s="1075">
        <v>0</v>
      </c>
      <c r="Y1539" s="39">
        <v>0</v>
      </c>
      <c r="Z1539" s="1075">
        <v>0</v>
      </c>
      <c r="AA1539" s="39">
        <v>0</v>
      </c>
      <c r="AB1539" s="1075">
        <v>0</v>
      </c>
      <c r="AC1539" s="39">
        <v>0</v>
      </c>
      <c r="AD1539" s="1075">
        <v>0</v>
      </c>
      <c r="AE1539" s="39">
        <v>0</v>
      </c>
      <c r="AF1539" s="1075">
        <v>0</v>
      </c>
      <c r="AG1539" s="39">
        <v>0</v>
      </c>
      <c r="AH1539" s="1075">
        <v>0</v>
      </c>
      <c r="AI1539" s="39">
        <v>0</v>
      </c>
      <c r="AL1539" s="8"/>
    </row>
    <row r="1540" spans="1:38" s="6" customFormat="1" ht="66">
      <c r="A1540" s="4"/>
      <c r="B1540" s="55">
        <v>44.1</v>
      </c>
      <c r="C1540" s="73" t="s">
        <v>1705</v>
      </c>
      <c r="D1540" s="11"/>
      <c r="E1540" s="91">
        <v>97</v>
      </c>
      <c r="F1540" s="9" t="s">
        <v>11</v>
      </c>
      <c r="G1540" s="113" t="s">
        <v>12</v>
      </c>
      <c r="H1540" s="17" t="s">
        <v>13</v>
      </c>
      <c r="I1540" s="16" t="s">
        <v>14</v>
      </c>
      <c r="J1540" s="39">
        <v>48</v>
      </c>
      <c r="K1540" s="18">
        <v>4656</v>
      </c>
      <c r="L1540" s="969">
        <v>0</v>
      </c>
      <c r="M1540" s="39">
        <v>0</v>
      </c>
      <c r="N1540" s="1075">
        <v>0</v>
      </c>
      <c r="O1540" s="39">
        <v>0</v>
      </c>
      <c r="P1540" s="1075">
        <v>0</v>
      </c>
      <c r="Q1540" s="39">
        <v>0</v>
      </c>
      <c r="R1540" s="1075">
        <v>30</v>
      </c>
      <c r="S1540" s="39">
        <v>1440</v>
      </c>
      <c r="T1540" s="1075">
        <v>0</v>
      </c>
      <c r="U1540" s="39">
        <v>0</v>
      </c>
      <c r="V1540" s="1075">
        <v>0</v>
      </c>
      <c r="W1540" s="39">
        <v>0</v>
      </c>
      <c r="X1540" s="1075">
        <v>0</v>
      </c>
      <c r="Y1540" s="39">
        <v>0</v>
      </c>
      <c r="Z1540" s="1075">
        <v>0</v>
      </c>
      <c r="AA1540" s="39">
        <v>0</v>
      </c>
      <c r="AB1540" s="1075">
        <v>0</v>
      </c>
      <c r="AC1540" s="39">
        <v>0</v>
      </c>
      <c r="AD1540" s="1075">
        <v>0</v>
      </c>
      <c r="AE1540" s="39">
        <v>0</v>
      </c>
      <c r="AF1540" s="1075">
        <v>67</v>
      </c>
      <c r="AG1540" s="39">
        <v>3216</v>
      </c>
      <c r="AH1540" s="1075">
        <v>0</v>
      </c>
      <c r="AI1540" s="39">
        <v>0</v>
      </c>
    </row>
    <row r="1541" spans="1:38" s="6" customFormat="1" ht="66">
      <c r="A1541" s="4"/>
      <c r="B1541" s="55">
        <v>174</v>
      </c>
      <c r="C1541" s="73" t="s">
        <v>1706</v>
      </c>
      <c r="D1541" s="132"/>
      <c r="E1541" s="91">
        <v>0</v>
      </c>
      <c r="F1541" s="9" t="s">
        <v>11</v>
      </c>
      <c r="G1541" s="113" t="s">
        <v>12</v>
      </c>
      <c r="H1541" s="17" t="s">
        <v>13</v>
      </c>
      <c r="I1541" s="16" t="s">
        <v>14</v>
      </c>
      <c r="J1541" s="39">
        <v>188</v>
      </c>
      <c r="K1541" s="18">
        <v>0</v>
      </c>
      <c r="L1541" s="969">
        <v>0</v>
      </c>
      <c r="M1541" s="39">
        <v>0</v>
      </c>
      <c r="N1541" s="1075">
        <v>0</v>
      </c>
      <c r="O1541" s="39">
        <v>0</v>
      </c>
      <c r="P1541" s="1075">
        <v>0</v>
      </c>
      <c r="Q1541" s="39">
        <v>0</v>
      </c>
      <c r="R1541" s="1075">
        <v>0</v>
      </c>
      <c r="S1541" s="39">
        <v>0</v>
      </c>
      <c r="T1541" s="1075">
        <v>0</v>
      </c>
      <c r="U1541" s="39">
        <v>0</v>
      </c>
      <c r="V1541" s="1075">
        <v>0</v>
      </c>
      <c r="W1541" s="39">
        <v>0</v>
      </c>
      <c r="X1541" s="1075">
        <v>0</v>
      </c>
      <c r="Y1541" s="39">
        <v>0</v>
      </c>
      <c r="Z1541" s="1075">
        <v>0</v>
      </c>
      <c r="AA1541" s="39">
        <v>0</v>
      </c>
      <c r="AB1541" s="1075">
        <v>0</v>
      </c>
      <c r="AC1541" s="39">
        <v>0</v>
      </c>
      <c r="AD1541" s="1075">
        <v>0</v>
      </c>
      <c r="AE1541" s="39">
        <v>0</v>
      </c>
      <c r="AF1541" s="1075">
        <v>0</v>
      </c>
      <c r="AG1541" s="39">
        <v>0</v>
      </c>
      <c r="AH1541" s="1075">
        <v>0</v>
      </c>
      <c r="AI1541" s="39">
        <v>0</v>
      </c>
    </row>
    <row r="1542" spans="1:38" s="6" customFormat="1" ht="24">
      <c r="A1542" s="4"/>
      <c r="B1542" s="50">
        <v>29908</v>
      </c>
      <c r="C1542" s="948" t="s">
        <v>1707</v>
      </c>
      <c r="D1542" s="11"/>
      <c r="E1542" s="964">
        <v>7</v>
      </c>
      <c r="F1542" s="964"/>
      <c r="G1542" s="964">
        <v>0</v>
      </c>
      <c r="H1542" s="964">
        <v>0</v>
      </c>
      <c r="I1542" s="964">
        <v>0</v>
      </c>
      <c r="J1542" s="964"/>
      <c r="K1542" s="964">
        <v>12824</v>
      </c>
      <c r="L1542" s="988">
        <v>0</v>
      </c>
      <c r="M1542" s="964">
        <v>0</v>
      </c>
      <c r="N1542" s="988">
        <v>0</v>
      </c>
      <c r="O1542" s="964">
        <v>0</v>
      </c>
      <c r="P1542" s="988">
        <v>0</v>
      </c>
      <c r="Q1542" s="964">
        <v>0</v>
      </c>
      <c r="R1542" s="988">
        <v>1</v>
      </c>
      <c r="S1542" s="964">
        <v>1832</v>
      </c>
      <c r="T1542" s="988">
        <v>6</v>
      </c>
      <c r="U1542" s="964">
        <v>10992</v>
      </c>
      <c r="V1542" s="988">
        <v>0</v>
      </c>
      <c r="W1542" s="964">
        <v>0</v>
      </c>
      <c r="X1542" s="988">
        <v>0</v>
      </c>
      <c r="Y1542" s="964">
        <v>0</v>
      </c>
      <c r="Z1542" s="988">
        <v>0</v>
      </c>
      <c r="AA1542" s="964">
        <v>0</v>
      </c>
      <c r="AB1542" s="988">
        <v>0</v>
      </c>
      <c r="AC1542" s="964">
        <v>0</v>
      </c>
      <c r="AD1542" s="988">
        <v>0</v>
      </c>
      <c r="AE1542" s="964">
        <v>0</v>
      </c>
      <c r="AF1542" s="988">
        <v>0</v>
      </c>
      <c r="AG1542" s="964">
        <v>0</v>
      </c>
      <c r="AH1542" s="988">
        <v>0</v>
      </c>
      <c r="AI1542" s="964">
        <v>0</v>
      </c>
    </row>
    <row r="1543" spans="1:38" s="6" customFormat="1" ht="66">
      <c r="A1543" s="4"/>
      <c r="B1543" s="169">
        <v>1695.92</v>
      </c>
      <c r="C1543" s="92" t="s">
        <v>1708</v>
      </c>
      <c r="D1543" s="11"/>
      <c r="E1543" s="91">
        <v>7</v>
      </c>
      <c r="F1543" s="9" t="s">
        <v>11</v>
      </c>
      <c r="G1543" s="16" t="s">
        <v>12</v>
      </c>
      <c r="H1543" s="17" t="s">
        <v>13</v>
      </c>
      <c r="I1543" s="16" t="s">
        <v>14</v>
      </c>
      <c r="J1543" s="39">
        <v>1832</v>
      </c>
      <c r="K1543" s="18">
        <v>12824</v>
      </c>
      <c r="L1543" s="969">
        <v>0</v>
      </c>
      <c r="M1543" s="39">
        <v>0</v>
      </c>
      <c r="N1543" s="1075">
        <v>0</v>
      </c>
      <c r="O1543" s="39">
        <v>0</v>
      </c>
      <c r="P1543" s="1075">
        <v>0</v>
      </c>
      <c r="Q1543" s="39">
        <v>0</v>
      </c>
      <c r="R1543" s="1075">
        <v>1</v>
      </c>
      <c r="S1543" s="39">
        <v>1832</v>
      </c>
      <c r="T1543" s="1075">
        <v>6</v>
      </c>
      <c r="U1543" s="39">
        <v>10992</v>
      </c>
      <c r="V1543" s="1075">
        <v>0</v>
      </c>
      <c r="W1543" s="39">
        <v>0</v>
      </c>
      <c r="X1543" s="1075">
        <v>0</v>
      </c>
      <c r="Y1543" s="39">
        <v>0</v>
      </c>
      <c r="Z1543" s="1075">
        <v>0</v>
      </c>
      <c r="AA1543" s="39">
        <v>0</v>
      </c>
      <c r="AB1543" s="1075">
        <v>0</v>
      </c>
      <c r="AC1543" s="39">
        <v>0</v>
      </c>
      <c r="AD1543" s="1075">
        <v>0</v>
      </c>
      <c r="AE1543" s="39">
        <v>0</v>
      </c>
      <c r="AF1543" s="1075">
        <v>0</v>
      </c>
      <c r="AG1543" s="39">
        <v>0</v>
      </c>
      <c r="AH1543" s="1075">
        <v>0</v>
      </c>
      <c r="AI1543" s="39">
        <v>0</v>
      </c>
    </row>
    <row r="1544" spans="1:38" s="6" customFormat="1">
      <c r="A1544" s="4"/>
      <c r="B1544" s="50">
        <v>3000</v>
      </c>
      <c r="C1544" s="155" t="s">
        <v>1709</v>
      </c>
      <c r="D1544" s="50"/>
      <c r="E1544" s="1037">
        <v>6500.5</v>
      </c>
      <c r="F1544" s="1037">
        <v>0</v>
      </c>
      <c r="G1544" s="1037">
        <v>0</v>
      </c>
      <c r="H1544" s="1037">
        <v>0</v>
      </c>
      <c r="I1544" s="1037">
        <v>0</v>
      </c>
      <c r="J1544" s="1037">
        <v>0</v>
      </c>
      <c r="K1544" s="1037">
        <v>13992955.930420555</v>
      </c>
      <c r="L1544" s="1037">
        <v>1296.5</v>
      </c>
      <c r="M1544" s="1037">
        <v>1961244.8524</v>
      </c>
      <c r="N1544" s="1037">
        <v>718</v>
      </c>
      <c r="O1544" s="1037">
        <v>816853.51002055663</v>
      </c>
      <c r="P1544" s="1037">
        <v>554</v>
      </c>
      <c r="Q1544" s="1037">
        <v>1178309.7061999999</v>
      </c>
      <c r="R1544" s="1037">
        <v>637</v>
      </c>
      <c r="S1544" s="1037">
        <v>3321350.4521999997</v>
      </c>
      <c r="T1544" s="1037">
        <v>853</v>
      </c>
      <c r="U1544" s="1037">
        <v>809942.08620000002</v>
      </c>
      <c r="V1544" s="1037">
        <v>159</v>
      </c>
      <c r="W1544" s="1037">
        <v>1018904.5862</v>
      </c>
      <c r="X1544" s="1037">
        <v>252</v>
      </c>
      <c r="Y1544" s="1037">
        <v>720214.70620000002</v>
      </c>
      <c r="Z1544" s="1037">
        <v>126</v>
      </c>
      <c r="AA1544" s="1037">
        <v>727381.7061999999</v>
      </c>
      <c r="AB1544" s="1037">
        <v>55</v>
      </c>
      <c r="AC1544" s="282">
        <v>629857.70620000002</v>
      </c>
      <c r="AD1544" s="1037">
        <v>125</v>
      </c>
      <c r="AE1544" s="282">
        <v>759411.70620000002</v>
      </c>
      <c r="AF1544" s="1037">
        <v>59</v>
      </c>
      <c r="AG1544" s="282">
        <v>1468572.7061999999</v>
      </c>
      <c r="AH1544" s="1037">
        <v>38</v>
      </c>
      <c r="AI1544" s="282">
        <v>241412.20619999999</v>
      </c>
    </row>
    <row r="1545" spans="1:38" s="6" customFormat="1">
      <c r="A1545" s="124"/>
      <c r="B1545" s="125">
        <v>3100</v>
      </c>
      <c r="C1545" s="155" t="s">
        <v>1710</v>
      </c>
      <c r="D1545" s="14"/>
      <c r="E1545" s="947">
        <v>819</v>
      </c>
      <c r="F1545" s="947"/>
      <c r="G1545" s="947">
        <v>0</v>
      </c>
      <c r="H1545" s="947">
        <v>0</v>
      </c>
      <c r="I1545" s="947">
        <v>0</v>
      </c>
      <c r="J1545" s="947"/>
      <c r="K1545" s="947">
        <v>1625912.9820000001</v>
      </c>
      <c r="L1545" s="947">
        <v>45</v>
      </c>
      <c r="M1545" s="947">
        <v>172156.93099999998</v>
      </c>
      <c r="N1545" s="947">
        <v>33</v>
      </c>
      <c r="O1545" s="947">
        <v>134875.12099999998</v>
      </c>
      <c r="P1545" s="947">
        <v>47</v>
      </c>
      <c r="Q1545" s="947">
        <v>135600.12099999998</v>
      </c>
      <c r="R1545" s="947">
        <v>58</v>
      </c>
      <c r="S1545" s="947">
        <v>147575.12099999998</v>
      </c>
      <c r="T1545" s="947">
        <v>20</v>
      </c>
      <c r="U1545" s="947">
        <v>129875.121</v>
      </c>
      <c r="V1545" s="947">
        <v>35</v>
      </c>
      <c r="W1545" s="947">
        <v>135875.12099999998</v>
      </c>
      <c r="X1545" s="947">
        <v>30</v>
      </c>
      <c r="Y1545" s="947">
        <v>132068.74100000001</v>
      </c>
      <c r="Z1545" s="947">
        <v>20</v>
      </c>
      <c r="AA1545" s="947">
        <v>128368.74100000001</v>
      </c>
      <c r="AB1545" s="947">
        <v>18</v>
      </c>
      <c r="AC1545" s="29">
        <v>126318.74100000001</v>
      </c>
      <c r="AD1545" s="947">
        <v>22</v>
      </c>
      <c r="AE1545" s="29">
        <v>128218.74100000001</v>
      </c>
      <c r="AF1545" s="947">
        <v>19</v>
      </c>
      <c r="AG1545" s="29">
        <v>125418.74100000001</v>
      </c>
      <c r="AH1545" s="947">
        <v>13</v>
      </c>
      <c r="AI1545" s="29">
        <v>129561.74100000001</v>
      </c>
    </row>
    <row r="1546" spans="1:38" s="6" customFormat="1">
      <c r="A1546" s="4"/>
      <c r="B1546" s="50">
        <v>31101</v>
      </c>
      <c r="C1546" s="948" t="s">
        <v>1711</v>
      </c>
      <c r="D1546" s="949"/>
      <c r="E1546" s="950"/>
      <c r="F1546" s="950"/>
      <c r="G1546" s="950"/>
      <c r="H1546" s="950"/>
      <c r="I1546" s="950"/>
      <c r="J1546" s="950"/>
      <c r="K1546" s="1038"/>
      <c r="L1546" s="950"/>
      <c r="M1546" s="1038"/>
      <c r="N1546" s="950"/>
      <c r="O1546" s="1038"/>
      <c r="P1546" s="950"/>
      <c r="Q1546" s="1038"/>
      <c r="R1546" s="950"/>
      <c r="S1546" s="1038"/>
      <c r="T1546" s="950"/>
      <c r="U1546" s="1038"/>
      <c r="V1546" s="950"/>
      <c r="W1546" s="1038"/>
      <c r="X1546" s="950"/>
      <c r="Y1546" s="1038"/>
      <c r="Z1546" s="950"/>
      <c r="AA1546" s="1038"/>
      <c r="AB1546" s="950"/>
      <c r="AC1546" s="1038"/>
      <c r="AD1546" s="950"/>
      <c r="AE1546" s="1038"/>
      <c r="AF1546" s="950"/>
      <c r="AG1546" s="1038"/>
      <c r="AH1546" s="950"/>
      <c r="AI1546" s="1038"/>
    </row>
    <row r="1547" spans="1:38" s="6" customFormat="1">
      <c r="A1547" s="4"/>
      <c r="B1547" s="50">
        <v>31201</v>
      </c>
      <c r="C1547" s="948" t="s">
        <v>1712</v>
      </c>
      <c r="D1547" s="949"/>
      <c r="E1547" s="950"/>
      <c r="F1547" s="950"/>
      <c r="G1547" s="950">
        <v>0</v>
      </c>
      <c r="H1547" s="950">
        <v>0</v>
      </c>
      <c r="I1547" s="950">
        <v>0</v>
      </c>
      <c r="J1547" s="950"/>
      <c r="K1547" s="1038">
        <v>0</v>
      </c>
      <c r="L1547" s="950">
        <v>0</v>
      </c>
      <c r="M1547" s="1038">
        <v>0</v>
      </c>
      <c r="N1547" s="950">
        <v>0</v>
      </c>
      <c r="O1547" s="1038">
        <v>0</v>
      </c>
      <c r="P1547" s="950">
        <v>0</v>
      </c>
      <c r="Q1547" s="1038">
        <v>0</v>
      </c>
      <c r="R1547" s="950">
        <v>0</v>
      </c>
      <c r="S1547" s="1038">
        <v>0</v>
      </c>
      <c r="T1547" s="950">
        <v>0</v>
      </c>
      <c r="U1547" s="1038">
        <v>0</v>
      </c>
      <c r="V1547" s="950">
        <v>0</v>
      </c>
      <c r="W1547" s="1038">
        <v>0</v>
      </c>
      <c r="X1547" s="950">
        <v>0</v>
      </c>
      <c r="Y1547" s="1038">
        <v>0</v>
      </c>
      <c r="Z1547" s="950">
        <v>0</v>
      </c>
      <c r="AA1547" s="1038">
        <v>0</v>
      </c>
      <c r="AB1547" s="950">
        <v>0</v>
      </c>
      <c r="AC1547" s="1038">
        <v>0</v>
      </c>
      <c r="AD1547" s="950">
        <v>0</v>
      </c>
      <c r="AE1547" s="1038">
        <v>0</v>
      </c>
      <c r="AF1547" s="950">
        <v>0</v>
      </c>
      <c r="AG1547" s="1038">
        <v>0</v>
      </c>
      <c r="AH1547" s="950">
        <v>0</v>
      </c>
      <c r="AI1547" s="1038"/>
    </row>
    <row r="1548" spans="1:38" s="6" customFormat="1">
      <c r="A1548" s="4"/>
      <c r="B1548" s="50">
        <v>313</v>
      </c>
      <c r="C1548" s="948" t="s">
        <v>1713</v>
      </c>
      <c r="D1548" s="14"/>
      <c r="E1548" s="947">
        <v>0</v>
      </c>
      <c r="F1548" s="947"/>
      <c r="G1548" s="947">
        <v>0</v>
      </c>
      <c r="H1548" s="947">
        <v>0</v>
      </c>
      <c r="I1548" s="947">
        <v>0</v>
      </c>
      <c r="J1548" s="947"/>
      <c r="K1548" s="29">
        <v>163111.78200000001</v>
      </c>
      <c r="L1548" s="947">
        <v>32</v>
      </c>
      <c r="M1548" s="29">
        <v>54402.731</v>
      </c>
      <c r="N1548" s="947">
        <v>5</v>
      </c>
      <c r="O1548" s="29">
        <v>11120.921</v>
      </c>
      <c r="P1548" s="947">
        <v>5</v>
      </c>
      <c r="Q1548" s="29">
        <v>11120.921</v>
      </c>
      <c r="R1548" s="947">
        <v>5</v>
      </c>
      <c r="S1548" s="29">
        <v>11120.921</v>
      </c>
      <c r="T1548" s="947">
        <v>5</v>
      </c>
      <c r="U1548" s="29">
        <v>11120.921</v>
      </c>
      <c r="V1548" s="947">
        <v>5</v>
      </c>
      <c r="W1548" s="29">
        <v>11120.921</v>
      </c>
      <c r="X1548" s="947">
        <v>3</v>
      </c>
      <c r="Y1548" s="29">
        <v>8375.741</v>
      </c>
      <c r="Z1548" s="947">
        <v>3</v>
      </c>
      <c r="AA1548" s="29">
        <v>8375.741</v>
      </c>
      <c r="AB1548" s="947">
        <v>4</v>
      </c>
      <c r="AC1548" s="29">
        <v>9325.741</v>
      </c>
      <c r="AD1548" s="947">
        <v>4</v>
      </c>
      <c r="AE1548" s="29">
        <v>9325.741</v>
      </c>
      <c r="AF1548" s="947">
        <v>4</v>
      </c>
      <c r="AG1548" s="29">
        <v>9325.741</v>
      </c>
      <c r="AH1548" s="947">
        <v>3</v>
      </c>
      <c r="AI1548" s="29">
        <v>8375.741</v>
      </c>
    </row>
    <row r="1549" spans="1:38" s="6" customFormat="1">
      <c r="A1549" s="4"/>
      <c r="B1549" s="50">
        <v>31301</v>
      </c>
      <c r="C1549" s="948" t="s">
        <v>1713</v>
      </c>
      <c r="D1549" s="949"/>
      <c r="E1549" s="950">
        <v>0</v>
      </c>
      <c r="F1549" s="950"/>
      <c r="G1549" s="950">
        <v>0</v>
      </c>
      <c r="H1549" s="950">
        <v>0</v>
      </c>
      <c r="I1549" s="950">
        <v>0</v>
      </c>
      <c r="J1549" s="950"/>
      <c r="K1549" s="1038">
        <v>163111.78200000001</v>
      </c>
      <c r="L1549" s="950">
        <v>32</v>
      </c>
      <c r="M1549" s="1038">
        <v>54402.731</v>
      </c>
      <c r="N1549" s="950">
        <v>5</v>
      </c>
      <c r="O1549" s="1038">
        <v>11120.921</v>
      </c>
      <c r="P1549" s="950">
        <v>5</v>
      </c>
      <c r="Q1549" s="1038">
        <v>11120.921</v>
      </c>
      <c r="R1549" s="950">
        <v>5</v>
      </c>
      <c r="S1549" s="1038">
        <v>11120.921</v>
      </c>
      <c r="T1549" s="950">
        <v>5</v>
      </c>
      <c r="U1549" s="1038">
        <v>11120.921</v>
      </c>
      <c r="V1549" s="950">
        <v>5</v>
      </c>
      <c r="W1549" s="1038">
        <v>11120.921</v>
      </c>
      <c r="X1549" s="950">
        <v>3</v>
      </c>
      <c r="Y1549" s="1038">
        <v>8375.741</v>
      </c>
      <c r="Z1549" s="950">
        <v>3</v>
      </c>
      <c r="AA1549" s="1038">
        <v>8375.741</v>
      </c>
      <c r="AB1549" s="950">
        <v>4</v>
      </c>
      <c r="AC1549" s="1038">
        <v>9325.741</v>
      </c>
      <c r="AD1549" s="950">
        <v>4</v>
      </c>
      <c r="AE1549" s="1038">
        <v>9325.741</v>
      </c>
      <c r="AF1549" s="950">
        <v>4</v>
      </c>
      <c r="AG1549" s="1038">
        <v>9325.741</v>
      </c>
      <c r="AH1549" s="950">
        <v>3</v>
      </c>
      <c r="AI1549" s="1038">
        <v>8375.741</v>
      </c>
    </row>
    <row r="1550" spans="1:38" s="6" customFormat="1">
      <c r="A1550" s="4"/>
      <c r="B1550" s="154"/>
      <c r="C1550" s="163"/>
      <c r="D1550" s="132"/>
      <c r="E1550" s="91"/>
      <c r="F1550" s="9"/>
      <c r="G1550" s="113"/>
      <c r="H1550" s="17"/>
      <c r="I1550" s="16"/>
      <c r="J1550" s="39"/>
      <c r="K1550" s="18">
        <v>143161.78200000001</v>
      </c>
      <c r="L1550" s="969">
        <v>30</v>
      </c>
      <c r="M1550" s="18">
        <v>52502.731</v>
      </c>
      <c r="N1550" s="1075">
        <v>3</v>
      </c>
      <c r="O1550" s="18">
        <v>9220.9210000000003</v>
      </c>
      <c r="P1550" s="1075">
        <v>3</v>
      </c>
      <c r="Q1550" s="18">
        <v>9220.9210000000003</v>
      </c>
      <c r="R1550" s="1075">
        <v>3</v>
      </c>
      <c r="S1550" s="18">
        <v>9220.9210000000003</v>
      </c>
      <c r="T1550" s="1075">
        <v>3</v>
      </c>
      <c r="U1550" s="18">
        <v>9220.9210000000003</v>
      </c>
      <c r="V1550" s="1075">
        <v>3</v>
      </c>
      <c r="W1550" s="18">
        <v>9220.9210000000003</v>
      </c>
      <c r="X1550" s="1075">
        <v>2</v>
      </c>
      <c r="Y1550" s="18">
        <v>7425.741</v>
      </c>
      <c r="Z1550" s="1075">
        <v>2</v>
      </c>
      <c r="AA1550" s="18">
        <v>7425.741</v>
      </c>
      <c r="AB1550" s="1075">
        <v>2</v>
      </c>
      <c r="AC1550" s="18">
        <v>7425.741</v>
      </c>
      <c r="AD1550" s="1075">
        <v>2</v>
      </c>
      <c r="AE1550" s="18">
        <v>7425.741</v>
      </c>
      <c r="AF1550" s="1075">
        <v>2</v>
      </c>
      <c r="AG1550" s="18">
        <v>7425.741</v>
      </c>
      <c r="AH1550" s="1075">
        <v>2</v>
      </c>
      <c r="AI1550" s="18">
        <v>7425.741</v>
      </c>
    </row>
    <row r="1551" spans="1:38" s="6" customFormat="1">
      <c r="A1551" s="4"/>
      <c r="B1551" s="154"/>
      <c r="C1551" s="214"/>
      <c r="D1551" s="132"/>
      <c r="E1551" s="91"/>
      <c r="F1551" s="215"/>
      <c r="G1551" s="216"/>
      <c r="H1551" s="216"/>
      <c r="I1551" s="216"/>
      <c r="J1551" s="39"/>
      <c r="K1551" s="18">
        <v>19950</v>
      </c>
      <c r="L1551" s="969">
        <v>2</v>
      </c>
      <c r="M1551" s="18">
        <v>1900</v>
      </c>
      <c r="N1551" s="1075">
        <v>2</v>
      </c>
      <c r="O1551" s="18">
        <v>1900</v>
      </c>
      <c r="P1551" s="1075">
        <v>2</v>
      </c>
      <c r="Q1551" s="18">
        <v>1900</v>
      </c>
      <c r="R1551" s="1075">
        <v>2</v>
      </c>
      <c r="S1551" s="18">
        <v>1900</v>
      </c>
      <c r="T1551" s="1075">
        <v>2</v>
      </c>
      <c r="U1551" s="18">
        <v>1900</v>
      </c>
      <c r="V1551" s="1075">
        <v>2</v>
      </c>
      <c r="W1551" s="18">
        <v>1900</v>
      </c>
      <c r="X1551" s="1075">
        <v>1</v>
      </c>
      <c r="Y1551" s="18">
        <v>950</v>
      </c>
      <c r="Z1551" s="1075">
        <v>1</v>
      </c>
      <c r="AA1551" s="18">
        <v>950</v>
      </c>
      <c r="AB1551" s="1075">
        <v>2</v>
      </c>
      <c r="AC1551" s="18">
        <v>1900</v>
      </c>
      <c r="AD1551" s="1075">
        <v>2</v>
      </c>
      <c r="AE1551" s="18">
        <v>1900</v>
      </c>
      <c r="AF1551" s="1075">
        <v>2</v>
      </c>
      <c r="AG1551" s="18">
        <v>1900</v>
      </c>
      <c r="AH1551" s="1075">
        <v>1</v>
      </c>
      <c r="AI1551" s="18">
        <v>950</v>
      </c>
    </row>
    <row r="1552" spans="1:38" s="6" customFormat="1">
      <c r="A1552" s="4"/>
      <c r="B1552" s="50">
        <v>314</v>
      </c>
      <c r="C1552" s="948" t="s">
        <v>1714</v>
      </c>
      <c r="D1552" s="14"/>
      <c r="E1552" s="947">
        <v>0</v>
      </c>
      <c r="F1552" s="947"/>
      <c r="G1552" s="947">
        <v>0</v>
      </c>
      <c r="H1552" s="947">
        <v>0</v>
      </c>
      <c r="I1552" s="947">
        <v>0</v>
      </c>
      <c r="J1552" s="947"/>
      <c r="K1552" s="29">
        <v>413997.2</v>
      </c>
      <c r="L1552" s="947">
        <v>4</v>
      </c>
      <c r="M1552" s="29">
        <v>34766.199999999997</v>
      </c>
      <c r="N1552" s="947">
        <v>4</v>
      </c>
      <c r="O1552" s="29">
        <v>34766.199999999997</v>
      </c>
      <c r="P1552" s="947">
        <v>5</v>
      </c>
      <c r="Q1552" s="29">
        <v>35266.199999999997</v>
      </c>
      <c r="R1552" s="947">
        <v>5</v>
      </c>
      <c r="S1552" s="29">
        <v>35266.199999999997</v>
      </c>
      <c r="T1552" s="947">
        <v>5</v>
      </c>
      <c r="U1552" s="29">
        <v>35266.199999999997</v>
      </c>
      <c r="V1552" s="947">
        <v>5</v>
      </c>
      <c r="W1552" s="29">
        <v>35266.199999999997</v>
      </c>
      <c r="X1552" s="947">
        <v>4</v>
      </c>
      <c r="Y1552" s="29">
        <v>33900</v>
      </c>
      <c r="Z1552" s="947">
        <v>4</v>
      </c>
      <c r="AA1552" s="29">
        <v>33900</v>
      </c>
      <c r="AB1552" s="947">
        <v>4</v>
      </c>
      <c r="AC1552" s="29">
        <v>33900</v>
      </c>
      <c r="AD1552" s="947">
        <v>4</v>
      </c>
      <c r="AE1552" s="29">
        <v>33900</v>
      </c>
      <c r="AF1552" s="947">
        <v>5</v>
      </c>
      <c r="AG1552" s="29">
        <v>34400</v>
      </c>
      <c r="AH1552" s="947">
        <v>3</v>
      </c>
      <c r="AI1552" s="29">
        <v>33400</v>
      </c>
    </row>
    <row r="1553" spans="1:38" s="6" customFormat="1">
      <c r="A1553" s="4"/>
      <c r="B1553" s="50">
        <v>31401</v>
      </c>
      <c r="C1553" s="948" t="s">
        <v>1714</v>
      </c>
      <c r="D1553" s="949"/>
      <c r="E1553" s="950">
        <v>0</v>
      </c>
      <c r="F1553" s="950"/>
      <c r="G1553" s="950">
        <v>0</v>
      </c>
      <c r="H1553" s="950">
        <v>0</v>
      </c>
      <c r="I1553" s="950">
        <v>0</v>
      </c>
      <c r="J1553" s="950"/>
      <c r="K1553" s="1038">
        <v>413997.2</v>
      </c>
      <c r="L1553" s="950">
        <v>4</v>
      </c>
      <c r="M1553" s="1038">
        <v>34766.199999999997</v>
      </c>
      <c r="N1553" s="950">
        <v>4</v>
      </c>
      <c r="O1553" s="1038">
        <v>34766.199999999997</v>
      </c>
      <c r="P1553" s="950">
        <v>5</v>
      </c>
      <c r="Q1553" s="1038">
        <v>35266.199999999997</v>
      </c>
      <c r="R1553" s="950">
        <v>5</v>
      </c>
      <c r="S1553" s="1038">
        <v>35266.199999999997</v>
      </c>
      <c r="T1553" s="950">
        <v>5</v>
      </c>
      <c r="U1553" s="1038">
        <v>35266.199999999997</v>
      </c>
      <c r="V1553" s="950">
        <v>5</v>
      </c>
      <c r="W1553" s="1038">
        <v>35266.199999999997</v>
      </c>
      <c r="X1553" s="950">
        <v>4</v>
      </c>
      <c r="Y1553" s="1038">
        <v>33900</v>
      </c>
      <c r="Z1553" s="950">
        <v>4</v>
      </c>
      <c r="AA1553" s="1038">
        <v>33900</v>
      </c>
      <c r="AB1553" s="950">
        <v>4</v>
      </c>
      <c r="AC1553" s="1038">
        <v>33900</v>
      </c>
      <c r="AD1553" s="950">
        <v>4</v>
      </c>
      <c r="AE1553" s="1038">
        <v>33900</v>
      </c>
      <c r="AF1553" s="950">
        <v>5</v>
      </c>
      <c r="AG1553" s="1038">
        <v>34400</v>
      </c>
      <c r="AH1553" s="950">
        <v>3</v>
      </c>
      <c r="AI1553" s="1038">
        <v>33400</v>
      </c>
    </row>
    <row r="1554" spans="1:38" s="6" customFormat="1">
      <c r="A1554" s="4"/>
      <c r="B1554" s="154"/>
      <c r="C1554" s="163"/>
      <c r="D1554" s="132"/>
      <c r="E1554" s="91"/>
      <c r="F1554" s="9"/>
      <c r="G1554" s="113"/>
      <c r="H1554" s="17"/>
      <c r="I1554" s="16"/>
      <c r="J1554" s="39"/>
      <c r="K1554" s="18">
        <v>413997.2</v>
      </c>
      <c r="L1554" s="969">
        <v>4</v>
      </c>
      <c r="M1554" s="18">
        <v>34766.199999999997</v>
      </c>
      <c r="N1554" s="1075">
        <v>4</v>
      </c>
      <c r="O1554" s="18">
        <v>34766.199999999997</v>
      </c>
      <c r="P1554" s="1075">
        <v>5</v>
      </c>
      <c r="Q1554" s="18">
        <v>35266.199999999997</v>
      </c>
      <c r="R1554" s="1075">
        <v>5</v>
      </c>
      <c r="S1554" s="18">
        <v>35266.199999999997</v>
      </c>
      <c r="T1554" s="1075">
        <v>5</v>
      </c>
      <c r="U1554" s="18">
        <v>35266.199999999997</v>
      </c>
      <c r="V1554" s="1075">
        <v>5</v>
      </c>
      <c r="W1554" s="18">
        <v>35266.199999999997</v>
      </c>
      <c r="X1554" s="1075">
        <v>4</v>
      </c>
      <c r="Y1554" s="18">
        <v>33900</v>
      </c>
      <c r="Z1554" s="1075">
        <v>4</v>
      </c>
      <c r="AA1554" s="18">
        <v>33900</v>
      </c>
      <c r="AB1554" s="1075">
        <v>4</v>
      </c>
      <c r="AC1554" s="18">
        <v>33900</v>
      </c>
      <c r="AD1554" s="1075">
        <v>4</v>
      </c>
      <c r="AE1554" s="18">
        <v>33900</v>
      </c>
      <c r="AF1554" s="1075">
        <v>5</v>
      </c>
      <c r="AG1554" s="18">
        <v>34400</v>
      </c>
      <c r="AH1554" s="1075">
        <v>3</v>
      </c>
      <c r="AI1554" s="18">
        <v>33400</v>
      </c>
    </row>
    <row r="1555" spans="1:38" s="6" customFormat="1">
      <c r="A1555" s="4"/>
      <c r="B1555" s="154"/>
      <c r="C1555" s="214"/>
      <c r="D1555" s="132"/>
      <c r="E1555" s="91"/>
      <c r="F1555" s="215"/>
      <c r="G1555" s="216"/>
      <c r="H1555" s="216"/>
      <c r="I1555" s="216"/>
      <c r="J1555" s="39"/>
      <c r="K1555" s="18">
        <v>0</v>
      </c>
      <c r="L1555" s="969">
        <v>0</v>
      </c>
      <c r="M1555" s="18">
        <v>0</v>
      </c>
      <c r="N1555" s="1075">
        <v>0</v>
      </c>
      <c r="O1555" s="18">
        <v>0</v>
      </c>
      <c r="P1555" s="1075">
        <v>0</v>
      </c>
      <c r="Q1555" s="18">
        <v>0</v>
      </c>
      <c r="R1555" s="1075">
        <v>0</v>
      </c>
      <c r="S1555" s="18">
        <v>0</v>
      </c>
      <c r="T1555" s="1075">
        <v>0</v>
      </c>
      <c r="U1555" s="18">
        <v>0</v>
      </c>
      <c r="V1555" s="1075">
        <v>0</v>
      </c>
      <c r="W1555" s="18">
        <v>0</v>
      </c>
      <c r="X1555" s="1075">
        <v>0</v>
      </c>
      <c r="Y1555" s="18">
        <v>0</v>
      </c>
      <c r="Z1555" s="1075">
        <v>0</v>
      </c>
      <c r="AA1555" s="18">
        <v>0</v>
      </c>
      <c r="AB1555" s="1075">
        <v>0</v>
      </c>
      <c r="AC1555" s="18">
        <v>0</v>
      </c>
      <c r="AD1555" s="1075">
        <v>0</v>
      </c>
      <c r="AE1555" s="18">
        <v>0</v>
      </c>
      <c r="AF1555" s="1075">
        <v>0</v>
      </c>
      <c r="AG1555" s="18">
        <v>0</v>
      </c>
      <c r="AH1555" s="1075">
        <v>0</v>
      </c>
      <c r="AI1555" s="18">
        <v>0</v>
      </c>
    </row>
    <row r="1556" spans="1:38" s="6" customFormat="1">
      <c r="A1556" s="4"/>
      <c r="B1556" s="50">
        <v>315</v>
      </c>
      <c r="C1556" s="948" t="s">
        <v>1715</v>
      </c>
      <c r="D1556" s="14"/>
      <c r="E1556" s="947">
        <v>702</v>
      </c>
      <c r="F1556" s="947"/>
      <c r="G1556" s="947">
        <v>0</v>
      </c>
      <c r="H1556" s="947">
        <v>0</v>
      </c>
      <c r="I1556" s="947">
        <v>0</v>
      </c>
      <c r="J1556" s="947"/>
      <c r="K1556" s="29">
        <v>664800</v>
      </c>
      <c r="L1556" s="947">
        <v>5</v>
      </c>
      <c r="M1556" s="29">
        <v>55400</v>
      </c>
      <c r="N1556" s="947">
        <v>5</v>
      </c>
      <c r="O1556" s="29">
        <v>55400</v>
      </c>
      <c r="P1556" s="947">
        <v>5</v>
      </c>
      <c r="Q1556" s="29">
        <v>55400</v>
      </c>
      <c r="R1556" s="947">
        <v>5</v>
      </c>
      <c r="S1556" s="29">
        <v>55400</v>
      </c>
      <c r="T1556" s="947">
        <v>5</v>
      </c>
      <c r="U1556" s="29">
        <v>55400</v>
      </c>
      <c r="V1556" s="947">
        <v>5</v>
      </c>
      <c r="W1556" s="29">
        <v>55400</v>
      </c>
      <c r="X1556" s="947">
        <v>5</v>
      </c>
      <c r="Y1556" s="29">
        <v>55400</v>
      </c>
      <c r="Z1556" s="947">
        <v>6</v>
      </c>
      <c r="AA1556" s="29">
        <v>56500</v>
      </c>
      <c r="AB1556" s="947">
        <v>6</v>
      </c>
      <c r="AC1556" s="29">
        <v>56500</v>
      </c>
      <c r="AD1556" s="947">
        <v>5</v>
      </c>
      <c r="AE1556" s="29">
        <v>55400</v>
      </c>
      <c r="AF1556" s="947">
        <v>5</v>
      </c>
      <c r="AG1556" s="29">
        <v>54600</v>
      </c>
      <c r="AH1556" s="947">
        <v>3</v>
      </c>
      <c r="AI1556" s="29">
        <v>54000</v>
      </c>
    </row>
    <row r="1557" spans="1:38" s="6" customFormat="1">
      <c r="A1557" s="4"/>
      <c r="B1557" s="50">
        <v>31501</v>
      </c>
      <c r="C1557" s="948" t="s">
        <v>1715</v>
      </c>
      <c r="D1557" s="949"/>
      <c r="E1557" s="950">
        <v>702</v>
      </c>
      <c r="F1557" s="950"/>
      <c r="G1557" s="950">
        <v>0</v>
      </c>
      <c r="H1557" s="950">
        <v>0</v>
      </c>
      <c r="I1557" s="950">
        <v>0</v>
      </c>
      <c r="J1557" s="950"/>
      <c r="K1557" s="1038">
        <v>664800</v>
      </c>
      <c r="L1557" s="950">
        <v>5</v>
      </c>
      <c r="M1557" s="1038">
        <v>55400</v>
      </c>
      <c r="N1557" s="950">
        <v>5</v>
      </c>
      <c r="O1557" s="1038">
        <v>55400</v>
      </c>
      <c r="P1557" s="950">
        <v>5</v>
      </c>
      <c r="Q1557" s="1038">
        <v>55400</v>
      </c>
      <c r="R1557" s="950">
        <v>5</v>
      </c>
      <c r="S1557" s="1038">
        <v>55400</v>
      </c>
      <c r="T1557" s="950">
        <v>5</v>
      </c>
      <c r="U1557" s="1038">
        <v>55400</v>
      </c>
      <c r="V1557" s="950">
        <v>5</v>
      </c>
      <c r="W1557" s="1038">
        <v>55400</v>
      </c>
      <c r="X1557" s="950">
        <v>5</v>
      </c>
      <c r="Y1557" s="1038">
        <v>55400</v>
      </c>
      <c r="Z1557" s="950">
        <v>6</v>
      </c>
      <c r="AA1557" s="1038">
        <v>56500</v>
      </c>
      <c r="AB1557" s="950">
        <v>6</v>
      </c>
      <c r="AC1557" s="1038">
        <v>56500</v>
      </c>
      <c r="AD1557" s="950">
        <v>5</v>
      </c>
      <c r="AE1557" s="1038">
        <v>55400</v>
      </c>
      <c r="AF1557" s="950">
        <v>5</v>
      </c>
      <c r="AG1557" s="1038">
        <v>54600</v>
      </c>
      <c r="AH1557" s="950">
        <v>3</v>
      </c>
      <c r="AI1557" s="1038">
        <v>54000</v>
      </c>
    </row>
    <row r="1558" spans="1:38" s="6" customFormat="1">
      <c r="A1558" s="4"/>
      <c r="B1558" s="154"/>
      <c r="C1558" s="163"/>
      <c r="D1558" s="132"/>
      <c r="E1558" s="91"/>
      <c r="F1558" s="9"/>
      <c r="G1558" s="113"/>
      <c r="H1558" s="17"/>
      <c r="I1558" s="16"/>
      <c r="J1558" s="39">
        <v>300</v>
      </c>
      <c r="K1558" s="18">
        <v>16800</v>
      </c>
      <c r="L1558" s="969">
        <v>2</v>
      </c>
      <c r="M1558" s="18">
        <v>1400</v>
      </c>
      <c r="N1558" s="1075">
        <v>2</v>
      </c>
      <c r="O1558" s="18">
        <v>1400</v>
      </c>
      <c r="P1558" s="1075">
        <v>2</v>
      </c>
      <c r="Q1558" s="18">
        <v>1400</v>
      </c>
      <c r="R1558" s="1075">
        <v>2</v>
      </c>
      <c r="S1558" s="18">
        <v>1400</v>
      </c>
      <c r="T1558" s="1075">
        <v>2</v>
      </c>
      <c r="U1558" s="18">
        <v>1400</v>
      </c>
      <c r="V1558" s="1075">
        <v>2</v>
      </c>
      <c r="W1558" s="18">
        <v>1400</v>
      </c>
      <c r="X1558" s="1075">
        <v>2</v>
      </c>
      <c r="Y1558" s="18">
        <v>1400</v>
      </c>
      <c r="Z1558" s="1075">
        <v>3</v>
      </c>
      <c r="AA1558" s="18">
        <v>2500</v>
      </c>
      <c r="AB1558" s="1075">
        <v>3</v>
      </c>
      <c r="AC1558" s="18">
        <v>2500</v>
      </c>
      <c r="AD1558" s="1075">
        <v>2</v>
      </c>
      <c r="AE1558" s="18">
        <v>1400</v>
      </c>
      <c r="AF1558" s="1075">
        <v>2</v>
      </c>
      <c r="AG1558" s="18">
        <v>600</v>
      </c>
      <c r="AH1558" s="1075">
        <v>0</v>
      </c>
      <c r="AI1558" s="18">
        <v>0</v>
      </c>
    </row>
    <row r="1559" spans="1:38" s="6" customFormat="1" ht="16.5" customHeight="1">
      <c r="A1559" s="217"/>
      <c r="B1559" s="125">
        <v>317</v>
      </c>
      <c r="C1559" s="948" t="s">
        <v>1716</v>
      </c>
      <c r="D1559" s="14"/>
      <c r="E1559" s="947">
        <v>351</v>
      </c>
      <c r="F1559" s="947"/>
      <c r="G1559" s="947">
        <v>0</v>
      </c>
      <c r="H1559" s="947">
        <v>0</v>
      </c>
      <c r="I1559" s="947">
        <v>0</v>
      </c>
      <c r="J1559" s="947"/>
      <c r="K1559" s="29">
        <v>334779</v>
      </c>
      <c r="L1559" s="947">
        <v>4</v>
      </c>
      <c r="M1559" s="29">
        <v>27588</v>
      </c>
      <c r="N1559" s="947">
        <v>4</v>
      </c>
      <c r="O1559" s="29">
        <v>27588</v>
      </c>
      <c r="P1559" s="947">
        <v>5</v>
      </c>
      <c r="Q1559" s="29">
        <v>28088</v>
      </c>
      <c r="R1559" s="947">
        <v>5</v>
      </c>
      <c r="S1559" s="29">
        <v>28088</v>
      </c>
      <c r="T1559" s="947">
        <v>5</v>
      </c>
      <c r="U1559" s="29">
        <v>28088</v>
      </c>
      <c r="V1559" s="947">
        <v>5</v>
      </c>
      <c r="W1559" s="29">
        <v>28088</v>
      </c>
      <c r="X1559" s="947">
        <v>4</v>
      </c>
      <c r="Y1559" s="29">
        <v>26593</v>
      </c>
      <c r="Z1559" s="947">
        <v>4</v>
      </c>
      <c r="AA1559" s="29">
        <v>26593</v>
      </c>
      <c r="AB1559" s="947">
        <v>4</v>
      </c>
      <c r="AC1559" s="29">
        <v>26593</v>
      </c>
      <c r="AD1559" s="947">
        <v>4</v>
      </c>
      <c r="AE1559" s="29">
        <v>26593</v>
      </c>
      <c r="AF1559" s="947">
        <v>5</v>
      </c>
      <c r="AG1559" s="29">
        <v>27093</v>
      </c>
      <c r="AH1559" s="947">
        <v>4</v>
      </c>
      <c r="AI1559" s="29">
        <v>33786</v>
      </c>
      <c r="AL1559" s="8"/>
    </row>
    <row r="1560" spans="1:38" s="6" customFormat="1">
      <c r="A1560" s="124"/>
      <c r="B1560" s="125">
        <v>31701</v>
      </c>
      <c r="C1560" s="948" t="s">
        <v>1716</v>
      </c>
      <c r="D1560" s="949"/>
      <c r="E1560" s="950">
        <v>351</v>
      </c>
      <c r="F1560" s="950"/>
      <c r="G1560" s="950">
        <v>0</v>
      </c>
      <c r="H1560" s="950">
        <v>0</v>
      </c>
      <c r="I1560" s="950">
        <v>0</v>
      </c>
      <c r="J1560" s="950"/>
      <c r="K1560" s="1038">
        <v>334779</v>
      </c>
      <c r="L1560" s="950">
        <v>4</v>
      </c>
      <c r="M1560" s="1038">
        <v>27588</v>
      </c>
      <c r="N1560" s="950">
        <v>4</v>
      </c>
      <c r="O1560" s="1038">
        <v>27588</v>
      </c>
      <c r="P1560" s="950">
        <v>5</v>
      </c>
      <c r="Q1560" s="1038">
        <v>28088</v>
      </c>
      <c r="R1560" s="950">
        <v>5</v>
      </c>
      <c r="S1560" s="1038">
        <v>28088</v>
      </c>
      <c r="T1560" s="950">
        <v>5</v>
      </c>
      <c r="U1560" s="1038">
        <v>28088</v>
      </c>
      <c r="V1560" s="950">
        <v>5</v>
      </c>
      <c r="W1560" s="1038">
        <v>28088</v>
      </c>
      <c r="X1560" s="950">
        <v>4</v>
      </c>
      <c r="Y1560" s="1038">
        <v>26593</v>
      </c>
      <c r="Z1560" s="950">
        <v>4</v>
      </c>
      <c r="AA1560" s="1038">
        <v>26593</v>
      </c>
      <c r="AB1560" s="950">
        <v>4</v>
      </c>
      <c r="AC1560" s="1038">
        <v>26593</v>
      </c>
      <c r="AD1560" s="950">
        <v>4</v>
      </c>
      <c r="AE1560" s="1038">
        <v>26593</v>
      </c>
      <c r="AF1560" s="950">
        <v>5</v>
      </c>
      <c r="AG1560" s="1038">
        <v>27093</v>
      </c>
      <c r="AH1560" s="950">
        <v>4</v>
      </c>
      <c r="AI1560" s="1038">
        <v>33786</v>
      </c>
    </row>
    <row r="1561" spans="1:38" s="6" customFormat="1">
      <c r="A1561" s="124"/>
      <c r="B1561" s="218"/>
      <c r="C1561" s="163" t="s">
        <v>1716</v>
      </c>
      <c r="D1561" s="132"/>
      <c r="E1561" s="91"/>
      <c r="F1561" s="9"/>
      <c r="G1561" s="113"/>
      <c r="H1561" s="17"/>
      <c r="I1561" s="16"/>
      <c r="J1561" s="39"/>
      <c r="K1561" s="18">
        <v>334779</v>
      </c>
      <c r="L1561" s="969">
        <v>4</v>
      </c>
      <c r="M1561" s="18">
        <v>27588</v>
      </c>
      <c r="N1561" s="1075">
        <v>4</v>
      </c>
      <c r="O1561" s="18">
        <v>27588</v>
      </c>
      <c r="P1561" s="1075">
        <v>5</v>
      </c>
      <c r="Q1561" s="18">
        <v>28088</v>
      </c>
      <c r="R1561" s="1075">
        <v>5</v>
      </c>
      <c r="S1561" s="18">
        <v>28088</v>
      </c>
      <c r="T1561" s="1075">
        <v>5</v>
      </c>
      <c r="U1561" s="18">
        <v>28088</v>
      </c>
      <c r="V1561" s="1075">
        <v>5</v>
      </c>
      <c r="W1561" s="18">
        <v>28088</v>
      </c>
      <c r="X1561" s="1075">
        <v>4</v>
      </c>
      <c r="Y1561" s="18">
        <v>26593</v>
      </c>
      <c r="Z1561" s="1075">
        <v>4</v>
      </c>
      <c r="AA1561" s="18">
        <v>26593</v>
      </c>
      <c r="AB1561" s="1075">
        <v>4</v>
      </c>
      <c r="AC1561" s="18">
        <v>26593</v>
      </c>
      <c r="AD1561" s="1075">
        <v>4</v>
      </c>
      <c r="AE1561" s="18">
        <v>26593</v>
      </c>
      <c r="AF1561" s="1075">
        <v>5</v>
      </c>
      <c r="AG1561" s="18">
        <v>27093</v>
      </c>
      <c r="AH1561" s="1075">
        <v>4</v>
      </c>
      <c r="AI1561" s="18">
        <v>33786</v>
      </c>
    </row>
    <row r="1562" spans="1:38" s="6" customFormat="1">
      <c r="A1562" s="4"/>
      <c r="B1562" s="154"/>
      <c r="C1562" s="214"/>
      <c r="D1562" s="132"/>
      <c r="E1562" s="91"/>
      <c r="F1562" s="215"/>
      <c r="G1562" s="216"/>
      <c r="H1562" s="216"/>
      <c r="I1562" s="216"/>
      <c r="J1562" s="39"/>
      <c r="K1562" s="18">
        <v>0</v>
      </c>
      <c r="L1562" s="969">
        <v>0</v>
      </c>
      <c r="M1562" s="18">
        <v>0</v>
      </c>
      <c r="N1562" s="1075">
        <v>0</v>
      </c>
      <c r="O1562" s="18">
        <v>0</v>
      </c>
      <c r="P1562" s="1075">
        <v>0</v>
      </c>
      <c r="Q1562" s="18">
        <v>0</v>
      </c>
      <c r="R1562" s="1075">
        <v>0</v>
      </c>
      <c r="S1562" s="18">
        <v>0</v>
      </c>
      <c r="T1562" s="1075">
        <v>0</v>
      </c>
      <c r="U1562" s="18">
        <v>0</v>
      </c>
      <c r="V1562" s="1075">
        <v>0</v>
      </c>
      <c r="W1562" s="18">
        <v>0</v>
      </c>
      <c r="X1562" s="1075">
        <v>0</v>
      </c>
      <c r="Y1562" s="18">
        <v>0</v>
      </c>
      <c r="Z1562" s="1075">
        <v>0</v>
      </c>
      <c r="AA1562" s="18">
        <v>0</v>
      </c>
      <c r="AB1562" s="1075">
        <v>0</v>
      </c>
      <c r="AC1562" s="18">
        <v>0</v>
      </c>
      <c r="AD1562" s="1075">
        <v>0</v>
      </c>
      <c r="AE1562" s="18">
        <v>0</v>
      </c>
      <c r="AF1562" s="1075">
        <v>0</v>
      </c>
      <c r="AG1562" s="18">
        <v>0</v>
      </c>
      <c r="AH1562" s="1075">
        <v>0</v>
      </c>
      <c r="AI1562" s="18">
        <v>0</v>
      </c>
    </row>
    <row r="1563" spans="1:38" s="6" customFormat="1">
      <c r="A1563" s="4"/>
      <c r="B1563" s="50">
        <v>318</v>
      </c>
      <c r="C1563" s="948" t="s">
        <v>1717</v>
      </c>
      <c r="D1563" s="14"/>
      <c r="E1563" s="947">
        <v>117</v>
      </c>
      <c r="F1563" s="947"/>
      <c r="G1563" s="947">
        <v>0</v>
      </c>
      <c r="H1563" s="947">
        <v>0</v>
      </c>
      <c r="I1563" s="947">
        <v>0</v>
      </c>
      <c r="J1563" s="947"/>
      <c r="K1563" s="29">
        <v>49225</v>
      </c>
      <c r="L1563" s="947">
        <v>0</v>
      </c>
      <c r="M1563" s="29">
        <v>0</v>
      </c>
      <c r="N1563" s="947">
        <v>15</v>
      </c>
      <c r="O1563" s="29">
        <v>6000</v>
      </c>
      <c r="P1563" s="947">
        <v>27</v>
      </c>
      <c r="Q1563" s="29">
        <v>5725</v>
      </c>
      <c r="R1563" s="947">
        <v>38</v>
      </c>
      <c r="S1563" s="29">
        <v>17700</v>
      </c>
      <c r="T1563" s="947">
        <v>0</v>
      </c>
      <c r="U1563" s="29">
        <v>0</v>
      </c>
      <c r="V1563" s="947">
        <v>15</v>
      </c>
      <c r="W1563" s="29">
        <v>6000</v>
      </c>
      <c r="X1563" s="947">
        <v>14</v>
      </c>
      <c r="Y1563" s="29">
        <v>7800</v>
      </c>
      <c r="Z1563" s="947">
        <v>3</v>
      </c>
      <c r="AA1563" s="29">
        <v>3000</v>
      </c>
      <c r="AB1563" s="947">
        <v>0</v>
      </c>
      <c r="AC1563" s="29">
        <v>0</v>
      </c>
      <c r="AD1563" s="947">
        <v>5</v>
      </c>
      <c r="AE1563" s="29">
        <v>3000</v>
      </c>
      <c r="AF1563" s="947">
        <v>0</v>
      </c>
      <c r="AG1563" s="29">
        <v>0</v>
      </c>
      <c r="AH1563" s="947">
        <v>0</v>
      </c>
      <c r="AI1563" s="29">
        <v>0</v>
      </c>
    </row>
    <row r="1564" spans="1:38" s="6" customFormat="1">
      <c r="A1564" s="4"/>
      <c r="B1564" s="50">
        <v>31801</v>
      </c>
      <c r="C1564" s="948" t="s">
        <v>1718</v>
      </c>
      <c r="D1564" s="949"/>
      <c r="E1564" s="950">
        <v>117</v>
      </c>
      <c r="F1564" s="950"/>
      <c r="G1564" s="950">
        <v>0</v>
      </c>
      <c r="H1564" s="950">
        <v>0</v>
      </c>
      <c r="I1564" s="950">
        <v>0</v>
      </c>
      <c r="J1564" s="950"/>
      <c r="K1564" s="1038">
        <v>49225</v>
      </c>
      <c r="L1564" s="950">
        <v>0</v>
      </c>
      <c r="M1564" s="1038">
        <v>0</v>
      </c>
      <c r="N1564" s="950">
        <v>15</v>
      </c>
      <c r="O1564" s="1038">
        <v>6000</v>
      </c>
      <c r="P1564" s="950">
        <v>27</v>
      </c>
      <c r="Q1564" s="1038">
        <v>5725</v>
      </c>
      <c r="R1564" s="950">
        <v>38</v>
      </c>
      <c r="S1564" s="1038">
        <v>17700</v>
      </c>
      <c r="T1564" s="950">
        <v>0</v>
      </c>
      <c r="U1564" s="1038">
        <v>0</v>
      </c>
      <c r="V1564" s="950">
        <v>15</v>
      </c>
      <c r="W1564" s="1038">
        <v>6000</v>
      </c>
      <c r="X1564" s="950">
        <v>14</v>
      </c>
      <c r="Y1564" s="1038">
        <v>7800</v>
      </c>
      <c r="Z1564" s="950">
        <v>3</v>
      </c>
      <c r="AA1564" s="1038">
        <v>3000</v>
      </c>
      <c r="AB1564" s="950">
        <v>0</v>
      </c>
      <c r="AC1564" s="1038">
        <v>0</v>
      </c>
      <c r="AD1564" s="950">
        <v>5</v>
      </c>
      <c r="AE1564" s="1038">
        <v>3000</v>
      </c>
      <c r="AF1564" s="950">
        <v>0</v>
      </c>
      <c r="AG1564" s="1038">
        <v>0</v>
      </c>
      <c r="AH1564" s="950">
        <v>0</v>
      </c>
      <c r="AI1564" s="1038">
        <v>0</v>
      </c>
    </row>
    <row r="1565" spans="1:38" s="6" customFormat="1" ht="66">
      <c r="A1565" s="4"/>
      <c r="B1565" s="154"/>
      <c r="C1565" s="24" t="s">
        <v>1719</v>
      </c>
      <c r="D1565" s="50"/>
      <c r="E1565" s="202">
        <v>117</v>
      </c>
      <c r="F1565" s="14" t="s">
        <v>648</v>
      </c>
      <c r="G1565" s="16" t="s">
        <v>12</v>
      </c>
      <c r="H1565" s="17" t="s">
        <v>13</v>
      </c>
      <c r="I1565" s="16" t="s">
        <v>14</v>
      </c>
      <c r="J1565" s="39"/>
      <c r="K1565" s="18">
        <v>49225</v>
      </c>
      <c r="L1565" s="969">
        <v>0</v>
      </c>
      <c r="M1565" s="39">
        <v>0</v>
      </c>
      <c r="N1565" s="1075">
        <v>15</v>
      </c>
      <c r="O1565" s="39">
        <v>6000</v>
      </c>
      <c r="P1565" s="1075">
        <v>27</v>
      </c>
      <c r="Q1565" s="39">
        <v>5725</v>
      </c>
      <c r="R1565" s="1075">
        <v>38</v>
      </c>
      <c r="S1565" s="39">
        <v>17700</v>
      </c>
      <c r="T1565" s="1075">
        <v>0</v>
      </c>
      <c r="U1565" s="39">
        <v>0</v>
      </c>
      <c r="V1565" s="1075">
        <v>15</v>
      </c>
      <c r="W1565" s="39">
        <v>6000</v>
      </c>
      <c r="X1565" s="1075">
        <v>14</v>
      </c>
      <c r="Y1565" s="39">
        <v>7800</v>
      </c>
      <c r="Z1565" s="1075">
        <v>3</v>
      </c>
      <c r="AA1565" s="39">
        <v>3000</v>
      </c>
      <c r="AB1565" s="1075">
        <v>0</v>
      </c>
      <c r="AC1565" s="18">
        <v>0</v>
      </c>
      <c r="AD1565" s="1075">
        <v>5</v>
      </c>
      <c r="AE1565" s="18">
        <v>3000</v>
      </c>
      <c r="AF1565" s="1075">
        <v>0</v>
      </c>
      <c r="AG1565" s="18">
        <v>0</v>
      </c>
      <c r="AH1565" s="1075">
        <v>0</v>
      </c>
      <c r="AI1565" s="18">
        <v>0</v>
      </c>
    </row>
    <row r="1566" spans="1:38" s="6" customFormat="1">
      <c r="A1566" s="4"/>
      <c r="B1566" s="154"/>
      <c r="C1566" s="214"/>
      <c r="D1566" s="132"/>
      <c r="E1566" s="91">
        <v>0</v>
      </c>
      <c r="F1566" s="215"/>
      <c r="G1566" s="216"/>
      <c r="H1566" s="216"/>
      <c r="I1566" s="216"/>
      <c r="J1566" s="39"/>
      <c r="K1566" s="18">
        <v>0</v>
      </c>
      <c r="L1566" s="969">
        <v>0</v>
      </c>
      <c r="M1566" s="39">
        <v>0</v>
      </c>
      <c r="N1566" s="1075">
        <v>0</v>
      </c>
      <c r="O1566" s="39">
        <v>0</v>
      </c>
      <c r="P1566" s="1075">
        <v>0</v>
      </c>
      <c r="Q1566" s="39">
        <v>0</v>
      </c>
      <c r="R1566" s="1075">
        <v>0</v>
      </c>
      <c r="S1566" s="39">
        <v>0</v>
      </c>
      <c r="T1566" s="1075">
        <v>0</v>
      </c>
      <c r="U1566" s="39">
        <v>0</v>
      </c>
      <c r="V1566" s="1075">
        <v>0</v>
      </c>
      <c r="W1566" s="39">
        <v>0</v>
      </c>
      <c r="X1566" s="1075">
        <v>0</v>
      </c>
      <c r="Y1566" s="39">
        <v>0</v>
      </c>
      <c r="Z1566" s="1075">
        <v>0</v>
      </c>
      <c r="AA1566" s="39">
        <v>0</v>
      </c>
      <c r="AB1566" s="1075">
        <v>0</v>
      </c>
      <c r="AC1566" s="18">
        <v>0</v>
      </c>
      <c r="AD1566" s="1075">
        <v>0</v>
      </c>
      <c r="AE1566" s="39">
        <v>0</v>
      </c>
      <c r="AF1566" s="1075">
        <v>0</v>
      </c>
      <c r="AG1566" s="18">
        <v>0</v>
      </c>
      <c r="AH1566" s="1075">
        <v>0</v>
      </c>
      <c r="AI1566" s="18">
        <v>0</v>
      </c>
    </row>
    <row r="1567" spans="1:38" s="6" customFormat="1">
      <c r="A1567" s="4"/>
      <c r="B1567" s="50">
        <v>320</v>
      </c>
      <c r="C1567" s="155" t="s">
        <v>1720</v>
      </c>
      <c r="D1567" s="14"/>
      <c r="E1567" s="947">
        <v>154.5</v>
      </c>
      <c r="F1567" s="947"/>
      <c r="G1567" s="947">
        <v>0</v>
      </c>
      <c r="H1567" s="947">
        <v>0</v>
      </c>
      <c r="I1567" s="947">
        <v>0</v>
      </c>
      <c r="J1567" s="947"/>
      <c r="K1567" s="29">
        <v>870571.9977999999</v>
      </c>
      <c r="L1567" s="947">
        <v>9.5</v>
      </c>
      <c r="M1567" s="947">
        <v>164947.04300000001</v>
      </c>
      <c r="N1567" s="947">
        <v>105</v>
      </c>
      <c r="O1567" s="947">
        <v>92517.08679999999</v>
      </c>
      <c r="P1567" s="947">
        <v>5</v>
      </c>
      <c r="Q1567" s="947">
        <v>86517.08679999999</v>
      </c>
      <c r="R1567" s="947">
        <v>6</v>
      </c>
      <c r="S1567" s="947">
        <v>88717.08679999999</v>
      </c>
      <c r="T1567" s="947">
        <v>5</v>
      </c>
      <c r="U1567" s="947">
        <v>86517.08679999999</v>
      </c>
      <c r="V1567" s="947">
        <v>4</v>
      </c>
      <c r="W1567" s="947">
        <v>46708.086799999997</v>
      </c>
      <c r="X1567" s="947">
        <v>5</v>
      </c>
      <c r="Y1567" s="947">
        <v>48908.086799999997</v>
      </c>
      <c r="Z1567" s="947">
        <v>4</v>
      </c>
      <c r="AA1567" s="29">
        <v>46708.086799999997</v>
      </c>
      <c r="AB1567" s="947">
        <v>4</v>
      </c>
      <c r="AC1567" s="29">
        <v>46708.086799999997</v>
      </c>
      <c r="AD1567" s="947">
        <v>5</v>
      </c>
      <c r="AE1567" s="29">
        <v>48908.086799999997</v>
      </c>
      <c r="AF1567" s="947">
        <v>4</v>
      </c>
      <c r="AG1567" s="29">
        <v>46708.086799999997</v>
      </c>
      <c r="AH1567" s="947">
        <v>5</v>
      </c>
      <c r="AI1567" s="29">
        <v>66708.08679999999</v>
      </c>
    </row>
    <row r="1568" spans="1:38" s="6" customFormat="1">
      <c r="A1568" s="4"/>
      <c r="B1568" s="50">
        <v>322</v>
      </c>
      <c r="C1568" s="948" t="s">
        <v>1721</v>
      </c>
      <c r="D1568" s="14"/>
      <c r="E1568" s="947">
        <v>0</v>
      </c>
      <c r="F1568" s="947"/>
      <c r="G1568" s="947">
        <v>0</v>
      </c>
      <c r="H1568" s="947">
        <v>0</v>
      </c>
      <c r="I1568" s="947">
        <v>0</v>
      </c>
      <c r="J1568" s="947"/>
      <c r="K1568" s="29">
        <v>199045</v>
      </c>
      <c r="L1568" s="947">
        <v>1</v>
      </c>
      <c r="M1568" s="947">
        <v>39809</v>
      </c>
      <c r="N1568" s="947">
        <v>1</v>
      </c>
      <c r="O1568" s="947">
        <v>39809</v>
      </c>
      <c r="P1568" s="947">
        <v>1</v>
      </c>
      <c r="Q1568" s="947">
        <v>39809</v>
      </c>
      <c r="R1568" s="947">
        <v>1</v>
      </c>
      <c r="S1568" s="947">
        <v>39809</v>
      </c>
      <c r="T1568" s="947">
        <v>1</v>
      </c>
      <c r="U1568" s="947">
        <v>39809</v>
      </c>
      <c r="V1568" s="947">
        <v>0</v>
      </c>
      <c r="W1568" s="947">
        <v>0</v>
      </c>
      <c r="X1568" s="947">
        <v>0</v>
      </c>
      <c r="Y1568" s="947">
        <v>0</v>
      </c>
      <c r="Z1568" s="947">
        <v>0</v>
      </c>
      <c r="AA1568" s="947">
        <v>0</v>
      </c>
      <c r="AB1568" s="947">
        <v>0</v>
      </c>
      <c r="AC1568" s="947">
        <v>0</v>
      </c>
      <c r="AD1568" s="947">
        <v>0</v>
      </c>
      <c r="AE1568" s="947">
        <v>0</v>
      </c>
      <c r="AF1568" s="947">
        <v>0</v>
      </c>
      <c r="AG1568" s="947">
        <v>0</v>
      </c>
      <c r="AH1568" s="947">
        <v>0</v>
      </c>
      <c r="AI1568" s="947">
        <v>0</v>
      </c>
    </row>
    <row r="1569" spans="1:35" s="6" customFormat="1">
      <c r="A1569" s="4"/>
      <c r="B1569" s="50">
        <v>32201</v>
      </c>
      <c r="C1569" s="948" t="s">
        <v>1722</v>
      </c>
      <c r="D1569" s="949"/>
      <c r="E1569" s="950">
        <v>0</v>
      </c>
      <c r="F1569" s="950"/>
      <c r="G1569" s="950">
        <v>0</v>
      </c>
      <c r="H1569" s="950">
        <v>0</v>
      </c>
      <c r="I1569" s="950">
        <v>0</v>
      </c>
      <c r="J1569" s="950"/>
      <c r="K1569" s="1038">
        <v>199045</v>
      </c>
      <c r="L1569" s="950">
        <v>1</v>
      </c>
      <c r="M1569" s="950">
        <v>39809</v>
      </c>
      <c r="N1569" s="950">
        <v>1</v>
      </c>
      <c r="O1569" s="950">
        <v>39809</v>
      </c>
      <c r="P1569" s="950">
        <v>1</v>
      </c>
      <c r="Q1569" s="950">
        <v>39809</v>
      </c>
      <c r="R1569" s="950">
        <v>1</v>
      </c>
      <c r="S1569" s="950">
        <v>39809</v>
      </c>
      <c r="T1569" s="950">
        <v>1</v>
      </c>
      <c r="U1569" s="950">
        <v>39809</v>
      </c>
      <c r="V1569" s="950">
        <v>0</v>
      </c>
      <c r="W1569" s="950">
        <v>0</v>
      </c>
      <c r="X1569" s="950">
        <v>0</v>
      </c>
      <c r="Y1569" s="950">
        <v>0</v>
      </c>
      <c r="Z1569" s="950">
        <v>0</v>
      </c>
      <c r="AA1569" s="950">
        <v>0</v>
      </c>
      <c r="AB1569" s="950">
        <v>0</v>
      </c>
      <c r="AC1569" s="950">
        <v>0</v>
      </c>
      <c r="AD1569" s="950">
        <v>0</v>
      </c>
      <c r="AE1569" s="950">
        <v>0</v>
      </c>
      <c r="AF1569" s="950">
        <v>0</v>
      </c>
      <c r="AG1569" s="950">
        <v>0</v>
      </c>
      <c r="AH1569" s="950">
        <v>0</v>
      </c>
      <c r="AI1569" s="950">
        <v>0</v>
      </c>
    </row>
    <row r="1570" spans="1:35" s="6" customFormat="1">
      <c r="A1570" s="4"/>
      <c r="B1570" s="154"/>
      <c r="C1570" s="163"/>
      <c r="D1570" s="132"/>
      <c r="E1570" s="91"/>
      <c r="F1570" s="9"/>
      <c r="G1570" s="113"/>
      <c r="H1570" s="17"/>
      <c r="I1570" s="16"/>
      <c r="J1570" s="39"/>
      <c r="K1570" s="18">
        <v>199045</v>
      </c>
      <c r="L1570" s="969">
        <v>1</v>
      </c>
      <c r="M1570" s="39">
        <v>39809</v>
      </c>
      <c r="N1570" s="1075">
        <v>1</v>
      </c>
      <c r="O1570" s="39">
        <v>39809</v>
      </c>
      <c r="P1570" s="1075">
        <v>1</v>
      </c>
      <c r="Q1570" s="39">
        <v>39809</v>
      </c>
      <c r="R1570" s="1075">
        <v>1</v>
      </c>
      <c r="S1570" s="39">
        <v>39809</v>
      </c>
      <c r="T1570" s="1075">
        <v>1</v>
      </c>
      <c r="U1570" s="39">
        <v>39809</v>
      </c>
      <c r="V1570" s="1075">
        <v>0</v>
      </c>
      <c r="W1570" s="39">
        <v>0</v>
      </c>
      <c r="X1570" s="1075">
        <v>0</v>
      </c>
      <c r="Y1570" s="39">
        <v>0</v>
      </c>
      <c r="Z1570" s="1075">
        <v>0</v>
      </c>
      <c r="AA1570" s="39">
        <v>0</v>
      </c>
      <c r="AB1570" s="1075">
        <v>0</v>
      </c>
      <c r="AC1570" s="39">
        <v>0</v>
      </c>
      <c r="AD1570" s="1075">
        <v>0</v>
      </c>
      <c r="AE1570" s="39">
        <v>0</v>
      </c>
      <c r="AF1570" s="1075">
        <v>0</v>
      </c>
      <c r="AG1570" s="39">
        <v>0</v>
      </c>
      <c r="AH1570" s="1075">
        <v>0</v>
      </c>
      <c r="AI1570" s="39">
        <v>0</v>
      </c>
    </row>
    <row r="1571" spans="1:35" s="82" customFormat="1">
      <c r="A1571" s="4"/>
      <c r="B1571" s="154"/>
      <c r="C1571" s="214"/>
      <c r="D1571" s="132"/>
      <c r="E1571" s="91"/>
      <c r="F1571" s="215"/>
      <c r="G1571" s="216"/>
      <c r="H1571" s="216"/>
      <c r="I1571" s="216"/>
      <c r="J1571" s="39"/>
      <c r="K1571" s="18">
        <v>0</v>
      </c>
      <c r="L1571" s="969">
        <v>0</v>
      </c>
      <c r="M1571" s="39">
        <v>0</v>
      </c>
      <c r="N1571" s="1075">
        <v>0</v>
      </c>
      <c r="O1571" s="39">
        <v>0</v>
      </c>
      <c r="P1571" s="1075">
        <v>0</v>
      </c>
      <c r="Q1571" s="39">
        <v>0</v>
      </c>
      <c r="R1571" s="1075">
        <v>0</v>
      </c>
      <c r="S1571" s="39">
        <v>0</v>
      </c>
      <c r="T1571" s="1075">
        <v>0</v>
      </c>
      <c r="U1571" s="39">
        <v>0</v>
      </c>
      <c r="V1571" s="1075">
        <v>0</v>
      </c>
      <c r="W1571" s="39">
        <v>0</v>
      </c>
      <c r="X1571" s="1075">
        <v>0</v>
      </c>
      <c r="Y1571" s="39">
        <v>0</v>
      </c>
      <c r="Z1571" s="1075">
        <v>0</v>
      </c>
      <c r="AA1571" s="39">
        <v>0</v>
      </c>
      <c r="AB1571" s="1075">
        <v>0</v>
      </c>
      <c r="AC1571" s="39">
        <v>0</v>
      </c>
      <c r="AD1571" s="1075">
        <v>0</v>
      </c>
      <c r="AE1571" s="39">
        <v>0</v>
      </c>
      <c r="AF1571" s="1075">
        <v>0</v>
      </c>
      <c r="AG1571" s="39">
        <v>0</v>
      </c>
      <c r="AH1571" s="1075">
        <v>0</v>
      </c>
      <c r="AI1571" s="39">
        <v>0</v>
      </c>
    </row>
    <row r="1572" spans="1:35" s="6" customFormat="1" ht="24">
      <c r="A1572" s="4"/>
      <c r="B1572" s="50">
        <v>323</v>
      </c>
      <c r="C1572" s="948" t="s">
        <v>1723</v>
      </c>
      <c r="D1572" s="14"/>
      <c r="E1572" s="947"/>
      <c r="F1572" s="947"/>
      <c r="G1572" s="947"/>
      <c r="H1572" s="947"/>
      <c r="I1572" s="947"/>
      <c r="J1572" s="947"/>
      <c r="K1572" s="29">
        <v>533742.9977999999</v>
      </c>
      <c r="L1572" s="947">
        <v>1.5</v>
      </c>
      <c r="M1572" s="947">
        <v>24706.043000000001</v>
      </c>
      <c r="N1572" s="947">
        <v>2</v>
      </c>
      <c r="O1572" s="947">
        <v>46276.086799999997</v>
      </c>
      <c r="P1572" s="947">
        <v>2</v>
      </c>
      <c r="Q1572" s="947">
        <v>46276.086799999997</v>
      </c>
      <c r="R1572" s="947">
        <v>2</v>
      </c>
      <c r="S1572" s="947">
        <v>46276.086799999997</v>
      </c>
      <c r="T1572" s="947">
        <v>2</v>
      </c>
      <c r="U1572" s="947">
        <v>46276.086799999997</v>
      </c>
      <c r="V1572" s="947">
        <v>2</v>
      </c>
      <c r="W1572" s="947">
        <v>46276.086799999997</v>
      </c>
      <c r="X1572" s="947">
        <v>2</v>
      </c>
      <c r="Y1572" s="947">
        <v>46276.086799999997</v>
      </c>
      <c r="Z1572" s="947">
        <v>2</v>
      </c>
      <c r="AA1572" s="947">
        <v>46276.086799999997</v>
      </c>
      <c r="AB1572" s="947">
        <v>2</v>
      </c>
      <c r="AC1572" s="947">
        <v>46276.086799999997</v>
      </c>
      <c r="AD1572" s="947">
        <v>2</v>
      </c>
      <c r="AE1572" s="947">
        <v>46276.086799999997</v>
      </c>
      <c r="AF1572" s="947">
        <v>2</v>
      </c>
      <c r="AG1572" s="947">
        <v>46276.086799999997</v>
      </c>
      <c r="AH1572" s="947">
        <v>2</v>
      </c>
      <c r="AI1572" s="947">
        <v>46276.086799999997</v>
      </c>
    </row>
    <row r="1573" spans="1:35" s="6" customFormat="1" ht="24">
      <c r="A1573" s="4"/>
      <c r="B1573" s="50">
        <v>32301</v>
      </c>
      <c r="C1573" s="948" t="s">
        <v>1724</v>
      </c>
      <c r="D1573" s="949"/>
      <c r="E1573" s="950"/>
      <c r="F1573" s="950"/>
      <c r="G1573" s="950"/>
      <c r="H1573" s="950"/>
      <c r="I1573" s="950"/>
      <c r="J1573" s="950"/>
      <c r="K1573" s="1038">
        <v>533742.9977999999</v>
      </c>
      <c r="L1573" s="950">
        <v>1.5</v>
      </c>
      <c r="M1573" s="950">
        <v>24706.043000000001</v>
      </c>
      <c r="N1573" s="950">
        <v>2</v>
      </c>
      <c r="O1573" s="950">
        <v>46276.086799999997</v>
      </c>
      <c r="P1573" s="950">
        <v>2</v>
      </c>
      <c r="Q1573" s="950">
        <v>46276.086799999997</v>
      </c>
      <c r="R1573" s="950">
        <v>2</v>
      </c>
      <c r="S1573" s="950">
        <v>46276.086799999997</v>
      </c>
      <c r="T1573" s="950">
        <v>2</v>
      </c>
      <c r="U1573" s="950">
        <v>46276.086799999997</v>
      </c>
      <c r="V1573" s="950">
        <v>2</v>
      </c>
      <c r="W1573" s="950">
        <v>46276.086799999997</v>
      </c>
      <c r="X1573" s="950">
        <v>2</v>
      </c>
      <c r="Y1573" s="950">
        <v>46276.086799999997</v>
      </c>
      <c r="Z1573" s="950">
        <v>2</v>
      </c>
      <c r="AA1573" s="950">
        <v>46276.086799999997</v>
      </c>
      <c r="AB1573" s="950">
        <v>2</v>
      </c>
      <c r="AC1573" s="950">
        <v>46276.086799999997</v>
      </c>
      <c r="AD1573" s="950">
        <v>2</v>
      </c>
      <c r="AE1573" s="950">
        <v>46276.086799999997</v>
      </c>
      <c r="AF1573" s="950">
        <v>2</v>
      </c>
      <c r="AG1573" s="950">
        <v>46276.086799999997</v>
      </c>
      <c r="AH1573" s="950">
        <v>2</v>
      </c>
      <c r="AI1573" s="950">
        <v>46276.086799999997</v>
      </c>
    </row>
    <row r="1574" spans="1:35" s="6" customFormat="1" ht="66">
      <c r="A1574" s="4"/>
      <c r="B1574" s="55">
        <v>2903.1428571428573</v>
      </c>
      <c r="C1574" s="12" t="s">
        <v>1725</v>
      </c>
      <c r="D1574" s="11"/>
      <c r="E1574" s="91">
        <v>12</v>
      </c>
      <c r="F1574" s="9" t="s">
        <v>648</v>
      </c>
      <c r="G1574" s="113" t="s">
        <v>12</v>
      </c>
      <c r="H1574" s="17" t="s">
        <v>13</v>
      </c>
      <c r="I1574" s="16" t="s">
        <v>14</v>
      </c>
      <c r="J1574" s="39">
        <v>3136</v>
      </c>
      <c r="K1574" s="18">
        <v>37632</v>
      </c>
      <c r="L1574" s="969">
        <v>1</v>
      </c>
      <c r="M1574" s="39">
        <v>3136</v>
      </c>
      <c r="N1574" s="1075">
        <v>1</v>
      </c>
      <c r="O1574" s="39">
        <v>3136</v>
      </c>
      <c r="P1574" s="1075">
        <v>1</v>
      </c>
      <c r="Q1574" s="39">
        <v>3136</v>
      </c>
      <c r="R1574" s="1075">
        <v>1</v>
      </c>
      <c r="S1574" s="39">
        <v>3136</v>
      </c>
      <c r="T1574" s="1075">
        <v>1</v>
      </c>
      <c r="U1574" s="39">
        <v>3136</v>
      </c>
      <c r="V1574" s="1075">
        <v>1</v>
      </c>
      <c r="W1574" s="39">
        <v>3136</v>
      </c>
      <c r="X1574" s="1075">
        <v>1</v>
      </c>
      <c r="Y1574" s="39">
        <v>3136</v>
      </c>
      <c r="Z1574" s="1075">
        <v>1</v>
      </c>
      <c r="AA1574" s="39">
        <v>3136</v>
      </c>
      <c r="AB1574" s="1075">
        <v>1</v>
      </c>
      <c r="AC1574" s="39">
        <v>3136</v>
      </c>
      <c r="AD1574" s="1075">
        <v>1</v>
      </c>
      <c r="AE1574" s="39">
        <v>3136</v>
      </c>
      <c r="AF1574" s="1075">
        <v>1</v>
      </c>
      <c r="AG1574" s="39">
        <v>3136</v>
      </c>
      <c r="AH1574" s="1075">
        <v>1</v>
      </c>
      <c r="AI1574" s="39">
        <v>3136</v>
      </c>
    </row>
    <row r="1575" spans="1:35" s="6" customFormat="1" ht="66">
      <c r="A1575" s="4"/>
      <c r="B1575" s="55">
        <v>41760</v>
      </c>
      <c r="C1575" s="12" t="s">
        <v>1726</v>
      </c>
      <c r="D1575" s="11"/>
      <c r="E1575" s="91">
        <v>11.5</v>
      </c>
      <c r="F1575" s="31" t="s">
        <v>1727</v>
      </c>
      <c r="G1575" s="113" t="s">
        <v>12</v>
      </c>
      <c r="H1575" s="17" t="s">
        <v>13</v>
      </c>
      <c r="I1575" s="16" t="s">
        <v>14</v>
      </c>
      <c r="J1575" s="39">
        <v>45101</v>
      </c>
      <c r="K1575" s="18">
        <v>496110.9977999999</v>
      </c>
      <c r="L1575" s="969">
        <v>0.5</v>
      </c>
      <c r="M1575" s="39">
        <v>21570.043000000001</v>
      </c>
      <c r="N1575" s="1075">
        <v>1</v>
      </c>
      <c r="O1575" s="39">
        <v>43140.086799999997</v>
      </c>
      <c r="P1575" s="1075">
        <v>1</v>
      </c>
      <c r="Q1575" s="39">
        <v>43140.086799999997</v>
      </c>
      <c r="R1575" s="1075">
        <v>1</v>
      </c>
      <c r="S1575" s="39">
        <v>43140.086799999997</v>
      </c>
      <c r="T1575" s="1075">
        <v>1</v>
      </c>
      <c r="U1575" s="39">
        <v>43140.086799999997</v>
      </c>
      <c r="V1575" s="1075">
        <v>1</v>
      </c>
      <c r="W1575" s="39">
        <v>43140.086799999997</v>
      </c>
      <c r="X1575" s="1075">
        <v>1</v>
      </c>
      <c r="Y1575" s="39">
        <v>43140.086799999997</v>
      </c>
      <c r="Z1575" s="1075">
        <v>1</v>
      </c>
      <c r="AA1575" s="39">
        <v>43140.086799999997</v>
      </c>
      <c r="AB1575" s="1075">
        <v>1</v>
      </c>
      <c r="AC1575" s="39">
        <v>43140.086799999997</v>
      </c>
      <c r="AD1575" s="1075">
        <v>1</v>
      </c>
      <c r="AE1575" s="39">
        <v>43140.086799999997</v>
      </c>
      <c r="AF1575" s="1075">
        <v>1</v>
      </c>
      <c r="AG1575" s="39">
        <v>43140.086799999997</v>
      </c>
      <c r="AH1575" s="1075">
        <v>1</v>
      </c>
      <c r="AI1575" s="39">
        <v>43140.086799999997</v>
      </c>
    </row>
    <row r="1576" spans="1:35" s="6" customFormat="1">
      <c r="A1576" s="4"/>
      <c r="B1576" s="50">
        <v>327</v>
      </c>
      <c r="C1576" s="948" t="s">
        <v>1728</v>
      </c>
      <c r="D1576" s="14"/>
      <c r="E1576" s="947"/>
      <c r="F1576" s="947"/>
      <c r="G1576" s="947"/>
      <c r="H1576" s="947"/>
      <c r="I1576" s="947"/>
      <c r="J1576" s="947"/>
      <c r="K1576" s="29">
        <v>131784</v>
      </c>
      <c r="L1576" s="947">
        <v>7</v>
      </c>
      <c r="M1576" s="947">
        <v>100432</v>
      </c>
      <c r="N1576" s="947">
        <v>2</v>
      </c>
      <c r="O1576" s="947">
        <v>432</v>
      </c>
      <c r="P1576" s="947">
        <v>2</v>
      </c>
      <c r="Q1576" s="947">
        <v>432</v>
      </c>
      <c r="R1576" s="947">
        <v>3</v>
      </c>
      <c r="S1576" s="947">
        <v>2632</v>
      </c>
      <c r="T1576" s="947">
        <v>2</v>
      </c>
      <c r="U1576" s="947">
        <v>432</v>
      </c>
      <c r="V1576" s="947">
        <v>2</v>
      </c>
      <c r="W1576" s="947">
        <v>432</v>
      </c>
      <c r="X1576" s="947">
        <v>3</v>
      </c>
      <c r="Y1576" s="947">
        <v>2632</v>
      </c>
      <c r="Z1576" s="947">
        <v>2</v>
      </c>
      <c r="AA1576" s="947">
        <v>432</v>
      </c>
      <c r="AB1576" s="947">
        <v>2</v>
      </c>
      <c r="AC1576" s="947">
        <v>432</v>
      </c>
      <c r="AD1576" s="947">
        <v>3</v>
      </c>
      <c r="AE1576" s="947">
        <v>2632</v>
      </c>
      <c r="AF1576" s="947">
        <v>2</v>
      </c>
      <c r="AG1576" s="947">
        <v>432</v>
      </c>
      <c r="AH1576" s="947">
        <v>3</v>
      </c>
      <c r="AI1576" s="947">
        <v>20432</v>
      </c>
    </row>
    <row r="1577" spans="1:35" s="6" customFormat="1">
      <c r="A1577" s="4"/>
      <c r="B1577" s="50">
        <v>32701</v>
      </c>
      <c r="C1577" s="948" t="s">
        <v>1728</v>
      </c>
      <c r="D1577" s="949"/>
      <c r="E1577" s="950"/>
      <c r="F1577" s="950"/>
      <c r="G1577" s="950"/>
      <c r="H1577" s="950"/>
      <c r="I1577" s="950"/>
      <c r="J1577" s="950"/>
      <c r="K1577" s="1038">
        <v>131784</v>
      </c>
      <c r="L1577" s="950">
        <v>7</v>
      </c>
      <c r="M1577" s="950">
        <v>100432</v>
      </c>
      <c r="N1577" s="950">
        <v>2</v>
      </c>
      <c r="O1577" s="950">
        <v>432</v>
      </c>
      <c r="P1577" s="950">
        <v>2</v>
      </c>
      <c r="Q1577" s="950">
        <v>432</v>
      </c>
      <c r="R1577" s="950">
        <v>3</v>
      </c>
      <c r="S1577" s="950">
        <v>2632</v>
      </c>
      <c r="T1577" s="950">
        <v>2</v>
      </c>
      <c r="U1577" s="950">
        <v>432</v>
      </c>
      <c r="V1577" s="950">
        <v>2</v>
      </c>
      <c r="W1577" s="950">
        <v>432</v>
      </c>
      <c r="X1577" s="950">
        <v>3</v>
      </c>
      <c r="Y1577" s="950">
        <v>2632</v>
      </c>
      <c r="Z1577" s="950">
        <v>2</v>
      </c>
      <c r="AA1577" s="950">
        <v>432</v>
      </c>
      <c r="AB1577" s="950">
        <v>2</v>
      </c>
      <c r="AC1577" s="950">
        <v>432</v>
      </c>
      <c r="AD1577" s="950">
        <v>3</v>
      </c>
      <c r="AE1577" s="950">
        <v>2632</v>
      </c>
      <c r="AF1577" s="950">
        <v>2</v>
      </c>
      <c r="AG1577" s="950">
        <v>432</v>
      </c>
      <c r="AH1577" s="950">
        <v>3</v>
      </c>
      <c r="AI1577" s="950">
        <v>20432</v>
      </c>
    </row>
    <row r="1578" spans="1:35" s="6" customFormat="1" ht="66">
      <c r="A1578" s="4"/>
      <c r="B1578" s="219">
        <v>200</v>
      </c>
      <c r="C1578" s="25" t="s">
        <v>1729</v>
      </c>
      <c r="D1578" s="11"/>
      <c r="E1578" s="91">
        <v>24</v>
      </c>
      <c r="F1578" s="31" t="s">
        <v>648</v>
      </c>
      <c r="G1578" s="16" t="s">
        <v>12</v>
      </c>
      <c r="H1578" s="17" t="s">
        <v>13</v>
      </c>
      <c r="I1578" s="16" t="s">
        <v>14</v>
      </c>
      <c r="J1578" s="39">
        <v>216</v>
      </c>
      <c r="K1578" s="18">
        <v>5184</v>
      </c>
      <c r="L1578" s="969">
        <v>2</v>
      </c>
      <c r="M1578" s="39">
        <v>432</v>
      </c>
      <c r="N1578" s="1075">
        <v>2</v>
      </c>
      <c r="O1578" s="39">
        <v>432</v>
      </c>
      <c r="P1578" s="1075">
        <v>2</v>
      </c>
      <c r="Q1578" s="39">
        <v>432</v>
      </c>
      <c r="R1578" s="1075">
        <v>2</v>
      </c>
      <c r="S1578" s="39">
        <v>432</v>
      </c>
      <c r="T1578" s="1075">
        <v>2</v>
      </c>
      <c r="U1578" s="39">
        <v>432</v>
      </c>
      <c r="V1578" s="1075">
        <v>2</v>
      </c>
      <c r="W1578" s="39">
        <v>432</v>
      </c>
      <c r="X1578" s="1075">
        <v>2</v>
      </c>
      <c r="Y1578" s="39">
        <v>432</v>
      </c>
      <c r="Z1578" s="1075">
        <v>2</v>
      </c>
      <c r="AA1578" s="39">
        <v>432</v>
      </c>
      <c r="AB1578" s="1075">
        <v>2</v>
      </c>
      <c r="AC1578" s="39">
        <v>432</v>
      </c>
      <c r="AD1578" s="1075">
        <v>2</v>
      </c>
      <c r="AE1578" s="39">
        <v>432</v>
      </c>
      <c r="AF1578" s="1075">
        <v>2</v>
      </c>
      <c r="AG1578" s="39">
        <v>432</v>
      </c>
      <c r="AH1578" s="1075">
        <v>2</v>
      </c>
      <c r="AI1578" s="39">
        <v>432</v>
      </c>
    </row>
    <row r="1579" spans="1:35" s="6" customFormat="1" ht="66">
      <c r="A1579" s="220"/>
      <c r="B1579" s="221"/>
      <c r="C1579" s="25" t="s">
        <v>1730</v>
      </c>
      <c r="D1579" s="222"/>
      <c r="E1579" s="223">
        <v>1</v>
      </c>
      <c r="F1579" s="224" t="s">
        <v>648</v>
      </c>
      <c r="G1579" s="225" t="s">
        <v>12</v>
      </c>
      <c r="H1579" s="226" t="s">
        <v>13</v>
      </c>
      <c r="I1579" s="227" t="s">
        <v>14</v>
      </c>
      <c r="J1579" s="39">
        <v>6600</v>
      </c>
      <c r="K1579" s="18">
        <v>6600</v>
      </c>
      <c r="L1579" s="1137">
        <v>0</v>
      </c>
      <c r="M1579" s="1039">
        <v>0</v>
      </c>
      <c r="N1579" s="1097">
        <v>0</v>
      </c>
      <c r="O1579" s="1039">
        <v>0</v>
      </c>
      <c r="P1579" s="1097">
        <v>0</v>
      </c>
      <c r="Q1579" s="1039">
        <v>0</v>
      </c>
      <c r="R1579" s="1097">
        <v>1</v>
      </c>
      <c r="S1579" s="1039">
        <v>2200</v>
      </c>
      <c r="T1579" s="1097">
        <v>0</v>
      </c>
      <c r="U1579" s="1039">
        <v>0</v>
      </c>
      <c r="V1579" s="1097">
        <v>0</v>
      </c>
      <c r="W1579" s="1039">
        <v>0</v>
      </c>
      <c r="X1579" s="1097">
        <v>1</v>
      </c>
      <c r="Y1579" s="1039">
        <v>2200</v>
      </c>
      <c r="Z1579" s="1097">
        <v>0</v>
      </c>
      <c r="AA1579" s="1039">
        <v>0</v>
      </c>
      <c r="AB1579" s="1097">
        <v>0</v>
      </c>
      <c r="AC1579" s="1039">
        <v>0</v>
      </c>
      <c r="AD1579" s="1097">
        <v>1</v>
      </c>
      <c r="AE1579" s="1039">
        <v>2200</v>
      </c>
      <c r="AF1579" s="1097">
        <v>0</v>
      </c>
      <c r="AG1579" s="1039">
        <v>0</v>
      </c>
      <c r="AH1579" s="1097">
        <v>0</v>
      </c>
      <c r="AI1579" s="1039">
        <v>0</v>
      </c>
    </row>
    <row r="1580" spans="1:35" s="6" customFormat="1" ht="66">
      <c r="A1580" s="124"/>
      <c r="B1580" s="228"/>
      <c r="C1580" s="955" t="s">
        <v>1731</v>
      </c>
      <c r="D1580" s="11"/>
      <c r="E1580" s="91">
        <v>6</v>
      </c>
      <c r="F1580" s="31" t="s">
        <v>648</v>
      </c>
      <c r="G1580" s="16" t="s">
        <v>12</v>
      </c>
      <c r="H1580" s="17" t="s">
        <v>13</v>
      </c>
      <c r="I1580" s="16" t="s">
        <v>14</v>
      </c>
      <c r="J1580" s="296">
        <v>20000</v>
      </c>
      <c r="K1580" s="296">
        <v>120000</v>
      </c>
      <c r="L1580" s="1126">
        <v>5</v>
      </c>
      <c r="M1580" s="296">
        <v>100000</v>
      </c>
      <c r="N1580" s="297">
        <v>0</v>
      </c>
      <c r="O1580" s="296">
        <v>0</v>
      </c>
      <c r="P1580" s="297">
        <v>0</v>
      </c>
      <c r="Q1580" s="296">
        <v>0</v>
      </c>
      <c r="R1580" s="297">
        <v>0</v>
      </c>
      <c r="S1580" s="296">
        <v>0</v>
      </c>
      <c r="T1580" s="297">
        <v>0</v>
      </c>
      <c r="U1580" s="296">
        <v>0</v>
      </c>
      <c r="V1580" s="297">
        <v>0</v>
      </c>
      <c r="W1580" s="296">
        <v>0</v>
      </c>
      <c r="X1580" s="297">
        <v>0</v>
      </c>
      <c r="Y1580" s="296">
        <v>0</v>
      </c>
      <c r="Z1580" s="297">
        <v>0</v>
      </c>
      <c r="AA1580" s="296">
        <v>0</v>
      </c>
      <c r="AB1580" s="297">
        <v>0</v>
      </c>
      <c r="AC1580" s="296">
        <v>0</v>
      </c>
      <c r="AD1580" s="297">
        <v>0</v>
      </c>
      <c r="AE1580" s="296">
        <v>0</v>
      </c>
      <c r="AF1580" s="297">
        <v>0</v>
      </c>
      <c r="AG1580" s="296">
        <v>0</v>
      </c>
      <c r="AH1580" s="297">
        <v>1</v>
      </c>
      <c r="AI1580" s="296">
        <v>20000</v>
      </c>
    </row>
    <row r="1581" spans="1:35" s="6" customFormat="1">
      <c r="A1581" s="4"/>
      <c r="B1581" s="50">
        <v>328</v>
      </c>
      <c r="C1581" s="948" t="s">
        <v>1733</v>
      </c>
      <c r="D1581" s="14"/>
      <c r="E1581" s="947">
        <v>0</v>
      </c>
      <c r="F1581" s="947"/>
      <c r="G1581" s="947">
        <v>0</v>
      </c>
      <c r="H1581" s="947">
        <v>0</v>
      </c>
      <c r="I1581" s="947">
        <v>0</v>
      </c>
      <c r="J1581" s="947"/>
      <c r="K1581" s="29">
        <v>0</v>
      </c>
      <c r="L1581" s="947">
        <v>0</v>
      </c>
      <c r="M1581" s="947">
        <v>0</v>
      </c>
      <c r="N1581" s="947">
        <v>0</v>
      </c>
      <c r="O1581" s="947">
        <v>0</v>
      </c>
      <c r="P1581" s="947">
        <v>0</v>
      </c>
      <c r="Q1581" s="947">
        <v>0</v>
      </c>
      <c r="R1581" s="947">
        <v>0</v>
      </c>
      <c r="S1581" s="947">
        <v>0</v>
      </c>
      <c r="T1581" s="947">
        <v>0</v>
      </c>
      <c r="U1581" s="947">
        <v>0</v>
      </c>
      <c r="V1581" s="947">
        <v>0</v>
      </c>
      <c r="W1581" s="947">
        <v>0</v>
      </c>
      <c r="X1581" s="947">
        <v>0</v>
      </c>
      <c r="Y1581" s="947">
        <v>0</v>
      </c>
      <c r="Z1581" s="947">
        <v>0</v>
      </c>
      <c r="AA1581" s="947">
        <v>0</v>
      </c>
      <c r="AB1581" s="947">
        <v>0</v>
      </c>
      <c r="AC1581" s="947">
        <v>0</v>
      </c>
      <c r="AD1581" s="947">
        <v>0</v>
      </c>
      <c r="AE1581" s="947">
        <v>0</v>
      </c>
      <c r="AF1581" s="947">
        <v>0</v>
      </c>
      <c r="AG1581" s="947">
        <v>0</v>
      </c>
      <c r="AH1581" s="947">
        <v>0</v>
      </c>
      <c r="AI1581" s="947">
        <v>0</v>
      </c>
    </row>
    <row r="1582" spans="1:35" s="6" customFormat="1">
      <c r="A1582" s="4"/>
      <c r="B1582" s="50">
        <v>32801</v>
      </c>
      <c r="C1582" s="948" t="s">
        <v>1733</v>
      </c>
      <c r="D1582" s="949"/>
      <c r="E1582" s="950">
        <v>0</v>
      </c>
      <c r="F1582" s="950"/>
      <c r="G1582" s="950">
        <v>0</v>
      </c>
      <c r="H1582" s="950">
        <v>0</v>
      </c>
      <c r="I1582" s="950">
        <v>0</v>
      </c>
      <c r="J1582" s="950"/>
      <c r="K1582" s="1038">
        <v>0</v>
      </c>
      <c r="L1582" s="950">
        <v>0</v>
      </c>
      <c r="M1582" s="950">
        <v>0</v>
      </c>
      <c r="N1582" s="950">
        <v>0</v>
      </c>
      <c r="O1582" s="950">
        <v>0</v>
      </c>
      <c r="P1582" s="950">
        <v>0</v>
      </c>
      <c r="Q1582" s="950">
        <v>0</v>
      </c>
      <c r="R1582" s="950">
        <v>0</v>
      </c>
      <c r="S1582" s="950">
        <v>0</v>
      </c>
      <c r="T1582" s="950">
        <v>0</v>
      </c>
      <c r="U1582" s="950">
        <v>0</v>
      </c>
      <c r="V1582" s="950">
        <v>0</v>
      </c>
      <c r="W1582" s="950">
        <v>0</v>
      </c>
      <c r="X1582" s="950">
        <v>0</v>
      </c>
      <c r="Y1582" s="950">
        <v>0</v>
      </c>
      <c r="Z1582" s="950">
        <v>0</v>
      </c>
      <c r="AA1582" s="950">
        <v>0</v>
      </c>
      <c r="AB1582" s="950">
        <v>0</v>
      </c>
      <c r="AC1582" s="950">
        <v>0</v>
      </c>
      <c r="AD1582" s="950">
        <v>0</v>
      </c>
      <c r="AE1582" s="950">
        <v>0</v>
      </c>
      <c r="AF1582" s="950">
        <v>0</v>
      </c>
      <c r="AG1582" s="950">
        <v>0</v>
      </c>
      <c r="AH1582" s="950">
        <v>0</v>
      </c>
      <c r="AI1582" s="950">
        <v>0</v>
      </c>
    </row>
    <row r="1583" spans="1:35" s="6" customFormat="1">
      <c r="A1583" s="4"/>
      <c r="B1583" s="230"/>
      <c r="C1583" s="229"/>
      <c r="D1583" s="132"/>
      <c r="E1583" s="91">
        <v>0</v>
      </c>
      <c r="F1583" s="9"/>
      <c r="G1583" s="113"/>
      <c r="H1583" s="113"/>
      <c r="I1583" s="113"/>
      <c r="J1583" s="39"/>
      <c r="K1583" s="18">
        <v>0</v>
      </c>
      <c r="L1583" s="969">
        <v>0</v>
      </c>
      <c r="M1583" s="39">
        <v>0</v>
      </c>
      <c r="N1583" s="1075">
        <v>0</v>
      </c>
      <c r="O1583" s="39">
        <v>0</v>
      </c>
      <c r="P1583" s="1075">
        <v>0</v>
      </c>
      <c r="Q1583" s="39">
        <v>0</v>
      </c>
      <c r="R1583" s="1075">
        <v>0</v>
      </c>
      <c r="S1583" s="39">
        <v>0</v>
      </c>
      <c r="T1583" s="1075">
        <v>0</v>
      </c>
      <c r="U1583" s="39">
        <v>0</v>
      </c>
      <c r="V1583" s="1075">
        <v>0</v>
      </c>
      <c r="W1583" s="39">
        <v>0</v>
      </c>
      <c r="X1583" s="1075">
        <v>0</v>
      </c>
      <c r="Y1583" s="39">
        <v>0</v>
      </c>
      <c r="Z1583" s="1075">
        <v>0</v>
      </c>
      <c r="AA1583" s="39">
        <v>0</v>
      </c>
      <c r="AB1583" s="1075">
        <v>0</v>
      </c>
      <c r="AC1583" s="39">
        <v>0</v>
      </c>
      <c r="AD1583" s="1075">
        <v>0</v>
      </c>
      <c r="AE1583" s="39">
        <v>0</v>
      </c>
      <c r="AF1583" s="1075">
        <v>0</v>
      </c>
      <c r="AG1583" s="39">
        <v>0</v>
      </c>
      <c r="AH1583" s="1075">
        <v>0</v>
      </c>
      <c r="AI1583" s="39">
        <v>0</v>
      </c>
    </row>
    <row r="1584" spans="1:35" s="6" customFormat="1">
      <c r="A1584" s="4"/>
      <c r="B1584" s="50">
        <v>329</v>
      </c>
      <c r="C1584" s="948" t="s">
        <v>1734</v>
      </c>
      <c r="D1584" s="14"/>
      <c r="E1584" s="947">
        <v>100</v>
      </c>
      <c r="F1584" s="947"/>
      <c r="G1584" s="947">
        <v>0</v>
      </c>
      <c r="H1584" s="947">
        <v>0</v>
      </c>
      <c r="I1584" s="947">
        <v>0</v>
      </c>
      <c r="J1584" s="947"/>
      <c r="K1584" s="29">
        <v>6000</v>
      </c>
      <c r="L1584" s="947">
        <v>0</v>
      </c>
      <c r="M1584" s="947">
        <v>0</v>
      </c>
      <c r="N1584" s="947">
        <v>100</v>
      </c>
      <c r="O1584" s="947">
        <v>6000</v>
      </c>
      <c r="P1584" s="947">
        <v>0</v>
      </c>
      <c r="Q1584" s="947">
        <v>0</v>
      </c>
      <c r="R1584" s="947">
        <v>0</v>
      </c>
      <c r="S1584" s="947">
        <v>0</v>
      </c>
      <c r="T1584" s="947">
        <v>0</v>
      </c>
      <c r="U1584" s="947">
        <v>0</v>
      </c>
      <c r="V1584" s="947">
        <v>0</v>
      </c>
      <c r="W1584" s="947">
        <v>0</v>
      </c>
      <c r="X1584" s="947">
        <v>0</v>
      </c>
      <c r="Y1584" s="947">
        <v>0</v>
      </c>
      <c r="Z1584" s="947">
        <v>0</v>
      </c>
      <c r="AA1584" s="947">
        <v>0</v>
      </c>
      <c r="AB1584" s="947">
        <v>0</v>
      </c>
      <c r="AC1584" s="947">
        <v>0</v>
      </c>
      <c r="AD1584" s="947">
        <v>0</v>
      </c>
      <c r="AE1584" s="947">
        <v>0</v>
      </c>
      <c r="AF1584" s="947">
        <v>0</v>
      </c>
      <c r="AG1584" s="947">
        <v>0</v>
      </c>
      <c r="AH1584" s="947">
        <v>0</v>
      </c>
      <c r="AI1584" s="947">
        <v>0</v>
      </c>
    </row>
    <row r="1585" spans="1:35" s="6" customFormat="1">
      <c r="A1585" s="4"/>
      <c r="B1585" s="50">
        <v>32901</v>
      </c>
      <c r="C1585" s="948" t="s">
        <v>1734</v>
      </c>
      <c r="D1585" s="949"/>
      <c r="E1585" s="950">
        <v>100</v>
      </c>
      <c r="F1585" s="950"/>
      <c r="G1585" s="950">
        <v>0</v>
      </c>
      <c r="H1585" s="950">
        <v>0</v>
      </c>
      <c r="I1585" s="950">
        <v>0</v>
      </c>
      <c r="J1585" s="950"/>
      <c r="K1585" s="1038">
        <v>6000</v>
      </c>
      <c r="L1585" s="950">
        <v>0</v>
      </c>
      <c r="M1585" s="950">
        <v>0</v>
      </c>
      <c r="N1585" s="950">
        <v>100</v>
      </c>
      <c r="O1585" s="950">
        <v>6000</v>
      </c>
      <c r="P1585" s="950">
        <v>0</v>
      </c>
      <c r="Q1585" s="950">
        <v>0</v>
      </c>
      <c r="R1585" s="950">
        <v>0</v>
      </c>
      <c r="S1585" s="950">
        <v>0</v>
      </c>
      <c r="T1585" s="950">
        <v>0</v>
      </c>
      <c r="U1585" s="950">
        <v>0</v>
      </c>
      <c r="V1585" s="950">
        <v>0</v>
      </c>
      <c r="W1585" s="950">
        <v>0</v>
      </c>
      <c r="X1585" s="950">
        <v>0</v>
      </c>
      <c r="Y1585" s="950">
        <v>0</v>
      </c>
      <c r="Z1585" s="950">
        <v>0</v>
      </c>
      <c r="AA1585" s="950">
        <v>0</v>
      </c>
      <c r="AB1585" s="950">
        <v>0</v>
      </c>
      <c r="AC1585" s="950">
        <v>0</v>
      </c>
      <c r="AD1585" s="950">
        <v>0</v>
      </c>
      <c r="AE1585" s="950">
        <v>0</v>
      </c>
      <c r="AF1585" s="950">
        <v>0</v>
      </c>
      <c r="AG1585" s="950">
        <v>0</v>
      </c>
      <c r="AH1585" s="950">
        <v>0</v>
      </c>
      <c r="AI1585" s="950">
        <v>0</v>
      </c>
    </row>
    <row r="1586" spans="1:35" s="6" customFormat="1" ht="66">
      <c r="A1586" s="4"/>
      <c r="B1586" s="231">
        <v>55</v>
      </c>
      <c r="C1586" s="24" t="s">
        <v>1516</v>
      </c>
      <c r="D1586" s="11"/>
      <c r="E1586" s="91">
        <v>0</v>
      </c>
      <c r="F1586" s="31" t="s">
        <v>11</v>
      </c>
      <c r="G1586" s="16" t="s">
        <v>12</v>
      </c>
      <c r="H1586" s="17" t="s">
        <v>13</v>
      </c>
      <c r="I1586" s="16" t="s">
        <v>14</v>
      </c>
      <c r="J1586" s="39">
        <v>60</v>
      </c>
      <c r="K1586" s="18">
        <v>0</v>
      </c>
      <c r="L1586" s="969">
        <v>0</v>
      </c>
      <c r="M1586" s="39">
        <v>0</v>
      </c>
      <c r="N1586" s="1075">
        <v>0</v>
      </c>
      <c r="O1586" s="39">
        <v>0</v>
      </c>
      <c r="P1586" s="1075">
        <v>0</v>
      </c>
      <c r="Q1586" s="39">
        <v>0</v>
      </c>
      <c r="R1586" s="1075">
        <v>0</v>
      </c>
      <c r="S1586" s="39">
        <v>0</v>
      </c>
      <c r="T1586" s="1075">
        <v>0</v>
      </c>
      <c r="U1586" s="39">
        <v>0</v>
      </c>
      <c r="V1586" s="1075">
        <v>0</v>
      </c>
      <c r="W1586" s="39">
        <v>0</v>
      </c>
      <c r="X1586" s="1075">
        <v>0</v>
      </c>
      <c r="Y1586" s="39">
        <v>0</v>
      </c>
      <c r="Z1586" s="1075">
        <v>0</v>
      </c>
      <c r="AA1586" s="39">
        <v>0</v>
      </c>
      <c r="AB1586" s="1075">
        <v>0</v>
      </c>
      <c r="AC1586" s="39">
        <v>0</v>
      </c>
      <c r="AD1586" s="1075">
        <v>0</v>
      </c>
      <c r="AE1586" s="39">
        <v>0</v>
      </c>
      <c r="AF1586" s="1075">
        <v>0</v>
      </c>
      <c r="AG1586" s="39">
        <v>0</v>
      </c>
      <c r="AH1586" s="1075">
        <v>0</v>
      </c>
      <c r="AI1586" s="39">
        <v>0</v>
      </c>
    </row>
    <row r="1587" spans="1:35" s="6" customFormat="1" ht="66">
      <c r="A1587" s="4"/>
      <c r="B1587" s="231">
        <v>55</v>
      </c>
      <c r="C1587" s="24" t="s">
        <v>1735</v>
      </c>
      <c r="D1587" s="11"/>
      <c r="E1587" s="91">
        <v>100</v>
      </c>
      <c r="F1587" s="31" t="s">
        <v>11</v>
      </c>
      <c r="G1587" s="16" t="s">
        <v>12</v>
      </c>
      <c r="H1587" s="17" t="s">
        <v>13</v>
      </c>
      <c r="I1587" s="16" t="s">
        <v>14</v>
      </c>
      <c r="J1587" s="39">
        <v>60</v>
      </c>
      <c r="K1587" s="18">
        <v>6000</v>
      </c>
      <c r="L1587" s="969">
        <v>0</v>
      </c>
      <c r="M1587" s="39">
        <v>0</v>
      </c>
      <c r="N1587" s="1075">
        <v>100</v>
      </c>
      <c r="O1587" s="39">
        <v>6000</v>
      </c>
      <c r="P1587" s="1075">
        <v>0</v>
      </c>
      <c r="Q1587" s="39">
        <v>0</v>
      </c>
      <c r="R1587" s="1075">
        <v>0</v>
      </c>
      <c r="S1587" s="39">
        <v>0</v>
      </c>
      <c r="T1587" s="1075">
        <v>0</v>
      </c>
      <c r="U1587" s="39">
        <v>0</v>
      </c>
      <c r="V1587" s="1075">
        <v>0</v>
      </c>
      <c r="W1587" s="39">
        <v>0</v>
      </c>
      <c r="X1587" s="1075">
        <v>0</v>
      </c>
      <c r="Y1587" s="39">
        <v>0</v>
      </c>
      <c r="Z1587" s="1075">
        <v>0</v>
      </c>
      <c r="AA1587" s="39">
        <v>0</v>
      </c>
      <c r="AB1587" s="1075">
        <v>0</v>
      </c>
      <c r="AC1587" s="39">
        <v>0</v>
      </c>
      <c r="AD1587" s="1075">
        <v>0</v>
      </c>
      <c r="AE1587" s="39">
        <v>0</v>
      </c>
      <c r="AF1587" s="1075">
        <v>0</v>
      </c>
      <c r="AG1587" s="39">
        <v>0</v>
      </c>
      <c r="AH1587" s="1075">
        <v>0</v>
      </c>
      <c r="AI1587" s="39">
        <v>0</v>
      </c>
    </row>
    <row r="1588" spans="1:35" s="6" customFormat="1" ht="24">
      <c r="A1588" s="4"/>
      <c r="B1588" s="50">
        <v>3300</v>
      </c>
      <c r="C1588" s="155" t="s">
        <v>1736</v>
      </c>
      <c r="D1588" s="14"/>
      <c r="E1588" s="947"/>
      <c r="F1588" s="947"/>
      <c r="G1588" s="947"/>
      <c r="H1588" s="947"/>
      <c r="I1588" s="947"/>
      <c r="J1588" s="947"/>
      <c r="K1588" s="29">
        <v>1761431.62</v>
      </c>
      <c r="L1588" s="947">
        <v>1154</v>
      </c>
      <c r="M1588" s="947">
        <v>846677</v>
      </c>
      <c r="N1588" s="947">
        <v>49</v>
      </c>
      <c r="O1588" s="947">
        <v>46265</v>
      </c>
      <c r="P1588" s="947">
        <v>52</v>
      </c>
      <c r="Q1588" s="947">
        <v>359697.62</v>
      </c>
      <c r="R1588" s="947">
        <v>172</v>
      </c>
      <c r="S1588" s="947">
        <v>382247</v>
      </c>
      <c r="T1588" s="947">
        <v>701</v>
      </c>
      <c r="U1588" s="947">
        <v>74333</v>
      </c>
      <c r="V1588" s="947">
        <v>4</v>
      </c>
      <c r="W1588" s="947">
        <v>22616</v>
      </c>
      <c r="X1588" s="947">
        <v>5</v>
      </c>
      <c r="Y1588" s="947">
        <v>1936</v>
      </c>
      <c r="Z1588" s="947">
        <v>23</v>
      </c>
      <c r="AA1588" s="947">
        <v>25268</v>
      </c>
      <c r="AB1588" s="947">
        <v>0</v>
      </c>
      <c r="AC1588" s="947">
        <v>0</v>
      </c>
      <c r="AD1588" s="947">
        <v>7</v>
      </c>
      <c r="AE1588" s="947">
        <v>2392</v>
      </c>
      <c r="AF1588" s="947">
        <v>0</v>
      </c>
      <c r="AG1588" s="947">
        <v>0</v>
      </c>
      <c r="AH1588" s="947">
        <v>0</v>
      </c>
      <c r="AI1588" s="947">
        <v>0</v>
      </c>
    </row>
    <row r="1589" spans="1:35" s="6" customFormat="1" ht="24">
      <c r="A1589" s="4"/>
      <c r="B1589" s="50">
        <v>331</v>
      </c>
      <c r="C1589" s="948" t="s">
        <v>1737</v>
      </c>
      <c r="D1589" s="14"/>
      <c r="E1589" s="947"/>
      <c r="F1589" s="947"/>
      <c r="G1589" s="947"/>
      <c r="H1589" s="947"/>
      <c r="I1589" s="947"/>
      <c r="J1589" s="947"/>
      <c r="K1589" s="29">
        <v>517995.62</v>
      </c>
      <c r="L1589" s="947">
        <v>1</v>
      </c>
      <c r="M1589" s="947">
        <v>12960</v>
      </c>
      <c r="N1589" s="947">
        <v>0</v>
      </c>
      <c r="O1589" s="947">
        <v>0</v>
      </c>
      <c r="P1589" s="947">
        <v>3</v>
      </c>
      <c r="Q1589" s="947">
        <v>316683.62</v>
      </c>
      <c r="R1589" s="947">
        <v>2</v>
      </c>
      <c r="S1589" s="947">
        <v>188352</v>
      </c>
      <c r="T1589" s="947">
        <v>0</v>
      </c>
      <c r="U1589" s="947">
        <v>0</v>
      </c>
      <c r="V1589" s="947">
        <v>0</v>
      </c>
      <c r="W1589" s="947">
        <v>0</v>
      </c>
      <c r="X1589" s="947">
        <v>0</v>
      </c>
      <c r="Y1589" s="947">
        <v>0</v>
      </c>
      <c r="Z1589" s="947">
        <v>0</v>
      </c>
      <c r="AA1589" s="947">
        <v>0</v>
      </c>
      <c r="AB1589" s="947">
        <v>0</v>
      </c>
      <c r="AC1589" s="947">
        <v>0</v>
      </c>
      <c r="AD1589" s="947">
        <v>0</v>
      </c>
      <c r="AE1589" s="947">
        <v>0</v>
      </c>
      <c r="AF1589" s="947">
        <v>0</v>
      </c>
      <c r="AG1589" s="947">
        <v>0</v>
      </c>
      <c r="AH1589" s="947">
        <v>0</v>
      </c>
      <c r="AI1589" s="947">
        <v>0</v>
      </c>
    </row>
    <row r="1590" spans="1:35" s="6" customFormat="1" ht="24">
      <c r="A1590" s="4"/>
      <c r="B1590" s="50">
        <v>33101</v>
      </c>
      <c r="C1590" s="948" t="s">
        <v>1738</v>
      </c>
      <c r="D1590" s="949"/>
      <c r="E1590" s="950"/>
      <c r="F1590" s="950"/>
      <c r="G1590" s="950"/>
      <c r="H1590" s="950"/>
      <c r="I1590" s="950"/>
      <c r="J1590" s="950"/>
      <c r="K1590" s="1038">
        <v>27432</v>
      </c>
      <c r="L1590" s="950">
        <v>1</v>
      </c>
      <c r="M1590" s="950">
        <v>12960</v>
      </c>
      <c r="N1590" s="950">
        <v>0</v>
      </c>
      <c r="O1590" s="950">
        <v>0</v>
      </c>
      <c r="P1590" s="950">
        <v>1</v>
      </c>
      <c r="Q1590" s="950">
        <v>1512</v>
      </c>
      <c r="R1590" s="950">
        <v>1</v>
      </c>
      <c r="S1590" s="950">
        <v>12960</v>
      </c>
      <c r="T1590" s="950">
        <v>0</v>
      </c>
      <c r="U1590" s="950">
        <v>0</v>
      </c>
      <c r="V1590" s="950">
        <v>0</v>
      </c>
      <c r="W1590" s="950">
        <v>0</v>
      </c>
      <c r="X1590" s="950">
        <v>0</v>
      </c>
      <c r="Y1590" s="950">
        <v>0</v>
      </c>
      <c r="Z1590" s="950">
        <v>0</v>
      </c>
      <c r="AA1590" s="950">
        <v>0</v>
      </c>
      <c r="AB1590" s="950">
        <v>0</v>
      </c>
      <c r="AC1590" s="950">
        <v>0</v>
      </c>
      <c r="AD1590" s="950">
        <v>0</v>
      </c>
      <c r="AE1590" s="950">
        <v>0</v>
      </c>
      <c r="AF1590" s="950">
        <v>0</v>
      </c>
      <c r="AG1590" s="950">
        <v>0</v>
      </c>
      <c r="AH1590" s="950">
        <v>0</v>
      </c>
      <c r="AI1590" s="950">
        <v>0</v>
      </c>
    </row>
    <row r="1591" spans="1:35" s="6" customFormat="1" ht="66">
      <c r="A1591" s="4"/>
      <c r="B1591" s="55">
        <v>12000</v>
      </c>
      <c r="C1591" s="22" t="s">
        <v>1739</v>
      </c>
      <c r="D1591" s="132"/>
      <c r="E1591" s="91">
        <v>2</v>
      </c>
      <c r="F1591" s="9" t="s">
        <v>648</v>
      </c>
      <c r="G1591" s="113" t="s">
        <v>12</v>
      </c>
      <c r="H1591" s="17" t="s">
        <v>13</v>
      </c>
      <c r="I1591" s="16" t="s">
        <v>14</v>
      </c>
      <c r="J1591" s="39">
        <v>12960</v>
      </c>
      <c r="K1591" s="18">
        <v>25920</v>
      </c>
      <c r="L1591" s="969">
        <v>1</v>
      </c>
      <c r="M1591" s="39">
        <v>12960</v>
      </c>
      <c r="N1591" s="1075">
        <v>0</v>
      </c>
      <c r="O1591" s="39">
        <v>0</v>
      </c>
      <c r="P1591" s="1075">
        <v>0</v>
      </c>
      <c r="Q1591" s="39">
        <v>0</v>
      </c>
      <c r="R1591" s="1075">
        <v>1</v>
      </c>
      <c r="S1591" s="39">
        <v>12960</v>
      </c>
      <c r="T1591" s="1075">
        <v>0</v>
      </c>
      <c r="U1591" s="39">
        <v>0</v>
      </c>
      <c r="V1591" s="1075">
        <v>0</v>
      </c>
      <c r="W1591" s="39">
        <v>0</v>
      </c>
      <c r="X1591" s="1075">
        <v>0</v>
      </c>
      <c r="Y1591" s="39">
        <v>0</v>
      </c>
      <c r="Z1591" s="1075">
        <v>0</v>
      </c>
      <c r="AA1591" s="39">
        <v>0</v>
      </c>
      <c r="AB1591" s="1075">
        <v>0</v>
      </c>
      <c r="AC1591" s="39">
        <v>0</v>
      </c>
      <c r="AD1591" s="1075">
        <v>0</v>
      </c>
      <c r="AE1591" s="39">
        <v>0</v>
      </c>
      <c r="AF1591" s="1075">
        <v>0</v>
      </c>
      <c r="AG1591" s="39">
        <v>0</v>
      </c>
      <c r="AH1591" s="1075">
        <v>0</v>
      </c>
      <c r="AI1591" s="39">
        <v>0</v>
      </c>
    </row>
    <row r="1592" spans="1:35" s="6" customFormat="1" ht="66">
      <c r="A1592" s="4"/>
      <c r="B1592" s="55">
        <v>1400</v>
      </c>
      <c r="C1592" s="22" t="s">
        <v>1740</v>
      </c>
      <c r="D1592" s="132"/>
      <c r="E1592" s="91">
        <v>1</v>
      </c>
      <c r="F1592" s="9" t="s">
        <v>648</v>
      </c>
      <c r="G1592" s="113" t="s">
        <v>12</v>
      </c>
      <c r="H1592" s="17" t="s">
        <v>13</v>
      </c>
      <c r="I1592" s="16" t="s">
        <v>14</v>
      </c>
      <c r="J1592" s="39">
        <v>1512</v>
      </c>
      <c r="K1592" s="18">
        <v>1512</v>
      </c>
      <c r="L1592" s="969">
        <v>0</v>
      </c>
      <c r="M1592" s="39">
        <v>0</v>
      </c>
      <c r="N1592" s="1075">
        <v>0</v>
      </c>
      <c r="O1592" s="39">
        <v>0</v>
      </c>
      <c r="P1592" s="1075">
        <v>1</v>
      </c>
      <c r="Q1592" s="39">
        <v>1512</v>
      </c>
      <c r="R1592" s="1075">
        <v>0</v>
      </c>
      <c r="S1592" s="39">
        <v>0</v>
      </c>
      <c r="T1592" s="1075">
        <v>0</v>
      </c>
      <c r="U1592" s="39">
        <v>0</v>
      </c>
      <c r="V1592" s="1075">
        <v>0</v>
      </c>
      <c r="W1592" s="39">
        <v>0</v>
      </c>
      <c r="X1592" s="1075">
        <v>0</v>
      </c>
      <c r="Y1592" s="39">
        <v>0</v>
      </c>
      <c r="Z1592" s="1075">
        <v>0</v>
      </c>
      <c r="AA1592" s="39">
        <v>0</v>
      </c>
      <c r="AB1592" s="1075">
        <v>0</v>
      </c>
      <c r="AC1592" s="39">
        <v>0</v>
      </c>
      <c r="AD1592" s="1075">
        <v>0</v>
      </c>
      <c r="AE1592" s="39">
        <v>0</v>
      </c>
      <c r="AF1592" s="1075">
        <v>0</v>
      </c>
      <c r="AG1592" s="39">
        <v>0</v>
      </c>
      <c r="AH1592" s="1075">
        <v>0</v>
      </c>
      <c r="AI1592" s="39">
        <v>0</v>
      </c>
    </row>
    <row r="1593" spans="1:35" s="6" customFormat="1" ht="24">
      <c r="A1593" s="4"/>
      <c r="B1593" s="50">
        <v>33102</v>
      </c>
      <c r="C1593" s="948" t="s">
        <v>1741</v>
      </c>
      <c r="D1593" s="949"/>
      <c r="E1593" s="950"/>
      <c r="F1593" s="950"/>
      <c r="G1593" s="950"/>
      <c r="H1593" s="950"/>
      <c r="I1593" s="950"/>
      <c r="J1593" s="950"/>
      <c r="K1593" s="1038">
        <v>315171.62</v>
      </c>
      <c r="L1593" s="950">
        <v>0</v>
      </c>
      <c r="M1593" s="950">
        <v>0</v>
      </c>
      <c r="N1593" s="950">
        <v>0</v>
      </c>
      <c r="O1593" s="950">
        <v>0</v>
      </c>
      <c r="P1593" s="950">
        <v>2</v>
      </c>
      <c r="Q1593" s="950">
        <v>315171.62</v>
      </c>
      <c r="R1593" s="950">
        <v>0</v>
      </c>
      <c r="S1593" s="950">
        <v>0</v>
      </c>
      <c r="T1593" s="950">
        <v>0</v>
      </c>
      <c r="U1593" s="950">
        <v>0</v>
      </c>
      <c r="V1593" s="950">
        <v>0</v>
      </c>
      <c r="W1593" s="950">
        <v>0</v>
      </c>
      <c r="X1593" s="950">
        <v>0</v>
      </c>
      <c r="Y1593" s="950">
        <v>0</v>
      </c>
      <c r="Z1593" s="950">
        <v>0</v>
      </c>
      <c r="AA1593" s="950">
        <v>0</v>
      </c>
      <c r="AB1593" s="950">
        <v>0</v>
      </c>
      <c r="AC1593" s="950">
        <v>0</v>
      </c>
      <c r="AD1593" s="950">
        <v>0</v>
      </c>
      <c r="AE1593" s="950">
        <v>0</v>
      </c>
      <c r="AF1593" s="950">
        <v>0</v>
      </c>
      <c r="AG1593" s="950">
        <v>0</v>
      </c>
      <c r="AH1593" s="950">
        <v>0</v>
      </c>
      <c r="AI1593" s="950">
        <v>0</v>
      </c>
    </row>
    <row r="1594" spans="1:35" s="6" customFormat="1" ht="66">
      <c r="A1594" s="4"/>
      <c r="B1594" s="55">
        <v>242000</v>
      </c>
      <c r="C1594" s="90" t="s">
        <v>1742</v>
      </c>
      <c r="D1594" s="11"/>
      <c r="E1594" s="91">
        <v>1</v>
      </c>
      <c r="F1594" s="9" t="s">
        <v>648</v>
      </c>
      <c r="G1594" s="16" t="s">
        <v>12</v>
      </c>
      <c r="H1594" s="17" t="s">
        <v>13</v>
      </c>
      <c r="I1594" s="16" t="s">
        <v>14</v>
      </c>
      <c r="J1594" s="39">
        <v>261360.00000000003</v>
      </c>
      <c r="K1594" s="18">
        <v>294096.75</v>
      </c>
      <c r="L1594" s="969">
        <v>0</v>
      </c>
      <c r="M1594" s="39">
        <v>0</v>
      </c>
      <c r="N1594" s="1075">
        <v>0</v>
      </c>
      <c r="O1594" s="39">
        <v>0</v>
      </c>
      <c r="P1594" s="1075">
        <v>1</v>
      </c>
      <c r="Q1594" s="39">
        <v>294096.75</v>
      </c>
      <c r="R1594" s="1075">
        <v>0</v>
      </c>
      <c r="S1594" s="39">
        <v>0</v>
      </c>
      <c r="T1594" s="1075">
        <v>0</v>
      </c>
      <c r="U1594" s="39">
        <v>0</v>
      </c>
      <c r="V1594" s="1075">
        <v>0</v>
      </c>
      <c r="W1594" s="39">
        <v>0</v>
      </c>
      <c r="X1594" s="1075">
        <v>0</v>
      </c>
      <c r="Y1594" s="39">
        <v>0</v>
      </c>
      <c r="Z1594" s="1075">
        <v>0</v>
      </c>
      <c r="AA1594" s="39">
        <v>0</v>
      </c>
      <c r="AB1594" s="1075">
        <v>0</v>
      </c>
      <c r="AC1594" s="39">
        <v>0</v>
      </c>
      <c r="AD1594" s="1075">
        <v>0</v>
      </c>
      <c r="AE1594" s="39">
        <v>0</v>
      </c>
      <c r="AF1594" s="1075">
        <v>0</v>
      </c>
      <c r="AG1594" s="39">
        <v>0</v>
      </c>
      <c r="AH1594" s="1075">
        <v>0</v>
      </c>
      <c r="AI1594" s="39">
        <v>0</v>
      </c>
    </row>
    <row r="1595" spans="1:35" s="6" customFormat="1" ht="66">
      <c r="A1595" s="4"/>
      <c r="B1595" s="55">
        <v>13600</v>
      </c>
      <c r="C1595" s="24" t="s">
        <v>1743</v>
      </c>
      <c r="D1595" s="11"/>
      <c r="E1595" s="91">
        <v>0</v>
      </c>
      <c r="F1595" s="9" t="s">
        <v>648</v>
      </c>
      <c r="G1595" s="16" t="s">
        <v>12</v>
      </c>
      <c r="H1595" s="17" t="s">
        <v>13</v>
      </c>
      <c r="I1595" s="16" t="s">
        <v>14</v>
      </c>
      <c r="J1595" s="39">
        <v>14688.000000000002</v>
      </c>
      <c r="K1595" s="18">
        <v>0</v>
      </c>
      <c r="L1595" s="969">
        <v>0</v>
      </c>
      <c r="M1595" s="39">
        <v>0</v>
      </c>
      <c r="N1595" s="1075">
        <v>0</v>
      </c>
      <c r="O1595" s="39">
        <v>0</v>
      </c>
      <c r="P1595" s="1075">
        <v>0</v>
      </c>
      <c r="Q1595" s="39">
        <v>0</v>
      </c>
      <c r="R1595" s="1075">
        <v>0</v>
      </c>
      <c r="S1595" s="39">
        <v>0</v>
      </c>
      <c r="T1595" s="1075">
        <v>0</v>
      </c>
      <c r="U1595" s="39">
        <v>0</v>
      </c>
      <c r="V1595" s="1075">
        <v>0</v>
      </c>
      <c r="W1595" s="39">
        <v>0</v>
      </c>
      <c r="X1595" s="1075">
        <v>0</v>
      </c>
      <c r="Y1595" s="39">
        <v>0</v>
      </c>
      <c r="Z1595" s="1075">
        <v>0</v>
      </c>
      <c r="AA1595" s="39">
        <v>0</v>
      </c>
      <c r="AB1595" s="1075">
        <v>0</v>
      </c>
      <c r="AC1595" s="39">
        <v>0</v>
      </c>
      <c r="AD1595" s="1075">
        <v>0</v>
      </c>
      <c r="AE1595" s="39">
        <v>0</v>
      </c>
      <c r="AF1595" s="1075">
        <v>0</v>
      </c>
      <c r="AG1595" s="39">
        <v>0</v>
      </c>
      <c r="AH1595" s="1075">
        <v>0</v>
      </c>
      <c r="AI1595" s="39">
        <v>0</v>
      </c>
    </row>
    <row r="1596" spans="1:35" s="6" customFormat="1" ht="66">
      <c r="A1596" s="4"/>
      <c r="B1596" s="55">
        <v>32207.13</v>
      </c>
      <c r="C1596" s="12" t="s">
        <v>1744</v>
      </c>
      <c r="D1596" s="11"/>
      <c r="E1596" s="91">
        <v>1</v>
      </c>
      <c r="F1596" s="9" t="s">
        <v>648</v>
      </c>
      <c r="G1596" s="16" t="s">
        <v>12</v>
      </c>
      <c r="H1596" s="17" t="s">
        <v>13</v>
      </c>
      <c r="I1596" s="16" t="s">
        <v>14</v>
      </c>
      <c r="J1596" s="39">
        <v>34784</v>
      </c>
      <c r="K1596" s="18">
        <v>21074.87</v>
      </c>
      <c r="L1596" s="969">
        <v>0</v>
      </c>
      <c r="M1596" s="39">
        <v>0</v>
      </c>
      <c r="N1596" s="1075">
        <v>0</v>
      </c>
      <c r="O1596" s="39">
        <v>0</v>
      </c>
      <c r="P1596" s="1075">
        <v>1</v>
      </c>
      <c r="Q1596" s="39">
        <v>21074.87</v>
      </c>
      <c r="R1596" s="1075">
        <v>0</v>
      </c>
      <c r="S1596" s="39">
        <v>0</v>
      </c>
      <c r="T1596" s="1075">
        <v>0</v>
      </c>
      <c r="U1596" s="39">
        <v>0</v>
      </c>
      <c r="V1596" s="1075">
        <v>0</v>
      </c>
      <c r="W1596" s="39">
        <v>0</v>
      </c>
      <c r="X1596" s="1075">
        <v>0</v>
      </c>
      <c r="Y1596" s="39">
        <v>0</v>
      </c>
      <c r="Z1596" s="1075">
        <v>0</v>
      </c>
      <c r="AA1596" s="39">
        <v>0</v>
      </c>
      <c r="AB1596" s="1075">
        <v>0</v>
      </c>
      <c r="AC1596" s="39">
        <v>0</v>
      </c>
      <c r="AD1596" s="1075">
        <v>0</v>
      </c>
      <c r="AE1596" s="39">
        <v>0</v>
      </c>
      <c r="AF1596" s="1075">
        <v>0</v>
      </c>
      <c r="AG1596" s="39">
        <v>0</v>
      </c>
      <c r="AH1596" s="1075">
        <v>0</v>
      </c>
      <c r="AI1596" s="39">
        <v>0</v>
      </c>
    </row>
    <row r="1597" spans="1:35" s="6" customFormat="1" ht="66">
      <c r="A1597" s="4"/>
      <c r="B1597" s="55">
        <v>8363.1724096385551</v>
      </c>
      <c r="C1597" s="229" t="s">
        <v>1745</v>
      </c>
      <c r="D1597" s="132"/>
      <c r="E1597" s="91">
        <v>0</v>
      </c>
      <c r="F1597" s="9" t="s">
        <v>648</v>
      </c>
      <c r="G1597" s="16" t="s">
        <v>12</v>
      </c>
      <c r="H1597" s="17" t="s">
        <v>13</v>
      </c>
      <c r="I1597" s="16" t="s">
        <v>14</v>
      </c>
      <c r="J1597" s="39">
        <v>9033</v>
      </c>
      <c r="K1597" s="18">
        <v>0</v>
      </c>
      <c r="L1597" s="969">
        <v>0</v>
      </c>
      <c r="M1597" s="39">
        <v>0</v>
      </c>
      <c r="N1597" s="1075">
        <v>0</v>
      </c>
      <c r="O1597" s="39">
        <v>0</v>
      </c>
      <c r="P1597" s="1075">
        <v>0</v>
      </c>
      <c r="Q1597" s="39">
        <v>0</v>
      </c>
      <c r="R1597" s="1075">
        <v>0</v>
      </c>
      <c r="S1597" s="39">
        <v>0</v>
      </c>
      <c r="T1597" s="1075">
        <v>0</v>
      </c>
      <c r="U1597" s="39">
        <v>0</v>
      </c>
      <c r="V1597" s="1075">
        <v>0</v>
      </c>
      <c r="W1597" s="39">
        <v>0</v>
      </c>
      <c r="X1597" s="1075">
        <v>0</v>
      </c>
      <c r="Y1597" s="39">
        <v>0</v>
      </c>
      <c r="Z1597" s="1075">
        <v>0</v>
      </c>
      <c r="AA1597" s="39">
        <v>0</v>
      </c>
      <c r="AB1597" s="1075">
        <v>0</v>
      </c>
      <c r="AC1597" s="39">
        <v>0</v>
      </c>
      <c r="AD1597" s="1075">
        <v>0</v>
      </c>
      <c r="AE1597" s="39">
        <v>0</v>
      </c>
      <c r="AF1597" s="1075">
        <v>0</v>
      </c>
      <c r="AG1597" s="39">
        <v>0</v>
      </c>
      <c r="AH1597" s="1075">
        <v>0</v>
      </c>
      <c r="AI1597" s="39">
        <v>0</v>
      </c>
    </row>
    <row r="1598" spans="1:35" s="6" customFormat="1" ht="24">
      <c r="A1598" s="4"/>
      <c r="B1598" s="50">
        <v>33103</v>
      </c>
      <c r="C1598" s="948" t="s">
        <v>1746</v>
      </c>
      <c r="D1598" s="949"/>
      <c r="E1598" s="950">
        <v>1</v>
      </c>
      <c r="F1598" s="950"/>
      <c r="G1598" s="950">
        <v>0</v>
      </c>
      <c r="H1598" s="950">
        <v>0</v>
      </c>
      <c r="I1598" s="950">
        <v>0</v>
      </c>
      <c r="J1598" s="950"/>
      <c r="K1598" s="1038">
        <v>175392</v>
      </c>
      <c r="L1598" s="950">
        <v>0</v>
      </c>
      <c r="M1598" s="950">
        <v>0</v>
      </c>
      <c r="N1598" s="950">
        <v>0</v>
      </c>
      <c r="O1598" s="950">
        <v>0</v>
      </c>
      <c r="P1598" s="950">
        <v>0</v>
      </c>
      <c r="Q1598" s="950">
        <v>0</v>
      </c>
      <c r="R1598" s="950">
        <v>1</v>
      </c>
      <c r="S1598" s="950">
        <v>175392</v>
      </c>
      <c r="T1598" s="950">
        <v>0</v>
      </c>
      <c r="U1598" s="950">
        <v>0</v>
      </c>
      <c r="V1598" s="950">
        <v>0</v>
      </c>
      <c r="W1598" s="950">
        <v>0</v>
      </c>
      <c r="X1598" s="950">
        <v>0</v>
      </c>
      <c r="Y1598" s="950">
        <v>0</v>
      </c>
      <c r="Z1598" s="950">
        <v>0</v>
      </c>
      <c r="AA1598" s="950">
        <v>0</v>
      </c>
      <c r="AB1598" s="950">
        <v>0</v>
      </c>
      <c r="AC1598" s="950">
        <v>0</v>
      </c>
      <c r="AD1598" s="950">
        <v>0</v>
      </c>
      <c r="AE1598" s="950">
        <v>0</v>
      </c>
      <c r="AF1598" s="950">
        <v>0</v>
      </c>
      <c r="AG1598" s="950">
        <v>0</v>
      </c>
      <c r="AH1598" s="950">
        <v>0</v>
      </c>
      <c r="AI1598" s="950">
        <v>0</v>
      </c>
    </row>
    <row r="1599" spans="1:35" s="6" customFormat="1" ht="66">
      <c r="A1599" s="4"/>
      <c r="B1599" s="169">
        <v>162400</v>
      </c>
      <c r="C1599" s="145" t="s">
        <v>1747</v>
      </c>
      <c r="D1599" s="11"/>
      <c r="E1599" s="91">
        <v>1</v>
      </c>
      <c r="F1599" s="9" t="s">
        <v>648</v>
      </c>
      <c r="G1599" s="16" t="s">
        <v>12</v>
      </c>
      <c r="H1599" s="17" t="s">
        <v>13</v>
      </c>
      <c r="I1599" s="16" t="s">
        <v>14</v>
      </c>
      <c r="J1599" s="39">
        <v>175392</v>
      </c>
      <c r="K1599" s="18">
        <v>175392</v>
      </c>
      <c r="L1599" s="969">
        <v>0</v>
      </c>
      <c r="M1599" s="39">
        <v>0</v>
      </c>
      <c r="N1599" s="1075">
        <v>0</v>
      </c>
      <c r="O1599" s="39">
        <v>0</v>
      </c>
      <c r="P1599" s="1075">
        <v>0</v>
      </c>
      <c r="Q1599" s="39">
        <v>0</v>
      </c>
      <c r="R1599" s="1075">
        <v>1</v>
      </c>
      <c r="S1599" s="39">
        <v>175392</v>
      </c>
      <c r="T1599" s="1075">
        <v>0</v>
      </c>
      <c r="U1599" s="39">
        <v>0</v>
      </c>
      <c r="V1599" s="1075">
        <v>0</v>
      </c>
      <c r="W1599" s="39">
        <v>0</v>
      </c>
      <c r="X1599" s="1075">
        <v>0</v>
      </c>
      <c r="Y1599" s="39">
        <v>0</v>
      </c>
      <c r="Z1599" s="1075">
        <v>0</v>
      </c>
      <c r="AA1599" s="39">
        <v>0</v>
      </c>
      <c r="AB1599" s="1075">
        <v>0</v>
      </c>
      <c r="AC1599" s="39">
        <v>0</v>
      </c>
      <c r="AD1599" s="1075">
        <v>0</v>
      </c>
      <c r="AE1599" s="39">
        <v>0</v>
      </c>
      <c r="AF1599" s="1075">
        <v>0</v>
      </c>
      <c r="AG1599" s="39">
        <v>0</v>
      </c>
      <c r="AH1599" s="1075">
        <v>0</v>
      </c>
      <c r="AI1599" s="39">
        <v>0</v>
      </c>
    </row>
    <row r="1600" spans="1:35" s="6" customFormat="1" ht="24">
      <c r="B1600" s="50">
        <v>332</v>
      </c>
      <c r="C1600" s="948" t="s">
        <v>1748</v>
      </c>
      <c r="D1600" s="14"/>
      <c r="E1600" s="947">
        <v>0</v>
      </c>
      <c r="F1600" s="947"/>
      <c r="G1600" s="947">
        <v>0</v>
      </c>
      <c r="H1600" s="947">
        <v>0</v>
      </c>
      <c r="I1600" s="947">
        <v>0</v>
      </c>
      <c r="J1600" s="947"/>
      <c r="K1600" s="29">
        <v>0</v>
      </c>
      <c r="L1600" s="947">
        <v>0</v>
      </c>
      <c r="M1600" s="947">
        <v>0</v>
      </c>
      <c r="N1600" s="947">
        <v>0</v>
      </c>
      <c r="O1600" s="947">
        <v>0</v>
      </c>
      <c r="P1600" s="947">
        <v>0</v>
      </c>
      <c r="Q1600" s="947">
        <v>0</v>
      </c>
      <c r="R1600" s="947">
        <v>0</v>
      </c>
      <c r="S1600" s="947">
        <v>0</v>
      </c>
      <c r="T1600" s="947">
        <v>0</v>
      </c>
      <c r="U1600" s="947">
        <v>0</v>
      </c>
      <c r="V1600" s="947">
        <v>0</v>
      </c>
      <c r="W1600" s="947">
        <v>0</v>
      </c>
      <c r="X1600" s="947">
        <v>0</v>
      </c>
      <c r="Y1600" s="947">
        <v>0</v>
      </c>
      <c r="Z1600" s="947">
        <v>0</v>
      </c>
      <c r="AA1600" s="947">
        <v>0</v>
      </c>
      <c r="AB1600" s="947">
        <v>0</v>
      </c>
      <c r="AC1600" s="947">
        <v>0</v>
      </c>
      <c r="AD1600" s="947">
        <v>0</v>
      </c>
      <c r="AE1600" s="947">
        <v>0</v>
      </c>
      <c r="AF1600" s="947">
        <v>0</v>
      </c>
      <c r="AG1600" s="947">
        <v>0</v>
      </c>
      <c r="AH1600" s="947">
        <v>0</v>
      </c>
      <c r="AI1600" s="947">
        <v>0</v>
      </c>
    </row>
    <row r="1601" spans="2:35" s="6" customFormat="1" ht="24">
      <c r="B1601" s="50">
        <v>33201</v>
      </c>
      <c r="C1601" s="948" t="s">
        <v>1748</v>
      </c>
      <c r="D1601" s="949"/>
      <c r="E1601" s="950">
        <v>0</v>
      </c>
      <c r="F1601" s="950"/>
      <c r="G1601" s="950">
        <v>0</v>
      </c>
      <c r="H1601" s="950">
        <v>0</v>
      </c>
      <c r="I1601" s="950">
        <v>0</v>
      </c>
      <c r="J1601" s="950"/>
      <c r="K1601" s="1038">
        <v>0</v>
      </c>
      <c r="L1601" s="950">
        <v>0</v>
      </c>
      <c r="M1601" s="950">
        <v>0</v>
      </c>
      <c r="N1601" s="950">
        <v>0</v>
      </c>
      <c r="O1601" s="950">
        <v>0</v>
      </c>
      <c r="P1601" s="950">
        <v>0</v>
      </c>
      <c r="Q1601" s="950">
        <v>0</v>
      </c>
      <c r="R1601" s="950">
        <v>0</v>
      </c>
      <c r="S1601" s="950">
        <v>0</v>
      </c>
      <c r="T1601" s="950">
        <v>0</v>
      </c>
      <c r="U1601" s="950">
        <v>0</v>
      </c>
      <c r="V1601" s="950">
        <v>0</v>
      </c>
      <c r="W1601" s="950">
        <v>0</v>
      </c>
      <c r="X1601" s="950">
        <v>0</v>
      </c>
      <c r="Y1601" s="950">
        <v>0</v>
      </c>
      <c r="Z1601" s="950">
        <v>0</v>
      </c>
      <c r="AA1601" s="950">
        <v>0</v>
      </c>
      <c r="AB1601" s="950">
        <v>0</v>
      </c>
      <c r="AC1601" s="950">
        <v>0</v>
      </c>
      <c r="AD1601" s="950">
        <v>0</v>
      </c>
      <c r="AE1601" s="950">
        <v>0</v>
      </c>
      <c r="AF1601" s="950">
        <v>0</v>
      </c>
      <c r="AG1601" s="950">
        <v>0</v>
      </c>
      <c r="AH1601" s="950">
        <v>0</v>
      </c>
      <c r="AI1601" s="950">
        <v>0</v>
      </c>
    </row>
    <row r="1602" spans="2:35" s="6" customFormat="1">
      <c r="B1602" s="230"/>
      <c r="C1602" s="229"/>
      <c r="D1602" s="132"/>
      <c r="E1602" s="91">
        <v>0</v>
      </c>
      <c r="F1602" s="9"/>
      <c r="G1602" s="113"/>
      <c r="H1602" s="113"/>
      <c r="I1602" s="113"/>
      <c r="J1602" s="39"/>
      <c r="K1602" s="18">
        <v>0</v>
      </c>
      <c r="L1602" s="969">
        <v>0</v>
      </c>
      <c r="M1602" s="39">
        <v>0</v>
      </c>
      <c r="N1602" s="1075">
        <v>0</v>
      </c>
      <c r="O1602" s="39">
        <v>0</v>
      </c>
      <c r="P1602" s="1075">
        <v>0</v>
      </c>
      <c r="Q1602" s="39">
        <v>0</v>
      </c>
      <c r="R1602" s="1075">
        <v>0</v>
      </c>
      <c r="S1602" s="39">
        <v>0</v>
      </c>
      <c r="T1602" s="1075">
        <v>0</v>
      </c>
      <c r="U1602" s="39">
        <v>0</v>
      </c>
      <c r="V1602" s="1075">
        <v>0</v>
      </c>
      <c r="W1602" s="39">
        <v>0</v>
      </c>
      <c r="X1602" s="1075">
        <v>0</v>
      </c>
      <c r="Y1602" s="39">
        <v>0</v>
      </c>
      <c r="Z1602" s="1075">
        <v>0</v>
      </c>
      <c r="AA1602" s="39">
        <v>0</v>
      </c>
      <c r="AB1602" s="1075">
        <v>0</v>
      </c>
      <c r="AC1602" s="39">
        <v>0</v>
      </c>
      <c r="AD1602" s="1075">
        <v>0</v>
      </c>
      <c r="AE1602" s="39">
        <v>0</v>
      </c>
      <c r="AF1602" s="1075">
        <v>0</v>
      </c>
      <c r="AG1602" s="39">
        <v>0</v>
      </c>
      <c r="AH1602" s="1075">
        <v>0</v>
      </c>
      <c r="AI1602" s="39">
        <v>0</v>
      </c>
    </row>
    <row r="1603" spans="2:35" s="6" customFormat="1" ht="36">
      <c r="B1603" s="50">
        <v>333</v>
      </c>
      <c r="C1603" s="948" t="s">
        <v>1749</v>
      </c>
      <c r="D1603" s="14"/>
      <c r="E1603" s="947">
        <v>4</v>
      </c>
      <c r="F1603" s="947"/>
      <c r="G1603" s="947">
        <v>0</v>
      </c>
      <c r="H1603" s="947">
        <v>0</v>
      </c>
      <c r="I1603" s="947">
        <v>0</v>
      </c>
      <c r="J1603" s="947"/>
      <c r="K1603" s="29">
        <v>48255</v>
      </c>
      <c r="L1603" s="947">
        <v>1</v>
      </c>
      <c r="M1603" s="947">
        <v>13997</v>
      </c>
      <c r="N1603" s="947">
        <v>0</v>
      </c>
      <c r="O1603" s="947">
        <v>0</v>
      </c>
      <c r="P1603" s="947">
        <v>1</v>
      </c>
      <c r="Q1603" s="947">
        <v>6264</v>
      </c>
      <c r="R1603" s="947">
        <v>1</v>
      </c>
      <c r="S1603" s="947">
        <v>13997</v>
      </c>
      <c r="T1603" s="947">
        <v>0</v>
      </c>
      <c r="U1603" s="947">
        <v>0</v>
      </c>
      <c r="V1603" s="947">
        <v>1</v>
      </c>
      <c r="W1603" s="947">
        <v>13997</v>
      </c>
      <c r="X1603" s="947">
        <v>0</v>
      </c>
      <c r="Y1603" s="947">
        <v>0</v>
      </c>
      <c r="Z1603" s="947">
        <v>0</v>
      </c>
      <c r="AA1603" s="947">
        <v>0</v>
      </c>
      <c r="AB1603" s="947">
        <v>0</v>
      </c>
      <c r="AC1603" s="947">
        <v>0</v>
      </c>
      <c r="AD1603" s="947">
        <v>0</v>
      </c>
      <c r="AE1603" s="947">
        <v>0</v>
      </c>
      <c r="AF1603" s="947">
        <v>0</v>
      </c>
      <c r="AG1603" s="947">
        <v>0</v>
      </c>
      <c r="AH1603" s="947">
        <v>0</v>
      </c>
      <c r="AI1603" s="947">
        <v>0</v>
      </c>
    </row>
    <row r="1604" spans="2:35" s="6" customFormat="1">
      <c r="B1604" s="50">
        <v>33301</v>
      </c>
      <c r="C1604" s="948" t="s">
        <v>1750</v>
      </c>
      <c r="D1604" s="949"/>
      <c r="E1604" s="950">
        <v>4</v>
      </c>
      <c r="F1604" s="950"/>
      <c r="G1604" s="950">
        <v>0</v>
      </c>
      <c r="H1604" s="950">
        <v>0</v>
      </c>
      <c r="I1604" s="950">
        <v>0</v>
      </c>
      <c r="J1604" s="1038"/>
      <c r="K1604" s="1038">
        <v>48255</v>
      </c>
      <c r="L1604" s="950">
        <v>1</v>
      </c>
      <c r="M1604" s="1038">
        <v>13997</v>
      </c>
      <c r="N1604" s="950">
        <v>0</v>
      </c>
      <c r="O1604" s="1038">
        <v>0</v>
      </c>
      <c r="P1604" s="950">
        <v>1</v>
      </c>
      <c r="Q1604" s="1038">
        <v>6264</v>
      </c>
      <c r="R1604" s="950">
        <v>1</v>
      </c>
      <c r="S1604" s="1038">
        <v>13997</v>
      </c>
      <c r="T1604" s="950">
        <v>0</v>
      </c>
      <c r="U1604" s="1038">
        <v>0</v>
      </c>
      <c r="V1604" s="950">
        <v>1</v>
      </c>
      <c r="W1604" s="1038">
        <v>13997</v>
      </c>
      <c r="X1604" s="950">
        <v>0</v>
      </c>
      <c r="Y1604" s="1038">
        <v>0</v>
      </c>
      <c r="Z1604" s="950">
        <v>0</v>
      </c>
      <c r="AA1604" s="1038">
        <v>0</v>
      </c>
      <c r="AB1604" s="950">
        <v>0</v>
      </c>
      <c r="AC1604" s="1038">
        <v>0</v>
      </c>
      <c r="AD1604" s="950">
        <v>0</v>
      </c>
      <c r="AE1604" s="1038">
        <v>0</v>
      </c>
      <c r="AF1604" s="950">
        <v>0</v>
      </c>
      <c r="AG1604" s="1038">
        <v>0</v>
      </c>
      <c r="AH1604" s="950">
        <v>0</v>
      </c>
      <c r="AI1604" s="1038">
        <v>0</v>
      </c>
    </row>
    <row r="1605" spans="2:35" s="6" customFormat="1" ht="66">
      <c r="B1605" s="247">
        <v>5800</v>
      </c>
      <c r="C1605" s="13" t="s">
        <v>1752</v>
      </c>
      <c r="D1605" s="11"/>
      <c r="E1605" s="91">
        <v>1</v>
      </c>
      <c r="F1605" s="47" t="s">
        <v>648</v>
      </c>
      <c r="G1605" s="16" t="s">
        <v>12</v>
      </c>
      <c r="H1605" s="17" t="s">
        <v>13</v>
      </c>
      <c r="I1605" s="16" t="s">
        <v>14</v>
      </c>
      <c r="J1605" s="39">
        <v>6264</v>
      </c>
      <c r="K1605" s="18">
        <v>6264</v>
      </c>
      <c r="L1605" s="969">
        <v>0</v>
      </c>
      <c r="M1605" s="39">
        <v>0</v>
      </c>
      <c r="N1605" s="1075">
        <v>0</v>
      </c>
      <c r="O1605" s="39">
        <v>0</v>
      </c>
      <c r="P1605" s="1075">
        <v>1</v>
      </c>
      <c r="Q1605" s="39">
        <v>6264</v>
      </c>
      <c r="R1605" s="1075">
        <v>0</v>
      </c>
      <c r="S1605" s="39">
        <v>0</v>
      </c>
      <c r="T1605" s="1075">
        <v>0</v>
      </c>
      <c r="U1605" s="39">
        <v>0</v>
      </c>
      <c r="V1605" s="1075">
        <v>0</v>
      </c>
      <c r="W1605" s="39">
        <v>0</v>
      </c>
      <c r="X1605" s="1075">
        <v>0</v>
      </c>
      <c r="Y1605" s="39">
        <v>0</v>
      </c>
      <c r="Z1605" s="1075">
        <v>0</v>
      </c>
      <c r="AA1605" s="39">
        <v>0</v>
      </c>
      <c r="AB1605" s="1075">
        <v>0</v>
      </c>
      <c r="AC1605" s="39">
        <v>0</v>
      </c>
      <c r="AD1605" s="1075">
        <v>0</v>
      </c>
      <c r="AE1605" s="39">
        <v>0</v>
      </c>
      <c r="AF1605" s="1075">
        <v>0</v>
      </c>
      <c r="AG1605" s="39">
        <v>0</v>
      </c>
      <c r="AH1605" s="1075">
        <v>0</v>
      </c>
      <c r="AI1605" s="39">
        <v>0</v>
      </c>
    </row>
    <row r="1606" spans="2:35" s="6" customFormat="1" ht="66">
      <c r="B1606" s="247">
        <v>12960</v>
      </c>
      <c r="C1606" s="13" t="s">
        <v>1753</v>
      </c>
      <c r="D1606" s="132"/>
      <c r="E1606" s="91">
        <v>3</v>
      </c>
      <c r="F1606" s="47" t="s">
        <v>648</v>
      </c>
      <c r="G1606" s="16" t="s">
        <v>12</v>
      </c>
      <c r="H1606" s="17" t="s">
        <v>13</v>
      </c>
      <c r="I1606" s="16" t="s">
        <v>14</v>
      </c>
      <c r="J1606" s="39">
        <v>13997</v>
      </c>
      <c r="K1606" s="18">
        <v>41991</v>
      </c>
      <c r="L1606" s="969">
        <v>1</v>
      </c>
      <c r="M1606" s="39">
        <v>13997</v>
      </c>
      <c r="N1606" s="1075">
        <v>0</v>
      </c>
      <c r="O1606" s="39">
        <v>0</v>
      </c>
      <c r="P1606" s="1075">
        <v>0</v>
      </c>
      <c r="Q1606" s="39">
        <v>0</v>
      </c>
      <c r="R1606" s="1075">
        <v>1</v>
      </c>
      <c r="S1606" s="39">
        <v>13997</v>
      </c>
      <c r="T1606" s="1075">
        <v>0</v>
      </c>
      <c r="U1606" s="39">
        <v>0</v>
      </c>
      <c r="V1606" s="1075">
        <v>1</v>
      </c>
      <c r="W1606" s="39">
        <v>13997</v>
      </c>
      <c r="X1606" s="1075">
        <v>0</v>
      </c>
      <c r="Y1606" s="39">
        <v>0</v>
      </c>
      <c r="Z1606" s="1075">
        <v>0</v>
      </c>
      <c r="AA1606" s="39">
        <v>0</v>
      </c>
      <c r="AB1606" s="1075">
        <v>0</v>
      </c>
      <c r="AC1606" s="39">
        <v>0</v>
      </c>
      <c r="AD1606" s="1075">
        <v>0</v>
      </c>
      <c r="AE1606" s="39">
        <v>0</v>
      </c>
      <c r="AF1606" s="1075">
        <v>0</v>
      </c>
      <c r="AG1606" s="39">
        <v>0</v>
      </c>
      <c r="AH1606" s="1075">
        <v>0</v>
      </c>
      <c r="AI1606" s="39">
        <v>0</v>
      </c>
    </row>
    <row r="1607" spans="2:35" s="6" customFormat="1">
      <c r="B1607" s="50">
        <v>334</v>
      </c>
      <c r="C1607" s="948" t="s">
        <v>1754</v>
      </c>
      <c r="D1607" s="14"/>
      <c r="E1607" s="947">
        <v>16</v>
      </c>
      <c r="F1607" s="947"/>
      <c r="G1607" s="947">
        <v>0</v>
      </c>
      <c r="H1607" s="947">
        <v>0</v>
      </c>
      <c r="I1607" s="947">
        <v>0</v>
      </c>
      <c r="J1607" s="947"/>
      <c r="K1607" s="29">
        <v>81175</v>
      </c>
      <c r="L1607" s="947">
        <v>0</v>
      </c>
      <c r="M1607" s="947">
        <v>0</v>
      </c>
      <c r="N1607" s="947">
        <v>5</v>
      </c>
      <c r="O1607" s="947">
        <v>14365</v>
      </c>
      <c r="P1607" s="947">
        <v>1</v>
      </c>
      <c r="Q1607" s="947">
        <v>9959</v>
      </c>
      <c r="R1607" s="947">
        <v>6</v>
      </c>
      <c r="S1607" s="947">
        <v>31299</v>
      </c>
      <c r="T1607" s="947">
        <v>1</v>
      </c>
      <c r="U1607" s="947">
        <v>16933</v>
      </c>
      <c r="V1607" s="947">
        <v>3</v>
      </c>
      <c r="W1607" s="947">
        <v>8619</v>
      </c>
      <c r="X1607" s="947">
        <v>0</v>
      </c>
      <c r="Y1607" s="947">
        <v>0</v>
      </c>
      <c r="Z1607" s="947">
        <v>0</v>
      </c>
      <c r="AA1607" s="947">
        <v>0</v>
      </c>
      <c r="AB1607" s="947">
        <v>0</v>
      </c>
      <c r="AC1607" s="947">
        <v>0</v>
      </c>
      <c r="AD1607" s="947">
        <v>0</v>
      </c>
      <c r="AE1607" s="947">
        <v>0</v>
      </c>
      <c r="AF1607" s="947">
        <v>0</v>
      </c>
      <c r="AG1607" s="947">
        <v>0</v>
      </c>
      <c r="AH1607" s="947">
        <v>0</v>
      </c>
      <c r="AI1607" s="947">
        <v>0</v>
      </c>
    </row>
    <row r="1608" spans="2:35" s="6" customFormat="1">
      <c r="B1608" s="50">
        <v>33401</v>
      </c>
      <c r="C1608" s="948" t="s">
        <v>1754</v>
      </c>
      <c r="D1608" s="949"/>
      <c r="E1608" s="950">
        <v>16</v>
      </c>
      <c r="F1608" s="950"/>
      <c r="G1608" s="950">
        <v>0</v>
      </c>
      <c r="H1608" s="950">
        <v>0</v>
      </c>
      <c r="I1608" s="950">
        <v>0</v>
      </c>
      <c r="J1608" s="950"/>
      <c r="K1608" s="1038">
        <v>81175</v>
      </c>
      <c r="L1608" s="950">
        <v>0</v>
      </c>
      <c r="M1608" s="950">
        <v>0</v>
      </c>
      <c r="N1608" s="950">
        <v>5</v>
      </c>
      <c r="O1608" s="950">
        <v>14365</v>
      </c>
      <c r="P1608" s="950">
        <v>1</v>
      </c>
      <c r="Q1608" s="950">
        <v>9959</v>
      </c>
      <c r="R1608" s="950">
        <v>6</v>
      </c>
      <c r="S1608" s="950">
        <v>31299</v>
      </c>
      <c r="T1608" s="950">
        <v>1</v>
      </c>
      <c r="U1608" s="950">
        <v>16933</v>
      </c>
      <c r="V1608" s="950">
        <v>3</v>
      </c>
      <c r="W1608" s="950">
        <v>8619</v>
      </c>
      <c r="X1608" s="950">
        <v>0</v>
      </c>
      <c r="Y1608" s="950">
        <v>0</v>
      </c>
      <c r="Z1608" s="950">
        <v>0</v>
      </c>
      <c r="AA1608" s="950">
        <v>0</v>
      </c>
      <c r="AB1608" s="950">
        <v>0</v>
      </c>
      <c r="AC1608" s="950">
        <v>0</v>
      </c>
      <c r="AD1608" s="950">
        <v>0</v>
      </c>
      <c r="AE1608" s="950">
        <v>0</v>
      </c>
      <c r="AF1608" s="950">
        <v>0</v>
      </c>
      <c r="AG1608" s="950">
        <v>0</v>
      </c>
      <c r="AH1608" s="950">
        <v>0</v>
      </c>
      <c r="AI1608" s="950">
        <v>0</v>
      </c>
    </row>
    <row r="1609" spans="2:35" s="6" customFormat="1" ht="66">
      <c r="B1609" s="55">
        <v>27191.72</v>
      </c>
      <c r="C1609" s="27" t="s">
        <v>1755</v>
      </c>
      <c r="D1609" s="11"/>
      <c r="E1609" s="91">
        <v>0</v>
      </c>
      <c r="F1609" s="31" t="s">
        <v>1756</v>
      </c>
      <c r="G1609" s="16" t="s">
        <v>12</v>
      </c>
      <c r="H1609" s="17" t="s">
        <v>13</v>
      </c>
      <c r="I1609" s="16" t="s">
        <v>14</v>
      </c>
      <c r="J1609" s="39">
        <v>29368</v>
      </c>
      <c r="K1609" s="18">
        <v>0</v>
      </c>
      <c r="L1609" s="969">
        <v>0</v>
      </c>
      <c r="M1609" s="39">
        <v>0</v>
      </c>
      <c r="N1609" s="1075">
        <v>0</v>
      </c>
      <c r="O1609" s="39">
        <v>0</v>
      </c>
      <c r="P1609" s="1075">
        <v>0</v>
      </c>
      <c r="Q1609" s="39">
        <v>0</v>
      </c>
      <c r="R1609" s="1075">
        <v>0</v>
      </c>
      <c r="S1609" s="39">
        <v>0</v>
      </c>
      <c r="T1609" s="1075">
        <v>0</v>
      </c>
      <c r="U1609" s="39">
        <v>0</v>
      </c>
      <c r="V1609" s="1075">
        <v>0</v>
      </c>
      <c r="W1609" s="39">
        <v>0</v>
      </c>
      <c r="X1609" s="1075">
        <v>0</v>
      </c>
      <c r="Y1609" s="39">
        <v>0</v>
      </c>
      <c r="Z1609" s="1075">
        <v>0</v>
      </c>
      <c r="AA1609" s="39">
        <v>0</v>
      </c>
      <c r="AB1609" s="1075">
        <v>0</v>
      </c>
      <c r="AC1609" s="39">
        <v>0</v>
      </c>
      <c r="AD1609" s="1075">
        <v>0</v>
      </c>
      <c r="AE1609" s="39">
        <v>0</v>
      </c>
      <c r="AF1609" s="1075">
        <v>0</v>
      </c>
      <c r="AG1609" s="39">
        <v>0</v>
      </c>
      <c r="AH1609" s="1075">
        <v>0</v>
      </c>
      <c r="AI1609" s="39">
        <v>0</v>
      </c>
    </row>
    <row r="1610" spans="2:35" s="6" customFormat="1" ht="66">
      <c r="B1610" s="55">
        <v>7000</v>
      </c>
      <c r="C1610" s="13" t="s">
        <v>1757</v>
      </c>
      <c r="D1610" s="11"/>
      <c r="E1610" s="91">
        <v>4</v>
      </c>
      <c r="F1610" s="31" t="s">
        <v>1756</v>
      </c>
      <c r="G1610" s="16" t="s">
        <v>12</v>
      </c>
      <c r="H1610" s="17" t="s">
        <v>13</v>
      </c>
      <c r="I1610" s="16" t="s">
        <v>14</v>
      </c>
      <c r="J1610" s="39">
        <v>7560.0000000000009</v>
      </c>
      <c r="K1610" s="18">
        <v>32639</v>
      </c>
      <c r="L1610" s="969">
        <v>0</v>
      </c>
      <c r="M1610" s="39">
        <v>0</v>
      </c>
      <c r="N1610" s="1075">
        <v>0</v>
      </c>
      <c r="O1610" s="39">
        <v>0</v>
      </c>
      <c r="P1610" s="1075">
        <v>1</v>
      </c>
      <c r="Q1610" s="39">
        <v>9959</v>
      </c>
      <c r="R1610" s="1075">
        <v>3</v>
      </c>
      <c r="S1610" s="39">
        <v>22680.000000000004</v>
      </c>
      <c r="T1610" s="1075">
        <v>0</v>
      </c>
      <c r="U1610" s="39">
        <v>0</v>
      </c>
      <c r="V1610" s="1075">
        <v>0</v>
      </c>
      <c r="W1610" s="39">
        <v>0</v>
      </c>
      <c r="X1610" s="1075">
        <v>0</v>
      </c>
      <c r="Y1610" s="39">
        <v>0</v>
      </c>
      <c r="Z1610" s="1075">
        <v>0</v>
      </c>
      <c r="AA1610" s="39">
        <v>0</v>
      </c>
      <c r="AB1610" s="1075">
        <v>0</v>
      </c>
      <c r="AC1610" s="39">
        <v>0</v>
      </c>
      <c r="AD1610" s="1075">
        <v>0</v>
      </c>
      <c r="AE1610" s="39">
        <v>0</v>
      </c>
      <c r="AF1610" s="1075">
        <v>0</v>
      </c>
      <c r="AG1610" s="39">
        <v>0</v>
      </c>
      <c r="AH1610" s="1075">
        <v>0</v>
      </c>
      <c r="AI1610" s="39">
        <v>0</v>
      </c>
    </row>
    <row r="1611" spans="2:35" s="6" customFormat="1" ht="66">
      <c r="B1611" s="55">
        <v>8094.5631249999997</v>
      </c>
      <c r="C1611" s="25" t="s">
        <v>1758</v>
      </c>
      <c r="D1611" s="11"/>
      <c r="E1611" s="91">
        <v>11</v>
      </c>
      <c r="F1611" s="31" t="s">
        <v>1756</v>
      </c>
      <c r="G1611" s="16" t="s">
        <v>12</v>
      </c>
      <c r="H1611" s="17" t="s">
        <v>13</v>
      </c>
      <c r="I1611" s="16" t="s">
        <v>14</v>
      </c>
      <c r="J1611" s="39">
        <v>2873</v>
      </c>
      <c r="K1611" s="18">
        <v>31603</v>
      </c>
      <c r="L1611" s="969">
        <v>0</v>
      </c>
      <c r="M1611" s="39">
        <v>0</v>
      </c>
      <c r="N1611" s="1075">
        <v>5</v>
      </c>
      <c r="O1611" s="39">
        <v>14365</v>
      </c>
      <c r="P1611" s="1075">
        <v>0</v>
      </c>
      <c r="Q1611" s="39">
        <v>0</v>
      </c>
      <c r="R1611" s="1075">
        <v>3</v>
      </c>
      <c r="S1611" s="39">
        <v>8619</v>
      </c>
      <c r="T1611" s="1075">
        <v>0</v>
      </c>
      <c r="U1611" s="39">
        <v>0</v>
      </c>
      <c r="V1611" s="1075">
        <v>3</v>
      </c>
      <c r="W1611" s="39">
        <v>8619</v>
      </c>
      <c r="X1611" s="1075">
        <v>0</v>
      </c>
      <c r="Y1611" s="39">
        <v>0</v>
      </c>
      <c r="Z1611" s="1075">
        <v>0</v>
      </c>
      <c r="AA1611" s="39">
        <v>0</v>
      </c>
      <c r="AB1611" s="1075">
        <v>0</v>
      </c>
      <c r="AC1611" s="39">
        <v>0</v>
      </c>
      <c r="AD1611" s="1075">
        <v>0</v>
      </c>
      <c r="AE1611" s="39">
        <v>0</v>
      </c>
      <c r="AF1611" s="1075">
        <v>0</v>
      </c>
      <c r="AG1611" s="39">
        <v>0</v>
      </c>
      <c r="AH1611" s="1075">
        <v>0</v>
      </c>
      <c r="AI1611" s="39">
        <v>0</v>
      </c>
    </row>
    <row r="1612" spans="2:35" s="6" customFormat="1" ht="66">
      <c r="B1612" s="55">
        <v>15678.16</v>
      </c>
      <c r="C1612" s="24" t="s">
        <v>1759</v>
      </c>
      <c r="D1612" s="11"/>
      <c r="E1612" s="91">
        <v>1</v>
      </c>
      <c r="F1612" s="31" t="s">
        <v>1756</v>
      </c>
      <c r="G1612" s="16" t="s">
        <v>12</v>
      </c>
      <c r="H1612" s="17" t="s">
        <v>13</v>
      </c>
      <c r="I1612" s="16" t="s">
        <v>14</v>
      </c>
      <c r="J1612" s="39">
        <v>16933</v>
      </c>
      <c r="K1612" s="18">
        <v>16933</v>
      </c>
      <c r="L1612" s="969">
        <v>0</v>
      </c>
      <c r="M1612" s="39">
        <v>0</v>
      </c>
      <c r="N1612" s="1075">
        <v>0</v>
      </c>
      <c r="O1612" s="39">
        <v>0</v>
      </c>
      <c r="P1612" s="1075">
        <v>0</v>
      </c>
      <c r="Q1612" s="39">
        <v>0</v>
      </c>
      <c r="R1612" s="1075">
        <v>0</v>
      </c>
      <c r="S1612" s="39">
        <v>0</v>
      </c>
      <c r="T1612" s="1075">
        <v>1</v>
      </c>
      <c r="U1612" s="39">
        <v>16933</v>
      </c>
      <c r="V1612" s="1075">
        <v>0</v>
      </c>
      <c r="W1612" s="39">
        <v>0</v>
      </c>
      <c r="X1612" s="1075">
        <v>0</v>
      </c>
      <c r="Y1612" s="39">
        <v>0</v>
      </c>
      <c r="Z1612" s="1075">
        <v>0</v>
      </c>
      <c r="AA1612" s="39">
        <v>0</v>
      </c>
      <c r="AB1612" s="1075">
        <v>0</v>
      </c>
      <c r="AC1612" s="39">
        <v>0</v>
      </c>
      <c r="AD1612" s="1075">
        <v>0</v>
      </c>
      <c r="AE1612" s="39">
        <v>0</v>
      </c>
      <c r="AF1612" s="1075">
        <v>0</v>
      </c>
      <c r="AG1612" s="39">
        <v>0</v>
      </c>
      <c r="AH1612" s="1075">
        <v>0</v>
      </c>
      <c r="AI1612" s="39">
        <v>0</v>
      </c>
    </row>
    <row r="1613" spans="2:35" s="6" customFormat="1" ht="24">
      <c r="B1613" s="50">
        <v>336</v>
      </c>
      <c r="C1613" s="948" t="s">
        <v>1760</v>
      </c>
      <c r="D1613" s="14"/>
      <c r="E1613" s="947"/>
      <c r="F1613" s="947"/>
      <c r="G1613" s="947"/>
      <c r="H1613" s="947"/>
      <c r="I1613" s="947"/>
      <c r="J1613" s="947"/>
      <c r="K1613" s="29">
        <v>1090006</v>
      </c>
      <c r="L1613" s="947">
        <v>1152</v>
      </c>
      <c r="M1613" s="947">
        <v>819720</v>
      </c>
      <c r="N1613" s="947">
        <v>44</v>
      </c>
      <c r="O1613" s="947">
        <v>31900</v>
      </c>
      <c r="P1613" s="947">
        <v>47</v>
      </c>
      <c r="Q1613" s="947">
        <v>26791</v>
      </c>
      <c r="R1613" s="947">
        <v>162</v>
      </c>
      <c r="S1613" s="947">
        <v>136599</v>
      </c>
      <c r="T1613" s="947">
        <v>700</v>
      </c>
      <c r="U1613" s="947">
        <v>57400</v>
      </c>
      <c r="V1613" s="947">
        <v>0</v>
      </c>
      <c r="W1613" s="947">
        <v>0</v>
      </c>
      <c r="X1613" s="947">
        <v>5</v>
      </c>
      <c r="Y1613" s="947">
        <v>1936</v>
      </c>
      <c r="Z1613" s="947">
        <v>22</v>
      </c>
      <c r="AA1613" s="947">
        <v>13268</v>
      </c>
      <c r="AB1613" s="947">
        <v>0</v>
      </c>
      <c r="AC1613" s="947">
        <v>0</v>
      </c>
      <c r="AD1613" s="947">
        <v>7</v>
      </c>
      <c r="AE1613" s="947">
        <v>2392</v>
      </c>
      <c r="AF1613" s="947">
        <v>0</v>
      </c>
      <c r="AG1613" s="947">
        <v>0</v>
      </c>
      <c r="AH1613" s="947">
        <v>0</v>
      </c>
      <c r="AI1613" s="947">
        <v>0</v>
      </c>
    </row>
    <row r="1614" spans="2:35" s="6" customFormat="1">
      <c r="B1614" s="50">
        <v>33602</v>
      </c>
      <c r="C1614" s="948" t="s">
        <v>1761</v>
      </c>
      <c r="D1614" s="949"/>
      <c r="E1614" s="950"/>
      <c r="F1614" s="950"/>
      <c r="G1614" s="950"/>
      <c r="H1614" s="950"/>
      <c r="I1614" s="950"/>
      <c r="J1614" s="950"/>
      <c r="K1614" s="1038">
        <v>86101</v>
      </c>
      <c r="L1614" s="950">
        <v>0</v>
      </c>
      <c r="M1614" s="950">
        <v>0</v>
      </c>
      <c r="N1614" s="950">
        <v>4</v>
      </c>
      <c r="O1614" s="950">
        <v>7700</v>
      </c>
      <c r="P1614" s="950">
        <v>5</v>
      </c>
      <c r="Q1614" s="950">
        <v>2135</v>
      </c>
      <c r="R1614" s="950">
        <v>20</v>
      </c>
      <c r="S1614" s="950">
        <v>14282</v>
      </c>
      <c r="T1614" s="950">
        <v>700</v>
      </c>
      <c r="U1614" s="950">
        <v>57400</v>
      </c>
      <c r="V1614" s="950">
        <v>0</v>
      </c>
      <c r="W1614" s="950">
        <v>0</v>
      </c>
      <c r="X1614" s="950">
        <v>4</v>
      </c>
      <c r="Y1614" s="950">
        <v>1708</v>
      </c>
      <c r="Z1614" s="950">
        <v>2</v>
      </c>
      <c r="AA1614" s="950">
        <v>1168</v>
      </c>
      <c r="AB1614" s="950">
        <v>0</v>
      </c>
      <c r="AC1614" s="950">
        <v>0</v>
      </c>
      <c r="AD1614" s="950">
        <v>4</v>
      </c>
      <c r="AE1614" s="950">
        <v>1708</v>
      </c>
      <c r="AF1614" s="950">
        <v>0</v>
      </c>
      <c r="AG1614" s="950">
        <v>0</v>
      </c>
      <c r="AH1614" s="950">
        <v>0</v>
      </c>
      <c r="AI1614" s="950">
        <v>0</v>
      </c>
    </row>
    <row r="1615" spans="2:35" s="6" customFormat="1" ht="66">
      <c r="B1615" s="55">
        <v>1782.2</v>
      </c>
      <c r="C1615" s="24" t="s">
        <v>1762</v>
      </c>
      <c r="D1615" s="11"/>
      <c r="E1615" s="91">
        <v>8</v>
      </c>
      <c r="F1615" s="47" t="s">
        <v>1763</v>
      </c>
      <c r="G1615" s="16" t="s">
        <v>12</v>
      </c>
      <c r="H1615" s="17" t="s">
        <v>13</v>
      </c>
      <c r="I1615" s="16" t="s">
        <v>14</v>
      </c>
      <c r="J1615" s="39">
        <v>1925</v>
      </c>
      <c r="K1615" s="18">
        <v>15400</v>
      </c>
      <c r="L1615" s="969">
        <v>0</v>
      </c>
      <c r="M1615" s="39">
        <v>0</v>
      </c>
      <c r="N1615" s="1075">
        <v>4</v>
      </c>
      <c r="O1615" s="39">
        <v>7700</v>
      </c>
      <c r="P1615" s="1075">
        <v>0</v>
      </c>
      <c r="Q1615" s="39">
        <v>0</v>
      </c>
      <c r="R1615" s="1075">
        <v>4</v>
      </c>
      <c r="S1615" s="39">
        <v>7700</v>
      </c>
      <c r="T1615" s="1075">
        <v>0</v>
      </c>
      <c r="U1615" s="39">
        <v>0</v>
      </c>
      <c r="V1615" s="1075">
        <v>0</v>
      </c>
      <c r="W1615" s="39">
        <v>0</v>
      </c>
      <c r="X1615" s="1075">
        <v>0</v>
      </c>
      <c r="Y1615" s="39">
        <v>0</v>
      </c>
      <c r="Z1615" s="1075">
        <v>0</v>
      </c>
      <c r="AA1615" s="39">
        <v>0</v>
      </c>
      <c r="AB1615" s="1075">
        <v>0</v>
      </c>
      <c r="AC1615" s="39">
        <v>0</v>
      </c>
      <c r="AD1615" s="1075">
        <v>0</v>
      </c>
      <c r="AE1615" s="39">
        <v>0</v>
      </c>
      <c r="AF1615" s="1075">
        <v>0</v>
      </c>
      <c r="AG1615" s="39">
        <v>0</v>
      </c>
      <c r="AH1615" s="1075">
        <v>0</v>
      </c>
      <c r="AI1615" s="39">
        <v>0</v>
      </c>
    </row>
    <row r="1616" spans="2:35" s="6" customFormat="1" ht="66">
      <c r="B1616" s="55">
        <v>395</v>
      </c>
      <c r="C1616" s="25" t="s">
        <v>1765</v>
      </c>
      <c r="D1616" s="132"/>
      <c r="E1616" s="91">
        <v>21</v>
      </c>
      <c r="F1616" s="47" t="s">
        <v>1763</v>
      </c>
      <c r="G1616" s="16" t="s">
        <v>12</v>
      </c>
      <c r="H1616" s="17" t="s">
        <v>13</v>
      </c>
      <c r="I1616" s="16" t="s">
        <v>14</v>
      </c>
      <c r="J1616" s="39">
        <v>427</v>
      </c>
      <c r="K1616" s="18">
        <v>8967</v>
      </c>
      <c r="L1616" s="969">
        <v>0</v>
      </c>
      <c r="M1616" s="39">
        <v>0</v>
      </c>
      <c r="N1616" s="1075">
        <v>0</v>
      </c>
      <c r="O1616" s="39">
        <v>0</v>
      </c>
      <c r="P1616" s="1075">
        <v>5</v>
      </c>
      <c r="Q1616" s="39">
        <v>2135</v>
      </c>
      <c r="R1616" s="1075">
        <v>8</v>
      </c>
      <c r="S1616" s="39">
        <v>3416</v>
      </c>
      <c r="T1616" s="1075">
        <v>0</v>
      </c>
      <c r="U1616" s="39">
        <v>0</v>
      </c>
      <c r="V1616" s="1075">
        <v>0</v>
      </c>
      <c r="W1616" s="39">
        <v>0</v>
      </c>
      <c r="X1616" s="1075">
        <v>4</v>
      </c>
      <c r="Y1616" s="39">
        <v>1708</v>
      </c>
      <c r="Z1616" s="1075">
        <v>0</v>
      </c>
      <c r="AA1616" s="39">
        <v>0</v>
      </c>
      <c r="AB1616" s="1075">
        <v>0</v>
      </c>
      <c r="AC1616" s="39">
        <v>0</v>
      </c>
      <c r="AD1616" s="1075">
        <v>4</v>
      </c>
      <c r="AE1616" s="39">
        <v>1708</v>
      </c>
      <c r="AF1616" s="1075">
        <v>0</v>
      </c>
      <c r="AG1616" s="39">
        <v>0</v>
      </c>
      <c r="AH1616" s="1075">
        <v>0</v>
      </c>
      <c r="AI1616" s="39">
        <v>0</v>
      </c>
    </row>
    <row r="1617" spans="2:35" s="6" customFormat="1" ht="66">
      <c r="B1617" s="55">
        <v>540</v>
      </c>
      <c r="C1617" s="24" t="s">
        <v>1766</v>
      </c>
      <c r="D1617" s="11"/>
      <c r="E1617" s="91">
        <v>7</v>
      </c>
      <c r="F1617" s="47" t="s">
        <v>1763</v>
      </c>
      <c r="G1617" s="16" t="s">
        <v>12</v>
      </c>
      <c r="H1617" s="17" t="s">
        <v>13</v>
      </c>
      <c r="I1617" s="16" t="s">
        <v>14</v>
      </c>
      <c r="J1617" s="39">
        <v>584</v>
      </c>
      <c r="K1617" s="18">
        <v>4088</v>
      </c>
      <c r="L1617" s="969">
        <v>0</v>
      </c>
      <c r="M1617" s="39">
        <v>0</v>
      </c>
      <c r="N1617" s="1075">
        <v>0</v>
      </c>
      <c r="O1617" s="39">
        <v>0</v>
      </c>
      <c r="P1617" s="1075">
        <v>0</v>
      </c>
      <c r="Q1617" s="39">
        <v>0</v>
      </c>
      <c r="R1617" s="1075">
        <v>5</v>
      </c>
      <c r="S1617" s="39">
        <v>2920</v>
      </c>
      <c r="T1617" s="1075">
        <v>0</v>
      </c>
      <c r="U1617" s="39">
        <v>0</v>
      </c>
      <c r="V1617" s="1075">
        <v>0</v>
      </c>
      <c r="W1617" s="39">
        <v>0</v>
      </c>
      <c r="X1617" s="1075">
        <v>0</v>
      </c>
      <c r="Y1617" s="39">
        <v>0</v>
      </c>
      <c r="Z1617" s="1075">
        <v>2</v>
      </c>
      <c r="AA1617" s="39">
        <v>1168</v>
      </c>
      <c r="AB1617" s="1075">
        <v>0</v>
      </c>
      <c r="AC1617" s="39">
        <v>0</v>
      </c>
      <c r="AD1617" s="1075">
        <v>0</v>
      </c>
      <c r="AE1617" s="39">
        <v>0</v>
      </c>
      <c r="AF1617" s="1075">
        <v>0</v>
      </c>
      <c r="AG1617" s="39">
        <v>0</v>
      </c>
      <c r="AH1617" s="1075">
        <v>0</v>
      </c>
      <c r="AI1617" s="39">
        <v>0</v>
      </c>
    </row>
    <row r="1618" spans="2:35" s="6" customFormat="1" ht="66">
      <c r="B1618" s="55">
        <v>75.400000000000006</v>
      </c>
      <c r="C1618" s="25" t="s">
        <v>1767</v>
      </c>
      <c r="D1618" s="11"/>
      <c r="E1618" s="91">
        <v>703</v>
      </c>
      <c r="F1618" s="232" t="s">
        <v>1763</v>
      </c>
      <c r="G1618" s="16" t="s">
        <v>12</v>
      </c>
      <c r="H1618" s="17" t="s">
        <v>13</v>
      </c>
      <c r="I1618" s="16" t="s">
        <v>14</v>
      </c>
      <c r="J1618" s="39">
        <v>82</v>
      </c>
      <c r="K1618" s="18">
        <v>57646</v>
      </c>
      <c r="L1618" s="969">
        <v>0</v>
      </c>
      <c r="M1618" s="39">
        <v>0</v>
      </c>
      <c r="N1618" s="1075">
        <v>0</v>
      </c>
      <c r="O1618" s="39">
        <v>0</v>
      </c>
      <c r="P1618" s="1075">
        <v>0</v>
      </c>
      <c r="Q1618" s="39">
        <v>0</v>
      </c>
      <c r="R1618" s="1075">
        <v>3</v>
      </c>
      <c r="S1618" s="39">
        <v>246</v>
      </c>
      <c r="T1618" s="1075">
        <v>700</v>
      </c>
      <c r="U1618" s="39">
        <v>57400</v>
      </c>
      <c r="V1618" s="1075">
        <v>0</v>
      </c>
      <c r="W1618" s="39">
        <v>0</v>
      </c>
      <c r="X1618" s="1075">
        <v>0</v>
      </c>
      <c r="Y1618" s="39">
        <v>0</v>
      </c>
      <c r="Z1618" s="1075">
        <v>0</v>
      </c>
      <c r="AA1618" s="39">
        <v>0</v>
      </c>
      <c r="AB1618" s="1075">
        <v>0</v>
      </c>
      <c r="AC1618" s="39">
        <v>0</v>
      </c>
      <c r="AD1618" s="1075">
        <v>0</v>
      </c>
      <c r="AE1618" s="39">
        <v>0</v>
      </c>
      <c r="AF1618" s="1075">
        <v>0</v>
      </c>
      <c r="AG1618" s="39">
        <v>0</v>
      </c>
      <c r="AH1618" s="1075">
        <v>0</v>
      </c>
      <c r="AI1618" s="39">
        <v>0</v>
      </c>
    </row>
    <row r="1619" spans="2:35" s="6" customFormat="1" ht="36">
      <c r="B1619" s="50">
        <v>33603</v>
      </c>
      <c r="C1619" s="948" t="s">
        <v>1768</v>
      </c>
      <c r="D1619" s="949"/>
      <c r="E1619" s="950"/>
      <c r="F1619" s="950"/>
      <c r="G1619" s="950"/>
      <c r="H1619" s="950"/>
      <c r="I1619" s="950"/>
      <c r="J1619" s="950"/>
      <c r="K1619" s="1038">
        <v>0</v>
      </c>
      <c r="L1619" s="950">
        <v>0</v>
      </c>
      <c r="M1619" s="950">
        <v>0</v>
      </c>
      <c r="N1619" s="950">
        <v>0</v>
      </c>
      <c r="O1619" s="950">
        <v>0</v>
      </c>
      <c r="P1619" s="950">
        <v>0</v>
      </c>
      <c r="Q1619" s="950">
        <v>0</v>
      </c>
      <c r="R1619" s="950">
        <v>0</v>
      </c>
      <c r="S1619" s="950">
        <v>0</v>
      </c>
      <c r="T1619" s="950">
        <v>0</v>
      </c>
      <c r="U1619" s="950">
        <v>0</v>
      </c>
      <c r="V1619" s="950">
        <v>0</v>
      </c>
      <c r="W1619" s="950">
        <v>0</v>
      </c>
      <c r="X1619" s="950">
        <v>0</v>
      </c>
      <c r="Y1619" s="950">
        <v>0</v>
      </c>
      <c r="Z1619" s="950">
        <v>0</v>
      </c>
      <c r="AA1619" s="950">
        <v>0</v>
      </c>
      <c r="AB1619" s="950">
        <v>0</v>
      </c>
      <c r="AC1619" s="950">
        <v>0</v>
      </c>
      <c r="AD1619" s="950">
        <v>0</v>
      </c>
      <c r="AE1619" s="950">
        <v>0</v>
      </c>
      <c r="AF1619" s="950">
        <v>0</v>
      </c>
      <c r="AG1619" s="950">
        <v>0</v>
      </c>
      <c r="AH1619" s="950">
        <v>0</v>
      </c>
      <c r="AI1619" s="950">
        <v>0</v>
      </c>
    </row>
    <row r="1620" spans="2:35" s="6" customFormat="1" ht="66">
      <c r="B1620" s="219">
        <v>3347</v>
      </c>
      <c r="C1620" s="13" t="s">
        <v>1769</v>
      </c>
      <c r="D1620" s="132"/>
      <c r="E1620" s="91">
        <v>0</v>
      </c>
      <c r="F1620" s="47" t="s">
        <v>1763</v>
      </c>
      <c r="G1620" s="16" t="s">
        <v>12</v>
      </c>
      <c r="H1620" s="17" t="s">
        <v>13</v>
      </c>
      <c r="I1620" s="16" t="s">
        <v>14</v>
      </c>
      <c r="J1620" s="39">
        <v>3615</v>
      </c>
      <c r="K1620" s="18">
        <v>0</v>
      </c>
      <c r="L1620" s="969">
        <v>0</v>
      </c>
      <c r="M1620" s="39">
        <v>0</v>
      </c>
      <c r="N1620" s="1075">
        <v>0</v>
      </c>
      <c r="O1620" s="39">
        <v>0</v>
      </c>
      <c r="P1620" s="1075">
        <v>0</v>
      </c>
      <c r="Q1620" s="39">
        <v>0</v>
      </c>
      <c r="R1620" s="1075">
        <v>0</v>
      </c>
      <c r="S1620" s="39">
        <v>0</v>
      </c>
      <c r="T1620" s="1075">
        <v>0</v>
      </c>
      <c r="U1620" s="39">
        <v>0</v>
      </c>
      <c r="V1620" s="1075">
        <v>0</v>
      </c>
      <c r="W1620" s="39">
        <v>0</v>
      </c>
      <c r="X1620" s="1075">
        <v>0</v>
      </c>
      <c r="Y1620" s="39">
        <v>0</v>
      </c>
      <c r="Z1620" s="1075">
        <v>0</v>
      </c>
      <c r="AA1620" s="39">
        <v>0</v>
      </c>
      <c r="AB1620" s="1075">
        <v>0</v>
      </c>
      <c r="AC1620" s="39">
        <v>0</v>
      </c>
      <c r="AD1620" s="1075">
        <v>0</v>
      </c>
      <c r="AE1620" s="39">
        <v>0</v>
      </c>
      <c r="AF1620" s="1075">
        <v>0</v>
      </c>
      <c r="AG1620" s="39">
        <v>0</v>
      </c>
      <c r="AH1620" s="1075">
        <v>0</v>
      </c>
      <c r="AI1620" s="39">
        <v>0</v>
      </c>
    </row>
    <row r="1621" spans="2:35" s="6" customFormat="1" ht="36">
      <c r="B1621" s="50">
        <v>33604</v>
      </c>
      <c r="C1621" s="948" t="s">
        <v>1770</v>
      </c>
      <c r="D1621" s="949"/>
      <c r="E1621" s="950"/>
      <c r="F1621" s="950"/>
      <c r="G1621" s="950"/>
      <c r="H1621" s="950"/>
      <c r="I1621" s="950"/>
      <c r="J1621" s="950"/>
      <c r="K1621" s="1038">
        <v>1003905</v>
      </c>
      <c r="L1621" s="950">
        <v>1152</v>
      </c>
      <c r="M1621" s="950">
        <v>819720</v>
      </c>
      <c r="N1621" s="950">
        <v>40</v>
      </c>
      <c r="O1621" s="950">
        <v>24200</v>
      </c>
      <c r="P1621" s="950">
        <v>42</v>
      </c>
      <c r="Q1621" s="950">
        <v>24656</v>
      </c>
      <c r="R1621" s="950">
        <v>142</v>
      </c>
      <c r="S1621" s="950">
        <v>122317</v>
      </c>
      <c r="T1621" s="950">
        <v>0</v>
      </c>
      <c r="U1621" s="950">
        <v>0</v>
      </c>
      <c r="V1621" s="950">
        <v>0</v>
      </c>
      <c r="W1621" s="950">
        <v>0</v>
      </c>
      <c r="X1621" s="950">
        <v>1</v>
      </c>
      <c r="Y1621" s="950">
        <v>228</v>
      </c>
      <c r="Z1621" s="950">
        <v>20</v>
      </c>
      <c r="AA1621" s="950">
        <v>12100</v>
      </c>
      <c r="AB1621" s="950">
        <v>0</v>
      </c>
      <c r="AC1621" s="950">
        <v>0</v>
      </c>
      <c r="AD1621" s="950">
        <v>3</v>
      </c>
      <c r="AE1621" s="950">
        <v>684</v>
      </c>
      <c r="AF1621" s="950">
        <v>0</v>
      </c>
      <c r="AG1621" s="950">
        <v>0</v>
      </c>
      <c r="AH1621" s="950">
        <v>0</v>
      </c>
      <c r="AI1621" s="950">
        <v>0</v>
      </c>
    </row>
    <row r="1622" spans="2:35" s="6" customFormat="1" ht="66">
      <c r="B1622" s="55">
        <v>600</v>
      </c>
      <c r="C1622" s="27" t="s">
        <v>1772</v>
      </c>
      <c r="D1622" s="11"/>
      <c r="E1622" s="91">
        <v>3</v>
      </c>
      <c r="F1622" s="47" t="s">
        <v>40</v>
      </c>
      <c r="G1622" s="16" t="s">
        <v>12</v>
      </c>
      <c r="H1622" s="17" t="s">
        <v>13</v>
      </c>
      <c r="I1622" s="16" t="s">
        <v>14</v>
      </c>
      <c r="J1622" s="39">
        <v>648</v>
      </c>
      <c r="K1622" s="18">
        <v>1944</v>
      </c>
      <c r="L1622" s="969">
        <v>0</v>
      </c>
      <c r="M1622" s="39">
        <v>0</v>
      </c>
      <c r="N1622" s="1075">
        <v>0</v>
      </c>
      <c r="O1622" s="39">
        <v>0</v>
      </c>
      <c r="P1622" s="1075">
        <v>0</v>
      </c>
      <c r="Q1622" s="39">
        <v>0</v>
      </c>
      <c r="R1622" s="1075">
        <v>3</v>
      </c>
      <c r="S1622" s="39">
        <v>1944</v>
      </c>
      <c r="T1622" s="1075">
        <v>0</v>
      </c>
      <c r="U1622" s="39">
        <v>0</v>
      </c>
      <c r="V1622" s="1075">
        <v>0</v>
      </c>
      <c r="W1622" s="39">
        <v>0</v>
      </c>
      <c r="X1622" s="1075">
        <v>0</v>
      </c>
      <c r="Y1622" s="39">
        <v>0</v>
      </c>
      <c r="Z1622" s="1075">
        <v>0</v>
      </c>
      <c r="AA1622" s="39">
        <v>0</v>
      </c>
      <c r="AB1622" s="1075">
        <v>0</v>
      </c>
      <c r="AC1622" s="39">
        <v>0</v>
      </c>
      <c r="AD1622" s="1075">
        <v>0</v>
      </c>
      <c r="AE1622" s="39">
        <v>0</v>
      </c>
      <c r="AF1622" s="1075">
        <v>0</v>
      </c>
      <c r="AG1622" s="39">
        <v>0</v>
      </c>
      <c r="AH1622" s="1075">
        <v>0</v>
      </c>
      <c r="AI1622" s="39">
        <v>0</v>
      </c>
    </row>
    <row r="1623" spans="2:35" s="6" customFormat="1" ht="66">
      <c r="B1623" s="55">
        <v>6000</v>
      </c>
      <c r="C1623" s="27" t="s">
        <v>1774</v>
      </c>
      <c r="D1623" s="11"/>
      <c r="E1623" s="91">
        <v>1</v>
      </c>
      <c r="F1623" s="31" t="s">
        <v>108</v>
      </c>
      <c r="G1623" s="16" t="s">
        <v>12</v>
      </c>
      <c r="H1623" s="17" t="s">
        <v>13</v>
      </c>
      <c r="I1623" s="16" t="s">
        <v>14</v>
      </c>
      <c r="J1623" s="39">
        <v>6480</v>
      </c>
      <c r="K1623" s="18">
        <v>6480</v>
      </c>
      <c r="L1623" s="969">
        <v>0</v>
      </c>
      <c r="M1623" s="39">
        <v>0</v>
      </c>
      <c r="N1623" s="1075">
        <v>0</v>
      </c>
      <c r="O1623" s="39">
        <v>0</v>
      </c>
      <c r="P1623" s="1075">
        <v>0</v>
      </c>
      <c r="Q1623" s="39">
        <v>0</v>
      </c>
      <c r="R1623" s="1075">
        <v>1</v>
      </c>
      <c r="S1623" s="39">
        <v>6480</v>
      </c>
      <c r="T1623" s="1075">
        <v>0</v>
      </c>
      <c r="U1623" s="39">
        <v>0</v>
      </c>
      <c r="V1623" s="1075">
        <v>0</v>
      </c>
      <c r="W1623" s="39">
        <v>0</v>
      </c>
      <c r="X1623" s="1075">
        <v>0</v>
      </c>
      <c r="Y1623" s="39">
        <v>0</v>
      </c>
      <c r="Z1623" s="1075">
        <v>0</v>
      </c>
      <c r="AA1623" s="39">
        <v>0</v>
      </c>
      <c r="AB1623" s="1075">
        <v>0</v>
      </c>
      <c r="AC1623" s="39">
        <v>0</v>
      </c>
      <c r="AD1623" s="1075">
        <v>0</v>
      </c>
      <c r="AE1623" s="39">
        <v>0</v>
      </c>
      <c r="AF1623" s="1075">
        <v>0</v>
      </c>
      <c r="AG1623" s="39">
        <v>0</v>
      </c>
      <c r="AH1623" s="1075">
        <v>0</v>
      </c>
      <c r="AI1623" s="39">
        <v>0</v>
      </c>
    </row>
    <row r="1624" spans="2:35" s="6" customFormat="1" ht="66">
      <c r="B1624" s="55">
        <v>10801</v>
      </c>
      <c r="C1624" s="24" t="s">
        <v>1775</v>
      </c>
      <c r="D1624" s="11"/>
      <c r="E1624" s="91">
        <v>5</v>
      </c>
      <c r="F1624" s="31" t="s">
        <v>648</v>
      </c>
      <c r="G1624" s="16" t="s">
        <v>12</v>
      </c>
      <c r="H1624" s="17" t="s">
        <v>13</v>
      </c>
      <c r="I1624" s="16" t="s">
        <v>14</v>
      </c>
      <c r="J1624" s="39">
        <v>11666</v>
      </c>
      <c r="K1624" s="18">
        <v>58330</v>
      </c>
      <c r="L1624" s="969">
        <v>0</v>
      </c>
      <c r="M1624" s="39">
        <v>0</v>
      </c>
      <c r="N1624" s="1075">
        <v>0</v>
      </c>
      <c r="O1624" s="39">
        <v>0</v>
      </c>
      <c r="P1624" s="1075">
        <v>0</v>
      </c>
      <c r="Q1624" s="39">
        <v>0</v>
      </c>
      <c r="R1624" s="1075">
        <v>5</v>
      </c>
      <c r="S1624" s="39">
        <v>58330</v>
      </c>
      <c r="T1624" s="1075">
        <v>0</v>
      </c>
      <c r="U1624" s="39">
        <v>0</v>
      </c>
      <c r="V1624" s="1075">
        <v>0</v>
      </c>
      <c r="W1624" s="39">
        <v>0</v>
      </c>
      <c r="X1624" s="1075">
        <v>0</v>
      </c>
      <c r="Y1624" s="39">
        <v>0</v>
      </c>
      <c r="Z1624" s="1075">
        <v>0</v>
      </c>
      <c r="AA1624" s="39">
        <v>0</v>
      </c>
      <c r="AB1624" s="1075">
        <v>0</v>
      </c>
      <c r="AC1624" s="39">
        <v>0</v>
      </c>
      <c r="AD1624" s="1075">
        <v>0</v>
      </c>
      <c r="AE1624" s="39">
        <v>0</v>
      </c>
      <c r="AF1624" s="1075">
        <v>0</v>
      </c>
      <c r="AG1624" s="39">
        <v>0</v>
      </c>
      <c r="AH1624" s="1075">
        <v>0</v>
      </c>
      <c r="AI1624" s="39">
        <v>0</v>
      </c>
    </row>
    <row r="1625" spans="2:35" s="6" customFormat="1" ht="66">
      <c r="B1625" s="55">
        <v>281.88</v>
      </c>
      <c r="C1625" s="25" t="s">
        <v>1776</v>
      </c>
      <c r="D1625" s="11"/>
      <c r="E1625" s="91">
        <v>100</v>
      </c>
      <c r="F1625" s="31" t="s">
        <v>648</v>
      </c>
      <c r="G1625" s="16" t="s">
        <v>12</v>
      </c>
      <c r="H1625" s="17" t="s">
        <v>13</v>
      </c>
      <c r="I1625" s="16" t="s">
        <v>14</v>
      </c>
      <c r="J1625" s="39">
        <v>605</v>
      </c>
      <c r="K1625" s="18">
        <v>60500</v>
      </c>
      <c r="L1625" s="969">
        <v>0</v>
      </c>
      <c r="M1625" s="39">
        <v>0</v>
      </c>
      <c r="N1625" s="1075">
        <v>40</v>
      </c>
      <c r="O1625" s="39">
        <v>24200</v>
      </c>
      <c r="P1625" s="1075">
        <v>40</v>
      </c>
      <c r="Q1625" s="39">
        <v>24200</v>
      </c>
      <c r="R1625" s="1075">
        <v>0</v>
      </c>
      <c r="S1625" s="39">
        <v>0</v>
      </c>
      <c r="T1625" s="1075">
        <v>0</v>
      </c>
      <c r="U1625" s="39">
        <v>0</v>
      </c>
      <c r="V1625" s="1075">
        <v>0</v>
      </c>
      <c r="W1625" s="39">
        <v>0</v>
      </c>
      <c r="X1625" s="1075">
        <v>0</v>
      </c>
      <c r="Y1625" s="39">
        <v>0</v>
      </c>
      <c r="Z1625" s="1075">
        <v>20</v>
      </c>
      <c r="AA1625" s="39">
        <v>12100</v>
      </c>
      <c r="AB1625" s="1075">
        <v>0</v>
      </c>
      <c r="AC1625" s="39">
        <v>0</v>
      </c>
      <c r="AD1625" s="1075">
        <v>0</v>
      </c>
      <c r="AE1625" s="39">
        <v>0</v>
      </c>
      <c r="AF1625" s="1075">
        <v>0</v>
      </c>
      <c r="AG1625" s="39">
        <v>0</v>
      </c>
      <c r="AH1625" s="1075">
        <v>0</v>
      </c>
      <c r="AI1625" s="39">
        <v>0</v>
      </c>
    </row>
    <row r="1626" spans="2:35" s="6" customFormat="1" ht="66">
      <c r="B1626" s="55">
        <v>1740</v>
      </c>
      <c r="C1626" s="233" t="s">
        <v>1779</v>
      </c>
      <c r="D1626" s="11"/>
      <c r="E1626" s="91">
        <v>6</v>
      </c>
      <c r="F1626" s="31" t="s">
        <v>11</v>
      </c>
      <c r="G1626" s="16" t="s">
        <v>12</v>
      </c>
      <c r="H1626" s="17" t="s">
        <v>13</v>
      </c>
      <c r="I1626" s="16" t="s">
        <v>14</v>
      </c>
      <c r="J1626" s="39">
        <v>1880</v>
      </c>
      <c r="K1626" s="18">
        <v>11280</v>
      </c>
      <c r="L1626" s="969">
        <v>0</v>
      </c>
      <c r="M1626" s="39">
        <v>0</v>
      </c>
      <c r="N1626" s="1075">
        <v>0</v>
      </c>
      <c r="O1626" s="39">
        <v>0</v>
      </c>
      <c r="P1626" s="1075">
        <v>0</v>
      </c>
      <c r="Q1626" s="39">
        <v>0</v>
      </c>
      <c r="R1626" s="1075">
        <v>6</v>
      </c>
      <c r="S1626" s="39">
        <v>11280</v>
      </c>
      <c r="T1626" s="1075">
        <v>0</v>
      </c>
      <c r="U1626" s="39">
        <v>0</v>
      </c>
      <c r="V1626" s="1075">
        <v>0</v>
      </c>
      <c r="W1626" s="39">
        <v>0</v>
      </c>
      <c r="X1626" s="1075">
        <v>0</v>
      </c>
      <c r="Y1626" s="39">
        <v>0</v>
      </c>
      <c r="Z1626" s="1075">
        <v>0</v>
      </c>
      <c r="AA1626" s="39">
        <v>0</v>
      </c>
      <c r="AB1626" s="1075">
        <v>0</v>
      </c>
      <c r="AC1626" s="39">
        <v>0</v>
      </c>
      <c r="AD1626" s="1075">
        <v>0</v>
      </c>
      <c r="AE1626" s="39">
        <v>0</v>
      </c>
      <c r="AF1626" s="1075">
        <v>0</v>
      </c>
      <c r="AG1626" s="39">
        <v>0</v>
      </c>
      <c r="AH1626" s="1075">
        <v>0</v>
      </c>
      <c r="AI1626" s="39">
        <v>0</v>
      </c>
    </row>
    <row r="1627" spans="2:35" s="6" customFormat="1" ht="66">
      <c r="B1627" s="55">
        <v>1500</v>
      </c>
      <c r="C1627" s="12" t="s">
        <v>1780</v>
      </c>
      <c r="D1627" s="11"/>
      <c r="E1627" s="91">
        <v>15</v>
      </c>
      <c r="F1627" s="31" t="s">
        <v>40</v>
      </c>
      <c r="G1627" s="16" t="s">
        <v>12</v>
      </c>
      <c r="H1627" s="17" t="s">
        <v>13</v>
      </c>
      <c r="I1627" s="16" t="s">
        <v>14</v>
      </c>
      <c r="J1627" s="39">
        <v>1620</v>
      </c>
      <c r="K1627" s="18">
        <v>24300</v>
      </c>
      <c r="L1627" s="969">
        <v>12</v>
      </c>
      <c r="M1627" s="39">
        <v>19440</v>
      </c>
      <c r="N1627" s="1075">
        <v>0</v>
      </c>
      <c r="O1627" s="39">
        <v>0</v>
      </c>
      <c r="P1627" s="1075">
        <v>0</v>
      </c>
      <c r="Q1627" s="39">
        <v>0</v>
      </c>
      <c r="R1627" s="1075">
        <v>3</v>
      </c>
      <c r="S1627" s="39">
        <v>4860</v>
      </c>
      <c r="T1627" s="1075">
        <v>0</v>
      </c>
      <c r="U1627" s="39">
        <v>0</v>
      </c>
      <c r="V1627" s="1075">
        <v>0</v>
      </c>
      <c r="W1627" s="39">
        <v>0</v>
      </c>
      <c r="X1627" s="1075">
        <v>0</v>
      </c>
      <c r="Y1627" s="39">
        <v>0</v>
      </c>
      <c r="Z1627" s="1075">
        <v>0</v>
      </c>
      <c r="AA1627" s="39">
        <v>0</v>
      </c>
      <c r="AB1627" s="1075">
        <v>0</v>
      </c>
      <c r="AC1627" s="39">
        <v>0</v>
      </c>
      <c r="AD1627" s="1075">
        <v>0</v>
      </c>
      <c r="AE1627" s="39">
        <v>0</v>
      </c>
      <c r="AF1627" s="1075">
        <v>0</v>
      </c>
      <c r="AG1627" s="39">
        <v>0</v>
      </c>
      <c r="AH1627" s="1075">
        <v>0</v>
      </c>
      <c r="AI1627" s="39">
        <v>0</v>
      </c>
    </row>
    <row r="1628" spans="2:35" s="6" customFormat="1" ht="66">
      <c r="B1628" s="55">
        <v>10000</v>
      </c>
      <c r="C1628" s="27" t="s">
        <v>1782</v>
      </c>
      <c r="D1628" s="11"/>
      <c r="E1628" s="91">
        <v>2</v>
      </c>
      <c r="F1628" s="31" t="s">
        <v>108</v>
      </c>
      <c r="G1628" s="16" t="s">
        <v>12</v>
      </c>
      <c r="H1628" s="17" t="s">
        <v>13</v>
      </c>
      <c r="I1628" s="16" t="s">
        <v>14</v>
      </c>
      <c r="J1628" s="39">
        <v>10800</v>
      </c>
      <c r="K1628" s="18">
        <v>21600</v>
      </c>
      <c r="L1628" s="969">
        <v>0</v>
      </c>
      <c r="M1628" s="39">
        <v>0</v>
      </c>
      <c r="N1628" s="1075">
        <v>0</v>
      </c>
      <c r="O1628" s="39">
        <v>0</v>
      </c>
      <c r="P1628" s="1075">
        <v>0</v>
      </c>
      <c r="Q1628" s="39">
        <v>0</v>
      </c>
      <c r="R1628" s="1075">
        <v>2</v>
      </c>
      <c r="S1628" s="39">
        <v>21600</v>
      </c>
      <c r="T1628" s="1075">
        <v>0</v>
      </c>
      <c r="U1628" s="39">
        <v>0</v>
      </c>
      <c r="V1628" s="1075">
        <v>0</v>
      </c>
      <c r="W1628" s="39">
        <v>0</v>
      </c>
      <c r="X1628" s="1075">
        <v>0</v>
      </c>
      <c r="Y1628" s="39">
        <v>0</v>
      </c>
      <c r="Z1628" s="1075">
        <v>0</v>
      </c>
      <c r="AA1628" s="39">
        <v>0</v>
      </c>
      <c r="AB1628" s="1075">
        <v>0</v>
      </c>
      <c r="AC1628" s="39">
        <v>0</v>
      </c>
      <c r="AD1628" s="1075">
        <v>0</v>
      </c>
      <c r="AE1628" s="39">
        <v>0</v>
      </c>
      <c r="AF1628" s="1075">
        <v>0</v>
      </c>
      <c r="AG1628" s="39">
        <v>0</v>
      </c>
      <c r="AH1628" s="1075">
        <v>0</v>
      </c>
      <c r="AI1628" s="39">
        <v>0</v>
      </c>
    </row>
    <row r="1629" spans="2:35" s="6" customFormat="1" ht="66">
      <c r="B1629" s="55">
        <v>927.42857142857144</v>
      </c>
      <c r="C1629" s="233" t="s">
        <v>1784</v>
      </c>
      <c r="D1629" s="11"/>
      <c r="E1629" s="91">
        <v>12</v>
      </c>
      <c r="F1629" s="31" t="s">
        <v>11</v>
      </c>
      <c r="G1629" s="16" t="s">
        <v>12</v>
      </c>
      <c r="H1629" s="17" t="s">
        <v>13</v>
      </c>
      <c r="I1629" s="16" t="s">
        <v>14</v>
      </c>
      <c r="J1629" s="39">
        <v>1002</v>
      </c>
      <c r="K1629" s="18">
        <v>12024</v>
      </c>
      <c r="L1629" s="969">
        <v>0</v>
      </c>
      <c r="M1629" s="39">
        <v>0</v>
      </c>
      <c r="N1629" s="1075">
        <v>0</v>
      </c>
      <c r="O1629" s="39">
        <v>0</v>
      </c>
      <c r="P1629" s="1075">
        <v>0</v>
      </c>
      <c r="Q1629" s="39">
        <v>0</v>
      </c>
      <c r="R1629" s="1075">
        <v>12</v>
      </c>
      <c r="S1629" s="39">
        <v>12024</v>
      </c>
      <c r="T1629" s="1075">
        <v>0</v>
      </c>
      <c r="U1629" s="39">
        <v>0</v>
      </c>
      <c r="V1629" s="1075">
        <v>0</v>
      </c>
      <c r="W1629" s="39">
        <v>0</v>
      </c>
      <c r="X1629" s="1075">
        <v>0</v>
      </c>
      <c r="Y1629" s="39">
        <v>0</v>
      </c>
      <c r="Z1629" s="1075">
        <v>0</v>
      </c>
      <c r="AA1629" s="39">
        <v>0</v>
      </c>
      <c r="AB1629" s="1075">
        <v>0</v>
      </c>
      <c r="AC1629" s="39">
        <v>0</v>
      </c>
      <c r="AD1629" s="1075">
        <v>0</v>
      </c>
      <c r="AE1629" s="39">
        <v>0</v>
      </c>
      <c r="AF1629" s="1075">
        <v>0</v>
      </c>
      <c r="AG1629" s="39">
        <v>0</v>
      </c>
      <c r="AH1629" s="1075">
        <v>0</v>
      </c>
      <c r="AI1629" s="39">
        <v>0</v>
      </c>
    </row>
    <row r="1630" spans="2:35" s="6" customFormat="1" ht="66">
      <c r="B1630" s="55">
        <v>210.6</v>
      </c>
      <c r="C1630" s="27" t="s">
        <v>1785</v>
      </c>
      <c r="D1630" s="11"/>
      <c r="E1630" s="91">
        <v>15</v>
      </c>
      <c r="F1630" s="31" t="s">
        <v>108</v>
      </c>
      <c r="G1630" s="16" t="s">
        <v>12</v>
      </c>
      <c r="H1630" s="17" t="s">
        <v>13</v>
      </c>
      <c r="I1630" s="16" t="s">
        <v>14</v>
      </c>
      <c r="J1630" s="39">
        <v>228</v>
      </c>
      <c r="K1630" s="18">
        <v>3420</v>
      </c>
      <c r="L1630" s="969">
        <v>0</v>
      </c>
      <c r="M1630" s="39">
        <v>0</v>
      </c>
      <c r="N1630" s="1075">
        <v>0</v>
      </c>
      <c r="O1630" s="39">
        <v>0</v>
      </c>
      <c r="P1630" s="1075">
        <v>2</v>
      </c>
      <c r="Q1630" s="39">
        <v>456</v>
      </c>
      <c r="R1630" s="1075">
        <v>9</v>
      </c>
      <c r="S1630" s="39">
        <v>2052</v>
      </c>
      <c r="T1630" s="1075">
        <v>0</v>
      </c>
      <c r="U1630" s="39">
        <v>0</v>
      </c>
      <c r="V1630" s="1075">
        <v>0</v>
      </c>
      <c r="W1630" s="39">
        <v>0</v>
      </c>
      <c r="X1630" s="1075">
        <v>1</v>
      </c>
      <c r="Y1630" s="39">
        <v>228</v>
      </c>
      <c r="Z1630" s="1075">
        <v>0</v>
      </c>
      <c r="AA1630" s="39">
        <v>0</v>
      </c>
      <c r="AB1630" s="1075">
        <v>0</v>
      </c>
      <c r="AC1630" s="39">
        <v>0</v>
      </c>
      <c r="AD1630" s="1075">
        <v>3</v>
      </c>
      <c r="AE1630" s="39">
        <v>684</v>
      </c>
      <c r="AF1630" s="1075">
        <v>0</v>
      </c>
      <c r="AG1630" s="39">
        <v>0</v>
      </c>
      <c r="AH1630" s="1075">
        <v>0</v>
      </c>
      <c r="AI1630" s="39">
        <v>0</v>
      </c>
    </row>
    <row r="1631" spans="2:35" s="6" customFormat="1" ht="66">
      <c r="B1631" s="55">
        <v>2450.5300000000002</v>
      </c>
      <c r="C1631" s="25" t="s">
        <v>1786</v>
      </c>
      <c r="D1631" s="11"/>
      <c r="E1631" s="91">
        <v>1</v>
      </c>
      <c r="F1631" s="31" t="s">
        <v>11</v>
      </c>
      <c r="G1631" s="16" t="s">
        <v>12</v>
      </c>
      <c r="H1631" s="17" t="s">
        <v>13</v>
      </c>
      <c r="I1631" s="16" t="s">
        <v>14</v>
      </c>
      <c r="J1631" s="39">
        <v>2647</v>
      </c>
      <c r="K1631" s="18">
        <v>2647</v>
      </c>
      <c r="L1631" s="969">
        <v>0</v>
      </c>
      <c r="M1631" s="39">
        <v>0</v>
      </c>
      <c r="N1631" s="1075">
        <v>0</v>
      </c>
      <c r="O1631" s="39">
        <v>0</v>
      </c>
      <c r="P1631" s="1075">
        <v>0</v>
      </c>
      <c r="Q1631" s="39">
        <v>0</v>
      </c>
      <c r="R1631" s="1075">
        <v>1</v>
      </c>
      <c r="S1631" s="39">
        <v>2647</v>
      </c>
      <c r="T1631" s="1075">
        <v>0</v>
      </c>
      <c r="U1631" s="39">
        <v>0</v>
      </c>
      <c r="V1631" s="1075">
        <v>0</v>
      </c>
      <c r="W1631" s="39">
        <v>0</v>
      </c>
      <c r="X1631" s="1075">
        <v>0</v>
      </c>
      <c r="Y1631" s="39">
        <v>0</v>
      </c>
      <c r="Z1631" s="1075">
        <v>0</v>
      </c>
      <c r="AA1631" s="39">
        <v>0</v>
      </c>
      <c r="AB1631" s="1075">
        <v>0</v>
      </c>
      <c r="AC1631" s="39">
        <v>0</v>
      </c>
      <c r="AD1631" s="1075">
        <v>0</v>
      </c>
      <c r="AE1631" s="39">
        <v>0</v>
      </c>
      <c r="AF1631" s="1075">
        <v>0</v>
      </c>
      <c r="AG1631" s="39">
        <v>0</v>
      </c>
      <c r="AH1631" s="1075">
        <v>0</v>
      </c>
      <c r="AI1631" s="39">
        <v>0</v>
      </c>
    </row>
    <row r="1632" spans="2:35" s="6" customFormat="1" ht="66">
      <c r="B1632" s="55">
        <v>10</v>
      </c>
      <c r="C1632" s="24" t="s">
        <v>1790</v>
      </c>
      <c r="D1632" s="11"/>
      <c r="E1632" s="91">
        <v>100</v>
      </c>
      <c r="F1632" s="31" t="s">
        <v>11</v>
      </c>
      <c r="G1632" s="16" t="s">
        <v>12</v>
      </c>
      <c r="H1632" s="17" t="s">
        <v>13</v>
      </c>
      <c r="I1632" s="16" t="s">
        <v>14</v>
      </c>
      <c r="J1632" s="39">
        <v>11</v>
      </c>
      <c r="K1632" s="18">
        <v>1100</v>
      </c>
      <c r="L1632" s="969">
        <v>0</v>
      </c>
      <c r="M1632" s="39">
        <v>0</v>
      </c>
      <c r="N1632" s="1075">
        <v>0</v>
      </c>
      <c r="O1632" s="39">
        <v>0</v>
      </c>
      <c r="P1632" s="1075">
        <v>0</v>
      </c>
      <c r="Q1632" s="39">
        <v>0</v>
      </c>
      <c r="R1632" s="1075">
        <v>100</v>
      </c>
      <c r="S1632" s="39">
        <v>1100</v>
      </c>
      <c r="T1632" s="1075">
        <v>0</v>
      </c>
      <c r="U1632" s="39">
        <v>0</v>
      </c>
      <c r="V1632" s="1075">
        <v>0</v>
      </c>
      <c r="W1632" s="39">
        <v>0</v>
      </c>
      <c r="X1632" s="1075">
        <v>0</v>
      </c>
      <c r="Y1632" s="39">
        <v>0</v>
      </c>
      <c r="Z1632" s="1075">
        <v>0</v>
      </c>
      <c r="AA1632" s="39">
        <v>0</v>
      </c>
      <c r="AB1632" s="1075">
        <v>0</v>
      </c>
      <c r="AC1632" s="39">
        <v>0</v>
      </c>
      <c r="AD1632" s="1075">
        <v>0</v>
      </c>
      <c r="AE1632" s="39">
        <v>0</v>
      </c>
      <c r="AF1632" s="1075">
        <v>0</v>
      </c>
      <c r="AG1632" s="39">
        <v>0</v>
      </c>
      <c r="AH1632" s="1075">
        <v>0</v>
      </c>
      <c r="AI1632" s="39">
        <v>0</v>
      </c>
    </row>
    <row r="1633" spans="2:38" s="6" customFormat="1" ht="66">
      <c r="B1633" s="55">
        <v>10</v>
      </c>
      <c r="C1633" s="24" t="s">
        <v>1790</v>
      </c>
      <c r="D1633" s="11"/>
      <c r="E1633" s="91">
        <v>0</v>
      </c>
      <c r="F1633" s="31" t="s">
        <v>11</v>
      </c>
      <c r="G1633" s="16" t="s">
        <v>12</v>
      </c>
      <c r="H1633" s="17" t="s">
        <v>13</v>
      </c>
      <c r="I1633" s="16" t="s">
        <v>14</v>
      </c>
      <c r="J1633" s="39">
        <v>11</v>
      </c>
      <c r="K1633" s="18">
        <v>0</v>
      </c>
      <c r="L1633" s="969">
        <v>0</v>
      </c>
      <c r="M1633" s="39">
        <v>0</v>
      </c>
      <c r="N1633" s="1075">
        <v>0</v>
      </c>
      <c r="O1633" s="39">
        <v>0</v>
      </c>
      <c r="P1633" s="1075">
        <v>0</v>
      </c>
      <c r="Q1633" s="39">
        <v>0</v>
      </c>
      <c r="R1633" s="1075">
        <v>0</v>
      </c>
      <c r="S1633" s="39">
        <v>0</v>
      </c>
      <c r="T1633" s="1075">
        <v>0</v>
      </c>
      <c r="U1633" s="39">
        <v>0</v>
      </c>
      <c r="V1633" s="1075">
        <v>0</v>
      </c>
      <c r="W1633" s="39">
        <v>0</v>
      </c>
      <c r="X1633" s="1075">
        <v>0</v>
      </c>
      <c r="Y1633" s="39">
        <v>0</v>
      </c>
      <c r="Z1633" s="1075">
        <v>0</v>
      </c>
      <c r="AA1633" s="39">
        <v>0</v>
      </c>
      <c r="AB1633" s="1075">
        <v>0</v>
      </c>
      <c r="AC1633" s="39">
        <v>0</v>
      </c>
      <c r="AD1633" s="1075">
        <v>0</v>
      </c>
      <c r="AE1633" s="39">
        <v>0</v>
      </c>
      <c r="AF1633" s="1075">
        <v>0</v>
      </c>
      <c r="AG1633" s="39">
        <v>0</v>
      </c>
      <c r="AH1633" s="1075">
        <v>0</v>
      </c>
      <c r="AI1633" s="39">
        <v>0</v>
      </c>
    </row>
    <row r="1634" spans="2:38" s="6" customFormat="1" ht="66">
      <c r="B1634" s="55">
        <v>20000</v>
      </c>
      <c r="C1634" s="24" t="s">
        <v>1791</v>
      </c>
      <c r="D1634" s="11"/>
      <c r="E1634" s="91">
        <v>0</v>
      </c>
      <c r="F1634" s="31" t="s">
        <v>11</v>
      </c>
      <c r="G1634" s="16" t="s">
        <v>12</v>
      </c>
      <c r="H1634" s="17" t="s">
        <v>13</v>
      </c>
      <c r="I1634" s="16" t="s">
        <v>14</v>
      </c>
      <c r="J1634" s="39">
        <v>21600</v>
      </c>
      <c r="K1634" s="18">
        <v>0</v>
      </c>
      <c r="L1634" s="969">
        <v>0</v>
      </c>
      <c r="M1634" s="39">
        <v>0</v>
      </c>
      <c r="N1634" s="1075">
        <v>0</v>
      </c>
      <c r="O1634" s="39">
        <v>0</v>
      </c>
      <c r="P1634" s="1075">
        <v>0</v>
      </c>
      <c r="Q1634" s="39">
        <v>0</v>
      </c>
      <c r="R1634" s="1075">
        <v>0</v>
      </c>
      <c r="S1634" s="39">
        <v>0</v>
      </c>
      <c r="T1634" s="1075">
        <v>0</v>
      </c>
      <c r="U1634" s="39">
        <v>0</v>
      </c>
      <c r="V1634" s="1075">
        <v>0</v>
      </c>
      <c r="W1634" s="39">
        <v>0</v>
      </c>
      <c r="X1634" s="1075">
        <v>0</v>
      </c>
      <c r="Y1634" s="39">
        <v>0</v>
      </c>
      <c r="Z1634" s="1075">
        <v>0</v>
      </c>
      <c r="AA1634" s="39">
        <v>0</v>
      </c>
      <c r="AB1634" s="1075">
        <v>0</v>
      </c>
      <c r="AC1634" s="39">
        <v>0</v>
      </c>
      <c r="AD1634" s="1075">
        <v>0</v>
      </c>
      <c r="AE1634" s="39">
        <v>0</v>
      </c>
      <c r="AF1634" s="1075">
        <v>0</v>
      </c>
      <c r="AG1634" s="39">
        <v>0</v>
      </c>
      <c r="AH1634" s="1075">
        <v>0</v>
      </c>
      <c r="AI1634" s="39">
        <v>0</v>
      </c>
    </row>
    <row r="1635" spans="2:38" s="6" customFormat="1" ht="66">
      <c r="B1635" s="55">
        <v>650</v>
      </c>
      <c r="C1635" s="24" t="s">
        <v>1792</v>
      </c>
      <c r="D1635" s="11"/>
      <c r="E1635" s="91">
        <v>1140</v>
      </c>
      <c r="F1635" s="31" t="s">
        <v>11</v>
      </c>
      <c r="G1635" s="16" t="s">
        <v>12</v>
      </c>
      <c r="H1635" s="17" t="s">
        <v>13</v>
      </c>
      <c r="I1635" s="16" t="s">
        <v>14</v>
      </c>
      <c r="J1635" s="39">
        <v>702</v>
      </c>
      <c r="K1635" s="18">
        <v>800280</v>
      </c>
      <c r="L1635" s="969">
        <v>1140</v>
      </c>
      <c r="M1635" s="39">
        <v>800280</v>
      </c>
      <c r="N1635" s="1075">
        <v>0</v>
      </c>
      <c r="O1635" s="39">
        <v>0</v>
      </c>
      <c r="P1635" s="1075">
        <v>0</v>
      </c>
      <c r="Q1635" s="39">
        <v>0</v>
      </c>
      <c r="R1635" s="1075">
        <v>0</v>
      </c>
      <c r="S1635" s="39">
        <v>0</v>
      </c>
      <c r="T1635" s="1075">
        <v>0</v>
      </c>
      <c r="U1635" s="39">
        <v>0</v>
      </c>
      <c r="V1635" s="1075">
        <v>0</v>
      </c>
      <c r="W1635" s="39">
        <v>0</v>
      </c>
      <c r="X1635" s="1075">
        <v>0</v>
      </c>
      <c r="Y1635" s="39">
        <v>0</v>
      </c>
      <c r="Z1635" s="1075">
        <v>0</v>
      </c>
      <c r="AA1635" s="39">
        <v>0</v>
      </c>
      <c r="AB1635" s="1075">
        <v>0</v>
      </c>
      <c r="AC1635" s="39">
        <v>0</v>
      </c>
      <c r="AD1635" s="1075">
        <v>0</v>
      </c>
      <c r="AE1635" s="39">
        <v>0</v>
      </c>
      <c r="AF1635" s="1075">
        <v>0</v>
      </c>
      <c r="AG1635" s="39">
        <v>0</v>
      </c>
      <c r="AH1635" s="1075">
        <v>0</v>
      </c>
      <c r="AI1635" s="39">
        <v>0</v>
      </c>
    </row>
    <row r="1636" spans="2:38" s="6" customFormat="1" ht="24">
      <c r="B1636" s="50">
        <v>339</v>
      </c>
      <c r="C1636" s="948" t="s">
        <v>1793</v>
      </c>
      <c r="D1636" s="14"/>
      <c r="E1636" s="947">
        <v>2</v>
      </c>
      <c r="F1636" s="947"/>
      <c r="G1636" s="947"/>
      <c r="H1636" s="947"/>
      <c r="I1636" s="947"/>
      <c r="J1636" s="947"/>
      <c r="K1636" s="29">
        <v>24000</v>
      </c>
      <c r="L1636" s="947">
        <v>0</v>
      </c>
      <c r="M1636" s="947">
        <v>0</v>
      </c>
      <c r="N1636" s="947">
        <v>0</v>
      </c>
      <c r="O1636" s="947">
        <v>0</v>
      </c>
      <c r="P1636" s="947">
        <v>0</v>
      </c>
      <c r="Q1636" s="947">
        <v>0</v>
      </c>
      <c r="R1636" s="947">
        <v>1</v>
      </c>
      <c r="S1636" s="947">
        <v>12000</v>
      </c>
      <c r="T1636" s="947">
        <v>0</v>
      </c>
      <c r="U1636" s="947">
        <v>0</v>
      </c>
      <c r="V1636" s="947">
        <v>0</v>
      </c>
      <c r="W1636" s="947">
        <v>0</v>
      </c>
      <c r="X1636" s="947">
        <v>0</v>
      </c>
      <c r="Y1636" s="947">
        <v>0</v>
      </c>
      <c r="Z1636" s="947">
        <v>1</v>
      </c>
      <c r="AA1636" s="947">
        <v>12000</v>
      </c>
      <c r="AB1636" s="947">
        <v>0</v>
      </c>
      <c r="AC1636" s="947">
        <v>0</v>
      </c>
      <c r="AD1636" s="947">
        <v>0</v>
      </c>
      <c r="AE1636" s="947">
        <v>0</v>
      </c>
      <c r="AF1636" s="947">
        <v>0</v>
      </c>
      <c r="AG1636" s="947">
        <v>0</v>
      </c>
      <c r="AH1636" s="947">
        <v>0</v>
      </c>
      <c r="AI1636" s="947">
        <v>0</v>
      </c>
    </row>
    <row r="1637" spans="2:38" s="6" customFormat="1">
      <c r="B1637" s="50">
        <v>33901</v>
      </c>
      <c r="C1637" s="948" t="s">
        <v>1794</v>
      </c>
      <c r="D1637" s="949"/>
      <c r="E1637" s="950">
        <v>2</v>
      </c>
      <c r="F1637" s="950"/>
      <c r="G1637" s="950"/>
      <c r="H1637" s="950"/>
      <c r="I1637" s="950"/>
      <c r="J1637" s="950"/>
      <c r="K1637" s="1038">
        <v>24000</v>
      </c>
      <c r="L1637" s="950">
        <v>0</v>
      </c>
      <c r="M1637" s="950">
        <v>0</v>
      </c>
      <c r="N1637" s="950">
        <v>0</v>
      </c>
      <c r="O1637" s="950">
        <v>0</v>
      </c>
      <c r="P1637" s="950">
        <v>0</v>
      </c>
      <c r="Q1637" s="950">
        <v>0</v>
      </c>
      <c r="R1637" s="950">
        <v>1</v>
      </c>
      <c r="S1637" s="950">
        <v>12000</v>
      </c>
      <c r="T1637" s="950">
        <v>0</v>
      </c>
      <c r="U1637" s="950">
        <v>0</v>
      </c>
      <c r="V1637" s="950">
        <v>0</v>
      </c>
      <c r="W1637" s="950">
        <v>0</v>
      </c>
      <c r="X1637" s="950">
        <v>0</v>
      </c>
      <c r="Y1637" s="950">
        <v>0</v>
      </c>
      <c r="Z1637" s="950">
        <v>1</v>
      </c>
      <c r="AA1637" s="950">
        <v>12000</v>
      </c>
      <c r="AB1637" s="950">
        <v>0</v>
      </c>
      <c r="AC1637" s="950">
        <v>0</v>
      </c>
      <c r="AD1637" s="950">
        <v>0</v>
      </c>
      <c r="AE1637" s="950">
        <v>0</v>
      </c>
      <c r="AF1637" s="950">
        <v>0</v>
      </c>
      <c r="AG1637" s="950">
        <v>0</v>
      </c>
      <c r="AH1637" s="950">
        <v>0</v>
      </c>
      <c r="AI1637" s="950">
        <v>0</v>
      </c>
    </row>
    <row r="1638" spans="2:38" s="6" customFormat="1" ht="66">
      <c r="B1638" s="154"/>
      <c r="C1638" s="25" t="s">
        <v>1795</v>
      </c>
      <c r="D1638" s="132"/>
      <c r="E1638" s="91">
        <v>2</v>
      </c>
      <c r="F1638" s="31" t="s">
        <v>648</v>
      </c>
      <c r="G1638" s="16" t="s">
        <v>12</v>
      </c>
      <c r="H1638" s="17" t="s">
        <v>13</v>
      </c>
      <c r="I1638" s="16" t="s">
        <v>14</v>
      </c>
      <c r="J1638" s="39">
        <v>12000</v>
      </c>
      <c r="K1638" s="18">
        <v>24000</v>
      </c>
      <c r="L1638" s="969">
        <v>0</v>
      </c>
      <c r="M1638" s="39">
        <v>0</v>
      </c>
      <c r="N1638" s="1075">
        <v>0</v>
      </c>
      <c r="O1638" s="39">
        <v>0</v>
      </c>
      <c r="P1638" s="1075">
        <v>0</v>
      </c>
      <c r="Q1638" s="39">
        <v>0</v>
      </c>
      <c r="R1638" s="1075">
        <v>1</v>
      </c>
      <c r="S1638" s="39">
        <v>12000</v>
      </c>
      <c r="T1638" s="1075">
        <v>0</v>
      </c>
      <c r="U1638" s="39">
        <v>0</v>
      </c>
      <c r="V1638" s="1075">
        <v>0</v>
      </c>
      <c r="W1638" s="39">
        <v>0</v>
      </c>
      <c r="X1638" s="1075">
        <v>0</v>
      </c>
      <c r="Y1638" s="39">
        <v>0</v>
      </c>
      <c r="Z1638" s="1075">
        <v>1</v>
      </c>
      <c r="AA1638" s="39">
        <v>12000</v>
      </c>
      <c r="AB1638" s="1075">
        <v>0</v>
      </c>
      <c r="AC1638" s="39">
        <v>0</v>
      </c>
      <c r="AD1638" s="1075">
        <v>0</v>
      </c>
      <c r="AE1638" s="39">
        <v>0</v>
      </c>
      <c r="AF1638" s="1075">
        <v>0</v>
      </c>
      <c r="AG1638" s="39">
        <v>0</v>
      </c>
      <c r="AH1638" s="1075">
        <v>0</v>
      </c>
      <c r="AI1638" s="39">
        <v>0</v>
      </c>
    </row>
    <row r="1639" spans="2:38" s="6" customFormat="1" ht="24">
      <c r="B1639" s="50">
        <v>3400</v>
      </c>
      <c r="C1639" s="155" t="s">
        <v>1796</v>
      </c>
      <c r="D1639" s="14"/>
      <c r="E1639" s="947">
        <v>26</v>
      </c>
      <c r="F1639" s="947"/>
      <c r="G1639" s="947"/>
      <c r="H1639" s="947"/>
      <c r="I1639" s="947"/>
      <c r="J1639" s="947"/>
      <c r="K1639" s="29">
        <v>1022830</v>
      </c>
      <c r="L1639" s="947">
        <v>2</v>
      </c>
      <c r="M1639" s="947">
        <v>3685</v>
      </c>
      <c r="N1639" s="947">
        <v>3</v>
      </c>
      <c r="O1639" s="947">
        <v>6405</v>
      </c>
      <c r="P1639" s="947">
        <v>3</v>
      </c>
      <c r="Q1639" s="947">
        <v>6405</v>
      </c>
      <c r="R1639" s="947">
        <v>4</v>
      </c>
      <c r="S1639" s="947">
        <v>935005</v>
      </c>
      <c r="T1639" s="947">
        <v>2</v>
      </c>
      <c r="U1639" s="947">
        <v>3685</v>
      </c>
      <c r="V1639" s="947">
        <v>3</v>
      </c>
      <c r="W1639" s="947">
        <v>6405</v>
      </c>
      <c r="X1639" s="947">
        <v>1</v>
      </c>
      <c r="Y1639" s="947">
        <v>1500</v>
      </c>
      <c r="Z1639" s="947">
        <v>3</v>
      </c>
      <c r="AA1639" s="947">
        <v>51020</v>
      </c>
      <c r="AB1639" s="947">
        <v>1</v>
      </c>
      <c r="AC1639" s="947">
        <v>1500</v>
      </c>
      <c r="AD1639" s="947">
        <v>1</v>
      </c>
      <c r="AE1639" s="947">
        <v>1500</v>
      </c>
      <c r="AF1639" s="947">
        <v>1</v>
      </c>
      <c r="AG1639" s="947">
        <v>1500</v>
      </c>
      <c r="AH1639" s="947">
        <v>2</v>
      </c>
      <c r="AI1639" s="947">
        <v>4220</v>
      </c>
    </row>
    <row r="1640" spans="2:38" s="6" customFormat="1">
      <c r="B1640" s="50">
        <v>341</v>
      </c>
      <c r="C1640" s="948" t="s">
        <v>1797</v>
      </c>
      <c r="D1640" s="14"/>
      <c r="E1640" s="947">
        <v>23</v>
      </c>
      <c r="F1640" s="947"/>
      <c r="G1640" s="947"/>
      <c r="H1640" s="947"/>
      <c r="I1640" s="947"/>
      <c r="J1640" s="947"/>
      <c r="K1640" s="29">
        <v>44710</v>
      </c>
      <c r="L1640" s="947">
        <v>2</v>
      </c>
      <c r="M1640" s="947">
        <v>3685</v>
      </c>
      <c r="N1640" s="947">
        <v>3</v>
      </c>
      <c r="O1640" s="947">
        <v>6405</v>
      </c>
      <c r="P1640" s="947">
        <v>3</v>
      </c>
      <c r="Q1640" s="947">
        <v>6405</v>
      </c>
      <c r="R1640" s="947">
        <v>2</v>
      </c>
      <c r="S1640" s="947">
        <v>3685</v>
      </c>
      <c r="T1640" s="947">
        <v>2</v>
      </c>
      <c r="U1640" s="947">
        <v>3685</v>
      </c>
      <c r="V1640" s="947">
        <v>3</v>
      </c>
      <c r="W1640" s="947">
        <v>6405</v>
      </c>
      <c r="X1640" s="947">
        <v>1</v>
      </c>
      <c r="Y1640" s="947">
        <v>1500</v>
      </c>
      <c r="Z1640" s="947">
        <v>2</v>
      </c>
      <c r="AA1640" s="947">
        <v>4220</v>
      </c>
      <c r="AB1640" s="947">
        <v>1</v>
      </c>
      <c r="AC1640" s="947">
        <v>1500</v>
      </c>
      <c r="AD1640" s="947">
        <v>1</v>
      </c>
      <c r="AE1640" s="947">
        <v>1500</v>
      </c>
      <c r="AF1640" s="947">
        <v>1</v>
      </c>
      <c r="AG1640" s="947">
        <v>1500</v>
      </c>
      <c r="AH1640" s="947">
        <v>2</v>
      </c>
      <c r="AI1640" s="947">
        <v>4220</v>
      </c>
    </row>
    <row r="1641" spans="2:38" s="6" customFormat="1">
      <c r="B1641" s="50">
        <v>34101</v>
      </c>
      <c r="C1641" s="948" t="s">
        <v>1798</v>
      </c>
      <c r="D1641" s="949"/>
      <c r="E1641" s="950">
        <v>23</v>
      </c>
      <c r="F1641" s="950"/>
      <c r="G1641" s="950"/>
      <c r="H1641" s="950"/>
      <c r="I1641" s="950"/>
      <c r="J1641" s="950"/>
      <c r="K1641" s="1038">
        <v>44710</v>
      </c>
      <c r="L1641" s="950">
        <v>2</v>
      </c>
      <c r="M1641" s="950">
        <v>3685</v>
      </c>
      <c r="N1641" s="950">
        <v>3</v>
      </c>
      <c r="O1641" s="950">
        <v>6405</v>
      </c>
      <c r="P1641" s="950">
        <v>3</v>
      </c>
      <c r="Q1641" s="950">
        <v>6405</v>
      </c>
      <c r="R1641" s="950">
        <v>2</v>
      </c>
      <c r="S1641" s="950">
        <v>3685</v>
      </c>
      <c r="T1641" s="950">
        <v>2</v>
      </c>
      <c r="U1641" s="950">
        <v>3685</v>
      </c>
      <c r="V1641" s="950">
        <v>3</v>
      </c>
      <c r="W1641" s="950">
        <v>6405</v>
      </c>
      <c r="X1641" s="950">
        <v>1</v>
      </c>
      <c r="Y1641" s="950">
        <v>1500</v>
      </c>
      <c r="Z1641" s="950">
        <v>2</v>
      </c>
      <c r="AA1641" s="950">
        <v>4220</v>
      </c>
      <c r="AB1641" s="950">
        <v>1</v>
      </c>
      <c r="AC1641" s="950">
        <v>1500</v>
      </c>
      <c r="AD1641" s="950">
        <v>1</v>
      </c>
      <c r="AE1641" s="950">
        <v>1500</v>
      </c>
      <c r="AF1641" s="950">
        <v>1</v>
      </c>
      <c r="AG1641" s="950">
        <v>1500</v>
      </c>
      <c r="AH1641" s="950">
        <v>2</v>
      </c>
      <c r="AI1641" s="950">
        <v>4220</v>
      </c>
      <c r="AL1641" s="8"/>
    </row>
    <row r="1642" spans="2:38" s="6" customFormat="1" ht="66">
      <c r="B1642" s="50"/>
      <c r="C1642" s="24" t="s">
        <v>1798</v>
      </c>
      <c r="D1642" s="11"/>
      <c r="E1642" s="91">
        <v>23</v>
      </c>
      <c r="F1642" s="31" t="s">
        <v>648</v>
      </c>
      <c r="G1642" s="16" t="s">
        <v>12</v>
      </c>
      <c r="H1642" s="17" t="s">
        <v>13</v>
      </c>
      <c r="I1642" s="16" t="s">
        <v>14</v>
      </c>
      <c r="J1642" s="39"/>
      <c r="K1642" s="18">
        <v>44710</v>
      </c>
      <c r="L1642" s="969">
        <v>2</v>
      </c>
      <c r="M1642" s="39">
        <v>3685</v>
      </c>
      <c r="N1642" s="1075">
        <v>3</v>
      </c>
      <c r="O1642" s="39">
        <v>6405</v>
      </c>
      <c r="P1642" s="1075">
        <v>3</v>
      </c>
      <c r="Q1642" s="39">
        <v>6405</v>
      </c>
      <c r="R1642" s="1075">
        <v>2</v>
      </c>
      <c r="S1642" s="39">
        <v>3685</v>
      </c>
      <c r="T1642" s="1075">
        <v>2</v>
      </c>
      <c r="U1642" s="39">
        <v>3685</v>
      </c>
      <c r="V1642" s="1075">
        <v>3</v>
      </c>
      <c r="W1642" s="39">
        <v>6405</v>
      </c>
      <c r="X1642" s="1075">
        <v>1</v>
      </c>
      <c r="Y1642" s="39">
        <v>1500</v>
      </c>
      <c r="Z1642" s="1075">
        <v>2</v>
      </c>
      <c r="AA1642" s="39">
        <v>4220</v>
      </c>
      <c r="AB1642" s="1075">
        <v>1</v>
      </c>
      <c r="AC1642" s="39">
        <v>1500</v>
      </c>
      <c r="AD1642" s="1075">
        <v>1</v>
      </c>
      <c r="AE1642" s="39">
        <v>1500</v>
      </c>
      <c r="AF1642" s="1075">
        <v>1</v>
      </c>
      <c r="AG1642" s="39">
        <v>1500</v>
      </c>
      <c r="AH1642" s="1075">
        <v>2</v>
      </c>
      <c r="AI1642" s="39">
        <v>4220</v>
      </c>
      <c r="AL1642" s="8"/>
    </row>
    <row r="1643" spans="2:38" s="6" customFormat="1">
      <c r="B1643" s="154"/>
      <c r="C1643" s="25"/>
      <c r="D1643" s="132"/>
      <c r="E1643" s="91">
        <v>0</v>
      </c>
      <c r="F1643" s="31"/>
      <c r="G1643" s="16"/>
      <c r="H1643" s="16"/>
      <c r="I1643" s="16"/>
      <c r="J1643" s="39"/>
      <c r="K1643" s="18">
        <v>0</v>
      </c>
      <c r="L1643" s="969">
        <v>0</v>
      </c>
      <c r="M1643" s="39">
        <v>0</v>
      </c>
      <c r="N1643" s="1075">
        <v>0</v>
      </c>
      <c r="O1643" s="39">
        <v>0</v>
      </c>
      <c r="P1643" s="1075">
        <v>0</v>
      </c>
      <c r="Q1643" s="39">
        <v>0</v>
      </c>
      <c r="R1643" s="1075">
        <v>0</v>
      </c>
      <c r="S1643" s="39">
        <v>0</v>
      </c>
      <c r="T1643" s="1075">
        <v>0</v>
      </c>
      <c r="U1643" s="39">
        <v>0</v>
      </c>
      <c r="V1643" s="1075">
        <v>0</v>
      </c>
      <c r="W1643" s="39">
        <v>0</v>
      </c>
      <c r="X1643" s="1075">
        <v>0</v>
      </c>
      <c r="Y1643" s="39">
        <v>0</v>
      </c>
      <c r="Z1643" s="1075">
        <v>0</v>
      </c>
      <c r="AA1643" s="39">
        <v>0</v>
      </c>
      <c r="AB1643" s="1075">
        <v>0</v>
      </c>
      <c r="AC1643" s="39">
        <v>0</v>
      </c>
      <c r="AD1643" s="1075">
        <v>0</v>
      </c>
      <c r="AE1643" s="39">
        <v>0</v>
      </c>
      <c r="AF1643" s="1075">
        <v>0</v>
      </c>
      <c r="AG1643" s="39">
        <v>0</v>
      </c>
      <c r="AH1643" s="1075">
        <v>0</v>
      </c>
      <c r="AI1643" s="39">
        <v>0</v>
      </c>
      <c r="AL1643" s="8"/>
    </row>
    <row r="1644" spans="2:38" s="6" customFormat="1">
      <c r="B1644" s="50">
        <v>345</v>
      </c>
      <c r="C1644" s="948" t="s">
        <v>1799</v>
      </c>
      <c r="D1644" s="14"/>
      <c r="E1644" s="947">
        <v>3</v>
      </c>
      <c r="F1644" s="947"/>
      <c r="G1644" s="947">
        <v>0</v>
      </c>
      <c r="H1644" s="947">
        <v>0</v>
      </c>
      <c r="I1644" s="947">
        <v>0</v>
      </c>
      <c r="J1644" s="947"/>
      <c r="K1644" s="29">
        <v>978120</v>
      </c>
      <c r="L1644" s="947">
        <v>0</v>
      </c>
      <c r="M1644" s="947">
        <v>0</v>
      </c>
      <c r="N1644" s="947">
        <v>0</v>
      </c>
      <c r="O1644" s="947">
        <v>0</v>
      </c>
      <c r="P1644" s="947">
        <v>0</v>
      </c>
      <c r="Q1644" s="947">
        <v>0</v>
      </c>
      <c r="R1644" s="947">
        <v>2</v>
      </c>
      <c r="S1644" s="947">
        <v>931320</v>
      </c>
      <c r="T1644" s="947">
        <v>0</v>
      </c>
      <c r="U1644" s="947">
        <v>0</v>
      </c>
      <c r="V1644" s="947">
        <v>0</v>
      </c>
      <c r="W1644" s="947">
        <v>0</v>
      </c>
      <c r="X1644" s="947">
        <v>0</v>
      </c>
      <c r="Y1644" s="947">
        <v>0</v>
      </c>
      <c r="Z1644" s="947">
        <v>1</v>
      </c>
      <c r="AA1644" s="947">
        <v>46800</v>
      </c>
      <c r="AB1644" s="947">
        <v>0</v>
      </c>
      <c r="AC1644" s="947">
        <v>0</v>
      </c>
      <c r="AD1644" s="947">
        <v>0</v>
      </c>
      <c r="AE1644" s="947">
        <v>0</v>
      </c>
      <c r="AF1644" s="947">
        <v>0</v>
      </c>
      <c r="AG1644" s="947">
        <v>0</v>
      </c>
      <c r="AH1644" s="947">
        <v>0</v>
      </c>
      <c r="AI1644" s="947">
        <v>0</v>
      </c>
    </row>
    <row r="1645" spans="2:38" s="6" customFormat="1">
      <c r="B1645" s="50">
        <v>34501</v>
      </c>
      <c r="C1645" s="948" t="s">
        <v>1800</v>
      </c>
      <c r="D1645" s="949"/>
      <c r="E1645" s="950">
        <v>3</v>
      </c>
      <c r="F1645" s="950"/>
      <c r="G1645" s="950">
        <v>0</v>
      </c>
      <c r="H1645" s="950">
        <v>0</v>
      </c>
      <c r="I1645" s="950">
        <v>0</v>
      </c>
      <c r="J1645" s="950"/>
      <c r="K1645" s="1038">
        <v>978120</v>
      </c>
      <c r="L1645" s="950">
        <v>0</v>
      </c>
      <c r="M1645" s="950">
        <v>0</v>
      </c>
      <c r="N1645" s="950">
        <v>0</v>
      </c>
      <c r="O1645" s="950">
        <v>0</v>
      </c>
      <c r="P1645" s="950">
        <v>0</v>
      </c>
      <c r="Q1645" s="950">
        <v>0</v>
      </c>
      <c r="R1645" s="950">
        <v>2</v>
      </c>
      <c r="S1645" s="950">
        <v>931320</v>
      </c>
      <c r="T1645" s="950">
        <v>0</v>
      </c>
      <c r="U1645" s="950">
        <v>0</v>
      </c>
      <c r="V1645" s="950">
        <v>0</v>
      </c>
      <c r="W1645" s="950">
        <v>0</v>
      </c>
      <c r="X1645" s="950">
        <v>0</v>
      </c>
      <c r="Y1645" s="950">
        <v>0</v>
      </c>
      <c r="Z1645" s="950">
        <v>1</v>
      </c>
      <c r="AA1645" s="950">
        <v>46800</v>
      </c>
      <c r="AB1645" s="950">
        <v>0</v>
      </c>
      <c r="AC1645" s="950">
        <v>0</v>
      </c>
      <c r="AD1645" s="950">
        <v>0</v>
      </c>
      <c r="AE1645" s="950">
        <v>0</v>
      </c>
      <c r="AF1645" s="950">
        <v>0</v>
      </c>
      <c r="AG1645" s="950">
        <v>0</v>
      </c>
      <c r="AH1645" s="950">
        <v>0</v>
      </c>
      <c r="AI1645" s="950">
        <v>0</v>
      </c>
    </row>
    <row r="1646" spans="2:38" s="6" customFormat="1" ht="66">
      <c r="B1646" s="55">
        <v>29000</v>
      </c>
      <c r="C1646" s="12" t="s">
        <v>1801</v>
      </c>
      <c r="D1646" s="132"/>
      <c r="E1646" s="91">
        <v>1</v>
      </c>
      <c r="F1646" s="31" t="s">
        <v>648</v>
      </c>
      <c r="G1646" s="16" t="s">
        <v>12</v>
      </c>
      <c r="H1646" s="17" t="s">
        <v>13</v>
      </c>
      <c r="I1646" s="16" t="s">
        <v>14</v>
      </c>
      <c r="J1646" s="39">
        <v>31320.000000000004</v>
      </c>
      <c r="K1646" s="18">
        <v>31320.000000000004</v>
      </c>
      <c r="L1646" s="969">
        <v>0</v>
      </c>
      <c r="M1646" s="39">
        <v>0</v>
      </c>
      <c r="N1646" s="1075">
        <v>0</v>
      </c>
      <c r="O1646" s="39">
        <v>0</v>
      </c>
      <c r="P1646" s="1075">
        <v>0</v>
      </c>
      <c r="Q1646" s="39">
        <v>0</v>
      </c>
      <c r="R1646" s="1075">
        <v>1</v>
      </c>
      <c r="S1646" s="39">
        <v>31320.000000000004</v>
      </c>
      <c r="T1646" s="1075">
        <v>0</v>
      </c>
      <c r="U1646" s="39">
        <v>0</v>
      </c>
      <c r="V1646" s="1075">
        <v>0</v>
      </c>
      <c r="W1646" s="39">
        <v>0</v>
      </c>
      <c r="X1646" s="1075">
        <v>0</v>
      </c>
      <c r="Y1646" s="39">
        <v>0</v>
      </c>
      <c r="Z1646" s="1075">
        <v>0</v>
      </c>
      <c r="AA1646" s="39">
        <v>0</v>
      </c>
      <c r="AB1646" s="1075">
        <v>0</v>
      </c>
      <c r="AC1646" s="39">
        <v>0</v>
      </c>
      <c r="AD1646" s="1075">
        <v>0</v>
      </c>
      <c r="AE1646" s="39">
        <v>0</v>
      </c>
      <c r="AF1646" s="1075">
        <v>0</v>
      </c>
      <c r="AG1646" s="39">
        <v>0</v>
      </c>
      <c r="AH1646" s="1075">
        <v>0</v>
      </c>
      <c r="AI1646" s="39">
        <v>0</v>
      </c>
    </row>
    <row r="1647" spans="2:38" s="6" customFormat="1" ht="66">
      <c r="B1647" s="55">
        <v>774160</v>
      </c>
      <c r="C1647" s="12" t="s">
        <v>1800</v>
      </c>
      <c r="D1647" s="132"/>
      <c r="E1647" s="91">
        <v>1</v>
      </c>
      <c r="F1647" s="31" t="s">
        <v>648</v>
      </c>
      <c r="G1647" s="16" t="s">
        <v>12</v>
      </c>
      <c r="H1647" s="17" t="s">
        <v>13</v>
      </c>
      <c r="I1647" s="16" t="s">
        <v>14</v>
      </c>
      <c r="J1647" s="39">
        <v>836093</v>
      </c>
      <c r="K1647" s="18">
        <v>900000</v>
      </c>
      <c r="L1647" s="969">
        <v>0</v>
      </c>
      <c r="M1647" s="39">
        <v>0</v>
      </c>
      <c r="N1647" s="1075">
        <v>0</v>
      </c>
      <c r="O1647" s="39">
        <v>0</v>
      </c>
      <c r="P1647" s="1075">
        <v>0</v>
      </c>
      <c r="Q1647" s="39">
        <v>0</v>
      </c>
      <c r="R1647" s="1075">
        <v>1</v>
      </c>
      <c r="S1647" s="39">
        <v>900000</v>
      </c>
      <c r="T1647" s="1075">
        <v>0</v>
      </c>
      <c r="U1647" s="39">
        <v>0</v>
      </c>
      <c r="V1647" s="1075">
        <v>0</v>
      </c>
      <c r="W1647" s="39">
        <v>0</v>
      </c>
      <c r="X1647" s="1075">
        <v>0</v>
      </c>
      <c r="Y1647" s="39">
        <v>0</v>
      </c>
      <c r="Z1647" s="1075">
        <v>0</v>
      </c>
      <c r="AA1647" s="39">
        <v>0</v>
      </c>
      <c r="AB1647" s="1075">
        <v>0</v>
      </c>
      <c r="AC1647" s="39">
        <v>0</v>
      </c>
      <c r="AD1647" s="1075">
        <v>0</v>
      </c>
      <c r="AE1647" s="39">
        <v>0</v>
      </c>
      <c r="AF1647" s="1075">
        <v>0</v>
      </c>
      <c r="AG1647" s="39">
        <v>0</v>
      </c>
      <c r="AH1647" s="1075">
        <v>0</v>
      </c>
      <c r="AI1647" s="39">
        <v>0</v>
      </c>
      <c r="AL1647" s="8"/>
    </row>
    <row r="1648" spans="2:38" s="6" customFormat="1">
      <c r="B1648" s="154"/>
      <c r="C1648" s="184" t="s">
        <v>3902</v>
      </c>
      <c r="D1648" s="132"/>
      <c r="E1648" s="91">
        <v>1</v>
      </c>
      <c r="F1648" s="31"/>
      <c r="G1648" s="16"/>
      <c r="H1648" s="17"/>
      <c r="I1648" s="16"/>
      <c r="J1648" s="39"/>
      <c r="K1648" s="18">
        <v>46800</v>
      </c>
      <c r="L1648" s="969">
        <v>0</v>
      </c>
      <c r="M1648" s="39">
        <v>0</v>
      </c>
      <c r="N1648" s="1075">
        <v>0</v>
      </c>
      <c r="O1648" s="39">
        <v>0</v>
      </c>
      <c r="P1648" s="1075">
        <v>0</v>
      </c>
      <c r="Q1648" s="39">
        <v>0</v>
      </c>
      <c r="R1648" s="1075">
        <v>0</v>
      </c>
      <c r="S1648" s="39">
        <v>0</v>
      </c>
      <c r="T1648" s="1075">
        <v>0</v>
      </c>
      <c r="U1648" s="39">
        <v>0</v>
      </c>
      <c r="V1648" s="1075">
        <v>0</v>
      </c>
      <c r="W1648" s="39">
        <v>0</v>
      </c>
      <c r="X1648" s="1075">
        <v>0</v>
      </c>
      <c r="Y1648" s="39">
        <v>0</v>
      </c>
      <c r="Z1648" s="1075">
        <v>1</v>
      </c>
      <c r="AA1648" s="39">
        <v>46800</v>
      </c>
      <c r="AB1648" s="1075">
        <v>0</v>
      </c>
      <c r="AC1648" s="39">
        <v>0</v>
      </c>
      <c r="AD1648" s="1075">
        <v>0</v>
      </c>
      <c r="AE1648" s="39">
        <v>0</v>
      </c>
      <c r="AF1648" s="1075">
        <v>0</v>
      </c>
      <c r="AG1648" s="39">
        <v>0</v>
      </c>
      <c r="AH1648" s="1075">
        <v>0</v>
      </c>
      <c r="AI1648" s="39">
        <v>0</v>
      </c>
    </row>
    <row r="1649" spans="2:35" s="6" customFormat="1" ht="24">
      <c r="B1649" s="50">
        <v>3500</v>
      </c>
      <c r="C1649" s="155" t="s">
        <v>1802</v>
      </c>
      <c r="D1649" s="14"/>
      <c r="E1649" s="947"/>
      <c r="F1649" s="947"/>
      <c r="G1649" s="947"/>
      <c r="H1649" s="947"/>
      <c r="I1649" s="947"/>
      <c r="J1649" s="947"/>
      <c r="K1649" s="29">
        <v>1526602.3060000001</v>
      </c>
      <c r="L1649" s="947">
        <v>2</v>
      </c>
      <c r="M1649" s="947">
        <v>8226</v>
      </c>
      <c r="N1649" s="947">
        <v>8</v>
      </c>
      <c r="O1649" s="947">
        <v>12858</v>
      </c>
      <c r="P1649" s="947">
        <v>16</v>
      </c>
      <c r="Q1649" s="947">
        <v>68040</v>
      </c>
      <c r="R1649" s="947">
        <v>171</v>
      </c>
      <c r="S1649" s="947">
        <v>1164168.3060000001</v>
      </c>
      <c r="T1649" s="947">
        <v>16</v>
      </c>
      <c r="U1649" s="947">
        <v>33871</v>
      </c>
      <c r="V1649" s="947">
        <v>9</v>
      </c>
      <c r="W1649" s="947">
        <v>48935</v>
      </c>
      <c r="X1649" s="947">
        <v>14</v>
      </c>
      <c r="Y1649" s="947">
        <v>13632</v>
      </c>
      <c r="Z1649" s="947">
        <v>6</v>
      </c>
      <c r="AA1649" s="947">
        <v>14719</v>
      </c>
      <c r="AB1649" s="947">
        <v>3</v>
      </c>
      <c r="AC1649" s="947">
        <v>3789</v>
      </c>
      <c r="AD1649" s="947">
        <v>14</v>
      </c>
      <c r="AE1649" s="947">
        <v>12302</v>
      </c>
      <c r="AF1649" s="947">
        <v>4</v>
      </c>
      <c r="AG1649" s="947">
        <v>4340</v>
      </c>
      <c r="AH1649" s="947">
        <v>9</v>
      </c>
      <c r="AI1649" s="947">
        <v>14222</v>
      </c>
    </row>
    <row r="1650" spans="2:35" s="6" customFormat="1" ht="24">
      <c r="B1650" s="50">
        <v>351</v>
      </c>
      <c r="C1650" s="948" t="s">
        <v>1803</v>
      </c>
      <c r="D1650" s="14"/>
      <c r="E1650" s="947"/>
      <c r="F1650" s="947"/>
      <c r="G1650" s="947"/>
      <c r="H1650" s="947"/>
      <c r="I1650" s="947"/>
      <c r="J1650" s="947"/>
      <c r="K1650" s="29">
        <v>130042</v>
      </c>
      <c r="L1650" s="947">
        <v>1</v>
      </c>
      <c r="M1650" s="947">
        <v>5400</v>
      </c>
      <c r="N1650" s="947">
        <v>0</v>
      </c>
      <c r="O1650" s="947">
        <v>0</v>
      </c>
      <c r="P1650" s="947">
        <v>0</v>
      </c>
      <c r="Q1650" s="947">
        <v>0</v>
      </c>
      <c r="R1650" s="947">
        <v>3</v>
      </c>
      <c r="S1650" s="947">
        <v>85056</v>
      </c>
      <c r="T1650" s="947">
        <v>12</v>
      </c>
      <c r="U1650" s="947">
        <v>22522</v>
      </c>
      <c r="V1650" s="947">
        <v>1</v>
      </c>
      <c r="W1650" s="947">
        <v>5400</v>
      </c>
      <c r="X1650" s="947">
        <v>0</v>
      </c>
      <c r="Y1650" s="947">
        <v>0</v>
      </c>
      <c r="Z1650" s="947">
        <v>1</v>
      </c>
      <c r="AA1650" s="947">
        <v>6264</v>
      </c>
      <c r="AB1650" s="947">
        <v>0</v>
      </c>
      <c r="AC1650" s="947">
        <v>0</v>
      </c>
      <c r="AD1650" s="947">
        <v>0</v>
      </c>
      <c r="AE1650" s="947">
        <v>0</v>
      </c>
      <c r="AF1650" s="947">
        <v>0</v>
      </c>
      <c r="AG1650" s="947">
        <v>0</v>
      </c>
      <c r="AH1650" s="947">
        <v>1</v>
      </c>
      <c r="AI1650" s="947">
        <v>5400</v>
      </c>
    </row>
    <row r="1651" spans="2:35" s="6" customFormat="1" ht="36">
      <c r="B1651" s="50">
        <v>35101</v>
      </c>
      <c r="C1651" s="948" t="s">
        <v>1804</v>
      </c>
      <c r="D1651" s="949"/>
      <c r="E1651" s="950"/>
      <c r="F1651" s="950"/>
      <c r="G1651" s="950"/>
      <c r="H1651" s="950"/>
      <c r="I1651" s="950"/>
      <c r="J1651" s="950"/>
      <c r="K1651" s="1038">
        <v>66312</v>
      </c>
      <c r="L1651" s="950">
        <v>1</v>
      </c>
      <c r="M1651" s="950">
        <v>5400</v>
      </c>
      <c r="N1651" s="950">
        <v>0</v>
      </c>
      <c r="O1651" s="950">
        <v>0</v>
      </c>
      <c r="P1651" s="950">
        <v>0</v>
      </c>
      <c r="Q1651" s="950">
        <v>0</v>
      </c>
      <c r="R1651" s="950">
        <v>2</v>
      </c>
      <c r="S1651" s="950">
        <v>25056</v>
      </c>
      <c r="T1651" s="950">
        <v>2</v>
      </c>
      <c r="U1651" s="950">
        <v>18792</v>
      </c>
      <c r="V1651" s="950">
        <v>1</v>
      </c>
      <c r="W1651" s="950">
        <v>5400</v>
      </c>
      <c r="X1651" s="950">
        <v>0</v>
      </c>
      <c r="Y1651" s="950">
        <v>0</v>
      </c>
      <c r="Z1651" s="950">
        <v>1</v>
      </c>
      <c r="AA1651" s="950">
        <v>6264</v>
      </c>
      <c r="AB1651" s="950">
        <v>0</v>
      </c>
      <c r="AC1651" s="950">
        <v>0</v>
      </c>
      <c r="AD1651" s="950">
        <v>0</v>
      </c>
      <c r="AE1651" s="950">
        <v>0</v>
      </c>
      <c r="AF1651" s="950">
        <v>0</v>
      </c>
      <c r="AG1651" s="950">
        <v>0</v>
      </c>
      <c r="AH1651" s="950">
        <v>1</v>
      </c>
      <c r="AI1651" s="950">
        <v>5400</v>
      </c>
    </row>
    <row r="1652" spans="2:35" s="6" customFormat="1" ht="66">
      <c r="B1652" s="55">
        <v>5000</v>
      </c>
      <c r="C1652" s="25" t="s">
        <v>1805</v>
      </c>
      <c r="D1652" s="134"/>
      <c r="E1652" s="91">
        <v>3</v>
      </c>
      <c r="F1652" s="47" t="s">
        <v>648</v>
      </c>
      <c r="G1652" s="16" t="s">
        <v>12</v>
      </c>
      <c r="H1652" s="17" t="s">
        <v>13</v>
      </c>
      <c r="I1652" s="16" t="s">
        <v>14</v>
      </c>
      <c r="J1652" s="39">
        <v>5400</v>
      </c>
      <c r="K1652" s="18">
        <v>16200</v>
      </c>
      <c r="L1652" s="969">
        <v>1</v>
      </c>
      <c r="M1652" s="39">
        <v>5400</v>
      </c>
      <c r="N1652" s="1075">
        <v>0</v>
      </c>
      <c r="O1652" s="39">
        <v>0</v>
      </c>
      <c r="P1652" s="1075">
        <v>0</v>
      </c>
      <c r="Q1652" s="39">
        <v>0</v>
      </c>
      <c r="R1652" s="1075">
        <v>0</v>
      </c>
      <c r="S1652" s="39">
        <v>0</v>
      </c>
      <c r="T1652" s="1075">
        <v>0</v>
      </c>
      <c r="U1652" s="39">
        <v>0</v>
      </c>
      <c r="V1652" s="1075">
        <v>1</v>
      </c>
      <c r="W1652" s="39">
        <v>5400</v>
      </c>
      <c r="X1652" s="1075">
        <v>0</v>
      </c>
      <c r="Y1652" s="39">
        <v>0</v>
      </c>
      <c r="Z1652" s="1075">
        <v>0</v>
      </c>
      <c r="AA1652" s="39">
        <v>0</v>
      </c>
      <c r="AB1652" s="1075">
        <v>0</v>
      </c>
      <c r="AC1652" s="39">
        <v>0</v>
      </c>
      <c r="AD1652" s="1075">
        <v>0</v>
      </c>
      <c r="AE1652" s="39">
        <v>0</v>
      </c>
      <c r="AF1652" s="1075">
        <v>0</v>
      </c>
      <c r="AG1652" s="39">
        <v>0</v>
      </c>
      <c r="AH1652" s="1075">
        <v>1</v>
      </c>
      <c r="AI1652" s="39">
        <v>5400</v>
      </c>
    </row>
    <row r="1653" spans="2:35" s="6" customFormat="1" ht="66">
      <c r="B1653" s="55">
        <v>11600</v>
      </c>
      <c r="C1653" s="25" t="s">
        <v>1806</v>
      </c>
      <c r="D1653" s="234"/>
      <c r="E1653" s="91">
        <v>3</v>
      </c>
      <c r="F1653" s="31" t="s">
        <v>648</v>
      </c>
      <c r="G1653" s="16" t="s">
        <v>12</v>
      </c>
      <c r="H1653" s="17" t="s">
        <v>13</v>
      </c>
      <c r="I1653" s="16" t="s">
        <v>14</v>
      </c>
      <c r="J1653" s="39">
        <v>12528</v>
      </c>
      <c r="K1653" s="18">
        <v>37584</v>
      </c>
      <c r="L1653" s="969">
        <v>0</v>
      </c>
      <c r="M1653" s="39">
        <v>0</v>
      </c>
      <c r="N1653" s="1075">
        <v>0</v>
      </c>
      <c r="O1653" s="39">
        <v>0</v>
      </c>
      <c r="P1653" s="1075">
        <v>0</v>
      </c>
      <c r="Q1653" s="39">
        <v>0</v>
      </c>
      <c r="R1653" s="1075">
        <v>2</v>
      </c>
      <c r="S1653" s="39">
        <v>25056</v>
      </c>
      <c r="T1653" s="1075">
        <v>1</v>
      </c>
      <c r="U1653" s="39">
        <v>12528</v>
      </c>
      <c r="V1653" s="1075">
        <v>0</v>
      </c>
      <c r="W1653" s="39">
        <v>0</v>
      </c>
      <c r="X1653" s="1075">
        <v>0</v>
      </c>
      <c r="Y1653" s="39">
        <v>0</v>
      </c>
      <c r="Z1653" s="1075">
        <v>0</v>
      </c>
      <c r="AA1653" s="39">
        <v>0</v>
      </c>
      <c r="AB1653" s="1075">
        <v>0</v>
      </c>
      <c r="AC1653" s="39">
        <v>0</v>
      </c>
      <c r="AD1653" s="1075">
        <v>0</v>
      </c>
      <c r="AE1653" s="39">
        <v>0</v>
      </c>
      <c r="AF1653" s="1075">
        <v>0</v>
      </c>
      <c r="AG1653" s="39">
        <v>0</v>
      </c>
      <c r="AH1653" s="1075">
        <v>0</v>
      </c>
      <c r="AI1653" s="39">
        <v>0</v>
      </c>
    </row>
    <row r="1654" spans="2:35" s="6" customFormat="1" ht="66">
      <c r="B1654" s="55">
        <v>5800</v>
      </c>
      <c r="C1654" s="25" t="s">
        <v>1807</v>
      </c>
      <c r="D1654" s="234"/>
      <c r="E1654" s="91">
        <v>2</v>
      </c>
      <c r="F1654" s="31" t="s">
        <v>648</v>
      </c>
      <c r="G1654" s="16" t="s">
        <v>12</v>
      </c>
      <c r="H1654" s="17" t="s">
        <v>13</v>
      </c>
      <c r="I1654" s="16" t="s">
        <v>14</v>
      </c>
      <c r="J1654" s="39">
        <v>6264</v>
      </c>
      <c r="K1654" s="18">
        <v>12528</v>
      </c>
      <c r="L1654" s="969">
        <v>0</v>
      </c>
      <c r="M1654" s="39">
        <v>0</v>
      </c>
      <c r="N1654" s="1075">
        <v>0</v>
      </c>
      <c r="O1654" s="39">
        <v>0</v>
      </c>
      <c r="P1654" s="1075">
        <v>0</v>
      </c>
      <c r="Q1654" s="39">
        <v>0</v>
      </c>
      <c r="R1654" s="1075">
        <v>0</v>
      </c>
      <c r="S1654" s="39">
        <v>0</v>
      </c>
      <c r="T1654" s="1075">
        <v>1</v>
      </c>
      <c r="U1654" s="39">
        <v>6264</v>
      </c>
      <c r="V1654" s="1075">
        <v>0</v>
      </c>
      <c r="W1654" s="39">
        <v>0</v>
      </c>
      <c r="X1654" s="1075">
        <v>0</v>
      </c>
      <c r="Y1654" s="39">
        <v>0</v>
      </c>
      <c r="Z1654" s="1075">
        <v>1</v>
      </c>
      <c r="AA1654" s="39">
        <v>6264</v>
      </c>
      <c r="AB1654" s="1075">
        <v>0</v>
      </c>
      <c r="AC1654" s="39">
        <v>0</v>
      </c>
      <c r="AD1654" s="1075">
        <v>0</v>
      </c>
      <c r="AE1654" s="39">
        <v>0</v>
      </c>
      <c r="AF1654" s="1075">
        <v>0</v>
      </c>
      <c r="AG1654" s="39">
        <v>0</v>
      </c>
      <c r="AH1654" s="1075">
        <v>0</v>
      </c>
      <c r="AI1654" s="39">
        <v>0</v>
      </c>
    </row>
    <row r="1655" spans="2:35" s="6" customFormat="1" ht="24">
      <c r="B1655" s="50">
        <v>35102</v>
      </c>
      <c r="C1655" s="948" t="s">
        <v>1808</v>
      </c>
      <c r="D1655" s="949"/>
      <c r="E1655" s="950"/>
      <c r="F1655" s="950"/>
      <c r="G1655" s="950"/>
      <c r="H1655" s="950"/>
      <c r="I1655" s="950"/>
      <c r="J1655" s="950"/>
      <c r="K1655" s="1038">
        <v>63730</v>
      </c>
      <c r="L1655" s="950">
        <v>0</v>
      </c>
      <c r="M1655" s="950">
        <v>0</v>
      </c>
      <c r="N1655" s="950">
        <v>0</v>
      </c>
      <c r="O1655" s="950">
        <v>0</v>
      </c>
      <c r="P1655" s="950">
        <v>0</v>
      </c>
      <c r="Q1655" s="950">
        <v>0</v>
      </c>
      <c r="R1655" s="950">
        <v>1</v>
      </c>
      <c r="S1655" s="950">
        <v>60000</v>
      </c>
      <c r="T1655" s="950">
        <v>10</v>
      </c>
      <c r="U1655" s="950">
        <v>3730</v>
      </c>
      <c r="V1655" s="950">
        <v>0</v>
      </c>
      <c r="W1655" s="950">
        <v>0</v>
      </c>
      <c r="X1655" s="950">
        <v>0</v>
      </c>
      <c r="Y1655" s="950">
        <v>0</v>
      </c>
      <c r="Z1655" s="950">
        <v>0</v>
      </c>
      <c r="AA1655" s="950">
        <v>0</v>
      </c>
      <c r="AB1655" s="950">
        <v>0</v>
      </c>
      <c r="AC1655" s="950">
        <v>0</v>
      </c>
      <c r="AD1655" s="950">
        <v>0</v>
      </c>
      <c r="AE1655" s="950">
        <v>0</v>
      </c>
      <c r="AF1655" s="950">
        <v>0</v>
      </c>
      <c r="AG1655" s="950">
        <v>0</v>
      </c>
      <c r="AH1655" s="950">
        <v>0</v>
      </c>
      <c r="AI1655" s="950">
        <v>0</v>
      </c>
    </row>
    <row r="1656" spans="2:35" s="6" customFormat="1" ht="66">
      <c r="B1656" s="55">
        <v>344.52</v>
      </c>
      <c r="C1656" s="12" t="s">
        <v>1809</v>
      </c>
      <c r="D1656" s="132"/>
      <c r="E1656" s="91">
        <v>2</v>
      </c>
      <c r="F1656" s="47" t="s">
        <v>11</v>
      </c>
      <c r="G1656" s="16" t="s">
        <v>12</v>
      </c>
      <c r="H1656" s="17" t="s">
        <v>13</v>
      </c>
      <c r="I1656" s="16" t="s">
        <v>14</v>
      </c>
      <c r="J1656" s="39">
        <v>373</v>
      </c>
      <c r="K1656" s="18">
        <v>746</v>
      </c>
      <c r="L1656" s="969">
        <v>0</v>
      </c>
      <c r="M1656" s="39">
        <v>0</v>
      </c>
      <c r="N1656" s="1075">
        <v>0</v>
      </c>
      <c r="O1656" s="39">
        <v>0</v>
      </c>
      <c r="P1656" s="1075">
        <v>0</v>
      </c>
      <c r="Q1656" s="39">
        <v>0</v>
      </c>
      <c r="R1656" s="1075">
        <v>0</v>
      </c>
      <c r="S1656" s="39">
        <v>0</v>
      </c>
      <c r="T1656" s="1075">
        <v>2</v>
      </c>
      <c r="U1656" s="39">
        <v>746</v>
      </c>
      <c r="V1656" s="1075">
        <v>0</v>
      </c>
      <c r="W1656" s="39">
        <v>0</v>
      </c>
      <c r="X1656" s="1075">
        <v>0</v>
      </c>
      <c r="Y1656" s="39">
        <v>0</v>
      </c>
      <c r="Z1656" s="1075">
        <v>0</v>
      </c>
      <c r="AA1656" s="39">
        <v>0</v>
      </c>
      <c r="AB1656" s="1075">
        <v>0</v>
      </c>
      <c r="AC1656" s="39">
        <v>0</v>
      </c>
      <c r="AD1656" s="1075">
        <v>0</v>
      </c>
      <c r="AE1656" s="39">
        <v>0</v>
      </c>
      <c r="AF1656" s="1075">
        <v>0</v>
      </c>
      <c r="AG1656" s="39">
        <v>0</v>
      </c>
      <c r="AH1656" s="1075">
        <v>0</v>
      </c>
      <c r="AI1656" s="39">
        <v>0</v>
      </c>
    </row>
    <row r="1657" spans="2:35" s="6" customFormat="1" ht="66">
      <c r="B1657" s="55">
        <v>344.52</v>
      </c>
      <c r="C1657" s="12" t="s">
        <v>1810</v>
      </c>
      <c r="D1657" s="132"/>
      <c r="E1657" s="91">
        <v>2</v>
      </c>
      <c r="F1657" s="23" t="s">
        <v>11</v>
      </c>
      <c r="G1657" s="16" t="s">
        <v>12</v>
      </c>
      <c r="H1657" s="17" t="s">
        <v>13</v>
      </c>
      <c r="I1657" s="16" t="s">
        <v>14</v>
      </c>
      <c r="J1657" s="39">
        <v>373</v>
      </c>
      <c r="K1657" s="18">
        <v>746</v>
      </c>
      <c r="L1657" s="969">
        <v>0</v>
      </c>
      <c r="M1657" s="39">
        <v>0</v>
      </c>
      <c r="N1657" s="1075">
        <v>0</v>
      </c>
      <c r="O1657" s="39">
        <v>0</v>
      </c>
      <c r="P1657" s="1075">
        <v>0</v>
      </c>
      <c r="Q1657" s="39">
        <v>0</v>
      </c>
      <c r="R1657" s="1075">
        <v>0</v>
      </c>
      <c r="S1657" s="39">
        <v>0</v>
      </c>
      <c r="T1657" s="1075">
        <v>2</v>
      </c>
      <c r="U1657" s="39">
        <v>746</v>
      </c>
      <c r="V1657" s="1075">
        <v>0</v>
      </c>
      <c r="W1657" s="39">
        <v>0</v>
      </c>
      <c r="X1657" s="1075">
        <v>0</v>
      </c>
      <c r="Y1657" s="39">
        <v>0</v>
      </c>
      <c r="Z1657" s="1075">
        <v>0</v>
      </c>
      <c r="AA1657" s="39">
        <v>0</v>
      </c>
      <c r="AB1657" s="1075">
        <v>0</v>
      </c>
      <c r="AC1657" s="39">
        <v>0</v>
      </c>
      <c r="AD1657" s="1075">
        <v>0</v>
      </c>
      <c r="AE1657" s="39">
        <v>0</v>
      </c>
      <c r="AF1657" s="1075">
        <v>0</v>
      </c>
      <c r="AG1657" s="39">
        <v>0</v>
      </c>
      <c r="AH1657" s="1075">
        <v>0</v>
      </c>
      <c r="AI1657" s="39">
        <v>0</v>
      </c>
    </row>
    <row r="1658" spans="2:35" s="6" customFormat="1" ht="66" customHeight="1">
      <c r="B1658" s="55">
        <v>344.52</v>
      </c>
      <c r="C1658" s="12" t="s">
        <v>1811</v>
      </c>
      <c r="D1658" s="132"/>
      <c r="E1658" s="91">
        <v>2</v>
      </c>
      <c r="F1658" s="23" t="s">
        <v>11</v>
      </c>
      <c r="G1658" s="16" t="s">
        <v>12</v>
      </c>
      <c r="H1658" s="17" t="s">
        <v>13</v>
      </c>
      <c r="I1658" s="16" t="s">
        <v>14</v>
      </c>
      <c r="J1658" s="39">
        <v>373</v>
      </c>
      <c r="K1658" s="18">
        <v>746</v>
      </c>
      <c r="L1658" s="969">
        <v>0</v>
      </c>
      <c r="M1658" s="39">
        <v>0</v>
      </c>
      <c r="N1658" s="1075">
        <v>0</v>
      </c>
      <c r="O1658" s="39">
        <v>0</v>
      </c>
      <c r="P1658" s="1075">
        <v>0</v>
      </c>
      <c r="Q1658" s="39">
        <v>0</v>
      </c>
      <c r="R1658" s="1075">
        <v>0</v>
      </c>
      <c r="S1658" s="39">
        <v>0</v>
      </c>
      <c r="T1658" s="1075">
        <v>2</v>
      </c>
      <c r="U1658" s="39">
        <v>746</v>
      </c>
      <c r="V1658" s="1075">
        <v>0</v>
      </c>
      <c r="W1658" s="39">
        <v>0</v>
      </c>
      <c r="X1658" s="1075">
        <v>0</v>
      </c>
      <c r="Y1658" s="39">
        <v>0</v>
      </c>
      <c r="Z1658" s="1075">
        <v>0</v>
      </c>
      <c r="AA1658" s="39">
        <v>0</v>
      </c>
      <c r="AB1658" s="1075">
        <v>0</v>
      </c>
      <c r="AC1658" s="39">
        <v>0</v>
      </c>
      <c r="AD1658" s="1075">
        <v>0</v>
      </c>
      <c r="AE1658" s="39">
        <v>0</v>
      </c>
      <c r="AF1658" s="1075">
        <v>0</v>
      </c>
      <c r="AG1658" s="39">
        <v>0</v>
      </c>
      <c r="AH1658" s="1075">
        <v>0</v>
      </c>
      <c r="AI1658" s="39">
        <v>0</v>
      </c>
    </row>
    <row r="1659" spans="2:35" s="6" customFormat="1" ht="66">
      <c r="B1659" s="55">
        <v>344.52</v>
      </c>
      <c r="C1659" s="12" t="s">
        <v>1812</v>
      </c>
      <c r="D1659" s="132"/>
      <c r="E1659" s="91">
        <v>2</v>
      </c>
      <c r="F1659" s="23" t="s">
        <v>11</v>
      </c>
      <c r="G1659" s="16" t="s">
        <v>12</v>
      </c>
      <c r="H1659" s="17" t="s">
        <v>13</v>
      </c>
      <c r="I1659" s="16" t="s">
        <v>14</v>
      </c>
      <c r="J1659" s="39">
        <v>373</v>
      </c>
      <c r="K1659" s="18">
        <v>746</v>
      </c>
      <c r="L1659" s="969">
        <v>0</v>
      </c>
      <c r="M1659" s="39">
        <v>0</v>
      </c>
      <c r="N1659" s="1075">
        <v>0</v>
      </c>
      <c r="O1659" s="39">
        <v>0</v>
      </c>
      <c r="P1659" s="1075">
        <v>0</v>
      </c>
      <c r="Q1659" s="39">
        <v>0</v>
      </c>
      <c r="R1659" s="1075">
        <v>0</v>
      </c>
      <c r="S1659" s="39">
        <v>0</v>
      </c>
      <c r="T1659" s="1075">
        <v>2</v>
      </c>
      <c r="U1659" s="39">
        <v>746</v>
      </c>
      <c r="V1659" s="1075">
        <v>0</v>
      </c>
      <c r="W1659" s="39">
        <v>0</v>
      </c>
      <c r="X1659" s="1075">
        <v>0</v>
      </c>
      <c r="Y1659" s="39">
        <v>0</v>
      </c>
      <c r="Z1659" s="1075">
        <v>0</v>
      </c>
      <c r="AA1659" s="39">
        <v>0</v>
      </c>
      <c r="AB1659" s="1075">
        <v>0</v>
      </c>
      <c r="AC1659" s="39">
        <v>0</v>
      </c>
      <c r="AD1659" s="1075">
        <v>0</v>
      </c>
      <c r="AE1659" s="39">
        <v>0</v>
      </c>
      <c r="AF1659" s="1075">
        <v>0</v>
      </c>
      <c r="AG1659" s="39">
        <v>0</v>
      </c>
      <c r="AH1659" s="1075">
        <v>0</v>
      </c>
      <c r="AI1659" s="39">
        <v>0</v>
      </c>
    </row>
    <row r="1660" spans="2:35" s="6" customFormat="1" ht="66">
      <c r="B1660" s="55">
        <v>344.52</v>
      </c>
      <c r="C1660" s="12" t="s">
        <v>1813</v>
      </c>
      <c r="D1660" s="132"/>
      <c r="E1660" s="91">
        <v>2</v>
      </c>
      <c r="F1660" s="23" t="s">
        <v>11</v>
      </c>
      <c r="G1660" s="16" t="s">
        <v>12</v>
      </c>
      <c r="H1660" s="17" t="s">
        <v>13</v>
      </c>
      <c r="I1660" s="16" t="s">
        <v>14</v>
      </c>
      <c r="J1660" s="39">
        <v>373</v>
      </c>
      <c r="K1660" s="18">
        <v>746</v>
      </c>
      <c r="L1660" s="969">
        <v>0</v>
      </c>
      <c r="M1660" s="39">
        <v>0</v>
      </c>
      <c r="N1660" s="1075">
        <v>0</v>
      </c>
      <c r="O1660" s="39">
        <v>0</v>
      </c>
      <c r="P1660" s="1075">
        <v>0</v>
      </c>
      <c r="Q1660" s="39">
        <v>0</v>
      </c>
      <c r="R1660" s="1075">
        <v>0</v>
      </c>
      <c r="S1660" s="39">
        <v>0</v>
      </c>
      <c r="T1660" s="1075">
        <v>2</v>
      </c>
      <c r="U1660" s="39">
        <v>746</v>
      </c>
      <c r="V1660" s="1075">
        <v>0</v>
      </c>
      <c r="W1660" s="39">
        <v>0</v>
      </c>
      <c r="X1660" s="1075">
        <v>0</v>
      </c>
      <c r="Y1660" s="39">
        <v>0</v>
      </c>
      <c r="Z1660" s="1075">
        <v>0</v>
      </c>
      <c r="AA1660" s="39">
        <v>0</v>
      </c>
      <c r="AB1660" s="1075">
        <v>0</v>
      </c>
      <c r="AC1660" s="39">
        <v>0</v>
      </c>
      <c r="AD1660" s="1075">
        <v>0</v>
      </c>
      <c r="AE1660" s="39">
        <v>0</v>
      </c>
      <c r="AF1660" s="1075">
        <v>0</v>
      </c>
      <c r="AG1660" s="39">
        <v>0</v>
      </c>
      <c r="AH1660" s="1075">
        <v>0</v>
      </c>
      <c r="AI1660" s="39">
        <v>0</v>
      </c>
    </row>
    <row r="1661" spans="2:35" s="6" customFormat="1" ht="66">
      <c r="B1661" s="55"/>
      <c r="C1661" s="12" t="s">
        <v>1816</v>
      </c>
      <c r="D1661" s="132"/>
      <c r="E1661" s="97">
        <v>1</v>
      </c>
      <c r="F1661" s="23" t="s">
        <v>11</v>
      </c>
      <c r="G1661" s="16" t="s">
        <v>12</v>
      </c>
      <c r="H1661" s="17" t="s">
        <v>13</v>
      </c>
      <c r="I1661" s="16" t="s">
        <v>14</v>
      </c>
      <c r="J1661" s="39">
        <v>60000</v>
      </c>
      <c r="K1661" s="18">
        <v>60000</v>
      </c>
      <c r="L1661" s="969">
        <v>0</v>
      </c>
      <c r="M1661" s="39">
        <v>0</v>
      </c>
      <c r="N1661" s="1075">
        <v>0</v>
      </c>
      <c r="O1661" s="39">
        <v>0</v>
      </c>
      <c r="P1661" s="1075">
        <v>0</v>
      </c>
      <c r="Q1661" s="39">
        <v>0</v>
      </c>
      <c r="R1661" s="1075">
        <v>1</v>
      </c>
      <c r="S1661" s="39">
        <v>60000</v>
      </c>
      <c r="T1661" s="1075">
        <v>0</v>
      </c>
      <c r="U1661" s="39">
        <v>0</v>
      </c>
      <c r="V1661" s="1075">
        <v>0</v>
      </c>
      <c r="W1661" s="39">
        <v>0</v>
      </c>
      <c r="X1661" s="1075">
        <v>0</v>
      </c>
      <c r="Y1661" s="39">
        <v>0</v>
      </c>
      <c r="Z1661" s="1075">
        <v>0</v>
      </c>
      <c r="AA1661" s="39">
        <v>0</v>
      </c>
      <c r="AB1661" s="1075">
        <v>0</v>
      </c>
      <c r="AC1661" s="39">
        <v>0</v>
      </c>
      <c r="AD1661" s="1075">
        <v>0</v>
      </c>
      <c r="AE1661" s="39">
        <v>0</v>
      </c>
      <c r="AF1661" s="1075">
        <v>0</v>
      </c>
      <c r="AG1661" s="39">
        <v>0</v>
      </c>
      <c r="AH1661" s="1075">
        <v>0</v>
      </c>
      <c r="AI1661" s="39">
        <v>0</v>
      </c>
    </row>
    <row r="1662" spans="2:35" s="6" customFormat="1" ht="36">
      <c r="B1662" s="50">
        <v>352</v>
      </c>
      <c r="C1662" s="948" t="s">
        <v>1818</v>
      </c>
      <c r="D1662" s="14"/>
      <c r="E1662" s="947">
        <v>12</v>
      </c>
      <c r="F1662" s="947">
        <v>0</v>
      </c>
      <c r="G1662" s="947"/>
      <c r="H1662" s="947"/>
      <c r="I1662" s="947"/>
      <c r="J1662" s="947">
        <v>0</v>
      </c>
      <c r="K1662" s="29">
        <v>31063</v>
      </c>
      <c r="L1662" s="947">
        <v>0</v>
      </c>
      <c r="M1662" s="947">
        <v>0</v>
      </c>
      <c r="N1662" s="947">
        <v>0</v>
      </c>
      <c r="O1662" s="947">
        <v>0</v>
      </c>
      <c r="P1662" s="947">
        <v>4</v>
      </c>
      <c r="Q1662" s="947">
        <v>9332</v>
      </c>
      <c r="R1662" s="947">
        <v>3</v>
      </c>
      <c r="S1662" s="947">
        <v>10066</v>
      </c>
      <c r="T1662" s="947">
        <v>0</v>
      </c>
      <c r="U1662" s="947">
        <v>0</v>
      </c>
      <c r="V1662" s="947">
        <v>2</v>
      </c>
      <c r="W1662" s="947">
        <v>4666</v>
      </c>
      <c r="X1662" s="947">
        <v>1</v>
      </c>
      <c r="Y1662" s="947">
        <v>2333</v>
      </c>
      <c r="Z1662" s="947">
        <v>2</v>
      </c>
      <c r="AA1662" s="947">
        <v>4666</v>
      </c>
      <c r="AB1662" s="947">
        <v>0</v>
      </c>
      <c r="AC1662" s="947">
        <v>0</v>
      </c>
      <c r="AD1662" s="947">
        <v>0</v>
      </c>
      <c r="AE1662" s="947">
        <v>0</v>
      </c>
      <c r="AF1662" s="947">
        <v>0</v>
      </c>
      <c r="AG1662" s="947">
        <v>0</v>
      </c>
      <c r="AH1662" s="947">
        <v>0</v>
      </c>
      <c r="AI1662" s="947">
        <v>0</v>
      </c>
    </row>
    <row r="1663" spans="2:35" s="6" customFormat="1" ht="36">
      <c r="B1663" s="50">
        <v>35201</v>
      </c>
      <c r="C1663" s="948" t="s">
        <v>1819</v>
      </c>
      <c r="D1663" s="949"/>
      <c r="E1663" s="950">
        <v>12</v>
      </c>
      <c r="F1663" s="950"/>
      <c r="G1663" s="950"/>
      <c r="H1663" s="950"/>
      <c r="I1663" s="950"/>
      <c r="J1663" s="950"/>
      <c r="K1663" s="1038">
        <v>31063</v>
      </c>
      <c r="L1663" s="950">
        <v>0</v>
      </c>
      <c r="M1663" s="950">
        <v>0</v>
      </c>
      <c r="N1663" s="950">
        <v>0</v>
      </c>
      <c r="O1663" s="950">
        <v>0</v>
      </c>
      <c r="P1663" s="950">
        <v>4</v>
      </c>
      <c r="Q1663" s="950">
        <v>9332</v>
      </c>
      <c r="R1663" s="950">
        <v>3</v>
      </c>
      <c r="S1663" s="950">
        <v>10066</v>
      </c>
      <c r="T1663" s="950">
        <v>0</v>
      </c>
      <c r="U1663" s="950">
        <v>0</v>
      </c>
      <c r="V1663" s="950">
        <v>2</v>
      </c>
      <c r="W1663" s="950">
        <v>4666</v>
      </c>
      <c r="X1663" s="950">
        <v>1</v>
      </c>
      <c r="Y1663" s="950">
        <v>2333</v>
      </c>
      <c r="Z1663" s="950">
        <v>2</v>
      </c>
      <c r="AA1663" s="950">
        <v>4666</v>
      </c>
      <c r="AB1663" s="950">
        <v>0</v>
      </c>
      <c r="AC1663" s="950">
        <v>0</v>
      </c>
      <c r="AD1663" s="950">
        <v>0</v>
      </c>
      <c r="AE1663" s="950">
        <v>0</v>
      </c>
      <c r="AF1663" s="950">
        <v>0</v>
      </c>
      <c r="AG1663" s="950">
        <v>0</v>
      </c>
      <c r="AH1663" s="950">
        <v>0</v>
      </c>
      <c r="AI1663" s="950">
        <v>0</v>
      </c>
    </row>
    <row r="1664" spans="2:35" s="6" customFormat="1" ht="66">
      <c r="B1664" s="55">
        <v>2160</v>
      </c>
      <c r="C1664" s="12" t="s">
        <v>1820</v>
      </c>
      <c r="D1664" s="132"/>
      <c r="E1664" s="91">
        <v>11</v>
      </c>
      <c r="F1664" s="9" t="s">
        <v>648</v>
      </c>
      <c r="G1664" s="16" t="s">
        <v>12</v>
      </c>
      <c r="H1664" s="17" t="s">
        <v>13</v>
      </c>
      <c r="I1664" s="16" t="s">
        <v>14</v>
      </c>
      <c r="J1664" s="39">
        <v>2333</v>
      </c>
      <c r="K1664" s="18">
        <v>25663</v>
      </c>
      <c r="L1664" s="969">
        <v>0</v>
      </c>
      <c r="M1664" s="39">
        <v>0</v>
      </c>
      <c r="N1664" s="1075">
        <v>0</v>
      </c>
      <c r="O1664" s="39">
        <v>0</v>
      </c>
      <c r="P1664" s="1075">
        <v>4</v>
      </c>
      <c r="Q1664" s="39">
        <v>9332</v>
      </c>
      <c r="R1664" s="1075">
        <v>2</v>
      </c>
      <c r="S1664" s="39">
        <v>4666</v>
      </c>
      <c r="T1664" s="1075">
        <v>0</v>
      </c>
      <c r="U1664" s="39">
        <v>0</v>
      </c>
      <c r="V1664" s="1075">
        <v>2</v>
      </c>
      <c r="W1664" s="39">
        <v>4666</v>
      </c>
      <c r="X1664" s="1075">
        <v>1</v>
      </c>
      <c r="Y1664" s="39">
        <v>2333</v>
      </c>
      <c r="Z1664" s="1075">
        <v>2</v>
      </c>
      <c r="AA1664" s="39">
        <v>4666</v>
      </c>
      <c r="AB1664" s="1075">
        <v>0</v>
      </c>
      <c r="AC1664" s="39">
        <v>0</v>
      </c>
      <c r="AD1664" s="1075">
        <v>0</v>
      </c>
      <c r="AE1664" s="39">
        <v>0</v>
      </c>
      <c r="AF1664" s="1075">
        <v>0</v>
      </c>
      <c r="AG1664" s="39">
        <v>0</v>
      </c>
      <c r="AH1664" s="1075">
        <v>0</v>
      </c>
      <c r="AI1664" s="39">
        <v>0</v>
      </c>
    </row>
    <row r="1665" spans="1:35" s="6" customFormat="1" ht="66">
      <c r="B1665" s="55">
        <v>5000</v>
      </c>
      <c r="C1665" s="24" t="s">
        <v>1821</v>
      </c>
      <c r="D1665" s="235"/>
      <c r="E1665" s="91">
        <v>1</v>
      </c>
      <c r="F1665" s="23" t="s">
        <v>648</v>
      </c>
      <c r="G1665" s="16" t="s">
        <v>12</v>
      </c>
      <c r="H1665" s="17" t="s">
        <v>13</v>
      </c>
      <c r="I1665" s="16" t="s">
        <v>14</v>
      </c>
      <c r="J1665" s="39">
        <v>5400</v>
      </c>
      <c r="K1665" s="18">
        <v>5400</v>
      </c>
      <c r="L1665" s="969">
        <v>0</v>
      </c>
      <c r="M1665" s="39">
        <v>0</v>
      </c>
      <c r="N1665" s="1075">
        <v>0</v>
      </c>
      <c r="O1665" s="39">
        <v>0</v>
      </c>
      <c r="P1665" s="1075">
        <v>0</v>
      </c>
      <c r="Q1665" s="39">
        <v>0</v>
      </c>
      <c r="R1665" s="1075">
        <v>1</v>
      </c>
      <c r="S1665" s="39">
        <v>5400</v>
      </c>
      <c r="T1665" s="1075">
        <v>0</v>
      </c>
      <c r="U1665" s="39">
        <v>0</v>
      </c>
      <c r="V1665" s="1075">
        <v>0</v>
      </c>
      <c r="W1665" s="39">
        <v>0</v>
      </c>
      <c r="X1665" s="1075">
        <v>0</v>
      </c>
      <c r="Y1665" s="39">
        <v>0</v>
      </c>
      <c r="Z1665" s="1075">
        <v>0</v>
      </c>
      <c r="AA1665" s="39">
        <v>0</v>
      </c>
      <c r="AB1665" s="1075">
        <v>0</v>
      </c>
      <c r="AC1665" s="39">
        <v>0</v>
      </c>
      <c r="AD1665" s="1075">
        <v>0</v>
      </c>
      <c r="AE1665" s="39">
        <v>0</v>
      </c>
      <c r="AF1665" s="1075">
        <v>0</v>
      </c>
      <c r="AG1665" s="39">
        <v>0</v>
      </c>
      <c r="AH1665" s="1075">
        <v>0</v>
      </c>
      <c r="AI1665" s="39">
        <v>0</v>
      </c>
    </row>
    <row r="1666" spans="1:35" s="6" customFormat="1" ht="36">
      <c r="B1666" s="50">
        <v>353</v>
      </c>
      <c r="C1666" s="948" t="s">
        <v>1823</v>
      </c>
      <c r="D1666" s="14"/>
      <c r="E1666" s="947">
        <v>13</v>
      </c>
      <c r="F1666" s="947"/>
      <c r="G1666" s="947"/>
      <c r="H1666" s="947"/>
      <c r="I1666" s="947"/>
      <c r="J1666" s="947"/>
      <c r="K1666" s="29">
        <v>67911</v>
      </c>
      <c r="L1666" s="947">
        <v>0</v>
      </c>
      <c r="M1666" s="947">
        <v>0</v>
      </c>
      <c r="N1666" s="947">
        <v>1</v>
      </c>
      <c r="O1666" s="947">
        <v>7560.0000000000009</v>
      </c>
      <c r="P1666" s="947">
        <v>3</v>
      </c>
      <c r="Q1666" s="947">
        <v>13824</v>
      </c>
      <c r="R1666" s="947">
        <v>8</v>
      </c>
      <c r="S1666" s="947">
        <v>38967</v>
      </c>
      <c r="T1666" s="947">
        <v>1</v>
      </c>
      <c r="U1666" s="947">
        <v>7560.0000000000009</v>
      </c>
      <c r="V1666" s="947">
        <v>0</v>
      </c>
      <c r="W1666" s="947">
        <v>0</v>
      </c>
      <c r="X1666" s="947">
        <v>0</v>
      </c>
      <c r="Y1666" s="947">
        <v>0</v>
      </c>
      <c r="Z1666" s="947">
        <v>0</v>
      </c>
      <c r="AA1666" s="947">
        <v>0</v>
      </c>
      <c r="AB1666" s="947">
        <v>0</v>
      </c>
      <c r="AC1666" s="947">
        <v>0</v>
      </c>
      <c r="AD1666" s="947">
        <v>0</v>
      </c>
      <c r="AE1666" s="947">
        <v>0</v>
      </c>
      <c r="AF1666" s="947">
        <v>0</v>
      </c>
      <c r="AG1666" s="947">
        <v>0</v>
      </c>
      <c r="AH1666" s="947">
        <v>0</v>
      </c>
      <c r="AI1666" s="947">
        <v>0</v>
      </c>
    </row>
    <row r="1667" spans="1:35" s="6" customFormat="1" ht="36">
      <c r="B1667" s="50">
        <v>35301</v>
      </c>
      <c r="C1667" s="948" t="s">
        <v>1824</v>
      </c>
      <c r="D1667" s="949"/>
      <c r="E1667" s="950">
        <v>13</v>
      </c>
      <c r="F1667" s="950"/>
      <c r="G1667" s="950"/>
      <c r="H1667" s="950"/>
      <c r="I1667" s="950"/>
      <c r="J1667" s="950"/>
      <c r="K1667" s="1038">
        <v>67911</v>
      </c>
      <c r="L1667" s="950">
        <v>0</v>
      </c>
      <c r="M1667" s="950">
        <v>0</v>
      </c>
      <c r="N1667" s="950">
        <v>1</v>
      </c>
      <c r="O1667" s="950">
        <v>7560.0000000000009</v>
      </c>
      <c r="P1667" s="950">
        <v>3</v>
      </c>
      <c r="Q1667" s="950">
        <v>13824</v>
      </c>
      <c r="R1667" s="950">
        <v>8</v>
      </c>
      <c r="S1667" s="950">
        <v>38967</v>
      </c>
      <c r="T1667" s="950">
        <v>1</v>
      </c>
      <c r="U1667" s="950">
        <v>7560.0000000000009</v>
      </c>
      <c r="V1667" s="950">
        <v>0</v>
      </c>
      <c r="W1667" s="950">
        <v>0</v>
      </c>
      <c r="X1667" s="950">
        <v>0</v>
      </c>
      <c r="Y1667" s="950">
        <v>0</v>
      </c>
      <c r="Z1667" s="950">
        <v>0</v>
      </c>
      <c r="AA1667" s="950">
        <v>0</v>
      </c>
      <c r="AB1667" s="950">
        <v>0</v>
      </c>
      <c r="AC1667" s="950">
        <v>0</v>
      </c>
      <c r="AD1667" s="950">
        <v>0</v>
      </c>
      <c r="AE1667" s="950">
        <v>0</v>
      </c>
      <c r="AF1667" s="950">
        <v>0</v>
      </c>
      <c r="AG1667" s="950">
        <v>0</v>
      </c>
      <c r="AH1667" s="950">
        <v>0</v>
      </c>
      <c r="AI1667" s="950">
        <v>0</v>
      </c>
    </row>
    <row r="1668" spans="1:35" s="6" customFormat="1" ht="66">
      <c r="B1668" s="55">
        <v>3480</v>
      </c>
      <c r="C1668" s="27" t="s">
        <v>1825</v>
      </c>
      <c r="D1668" s="11"/>
      <c r="E1668" s="91">
        <v>1</v>
      </c>
      <c r="F1668" s="9" t="s">
        <v>1763</v>
      </c>
      <c r="G1668" s="16" t="s">
        <v>12</v>
      </c>
      <c r="H1668" s="17" t="s">
        <v>13</v>
      </c>
      <c r="I1668" s="16" t="s">
        <v>14</v>
      </c>
      <c r="J1668" s="39">
        <v>3759</v>
      </c>
      <c r="K1668" s="18">
        <v>3759</v>
      </c>
      <c r="L1668" s="969">
        <v>0</v>
      </c>
      <c r="M1668" s="39">
        <v>0</v>
      </c>
      <c r="N1668" s="1075">
        <v>0</v>
      </c>
      <c r="O1668" s="39">
        <v>0</v>
      </c>
      <c r="P1668" s="1075">
        <v>0</v>
      </c>
      <c r="Q1668" s="39">
        <v>0</v>
      </c>
      <c r="R1668" s="1075">
        <v>1</v>
      </c>
      <c r="S1668" s="39">
        <v>3759</v>
      </c>
      <c r="T1668" s="1075">
        <v>0</v>
      </c>
      <c r="U1668" s="39">
        <v>0</v>
      </c>
      <c r="V1668" s="1075">
        <v>0</v>
      </c>
      <c r="W1668" s="39">
        <v>0</v>
      </c>
      <c r="X1668" s="1075">
        <v>0</v>
      </c>
      <c r="Y1668" s="39">
        <v>0</v>
      </c>
      <c r="Z1668" s="1075">
        <v>0</v>
      </c>
      <c r="AA1668" s="39">
        <v>0</v>
      </c>
      <c r="AB1668" s="1075">
        <v>0</v>
      </c>
      <c r="AC1668" s="39">
        <v>0</v>
      </c>
      <c r="AD1668" s="1075">
        <v>0</v>
      </c>
      <c r="AE1668" s="39">
        <v>0</v>
      </c>
      <c r="AF1668" s="1075">
        <v>0</v>
      </c>
      <c r="AG1668" s="39">
        <v>0</v>
      </c>
      <c r="AH1668" s="1075">
        <v>0</v>
      </c>
      <c r="AI1668" s="39">
        <v>0</v>
      </c>
    </row>
    <row r="1669" spans="1:35" s="6" customFormat="1" ht="66">
      <c r="B1669" s="55">
        <v>7000</v>
      </c>
      <c r="C1669" s="25" t="s">
        <v>1826</v>
      </c>
      <c r="D1669" s="11"/>
      <c r="E1669" s="91">
        <v>6</v>
      </c>
      <c r="F1669" s="9" t="s">
        <v>1763</v>
      </c>
      <c r="G1669" s="16" t="s">
        <v>12</v>
      </c>
      <c r="H1669" s="17" t="s">
        <v>13</v>
      </c>
      <c r="I1669" s="16" t="s">
        <v>14</v>
      </c>
      <c r="J1669" s="39">
        <v>7560.0000000000009</v>
      </c>
      <c r="K1669" s="18">
        <v>45360.000000000007</v>
      </c>
      <c r="L1669" s="969">
        <v>0</v>
      </c>
      <c r="M1669" s="39">
        <v>0</v>
      </c>
      <c r="N1669" s="1075">
        <v>1</v>
      </c>
      <c r="O1669" s="39">
        <v>7560.0000000000009</v>
      </c>
      <c r="P1669" s="1075">
        <v>1</v>
      </c>
      <c r="Q1669" s="39">
        <v>7560.0000000000009</v>
      </c>
      <c r="R1669" s="1075">
        <v>3</v>
      </c>
      <c r="S1669" s="39">
        <v>22680.000000000004</v>
      </c>
      <c r="T1669" s="1075">
        <v>1</v>
      </c>
      <c r="U1669" s="39">
        <v>7560.0000000000009</v>
      </c>
      <c r="V1669" s="1075">
        <v>0</v>
      </c>
      <c r="W1669" s="39">
        <v>0</v>
      </c>
      <c r="X1669" s="1075">
        <v>0</v>
      </c>
      <c r="Y1669" s="39">
        <v>0</v>
      </c>
      <c r="Z1669" s="1075">
        <v>0</v>
      </c>
      <c r="AA1669" s="39">
        <v>0</v>
      </c>
      <c r="AB1669" s="1075">
        <v>0</v>
      </c>
      <c r="AC1669" s="39">
        <v>0</v>
      </c>
      <c r="AD1669" s="1075">
        <v>0</v>
      </c>
      <c r="AE1669" s="39">
        <v>0</v>
      </c>
      <c r="AF1669" s="1075">
        <v>0</v>
      </c>
      <c r="AG1669" s="39">
        <v>0</v>
      </c>
      <c r="AH1669" s="1075">
        <v>0</v>
      </c>
      <c r="AI1669" s="39">
        <v>0</v>
      </c>
    </row>
    <row r="1670" spans="1:35" s="6" customFormat="1" ht="66">
      <c r="B1670" s="55">
        <v>2900</v>
      </c>
      <c r="C1670" s="13" t="s">
        <v>1827</v>
      </c>
      <c r="D1670" s="11"/>
      <c r="E1670" s="91">
        <v>6</v>
      </c>
      <c r="F1670" s="9" t="s">
        <v>1763</v>
      </c>
      <c r="G1670" s="16" t="s">
        <v>12</v>
      </c>
      <c r="H1670" s="17" t="s">
        <v>13</v>
      </c>
      <c r="I1670" s="16" t="s">
        <v>14</v>
      </c>
      <c r="J1670" s="39">
        <v>3132</v>
      </c>
      <c r="K1670" s="18">
        <v>18792</v>
      </c>
      <c r="L1670" s="969">
        <v>0</v>
      </c>
      <c r="M1670" s="39">
        <v>0</v>
      </c>
      <c r="N1670" s="1075">
        <v>0</v>
      </c>
      <c r="O1670" s="39">
        <v>0</v>
      </c>
      <c r="P1670" s="1075">
        <v>2</v>
      </c>
      <c r="Q1670" s="39">
        <v>6264</v>
      </c>
      <c r="R1670" s="1075">
        <v>4</v>
      </c>
      <c r="S1670" s="39">
        <v>12528</v>
      </c>
      <c r="T1670" s="1075">
        <v>0</v>
      </c>
      <c r="U1670" s="39">
        <v>0</v>
      </c>
      <c r="V1670" s="1075">
        <v>0</v>
      </c>
      <c r="W1670" s="39">
        <v>0</v>
      </c>
      <c r="X1670" s="1075">
        <v>0</v>
      </c>
      <c r="Y1670" s="39">
        <v>0</v>
      </c>
      <c r="Z1670" s="1075">
        <v>0</v>
      </c>
      <c r="AA1670" s="39">
        <v>0</v>
      </c>
      <c r="AB1670" s="1075">
        <v>0</v>
      </c>
      <c r="AC1670" s="39">
        <v>0</v>
      </c>
      <c r="AD1670" s="1075">
        <v>0</v>
      </c>
      <c r="AE1670" s="39">
        <v>0</v>
      </c>
      <c r="AF1670" s="1075">
        <v>0</v>
      </c>
      <c r="AG1670" s="39">
        <v>0</v>
      </c>
      <c r="AH1670" s="1075">
        <v>0</v>
      </c>
      <c r="AI1670" s="39">
        <v>0</v>
      </c>
    </row>
    <row r="1671" spans="1:35" s="6" customFormat="1" ht="36">
      <c r="B1671" s="50">
        <v>354</v>
      </c>
      <c r="C1671" s="948" t="s">
        <v>1828</v>
      </c>
      <c r="D1671" s="14"/>
      <c r="E1671" s="947">
        <v>9</v>
      </c>
      <c r="F1671" s="947"/>
      <c r="G1671" s="947"/>
      <c r="H1671" s="947"/>
      <c r="I1671" s="947"/>
      <c r="J1671" s="947"/>
      <c r="K1671" s="29">
        <v>109770</v>
      </c>
      <c r="L1671" s="947">
        <v>0</v>
      </c>
      <c r="M1671" s="947">
        <v>0</v>
      </c>
      <c r="N1671" s="947">
        <v>0</v>
      </c>
      <c r="O1671" s="947">
        <v>0</v>
      </c>
      <c r="P1671" s="947">
        <v>0</v>
      </c>
      <c r="Q1671" s="947">
        <v>0</v>
      </c>
      <c r="R1671" s="947">
        <v>9</v>
      </c>
      <c r="S1671" s="947">
        <v>109770</v>
      </c>
      <c r="T1671" s="947">
        <v>0</v>
      </c>
      <c r="U1671" s="947">
        <v>0</v>
      </c>
      <c r="V1671" s="947">
        <v>0</v>
      </c>
      <c r="W1671" s="947">
        <v>0</v>
      </c>
      <c r="X1671" s="947">
        <v>0</v>
      </c>
      <c r="Y1671" s="947">
        <v>0</v>
      </c>
      <c r="Z1671" s="947">
        <v>0</v>
      </c>
      <c r="AA1671" s="947">
        <v>0</v>
      </c>
      <c r="AB1671" s="947">
        <v>0</v>
      </c>
      <c r="AC1671" s="947">
        <v>0</v>
      </c>
      <c r="AD1671" s="947">
        <v>0</v>
      </c>
      <c r="AE1671" s="947">
        <v>0</v>
      </c>
      <c r="AF1671" s="947">
        <v>0</v>
      </c>
      <c r="AG1671" s="947">
        <v>0</v>
      </c>
      <c r="AH1671" s="947">
        <v>0</v>
      </c>
      <c r="AI1671" s="947">
        <v>0</v>
      </c>
    </row>
    <row r="1672" spans="1:35" s="6" customFormat="1" ht="36">
      <c r="B1672" s="50">
        <v>35401</v>
      </c>
      <c r="C1672" s="948" t="s">
        <v>1829</v>
      </c>
      <c r="D1672" s="949"/>
      <c r="E1672" s="950">
        <v>9</v>
      </c>
      <c r="F1672" s="950"/>
      <c r="G1672" s="950"/>
      <c r="H1672" s="950"/>
      <c r="I1672" s="950"/>
      <c r="J1672" s="950"/>
      <c r="K1672" s="1038">
        <v>109770</v>
      </c>
      <c r="L1672" s="950">
        <v>0</v>
      </c>
      <c r="M1672" s="950">
        <v>0</v>
      </c>
      <c r="N1672" s="950">
        <v>0</v>
      </c>
      <c r="O1672" s="950">
        <v>0</v>
      </c>
      <c r="P1672" s="950">
        <v>0</v>
      </c>
      <c r="Q1672" s="950">
        <v>0</v>
      </c>
      <c r="R1672" s="950">
        <v>9</v>
      </c>
      <c r="S1672" s="950">
        <v>109770</v>
      </c>
      <c r="T1672" s="950">
        <v>0</v>
      </c>
      <c r="U1672" s="950">
        <v>0</v>
      </c>
      <c r="V1672" s="950">
        <v>0</v>
      </c>
      <c r="W1672" s="950">
        <v>0</v>
      </c>
      <c r="X1672" s="950">
        <v>0</v>
      </c>
      <c r="Y1672" s="950">
        <v>0</v>
      </c>
      <c r="Z1672" s="950">
        <v>0</v>
      </c>
      <c r="AA1672" s="950">
        <v>0</v>
      </c>
      <c r="AB1672" s="950">
        <v>0</v>
      </c>
      <c r="AC1672" s="950">
        <v>0</v>
      </c>
      <c r="AD1672" s="950">
        <v>0</v>
      </c>
      <c r="AE1672" s="950">
        <v>0</v>
      </c>
      <c r="AF1672" s="950">
        <v>0</v>
      </c>
      <c r="AG1672" s="950">
        <v>0</v>
      </c>
      <c r="AH1672" s="950">
        <v>0</v>
      </c>
      <c r="AI1672" s="950">
        <v>0</v>
      </c>
    </row>
    <row r="1673" spans="1:35" s="6" customFormat="1" ht="66">
      <c r="B1673" s="39"/>
      <c r="C1673" s="13" t="s">
        <v>1831</v>
      </c>
      <c r="D1673" s="132"/>
      <c r="E1673" s="91">
        <v>7</v>
      </c>
      <c r="F1673" s="9" t="s">
        <v>648</v>
      </c>
      <c r="G1673" s="16" t="s">
        <v>12</v>
      </c>
      <c r="H1673" s="17" t="s">
        <v>13</v>
      </c>
      <c r="I1673" s="16" t="s">
        <v>14</v>
      </c>
      <c r="J1673" s="39">
        <v>14910</v>
      </c>
      <c r="K1673" s="18">
        <v>104370</v>
      </c>
      <c r="L1673" s="969">
        <v>0</v>
      </c>
      <c r="M1673" s="39">
        <v>0</v>
      </c>
      <c r="N1673" s="1075">
        <v>0</v>
      </c>
      <c r="O1673" s="39">
        <v>0</v>
      </c>
      <c r="P1673" s="1075">
        <v>0</v>
      </c>
      <c r="Q1673" s="39">
        <v>0</v>
      </c>
      <c r="R1673" s="1075">
        <v>7</v>
      </c>
      <c r="S1673" s="39">
        <v>104370</v>
      </c>
      <c r="T1673" s="1075">
        <v>0</v>
      </c>
      <c r="U1673" s="39">
        <v>0</v>
      </c>
      <c r="V1673" s="1075">
        <v>0</v>
      </c>
      <c r="W1673" s="39">
        <v>0</v>
      </c>
      <c r="X1673" s="1075">
        <v>0</v>
      </c>
      <c r="Y1673" s="39">
        <v>0</v>
      </c>
      <c r="Z1673" s="1075">
        <v>0</v>
      </c>
      <c r="AA1673" s="39">
        <v>0</v>
      </c>
      <c r="AB1673" s="1075">
        <v>0</v>
      </c>
      <c r="AC1673" s="39">
        <v>0</v>
      </c>
      <c r="AD1673" s="1075">
        <v>0</v>
      </c>
      <c r="AE1673" s="39">
        <v>0</v>
      </c>
      <c r="AF1673" s="1075">
        <v>0</v>
      </c>
      <c r="AG1673" s="39">
        <v>0</v>
      </c>
      <c r="AH1673" s="1075">
        <v>0</v>
      </c>
      <c r="AI1673" s="39">
        <v>0</v>
      </c>
    </row>
    <row r="1674" spans="1:35" s="6" customFormat="1" ht="24">
      <c r="B1674" s="50">
        <v>355</v>
      </c>
      <c r="C1674" s="948" t="s">
        <v>1832</v>
      </c>
      <c r="D1674" s="14"/>
      <c r="E1674" s="947">
        <v>122</v>
      </c>
      <c r="F1674" s="947"/>
      <c r="G1674" s="947">
        <v>0</v>
      </c>
      <c r="H1674" s="947">
        <v>0</v>
      </c>
      <c r="I1674" s="947">
        <v>0</v>
      </c>
      <c r="J1674" s="947"/>
      <c r="K1674" s="29">
        <v>1024345</v>
      </c>
      <c r="L1674" s="947">
        <v>0</v>
      </c>
      <c r="M1674" s="947">
        <v>0</v>
      </c>
      <c r="N1674" s="947">
        <v>0</v>
      </c>
      <c r="O1674" s="947">
        <v>0</v>
      </c>
      <c r="P1674" s="947">
        <v>0</v>
      </c>
      <c r="Q1674" s="947">
        <v>0</v>
      </c>
      <c r="R1674" s="947">
        <v>122</v>
      </c>
      <c r="S1674" s="947">
        <v>896845</v>
      </c>
      <c r="T1674" s="947">
        <v>0</v>
      </c>
      <c r="U1674" s="947">
        <v>0</v>
      </c>
      <c r="V1674" s="947">
        <v>0</v>
      </c>
      <c r="W1674" s="947">
        <v>0</v>
      </c>
      <c r="X1674" s="947">
        <v>0</v>
      </c>
      <c r="Y1674" s="947">
        <v>0</v>
      </c>
      <c r="Z1674" s="947">
        <v>0</v>
      </c>
      <c r="AA1674" s="947">
        <v>0</v>
      </c>
      <c r="AB1674" s="947">
        <v>0</v>
      </c>
      <c r="AC1674" s="947">
        <v>0</v>
      </c>
      <c r="AD1674" s="947">
        <v>0</v>
      </c>
      <c r="AE1674" s="947">
        <v>0</v>
      </c>
      <c r="AF1674" s="947">
        <v>0</v>
      </c>
      <c r="AG1674" s="947">
        <v>0</v>
      </c>
      <c r="AH1674" s="947">
        <v>0</v>
      </c>
      <c r="AI1674" s="947">
        <v>0</v>
      </c>
    </row>
    <row r="1675" spans="1:35" s="6" customFormat="1" ht="24">
      <c r="B1675" s="50">
        <v>35501</v>
      </c>
      <c r="C1675" s="948" t="s">
        <v>1833</v>
      </c>
      <c r="D1675" s="949"/>
      <c r="E1675" s="950">
        <v>122</v>
      </c>
      <c r="F1675" s="950"/>
      <c r="G1675" s="950">
        <v>0</v>
      </c>
      <c r="H1675" s="950">
        <v>0</v>
      </c>
      <c r="I1675" s="950">
        <v>0</v>
      </c>
      <c r="J1675" s="950"/>
      <c r="K1675" s="1038">
        <v>1024345</v>
      </c>
      <c r="L1675" s="950">
        <v>0</v>
      </c>
      <c r="M1675" s="950">
        <v>0</v>
      </c>
      <c r="N1675" s="950">
        <v>0</v>
      </c>
      <c r="O1675" s="950">
        <v>0</v>
      </c>
      <c r="P1675" s="950">
        <v>0</v>
      </c>
      <c r="Q1675" s="950">
        <v>0</v>
      </c>
      <c r="R1675" s="950">
        <v>122</v>
      </c>
      <c r="S1675" s="950">
        <v>896845</v>
      </c>
      <c r="T1675" s="950">
        <v>0</v>
      </c>
      <c r="U1675" s="950">
        <v>0</v>
      </c>
      <c r="V1675" s="950">
        <v>0</v>
      </c>
      <c r="W1675" s="950">
        <v>0</v>
      </c>
      <c r="X1675" s="950">
        <v>0</v>
      </c>
      <c r="Y1675" s="950">
        <v>0</v>
      </c>
      <c r="Z1675" s="950">
        <v>0</v>
      </c>
      <c r="AA1675" s="950">
        <v>0</v>
      </c>
      <c r="AB1675" s="950">
        <v>0</v>
      </c>
      <c r="AC1675" s="950">
        <v>0</v>
      </c>
      <c r="AD1675" s="950">
        <v>0</v>
      </c>
      <c r="AE1675" s="950">
        <v>0</v>
      </c>
      <c r="AF1675" s="950">
        <v>0</v>
      </c>
      <c r="AG1675" s="950">
        <v>0</v>
      </c>
      <c r="AH1675" s="950">
        <v>0</v>
      </c>
      <c r="AI1675" s="950">
        <v>0</v>
      </c>
    </row>
    <row r="1676" spans="1:35" s="6" customFormat="1" ht="66">
      <c r="A1676" s="81"/>
      <c r="B1676" s="127"/>
      <c r="C1676" s="93" t="s">
        <v>1835</v>
      </c>
      <c r="D1676" s="11"/>
      <c r="E1676" s="91">
        <v>3</v>
      </c>
      <c r="F1676" s="9" t="s">
        <v>648</v>
      </c>
      <c r="G1676" s="16" t="s">
        <v>12</v>
      </c>
      <c r="H1676" s="17" t="s">
        <v>13</v>
      </c>
      <c r="I1676" s="16" t="s">
        <v>14</v>
      </c>
      <c r="J1676" s="1006">
        <v>12500</v>
      </c>
      <c r="K1676" s="1001">
        <v>37500</v>
      </c>
      <c r="L1676" s="1135">
        <v>0</v>
      </c>
      <c r="M1676" s="1006">
        <v>0</v>
      </c>
      <c r="N1676" s="1090">
        <v>0</v>
      </c>
      <c r="O1676" s="1006">
        <v>0</v>
      </c>
      <c r="P1676" s="1090">
        <v>0</v>
      </c>
      <c r="Q1676" s="1006">
        <v>0</v>
      </c>
      <c r="R1676" s="1090">
        <v>3</v>
      </c>
      <c r="S1676" s="1006">
        <v>0</v>
      </c>
      <c r="T1676" s="1090">
        <v>0</v>
      </c>
      <c r="U1676" s="1006">
        <v>0</v>
      </c>
      <c r="V1676" s="1090">
        <v>0</v>
      </c>
      <c r="W1676" s="1006">
        <v>0</v>
      </c>
      <c r="X1676" s="1090">
        <v>0</v>
      </c>
      <c r="Y1676" s="1006">
        <v>0</v>
      </c>
      <c r="Z1676" s="1090">
        <v>0</v>
      </c>
      <c r="AA1676" s="1006">
        <v>0</v>
      </c>
      <c r="AB1676" s="1090">
        <v>0</v>
      </c>
      <c r="AC1676" s="1006">
        <v>0</v>
      </c>
      <c r="AD1676" s="1090">
        <v>0</v>
      </c>
      <c r="AE1676" s="1006">
        <v>0</v>
      </c>
      <c r="AF1676" s="1090">
        <v>0</v>
      </c>
      <c r="AG1676" s="1006">
        <v>0</v>
      </c>
      <c r="AH1676" s="1090">
        <v>0</v>
      </c>
      <c r="AI1676" s="1006">
        <v>0</v>
      </c>
    </row>
    <row r="1677" spans="1:35" s="6" customFormat="1" ht="66">
      <c r="A1677" s="81"/>
      <c r="B1677" s="127"/>
      <c r="C1677" s="93" t="s">
        <v>1836</v>
      </c>
      <c r="D1677" s="11"/>
      <c r="E1677" s="91">
        <v>3</v>
      </c>
      <c r="F1677" s="9" t="s">
        <v>648</v>
      </c>
      <c r="G1677" s="16" t="s">
        <v>12</v>
      </c>
      <c r="H1677" s="17" t="s">
        <v>13</v>
      </c>
      <c r="I1677" s="16" t="s">
        <v>14</v>
      </c>
      <c r="J1677" s="1006">
        <v>30000</v>
      </c>
      <c r="K1677" s="1001">
        <v>90000</v>
      </c>
      <c r="L1677" s="1135">
        <v>0</v>
      </c>
      <c r="M1677" s="1006">
        <v>0</v>
      </c>
      <c r="N1677" s="1090">
        <v>0</v>
      </c>
      <c r="O1677" s="1006">
        <v>0</v>
      </c>
      <c r="P1677" s="1090">
        <v>0</v>
      </c>
      <c r="Q1677" s="1006">
        <v>0</v>
      </c>
      <c r="R1677" s="1090">
        <v>3</v>
      </c>
      <c r="S1677" s="1006">
        <v>0</v>
      </c>
      <c r="T1677" s="1090">
        <v>0</v>
      </c>
      <c r="U1677" s="1006">
        <v>0</v>
      </c>
      <c r="V1677" s="1090">
        <v>0</v>
      </c>
      <c r="W1677" s="1006">
        <v>0</v>
      </c>
      <c r="X1677" s="1090">
        <v>0</v>
      </c>
      <c r="Y1677" s="1006">
        <v>0</v>
      </c>
      <c r="Z1677" s="1090">
        <v>0</v>
      </c>
      <c r="AA1677" s="1006">
        <v>0</v>
      </c>
      <c r="AB1677" s="1090">
        <v>0</v>
      </c>
      <c r="AC1677" s="1006">
        <v>0</v>
      </c>
      <c r="AD1677" s="1090">
        <v>0</v>
      </c>
      <c r="AE1677" s="1006">
        <v>0</v>
      </c>
      <c r="AF1677" s="1090">
        <v>0</v>
      </c>
      <c r="AG1677" s="1006">
        <v>0</v>
      </c>
      <c r="AH1677" s="1090">
        <v>0</v>
      </c>
      <c r="AI1677" s="1006">
        <v>0</v>
      </c>
    </row>
    <row r="1678" spans="1:35" s="6" customFormat="1">
      <c r="B1678" s="230"/>
      <c r="C1678" s="1040"/>
      <c r="D1678" s="11"/>
      <c r="E1678" s="91">
        <v>0</v>
      </c>
      <c r="F1678" s="9"/>
      <c r="G1678" s="16"/>
      <c r="H1678" s="17"/>
      <c r="I1678" s="16"/>
      <c r="J1678" s="237"/>
      <c r="K1678" s="238">
        <v>0</v>
      </c>
      <c r="L1678" s="1138">
        <v>0</v>
      </c>
      <c r="M1678" s="237">
        <v>0</v>
      </c>
      <c r="N1678" s="1098">
        <v>0</v>
      </c>
      <c r="O1678" s="237">
        <v>0</v>
      </c>
      <c r="P1678" s="1098">
        <v>0</v>
      </c>
      <c r="Q1678" s="237">
        <v>0</v>
      </c>
      <c r="R1678" s="1098">
        <v>0</v>
      </c>
      <c r="S1678" s="237">
        <v>0</v>
      </c>
      <c r="T1678" s="1098">
        <v>0</v>
      </c>
      <c r="U1678" s="237">
        <v>0</v>
      </c>
      <c r="V1678" s="1098">
        <v>0</v>
      </c>
      <c r="W1678" s="237">
        <v>0</v>
      </c>
      <c r="X1678" s="1098">
        <v>0</v>
      </c>
      <c r="Y1678" s="237">
        <v>0</v>
      </c>
      <c r="Z1678" s="1098">
        <v>0</v>
      </c>
      <c r="AA1678" s="237">
        <v>0</v>
      </c>
      <c r="AB1678" s="1098">
        <v>0</v>
      </c>
      <c r="AC1678" s="237">
        <v>0</v>
      </c>
      <c r="AD1678" s="1098">
        <v>0</v>
      </c>
      <c r="AE1678" s="237">
        <v>0</v>
      </c>
      <c r="AF1678" s="1098">
        <v>0</v>
      </c>
      <c r="AG1678" s="237">
        <v>0</v>
      </c>
      <c r="AH1678" s="1098">
        <v>0</v>
      </c>
      <c r="AI1678" s="237">
        <v>0</v>
      </c>
    </row>
    <row r="1679" spans="1:35" s="6" customFormat="1" ht="24">
      <c r="B1679" s="50">
        <v>357</v>
      </c>
      <c r="C1679" s="948" t="s">
        <v>1838</v>
      </c>
      <c r="D1679" s="14"/>
      <c r="E1679" s="947">
        <v>19</v>
      </c>
      <c r="F1679" s="947"/>
      <c r="G1679" s="947">
        <v>0</v>
      </c>
      <c r="H1679" s="947">
        <v>0</v>
      </c>
      <c r="I1679" s="947">
        <v>0</v>
      </c>
      <c r="J1679" s="947"/>
      <c r="K1679" s="29">
        <v>87695.305999999997</v>
      </c>
      <c r="L1679" s="947">
        <v>0</v>
      </c>
      <c r="M1679" s="947">
        <v>0</v>
      </c>
      <c r="N1679" s="947">
        <v>0</v>
      </c>
      <c r="O1679" s="947">
        <v>0</v>
      </c>
      <c r="P1679" s="947">
        <v>6</v>
      </c>
      <c r="Q1679" s="947">
        <v>41095</v>
      </c>
      <c r="R1679" s="947">
        <v>9</v>
      </c>
      <c r="S1679" s="947">
        <v>10517.306</v>
      </c>
      <c r="T1679" s="947">
        <v>0</v>
      </c>
      <c r="U1679" s="947">
        <v>0</v>
      </c>
      <c r="V1679" s="947">
        <v>3</v>
      </c>
      <c r="W1679" s="947">
        <v>35080</v>
      </c>
      <c r="X1679" s="947">
        <v>0</v>
      </c>
      <c r="Y1679" s="947">
        <v>0</v>
      </c>
      <c r="Z1679" s="947">
        <v>0</v>
      </c>
      <c r="AA1679" s="947">
        <v>0</v>
      </c>
      <c r="AB1679" s="947">
        <v>0</v>
      </c>
      <c r="AC1679" s="947">
        <v>0</v>
      </c>
      <c r="AD1679" s="947">
        <v>1</v>
      </c>
      <c r="AE1679" s="947">
        <v>1003</v>
      </c>
      <c r="AF1679" s="947">
        <v>0</v>
      </c>
      <c r="AG1679" s="947">
        <v>0</v>
      </c>
      <c r="AH1679" s="947">
        <v>0</v>
      </c>
      <c r="AI1679" s="947">
        <v>0</v>
      </c>
    </row>
    <row r="1680" spans="1:35" s="6" customFormat="1" ht="24">
      <c r="B1680" s="50">
        <v>35701</v>
      </c>
      <c r="C1680" s="948" t="s">
        <v>1839</v>
      </c>
      <c r="D1680" s="949"/>
      <c r="E1680" s="950">
        <v>19</v>
      </c>
      <c r="F1680" s="950"/>
      <c r="G1680" s="950">
        <v>0</v>
      </c>
      <c r="H1680" s="950">
        <v>0</v>
      </c>
      <c r="I1680" s="950">
        <v>0</v>
      </c>
      <c r="J1680" s="950"/>
      <c r="K1680" s="1038">
        <v>87695.305999999997</v>
      </c>
      <c r="L1680" s="950">
        <v>0</v>
      </c>
      <c r="M1680" s="950">
        <v>0</v>
      </c>
      <c r="N1680" s="950">
        <v>0</v>
      </c>
      <c r="O1680" s="950">
        <v>0</v>
      </c>
      <c r="P1680" s="950">
        <v>6</v>
      </c>
      <c r="Q1680" s="950">
        <v>41095</v>
      </c>
      <c r="R1680" s="950">
        <v>9</v>
      </c>
      <c r="S1680" s="950">
        <v>10517.306</v>
      </c>
      <c r="T1680" s="950">
        <v>0</v>
      </c>
      <c r="U1680" s="950">
        <v>0</v>
      </c>
      <c r="V1680" s="950">
        <v>3</v>
      </c>
      <c r="W1680" s="950">
        <v>35080</v>
      </c>
      <c r="X1680" s="950">
        <v>0</v>
      </c>
      <c r="Y1680" s="950">
        <v>0</v>
      </c>
      <c r="Z1680" s="950">
        <v>0</v>
      </c>
      <c r="AA1680" s="950">
        <v>0</v>
      </c>
      <c r="AB1680" s="950">
        <v>0</v>
      </c>
      <c r="AC1680" s="950">
        <v>0</v>
      </c>
      <c r="AD1680" s="950">
        <v>1</v>
      </c>
      <c r="AE1680" s="950">
        <v>1003</v>
      </c>
      <c r="AF1680" s="950">
        <v>0</v>
      </c>
      <c r="AG1680" s="950">
        <v>0</v>
      </c>
      <c r="AH1680" s="950">
        <v>0</v>
      </c>
      <c r="AI1680" s="950">
        <v>0</v>
      </c>
    </row>
    <row r="1681" spans="1:35" s="6" customFormat="1" ht="66">
      <c r="B1681" s="55">
        <v>28999.999999999996</v>
      </c>
      <c r="C1681" s="229" t="s">
        <v>1841</v>
      </c>
      <c r="D1681" s="11"/>
      <c r="E1681" s="91">
        <v>2</v>
      </c>
      <c r="F1681" s="9" t="s">
        <v>648</v>
      </c>
      <c r="G1681" s="16" t="s">
        <v>12</v>
      </c>
      <c r="H1681" s="17" t="s">
        <v>13</v>
      </c>
      <c r="I1681" s="16" t="s">
        <v>14</v>
      </c>
      <c r="J1681" s="39">
        <v>31319.999999999996</v>
      </c>
      <c r="K1681" s="18">
        <v>62639.999999999993</v>
      </c>
      <c r="L1681" s="969">
        <v>0</v>
      </c>
      <c r="M1681" s="39">
        <v>0</v>
      </c>
      <c r="N1681" s="1075">
        <v>0</v>
      </c>
      <c r="O1681" s="39">
        <v>0</v>
      </c>
      <c r="P1681" s="1075">
        <v>1</v>
      </c>
      <c r="Q1681" s="39">
        <v>31319.999999999996</v>
      </c>
      <c r="R1681" s="1075">
        <v>0</v>
      </c>
      <c r="S1681" s="39">
        <v>0</v>
      </c>
      <c r="T1681" s="1075">
        <v>0</v>
      </c>
      <c r="U1681" s="39">
        <v>0</v>
      </c>
      <c r="V1681" s="1075">
        <v>1</v>
      </c>
      <c r="W1681" s="39">
        <v>31319.999999999996</v>
      </c>
      <c r="X1681" s="1075">
        <v>0</v>
      </c>
      <c r="Y1681" s="39">
        <v>0</v>
      </c>
      <c r="Z1681" s="1075">
        <v>0</v>
      </c>
      <c r="AA1681" s="39">
        <v>0</v>
      </c>
      <c r="AB1681" s="1075">
        <v>0</v>
      </c>
      <c r="AC1681" s="39">
        <v>0</v>
      </c>
      <c r="AD1681" s="1075">
        <v>0</v>
      </c>
      <c r="AE1681" s="39">
        <v>0</v>
      </c>
      <c r="AF1681" s="1075">
        <v>0</v>
      </c>
      <c r="AG1681" s="39">
        <v>0</v>
      </c>
      <c r="AH1681" s="1075">
        <v>0</v>
      </c>
      <c r="AI1681" s="39">
        <v>0</v>
      </c>
    </row>
    <row r="1682" spans="1:35" s="6" customFormat="1" ht="66">
      <c r="B1682" s="55">
        <v>1740</v>
      </c>
      <c r="C1682" s="145" t="s">
        <v>1842</v>
      </c>
      <c r="D1682" s="11"/>
      <c r="E1682" s="91">
        <v>5</v>
      </c>
      <c r="F1682" s="9" t="s">
        <v>648</v>
      </c>
      <c r="G1682" s="16" t="s">
        <v>12</v>
      </c>
      <c r="H1682" s="17" t="s">
        <v>13</v>
      </c>
      <c r="I1682" s="16" t="s">
        <v>14</v>
      </c>
      <c r="J1682" s="39">
        <v>1880</v>
      </c>
      <c r="K1682" s="18">
        <v>9400</v>
      </c>
      <c r="L1682" s="969">
        <v>0</v>
      </c>
      <c r="M1682" s="39">
        <v>0</v>
      </c>
      <c r="N1682" s="1075">
        <v>0</v>
      </c>
      <c r="O1682" s="39">
        <v>0</v>
      </c>
      <c r="P1682" s="1075">
        <v>2</v>
      </c>
      <c r="Q1682" s="39">
        <v>3760</v>
      </c>
      <c r="R1682" s="1075">
        <v>1</v>
      </c>
      <c r="S1682" s="39">
        <v>1880</v>
      </c>
      <c r="T1682" s="1075">
        <v>0</v>
      </c>
      <c r="U1682" s="39">
        <v>0</v>
      </c>
      <c r="V1682" s="1075">
        <v>2</v>
      </c>
      <c r="W1682" s="39">
        <v>3760</v>
      </c>
      <c r="X1682" s="1075">
        <v>0</v>
      </c>
      <c r="Y1682" s="39">
        <v>0</v>
      </c>
      <c r="Z1682" s="1075">
        <v>0</v>
      </c>
      <c r="AA1682" s="39">
        <v>0</v>
      </c>
      <c r="AB1682" s="1075">
        <v>0</v>
      </c>
      <c r="AC1682" s="39">
        <v>0</v>
      </c>
      <c r="AD1682" s="1075">
        <v>0</v>
      </c>
      <c r="AE1682" s="39">
        <v>0</v>
      </c>
      <c r="AF1682" s="1075">
        <v>0</v>
      </c>
      <c r="AG1682" s="39">
        <v>0</v>
      </c>
      <c r="AH1682" s="1075">
        <v>0</v>
      </c>
      <c r="AI1682" s="39">
        <v>0</v>
      </c>
    </row>
    <row r="1683" spans="1:35" s="6" customFormat="1" ht="66">
      <c r="B1683" s="55">
        <v>1856</v>
      </c>
      <c r="C1683" s="145" t="s">
        <v>1843</v>
      </c>
      <c r="D1683" s="11"/>
      <c r="E1683" s="91">
        <v>4</v>
      </c>
      <c r="F1683" s="9" t="s">
        <v>648</v>
      </c>
      <c r="G1683" s="16" t="s">
        <v>12</v>
      </c>
      <c r="H1683" s="17" t="s">
        <v>13</v>
      </c>
      <c r="I1683" s="16" t="s">
        <v>14</v>
      </c>
      <c r="J1683" s="39">
        <v>2005</v>
      </c>
      <c r="K1683" s="18">
        <v>8020</v>
      </c>
      <c r="L1683" s="969">
        <v>0</v>
      </c>
      <c r="M1683" s="39">
        <v>0</v>
      </c>
      <c r="N1683" s="1075">
        <v>0</v>
      </c>
      <c r="O1683" s="39">
        <v>0</v>
      </c>
      <c r="P1683" s="1075">
        <v>3</v>
      </c>
      <c r="Q1683" s="39">
        <v>6015</v>
      </c>
      <c r="R1683" s="1075">
        <v>1</v>
      </c>
      <c r="S1683" s="39">
        <v>2005</v>
      </c>
      <c r="T1683" s="1075">
        <v>0</v>
      </c>
      <c r="U1683" s="39">
        <v>0</v>
      </c>
      <c r="V1683" s="1075">
        <v>0</v>
      </c>
      <c r="W1683" s="39">
        <v>0</v>
      </c>
      <c r="X1683" s="1075">
        <v>0</v>
      </c>
      <c r="Y1683" s="39">
        <v>0</v>
      </c>
      <c r="Z1683" s="1075">
        <v>0</v>
      </c>
      <c r="AA1683" s="39">
        <v>0</v>
      </c>
      <c r="AB1683" s="1075">
        <v>0</v>
      </c>
      <c r="AC1683" s="39">
        <v>0</v>
      </c>
      <c r="AD1683" s="1075">
        <v>0</v>
      </c>
      <c r="AE1683" s="39">
        <v>0</v>
      </c>
      <c r="AF1683" s="1075">
        <v>0</v>
      </c>
      <c r="AG1683" s="39">
        <v>0</v>
      </c>
      <c r="AH1683" s="1075">
        <v>0</v>
      </c>
      <c r="AI1683" s="39">
        <v>0</v>
      </c>
    </row>
    <row r="1684" spans="1:35" s="6" customFormat="1" ht="66">
      <c r="B1684" s="55">
        <v>928</v>
      </c>
      <c r="C1684" s="145" t="s">
        <v>1844</v>
      </c>
      <c r="D1684" s="11"/>
      <c r="E1684" s="91">
        <v>7</v>
      </c>
      <c r="F1684" s="9" t="s">
        <v>648</v>
      </c>
      <c r="G1684" s="16" t="s">
        <v>12</v>
      </c>
      <c r="H1684" s="17" t="s">
        <v>13</v>
      </c>
      <c r="I1684" s="16" t="s">
        <v>14</v>
      </c>
      <c r="J1684" s="39">
        <v>1003</v>
      </c>
      <c r="K1684" s="18">
        <v>7021.3060000000005</v>
      </c>
      <c r="L1684" s="969">
        <v>0</v>
      </c>
      <c r="M1684" s="39">
        <v>0</v>
      </c>
      <c r="N1684" s="1075">
        <v>0</v>
      </c>
      <c r="O1684" s="39">
        <v>0</v>
      </c>
      <c r="P1684" s="1075">
        <v>0</v>
      </c>
      <c r="Q1684" s="39">
        <v>0</v>
      </c>
      <c r="R1684" s="1075">
        <v>6</v>
      </c>
      <c r="S1684" s="39">
        <v>6018.3060000000005</v>
      </c>
      <c r="T1684" s="1075">
        <v>0</v>
      </c>
      <c r="U1684" s="39">
        <v>0</v>
      </c>
      <c r="V1684" s="1075">
        <v>0</v>
      </c>
      <c r="W1684" s="39">
        <v>0</v>
      </c>
      <c r="X1684" s="1075">
        <v>0</v>
      </c>
      <c r="Y1684" s="39">
        <v>0</v>
      </c>
      <c r="Z1684" s="1075">
        <v>0</v>
      </c>
      <c r="AA1684" s="39">
        <v>0</v>
      </c>
      <c r="AB1684" s="1075">
        <v>0</v>
      </c>
      <c r="AC1684" s="39">
        <v>0</v>
      </c>
      <c r="AD1684" s="1075">
        <v>1</v>
      </c>
      <c r="AE1684" s="39">
        <v>1003</v>
      </c>
      <c r="AF1684" s="1075">
        <v>0</v>
      </c>
      <c r="AG1684" s="39">
        <v>0</v>
      </c>
      <c r="AH1684" s="1075">
        <v>0</v>
      </c>
      <c r="AI1684" s="39">
        <v>0</v>
      </c>
    </row>
    <row r="1685" spans="1:35" s="6" customFormat="1" ht="66">
      <c r="B1685" s="55">
        <v>568.4</v>
      </c>
      <c r="C1685" s="145" t="s">
        <v>1845</v>
      </c>
      <c r="D1685" s="11"/>
      <c r="E1685" s="91">
        <v>1</v>
      </c>
      <c r="F1685" s="9" t="s">
        <v>648</v>
      </c>
      <c r="G1685" s="16" t="s">
        <v>12</v>
      </c>
      <c r="H1685" s="17" t="s">
        <v>13</v>
      </c>
      <c r="I1685" s="16" t="s">
        <v>14</v>
      </c>
      <c r="J1685" s="39">
        <v>614</v>
      </c>
      <c r="K1685" s="18">
        <v>614</v>
      </c>
      <c r="L1685" s="969">
        <v>0</v>
      </c>
      <c r="M1685" s="39">
        <v>0</v>
      </c>
      <c r="N1685" s="1075">
        <v>0</v>
      </c>
      <c r="O1685" s="39">
        <v>0</v>
      </c>
      <c r="P1685" s="1075">
        <v>0</v>
      </c>
      <c r="Q1685" s="39">
        <v>0</v>
      </c>
      <c r="R1685" s="1075">
        <v>1</v>
      </c>
      <c r="S1685" s="39">
        <v>614</v>
      </c>
      <c r="T1685" s="1075">
        <v>0</v>
      </c>
      <c r="U1685" s="39">
        <v>0</v>
      </c>
      <c r="V1685" s="1075">
        <v>0</v>
      </c>
      <c r="W1685" s="39">
        <v>0</v>
      </c>
      <c r="X1685" s="1075">
        <v>0</v>
      </c>
      <c r="Y1685" s="39">
        <v>0</v>
      </c>
      <c r="Z1685" s="1075">
        <v>0</v>
      </c>
      <c r="AA1685" s="39">
        <v>0</v>
      </c>
      <c r="AB1685" s="1075">
        <v>0</v>
      </c>
      <c r="AC1685" s="39">
        <v>0</v>
      </c>
      <c r="AD1685" s="1075">
        <v>0</v>
      </c>
      <c r="AE1685" s="39">
        <v>0</v>
      </c>
      <c r="AF1685" s="1075">
        <v>0</v>
      </c>
      <c r="AG1685" s="39">
        <v>0</v>
      </c>
      <c r="AH1685" s="1075">
        <v>0</v>
      </c>
      <c r="AI1685" s="39">
        <v>0</v>
      </c>
    </row>
    <row r="1686" spans="1:35" s="6" customFormat="1" ht="66">
      <c r="B1686" s="55">
        <v>696</v>
      </c>
      <c r="C1686" s="145" t="s">
        <v>1846</v>
      </c>
      <c r="D1686" s="11"/>
      <c r="E1686" s="91">
        <v>0</v>
      </c>
      <c r="F1686" s="9" t="s">
        <v>648</v>
      </c>
      <c r="G1686" s="16" t="s">
        <v>12</v>
      </c>
      <c r="H1686" s="17" t="s">
        <v>13</v>
      </c>
      <c r="I1686" s="16" t="s">
        <v>14</v>
      </c>
      <c r="J1686" s="39">
        <v>752</v>
      </c>
      <c r="K1686" s="18">
        <v>0</v>
      </c>
      <c r="L1686" s="969">
        <v>0</v>
      </c>
      <c r="M1686" s="39">
        <v>0</v>
      </c>
      <c r="N1686" s="1075">
        <v>0</v>
      </c>
      <c r="O1686" s="39">
        <v>0</v>
      </c>
      <c r="P1686" s="1075">
        <v>0</v>
      </c>
      <c r="Q1686" s="39">
        <v>0</v>
      </c>
      <c r="R1686" s="1075">
        <v>0</v>
      </c>
      <c r="S1686" s="39">
        <v>0</v>
      </c>
      <c r="T1686" s="1075">
        <v>0</v>
      </c>
      <c r="U1686" s="39">
        <v>0</v>
      </c>
      <c r="V1686" s="1075">
        <v>0</v>
      </c>
      <c r="W1686" s="39">
        <v>0</v>
      </c>
      <c r="X1686" s="1075">
        <v>0</v>
      </c>
      <c r="Y1686" s="39">
        <v>0</v>
      </c>
      <c r="Z1686" s="1075">
        <v>0</v>
      </c>
      <c r="AA1686" s="39">
        <v>0</v>
      </c>
      <c r="AB1686" s="1075">
        <v>0</v>
      </c>
      <c r="AC1686" s="39">
        <v>0</v>
      </c>
      <c r="AD1686" s="1075">
        <v>0</v>
      </c>
      <c r="AE1686" s="39">
        <v>0</v>
      </c>
      <c r="AF1686" s="1075">
        <v>0</v>
      </c>
      <c r="AG1686" s="39">
        <v>0</v>
      </c>
      <c r="AH1686" s="1075">
        <v>0</v>
      </c>
      <c r="AI1686" s="39">
        <v>0</v>
      </c>
    </row>
    <row r="1687" spans="1:35" s="150" customFormat="1">
      <c r="A1687" s="6"/>
      <c r="B1687" s="50">
        <v>358</v>
      </c>
      <c r="C1687" s="948" t="s">
        <v>1847</v>
      </c>
      <c r="D1687" s="14"/>
      <c r="E1687" s="947"/>
      <c r="F1687" s="947"/>
      <c r="G1687" s="947"/>
      <c r="H1687" s="947"/>
      <c r="I1687" s="947"/>
      <c r="J1687" s="947"/>
      <c r="K1687" s="29">
        <v>29436</v>
      </c>
      <c r="L1687" s="947">
        <v>0</v>
      </c>
      <c r="M1687" s="947">
        <v>0</v>
      </c>
      <c r="N1687" s="947">
        <v>6</v>
      </c>
      <c r="O1687" s="947">
        <v>2472</v>
      </c>
      <c r="P1687" s="947">
        <v>2</v>
      </c>
      <c r="Q1687" s="947">
        <v>963</v>
      </c>
      <c r="R1687" s="947">
        <v>15</v>
      </c>
      <c r="S1687" s="947">
        <v>7014</v>
      </c>
      <c r="T1687" s="947">
        <v>2</v>
      </c>
      <c r="U1687" s="947">
        <v>963</v>
      </c>
      <c r="V1687" s="947">
        <v>2</v>
      </c>
      <c r="W1687" s="947">
        <v>963</v>
      </c>
      <c r="X1687" s="947">
        <v>11</v>
      </c>
      <c r="Y1687" s="947">
        <v>5366</v>
      </c>
      <c r="Z1687" s="947">
        <v>2</v>
      </c>
      <c r="AA1687" s="947">
        <v>963</v>
      </c>
      <c r="AB1687" s="947">
        <v>2</v>
      </c>
      <c r="AC1687" s="947">
        <v>963</v>
      </c>
      <c r="AD1687" s="947">
        <v>11</v>
      </c>
      <c r="AE1687" s="947">
        <v>5366</v>
      </c>
      <c r="AF1687" s="947">
        <v>3</v>
      </c>
      <c r="AG1687" s="947">
        <v>1514</v>
      </c>
      <c r="AH1687" s="947">
        <v>6</v>
      </c>
      <c r="AI1687" s="947">
        <v>2889</v>
      </c>
    </row>
    <row r="1688" spans="1:35" s="150" customFormat="1">
      <c r="A1688" s="6"/>
      <c r="B1688" s="50">
        <v>35801</v>
      </c>
      <c r="C1688" s="948" t="s">
        <v>1848</v>
      </c>
      <c r="D1688" s="949"/>
      <c r="E1688" s="950"/>
      <c r="F1688" s="950"/>
      <c r="G1688" s="950"/>
      <c r="H1688" s="950"/>
      <c r="I1688" s="950"/>
      <c r="J1688" s="950"/>
      <c r="K1688" s="1038">
        <v>14008</v>
      </c>
      <c r="L1688" s="950">
        <v>0</v>
      </c>
      <c r="M1688" s="950">
        <v>0</v>
      </c>
      <c r="N1688" s="950">
        <v>6</v>
      </c>
      <c r="O1688" s="950">
        <v>2472</v>
      </c>
      <c r="P1688" s="950">
        <v>1</v>
      </c>
      <c r="Q1688" s="950">
        <v>412</v>
      </c>
      <c r="R1688" s="950">
        <v>9</v>
      </c>
      <c r="S1688" s="950">
        <v>3708</v>
      </c>
      <c r="T1688" s="950">
        <v>1</v>
      </c>
      <c r="U1688" s="950">
        <v>412</v>
      </c>
      <c r="V1688" s="950">
        <v>1</v>
      </c>
      <c r="W1688" s="950">
        <v>412</v>
      </c>
      <c r="X1688" s="950">
        <v>5</v>
      </c>
      <c r="Y1688" s="950">
        <v>2060</v>
      </c>
      <c r="Z1688" s="950">
        <v>1</v>
      </c>
      <c r="AA1688" s="950">
        <v>412</v>
      </c>
      <c r="AB1688" s="950">
        <v>1</v>
      </c>
      <c r="AC1688" s="950">
        <v>412</v>
      </c>
      <c r="AD1688" s="950">
        <v>5</v>
      </c>
      <c r="AE1688" s="950">
        <v>2060</v>
      </c>
      <c r="AF1688" s="950">
        <v>1</v>
      </c>
      <c r="AG1688" s="950">
        <v>412</v>
      </c>
      <c r="AH1688" s="950">
        <v>3</v>
      </c>
      <c r="AI1688" s="950">
        <v>1236</v>
      </c>
    </row>
    <row r="1689" spans="1:35" s="150" customFormat="1" ht="66">
      <c r="A1689" s="6"/>
      <c r="B1689" s="55">
        <v>380.8</v>
      </c>
      <c r="C1689" s="229" t="s">
        <v>1849</v>
      </c>
      <c r="D1689" s="11"/>
      <c r="E1689" s="91">
        <v>34</v>
      </c>
      <c r="F1689" s="9" t="s">
        <v>648</v>
      </c>
      <c r="G1689" s="16" t="s">
        <v>12</v>
      </c>
      <c r="H1689" s="17" t="s">
        <v>13</v>
      </c>
      <c r="I1689" s="16" t="s">
        <v>14</v>
      </c>
      <c r="J1689" s="39">
        <v>412</v>
      </c>
      <c r="K1689" s="18">
        <v>14008</v>
      </c>
      <c r="L1689" s="969">
        <v>0</v>
      </c>
      <c r="M1689" s="39">
        <v>0</v>
      </c>
      <c r="N1689" s="1075">
        <v>6</v>
      </c>
      <c r="O1689" s="39">
        <v>2472</v>
      </c>
      <c r="P1689" s="1075">
        <v>1</v>
      </c>
      <c r="Q1689" s="39">
        <v>412</v>
      </c>
      <c r="R1689" s="1075">
        <v>9</v>
      </c>
      <c r="S1689" s="39">
        <v>3708</v>
      </c>
      <c r="T1689" s="1075">
        <v>1</v>
      </c>
      <c r="U1689" s="39">
        <v>412</v>
      </c>
      <c r="V1689" s="1075">
        <v>1</v>
      </c>
      <c r="W1689" s="39">
        <v>412</v>
      </c>
      <c r="X1689" s="1075">
        <v>5</v>
      </c>
      <c r="Y1689" s="39">
        <v>2060</v>
      </c>
      <c r="Z1689" s="1075">
        <v>1</v>
      </c>
      <c r="AA1689" s="39">
        <v>412</v>
      </c>
      <c r="AB1689" s="1075">
        <v>1</v>
      </c>
      <c r="AC1689" s="39">
        <v>412</v>
      </c>
      <c r="AD1689" s="1075">
        <v>5</v>
      </c>
      <c r="AE1689" s="39">
        <v>2060</v>
      </c>
      <c r="AF1689" s="1075">
        <v>1</v>
      </c>
      <c r="AG1689" s="39">
        <v>412</v>
      </c>
      <c r="AH1689" s="1075">
        <v>3</v>
      </c>
      <c r="AI1689" s="39">
        <v>1236</v>
      </c>
    </row>
    <row r="1690" spans="1:35" s="6" customFormat="1">
      <c r="B1690" s="50">
        <v>35802</v>
      </c>
      <c r="C1690" s="948" t="s">
        <v>1850</v>
      </c>
      <c r="D1690" s="949"/>
      <c r="E1690" s="1041"/>
      <c r="F1690" s="950"/>
      <c r="G1690" s="950"/>
      <c r="H1690" s="950"/>
      <c r="I1690" s="950"/>
      <c r="J1690" s="950"/>
      <c r="K1690" s="1038">
        <v>15428</v>
      </c>
      <c r="L1690" s="950">
        <v>0</v>
      </c>
      <c r="M1690" s="950">
        <v>0</v>
      </c>
      <c r="N1690" s="950">
        <v>0</v>
      </c>
      <c r="O1690" s="950">
        <v>0</v>
      </c>
      <c r="P1690" s="950">
        <v>1</v>
      </c>
      <c r="Q1690" s="950">
        <v>551</v>
      </c>
      <c r="R1690" s="950">
        <v>6</v>
      </c>
      <c r="S1690" s="950">
        <v>3306</v>
      </c>
      <c r="T1690" s="950">
        <v>1</v>
      </c>
      <c r="U1690" s="950">
        <v>551</v>
      </c>
      <c r="V1690" s="950">
        <v>1</v>
      </c>
      <c r="W1690" s="950">
        <v>551</v>
      </c>
      <c r="X1690" s="950">
        <v>6</v>
      </c>
      <c r="Y1690" s="950">
        <v>3306</v>
      </c>
      <c r="Z1690" s="950">
        <v>1</v>
      </c>
      <c r="AA1690" s="950">
        <v>551</v>
      </c>
      <c r="AB1690" s="950">
        <v>1</v>
      </c>
      <c r="AC1690" s="950">
        <v>551</v>
      </c>
      <c r="AD1690" s="950">
        <v>6</v>
      </c>
      <c r="AE1690" s="950">
        <v>3306</v>
      </c>
      <c r="AF1690" s="950">
        <v>2</v>
      </c>
      <c r="AG1690" s="950">
        <v>1102</v>
      </c>
      <c r="AH1690" s="950">
        <v>3</v>
      </c>
      <c r="AI1690" s="950">
        <v>1653</v>
      </c>
    </row>
    <row r="1691" spans="1:35" s="6" customFormat="1" ht="66">
      <c r="B1691" s="55">
        <v>509.9</v>
      </c>
      <c r="C1691" s="236" t="s">
        <v>1851</v>
      </c>
      <c r="D1691" s="11"/>
      <c r="E1691" s="91">
        <v>28</v>
      </c>
      <c r="F1691" s="9" t="s">
        <v>648</v>
      </c>
      <c r="G1691" s="16" t="s">
        <v>12</v>
      </c>
      <c r="H1691" s="17" t="s">
        <v>13</v>
      </c>
      <c r="I1691" s="16" t="s">
        <v>14</v>
      </c>
      <c r="J1691" s="39">
        <v>551</v>
      </c>
      <c r="K1691" s="18">
        <v>15428</v>
      </c>
      <c r="L1691" s="969">
        <v>0</v>
      </c>
      <c r="M1691" s="39">
        <v>0</v>
      </c>
      <c r="N1691" s="1075">
        <v>0</v>
      </c>
      <c r="O1691" s="39">
        <v>0</v>
      </c>
      <c r="P1691" s="1075">
        <v>1</v>
      </c>
      <c r="Q1691" s="39">
        <v>551</v>
      </c>
      <c r="R1691" s="1075">
        <v>6</v>
      </c>
      <c r="S1691" s="39">
        <v>3306</v>
      </c>
      <c r="T1691" s="1075">
        <v>1</v>
      </c>
      <c r="U1691" s="39">
        <v>551</v>
      </c>
      <c r="V1691" s="1075">
        <v>1</v>
      </c>
      <c r="W1691" s="39">
        <v>551</v>
      </c>
      <c r="X1691" s="1075">
        <v>6</v>
      </c>
      <c r="Y1691" s="39">
        <v>3306</v>
      </c>
      <c r="Z1691" s="1075">
        <v>1</v>
      </c>
      <c r="AA1691" s="39">
        <v>551</v>
      </c>
      <c r="AB1691" s="1075">
        <v>1</v>
      </c>
      <c r="AC1691" s="39">
        <v>551</v>
      </c>
      <c r="AD1691" s="1075">
        <v>6</v>
      </c>
      <c r="AE1691" s="39">
        <v>3306</v>
      </c>
      <c r="AF1691" s="1075">
        <v>2</v>
      </c>
      <c r="AG1691" s="39">
        <v>1102</v>
      </c>
      <c r="AH1691" s="1075">
        <v>3</v>
      </c>
      <c r="AI1691" s="39">
        <v>1653</v>
      </c>
    </row>
    <row r="1692" spans="1:35" s="6" customFormat="1">
      <c r="B1692" s="50">
        <v>359</v>
      </c>
      <c r="C1692" s="948" t="s">
        <v>1852</v>
      </c>
      <c r="D1692" s="14"/>
      <c r="E1692" s="947"/>
      <c r="F1692" s="947"/>
      <c r="G1692" s="947"/>
      <c r="H1692" s="947"/>
      <c r="I1692" s="947"/>
      <c r="J1692" s="947"/>
      <c r="K1692" s="29">
        <v>46340</v>
      </c>
      <c r="L1692" s="947">
        <v>1</v>
      </c>
      <c r="M1692" s="947">
        <v>2826</v>
      </c>
      <c r="N1692" s="947">
        <v>1</v>
      </c>
      <c r="O1692" s="947">
        <v>2826</v>
      </c>
      <c r="P1692" s="947">
        <v>1</v>
      </c>
      <c r="Q1692" s="947">
        <v>2826</v>
      </c>
      <c r="R1692" s="947">
        <v>2</v>
      </c>
      <c r="S1692" s="947">
        <v>5933</v>
      </c>
      <c r="T1692" s="947">
        <v>1</v>
      </c>
      <c r="U1692" s="947">
        <v>2826</v>
      </c>
      <c r="V1692" s="947">
        <v>1</v>
      </c>
      <c r="W1692" s="947">
        <v>2826</v>
      </c>
      <c r="X1692" s="947">
        <v>2</v>
      </c>
      <c r="Y1692" s="947">
        <v>5933</v>
      </c>
      <c r="Z1692" s="947">
        <v>1</v>
      </c>
      <c r="AA1692" s="947">
        <v>2826</v>
      </c>
      <c r="AB1692" s="947">
        <v>1</v>
      </c>
      <c r="AC1692" s="947">
        <v>2826</v>
      </c>
      <c r="AD1692" s="947">
        <v>2</v>
      </c>
      <c r="AE1692" s="947">
        <v>5933</v>
      </c>
      <c r="AF1692" s="947">
        <v>1</v>
      </c>
      <c r="AG1692" s="947">
        <v>2826</v>
      </c>
      <c r="AH1692" s="947">
        <v>2</v>
      </c>
      <c r="AI1692" s="947">
        <v>5933</v>
      </c>
    </row>
    <row r="1693" spans="1:35" s="6" customFormat="1">
      <c r="B1693" s="50">
        <v>35901</v>
      </c>
      <c r="C1693" s="948" t="s">
        <v>1853</v>
      </c>
      <c r="D1693" s="949"/>
      <c r="E1693" s="950"/>
      <c r="F1693" s="950"/>
      <c r="G1693" s="950"/>
      <c r="H1693" s="950"/>
      <c r="I1693" s="950"/>
      <c r="J1693" s="950"/>
      <c r="K1693" s="1038">
        <v>46340</v>
      </c>
      <c r="L1693" s="950">
        <v>1</v>
      </c>
      <c r="M1693" s="950">
        <v>2826</v>
      </c>
      <c r="N1693" s="950">
        <v>1</v>
      </c>
      <c r="O1693" s="950">
        <v>2826</v>
      </c>
      <c r="P1693" s="950">
        <v>1</v>
      </c>
      <c r="Q1693" s="950">
        <v>2826</v>
      </c>
      <c r="R1693" s="950">
        <v>2</v>
      </c>
      <c r="S1693" s="950">
        <v>5933</v>
      </c>
      <c r="T1693" s="950">
        <v>1</v>
      </c>
      <c r="U1693" s="950">
        <v>2826</v>
      </c>
      <c r="V1693" s="950">
        <v>1</v>
      </c>
      <c r="W1693" s="950">
        <v>2826</v>
      </c>
      <c r="X1693" s="950">
        <v>2</v>
      </c>
      <c r="Y1693" s="950">
        <v>5933</v>
      </c>
      <c r="Z1693" s="950">
        <v>1</v>
      </c>
      <c r="AA1693" s="950">
        <v>2826</v>
      </c>
      <c r="AB1693" s="950">
        <v>1</v>
      </c>
      <c r="AC1693" s="950">
        <v>2826</v>
      </c>
      <c r="AD1693" s="950">
        <v>2</v>
      </c>
      <c r="AE1693" s="950">
        <v>5933</v>
      </c>
      <c r="AF1693" s="950">
        <v>1</v>
      </c>
      <c r="AG1693" s="950">
        <v>2826</v>
      </c>
      <c r="AH1693" s="950">
        <v>2</v>
      </c>
      <c r="AI1693" s="950">
        <v>5933</v>
      </c>
    </row>
    <row r="1694" spans="1:35" s="6" customFormat="1" ht="66">
      <c r="B1694" s="55">
        <v>2615.7999999999997</v>
      </c>
      <c r="C1694" s="163" t="s">
        <v>1860</v>
      </c>
      <c r="D1694" s="11"/>
      <c r="E1694" s="91">
        <v>12</v>
      </c>
      <c r="F1694" s="31" t="s">
        <v>648</v>
      </c>
      <c r="G1694" s="16" t="s">
        <v>12</v>
      </c>
      <c r="H1694" s="17" t="s">
        <v>13</v>
      </c>
      <c r="I1694" s="16" t="s">
        <v>14</v>
      </c>
      <c r="J1694" s="39">
        <v>2826</v>
      </c>
      <c r="K1694" s="18">
        <v>33912</v>
      </c>
      <c r="L1694" s="969">
        <v>1</v>
      </c>
      <c r="M1694" s="39">
        <v>2826</v>
      </c>
      <c r="N1694" s="1075">
        <v>1</v>
      </c>
      <c r="O1694" s="39">
        <v>2826</v>
      </c>
      <c r="P1694" s="1075">
        <v>1</v>
      </c>
      <c r="Q1694" s="39">
        <v>2826</v>
      </c>
      <c r="R1694" s="1075">
        <v>1</v>
      </c>
      <c r="S1694" s="39">
        <v>2826</v>
      </c>
      <c r="T1694" s="1075">
        <v>1</v>
      </c>
      <c r="U1694" s="39">
        <v>2826</v>
      </c>
      <c r="V1694" s="1075">
        <v>1</v>
      </c>
      <c r="W1694" s="39">
        <v>2826</v>
      </c>
      <c r="X1694" s="1075">
        <v>1</v>
      </c>
      <c r="Y1694" s="39">
        <v>2826</v>
      </c>
      <c r="Z1694" s="1075">
        <v>1</v>
      </c>
      <c r="AA1694" s="39">
        <v>2826</v>
      </c>
      <c r="AB1694" s="1075">
        <v>1</v>
      </c>
      <c r="AC1694" s="39">
        <v>2826</v>
      </c>
      <c r="AD1694" s="1075">
        <v>1</v>
      </c>
      <c r="AE1694" s="39">
        <v>2826</v>
      </c>
      <c r="AF1694" s="1075">
        <v>1</v>
      </c>
      <c r="AG1694" s="39">
        <v>2826</v>
      </c>
      <c r="AH1694" s="1075">
        <v>1</v>
      </c>
      <c r="AI1694" s="39">
        <v>2826</v>
      </c>
    </row>
    <row r="1695" spans="1:35" s="6" customFormat="1" ht="66">
      <c r="B1695" s="55">
        <v>2876.7999999999997</v>
      </c>
      <c r="C1695" s="163" t="s">
        <v>1863</v>
      </c>
      <c r="D1695" s="11"/>
      <c r="E1695" s="91">
        <v>4</v>
      </c>
      <c r="F1695" s="31" t="s">
        <v>648</v>
      </c>
      <c r="G1695" s="16" t="s">
        <v>12</v>
      </c>
      <c r="H1695" s="17" t="s">
        <v>13</v>
      </c>
      <c r="I1695" s="16" t="s">
        <v>14</v>
      </c>
      <c r="J1695" s="39">
        <v>3107</v>
      </c>
      <c r="K1695" s="18">
        <v>12428</v>
      </c>
      <c r="L1695" s="969">
        <v>0</v>
      </c>
      <c r="M1695" s="39">
        <v>0</v>
      </c>
      <c r="N1695" s="1075">
        <v>0</v>
      </c>
      <c r="O1695" s="39">
        <v>0</v>
      </c>
      <c r="P1695" s="1075">
        <v>0</v>
      </c>
      <c r="Q1695" s="39">
        <v>0</v>
      </c>
      <c r="R1695" s="1075">
        <v>1</v>
      </c>
      <c r="S1695" s="39">
        <v>3107</v>
      </c>
      <c r="T1695" s="1075">
        <v>0</v>
      </c>
      <c r="U1695" s="39">
        <v>0</v>
      </c>
      <c r="V1695" s="1075">
        <v>0</v>
      </c>
      <c r="W1695" s="39">
        <v>0</v>
      </c>
      <c r="X1695" s="1075">
        <v>1</v>
      </c>
      <c r="Y1695" s="39">
        <v>3107</v>
      </c>
      <c r="Z1695" s="1075">
        <v>0</v>
      </c>
      <c r="AA1695" s="39">
        <v>0</v>
      </c>
      <c r="AB1695" s="1075">
        <v>0</v>
      </c>
      <c r="AC1695" s="39">
        <v>0</v>
      </c>
      <c r="AD1695" s="1075">
        <v>1</v>
      </c>
      <c r="AE1695" s="39">
        <v>3107</v>
      </c>
      <c r="AF1695" s="1075">
        <v>0</v>
      </c>
      <c r="AG1695" s="39">
        <v>0</v>
      </c>
      <c r="AH1695" s="1075">
        <v>1</v>
      </c>
      <c r="AI1695" s="39">
        <v>3107</v>
      </c>
    </row>
    <row r="1696" spans="1:35" s="6" customFormat="1">
      <c r="B1696" s="50">
        <v>3600</v>
      </c>
      <c r="C1696" s="155" t="s">
        <v>1867</v>
      </c>
      <c r="D1696" s="14"/>
      <c r="E1696" s="947"/>
      <c r="F1696" s="947"/>
      <c r="G1696" s="947"/>
      <c r="H1696" s="947"/>
      <c r="I1696" s="947"/>
      <c r="J1696" s="947"/>
      <c r="K1696" s="29">
        <v>124995.540800332</v>
      </c>
      <c r="L1696" s="947">
        <v>3</v>
      </c>
      <c r="M1696" s="947">
        <v>7700.3784000000005</v>
      </c>
      <c r="N1696" s="947">
        <v>336</v>
      </c>
      <c r="O1696" s="947">
        <v>8700.3784003319997</v>
      </c>
      <c r="P1696" s="947">
        <v>312</v>
      </c>
      <c r="Q1696" s="947">
        <v>16089.378400000001</v>
      </c>
      <c r="R1696" s="947">
        <v>115</v>
      </c>
      <c r="S1696" s="947">
        <v>16595.378400000001</v>
      </c>
      <c r="T1696" s="947">
        <v>3</v>
      </c>
      <c r="U1696" s="947">
        <v>7700.3784000000005</v>
      </c>
      <c r="V1696" s="947">
        <v>3</v>
      </c>
      <c r="W1696" s="947">
        <v>7700.3784000000005</v>
      </c>
      <c r="X1696" s="947">
        <v>112</v>
      </c>
      <c r="Y1696" s="947">
        <v>15489.378400000001</v>
      </c>
      <c r="Z1696" s="947">
        <v>6</v>
      </c>
      <c r="AA1696" s="947">
        <v>11837.378400000001</v>
      </c>
      <c r="AB1696" s="947">
        <v>5</v>
      </c>
      <c r="AC1696" s="947">
        <v>10081.378400000001</v>
      </c>
      <c r="AD1696" s="947">
        <v>3</v>
      </c>
      <c r="AE1696" s="947">
        <v>7700.3784000000005</v>
      </c>
      <c r="AF1696" s="947">
        <v>3</v>
      </c>
      <c r="AG1696" s="947">
        <v>7700.3784000000005</v>
      </c>
      <c r="AH1696" s="947">
        <v>3</v>
      </c>
      <c r="AI1696" s="947">
        <v>7700.3784000000005</v>
      </c>
    </row>
    <row r="1697" spans="1:35" s="6" customFormat="1" ht="36">
      <c r="B1697" s="50">
        <v>361</v>
      </c>
      <c r="C1697" s="948" t="s">
        <v>1868</v>
      </c>
      <c r="D1697" s="14"/>
      <c r="E1697" s="947"/>
      <c r="F1697" s="947"/>
      <c r="G1697" s="947"/>
      <c r="H1697" s="947"/>
      <c r="I1697" s="947"/>
      <c r="J1697" s="947"/>
      <c r="K1697" s="29">
        <v>28366.000000331998</v>
      </c>
      <c r="L1697" s="947">
        <v>0</v>
      </c>
      <c r="M1697" s="947">
        <v>0</v>
      </c>
      <c r="N1697" s="947">
        <v>333</v>
      </c>
      <c r="O1697" s="947">
        <v>1000.000000332</v>
      </c>
      <c r="P1697" s="947">
        <v>307</v>
      </c>
      <c r="Q1697" s="947">
        <v>7544</v>
      </c>
      <c r="R1697" s="947">
        <v>106</v>
      </c>
      <c r="S1697" s="947">
        <v>6360</v>
      </c>
      <c r="T1697" s="947">
        <v>0</v>
      </c>
      <c r="U1697" s="947">
        <v>0</v>
      </c>
      <c r="V1697" s="947">
        <v>0</v>
      </c>
      <c r="W1697" s="947">
        <v>0</v>
      </c>
      <c r="X1697" s="947">
        <v>107</v>
      </c>
      <c r="Y1697" s="947">
        <v>6944</v>
      </c>
      <c r="Z1697" s="947">
        <v>3</v>
      </c>
      <c r="AA1697" s="947">
        <v>4137</v>
      </c>
      <c r="AB1697" s="947">
        <v>2</v>
      </c>
      <c r="AC1697" s="947">
        <v>2381</v>
      </c>
      <c r="AD1697" s="947">
        <v>0</v>
      </c>
      <c r="AE1697" s="947">
        <v>0</v>
      </c>
      <c r="AF1697" s="947">
        <v>0</v>
      </c>
      <c r="AG1697" s="947">
        <v>0</v>
      </c>
      <c r="AH1697" s="947">
        <v>0</v>
      </c>
      <c r="AI1697" s="947">
        <v>0</v>
      </c>
    </row>
    <row r="1698" spans="1:35" s="6" customFormat="1" ht="36">
      <c r="B1698" s="50">
        <v>36101</v>
      </c>
      <c r="C1698" s="948" t="s">
        <v>1868</v>
      </c>
      <c r="D1698" s="949"/>
      <c r="E1698" s="950"/>
      <c r="F1698" s="950"/>
      <c r="G1698" s="950"/>
      <c r="H1698" s="950"/>
      <c r="I1698" s="950"/>
      <c r="J1698" s="950"/>
      <c r="K1698" s="1038">
        <v>28366.000000331998</v>
      </c>
      <c r="L1698" s="950">
        <v>0</v>
      </c>
      <c r="M1698" s="950">
        <v>0</v>
      </c>
      <c r="N1698" s="950">
        <v>333</v>
      </c>
      <c r="O1698" s="950">
        <v>1000.000000332</v>
      </c>
      <c r="P1698" s="950">
        <v>307</v>
      </c>
      <c r="Q1698" s="950">
        <v>7544</v>
      </c>
      <c r="R1698" s="950">
        <v>106</v>
      </c>
      <c r="S1698" s="950">
        <v>6360</v>
      </c>
      <c r="T1698" s="950">
        <v>0</v>
      </c>
      <c r="U1698" s="950">
        <v>0</v>
      </c>
      <c r="V1698" s="950">
        <v>0</v>
      </c>
      <c r="W1698" s="950">
        <v>0</v>
      </c>
      <c r="X1698" s="950">
        <v>107</v>
      </c>
      <c r="Y1698" s="950">
        <v>6944</v>
      </c>
      <c r="Z1698" s="950">
        <v>3</v>
      </c>
      <c r="AA1698" s="950">
        <v>4137</v>
      </c>
      <c r="AB1698" s="950">
        <v>2</v>
      </c>
      <c r="AC1698" s="950">
        <v>2381</v>
      </c>
      <c r="AD1698" s="950">
        <v>0</v>
      </c>
      <c r="AE1698" s="950">
        <v>0</v>
      </c>
      <c r="AF1698" s="950">
        <v>0</v>
      </c>
      <c r="AG1698" s="950">
        <v>0</v>
      </c>
      <c r="AH1698" s="950">
        <v>0</v>
      </c>
      <c r="AI1698" s="950">
        <v>0</v>
      </c>
    </row>
    <row r="1699" spans="1:35" s="6" customFormat="1" ht="66">
      <c r="B1699" s="55">
        <v>251.54000000000002</v>
      </c>
      <c r="C1699" s="12" t="s">
        <v>1869</v>
      </c>
      <c r="D1699" s="11"/>
      <c r="E1699" s="91">
        <v>4</v>
      </c>
      <c r="F1699" s="9" t="s">
        <v>11</v>
      </c>
      <c r="G1699" s="16" t="s">
        <v>12</v>
      </c>
      <c r="H1699" s="17" t="s">
        <v>13</v>
      </c>
      <c r="I1699" s="16" t="s">
        <v>14</v>
      </c>
      <c r="J1699" s="39">
        <v>272</v>
      </c>
      <c r="K1699" s="18">
        <v>1088</v>
      </c>
      <c r="L1699" s="969">
        <v>0</v>
      </c>
      <c r="M1699" s="39">
        <v>0</v>
      </c>
      <c r="N1699" s="1075">
        <v>0</v>
      </c>
      <c r="O1699" s="39">
        <v>0</v>
      </c>
      <c r="P1699" s="1075">
        <v>1</v>
      </c>
      <c r="Q1699" s="39">
        <v>272</v>
      </c>
      <c r="R1699" s="1075">
        <v>2</v>
      </c>
      <c r="S1699" s="39">
        <v>544</v>
      </c>
      <c r="T1699" s="1075">
        <v>0</v>
      </c>
      <c r="U1699" s="39">
        <v>0</v>
      </c>
      <c r="V1699" s="1075">
        <v>0</v>
      </c>
      <c r="W1699" s="39">
        <v>0</v>
      </c>
      <c r="X1699" s="1075">
        <v>1</v>
      </c>
      <c r="Y1699" s="39">
        <v>272</v>
      </c>
      <c r="Z1699" s="1075">
        <v>0</v>
      </c>
      <c r="AA1699" s="39">
        <v>0</v>
      </c>
      <c r="AB1699" s="1075">
        <v>0</v>
      </c>
      <c r="AC1699" s="39">
        <v>0</v>
      </c>
      <c r="AD1699" s="1075">
        <v>0</v>
      </c>
      <c r="AE1699" s="39">
        <v>0</v>
      </c>
      <c r="AF1699" s="1075">
        <v>0</v>
      </c>
      <c r="AG1699" s="39">
        <v>0</v>
      </c>
      <c r="AH1699" s="1075">
        <v>0</v>
      </c>
      <c r="AI1699" s="39">
        <v>0</v>
      </c>
    </row>
    <row r="1700" spans="1:35" s="6" customFormat="1" ht="66">
      <c r="A1700" s="4"/>
      <c r="B1700" s="55">
        <v>2.3199999999999998</v>
      </c>
      <c r="C1700" s="12" t="s">
        <v>1870</v>
      </c>
      <c r="D1700" s="11"/>
      <c r="E1700" s="91">
        <v>833</v>
      </c>
      <c r="F1700" s="9" t="s">
        <v>11</v>
      </c>
      <c r="G1700" s="16" t="s">
        <v>12</v>
      </c>
      <c r="H1700" s="17" t="s">
        <v>13</v>
      </c>
      <c r="I1700" s="16" t="s">
        <v>14</v>
      </c>
      <c r="J1700" s="39">
        <v>3</v>
      </c>
      <c r="K1700" s="18">
        <v>2500.0000003320001</v>
      </c>
      <c r="L1700" s="969">
        <v>0</v>
      </c>
      <c r="M1700" s="39">
        <v>0</v>
      </c>
      <c r="N1700" s="1075">
        <v>333</v>
      </c>
      <c r="O1700" s="39">
        <v>1000.000000332</v>
      </c>
      <c r="P1700" s="1075">
        <v>300</v>
      </c>
      <c r="Q1700" s="39">
        <v>900</v>
      </c>
      <c r="R1700" s="1075">
        <v>100</v>
      </c>
      <c r="S1700" s="39">
        <v>300</v>
      </c>
      <c r="T1700" s="1075">
        <v>0</v>
      </c>
      <c r="U1700" s="39">
        <v>0</v>
      </c>
      <c r="V1700" s="1075">
        <v>0</v>
      </c>
      <c r="W1700" s="39">
        <v>0</v>
      </c>
      <c r="X1700" s="1075">
        <v>100</v>
      </c>
      <c r="Y1700" s="39">
        <v>300</v>
      </c>
      <c r="Z1700" s="1075">
        <v>0</v>
      </c>
      <c r="AA1700" s="39">
        <v>0</v>
      </c>
      <c r="AB1700" s="1075">
        <v>0</v>
      </c>
      <c r="AC1700" s="39">
        <v>0</v>
      </c>
      <c r="AD1700" s="1075">
        <v>0</v>
      </c>
      <c r="AE1700" s="39">
        <v>0</v>
      </c>
      <c r="AF1700" s="1075">
        <v>0</v>
      </c>
      <c r="AG1700" s="39">
        <v>0</v>
      </c>
      <c r="AH1700" s="1075">
        <v>0</v>
      </c>
      <c r="AI1700" s="39">
        <v>0</v>
      </c>
    </row>
    <row r="1701" spans="1:35" s="6" customFormat="1" ht="66">
      <c r="A1701" s="4"/>
      <c r="B1701" s="55">
        <v>2800</v>
      </c>
      <c r="C1701" s="12" t="s">
        <v>1872</v>
      </c>
      <c r="D1701" s="9"/>
      <c r="E1701" s="91">
        <v>2</v>
      </c>
      <c r="F1701" s="9" t="s">
        <v>11</v>
      </c>
      <c r="G1701" s="16" t="s">
        <v>12</v>
      </c>
      <c r="H1701" s="17" t="s">
        <v>13</v>
      </c>
      <c r="I1701" s="16" t="s">
        <v>14</v>
      </c>
      <c r="J1701" s="39">
        <v>231</v>
      </c>
      <c r="K1701" s="18">
        <v>462</v>
      </c>
      <c r="L1701" s="969">
        <v>0</v>
      </c>
      <c r="M1701" s="39">
        <v>0</v>
      </c>
      <c r="N1701" s="1075">
        <v>0</v>
      </c>
      <c r="O1701" s="39">
        <v>0</v>
      </c>
      <c r="P1701" s="1075">
        <v>1</v>
      </c>
      <c r="Q1701" s="39">
        <v>231</v>
      </c>
      <c r="R1701" s="1075">
        <v>0</v>
      </c>
      <c r="S1701" s="39">
        <v>0</v>
      </c>
      <c r="T1701" s="1075">
        <v>0</v>
      </c>
      <c r="U1701" s="39">
        <v>0</v>
      </c>
      <c r="V1701" s="1075">
        <v>0</v>
      </c>
      <c r="W1701" s="39">
        <v>0</v>
      </c>
      <c r="X1701" s="1075">
        <v>1</v>
      </c>
      <c r="Y1701" s="39">
        <v>231</v>
      </c>
      <c r="Z1701" s="1075">
        <v>0</v>
      </c>
      <c r="AA1701" s="39">
        <v>0</v>
      </c>
      <c r="AB1701" s="1075">
        <v>0</v>
      </c>
      <c r="AC1701" s="39">
        <v>0</v>
      </c>
      <c r="AD1701" s="1075">
        <v>0</v>
      </c>
      <c r="AE1701" s="39">
        <v>0</v>
      </c>
      <c r="AF1701" s="1075">
        <v>0</v>
      </c>
      <c r="AG1701" s="39">
        <v>0</v>
      </c>
      <c r="AH1701" s="1075">
        <v>0</v>
      </c>
      <c r="AI1701" s="39">
        <v>0</v>
      </c>
    </row>
    <row r="1702" spans="1:35" s="6" customFormat="1" ht="66">
      <c r="A1702" s="4"/>
      <c r="B1702" s="55">
        <v>1276.22</v>
      </c>
      <c r="C1702" s="12" t="s">
        <v>1785</v>
      </c>
      <c r="D1702" s="132"/>
      <c r="E1702" s="91">
        <v>14</v>
      </c>
      <c r="F1702" s="9" t="s">
        <v>648</v>
      </c>
      <c r="G1702" s="16" t="s">
        <v>12</v>
      </c>
      <c r="H1702" s="17" t="s">
        <v>13</v>
      </c>
      <c r="I1702" s="16" t="s">
        <v>14</v>
      </c>
      <c r="J1702" s="39">
        <v>1379</v>
      </c>
      <c r="K1702" s="18">
        <v>19306</v>
      </c>
      <c r="L1702" s="969">
        <v>0</v>
      </c>
      <c r="M1702" s="39">
        <v>0</v>
      </c>
      <c r="N1702" s="1075">
        <v>0</v>
      </c>
      <c r="O1702" s="39">
        <v>0</v>
      </c>
      <c r="P1702" s="1075">
        <v>3</v>
      </c>
      <c r="Q1702" s="39">
        <v>4137</v>
      </c>
      <c r="R1702" s="1075">
        <v>4</v>
      </c>
      <c r="S1702" s="39">
        <v>5516</v>
      </c>
      <c r="T1702" s="1075">
        <v>0</v>
      </c>
      <c r="U1702" s="39">
        <v>0</v>
      </c>
      <c r="V1702" s="1075">
        <v>0</v>
      </c>
      <c r="W1702" s="39">
        <v>0</v>
      </c>
      <c r="X1702" s="1075">
        <v>3</v>
      </c>
      <c r="Y1702" s="39">
        <v>4137</v>
      </c>
      <c r="Z1702" s="1075">
        <v>3</v>
      </c>
      <c r="AA1702" s="39">
        <v>4137</v>
      </c>
      <c r="AB1702" s="1075">
        <v>1</v>
      </c>
      <c r="AC1702" s="39">
        <v>1379</v>
      </c>
      <c r="AD1702" s="1075">
        <v>0</v>
      </c>
      <c r="AE1702" s="39">
        <v>0</v>
      </c>
      <c r="AF1702" s="1075">
        <v>0</v>
      </c>
      <c r="AG1702" s="39">
        <v>0</v>
      </c>
      <c r="AH1702" s="1075">
        <v>0</v>
      </c>
      <c r="AI1702" s="39">
        <v>0</v>
      </c>
    </row>
    <row r="1703" spans="1:35" s="6" customFormat="1" ht="66">
      <c r="A1703" s="4"/>
      <c r="B1703" s="55">
        <v>928</v>
      </c>
      <c r="C1703" s="12" t="s">
        <v>1875</v>
      </c>
      <c r="D1703" s="11"/>
      <c r="E1703" s="91">
        <v>5</v>
      </c>
      <c r="F1703" s="9" t="s">
        <v>1876</v>
      </c>
      <c r="G1703" s="16" t="s">
        <v>12</v>
      </c>
      <c r="H1703" s="17" t="s">
        <v>13</v>
      </c>
      <c r="I1703" s="16" t="s">
        <v>14</v>
      </c>
      <c r="J1703" s="39">
        <v>1002</v>
      </c>
      <c r="K1703" s="18">
        <v>5010</v>
      </c>
      <c r="L1703" s="969">
        <v>0</v>
      </c>
      <c r="M1703" s="39">
        <v>0</v>
      </c>
      <c r="N1703" s="1075">
        <v>0</v>
      </c>
      <c r="O1703" s="39">
        <v>0</v>
      </c>
      <c r="P1703" s="1075">
        <v>2</v>
      </c>
      <c r="Q1703" s="39">
        <v>2004</v>
      </c>
      <c r="R1703" s="1075">
        <v>0</v>
      </c>
      <c r="S1703" s="39">
        <v>0</v>
      </c>
      <c r="T1703" s="1075">
        <v>0</v>
      </c>
      <c r="U1703" s="39">
        <v>0</v>
      </c>
      <c r="V1703" s="1075">
        <v>0</v>
      </c>
      <c r="W1703" s="39">
        <v>0</v>
      </c>
      <c r="X1703" s="1075">
        <v>2</v>
      </c>
      <c r="Y1703" s="39">
        <v>2004</v>
      </c>
      <c r="Z1703" s="1075">
        <v>0</v>
      </c>
      <c r="AA1703" s="39">
        <v>0</v>
      </c>
      <c r="AB1703" s="1075">
        <v>1</v>
      </c>
      <c r="AC1703" s="39">
        <v>1002</v>
      </c>
      <c r="AD1703" s="1075">
        <v>0</v>
      </c>
      <c r="AE1703" s="39">
        <v>0</v>
      </c>
      <c r="AF1703" s="1075">
        <v>0</v>
      </c>
      <c r="AG1703" s="39">
        <v>0</v>
      </c>
      <c r="AH1703" s="1075">
        <v>0</v>
      </c>
      <c r="AI1703" s="39">
        <v>0</v>
      </c>
    </row>
    <row r="1704" spans="1:35" s="6" customFormat="1" ht="36">
      <c r="A1704" s="4"/>
      <c r="B1704" s="50">
        <v>362</v>
      </c>
      <c r="C1704" s="948" t="s">
        <v>1878</v>
      </c>
      <c r="D1704" s="14"/>
      <c r="E1704" s="947"/>
      <c r="F1704" s="947"/>
      <c r="G1704" s="947"/>
      <c r="H1704" s="947"/>
      <c r="I1704" s="947"/>
      <c r="J1704" s="947"/>
      <c r="K1704" s="29">
        <v>4225</v>
      </c>
      <c r="L1704" s="947">
        <v>0</v>
      </c>
      <c r="M1704" s="947">
        <v>0</v>
      </c>
      <c r="N1704" s="947">
        <v>0</v>
      </c>
      <c r="O1704" s="947">
        <v>0</v>
      </c>
      <c r="P1704" s="947">
        <v>2</v>
      </c>
      <c r="Q1704" s="947">
        <v>845</v>
      </c>
      <c r="R1704" s="947">
        <v>6</v>
      </c>
      <c r="S1704" s="947">
        <v>2535</v>
      </c>
      <c r="T1704" s="947">
        <v>0</v>
      </c>
      <c r="U1704" s="947">
        <v>0</v>
      </c>
      <c r="V1704" s="947">
        <v>0</v>
      </c>
      <c r="W1704" s="947">
        <v>0</v>
      </c>
      <c r="X1704" s="947">
        <v>2</v>
      </c>
      <c r="Y1704" s="947">
        <v>845</v>
      </c>
      <c r="Z1704" s="947">
        <v>0</v>
      </c>
      <c r="AA1704" s="947">
        <v>0</v>
      </c>
      <c r="AB1704" s="947">
        <v>0</v>
      </c>
      <c r="AC1704" s="947">
        <v>0</v>
      </c>
      <c r="AD1704" s="947">
        <v>0</v>
      </c>
      <c r="AE1704" s="947">
        <v>0</v>
      </c>
      <c r="AF1704" s="947">
        <v>0</v>
      </c>
      <c r="AG1704" s="947">
        <v>0</v>
      </c>
      <c r="AH1704" s="947">
        <v>0</v>
      </c>
      <c r="AI1704" s="947">
        <v>0</v>
      </c>
    </row>
    <row r="1705" spans="1:35" s="6" customFormat="1" ht="36">
      <c r="A1705" s="4"/>
      <c r="B1705" s="50">
        <v>36201</v>
      </c>
      <c r="C1705" s="948" t="s">
        <v>1879</v>
      </c>
      <c r="D1705" s="949"/>
      <c r="E1705" s="950"/>
      <c r="F1705" s="950"/>
      <c r="G1705" s="950"/>
      <c r="H1705" s="950"/>
      <c r="I1705" s="950"/>
      <c r="J1705" s="950"/>
      <c r="K1705" s="1038">
        <v>4225</v>
      </c>
      <c r="L1705" s="950">
        <v>0</v>
      </c>
      <c r="M1705" s="950">
        <v>0</v>
      </c>
      <c r="N1705" s="950">
        <v>0</v>
      </c>
      <c r="O1705" s="950">
        <v>0</v>
      </c>
      <c r="P1705" s="950">
        <v>2</v>
      </c>
      <c r="Q1705" s="950">
        <v>845</v>
      </c>
      <c r="R1705" s="950">
        <v>6</v>
      </c>
      <c r="S1705" s="950">
        <v>2535</v>
      </c>
      <c r="T1705" s="950">
        <v>0</v>
      </c>
      <c r="U1705" s="950">
        <v>0</v>
      </c>
      <c r="V1705" s="950">
        <v>0</v>
      </c>
      <c r="W1705" s="950">
        <v>0</v>
      </c>
      <c r="X1705" s="950">
        <v>2</v>
      </c>
      <c r="Y1705" s="950">
        <v>845</v>
      </c>
      <c r="Z1705" s="950">
        <v>0</v>
      </c>
      <c r="AA1705" s="950">
        <v>0</v>
      </c>
      <c r="AB1705" s="950">
        <v>0</v>
      </c>
      <c r="AC1705" s="950">
        <v>0</v>
      </c>
      <c r="AD1705" s="950">
        <v>0</v>
      </c>
      <c r="AE1705" s="950">
        <v>0</v>
      </c>
      <c r="AF1705" s="950">
        <v>0</v>
      </c>
      <c r="AG1705" s="950">
        <v>0</v>
      </c>
      <c r="AH1705" s="950">
        <v>0</v>
      </c>
      <c r="AI1705" s="950">
        <v>0</v>
      </c>
    </row>
    <row r="1706" spans="1:35" s="6" customFormat="1" ht="66">
      <c r="A1706" s="4"/>
      <c r="B1706" s="55">
        <v>350</v>
      </c>
      <c r="C1706" s="192" t="s">
        <v>1880</v>
      </c>
      <c r="D1706" s="11"/>
      <c r="E1706" s="91">
        <v>5</v>
      </c>
      <c r="F1706" s="31" t="s">
        <v>11</v>
      </c>
      <c r="G1706" s="16" t="s">
        <v>12</v>
      </c>
      <c r="H1706" s="17" t="s">
        <v>13</v>
      </c>
      <c r="I1706" s="16" t="s">
        <v>14</v>
      </c>
      <c r="J1706" s="39">
        <v>378</v>
      </c>
      <c r="K1706" s="18">
        <v>1890</v>
      </c>
      <c r="L1706" s="969">
        <v>0</v>
      </c>
      <c r="M1706" s="39">
        <v>0</v>
      </c>
      <c r="N1706" s="1075">
        <v>0</v>
      </c>
      <c r="O1706" s="39">
        <v>0</v>
      </c>
      <c r="P1706" s="1075">
        <v>1</v>
      </c>
      <c r="Q1706" s="39">
        <v>378</v>
      </c>
      <c r="R1706" s="1075">
        <v>3</v>
      </c>
      <c r="S1706" s="39">
        <v>1134</v>
      </c>
      <c r="T1706" s="1075">
        <v>0</v>
      </c>
      <c r="U1706" s="39">
        <v>0</v>
      </c>
      <c r="V1706" s="1075">
        <v>0</v>
      </c>
      <c r="W1706" s="39">
        <v>0</v>
      </c>
      <c r="X1706" s="1075">
        <v>1</v>
      </c>
      <c r="Y1706" s="39">
        <v>378</v>
      </c>
      <c r="Z1706" s="1075">
        <v>0</v>
      </c>
      <c r="AA1706" s="39">
        <v>0</v>
      </c>
      <c r="AB1706" s="1075">
        <v>0</v>
      </c>
      <c r="AC1706" s="39">
        <v>0</v>
      </c>
      <c r="AD1706" s="1075">
        <v>0</v>
      </c>
      <c r="AE1706" s="39">
        <v>0</v>
      </c>
      <c r="AF1706" s="1075">
        <v>0</v>
      </c>
      <c r="AG1706" s="39">
        <v>0</v>
      </c>
      <c r="AH1706" s="1075">
        <v>0</v>
      </c>
      <c r="AI1706" s="39">
        <v>0</v>
      </c>
    </row>
    <row r="1707" spans="1:35" s="6" customFormat="1" ht="66">
      <c r="A1707" s="4"/>
      <c r="B1707" s="55">
        <v>432</v>
      </c>
      <c r="C1707" s="192" t="s">
        <v>1881</v>
      </c>
      <c r="D1707" s="11"/>
      <c r="E1707" s="91">
        <v>5</v>
      </c>
      <c r="F1707" s="9" t="s">
        <v>11</v>
      </c>
      <c r="G1707" s="16" t="s">
        <v>12</v>
      </c>
      <c r="H1707" s="17" t="s">
        <v>13</v>
      </c>
      <c r="I1707" s="16" t="s">
        <v>14</v>
      </c>
      <c r="J1707" s="39">
        <v>467</v>
      </c>
      <c r="K1707" s="18">
        <v>2335</v>
      </c>
      <c r="L1707" s="969">
        <v>0</v>
      </c>
      <c r="M1707" s="39">
        <v>0</v>
      </c>
      <c r="N1707" s="1075">
        <v>0</v>
      </c>
      <c r="O1707" s="39">
        <v>0</v>
      </c>
      <c r="P1707" s="1075">
        <v>1</v>
      </c>
      <c r="Q1707" s="39">
        <v>467</v>
      </c>
      <c r="R1707" s="1075">
        <v>3</v>
      </c>
      <c r="S1707" s="39">
        <v>1401</v>
      </c>
      <c r="T1707" s="1075">
        <v>0</v>
      </c>
      <c r="U1707" s="39">
        <v>0</v>
      </c>
      <c r="V1707" s="1075">
        <v>0</v>
      </c>
      <c r="W1707" s="39">
        <v>0</v>
      </c>
      <c r="X1707" s="1075">
        <v>1</v>
      </c>
      <c r="Y1707" s="39">
        <v>467</v>
      </c>
      <c r="Z1707" s="1075">
        <v>0</v>
      </c>
      <c r="AA1707" s="39">
        <v>0</v>
      </c>
      <c r="AB1707" s="1075">
        <v>0</v>
      </c>
      <c r="AC1707" s="39">
        <v>0</v>
      </c>
      <c r="AD1707" s="1075">
        <v>0</v>
      </c>
      <c r="AE1707" s="39">
        <v>0</v>
      </c>
      <c r="AF1707" s="1075">
        <v>0</v>
      </c>
      <c r="AG1707" s="39">
        <v>0</v>
      </c>
      <c r="AH1707" s="1075">
        <v>0</v>
      </c>
      <c r="AI1707" s="39">
        <v>0</v>
      </c>
    </row>
    <row r="1708" spans="1:35" s="6" customFormat="1" ht="24">
      <c r="A1708" s="4"/>
      <c r="B1708" s="50">
        <v>366</v>
      </c>
      <c r="C1708" s="948" t="s">
        <v>1882</v>
      </c>
      <c r="D1708" s="14"/>
      <c r="E1708" s="947"/>
      <c r="F1708" s="947"/>
      <c r="G1708" s="947"/>
      <c r="H1708" s="947"/>
      <c r="I1708" s="947"/>
      <c r="J1708" s="947"/>
      <c r="K1708" s="29">
        <v>92404.540800000002</v>
      </c>
      <c r="L1708" s="947">
        <v>3</v>
      </c>
      <c r="M1708" s="947">
        <v>7700.3784000000005</v>
      </c>
      <c r="N1708" s="947">
        <v>3</v>
      </c>
      <c r="O1708" s="947">
        <v>7700.3784000000005</v>
      </c>
      <c r="P1708" s="947">
        <v>3</v>
      </c>
      <c r="Q1708" s="947">
        <v>7700.3784000000005</v>
      </c>
      <c r="R1708" s="947">
        <v>3</v>
      </c>
      <c r="S1708" s="947">
        <v>7700.3784000000005</v>
      </c>
      <c r="T1708" s="947">
        <v>3</v>
      </c>
      <c r="U1708" s="947">
        <v>7700.3784000000005</v>
      </c>
      <c r="V1708" s="947">
        <v>3</v>
      </c>
      <c r="W1708" s="947">
        <v>7700.3784000000005</v>
      </c>
      <c r="X1708" s="947">
        <v>3</v>
      </c>
      <c r="Y1708" s="947">
        <v>7700.3784000000005</v>
      </c>
      <c r="Z1708" s="947">
        <v>3</v>
      </c>
      <c r="AA1708" s="947">
        <v>7700.3784000000005</v>
      </c>
      <c r="AB1708" s="947">
        <v>3</v>
      </c>
      <c r="AC1708" s="947">
        <v>7700.3784000000005</v>
      </c>
      <c r="AD1708" s="947">
        <v>3</v>
      </c>
      <c r="AE1708" s="947">
        <v>7700.3784000000005</v>
      </c>
      <c r="AF1708" s="947">
        <v>3</v>
      </c>
      <c r="AG1708" s="947">
        <v>7700.3784000000005</v>
      </c>
      <c r="AH1708" s="947">
        <v>3</v>
      </c>
      <c r="AI1708" s="947">
        <v>7700.3784000000005</v>
      </c>
    </row>
    <row r="1709" spans="1:35" s="6" customFormat="1" ht="36">
      <c r="A1709" s="4"/>
      <c r="B1709" s="50">
        <v>36601</v>
      </c>
      <c r="C1709" s="948" t="s">
        <v>1883</v>
      </c>
      <c r="D1709" s="949"/>
      <c r="E1709" s="950"/>
      <c r="F1709" s="950"/>
      <c r="G1709" s="950"/>
      <c r="H1709" s="950"/>
      <c r="I1709" s="950"/>
      <c r="J1709" s="950"/>
      <c r="K1709" s="1038">
        <v>92404.540800000002</v>
      </c>
      <c r="L1709" s="950">
        <v>3</v>
      </c>
      <c r="M1709" s="950">
        <v>7700.3784000000005</v>
      </c>
      <c r="N1709" s="950">
        <v>3</v>
      </c>
      <c r="O1709" s="950">
        <v>7700.3784000000005</v>
      </c>
      <c r="P1709" s="950">
        <v>3</v>
      </c>
      <c r="Q1709" s="950">
        <v>7700.3784000000005</v>
      </c>
      <c r="R1709" s="950">
        <v>3</v>
      </c>
      <c r="S1709" s="950">
        <v>7700.3784000000005</v>
      </c>
      <c r="T1709" s="950">
        <v>3</v>
      </c>
      <c r="U1709" s="950">
        <v>7700.3784000000005</v>
      </c>
      <c r="V1709" s="950">
        <v>3</v>
      </c>
      <c r="W1709" s="950">
        <v>7700.3784000000005</v>
      </c>
      <c r="X1709" s="950">
        <v>3</v>
      </c>
      <c r="Y1709" s="950">
        <v>7700.3784000000005</v>
      </c>
      <c r="Z1709" s="950">
        <v>3</v>
      </c>
      <c r="AA1709" s="950">
        <v>7700.3784000000005</v>
      </c>
      <c r="AB1709" s="950">
        <v>3</v>
      </c>
      <c r="AC1709" s="950">
        <v>7700.3784000000005</v>
      </c>
      <c r="AD1709" s="950">
        <v>3</v>
      </c>
      <c r="AE1709" s="950">
        <v>7700.3784000000005</v>
      </c>
      <c r="AF1709" s="950">
        <v>3</v>
      </c>
      <c r="AG1709" s="950">
        <v>7700.3784000000005</v>
      </c>
      <c r="AH1709" s="950">
        <v>3</v>
      </c>
      <c r="AI1709" s="950">
        <v>7700.3784000000005</v>
      </c>
    </row>
    <row r="1710" spans="1:35" s="6" customFormat="1" ht="66">
      <c r="A1710" s="4"/>
      <c r="B1710" s="55">
        <v>2376.66</v>
      </c>
      <c r="C1710" s="12" t="s">
        <v>1884</v>
      </c>
      <c r="D1710" s="11"/>
      <c r="E1710" s="91">
        <v>36</v>
      </c>
      <c r="F1710" s="9" t="s">
        <v>1763</v>
      </c>
      <c r="G1710" s="16" t="s">
        <v>12</v>
      </c>
      <c r="H1710" s="17" t="s">
        <v>13</v>
      </c>
      <c r="I1710" s="16" t="s">
        <v>14</v>
      </c>
      <c r="J1710" s="39">
        <v>2566.7928000000002</v>
      </c>
      <c r="K1710" s="18">
        <v>92404.540800000002</v>
      </c>
      <c r="L1710" s="969">
        <v>3</v>
      </c>
      <c r="M1710" s="39">
        <v>7700.3784000000005</v>
      </c>
      <c r="N1710" s="1075">
        <v>3</v>
      </c>
      <c r="O1710" s="39">
        <v>7700.3784000000005</v>
      </c>
      <c r="P1710" s="1075">
        <v>3</v>
      </c>
      <c r="Q1710" s="39">
        <v>7700.3784000000005</v>
      </c>
      <c r="R1710" s="1075">
        <v>3</v>
      </c>
      <c r="S1710" s="39">
        <v>7700.3784000000005</v>
      </c>
      <c r="T1710" s="1075">
        <v>3</v>
      </c>
      <c r="U1710" s="39">
        <v>7700.3784000000005</v>
      </c>
      <c r="V1710" s="1075">
        <v>3</v>
      </c>
      <c r="W1710" s="39">
        <v>7700.3784000000005</v>
      </c>
      <c r="X1710" s="1075">
        <v>3</v>
      </c>
      <c r="Y1710" s="39">
        <v>7700.3784000000005</v>
      </c>
      <c r="Z1710" s="1075">
        <v>3</v>
      </c>
      <c r="AA1710" s="39">
        <v>7700.3784000000005</v>
      </c>
      <c r="AB1710" s="1075">
        <v>3</v>
      </c>
      <c r="AC1710" s="39">
        <v>7700.3784000000005</v>
      </c>
      <c r="AD1710" s="1075">
        <v>3</v>
      </c>
      <c r="AE1710" s="39">
        <v>7700.3784000000005</v>
      </c>
      <c r="AF1710" s="1075">
        <v>3</v>
      </c>
      <c r="AG1710" s="39">
        <v>7700.3784000000005</v>
      </c>
      <c r="AH1710" s="1075">
        <v>3</v>
      </c>
      <c r="AI1710" s="39">
        <v>7700.3784000000005</v>
      </c>
    </row>
    <row r="1711" spans="1:35" s="6" customFormat="1">
      <c r="A1711" s="4"/>
      <c r="B1711" s="50">
        <v>3700</v>
      </c>
      <c r="C1711" s="155" t="s">
        <v>1885</v>
      </c>
      <c r="D1711" s="14"/>
      <c r="E1711" s="947">
        <v>1951</v>
      </c>
      <c r="F1711" s="947"/>
      <c r="G1711" s="947">
        <v>0</v>
      </c>
      <c r="H1711" s="947">
        <v>0</v>
      </c>
      <c r="I1711" s="947">
        <v>0</v>
      </c>
      <c r="J1711" s="947"/>
      <c r="K1711" s="29">
        <v>0</v>
      </c>
      <c r="L1711" s="947">
        <v>0</v>
      </c>
      <c r="M1711" s="29">
        <v>0</v>
      </c>
      <c r="N1711" s="947">
        <v>0</v>
      </c>
      <c r="O1711" s="29">
        <v>0</v>
      </c>
      <c r="P1711" s="947">
        <v>0</v>
      </c>
      <c r="Q1711" s="29">
        <v>0</v>
      </c>
      <c r="R1711" s="947">
        <v>0</v>
      </c>
      <c r="S1711" s="29">
        <v>0</v>
      </c>
      <c r="T1711" s="947">
        <v>0</v>
      </c>
      <c r="U1711" s="29">
        <v>0</v>
      </c>
      <c r="V1711" s="947">
        <v>0</v>
      </c>
      <c r="W1711" s="29">
        <v>0</v>
      </c>
      <c r="X1711" s="947">
        <v>0</v>
      </c>
      <c r="Y1711" s="29">
        <v>0</v>
      </c>
      <c r="Z1711" s="947">
        <v>0</v>
      </c>
      <c r="AA1711" s="29">
        <v>0</v>
      </c>
      <c r="AB1711" s="947">
        <v>0</v>
      </c>
      <c r="AC1711" s="29">
        <v>0</v>
      </c>
      <c r="AD1711" s="947">
        <v>0</v>
      </c>
      <c r="AE1711" s="29">
        <v>0</v>
      </c>
      <c r="AF1711" s="947">
        <v>0</v>
      </c>
      <c r="AG1711" s="29">
        <v>0</v>
      </c>
      <c r="AH1711" s="947">
        <v>0</v>
      </c>
      <c r="AI1711" s="29">
        <v>0</v>
      </c>
    </row>
    <row r="1712" spans="1:35" s="6" customFormat="1">
      <c r="A1712" s="4"/>
      <c r="B1712" s="50">
        <v>37101</v>
      </c>
      <c r="C1712" s="948" t="s">
        <v>1886</v>
      </c>
      <c r="D1712" s="949"/>
      <c r="E1712" s="950">
        <v>60</v>
      </c>
      <c r="F1712" s="950"/>
      <c r="G1712" s="950">
        <v>0</v>
      </c>
      <c r="H1712" s="950">
        <v>0</v>
      </c>
      <c r="I1712" s="950">
        <v>0</v>
      </c>
      <c r="J1712" s="950"/>
      <c r="K1712" s="1038">
        <v>0</v>
      </c>
      <c r="L1712" s="950">
        <v>0</v>
      </c>
      <c r="M1712" s="1038">
        <v>0</v>
      </c>
      <c r="N1712" s="950">
        <v>0</v>
      </c>
      <c r="O1712" s="1038">
        <v>0</v>
      </c>
      <c r="P1712" s="950">
        <v>0</v>
      </c>
      <c r="Q1712" s="1038">
        <v>0</v>
      </c>
      <c r="R1712" s="950">
        <v>0</v>
      </c>
      <c r="S1712" s="1038">
        <v>0</v>
      </c>
      <c r="T1712" s="950">
        <v>0</v>
      </c>
      <c r="U1712" s="1038">
        <v>0</v>
      </c>
      <c r="V1712" s="950">
        <v>0</v>
      </c>
      <c r="W1712" s="1038">
        <v>0</v>
      </c>
      <c r="X1712" s="950">
        <v>0</v>
      </c>
      <c r="Y1712" s="1038">
        <v>0</v>
      </c>
      <c r="Z1712" s="950">
        <v>0</v>
      </c>
      <c r="AA1712" s="1038">
        <v>0</v>
      </c>
      <c r="AB1712" s="950">
        <v>0</v>
      </c>
      <c r="AC1712" s="1038">
        <v>0</v>
      </c>
      <c r="AD1712" s="950">
        <v>0</v>
      </c>
      <c r="AE1712" s="1038">
        <v>0</v>
      </c>
      <c r="AF1712" s="950">
        <v>0</v>
      </c>
      <c r="AG1712" s="1038">
        <v>0</v>
      </c>
      <c r="AH1712" s="950">
        <v>0</v>
      </c>
      <c r="AI1712" s="1038">
        <v>0</v>
      </c>
    </row>
    <row r="1713" spans="1:35" s="6" customFormat="1">
      <c r="A1713" s="4"/>
      <c r="B1713" s="50">
        <v>37201</v>
      </c>
      <c r="C1713" s="948" t="s">
        <v>1887</v>
      </c>
      <c r="D1713" s="949"/>
      <c r="E1713" s="950">
        <v>480</v>
      </c>
      <c r="F1713" s="950"/>
      <c r="G1713" s="950">
        <v>0</v>
      </c>
      <c r="H1713" s="950">
        <v>0</v>
      </c>
      <c r="I1713" s="950">
        <v>0</v>
      </c>
      <c r="J1713" s="950"/>
      <c r="K1713" s="1038">
        <v>0</v>
      </c>
      <c r="L1713" s="950">
        <v>0</v>
      </c>
      <c r="M1713" s="1038">
        <v>0</v>
      </c>
      <c r="N1713" s="950">
        <v>0</v>
      </c>
      <c r="O1713" s="1038">
        <v>0</v>
      </c>
      <c r="P1713" s="950">
        <v>0</v>
      </c>
      <c r="Q1713" s="1038">
        <v>0</v>
      </c>
      <c r="R1713" s="950">
        <v>0</v>
      </c>
      <c r="S1713" s="1038">
        <v>0</v>
      </c>
      <c r="T1713" s="950">
        <v>0</v>
      </c>
      <c r="U1713" s="1038">
        <v>0</v>
      </c>
      <c r="V1713" s="950">
        <v>0</v>
      </c>
      <c r="W1713" s="1038">
        <v>0</v>
      </c>
      <c r="X1713" s="950">
        <v>0</v>
      </c>
      <c r="Y1713" s="1038">
        <v>0</v>
      </c>
      <c r="Z1713" s="950">
        <v>0</v>
      </c>
      <c r="AA1713" s="1038">
        <v>0</v>
      </c>
      <c r="AB1713" s="950">
        <v>0</v>
      </c>
      <c r="AC1713" s="1038">
        <v>0</v>
      </c>
      <c r="AD1713" s="950">
        <v>0</v>
      </c>
      <c r="AE1713" s="1038">
        <v>0</v>
      </c>
      <c r="AF1713" s="950">
        <v>0</v>
      </c>
      <c r="AG1713" s="1038">
        <v>0</v>
      </c>
      <c r="AH1713" s="950">
        <v>0</v>
      </c>
      <c r="AI1713" s="1038">
        <v>0</v>
      </c>
    </row>
    <row r="1714" spans="1:35" s="6" customFormat="1">
      <c r="A1714" s="4"/>
      <c r="B1714" s="50">
        <v>37501</v>
      </c>
      <c r="C1714" s="948" t="s">
        <v>1888</v>
      </c>
      <c r="D1714" s="949"/>
      <c r="E1714" s="950">
        <v>1298</v>
      </c>
      <c r="F1714" s="950">
        <v>0</v>
      </c>
      <c r="G1714" s="950">
        <v>0</v>
      </c>
      <c r="H1714" s="950">
        <v>0</v>
      </c>
      <c r="I1714" s="950">
        <v>0</v>
      </c>
      <c r="J1714" s="950">
        <v>0</v>
      </c>
      <c r="K1714" s="1038">
        <v>0</v>
      </c>
      <c r="L1714" s="950">
        <v>0</v>
      </c>
      <c r="M1714" s="1038">
        <v>0</v>
      </c>
      <c r="N1714" s="950">
        <v>0</v>
      </c>
      <c r="O1714" s="1038">
        <v>0</v>
      </c>
      <c r="P1714" s="950">
        <v>0</v>
      </c>
      <c r="Q1714" s="1038">
        <v>0</v>
      </c>
      <c r="R1714" s="950">
        <v>0</v>
      </c>
      <c r="S1714" s="1038">
        <v>0</v>
      </c>
      <c r="T1714" s="950">
        <v>0</v>
      </c>
      <c r="U1714" s="1038">
        <v>0</v>
      </c>
      <c r="V1714" s="950">
        <v>0</v>
      </c>
      <c r="W1714" s="1038">
        <v>0</v>
      </c>
      <c r="X1714" s="950">
        <v>0</v>
      </c>
      <c r="Y1714" s="1038">
        <v>0</v>
      </c>
      <c r="Z1714" s="950">
        <v>0</v>
      </c>
      <c r="AA1714" s="1038">
        <v>0</v>
      </c>
      <c r="AB1714" s="950">
        <v>0</v>
      </c>
      <c r="AC1714" s="1038">
        <v>0</v>
      </c>
      <c r="AD1714" s="950">
        <v>0</v>
      </c>
      <c r="AE1714" s="1038">
        <v>0</v>
      </c>
      <c r="AF1714" s="950">
        <v>0</v>
      </c>
      <c r="AG1714" s="1038">
        <v>0</v>
      </c>
      <c r="AH1714" s="950">
        <v>0</v>
      </c>
      <c r="AI1714" s="1038">
        <v>0</v>
      </c>
    </row>
    <row r="1715" spans="1:35" s="6" customFormat="1">
      <c r="A1715" s="4"/>
      <c r="B1715" s="50">
        <v>3800</v>
      </c>
      <c r="C1715" s="155" t="s">
        <v>1892</v>
      </c>
      <c r="D1715" s="14"/>
      <c r="E1715" s="947">
        <v>179</v>
      </c>
      <c r="F1715" s="947"/>
      <c r="G1715" s="947">
        <v>0</v>
      </c>
      <c r="H1715" s="947">
        <v>0</v>
      </c>
      <c r="I1715" s="947">
        <v>0</v>
      </c>
      <c r="J1715" s="947"/>
      <c r="K1715" s="29">
        <v>1630465.4238202248</v>
      </c>
      <c r="L1715" s="947">
        <v>79</v>
      </c>
      <c r="M1715" s="947">
        <v>81892</v>
      </c>
      <c r="N1715" s="947">
        <v>183</v>
      </c>
      <c r="O1715" s="947">
        <v>89272.423820224722</v>
      </c>
      <c r="P1715" s="947">
        <v>118</v>
      </c>
      <c r="Q1715" s="947">
        <v>80000</v>
      </c>
      <c r="R1715" s="947">
        <v>109</v>
      </c>
      <c r="S1715" s="947">
        <v>136462</v>
      </c>
      <c r="T1715" s="947">
        <v>105</v>
      </c>
      <c r="U1715" s="947">
        <v>48000</v>
      </c>
      <c r="V1715" s="947">
        <v>100</v>
      </c>
      <c r="W1715" s="947">
        <v>324704.5</v>
      </c>
      <c r="X1715" s="947">
        <v>84</v>
      </c>
      <c r="Y1715" s="947">
        <v>80720</v>
      </c>
      <c r="Z1715" s="947">
        <v>63</v>
      </c>
      <c r="AA1715" s="947">
        <v>23500</v>
      </c>
      <c r="AB1715" s="947">
        <v>23</v>
      </c>
      <c r="AC1715" s="947">
        <v>15500</v>
      </c>
      <c r="AD1715" s="947">
        <v>72</v>
      </c>
      <c r="AE1715" s="947">
        <v>132430</v>
      </c>
      <c r="AF1715" s="947">
        <v>26</v>
      </c>
      <c r="AG1715" s="947">
        <v>430984.5</v>
      </c>
      <c r="AH1715" s="947">
        <v>6</v>
      </c>
      <c r="AI1715" s="947">
        <v>19000</v>
      </c>
    </row>
    <row r="1716" spans="1:35" s="6" customFormat="1">
      <c r="A1716" s="4"/>
      <c r="B1716" s="50">
        <v>381</v>
      </c>
      <c r="C1716" s="948" t="s">
        <v>1893</v>
      </c>
      <c r="D1716" s="14"/>
      <c r="E1716" s="947">
        <v>0</v>
      </c>
      <c r="F1716" s="947"/>
      <c r="G1716" s="947">
        <v>0</v>
      </c>
      <c r="H1716" s="947">
        <v>0</v>
      </c>
      <c r="I1716" s="947">
        <v>0</v>
      </c>
      <c r="J1716" s="947"/>
      <c r="K1716" s="29">
        <v>0</v>
      </c>
      <c r="L1716" s="947">
        <v>0</v>
      </c>
      <c r="M1716" s="947">
        <v>0</v>
      </c>
      <c r="N1716" s="947">
        <v>0</v>
      </c>
      <c r="O1716" s="947">
        <v>0</v>
      </c>
      <c r="P1716" s="947">
        <v>0</v>
      </c>
      <c r="Q1716" s="947">
        <v>0</v>
      </c>
      <c r="R1716" s="947">
        <v>0</v>
      </c>
      <c r="S1716" s="947">
        <v>0</v>
      </c>
      <c r="T1716" s="947">
        <v>0</v>
      </c>
      <c r="U1716" s="947">
        <v>0</v>
      </c>
      <c r="V1716" s="947">
        <v>0</v>
      </c>
      <c r="W1716" s="947">
        <v>0</v>
      </c>
      <c r="X1716" s="947">
        <v>0</v>
      </c>
      <c r="Y1716" s="947">
        <v>0</v>
      </c>
      <c r="Z1716" s="947">
        <v>0</v>
      </c>
      <c r="AA1716" s="947">
        <v>0</v>
      </c>
      <c r="AB1716" s="947">
        <v>0</v>
      </c>
      <c r="AC1716" s="947">
        <v>0</v>
      </c>
      <c r="AD1716" s="947">
        <v>0</v>
      </c>
      <c r="AE1716" s="947">
        <v>0</v>
      </c>
      <c r="AF1716" s="947">
        <v>0</v>
      </c>
      <c r="AG1716" s="947">
        <v>0</v>
      </c>
      <c r="AH1716" s="947">
        <v>0</v>
      </c>
      <c r="AI1716" s="947">
        <v>0</v>
      </c>
    </row>
    <row r="1717" spans="1:35" s="6" customFormat="1">
      <c r="A1717" s="4"/>
      <c r="B1717" s="50">
        <v>38101</v>
      </c>
      <c r="C1717" s="948" t="s">
        <v>1893</v>
      </c>
      <c r="D1717" s="949"/>
      <c r="E1717" s="950">
        <v>0</v>
      </c>
      <c r="F1717" s="950"/>
      <c r="G1717" s="950">
        <v>0</v>
      </c>
      <c r="H1717" s="950">
        <v>0</v>
      </c>
      <c r="I1717" s="950">
        <v>0</v>
      </c>
      <c r="J1717" s="950"/>
      <c r="K1717" s="1038">
        <v>0</v>
      </c>
      <c r="L1717" s="950">
        <v>0</v>
      </c>
      <c r="M1717" s="950">
        <v>0</v>
      </c>
      <c r="N1717" s="950">
        <v>0</v>
      </c>
      <c r="O1717" s="950">
        <v>0</v>
      </c>
      <c r="P1717" s="950">
        <v>0</v>
      </c>
      <c r="Q1717" s="950">
        <v>0</v>
      </c>
      <c r="R1717" s="950">
        <v>0</v>
      </c>
      <c r="S1717" s="950">
        <v>0</v>
      </c>
      <c r="T1717" s="950">
        <v>0</v>
      </c>
      <c r="U1717" s="950">
        <v>0</v>
      </c>
      <c r="V1717" s="950">
        <v>0</v>
      </c>
      <c r="W1717" s="950">
        <v>0</v>
      </c>
      <c r="X1717" s="950">
        <v>0</v>
      </c>
      <c r="Y1717" s="950">
        <v>0</v>
      </c>
      <c r="Z1717" s="950">
        <v>0</v>
      </c>
      <c r="AA1717" s="950">
        <v>0</v>
      </c>
      <c r="AB1717" s="950">
        <v>0</v>
      </c>
      <c r="AC1717" s="950">
        <v>0</v>
      </c>
      <c r="AD1717" s="950">
        <v>0</v>
      </c>
      <c r="AE1717" s="950">
        <v>0</v>
      </c>
      <c r="AF1717" s="950">
        <v>0</v>
      </c>
      <c r="AG1717" s="950">
        <v>0</v>
      </c>
      <c r="AH1717" s="950">
        <v>0</v>
      </c>
      <c r="AI1717" s="950">
        <v>0</v>
      </c>
    </row>
    <row r="1718" spans="1:35" s="6" customFormat="1">
      <c r="A1718" s="4"/>
      <c r="B1718" s="230"/>
      <c r="C1718" s="229"/>
      <c r="D1718" s="132"/>
      <c r="E1718" s="91">
        <v>0</v>
      </c>
      <c r="F1718" s="9"/>
      <c r="G1718" s="113"/>
      <c r="H1718" s="113"/>
      <c r="I1718" s="113"/>
      <c r="J1718" s="39"/>
      <c r="K1718" s="18">
        <v>0</v>
      </c>
      <c r="L1718" s="969">
        <v>0</v>
      </c>
      <c r="M1718" s="39">
        <v>0</v>
      </c>
      <c r="N1718" s="1075">
        <v>0</v>
      </c>
      <c r="O1718" s="39">
        <v>0</v>
      </c>
      <c r="P1718" s="1075">
        <v>0</v>
      </c>
      <c r="Q1718" s="39">
        <v>0</v>
      </c>
      <c r="R1718" s="1075">
        <v>0</v>
      </c>
      <c r="S1718" s="39">
        <v>0</v>
      </c>
      <c r="T1718" s="1075">
        <v>0</v>
      </c>
      <c r="U1718" s="39">
        <v>0</v>
      </c>
      <c r="V1718" s="1075">
        <v>0</v>
      </c>
      <c r="W1718" s="39">
        <v>0</v>
      </c>
      <c r="X1718" s="1075">
        <v>0</v>
      </c>
      <c r="Y1718" s="39">
        <v>0</v>
      </c>
      <c r="Z1718" s="1075">
        <v>0</v>
      </c>
      <c r="AA1718" s="39">
        <v>0</v>
      </c>
      <c r="AB1718" s="1075">
        <v>0</v>
      </c>
      <c r="AC1718" s="39">
        <v>0</v>
      </c>
      <c r="AD1718" s="1075">
        <v>0</v>
      </c>
      <c r="AE1718" s="39">
        <v>0</v>
      </c>
      <c r="AF1718" s="1075">
        <v>0</v>
      </c>
      <c r="AG1718" s="39">
        <v>0</v>
      </c>
      <c r="AH1718" s="1075">
        <v>0</v>
      </c>
      <c r="AI1718" s="39">
        <v>0</v>
      </c>
    </row>
    <row r="1719" spans="1:35" s="6" customFormat="1">
      <c r="A1719" s="4"/>
      <c r="B1719" s="50">
        <v>382</v>
      </c>
      <c r="C1719" s="948" t="s">
        <v>1894</v>
      </c>
      <c r="D1719" s="14"/>
      <c r="E1719" s="947">
        <v>179</v>
      </c>
      <c r="F1719" s="947"/>
      <c r="G1719" s="947">
        <v>0</v>
      </c>
      <c r="H1719" s="947">
        <v>0</v>
      </c>
      <c r="I1719" s="947">
        <v>0</v>
      </c>
      <c r="J1719" s="947"/>
      <c r="K1719" s="29">
        <v>1002104.4238202247</v>
      </c>
      <c r="L1719" s="947">
        <v>0</v>
      </c>
      <c r="M1719" s="947">
        <v>0</v>
      </c>
      <c r="N1719" s="947">
        <v>103</v>
      </c>
      <c r="O1719" s="947">
        <v>47272.423820224722</v>
      </c>
      <c r="P1719" s="947">
        <v>2</v>
      </c>
      <c r="Q1719" s="947">
        <v>25000</v>
      </c>
      <c r="R1719" s="947">
        <v>22</v>
      </c>
      <c r="S1719" s="947">
        <v>68462</v>
      </c>
      <c r="T1719" s="947">
        <v>0</v>
      </c>
      <c r="U1719" s="947">
        <v>0</v>
      </c>
      <c r="V1719" s="947">
        <v>17</v>
      </c>
      <c r="W1719" s="947">
        <v>282220</v>
      </c>
      <c r="X1719" s="947">
        <v>11</v>
      </c>
      <c r="Y1719" s="947">
        <v>50220</v>
      </c>
      <c r="Z1719" s="947">
        <v>0</v>
      </c>
      <c r="AA1719" s="947">
        <v>0</v>
      </c>
      <c r="AB1719" s="947">
        <v>0</v>
      </c>
      <c r="AC1719" s="947">
        <v>0</v>
      </c>
      <c r="AD1719" s="947">
        <v>20</v>
      </c>
      <c r="AE1719" s="947">
        <v>113930</v>
      </c>
      <c r="AF1719" s="947">
        <v>1</v>
      </c>
      <c r="AG1719" s="947">
        <v>400000</v>
      </c>
      <c r="AH1719" s="947">
        <v>3</v>
      </c>
      <c r="AI1719" s="947">
        <v>15000</v>
      </c>
    </row>
    <row r="1720" spans="1:35" s="6" customFormat="1">
      <c r="A1720" s="4"/>
      <c r="B1720" s="50">
        <v>38201</v>
      </c>
      <c r="C1720" s="948" t="s">
        <v>1894</v>
      </c>
      <c r="D1720" s="949"/>
      <c r="E1720" s="950">
        <v>179</v>
      </c>
      <c r="F1720" s="950"/>
      <c r="G1720" s="950">
        <v>0</v>
      </c>
      <c r="H1720" s="950">
        <v>0</v>
      </c>
      <c r="I1720" s="950">
        <v>0</v>
      </c>
      <c r="J1720" s="950"/>
      <c r="K1720" s="1038">
        <v>1002104.4238202247</v>
      </c>
      <c r="L1720" s="950">
        <v>0</v>
      </c>
      <c r="M1720" s="950">
        <v>0</v>
      </c>
      <c r="N1720" s="950">
        <v>103</v>
      </c>
      <c r="O1720" s="950">
        <v>47272.423820224722</v>
      </c>
      <c r="P1720" s="950">
        <v>2</v>
      </c>
      <c r="Q1720" s="950">
        <v>25000</v>
      </c>
      <c r="R1720" s="950">
        <v>22</v>
      </c>
      <c r="S1720" s="950">
        <v>68462</v>
      </c>
      <c r="T1720" s="950">
        <v>0</v>
      </c>
      <c r="U1720" s="950">
        <v>0</v>
      </c>
      <c r="V1720" s="950">
        <v>17</v>
      </c>
      <c r="W1720" s="950">
        <v>282220</v>
      </c>
      <c r="X1720" s="950">
        <v>11</v>
      </c>
      <c r="Y1720" s="950">
        <v>50220</v>
      </c>
      <c r="Z1720" s="950">
        <v>0</v>
      </c>
      <c r="AA1720" s="950">
        <v>0</v>
      </c>
      <c r="AB1720" s="950">
        <v>0</v>
      </c>
      <c r="AC1720" s="950">
        <v>0</v>
      </c>
      <c r="AD1720" s="950">
        <v>20</v>
      </c>
      <c r="AE1720" s="950">
        <v>113930</v>
      </c>
      <c r="AF1720" s="950">
        <v>1</v>
      </c>
      <c r="AG1720" s="950">
        <v>400000</v>
      </c>
      <c r="AH1720" s="950">
        <v>3</v>
      </c>
      <c r="AI1720" s="950">
        <v>15000</v>
      </c>
    </row>
    <row r="1721" spans="1:35" s="6" customFormat="1" ht="66">
      <c r="A1721" s="4"/>
      <c r="B1721" s="230"/>
      <c r="C1721" s="25" t="s">
        <v>1896</v>
      </c>
      <c r="D1721" s="132"/>
      <c r="E1721" s="91">
        <v>92</v>
      </c>
      <c r="F1721" s="9" t="s">
        <v>648</v>
      </c>
      <c r="G1721" s="16" t="s">
        <v>12</v>
      </c>
      <c r="H1721" s="17" t="s">
        <v>13</v>
      </c>
      <c r="I1721" s="16" t="s">
        <v>14</v>
      </c>
      <c r="J1721" s="39">
        <v>131.00460674157304</v>
      </c>
      <c r="K1721" s="18">
        <v>12052.42382022472</v>
      </c>
      <c r="L1721" s="969">
        <v>0</v>
      </c>
      <c r="M1721" s="39">
        <v>0</v>
      </c>
      <c r="N1721" s="1075">
        <v>92</v>
      </c>
      <c r="O1721" s="39">
        <v>12052.42382022472</v>
      </c>
      <c r="P1721" s="1075">
        <v>0</v>
      </c>
      <c r="Q1721" s="39">
        <v>0</v>
      </c>
      <c r="R1721" s="1075">
        <v>0</v>
      </c>
      <c r="S1721" s="39">
        <v>0</v>
      </c>
      <c r="T1721" s="1075">
        <v>0</v>
      </c>
      <c r="U1721" s="39">
        <v>0</v>
      </c>
      <c r="V1721" s="1075">
        <v>0</v>
      </c>
      <c r="W1721" s="39">
        <v>0</v>
      </c>
      <c r="X1721" s="1075">
        <v>0</v>
      </c>
      <c r="Y1721" s="39">
        <v>0</v>
      </c>
      <c r="Z1721" s="1075">
        <v>0</v>
      </c>
      <c r="AA1721" s="39">
        <v>0</v>
      </c>
      <c r="AB1721" s="1075">
        <v>0</v>
      </c>
      <c r="AC1721" s="39">
        <v>0</v>
      </c>
      <c r="AD1721" s="1075">
        <v>0</v>
      </c>
      <c r="AE1721" s="39">
        <v>0</v>
      </c>
      <c r="AF1721" s="1075">
        <v>0</v>
      </c>
      <c r="AG1721" s="39">
        <v>0</v>
      </c>
      <c r="AH1721" s="1075">
        <v>0</v>
      </c>
      <c r="AI1721" s="39">
        <v>0</v>
      </c>
    </row>
    <row r="1722" spans="1:35" s="6" customFormat="1" ht="66">
      <c r="A1722" s="4"/>
      <c r="B1722" s="230"/>
      <c r="C1722" s="25" t="s">
        <v>1897</v>
      </c>
      <c r="D1722" s="132"/>
      <c r="E1722" s="91">
        <v>1</v>
      </c>
      <c r="F1722" s="9" t="s">
        <v>1895</v>
      </c>
      <c r="G1722" s="16" t="s">
        <v>12</v>
      </c>
      <c r="H1722" s="17" t="s">
        <v>13</v>
      </c>
      <c r="I1722" s="16" t="s">
        <v>14</v>
      </c>
      <c r="J1722" s="39">
        <v>221710</v>
      </c>
      <c r="K1722" s="18">
        <v>5000</v>
      </c>
      <c r="L1722" s="969">
        <v>0</v>
      </c>
      <c r="M1722" s="39">
        <v>0</v>
      </c>
      <c r="N1722" s="1075">
        <v>0</v>
      </c>
      <c r="O1722" s="39">
        <v>0</v>
      </c>
      <c r="P1722" s="1075">
        <v>1</v>
      </c>
      <c r="Q1722" s="39">
        <v>5000</v>
      </c>
      <c r="R1722" s="1075">
        <v>0</v>
      </c>
      <c r="S1722" s="39">
        <v>0</v>
      </c>
      <c r="T1722" s="1075">
        <v>0</v>
      </c>
      <c r="U1722" s="39">
        <v>0</v>
      </c>
      <c r="V1722" s="1075">
        <v>0</v>
      </c>
      <c r="W1722" s="39">
        <v>0</v>
      </c>
      <c r="X1722" s="1075">
        <v>0</v>
      </c>
      <c r="Y1722" s="39">
        <v>0</v>
      </c>
      <c r="Z1722" s="1075">
        <v>0</v>
      </c>
      <c r="AA1722" s="39">
        <v>0</v>
      </c>
      <c r="AB1722" s="1075">
        <v>0</v>
      </c>
      <c r="AC1722" s="39">
        <v>0</v>
      </c>
      <c r="AD1722" s="1075">
        <v>0</v>
      </c>
      <c r="AE1722" s="39">
        <v>0</v>
      </c>
      <c r="AF1722" s="1075">
        <v>0</v>
      </c>
      <c r="AG1722" s="39">
        <v>0</v>
      </c>
      <c r="AH1722" s="1075">
        <v>0</v>
      </c>
      <c r="AI1722" s="39">
        <v>0</v>
      </c>
    </row>
    <row r="1723" spans="1:35" s="6" customFormat="1" ht="66">
      <c r="A1723" s="4"/>
      <c r="B1723" s="230"/>
      <c r="C1723" s="25" t="s">
        <v>1898</v>
      </c>
      <c r="D1723" s="132"/>
      <c r="E1723" s="91">
        <v>1</v>
      </c>
      <c r="F1723" s="9" t="s">
        <v>648</v>
      </c>
      <c r="G1723" s="16" t="s">
        <v>12</v>
      </c>
      <c r="H1723" s="17" t="s">
        <v>13</v>
      </c>
      <c r="I1723" s="16" t="s">
        <v>14</v>
      </c>
      <c r="J1723" s="39">
        <v>23710</v>
      </c>
      <c r="K1723" s="18">
        <v>23710</v>
      </c>
      <c r="L1723" s="969">
        <v>0</v>
      </c>
      <c r="M1723" s="39">
        <v>0</v>
      </c>
      <c r="N1723" s="1075">
        <v>0</v>
      </c>
      <c r="O1723" s="39">
        <v>0</v>
      </c>
      <c r="P1723" s="1075">
        <v>0</v>
      </c>
      <c r="Q1723" s="39">
        <v>0</v>
      </c>
      <c r="R1723" s="1075">
        <v>0</v>
      </c>
      <c r="S1723" s="39">
        <v>0</v>
      </c>
      <c r="T1723" s="1075">
        <v>0</v>
      </c>
      <c r="U1723" s="39">
        <v>0</v>
      </c>
      <c r="V1723" s="1075">
        <v>0</v>
      </c>
      <c r="W1723" s="39">
        <v>0</v>
      </c>
      <c r="X1723" s="1075">
        <v>0</v>
      </c>
      <c r="Y1723" s="39">
        <v>0</v>
      </c>
      <c r="Z1723" s="1075">
        <v>0</v>
      </c>
      <c r="AA1723" s="39">
        <v>0</v>
      </c>
      <c r="AB1723" s="1075">
        <v>0</v>
      </c>
      <c r="AC1723" s="39">
        <v>0</v>
      </c>
      <c r="AD1723" s="1075">
        <v>1</v>
      </c>
      <c r="AE1723" s="39">
        <v>23710</v>
      </c>
      <c r="AF1723" s="1075">
        <v>0</v>
      </c>
      <c r="AG1723" s="39">
        <v>0</v>
      </c>
      <c r="AH1723" s="1075">
        <v>0</v>
      </c>
      <c r="AI1723" s="39">
        <v>0</v>
      </c>
    </row>
    <row r="1724" spans="1:35" s="6" customFormat="1" ht="66">
      <c r="A1724" s="4"/>
      <c r="B1724" s="230"/>
      <c r="C1724" s="25" t="s">
        <v>1899</v>
      </c>
      <c r="D1724" s="132"/>
      <c r="E1724" s="91">
        <v>2</v>
      </c>
      <c r="F1724" s="9" t="s">
        <v>1895</v>
      </c>
      <c r="G1724" s="16" t="s">
        <v>12</v>
      </c>
      <c r="H1724" s="17" t="s">
        <v>13</v>
      </c>
      <c r="I1724" s="16" t="s">
        <v>14</v>
      </c>
      <c r="J1724" s="39">
        <v>20000</v>
      </c>
      <c r="K1724" s="18">
        <v>40000</v>
      </c>
      <c r="L1724" s="969">
        <v>0</v>
      </c>
      <c r="M1724" s="39">
        <v>0</v>
      </c>
      <c r="N1724" s="1075">
        <v>0</v>
      </c>
      <c r="O1724" s="39">
        <v>0</v>
      </c>
      <c r="P1724" s="1075">
        <v>1</v>
      </c>
      <c r="Q1724" s="39">
        <v>20000</v>
      </c>
      <c r="R1724" s="1075">
        <v>0</v>
      </c>
      <c r="S1724" s="39">
        <v>0</v>
      </c>
      <c r="T1724" s="1075">
        <v>0</v>
      </c>
      <c r="U1724" s="39">
        <v>0</v>
      </c>
      <c r="V1724" s="1075">
        <v>0</v>
      </c>
      <c r="W1724" s="39">
        <v>0</v>
      </c>
      <c r="X1724" s="1075">
        <v>1</v>
      </c>
      <c r="Y1724" s="39">
        <v>20000</v>
      </c>
      <c r="Z1724" s="1075">
        <v>0</v>
      </c>
      <c r="AA1724" s="39">
        <v>0</v>
      </c>
      <c r="AB1724" s="1075">
        <v>0</v>
      </c>
      <c r="AC1724" s="39">
        <v>0</v>
      </c>
      <c r="AD1724" s="1075">
        <v>0</v>
      </c>
      <c r="AE1724" s="39">
        <v>0</v>
      </c>
      <c r="AF1724" s="1075">
        <v>0</v>
      </c>
      <c r="AG1724" s="39">
        <v>0</v>
      </c>
      <c r="AH1724" s="1075">
        <v>0</v>
      </c>
      <c r="AI1724" s="39">
        <v>0</v>
      </c>
    </row>
    <row r="1725" spans="1:35" s="6" customFormat="1" ht="66">
      <c r="A1725" s="4"/>
      <c r="B1725" s="230"/>
      <c r="C1725" s="25" t="s">
        <v>1900</v>
      </c>
      <c r="D1725" s="132"/>
      <c r="E1725" s="91">
        <v>61</v>
      </c>
      <c r="F1725" s="9" t="s">
        <v>1895</v>
      </c>
      <c r="G1725" s="16" t="s">
        <v>12</v>
      </c>
      <c r="H1725" s="17" t="s">
        <v>13</v>
      </c>
      <c r="I1725" s="16" t="s">
        <v>14</v>
      </c>
      <c r="J1725" s="39">
        <v>3022</v>
      </c>
      <c r="K1725" s="18">
        <v>184342</v>
      </c>
      <c r="L1725" s="969">
        <v>0</v>
      </c>
      <c r="M1725" s="39">
        <v>0</v>
      </c>
      <c r="N1725" s="1075">
        <v>10</v>
      </c>
      <c r="O1725" s="39">
        <v>30220</v>
      </c>
      <c r="P1725" s="1075">
        <v>0</v>
      </c>
      <c r="Q1725" s="39">
        <v>0</v>
      </c>
      <c r="R1725" s="1075">
        <v>21</v>
      </c>
      <c r="S1725" s="39">
        <v>63462</v>
      </c>
      <c r="T1725" s="1075">
        <v>0</v>
      </c>
      <c r="U1725" s="39">
        <v>0</v>
      </c>
      <c r="V1725" s="1075">
        <v>10</v>
      </c>
      <c r="W1725" s="39">
        <v>30220</v>
      </c>
      <c r="X1725" s="1075">
        <v>10</v>
      </c>
      <c r="Y1725" s="39">
        <v>30220</v>
      </c>
      <c r="Z1725" s="1075">
        <v>0</v>
      </c>
      <c r="AA1725" s="39">
        <v>0</v>
      </c>
      <c r="AB1725" s="1075">
        <v>0</v>
      </c>
      <c r="AC1725" s="39">
        <v>0</v>
      </c>
      <c r="AD1725" s="1075">
        <v>10</v>
      </c>
      <c r="AE1725" s="39">
        <v>30220</v>
      </c>
      <c r="AF1725" s="1075">
        <v>0</v>
      </c>
      <c r="AG1725" s="39">
        <v>0</v>
      </c>
      <c r="AH1725" s="1075">
        <v>0</v>
      </c>
      <c r="AI1725" s="39">
        <v>0</v>
      </c>
    </row>
    <row r="1726" spans="1:35" s="6" customFormat="1" ht="66">
      <c r="A1726" s="4"/>
      <c r="B1726" s="230"/>
      <c r="C1726" s="12" t="s">
        <v>1901</v>
      </c>
      <c r="D1726" s="132"/>
      <c r="E1726" s="91">
        <v>1</v>
      </c>
      <c r="F1726" s="1020" t="s">
        <v>648</v>
      </c>
      <c r="G1726" s="16" t="s">
        <v>12</v>
      </c>
      <c r="H1726" s="17" t="s">
        <v>13</v>
      </c>
      <c r="I1726" s="16" t="s">
        <v>14</v>
      </c>
      <c r="J1726" s="39">
        <v>11600</v>
      </c>
      <c r="K1726" s="18">
        <v>20000</v>
      </c>
      <c r="L1726" s="969">
        <v>0</v>
      </c>
      <c r="M1726" s="39">
        <v>0</v>
      </c>
      <c r="N1726" s="1075">
        <v>0</v>
      </c>
      <c r="O1726" s="39">
        <v>0</v>
      </c>
      <c r="P1726" s="1075">
        <v>0</v>
      </c>
      <c r="Q1726" s="39">
        <v>0</v>
      </c>
      <c r="R1726" s="1075">
        <v>0</v>
      </c>
      <c r="S1726" s="39">
        <v>0</v>
      </c>
      <c r="T1726" s="1075">
        <v>0</v>
      </c>
      <c r="U1726" s="39">
        <v>0</v>
      </c>
      <c r="V1726" s="1075">
        <v>0</v>
      </c>
      <c r="W1726" s="39">
        <v>0</v>
      </c>
      <c r="X1726" s="1075">
        <v>0</v>
      </c>
      <c r="Y1726" s="39">
        <v>0</v>
      </c>
      <c r="Z1726" s="1075">
        <v>0</v>
      </c>
      <c r="AA1726" s="39">
        <v>0</v>
      </c>
      <c r="AB1726" s="1075">
        <v>0</v>
      </c>
      <c r="AC1726" s="39">
        <v>0</v>
      </c>
      <c r="AD1726" s="1075">
        <v>1</v>
      </c>
      <c r="AE1726" s="39">
        <v>20000</v>
      </c>
      <c r="AF1726" s="1075">
        <v>0</v>
      </c>
      <c r="AG1726" s="39">
        <v>0</v>
      </c>
      <c r="AH1726" s="1075">
        <v>0</v>
      </c>
      <c r="AI1726" s="39">
        <v>0</v>
      </c>
    </row>
    <row r="1727" spans="1:35" s="6" customFormat="1" ht="66">
      <c r="A1727" s="4"/>
      <c r="B1727" s="230"/>
      <c r="C1727" s="25" t="s">
        <v>1902</v>
      </c>
      <c r="D1727" s="132"/>
      <c r="E1727" s="91">
        <v>13</v>
      </c>
      <c r="F1727" s="1042" t="s">
        <v>46</v>
      </c>
      <c r="G1727" s="16" t="s">
        <v>12</v>
      </c>
      <c r="H1727" s="17" t="s">
        <v>13</v>
      </c>
      <c r="I1727" s="16" t="s">
        <v>14</v>
      </c>
      <c r="J1727" s="39">
        <v>290</v>
      </c>
      <c r="K1727" s="18">
        <v>65000</v>
      </c>
      <c r="L1727" s="969">
        <v>0</v>
      </c>
      <c r="M1727" s="39">
        <v>0</v>
      </c>
      <c r="N1727" s="1075">
        <v>1</v>
      </c>
      <c r="O1727" s="39">
        <v>5000</v>
      </c>
      <c r="P1727" s="1075">
        <v>0</v>
      </c>
      <c r="Q1727" s="39">
        <v>0</v>
      </c>
      <c r="R1727" s="1075">
        <v>1</v>
      </c>
      <c r="S1727" s="39">
        <v>5000</v>
      </c>
      <c r="T1727" s="1075">
        <v>0</v>
      </c>
      <c r="U1727" s="39">
        <v>0</v>
      </c>
      <c r="V1727" s="1075">
        <v>0</v>
      </c>
      <c r="W1727" s="39">
        <v>0</v>
      </c>
      <c r="X1727" s="1075">
        <v>0</v>
      </c>
      <c r="Y1727" s="39">
        <v>0</v>
      </c>
      <c r="Z1727" s="1075">
        <v>0</v>
      </c>
      <c r="AA1727" s="39">
        <v>0</v>
      </c>
      <c r="AB1727" s="1075">
        <v>0</v>
      </c>
      <c r="AC1727" s="39">
        <v>0</v>
      </c>
      <c r="AD1727" s="1075">
        <v>8</v>
      </c>
      <c r="AE1727" s="39">
        <v>40000</v>
      </c>
      <c r="AF1727" s="1075">
        <v>0</v>
      </c>
      <c r="AG1727" s="39">
        <v>0</v>
      </c>
      <c r="AH1727" s="1075">
        <v>3</v>
      </c>
      <c r="AI1727" s="39">
        <v>15000</v>
      </c>
    </row>
    <row r="1728" spans="1:35" s="6" customFormat="1" ht="66">
      <c r="A1728" s="4"/>
      <c r="B1728" s="230"/>
      <c r="C1728" s="25" t="s">
        <v>1903</v>
      </c>
      <c r="D1728" s="50"/>
      <c r="E1728" s="202">
        <v>1</v>
      </c>
      <c r="F1728" s="1044" t="s">
        <v>648</v>
      </c>
      <c r="G1728" s="16" t="s">
        <v>12</v>
      </c>
      <c r="H1728" s="17" t="s">
        <v>13</v>
      </c>
      <c r="I1728" s="16" t="s">
        <v>14</v>
      </c>
      <c r="J1728" s="39">
        <v>400000</v>
      </c>
      <c r="K1728" s="18">
        <v>400000</v>
      </c>
      <c r="L1728" s="969">
        <v>0</v>
      </c>
      <c r="M1728" s="39">
        <v>0</v>
      </c>
      <c r="N1728" s="1075">
        <v>0</v>
      </c>
      <c r="O1728" s="39">
        <v>0</v>
      </c>
      <c r="P1728" s="1075">
        <v>0</v>
      </c>
      <c r="Q1728" s="39">
        <v>0</v>
      </c>
      <c r="R1728" s="1075">
        <v>0</v>
      </c>
      <c r="S1728" s="39">
        <v>0</v>
      </c>
      <c r="T1728" s="1075">
        <v>0</v>
      </c>
      <c r="U1728" s="39">
        <v>0</v>
      </c>
      <c r="V1728" s="1075">
        <v>0</v>
      </c>
      <c r="W1728" s="39">
        <v>0</v>
      </c>
      <c r="X1728" s="1075">
        <v>0</v>
      </c>
      <c r="Y1728" s="39">
        <v>0</v>
      </c>
      <c r="Z1728" s="1075">
        <v>0</v>
      </c>
      <c r="AA1728" s="39">
        <v>0</v>
      </c>
      <c r="AB1728" s="1075">
        <v>0</v>
      </c>
      <c r="AC1728" s="39">
        <v>0</v>
      </c>
      <c r="AD1728" s="1075">
        <v>0</v>
      </c>
      <c r="AE1728" s="39">
        <v>0</v>
      </c>
      <c r="AF1728" s="1075">
        <v>1</v>
      </c>
      <c r="AG1728" s="39">
        <v>400000</v>
      </c>
      <c r="AH1728" s="1075">
        <v>0</v>
      </c>
      <c r="AI1728" s="39">
        <v>0</v>
      </c>
    </row>
    <row r="1729" spans="1:35" s="6" customFormat="1">
      <c r="A1729" s="4"/>
      <c r="B1729" s="50">
        <v>385</v>
      </c>
      <c r="C1729" s="948" t="s">
        <v>1904</v>
      </c>
      <c r="D1729" s="14"/>
      <c r="E1729" s="947"/>
      <c r="F1729" s="947"/>
      <c r="G1729" s="947"/>
      <c r="H1729" s="947"/>
      <c r="I1729" s="947"/>
      <c r="J1729" s="947"/>
      <c r="K1729" s="29">
        <v>628361</v>
      </c>
      <c r="L1729" s="947">
        <v>84</v>
      </c>
      <c r="M1729" s="947">
        <v>83392</v>
      </c>
      <c r="N1729" s="947">
        <v>86</v>
      </c>
      <c r="O1729" s="947">
        <v>53500</v>
      </c>
      <c r="P1729" s="947">
        <v>123</v>
      </c>
      <c r="Q1729" s="947">
        <v>76500</v>
      </c>
      <c r="R1729" s="947">
        <v>93</v>
      </c>
      <c r="S1729" s="947">
        <v>79500</v>
      </c>
      <c r="T1729" s="947">
        <v>112</v>
      </c>
      <c r="U1729" s="947">
        <v>69500</v>
      </c>
      <c r="V1729" s="947">
        <v>89</v>
      </c>
      <c r="W1729" s="947">
        <v>53984.5</v>
      </c>
      <c r="X1729" s="947">
        <v>80</v>
      </c>
      <c r="Y1729" s="947">
        <v>52000</v>
      </c>
      <c r="Z1729" s="947">
        <v>69</v>
      </c>
      <c r="AA1729" s="947">
        <v>35000</v>
      </c>
      <c r="AB1729" s="947">
        <v>30</v>
      </c>
      <c r="AC1729" s="947">
        <v>37000</v>
      </c>
      <c r="AD1729" s="947">
        <v>58</v>
      </c>
      <c r="AE1729" s="947">
        <v>30000</v>
      </c>
      <c r="AF1729" s="947">
        <v>32</v>
      </c>
      <c r="AG1729" s="947">
        <v>52484.5</v>
      </c>
      <c r="AH1729" s="947">
        <v>8</v>
      </c>
      <c r="AI1729" s="947">
        <v>5500</v>
      </c>
    </row>
    <row r="1730" spans="1:35" s="6" customFormat="1">
      <c r="A1730" s="4"/>
      <c r="B1730" s="50">
        <v>38501</v>
      </c>
      <c r="C1730" s="948" t="s">
        <v>1904</v>
      </c>
      <c r="D1730" s="949"/>
      <c r="E1730" s="950"/>
      <c r="F1730" s="950"/>
      <c r="G1730" s="950"/>
      <c r="H1730" s="950"/>
      <c r="I1730" s="950"/>
      <c r="J1730" s="950"/>
      <c r="K1730" s="1038">
        <v>628361</v>
      </c>
      <c r="L1730" s="950">
        <v>84</v>
      </c>
      <c r="M1730" s="950">
        <v>83392</v>
      </c>
      <c r="N1730" s="950">
        <v>86</v>
      </c>
      <c r="O1730" s="950">
        <v>53500</v>
      </c>
      <c r="P1730" s="950">
        <v>123</v>
      </c>
      <c r="Q1730" s="950">
        <v>76500</v>
      </c>
      <c r="R1730" s="950">
        <v>93</v>
      </c>
      <c r="S1730" s="950">
        <v>79500</v>
      </c>
      <c r="T1730" s="950">
        <v>112</v>
      </c>
      <c r="U1730" s="950">
        <v>69500</v>
      </c>
      <c r="V1730" s="950">
        <v>89</v>
      </c>
      <c r="W1730" s="950">
        <v>53984.5</v>
      </c>
      <c r="X1730" s="950">
        <v>80</v>
      </c>
      <c r="Y1730" s="950">
        <v>52000</v>
      </c>
      <c r="Z1730" s="950">
        <v>69</v>
      </c>
      <c r="AA1730" s="950">
        <v>35000</v>
      </c>
      <c r="AB1730" s="950">
        <v>30</v>
      </c>
      <c r="AC1730" s="950">
        <v>37000</v>
      </c>
      <c r="AD1730" s="950">
        <v>58</v>
      </c>
      <c r="AE1730" s="950">
        <v>30000</v>
      </c>
      <c r="AF1730" s="950">
        <v>32</v>
      </c>
      <c r="AG1730" s="950">
        <v>52484.5</v>
      </c>
      <c r="AH1730" s="950">
        <v>8</v>
      </c>
      <c r="AI1730" s="950">
        <v>5500</v>
      </c>
    </row>
    <row r="1731" spans="1:35" s="6" customFormat="1" ht="66">
      <c r="A1731" s="4"/>
      <c r="B1731" s="230"/>
      <c r="C1731" s="229" t="s">
        <v>1905</v>
      </c>
      <c r="D1731" s="11"/>
      <c r="E1731" s="91"/>
      <c r="F1731" s="1043" t="s">
        <v>46</v>
      </c>
      <c r="G1731" s="16" t="s">
        <v>12</v>
      </c>
      <c r="H1731" s="17" t="s">
        <v>13</v>
      </c>
      <c r="I1731" s="16" t="s">
        <v>14</v>
      </c>
      <c r="J1731" s="39">
        <v>500</v>
      </c>
      <c r="K1731" s="18">
        <v>628361</v>
      </c>
      <c r="L1731" s="969">
        <v>84</v>
      </c>
      <c r="M1731" s="39">
        <v>83392</v>
      </c>
      <c r="N1731" s="1075">
        <v>86</v>
      </c>
      <c r="O1731" s="39">
        <v>53500</v>
      </c>
      <c r="P1731" s="1075">
        <v>123</v>
      </c>
      <c r="Q1731" s="39">
        <v>76500</v>
      </c>
      <c r="R1731" s="1075">
        <v>93</v>
      </c>
      <c r="S1731" s="39">
        <v>79500</v>
      </c>
      <c r="T1731" s="1075">
        <v>112</v>
      </c>
      <c r="U1731" s="39">
        <v>69500</v>
      </c>
      <c r="V1731" s="1075">
        <v>89</v>
      </c>
      <c r="W1731" s="39">
        <v>53984.5</v>
      </c>
      <c r="X1731" s="1075">
        <v>80</v>
      </c>
      <c r="Y1731" s="39">
        <v>52000</v>
      </c>
      <c r="Z1731" s="1075">
        <v>69</v>
      </c>
      <c r="AA1731" s="39">
        <v>35000</v>
      </c>
      <c r="AB1731" s="1075">
        <v>30</v>
      </c>
      <c r="AC1731" s="39">
        <v>37000</v>
      </c>
      <c r="AD1731" s="1075">
        <v>58</v>
      </c>
      <c r="AE1731" s="39">
        <v>30000</v>
      </c>
      <c r="AF1731" s="1075">
        <v>32</v>
      </c>
      <c r="AG1731" s="39">
        <v>52484.5</v>
      </c>
      <c r="AH1731" s="1075">
        <v>8</v>
      </c>
      <c r="AI1731" s="39">
        <v>5500</v>
      </c>
    </row>
    <row r="1732" spans="1:35" s="6" customFormat="1">
      <c r="A1732" s="217"/>
      <c r="B1732" s="125">
        <v>3900</v>
      </c>
      <c r="C1732" s="155" t="s">
        <v>1906</v>
      </c>
      <c r="D1732" s="14"/>
      <c r="E1732" s="947"/>
      <c r="F1732" s="947"/>
      <c r="G1732" s="947"/>
      <c r="H1732" s="947"/>
      <c r="I1732" s="947"/>
      <c r="J1732" s="947"/>
      <c r="K1732" s="29">
        <v>5430146.0599999996</v>
      </c>
      <c r="L1732" s="947">
        <v>2</v>
      </c>
      <c r="M1732" s="947">
        <v>675960.5</v>
      </c>
      <c r="N1732" s="947">
        <v>1</v>
      </c>
      <c r="O1732" s="947">
        <v>425960.5</v>
      </c>
      <c r="P1732" s="947">
        <v>1</v>
      </c>
      <c r="Q1732" s="947">
        <v>425960.5</v>
      </c>
      <c r="R1732" s="947">
        <v>2</v>
      </c>
      <c r="S1732" s="947">
        <v>450580.56</v>
      </c>
      <c r="T1732" s="947">
        <v>1</v>
      </c>
      <c r="U1732" s="947">
        <v>425960.5</v>
      </c>
      <c r="V1732" s="947">
        <v>1</v>
      </c>
      <c r="W1732" s="947">
        <v>425960.5</v>
      </c>
      <c r="X1732" s="947">
        <v>1</v>
      </c>
      <c r="Y1732" s="947">
        <v>425960.5</v>
      </c>
      <c r="Z1732" s="947">
        <v>1</v>
      </c>
      <c r="AA1732" s="947">
        <v>425960.5</v>
      </c>
      <c r="AB1732" s="947">
        <v>1</v>
      </c>
      <c r="AC1732" s="947">
        <v>425960.5</v>
      </c>
      <c r="AD1732" s="947">
        <v>1</v>
      </c>
      <c r="AE1732" s="947">
        <v>425960.5</v>
      </c>
      <c r="AF1732" s="947">
        <v>2</v>
      </c>
      <c r="AG1732" s="947">
        <v>851921</v>
      </c>
      <c r="AH1732" s="947">
        <v>0</v>
      </c>
      <c r="AI1732" s="947">
        <v>0</v>
      </c>
    </row>
    <row r="1733" spans="1:35" s="6" customFormat="1">
      <c r="A1733" s="217"/>
      <c r="B1733" s="125">
        <v>392</v>
      </c>
      <c r="C1733" s="948" t="s">
        <v>1907</v>
      </c>
      <c r="D1733" s="14"/>
      <c r="E1733" s="947"/>
      <c r="F1733" s="947"/>
      <c r="G1733" s="947"/>
      <c r="H1733" s="947"/>
      <c r="I1733" s="947"/>
      <c r="J1733" s="947"/>
      <c r="K1733" s="29">
        <v>218620.06</v>
      </c>
      <c r="L1733" s="947">
        <v>1</v>
      </c>
      <c r="M1733" s="947">
        <v>150000</v>
      </c>
      <c r="N1733" s="947">
        <v>0</v>
      </c>
      <c r="O1733" s="947">
        <v>0</v>
      </c>
      <c r="P1733" s="947">
        <v>0</v>
      </c>
      <c r="Q1733" s="947">
        <v>0</v>
      </c>
      <c r="R1733" s="947">
        <v>1</v>
      </c>
      <c r="S1733" s="947">
        <v>24620.06</v>
      </c>
      <c r="T1733" s="947">
        <v>0</v>
      </c>
      <c r="U1733" s="947">
        <v>0</v>
      </c>
      <c r="V1733" s="947">
        <v>0</v>
      </c>
      <c r="W1733" s="947">
        <v>0</v>
      </c>
      <c r="X1733" s="947">
        <v>0</v>
      </c>
      <c r="Y1733" s="947">
        <v>0</v>
      </c>
      <c r="Z1733" s="947">
        <v>0</v>
      </c>
      <c r="AA1733" s="947">
        <v>0</v>
      </c>
      <c r="AB1733" s="947">
        <v>0</v>
      </c>
      <c r="AC1733" s="947">
        <v>0</v>
      </c>
      <c r="AD1733" s="947">
        <v>0</v>
      </c>
      <c r="AE1733" s="947">
        <v>0</v>
      </c>
      <c r="AF1733" s="947">
        <v>0</v>
      </c>
      <c r="AG1733" s="947">
        <v>0</v>
      </c>
      <c r="AH1733" s="947">
        <v>0</v>
      </c>
      <c r="AI1733" s="947">
        <v>0</v>
      </c>
    </row>
    <row r="1734" spans="1:35" s="6" customFormat="1">
      <c r="A1734" s="124"/>
      <c r="B1734" s="125">
        <v>39202</v>
      </c>
      <c r="C1734" s="948" t="s">
        <v>1908</v>
      </c>
      <c r="D1734" s="949"/>
      <c r="E1734" s="950"/>
      <c r="F1734" s="950"/>
      <c r="G1734" s="950"/>
      <c r="H1734" s="950"/>
      <c r="I1734" s="950"/>
      <c r="J1734" s="950"/>
      <c r="K1734" s="1038">
        <v>218620.06</v>
      </c>
      <c r="L1734" s="950">
        <v>1</v>
      </c>
      <c r="M1734" s="950">
        <v>150000</v>
      </c>
      <c r="N1734" s="950">
        <v>0</v>
      </c>
      <c r="O1734" s="950">
        <v>0</v>
      </c>
      <c r="P1734" s="950">
        <v>0</v>
      </c>
      <c r="Q1734" s="950">
        <v>0</v>
      </c>
      <c r="R1734" s="950">
        <v>2</v>
      </c>
      <c r="S1734" s="950">
        <v>68620.06</v>
      </c>
      <c r="T1734" s="950">
        <v>0</v>
      </c>
      <c r="U1734" s="950">
        <v>0</v>
      </c>
      <c r="V1734" s="950">
        <v>0</v>
      </c>
      <c r="W1734" s="950">
        <v>0</v>
      </c>
      <c r="X1734" s="950">
        <v>0</v>
      </c>
      <c r="Y1734" s="950">
        <v>0</v>
      </c>
      <c r="Z1734" s="950">
        <v>0</v>
      </c>
      <c r="AA1734" s="950">
        <v>0</v>
      </c>
      <c r="AB1734" s="950">
        <v>0</v>
      </c>
      <c r="AC1734" s="950">
        <v>0</v>
      </c>
      <c r="AD1734" s="950">
        <v>0</v>
      </c>
      <c r="AE1734" s="950">
        <v>0</v>
      </c>
      <c r="AF1734" s="950">
        <v>0</v>
      </c>
      <c r="AG1734" s="950">
        <v>0</v>
      </c>
      <c r="AH1734" s="950">
        <v>0</v>
      </c>
      <c r="AI1734" s="950">
        <v>0</v>
      </c>
    </row>
    <row r="1735" spans="1:35" s="6" customFormat="1">
      <c r="A1735" s="124"/>
      <c r="B1735" s="217"/>
      <c r="C1735" s="229" t="s">
        <v>1909</v>
      </c>
      <c r="D1735" s="11"/>
      <c r="E1735" s="91"/>
      <c r="F1735" s="9"/>
      <c r="G1735" s="16"/>
      <c r="H1735" s="17"/>
      <c r="I1735" s="16"/>
      <c r="J1735" s="39"/>
      <c r="K1735" s="18">
        <v>150000</v>
      </c>
      <c r="L1735" s="969">
        <v>1</v>
      </c>
      <c r="M1735" s="39">
        <v>150000</v>
      </c>
      <c r="N1735" s="1075">
        <v>0</v>
      </c>
      <c r="O1735" s="39">
        <v>0</v>
      </c>
      <c r="P1735" s="1075">
        <v>0</v>
      </c>
      <c r="Q1735" s="39">
        <v>0</v>
      </c>
      <c r="R1735" s="1075">
        <v>0</v>
      </c>
      <c r="S1735" s="39">
        <v>0</v>
      </c>
      <c r="T1735" s="1075">
        <v>0</v>
      </c>
      <c r="U1735" s="39">
        <v>0</v>
      </c>
      <c r="V1735" s="1075">
        <v>0</v>
      </c>
      <c r="W1735" s="39">
        <v>0</v>
      </c>
      <c r="X1735" s="1075">
        <v>0</v>
      </c>
      <c r="Y1735" s="39">
        <v>0</v>
      </c>
      <c r="Z1735" s="1075">
        <v>0</v>
      </c>
      <c r="AA1735" s="39">
        <v>0</v>
      </c>
      <c r="AB1735" s="1075">
        <v>0</v>
      </c>
      <c r="AC1735" s="39">
        <v>0</v>
      </c>
      <c r="AD1735" s="1075">
        <v>0</v>
      </c>
      <c r="AE1735" s="39">
        <v>0</v>
      </c>
      <c r="AF1735" s="1075">
        <v>0</v>
      </c>
      <c r="AG1735" s="39">
        <v>0</v>
      </c>
      <c r="AH1735" s="1075">
        <v>0</v>
      </c>
      <c r="AI1735" s="39">
        <v>0</v>
      </c>
    </row>
    <row r="1736" spans="1:35" s="6" customFormat="1">
      <c r="A1736" s="124"/>
      <c r="B1736" s="217"/>
      <c r="C1736" s="229" t="s">
        <v>1910</v>
      </c>
      <c r="D1736" s="11"/>
      <c r="E1736" s="1045"/>
      <c r="F1736" s="9"/>
      <c r="G1736" s="1046"/>
      <c r="H1736" s="1047"/>
      <c r="I1736" s="1046"/>
      <c r="J1736" s="1048"/>
      <c r="K1736" s="1049">
        <v>68620.06</v>
      </c>
      <c r="L1736" s="1139">
        <v>0</v>
      </c>
      <c r="M1736" s="1048">
        <v>0</v>
      </c>
      <c r="N1736" s="1099">
        <v>0</v>
      </c>
      <c r="O1736" s="1048">
        <v>0</v>
      </c>
      <c r="P1736" s="1099">
        <v>0</v>
      </c>
      <c r="Q1736" s="1048">
        <v>0</v>
      </c>
      <c r="R1736" s="1099">
        <v>2</v>
      </c>
      <c r="S1736" s="1048">
        <v>68620.06</v>
      </c>
      <c r="T1736" s="1099">
        <v>0</v>
      </c>
      <c r="U1736" s="1048">
        <v>0</v>
      </c>
      <c r="V1736" s="1099">
        <v>0</v>
      </c>
      <c r="W1736" s="1048">
        <v>0</v>
      </c>
      <c r="X1736" s="1099">
        <v>0</v>
      </c>
      <c r="Y1736" s="1048">
        <v>0</v>
      </c>
      <c r="Z1736" s="1099">
        <v>0</v>
      </c>
      <c r="AA1736" s="1048">
        <v>0</v>
      </c>
      <c r="AB1736" s="1099">
        <v>0</v>
      </c>
      <c r="AC1736" s="1048">
        <v>0</v>
      </c>
      <c r="AD1736" s="1099">
        <v>0</v>
      </c>
      <c r="AE1736" s="1048">
        <v>0</v>
      </c>
      <c r="AF1736" s="1099">
        <v>0</v>
      </c>
      <c r="AG1736" s="1048">
        <v>0</v>
      </c>
      <c r="AH1736" s="1099">
        <v>0</v>
      </c>
      <c r="AI1736" s="1048">
        <v>0</v>
      </c>
    </row>
    <row r="1737" spans="1:35" s="6" customFormat="1">
      <c r="A1737" s="217"/>
      <c r="B1737" s="125">
        <v>396</v>
      </c>
      <c r="C1737" s="948" t="s">
        <v>1911</v>
      </c>
      <c r="D1737" s="14"/>
      <c r="E1737" s="947"/>
      <c r="F1737" s="947"/>
      <c r="G1737" s="947"/>
      <c r="H1737" s="947"/>
      <c r="I1737" s="947"/>
      <c r="J1737" s="947"/>
      <c r="K1737" s="29">
        <v>100000</v>
      </c>
      <c r="L1737" s="947">
        <v>0</v>
      </c>
      <c r="M1737" s="947">
        <v>100000</v>
      </c>
      <c r="N1737" s="947">
        <v>0</v>
      </c>
      <c r="O1737" s="947">
        <v>0</v>
      </c>
      <c r="P1737" s="947">
        <v>0</v>
      </c>
      <c r="Q1737" s="947">
        <v>0</v>
      </c>
      <c r="R1737" s="947">
        <v>0</v>
      </c>
      <c r="S1737" s="947">
        <v>0</v>
      </c>
      <c r="T1737" s="947">
        <v>0</v>
      </c>
      <c r="U1737" s="947">
        <v>0</v>
      </c>
      <c r="V1737" s="947">
        <v>0</v>
      </c>
      <c r="W1737" s="947">
        <v>0</v>
      </c>
      <c r="X1737" s="947">
        <v>0</v>
      </c>
      <c r="Y1737" s="947">
        <v>0</v>
      </c>
      <c r="Z1737" s="947">
        <v>0</v>
      </c>
      <c r="AA1737" s="947">
        <v>0</v>
      </c>
      <c r="AB1737" s="947">
        <v>0</v>
      </c>
      <c r="AC1737" s="947">
        <v>0</v>
      </c>
      <c r="AD1737" s="947">
        <v>0</v>
      </c>
      <c r="AE1737" s="947">
        <v>0</v>
      </c>
      <c r="AF1737" s="947">
        <v>0</v>
      </c>
      <c r="AG1737" s="947">
        <v>0</v>
      </c>
      <c r="AH1737" s="947">
        <v>0</v>
      </c>
      <c r="AI1737" s="947">
        <v>0</v>
      </c>
    </row>
    <row r="1738" spans="1:35" s="6" customFormat="1">
      <c r="A1738" s="124"/>
      <c r="B1738" s="125">
        <v>39601</v>
      </c>
      <c r="C1738" s="948" t="s">
        <v>1911</v>
      </c>
      <c r="D1738" s="949"/>
      <c r="E1738" s="950"/>
      <c r="F1738" s="950"/>
      <c r="G1738" s="950"/>
      <c r="H1738" s="950"/>
      <c r="I1738" s="950"/>
      <c r="J1738" s="950"/>
      <c r="K1738" s="1038">
        <v>100000</v>
      </c>
      <c r="L1738" s="950">
        <v>0</v>
      </c>
      <c r="M1738" s="950">
        <v>100000</v>
      </c>
      <c r="N1738" s="950">
        <v>0</v>
      </c>
      <c r="O1738" s="950">
        <v>0</v>
      </c>
      <c r="P1738" s="950">
        <v>0</v>
      </c>
      <c r="Q1738" s="950">
        <v>0</v>
      </c>
      <c r="R1738" s="950">
        <v>0</v>
      </c>
      <c r="S1738" s="950">
        <v>0</v>
      </c>
      <c r="T1738" s="950">
        <v>0</v>
      </c>
      <c r="U1738" s="950">
        <v>0</v>
      </c>
      <c r="V1738" s="950">
        <v>0</v>
      </c>
      <c r="W1738" s="950">
        <v>0</v>
      </c>
      <c r="X1738" s="950">
        <v>0</v>
      </c>
      <c r="Y1738" s="950">
        <v>0</v>
      </c>
      <c r="Z1738" s="950">
        <v>0</v>
      </c>
      <c r="AA1738" s="950">
        <v>0</v>
      </c>
      <c r="AB1738" s="950">
        <v>0</v>
      </c>
      <c r="AC1738" s="950">
        <v>0</v>
      </c>
      <c r="AD1738" s="950">
        <v>0</v>
      </c>
      <c r="AE1738" s="950">
        <v>0</v>
      </c>
      <c r="AF1738" s="950">
        <v>0</v>
      </c>
      <c r="AG1738" s="950">
        <v>0</v>
      </c>
      <c r="AH1738" s="950">
        <v>0</v>
      </c>
      <c r="AI1738" s="950">
        <v>0</v>
      </c>
    </row>
    <row r="1739" spans="1:35" s="6" customFormat="1" ht="66">
      <c r="A1739" s="124"/>
      <c r="B1739" s="217"/>
      <c r="C1739" s="229" t="s">
        <v>1912</v>
      </c>
      <c r="D1739" s="11"/>
      <c r="E1739" s="91">
        <v>1</v>
      </c>
      <c r="F1739" s="9"/>
      <c r="G1739" s="16" t="s">
        <v>12</v>
      </c>
      <c r="H1739" s="17" t="s">
        <v>13</v>
      </c>
      <c r="I1739" s="16" t="s">
        <v>14</v>
      </c>
      <c r="J1739" s="39">
        <v>100000</v>
      </c>
      <c r="K1739" s="18">
        <v>100000</v>
      </c>
      <c r="L1739" s="969">
        <v>1</v>
      </c>
      <c r="M1739" s="39">
        <v>100000</v>
      </c>
      <c r="N1739" s="1075">
        <v>0</v>
      </c>
      <c r="O1739" s="39">
        <v>0</v>
      </c>
      <c r="P1739" s="1075">
        <v>0</v>
      </c>
      <c r="Q1739" s="39">
        <v>0</v>
      </c>
      <c r="R1739" s="1075">
        <v>0</v>
      </c>
      <c r="S1739" s="39">
        <v>0</v>
      </c>
      <c r="T1739" s="1075">
        <v>0</v>
      </c>
      <c r="U1739" s="39">
        <v>0</v>
      </c>
      <c r="V1739" s="1075">
        <v>0</v>
      </c>
      <c r="W1739" s="39">
        <v>0</v>
      </c>
      <c r="X1739" s="1075">
        <v>0</v>
      </c>
      <c r="Y1739" s="39">
        <v>0</v>
      </c>
      <c r="Z1739" s="1075">
        <v>0</v>
      </c>
      <c r="AA1739" s="39">
        <v>0</v>
      </c>
      <c r="AB1739" s="1075">
        <v>0</v>
      </c>
      <c r="AC1739" s="39">
        <v>0</v>
      </c>
      <c r="AD1739" s="1075">
        <v>0</v>
      </c>
      <c r="AE1739" s="39">
        <v>0</v>
      </c>
      <c r="AF1739" s="1075">
        <v>0</v>
      </c>
      <c r="AG1739" s="39">
        <v>0</v>
      </c>
      <c r="AH1739" s="1075">
        <v>0</v>
      </c>
      <c r="AI1739" s="39">
        <v>0</v>
      </c>
    </row>
    <row r="1740" spans="1:35" s="6" customFormat="1" ht="24">
      <c r="A1740" s="124"/>
      <c r="B1740" s="125">
        <v>398</v>
      </c>
      <c r="C1740" s="948" t="s">
        <v>1913</v>
      </c>
      <c r="D1740" s="14"/>
      <c r="E1740" s="947"/>
      <c r="F1740" s="947"/>
      <c r="G1740" s="947"/>
      <c r="H1740" s="947"/>
      <c r="I1740" s="947"/>
      <c r="J1740" s="947"/>
      <c r="K1740" s="29">
        <v>5111526</v>
      </c>
      <c r="L1740" s="947">
        <v>1</v>
      </c>
      <c r="M1740" s="947">
        <v>425960.5</v>
      </c>
      <c r="N1740" s="947">
        <v>1</v>
      </c>
      <c r="O1740" s="947">
        <v>425960.5</v>
      </c>
      <c r="P1740" s="947">
        <v>1</v>
      </c>
      <c r="Q1740" s="947">
        <v>425960.5</v>
      </c>
      <c r="R1740" s="947">
        <v>1</v>
      </c>
      <c r="S1740" s="947">
        <v>425960.5</v>
      </c>
      <c r="T1740" s="947">
        <v>1</v>
      </c>
      <c r="U1740" s="947">
        <v>425960.5</v>
      </c>
      <c r="V1740" s="947">
        <v>1</v>
      </c>
      <c r="W1740" s="947">
        <v>425960.5</v>
      </c>
      <c r="X1740" s="947">
        <v>1</v>
      </c>
      <c r="Y1740" s="947">
        <v>425960.5</v>
      </c>
      <c r="Z1740" s="947">
        <v>1</v>
      </c>
      <c r="AA1740" s="947">
        <v>425960.5</v>
      </c>
      <c r="AB1740" s="947">
        <v>1</v>
      </c>
      <c r="AC1740" s="947">
        <v>425960.5</v>
      </c>
      <c r="AD1740" s="947">
        <v>1</v>
      </c>
      <c r="AE1740" s="947">
        <v>425960.5</v>
      </c>
      <c r="AF1740" s="947">
        <v>2</v>
      </c>
      <c r="AG1740" s="947">
        <v>851921</v>
      </c>
      <c r="AH1740" s="947">
        <v>0</v>
      </c>
      <c r="AI1740" s="947">
        <v>0</v>
      </c>
    </row>
    <row r="1741" spans="1:35" s="6" customFormat="1" ht="24">
      <c r="A1741" s="124"/>
      <c r="B1741" s="125">
        <v>39801</v>
      </c>
      <c r="C1741" s="948" t="s">
        <v>1913</v>
      </c>
      <c r="D1741" s="949"/>
      <c r="E1741" s="950"/>
      <c r="F1741" s="950"/>
      <c r="G1741" s="950"/>
      <c r="H1741" s="950"/>
      <c r="I1741" s="950"/>
      <c r="J1741" s="950"/>
      <c r="K1741" s="1038">
        <v>5111526</v>
      </c>
      <c r="L1741" s="950">
        <v>1</v>
      </c>
      <c r="M1741" s="950">
        <v>425960.5</v>
      </c>
      <c r="N1741" s="950">
        <v>1</v>
      </c>
      <c r="O1741" s="950">
        <v>425960.5</v>
      </c>
      <c r="P1741" s="950">
        <v>1</v>
      </c>
      <c r="Q1741" s="950">
        <v>425960.5</v>
      </c>
      <c r="R1741" s="950">
        <v>1</v>
      </c>
      <c r="S1741" s="950">
        <v>425960.5</v>
      </c>
      <c r="T1741" s="950">
        <v>1</v>
      </c>
      <c r="U1741" s="950">
        <v>425960.5</v>
      </c>
      <c r="V1741" s="950">
        <v>1</v>
      </c>
      <c r="W1741" s="950">
        <v>425960.5</v>
      </c>
      <c r="X1741" s="950">
        <v>1</v>
      </c>
      <c r="Y1741" s="950">
        <v>425960.5</v>
      </c>
      <c r="Z1741" s="950">
        <v>1</v>
      </c>
      <c r="AA1741" s="950">
        <v>425960.5</v>
      </c>
      <c r="AB1741" s="950">
        <v>1</v>
      </c>
      <c r="AC1741" s="950">
        <v>425960.5</v>
      </c>
      <c r="AD1741" s="950">
        <v>1</v>
      </c>
      <c r="AE1741" s="950">
        <v>425960.5</v>
      </c>
      <c r="AF1741" s="950">
        <v>2</v>
      </c>
      <c r="AG1741" s="950">
        <v>851921</v>
      </c>
      <c r="AH1741" s="950">
        <v>0</v>
      </c>
      <c r="AI1741" s="950">
        <v>0</v>
      </c>
    </row>
    <row r="1742" spans="1:35" s="6" customFormat="1" ht="66">
      <c r="A1742" s="124"/>
      <c r="B1742" s="218"/>
      <c r="C1742" s="163" t="s">
        <v>3903</v>
      </c>
      <c r="D1742" s="132"/>
      <c r="E1742" s="91"/>
      <c r="F1742" s="9"/>
      <c r="G1742" s="16" t="s">
        <v>12</v>
      </c>
      <c r="H1742" s="17" t="s">
        <v>13</v>
      </c>
      <c r="I1742" s="16" t="s">
        <v>14</v>
      </c>
      <c r="J1742" s="39"/>
      <c r="K1742" s="18">
        <v>5111526</v>
      </c>
      <c r="L1742" s="969">
        <v>1</v>
      </c>
      <c r="M1742" s="39">
        <v>425960.5</v>
      </c>
      <c r="N1742" s="1075">
        <v>1</v>
      </c>
      <c r="O1742" s="39">
        <v>425960.5</v>
      </c>
      <c r="P1742" s="1075">
        <v>1</v>
      </c>
      <c r="Q1742" s="39">
        <v>425960.5</v>
      </c>
      <c r="R1742" s="1075">
        <v>1</v>
      </c>
      <c r="S1742" s="39">
        <v>425960.5</v>
      </c>
      <c r="T1742" s="1075">
        <v>1</v>
      </c>
      <c r="U1742" s="39">
        <v>425960.5</v>
      </c>
      <c r="V1742" s="1075">
        <v>1</v>
      </c>
      <c r="W1742" s="39">
        <v>425960.5</v>
      </c>
      <c r="X1742" s="1075">
        <v>1</v>
      </c>
      <c r="Y1742" s="39">
        <v>425960.5</v>
      </c>
      <c r="Z1742" s="1075">
        <v>1</v>
      </c>
      <c r="AA1742" s="39">
        <v>425960.5</v>
      </c>
      <c r="AB1742" s="1075">
        <v>1</v>
      </c>
      <c r="AC1742" s="39">
        <v>425960.5</v>
      </c>
      <c r="AD1742" s="1075">
        <v>1</v>
      </c>
      <c r="AE1742" s="39">
        <v>425960.5</v>
      </c>
      <c r="AF1742" s="1075">
        <v>2</v>
      </c>
      <c r="AG1742" s="39">
        <v>851921</v>
      </c>
      <c r="AH1742" s="1075">
        <v>0</v>
      </c>
      <c r="AI1742" s="39">
        <v>0</v>
      </c>
    </row>
    <row r="1743" spans="1:35" s="6" customFormat="1">
      <c r="A1743" s="217"/>
      <c r="B1743" s="218"/>
      <c r="C1743" s="214"/>
      <c r="D1743" s="132"/>
      <c r="E1743" s="91"/>
      <c r="F1743" s="215"/>
      <c r="G1743" s="216"/>
      <c r="H1743" s="216"/>
      <c r="I1743" s="216"/>
      <c r="J1743" s="39"/>
      <c r="K1743" s="18">
        <v>0</v>
      </c>
      <c r="L1743" s="969">
        <v>0</v>
      </c>
      <c r="M1743" s="39">
        <v>0</v>
      </c>
      <c r="N1743" s="1075">
        <v>0</v>
      </c>
      <c r="O1743" s="39">
        <v>0</v>
      </c>
      <c r="P1743" s="1075">
        <v>0</v>
      </c>
      <c r="Q1743" s="39">
        <v>0</v>
      </c>
      <c r="R1743" s="1075">
        <v>0</v>
      </c>
      <c r="S1743" s="39">
        <v>0</v>
      </c>
      <c r="T1743" s="1075">
        <v>0</v>
      </c>
      <c r="U1743" s="39">
        <v>0</v>
      </c>
      <c r="V1743" s="1075">
        <v>0</v>
      </c>
      <c r="W1743" s="39">
        <v>0</v>
      </c>
      <c r="X1743" s="1075">
        <v>0</v>
      </c>
      <c r="Y1743" s="39">
        <v>0</v>
      </c>
      <c r="Z1743" s="1075">
        <v>0</v>
      </c>
      <c r="AA1743" s="39">
        <v>0</v>
      </c>
      <c r="AB1743" s="1075">
        <v>0</v>
      </c>
      <c r="AC1743" s="39">
        <v>0</v>
      </c>
      <c r="AD1743" s="1075">
        <v>0</v>
      </c>
      <c r="AE1743" s="39">
        <v>0</v>
      </c>
      <c r="AF1743" s="1075">
        <v>0</v>
      </c>
      <c r="AG1743" s="39">
        <v>0</v>
      </c>
      <c r="AH1743" s="1075">
        <v>0</v>
      </c>
      <c r="AI1743" s="39">
        <v>0</v>
      </c>
    </row>
    <row r="1744" spans="1:35" s="6" customFormat="1" ht="26.25" customHeight="1">
      <c r="A1744" s="217"/>
      <c r="B1744" s="125">
        <v>399</v>
      </c>
      <c r="C1744" s="948" t="s">
        <v>1906</v>
      </c>
      <c r="D1744" s="14"/>
      <c r="E1744" s="947"/>
      <c r="F1744" s="947"/>
      <c r="G1744" s="947"/>
      <c r="H1744" s="947"/>
      <c r="I1744" s="947"/>
      <c r="J1744" s="947"/>
      <c r="K1744" s="29">
        <v>0</v>
      </c>
      <c r="L1744" s="947">
        <v>0</v>
      </c>
      <c r="M1744" s="947">
        <v>0</v>
      </c>
      <c r="N1744" s="947">
        <v>0</v>
      </c>
      <c r="O1744" s="947">
        <v>0</v>
      </c>
      <c r="P1744" s="947">
        <v>0</v>
      </c>
      <c r="Q1744" s="947">
        <v>0</v>
      </c>
      <c r="R1744" s="947">
        <v>0</v>
      </c>
      <c r="S1744" s="947">
        <v>0</v>
      </c>
      <c r="T1744" s="947">
        <v>0</v>
      </c>
      <c r="U1744" s="947">
        <v>0</v>
      </c>
      <c r="V1744" s="947">
        <v>0</v>
      </c>
      <c r="W1744" s="947">
        <v>0</v>
      </c>
      <c r="X1744" s="947">
        <v>0</v>
      </c>
      <c r="Y1744" s="947">
        <v>0</v>
      </c>
      <c r="Z1744" s="947">
        <v>0</v>
      </c>
      <c r="AA1744" s="947">
        <v>0</v>
      </c>
      <c r="AB1744" s="947">
        <v>0</v>
      </c>
      <c r="AC1744" s="947">
        <v>0</v>
      </c>
      <c r="AD1744" s="947">
        <v>0</v>
      </c>
      <c r="AE1744" s="947">
        <v>0</v>
      </c>
      <c r="AF1744" s="947">
        <v>0</v>
      </c>
      <c r="AG1744" s="947">
        <v>0</v>
      </c>
      <c r="AH1744" s="947">
        <v>0</v>
      </c>
      <c r="AI1744" s="947">
        <v>0</v>
      </c>
    </row>
    <row r="1745" spans="1:38" s="6" customFormat="1">
      <c r="A1745" s="124"/>
      <c r="B1745" s="125">
        <v>39901</v>
      </c>
      <c r="C1745" s="948" t="s">
        <v>1914</v>
      </c>
      <c r="D1745" s="949"/>
      <c r="E1745" s="950"/>
      <c r="F1745" s="950"/>
      <c r="G1745" s="950"/>
      <c r="H1745" s="950"/>
      <c r="I1745" s="950"/>
      <c r="J1745" s="950"/>
      <c r="K1745" s="1038">
        <v>0</v>
      </c>
      <c r="L1745" s="950">
        <v>0</v>
      </c>
      <c r="M1745" s="950">
        <v>0</v>
      </c>
      <c r="N1745" s="950">
        <v>0</v>
      </c>
      <c r="O1745" s="950">
        <v>0</v>
      </c>
      <c r="P1745" s="950">
        <v>0</v>
      </c>
      <c r="Q1745" s="950">
        <v>0</v>
      </c>
      <c r="R1745" s="950">
        <v>0</v>
      </c>
      <c r="S1745" s="950">
        <v>0</v>
      </c>
      <c r="T1745" s="950">
        <v>0</v>
      </c>
      <c r="U1745" s="950">
        <v>0</v>
      </c>
      <c r="V1745" s="950">
        <v>0</v>
      </c>
      <c r="W1745" s="950">
        <v>0</v>
      </c>
      <c r="X1745" s="950">
        <v>0</v>
      </c>
      <c r="Y1745" s="950">
        <v>0</v>
      </c>
      <c r="Z1745" s="950">
        <v>0</v>
      </c>
      <c r="AA1745" s="950">
        <v>0</v>
      </c>
      <c r="AB1745" s="950">
        <v>0</v>
      </c>
      <c r="AC1745" s="950">
        <v>0</v>
      </c>
      <c r="AD1745" s="950">
        <v>0</v>
      </c>
      <c r="AE1745" s="950">
        <v>0</v>
      </c>
      <c r="AF1745" s="950">
        <v>0</v>
      </c>
      <c r="AG1745" s="950">
        <v>0</v>
      </c>
      <c r="AH1745" s="950">
        <v>0</v>
      </c>
      <c r="AI1745" s="950">
        <v>0</v>
      </c>
      <c r="AL1745" s="8"/>
    </row>
    <row r="1746" spans="1:38" s="6" customFormat="1" ht="66">
      <c r="A1746" s="124"/>
      <c r="B1746" s="217"/>
      <c r="C1746" s="229"/>
      <c r="D1746" s="11"/>
      <c r="E1746" s="91">
        <v>27707</v>
      </c>
      <c r="F1746" s="9"/>
      <c r="G1746" s="16" t="s">
        <v>12</v>
      </c>
      <c r="H1746" s="17" t="s">
        <v>13</v>
      </c>
      <c r="I1746" s="16" t="s">
        <v>14</v>
      </c>
      <c r="J1746" s="39"/>
      <c r="K1746" s="18">
        <v>0</v>
      </c>
      <c r="L1746" s="969">
        <v>2309</v>
      </c>
      <c r="M1746" s="39">
        <v>0</v>
      </c>
      <c r="N1746" s="1075">
        <v>2308</v>
      </c>
      <c r="O1746" s="39">
        <v>0</v>
      </c>
      <c r="P1746" s="1075">
        <v>2309</v>
      </c>
      <c r="Q1746" s="39">
        <v>0</v>
      </c>
      <c r="R1746" s="1075">
        <v>2309</v>
      </c>
      <c r="S1746" s="39">
        <v>0</v>
      </c>
      <c r="T1746" s="1075">
        <v>2309</v>
      </c>
      <c r="U1746" s="39">
        <v>0</v>
      </c>
      <c r="V1746" s="1075">
        <v>2309</v>
      </c>
      <c r="W1746" s="39">
        <v>0</v>
      </c>
      <c r="X1746" s="1075">
        <v>2309</v>
      </c>
      <c r="Y1746" s="39">
        <v>0</v>
      </c>
      <c r="Z1746" s="1075">
        <v>2309</v>
      </c>
      <c r="AA1746" s="39">
        <v>0</v>
      </c>
      <c r="AB1746" s="1075">
        <v>2309</v>
      </c>
      <c r="AC1746" s="39">
        <v>0</v>
      </c>
      <c r="AD1746" s="1075">
        <v>2309</v>
      </c>
      <c r="AE1746" s="39">
        <v>0</v>
      </c>
      <c r="AF1746" s="1075">
        <v>2309</v>
      </c>
      <c r="AG1746" s="39">
        <v>0</v>
      </c>
      <c r="AH1746" s="1075">
        <v>2309</v>
      </c>
      <c r="AI1746" s="39">
        <v>0</v>
      </c>
    </row>
    <row r="1747" spans="1:38" s="6" customFormat="1">
      <c r="A1747" s="217"/>
      <c r="B1747" s="125">
        <v>39902</v>
      </c>
      <c r="C1747" s="155" t="s">
        <v>1906</v>
      </c>
      <c r="D1747" s="11"/>
      <c r="E1747" s="91">
        <v>27731</v>
      </c>
      <c r="F1747" s="9"/>
      <c r="G1747" s="113"/>
      <c r="H1747" s="113"/>
      <c r="I1747" s="113"/>
      <c r="J1747" s="39"/>
      <c r="K1747" s="18">
        <v>0</v>
      </c>
      <c r="L1747" s="969">
        <v>2311</v>
      </c>
      <c r="M1747" s="39">
        <v>0</v>
      </c>
      <c r="N1747" s="1075">
        <v>2310</v>
      </c>
      <c r="O1747" s="39">
        <v>0</v>
      </c>
      <c r="P1747" s="1075">
        <v>2311</v>
      </c>
      <c r="Q1747" s="39">
        <v>0</v>
      </c>
      <c r="R1747" s="1075">
        <v>2311</v>
      </c>
      <c r="S1747" s="39">
        <v>0</v>
      </c>
      <c r="T1747" s="1075">
        <v>2311</v>
      </c>
      <c r="U1747" s="39">
        <v>0</v>
      </c>
      <c r="V1747" s="1075">
        <v>2311</v>
      </c>
      <c r="W1747" s="39">
        <v>0</v>
      </c>
      <c r="X1747" s="1075">
        <v>2311</v>
      </c>
      <c r="Y1747" s="39">
        <v>0</v>
      </c>
      <c r="Z1747" s="1075">
        <v>2311</v>
      </c>
      <c r="AA1747" s="39">
        <v>0</v>
      </c>
      <c r="AB1747" s="1075">
        <v>2311</v>
      </c>
      <c r="AC1747" s="39">
        <v>0</v>
      </c>
      <c r="AD1747" s="1075">
        <v>2311</v>
      </c>
      <c r="AE1747" s="39">
        <v>0</v>
      </c>
      <c r="AF1747" s="1075">
        <v>2311</v>
      </c>
      <c r="AG1747" s="39">
        <v>0</v>
      </c>
      <c r="AH1747" s="1075">
        <v>2311</v>
      </c>
      <c r="AI1747" s="39">
        <v>0</v>
      </c>
    </row>
    <row r="1748" spans="1:38" s="6" customFormat="1" ht="66">
      <c r="A1748" s="124"/>
      <c r="B1748" s="217"/>
      <c r="C1748" s="229" t="s">
        <v>1915</v>
      </c>
      <c r="D1748" s="11"/>
      <c r="E1748" s="91">
        <v>27731</v>
      </c>
      <c r="F1748" s="9"/>
      <c r="G1748" s="16" t="s">
        <v>12</v>
      </c>
      <c r="H1748" s="17" t="s">
        <v>13</v>
      </c>
      <c r="I1748" s="16" t="s">
        <v>14</v>
      </c>
      <c r="J1748" s="39"/>
      <c r="K1748" s="18">
        <v>0</v>
      </c>
      <c r="L1748" s="969">
        <v>2311</v>
      </c>
      <c r="M1748" s="39">
        <v>0</v>
      </c>
      <c r="N1748" s="1075">
        <v>2310</v>
      </c>
      <c r="O1748" s="39">
        <v>0</v>
      </c>
      <c r="P1748" s="1075">
        <v>2311</v>
      </c>
      <c r="Q1748" s="39">
        <v>0</v>
      </c>
      <c r="R1748" s="1075">
        <v>2311</v>
      </c>
      <c r="S1748" s="39">
        <v>0</v>
      </c>
      <c r="T1748" s="1075">
        <v>2311</v>
      </c>
      <c r="U1748" s="39">
        <v>0</v>
      </c>
      <c r="V1748" s="1075">
        <v>2311</v>
      </c>
      <c r="W1748" s="39">
        <v>0</v>
      </c>
      <c r="X1748" s="1075">
        <v>2311</v>
      </c>
      <c r="Y1748" s="39">
        <v>0</v>
      </c>
      <c r="Z1748" s="1075">
        <v>2311</v>
      </c>
      <c r="AA1748" s="39">
        <v>0</v>
      </c>
      <c r="AB1748" s="1075">
        <v>2311</v>
      </c>
      <c r="AC1748" s="39">
        <v>0</v>
      </c>
      <c r="AD1748" s="1075">
        <v>2311</v>
      </c>
      <c r="AE1748" s="39">
        <v>0</v>
      </c>
      <c r="AF1748" s="1075">
        <v>2311</v>
      </c>
      <c r="AG1748" s="39">
        <v>0</v>
      </c>
      <c r="AH1748" s="1075">
        <v>2311</v>
      </c>
      <c r="AI1748" s="39">
        <v>0</v>
      </c>
    </row>
    <row r="1749" spans="1:38" s="6" customFormat="1" ht="24">
      <c r="A1749" s="4"/>
      <c r="B1749" s="50">
        <v>4000</v>
      </c>
      <c r="C1749" s="155" t="s">
        <v>1916</v>
      </c>
      <c r="D1749" s="50"/>
      <c r="E1749" s="1037">
        <v>1630</v>
      </c>
      <c r="F1749" s="11"/>
      <c r="G1749" s="113">
        <v>0</v>
      </c>
      <c r="H1749" s="113">
        <v>0</v>
      </c>
      <c r="I1749" s="113">
        <v>0</v>
      </c>
      <c r="J1749" s="39"/>
      <c r="K1749" s="18">
        <v>1558059.0001000001</v>
      </c>
      <c r="L1749" s="969">
        <v>77</v>
      </c>
      <c r="M1749" s="39">
        <v>42861</v>
      </c>
      <c r="N1749" s="1075">
        <v>150</v>
      </c>
      <c r="O1749" s="39">
        <v>259065.00009999998</v>
      </c>
      <c r="P1749" s="1075">
        <v>97</v>
      </c>
      <c r="Q1749" s="39">
        <v>102061</v>
      </c>
      <c r="R1749" s="1075">
        <v>1130</v>
      </c>
      <c r="S1749" s="39">
        <v>693235</v>
      </c>
      <c r="T1749" s="1075">
        <v>77</v>
      </c>
      <c r="U1749" s="39">
        <v>42861</v>
      </c>
      <c r="V1749" s="1075">
        <v>12</v>
      </c>
      <c r="W1749" s="39">
        <v>35096</v>
      </c>
      <c r="X1749" s="1075">
        <v>21</v>
      </c>
      <c r="Y1749" s="39">
        <v>123856</v>
      </c>
      <c r="Z1749" s="1075">
        <v>12</v>
      </c>
      <c r="AA1749" s="39">
        <v>35096</v>
      </c>
      <c r="AB1749" s="1075">
        <v>16</v>
      </c>
      <c r="AC1749" s="39">
        <v>46936</v>
      </c>
      <c r="AD1749" s="1075">
        <v>16</v>
      </c>
      <c r="AE1749" s="39">
        <v>109056</v>
      </c>
      <c r="AF1749" s="1075">
        <v>11</v>
      </c>
      <c r="AG1749" s="39">
        <v>33968</v>
      </c>
      <c r="AH1749" s="1075">
        <v>11</v>
      </c>
      <c r="AI1749" s="39">
        <v>33968</v>
      </c>
    </row>
    <row r="1750" spans="1:38" s="6" customFormat="1">
      <c r="A1750" s="4"/>
      <c r="B1750" s="50">
        <v>4400</v>
      </c>
      <c r="C1750" s="155" t="s">
        <v>1917</v>
      </c>
      <c r="D1750" s="14"/>
      <c r="E1750" s="29">
        <v>1630</v>
      </c>
      <c r="F1750" s="11"/>
      <c r="G1750" s="113">
        <v>0</v>
      </c>
      <c r="H1750" s="113">
        <v>0</v>
      </c>
      <c r="I1750" s="113">
        <v>0</v>
      </c>
      <c r="J1750" s="39"/>
      <c r="K1750" s="18">
        <v>1558059.0001000001</v>
      </c>
      <c r="L1750" s="969">
        <v>77</v>
      </c>
      <c r="M1750" s="39">
        <v>42861</v>
      </c>
      <c r="N1750" s="1075">
        <v>150</v>
      </c>
      <c r="O1750" s="39">
        <v>259065.00009999998</v>
      </c>
      <c r="P1750" s="1075">
        <v>97</v>
      </c>
      <c r="Q1750" s="39">
        <v>102061</v>
      </c>
      <c r="R1750" s="1075">
        <v>1130</v>
      </c>
      <c r="S1750" s="39">
        <v>693235</v>
      </c>
      <c r="T1750" s="1075">
        <v>77</v>
      </c>
      <c r="U1750" s="39">
        <v>42861</v>
      </c>
      <c r="V1750" s="1075">
        <v>12</v>
      </c>
      <c r="W1750" s="39">
        <v>35096</v>
      </c>
      <c r="X1750" s="1075">
        <v>21</v>
      </c>
      <c r="Y1750" s="39">
        <v>123856</v>
      </c>
      <c r="Z1750" s="1075">
        <v>12</v>
      </c>
      <c r="AA1750" s="39">
        <v>35096</v>
      </c>
      <c r="AB1750" s="1075">
        <v>16</v>
      </c>
      <c r="AC1750" s="39">
        <v>46936</v>
      </c>
      <c r="AD1750" s="1075">
        <v>16</v>
      </c>
      <c r="AE1750" s="39">
        <v>109056</v>
      </c>
      <c r="AF1750" s="1075">
        <v>11</v>
      </c>
      <c r="AG1750" s="39">
        <v>33968</v>
      </c>
      <c r="AH1750" s="1075">
        <v>11</v>
      </c>
      <c r="AI1750" s="39">
        <v>33968</v>
      </c>
    </row>
    <row r="1751" spans="1:38" s="6" customFormat="1">
      <c r="A1751" s="4"/>
      <c r="B1751" s="50">
        <v>441</v>
      </c>
      <c r="C1751" s="50" t="s">
        <v>1918</v>
      </c>
      <c r="D1751" s="50"/>
      <c r="E1751" s="968">
        <v>1618</v>
      </c>
      <c r="F1751" s="968"/>
      <c r="G1751" s="968">
        <v>0</v>
      </c>
      <c r="H1751" s="968">
        <v>0</v>
      </c>
      <c r="I1751" s="968">
        <v>0</v>
      </c>
      <c r="J1751" s="968"/>
      <c r="K1751" s="968">
        <v>1336179.0001000001</v>
      </c>
      <c r="L1751" s="967">
        <v>77</v>
      </c>
      <c r="M1751" s="968">
        <v>42861</v>
      </c>
      <c r="N1751" s="967">
        <v>150</v>
      </c>
      <c r="O1751" s="968">
        <v>259065.00009999998</v>
      </c>
      <c r="P1751" s="967">
        <v>97</v>
      </c>
      <c r="Q1751" s="968">
        <v>102061</v>
      </c>
      <c r="R1751" s="967">
        <v>1126</v>
      </c>
      <c r="S1751" s="968">
        <v>619275</v>
      </c>
      <c r="T1751" s="967">
        <v>77</v>
      </c>
      <c r="U1751" s="968">
        <v>42861</v>
      </c>
      <c r="V1751" s="967">
        <v>12</v>
      </c>
      <c r="W1751" s="968">
        <v>35096</v>
      </c>
      <c r="X1751" s="967">
        <v>17</v>
      </c>
      <c r="Y1751" s="968">
        <v>49896</v>
      </c>
      <c r="Z1751" s="967">
        <v>12</v>
      </c>
      <c r="AA1751" s="968">
        <v>35096</v>
      </c>
      <c r="AB1751" s="967">
        <v>16</v>
      </c>
      <c r="AC1751" s="968">
        <v>46936</v>
      </c>
      <c r="AD1751" s="967">
        <v>12</v>
      </c>
      <c r="AE1751" s="968">
        <v>35096</v>
      </c>
      <c r="AF1751" s="967">
        <v>11</v>
      </c>
      <c r="AG1751" s="968">
        <v>33968</v>
      </c>
      <c r="AH1751" s="967">
        <v>11</v>
      </c>
      <c r="AI1751" s="968">
        <v>33968</v>
      </c>
    </row>
    <row r="1752" spans="1:38" s="6" customFormat="1">
      <c r="A1752" s="4"/>
      <c r="B1752" s="50">
        <v>44102</v>
      </c>
      <c r="C1752" s="948" t="s">
        <v>1919</v>
      </c>
      <c r="D1752" s="11"/>
      <c r="E1752" s="964">
        <v>1618</v>
      </c>
      <c r="F1752" s="964"/>
      <c r="G1752" s="964">
        <v>0</v>
      </c>
      <c r="H1752" s="964">
        <v>0</v>
      </c>
      <c r="I1752" s="964">
        <v>0</v>
      </c>
      <c r="J1752" s="964"/>
      <c r="K1752" s="964">
        <v>1336179.0001000001</v>
      </c>
      <c r="L1752" s="988">
        <v>77</v>
      </c>
      <c r="M1752" s="964">
        <v>42861</v>
      </c>
      <c r="N1752" s="988">
        <v>150</v>
      </c>
      <c r="O1752" s="964">
        <v>259065.00009999998</v>
      </c>
      <c r="P1752" s="988">
        <v>97</v>
      </c>
      <c r="Q1752" s="964">
        <v>102061</v>
      </c>
      <c r="R1752" s="988">
        <v>1126</v>
      </c>
      <c r="S1752" s="964">
        <v>619275</v>
      </c>
      <c r="T1752" s="988">
        <v>77</v>
      </c>
      <c r="U1752" s="964">
        <v>42861</v>
      </c>
      <c r="V1752" s="988">
        <v>12</v>
      </c>
      <c r="W1752" s="964">
        <v>35096</v>
      </c>
      <c r="X1752" s="988">
        <v>17</v>
      </c>
      <c r="Y1752" s="964">
        <v>49896</v>
      </c>
      <c r="Z1752" s="988">
        <v>12</v>
      </c>
      <c r="AA1752" s="964">
        <v>35096</v>
      </c>
      <c r="AB1752" s="988">
        <v>16</v>
      </c>
      <c r="AC1752" s="964">
        <v>46936</v>
      </c>
      <c r="AD1752" s="988">
        <v>12</v>
      </c>
      <c r="AE1752" s="964">
        <v>35096</v>
      </c>
      <c r="AF1752" s="988">
        <v>11</v>
      </c>
      <c r="AG1752" s="964">
        <v>33968</v>
      </c>
      <c r="AH1752" s="988">
        <v>11</v>
      </c>
      <c r="AI1752" s="964">
        <v>33968</v>
      </c>
    </row>
    <row r="1753" spans="1:38" s="6" customFormat="1" ht="66">
      <c r="A1753" s="4"/>
      <c r="B1753" s="55">
        <v>4043.8566666666666</v>
      </c>
      <c r="C1753" s="244" t="s">
        <v>1920</v>
      </c>
      <c r="D1753" s="170"/>
      <c r="E1753" s="91">
        <v>12</v>
      </c>
      <c r="F1753" s="31" t="s">
        <v>11</v>
      </c>
      <c r="G1753" s="16" t="s">
        <v>12</v>
      </c>
      <c r="H1753" s="17" t="s">
        <v>13</v>
      </c>
      <c r="I1753" s="16" t="s">
        <v>14</v>
      </c>
      <c r="J1753" s="39">
        <v>4368</v>
      </c>
      <c r="K1753" s="18">
        <v>52416</v>
      </c>
      <c r="L1753" s="969">
        <v>1</v>
      </c>
      <c r="M1753" s="39">
        <v>4368</v>
      </c>
      <c r="N1753" s="1075">
        <v>1</v>
      </c>
      <c r="O1753" s="39">
        <v>4368</v>
      </c>
      <c r="P1753" s="1075">
        <v>1</v>
      </c>
      <c r="Q1753" s="39">
        <v>4368</v>
      </c>
      <c r="R1753" s="1075">
        <v>1</v>
      </c>
      <c r="S1753" s="39">
        <v>4368</v>
      </c>
      <c r="T1753" s="1075">
        <v>1</v>
      </c>
      <c r="U1753" s="39">
        <v>4368</v>
      </c>
      <c r="V1753" s="1075">
        <v>1</v>
      </c>
      <c r="W1753" s="39">
        <v>4368</v>
      </c>
      <c r="X1753" s="1075">
        <v>1</v>
      </c>
      <c r="Y1753" s="39">
        <v>4368</v>
      </c>
      <c r="Z1753" s="1075">
        <v>1</v>
      </c>
      <c r="AA1753" s="39">
        <v>4368</v>
      </c>
      <c r="AB1753" s="1075">
        <v>1</v>
      </c>
      <c r="AC1753" s="39">
        <v>4368</v>
      </c>
      <c r="AD1753" s="1075">
        <v>1</v>
      </c>
      <c r="AE1753" s="39">
        <v>4368</v>
      </c>
      <c r="AF1753" s="1075">
        <v>1</v>
      </c>
      <c r="AG1753" s="39">
        <v>4368</v>
      </c>
      <c r="AH1753" s="1075">
        <v>1</v>
      </c>
      <c r="AI1753" s="39">
        <v>4368</v>
      </c>
    </row>
    <row r="1754" spans="1:38" s="6" customFormat="1" ht="66">
      <c r="A1754" s="4"/>
      <c r="B1754" s="55">
        <v>2739.2948727272728</v>
      </c>
      <c r="C1754" s="24" t="s">
        <v>1919</v>
      </c>
      <c r="D1754" s="170"/>
      <c r="E1754" s="91">
        <v>242</v>
      </c>
      <c r="F1754" s="31" t="s">
        <v>648</v>
      </c>
      <c r="G1754" s="16" t="s">
        <v>12</v>
      </c>
      <c r="H1754" s="17" t="s">
        <v>13</v>
      </c>
      <c r="I1754" s="16" t="s">
        <v>14</v>
      </c>
      <c r="J1754" s="39">
        <v>2960</v>
      </c>
      <c r="K1754" s="18">
        <v>716444.00009999995</v>
      </c>
      <c r="L1754" s="969">
        <v>10</v>
      </c>
      <c r="M1754" s="39">
        <v>29600</v>
      </c>
      <c r="N1754" s="1075">
        <v>83</v>
      </c>
      <c r="O1754" s="39">
        <v>245804.00009999998</v>
      </c>
      <c r="P1754" s="1075">
        <v>30</v>
      </c>
      <c r="Q1754" s="39">
        <v>88800</v>
      </c>
      <c r="R1754" s="1075">
        <v>30</v>
      </c>
      <c r="S1754" s="39">
        <v>88800</v>
      </c>
      <c r="T1754" s="1075">
        <v>10</v>
      </c>
      <c r="U1754" s="39">
        <v>29600</v>
      </c>
      <c r="V1754" s="1075">
        <v>10</v>
      </c>
      <c r="W1754" s="39">
        <v>29600</v>
      </c>
      <c r="X1754" s="1075">
        <v>15</v>
      </c>
      <c r="Y1754" s="39">
        <v>44400</v>
      </c>
      <c r="Z1754" s="1075">
        <v>10</v>
      </c>
      <c r="AA1754" s="39">
        <v>29600</v>
      </c>
      <c r="AB1754" s="1075">
        <v>14</v>
      </c>
      <c r="AC1754" s="39">
        <v>41440</v>
      </c>
      <c r="AD1754" s="1075">
        <v>10</v>
      </c>
      <c r="AE1754" s="39">
        <v>29600</v>
      </c>
      <c r="AF1754" s="1075">
        <v>10</v>
      </c>
      <c r="AG1754" s="39">
        <v>29600</v>
      </c>
      <c r="AH1754" s="1075">
        <v>10</v>
      </c>
      <c r="AI1754" s="39">
        <v>29600</v>
      </c>
    </row>
    <row r="1755" spans="1:38" s="6" customFormat="1" ht="66">
      <c r="A1755" s="4"/>
      <c r="B1755" s="237"/>
      <c r="C1755" s="1050" t="s">
        <v>1921</v>
      </c>
      <c r="D1755" s="64"/>
      <c r="E1755" s="1051">
        <v>7</v>
      </c>
      <c r="F1755" s="64" t="s">
        <v>11</v>
      </c>
      <c r="G1755" s="16" t="s">
        <v>12</v>
      </c>
      <c r="H1755" s="17" t="s">
        <v>13</v>
      </c>
      <c r="I1755" s="16" t="s">
        <v>14</v>
      </c>
      <c r="J1755" s="53">
        <v>1368</v>
      </c>
      <c r="K1755" s="54">
        <v>9576</v>
      </c>
      <c r="L1755" s="1127">
        <v>0</v>
      </c>
      <c r="M1755" s="53">
        <v>0</v>
      </c>
      <c r="N1755" s="1081">
        <v>0</v>
      </c>
      <c r="O1755" s="53">
        <v>0</v>
      </c>
      <c r="P1755" s="1081">
        <v>0</v>
      </c>
      <c r="Q1755" s="53">
        <v>0</v>
      </c>
      <c r="R1755" s="1081">
        <v>7</v>
      </c>
      <c r="S1755" s="53">
        <v>9576</v>
      </c>
      <c r="T1755" s="1081">
        <v>0</v>
      </c>
      <c r="U1755" s="53">
        <v>0</v>
      </c>
      <c r="V1755" s="1081">
        <v>0</v>
      </c>
      <c r="W1755" s="53">
        <v>0</v>
      </c>
      <c r="X1755" s="1081">
        <v>0</v>
      </c>
      <c r="Y1755" s="53">
        <v>0</v>
      </c>
      <c r="Z1755" s="1081">
        <v>0</v>
      </c>
      <c r="AA1755" s="53">
        <v>0</v>
      </c>
      <c r="AB1755" s="1081">
        <v>0</v>
      </c>
      <c r="AC1755" s="53">
        <v>0</v>
      </c>
      <c r="AD1755" s="1081">
        <v>0</v>
      </c>
      <c r="AE1755" s="53">
        <v>0</v>
      </c>
      <c r="AF1755" s="1081">
        <v>0</v>
      </c>
      <c r="AG1755" s="53">
        <v>0</v>
      </c>
      <c r="AH1755" s="1081">
        <v>0</v>
      </c>
      <c r="AI1755" s="53">
        <v>0</v>
      </c>
    </row>
    <row r="1756" spans="1:38" s="6" customFormat="1" ht="66">
      <c r="A1756" s="4"/>
      <c r="B1756" s="55"/>
      <c r="C1756" s="1050" t="s">
        <v>1922</v>
      </c>
      <c r="D1756" s="64"/>
      <c r="E1756" s="1051">
        <v>7</v>
      </c>
      <c r="F1756" s="64" t="s">
        <v>11</v>
      </c>
      <c r="G1756" s="16" t="s">
        <v>12</v>
      </c>
      <c r="H1756" s="17" t="s">
        <v>13</v>
      </c>
      <c r="I1756" s="16" t="s">
        <v>14</v>
      </c>
      <c r="J1756" s="53">
        <v>305</v>
      </c>
      <c r="K1756" s="54">
        <v>2135</v>
      </c>
      <c r="L1756" s="1127">
        <v>0</v>
      </c>
      <c r="M1756" s="53">
        <v>0</v>
      </c>
      <c r="N1756" s="1081">
        <v>0</v>
      </c>
      <c r="O1756" s="53">
        <v>0</v>
      </c>
      <c r="P1756" s="1081">
        <v>0</v>
      </c>
      <c r="Q1756" s="53">
        <v>0</v>
      </c>
      <c r="R1756" s="1081">
        <v>7</v>
      </c>
      <c r="S1756" s="53">
        <v>2135</v>
      </c>
      <c r="T1756" s="1081">
        <v>0</v>
      </c>
      <c r="U1756" s="53">
        <v>0</v>
      </c>
      <c r="V1756" s="1081">
        <v>0</v>
      </c>
      <c r="W1756" s="53">
        <v>0</v>
      </c>
      <c r="X1756" s="1081">
        <v>0</v>
      </c>
      <c r="Y1756" s="53">
        <v>0</v>
      </c>
      <c r="Z1756" s="1081">
        <v>0</v>
      </c>
      <c r="AA1756" s="53">
        <v>0</v>
      </c>
      <c r="AB1756" s="1081">
        <v>0</v>
      </c>
      <c r="AC1756" s="53">
        <v>0</v>
      </c>
      <c r="AD1756" s="1081">
        <v>0</v>
      </c>
      <c r="AE1756" s="53">
        <v>0</v>
      </c>
      <c r="AF1756" s="1081">
        <v>0</v>
      </c>
      <c r="AG1756" s="53">
        <v>0</v>
      </c>
      <c r="AH1756" s="1081">
        <v>0</v>
      </c>
      <c r="AI1756" s="53">
        <v>0</v>
      </c>
    </row>
    <row r="1757" spans="1:38" s="6" customFormat="1" ht="66">
      <c r="A1757" s="4"/>
      <c r="B1757" s="55"/>
      <c r="C1757" s="1050" t="s">
        <v>1923</v>
      </c>
      <c r="D1757" s="64"/>
      <c r="E1757" s="1051">
        <v>7</v>
      </c>
      <c r="F1757" s="64" t="s">
        <v>11</v>
      </c>
      <c r="G1757" s="16" t="s">
        <v>12</v>
      </c>
      <c r="H1757" s="17" t="s">
        <v>13</v>
      </c>
      <c r="I1757" s="16" t="s">
        <v>14</v>
      </c>
      <c r="J1757" s="53">
        <v>399</v>
      </c>
      <c r="K1757" s="54">
        <v>2793</v>
      </c>
      <c r="L1757" s="1127">
        <v>0</v>
      </c>
      <c r="M1757" s="53">
        <v>0</v>
      </c>
      <c r="N1757" s="1081">
        <v>0</v>
      </c>
      <c r="O1757" s="53">
        <v>0</v>
      </c>
      <c r="P1757" s="1081">
        <v>0</v>
      </c>
      <c r="Q1757" s="53">
        <v>0</v>
      </c>
      <c r="R1757" s="1081">
        <v>7</v>
      </c>
      <c r="S1757" s="53">
        <v>2793</v>
      </c>
      <c r="T1757" s="1081">
        <v>0</v>
      </c>
      <c r="U1757" s="53">
        <v>0</v>
      </c>
      <c r="V1757" s="1081">
        <v>0</v>
      </c>
      <c r="W1757" s="53">
        <v>0</v>
      </c>
      <c r="X1757" s="1081">
        <v>0</v>
      </c>
      <c r="Y1757" s="53">
        <v>0</v>
      </c>
      <c r="Z1757" s="1081">
        <v>0</v>
      </c>
      <c r="AA1757" s="53">
        <v>0</v>
      </c>
      <c r="AB1757" s="1081">
        <v>0</v>
      </c>
      <c r="AC1757" s="53">
        <v>0</v>
      </c>
      <c r="AD1757" s="1081">
        <v>0</v>
      </c>
      <c r="AE1757" s="53">
        <v>0</v>
      </c>
      <c r="AF1757" s="1081">
        <v>0</v>
      </c>
      <c r="AG1757" s="53">
        <v>0</v>
      </c>
      <c r="AH1757" s="1081">
        <v>0</v>
      </c>
      <c r="AI1757" s="53">
        <v>0</v>
      </c>
    </row>
    <row r="1758" spans="1:38" s="6" customFormat="1" ht="66">
      <c r="B1758" s="55"/>
      <c r="C1758" s="1050" t="s">
        <v>1924</v>
      </c>
      <c r="D1758" s="64"/>
      <c r="E1758" s="1051">
        <v>7</v>
      </c>
      <c r="F1758" s="64" t="s">
        <v>22</v>
      </c>
      <c r="G1758" s="16" t="s">
        <v>12</v>
      </c>
      <c r="H1758" s="17" t="s">
        <v>13</v>
      </c>
      <c r="I1758" s="16" t="s">
        <v>14</v>
      </c>
      <c r="J1758" s="53">
        <v>450</v>
      </c>
      <c r="K1758" s="54">
        <v>3150</v>
      </c>
      <c r="L1758" s="1127">
        <v>0</v>
      </c>
      <c r="M1758" s="53">
        <v>0</v>
      </c>
      <c r="N1758" s="1081">
        <v>0</v>
      </c>
      <c r="O1758" s="53">
        <v>0</v>
      </c>
      <c r="P1758" s="1081">
        <v>0</v>
      </c>
      <c r="Q1758" s="53">
        <v>0</v>
      </c>
      <c r="R1758" s="1081">
        <v>7</v>
      </c>
      <c r="S1758" s="53">
        <v>3150</v>
      </c>
      <c r="T1758" s="1081">
        <v>0</v>
      </c>
      <c r="U1758" s="53">
        <v>0</v>
      </c>
      <c r="V1758" s="1081">
        <v>0</v>
      </c>
      <c r="W1758" s="53">
        <v>0</v>
      </c>
      <c r="X1758" s="1081">
        <v>0</v>
      </c>
      <c r="Y1758" s="53">
        <v>0</v>
      </c>
      <c r="Z1758" s="1081">
        <v>0</v>
      </c>
      <c r="AA1758" s="53">
        <v>0</v>
      </c>
      <c r="AB1758" s="1081">
        <v>0</v>
      </c>
      <c r="AC1758" s="53">
        <v>0</v>
      </c>
      <c r="AD1758" s="1081">
        <v>0</v>
      </c>
      <c r="AE1758" s="53">
        <v>0</v>
      </c>
      <c r="AF1758" s="1081">
        <v>0</v>
      </c>
      <c r="AG1758" s="53">
        <v>0</v>
      </c>
      <c r="AH1758" s="1081">
        <v>0</v>
      </c>
      <c r="AI1758" s="53">
        <v>0</v>
      </c>
    </row>
    <row r="1759" spans="1:38" s="6" customFormat="1" ht="66">
      <c r="B1759" s="55"/>
      <c r="C1759" s="1050" t="s">
        <v>1925</v>
      </c>
      <c r="D1759" s="64"/>
      <c r="E1759" s="1051">
        <v>7</v>
      </c>
      <c r="F1759" s="64" t="s">
        <v>22</v>
      </c>
      <c r="G1759" s="16" t="s">
        <v>12</v>
      </c>
      <c r="H1759" s="17" t="s">
        <v>13</v>
      </c>
      <c r="I1759" s="16" t="s">
        <v>14</v>
      </c>
      <c r="J1759" s="53">
        <v>500</v>
      </c>
      <c r="K1759" s="54">
        <v>3500</v>
      </c>
      <c r="L1759" s="1127">
        <v>0</v>
      </c>
      <c r="M1759" s="53">
        <v>0</v>
      </c>
      <c r="N1759" s="1081">
        <v>0</v>
      </c>
      <c r="O1759" s="53">
        <v>0</v>
      </c>
      <c r="P1759" s="1081">
        <v>0</v>
      </c>
      <c r="Q1759" s="53">
        <v>0</v>
      </c>
      <c r="R1759" s="1081">
        <v>7</v>
      </c>
      <c r="S1759" s="53">
        <v>3500</v>
      </c>
      <c r="T1759" s="1081">
        <v>0</v>
      </c>
      <c r="U1759" s="53">
        <v>0</v>
      </c>
      <c r="V1759" s="1081">
        <v>0</v>
      </c>
      <c r="W1759" s="53">
        <v>0</v>
      </c>
      <c r="X1759" s="1081">
        <v>0</v>
      </c>
      <c r="Y1759" s="53">
        <v>0</v>
      </c>
      <c r="Z1759" s="1081">
        <v>0</v>
      </c>
      <c r="AA1759" s="53">
        <v>0</v>
      </c>
      <c r="AB1759" s="1081">
        <v>0</v>
      </c>
      <c r="AC1759" s="53">
        <v>0</v>
      </c>
      <c r="AD1759" s="1081">
        <v>0</v>
      </c>
      <c r="AE1759" s="53">
        <v>0</v>
      </c>
      <c r="AF1759" s="1081">
        <v>0</v>
      </c>
      <c r="AG1759" s="53">
        <v>0</v>
      </c>
      <c r="AH1759" s="1081">
        <v>0</v>
      </c>
      <c r="AI1759" s="53">
        <v>0</v>
      </c>
    </row>
    <row r="1760" spans="1:38" s="6" customFormat="1" ht="66">
      <c r="B1760" s="55"/>
      <c r="C1760" s="1050" t="s">
        <v>1926</v>
      </c>
      <c r="D1760" s="64"/>
      <c r="E1760" s="1051">
        <v>7</v>
      </c>
      <c r="F1760" s="64" t="s">
        <v>22</v>
      </c>
      <c r="G1760" s="16" t="s">
        <v>12</v>
      </c>
      <c r="H1760" s="17" t="s">
        <v>13</v>
      </c>
      <c r="I1760" s="16" t="s">
        <v>14</v>
      </c>
      <c r="J1760" s="53">
        <v>350</v>
      </c>
      <c r="K1760" s="54">
        <v>2450</v>
      </c>
      <c r="L1760" s="1127">
        <v>0</v>
      </c>
      <c r="M1760" s="53">
        <v>0</v>
      </c>
      <c r="N1760" s="1081">
        <v>0</v>
      </c>
      <c r="O1760" s="53">
        <v>0</v>
      </c>
      <c r="P1760" s="1081">
        <v>0</v>
      </c>
      <c r="Q1760" s="53">
        <v>0</v>
      </c>
      <c r="R1760" s="1081">
        <v>7</v>
      </c>
      <c r="S1760" s="53">
        <v>2450</v>
      </c>
      <c r="T1760" s="1081">
        <v>0</v>
      </c>
      <c r="U1760" s="53">
        <v>0</v>
      </c>
      <c r="V1760" s="1081">
        <v>0</v>
      </c>
      <c r="W1760" s="53">
        <v>0</v>
      </c>
      <c r="X1760" s="1081">
        <v>0</v>
      </c>
      <c r="Y1760" s="53">
        <v>0</v>
      </c>
      <c r="Z1760" s="1081">
        <v>0</v>
      </c>
      <c r="AA1760" s="53">
        <v>0</v>
      </c>
      <c r="AB1760" s="1081">
        <v>0</v>
      </c>
      <c r="AC1760" s="53">
        <v>0</v>
      </c>
      <c r="AD1760" s="1081">
        <v>0</v>
      </c>
      <c r="AE1760" s="53">
        <v>0</v>
      </c>
      <c r="AF1760" s="1081">
        <v>0</v>
      </c>
      <c r="AG1760" s="53">
        <v>0</v>
      </c>
      <c r="AH1760" s="1081">
        <v>0</v>
      </c>
      <c r="AI1760" s="53">
        <v>0</v>
      </c>
    </row>
    <row r="1761" spans="2:39" s="6" customFormat="1" ht="66">
      <c r="B1761" s="55"/>
      <c r="C1761" s="1050" t="s">
        <v>1927</v>
      </c>
      <c r="D1761" s="64"/>
      <c r="E1761" s="1051">
        <v>7</v>
      </c>
      <c r="F1761" s="64" t="s">
        <v>11</v>
      </c>
      <c r="G1761" s="16" t="s">
        <v>12</v>
      </c>
      <c r="H1761" s="17" t="s">
        <v>13</v>
      </c>
      <c r="I1761" s="16" t="s">
        <v>14</v>
      </c>
      <c r="J1761" s="53">
        <v>450</v>
      </c>
      <c r="K1761" s="54">
        <v>3150</v>
      </c>
      <c r="L1761" s="1127">
        <v>0</v>
      </c>
      <c r="M1761" s="53">
        <v>0</v>
      </c>
      <c r="N1761" s="1081">
        <v>0</v>
      </c>
      <c r="O1761" s="53">
        <v>0</v>
      </c>
      <c r="P1761" s="1081">
        <v>0</v>
      </c>
      <c r="Q1761" s="53">
        <v>0</v>
      </c>
      <c r="R1761" s="1081">
        <v>7</v>
      </c>
      <c r="S1761" s="53">
        <v>3150</v>
      </c>
      <c r="T1761" s="1081">
        <v>0</v>
      </c>
      <c r="U1761" s="53">
        <v>0</v>
      </c>
      <c r="V1761" s="1081">
        <v>0</v>
      </c>
      <c r="W1761" s="53">
        <v>0</v>
      </c>
      <c r="X1761" s="1081">
        <v>0</v>
      </c>
      <c r="Y1761" s="53">
        <v>0</v>
      </c>
      <c r="Z1761" s="1081">
        <v>0</v>
      </c>
      <c r="AA1761" s="53">
        <v>0</v>
      </c>
      <c r="AB1761" s="1081">
        <v>0</v>
      </c>
      <c r="AC1761" s="53">
        <v>0</v>
      </c>
      <c r="AD1761" s="1081">
        <v>0</v>
      </c>
      <c r="AE1761" s="53">
        <v>0</v>
      </c>
      <c r="AF1761" s="1081">
        <v>0</v>
      </c>
      <c r="AG1761" s="53">
        <v>0</v>
      </c>
      <c r="AH1761" s="1081">
        <v>0</v>
      </c>
      <c r="AI1761" s="53">
        <v>0</v>
      </c>
    </row>
    <row r="1762" spans="2:39" s="6" customFormat="1" ht="66">
      <c r="B1762" s="55"/>
      <c r="C1762" s="1050" t="s">
        <v>1928</v>
      </c>
      <c r="D1762" s="64"/>
      <c r="E1762" s="1051">
        <v>7</v>
      </c>
      <c r="F1762" s="64" t="s">
        <v>11</v>
      </c>
      <c r="G1762" s="16" t="s">
        <v>12</v>
      </c>
      <c r="H1762" s="17" t="s">
        <v>13</v>
      </c>
      <c r="I1762" s="16" t="s">
        <v>14</v>
      </c>
      <c r="J1762" s="53">
        <v>150</v>
      </c>
      <c r="K1762" s="54">
        <v>1050</v>
      </c>
      <c r="L1762" s="1127">
        <v>0</v>
      </c>
      <c r="M1762" s="53">
        <v>0</v>
      </c>
      <c r="N1762" s="1081">
        <v>0</v>
      </c>
      <c r="O1762" s="53">
        <v>0</v>
      </c>
      <c r="P1762" s="1081">
        <v>0</v>
      </c>
      <c r="Q1762" s="53">
        <v>0</v>
      </c>
      <c r="R1762" s="1081">
        <v>7</v>
      </c>
      <c r="S1762" s="53">
        <v>1050</v>
      </c>
      <c r="T1762" s="1081">
        <v>0</v>
      </c>
      <c r="U1762" s="53">
        <v>0</v>
      </c>
      <c r="V1762" s="1081">
        <v>0</v>
      </c>
      <c r="W1762" s="53">
        <v>0</v>
      </c>
      <c r="X1762" s="1081">
        <v>0</v>
      </c>
      <c r="Y1762" s="53">
        <v>0</v>
      </c>
      <c r="Z1762" s="1081">
        <v>0</v>
      </c>
      <c r="AA1762" s="53">
        <v>0</v>
      </c>
      <c r="AB1762" s="1081">
        <v>0</v>
      </c>
      <c r="AC1762" s="53">
        <v>0</v>
      </c>
      <c r="AD1762" s="1081">
        <v>0</v>
      </c>
      <c r="AE1762" s="53">
        <v>0</v>
      </c>
      <c r="AF1762" s="1081">
        <v>0</v>
      </c>
      <c r="AG1762" s="53">
        <v>0</v>
      </c>
      <c r="AH1762" s="1081">
        <v>0</v>
      </c>
      <c r="AI1762" s="53">
        <v>0</v>
      </c>
    </row>
    <row r="1763" spans="2:39" s="6" customFormat="1" ht="66">
      <c r="B1763" s="237"/>
      <c r="C1763" s="1050" t="s">
        <v>1929</v>
      </c>
      <c r="D1763" s="64"/>
      <c r="E1763" s="1051">
        <v>28</v>
      </c>
      <c r="F1763" s="64" t="s">
        <v>11</v>
      </c>
      <c r="G1763" s="16" t="s">
        <v>12</v>
      </c>
      <c r="H1763" s="17" t="s">
        <v>13</v>
      </c>
      <c r="I1763" s="16" t="s">
        <v>14</v>
      </c>
      <c r="J1763" s="53">
        <v>2000</v>
      </c>
      <c r="K1763" s="54">
        <v>56000</v>
      </c>
      <c r="L1763" s="1127">
        <v>0</v>
      </c>
      <c r="M1763" s="53">
        <v>0</v>
      </c>
      <c r="N1763" s="1081">
        <v>0</v>
      </c>
      <c r="O1763" s="53">
        <v>0</v>
      </c>
      <c r="P1763" s="1081">
        <v>0</v>
      </c>
      <c r="Q1763" s="53">
        <v>0</v>
      </c>
      <c r="R1763" s="1081">
        <v>28</v>
      </c>
      <c r="S1763" s="53">
        <v>56000</v>
      </c>
      <c r="T1763" s="1081">
        <v>0</v>
      </c>
      <c r="U1763" s="53">
        <v>0</v>
      </c>
      <c r="V1763" s="1081">
        <v>0</v>
      </c>
      <c r="W1763" s="53">
        <v>0</v>
      </c>
      <c r="X1763" s="1081">
        <v>0</v>
      </c>
      <c r="Y1763" s="53">
        <v>0</v>
      </c>
      <c r="Z1763" s="1081">
        <v>0</v>
      </c>
      <c r="AA1763" s="53">
        <v>0</v>
      </c>
      <c r="AB1763" s="1081">
        <v>0</v>
      </c>
      <c r="AC1763" s="53">
        <v>0</v>
      </c>
      <c r="AD1763" s="1081">
        <v>0</v>
      </c>
      <c r="AE1763" s="53">
        <v>0</v>
      </c>
      <c r="AF1763" s="1081">
        <v>0</v>
      </c>
      <c r="AG1763" s="53">
        <v>0</v>
      </c>
      <c r="AH1763" s="1081">
        <v>0</v>
      </c>
      <c r="AI1763" s="53">
        <v>0</v>
      </c>
      <c r="AM1763" s="8"/>
    </row>
    <row r="1764" spans="2:39" s="6" customFormat="1" ht="66">
      <c r="B1764" s="55"/>
      <c r="C1764" s="1050" t="s">
        <v>1930</v>
      </c>
      <c r="D1764" s="64"/>
      <c r="E1764" s="1051">
        <v>28</v>
      </c>
      <c r="F1764" s="64" t="s">
        <v>11</v>
      </c>
      <c r="G1764" s="16" t="s">
        <v>12</v>
      </c>
      <c r="H1764" s="17" t="s">
        <v>13</v>
      </c>
      <c r="I1764" s="16" t="s">
        <v>14</v>
      </c>
      <c r="J1764" s="53">
        <v>400</v>
      </c>
      <c r="K1764" s="54">
        <v>11200</v>
      </c>
      <c r="L1764" s="1127">
        <v>0</v>
      </c>
      <c r="M1764" s="53">
        <v>0</v>
      </c>
      <c r="N1764" s="1081">
        <v>0</v>
      </c>
      <c r="O1764" s="53">
        <v>0</v>
      </c>
      <c r="P1764" s="1081">
        <v>0</v>
      </c>
      <c r="Q1764" s="53">
        <v>0</v>
      </c>
      <c r="R1764" s="1081">
        <v>28</v>
      </c>
      <c r="S1764" s="53">
        <v>11200</v>
      </c>
      <c r="T1764" s="1081">
        <v>0</v>
      </c>
      <c r="U1764" s="53">
        <v>0</v>
      </c>
      <c r="V1764" s="1081">
        <v>0</v>
      </c>
      <c r="W1764" s="53">
        <v>0</v>
      </c>
      <c r="X1764" s="1081">
        <v>0</v>
      </c>
      <c r="Y1764" s="53">
        <v>0</v>
      </c>
      <c r="Z1764" s="1081">
        <v>0</v>
      </c>
      <c r="AA1764" s="53">
        <v>0</v>
      </c>
      <c r="AB1764" s="1081">
        <v>0</v>
      </c>
      <c r="AC1764" s="53">
        <v>0</v>
      </c>
      <c r="AD1764" s="1081">
        <v>0</v>
      </c>
      <c r="AE1764" s="53">
        <v>0</v>
      </c>
      <c r="AF1764" s="1081">
        <v>0</v>
      </c>
      <c r="AG1764" s="53">
        <v>0</v>
      </c>
      <c r="AH1764" s="1081">
        <v>0</v>
      </c>
      <c r="AI1764" s="53">
        <v>0</v>
      </c>
    </row>
    <row r="1765" spans="2:39" s="6" customFormat="1" ht="66">
      <c r="B1765" s="55"/>
      <c r="C1765" s="1050" t="s">
        <v>1931</v>
      </c>
      <c r="D1765" s="64"/>
      <c r="E1765" s="1051">
        <v>28</v>
      </c>
      <c r="F1765" s="64" t="s">
        <v>11</v>
      </c>
      <c r="G1765" s="16" t="s">
        <v>12</v>
      </c>
      <c r="H1765" s="17" t="s">
        <v>13</v>
      </c>
      <c r="I1765" s="16" t="s">
        <v>14</v>
      </c>
      <c r="J1765" s="53">
        <v>350</v>
      </c>
      <c r="K1765" s="54">
        <v>9800</v>
      </c>
      <c r="L1765" s="1127">
        <v>0</v>
      </c>
      <c r="M1765" s="53">
        <v>0</v>
      </c>
      <c r="N1765" s="1081">
        <v>0</v>
      </c>
      <c r="O1765" s="53">
        <v>0</v>
      </c>
      <c r="P1765" s="1081">
        <v>0</v>
      </c>
      <c r="Q1765" s="53">
        <v>0</v>
      </c>
      <c r="R1765" s="1081">
        <v>28</v>
      </c>
      <c r="S1765" s="53">
        <v>9800</v>
      </c>
      <c r="T1765" s="1081">
        <v>0</v>
      </c>
      <c r="U1765" s="53">
        <v>0</v>
      </c>
      <c r="V1765" s="1081">
        <v>0</v>
      </c>
      <c r="W1765" s="53">
        <v>0</v>
      </c>
      <c r="X1765" s="1081">
        <v>0</v>
      </c>
      <c r="Y1765" s="53">
        <v>0</v>
      </c>
      <c r="Z1765" s="1081">
        <v>0</v>
      </c>
      <c r="AA1765" s="53">
        <v>0</v>
      </c>
      <c r="AB1765" s="1081">
        <v>0</v>
      </c>
      <c r="AC1765" s="53">
        <v>0</v>
      </c>
      <c r="AD1765" s="1081">
        <v>0</v>
      </c>
      <c r="AE1765" s="53">
        <v>0</v>
      </c>
      <c r="AF1765" s="1081">
        <v>0</v>
      </c>
      <c r="AG1765" s="53">
        <v>0</v>
      </c>
      <c r="AH1765" s="1081">
        <v>0</v>
      </c>
      <c r="AI1765" s="53">
        <v>0</v>
      </c>
    </row>
    <row r="1766" spans="2:39" s="6" customFormat="1" ht="66">
      <c r="B1766" s="55"/>
      <c r="C1766" s="1050" t="s">
        <v>1932</v>
      </c>
      <c r="D1766" s="64"/>
      <c r="E1766" s="1051">
        <v>28</v>
      </c>
      <c r="F1766" s="64" t="s">
        <v>11</v>
      </c>
      <c r="G1766" s="16" t="s">
        <v>12</v>
      </c>
      <c r="H1766" s="17" t="s">
        <v>13</v>
      </c>
      <c r="I1766" s="16" t="s">
        <v>14</v>
      </c>
      <c r="J1766" s="53">
        <v>250</v>
      </c>
      <c r="K1766" s="54">
        <v>7000</v>
      </c>
      <c r="L1766" s="1127">
        <v>0</v>
      </c>
      <c r="M1766" s="53">
        <v>0</v>
      </c>
      <c r="N1766" s="1081">
        <v>0</v>
      </c>
      <c r="O1766" s="53">
        <v>0</v>
      </c>
      <c r="P1766" s="1081">
        <v>0</v>
      </c>
      <c r="Q1766" s="53">
        <v>0</v>
      </c>
      <c r="R1766" s="1081">
        <v>28</v>
      </c>
      <c r="S1766" s="53">
        <v>7000</v>
      </c>
      <c r="T1766" s="1081">
        <v>0</v>
      </c>
      <c r="U1766" s="53">
        <v>0</v>
      </c>
      <c r="V1766" s="1081">
        <v>0</v>
      </c>
      <c r="W1766" s="53">
        <v>0</v>
      </c>
      <c r="X1766" s="1081">
        <v>0</v>
      </c>
      <c r="Y1766" s="53">
        <v>0</v>
      </c>
      <c r="Z1766" s="1081">
        <v>0</v>
      </c>
      <c r="AA1766" s="53">
        <v>0</v>
      </c>
      <c r="AB1766" s="1081">
        <v>0</v>
      </c>
      <c r="AC1766" s="53">
        <v>0</v>
      </c>
      <c r="AD1766" s="1081">
        <v>0</v>
      </c>
      <c r="AE1766" s="53">
        <v>0</v>
      </c>
      <c r="AF1766" s="1081">
        <v>0</v>
      </c>
      <c r="AG1766" s="53">
        <v>0</v>
      </c>
      <c r="AH1766" s="1081">
        <v>0</v>
      </c>
      <c r="AI1766" s="53">
        <v>0</v>
      </c>
    </row>
    <row r="1767" spans="2:39" s="6" customFormat="1" ht="66">
      <c r="B1767" s="55"/>
      <c r="C1767" s="1050" t="s">
        <v>1933</v>
      </c>
      <c r="D1767" s="64"/>
      <c r="E1767" s="1051">
        <v>28</v>
      </c>
      <c r="F1767" s="64" t="s">
        <v>11</v>
      </c>
      <c r="G1767" s="16" t="s">
        <v>12</v>
      </c>
      <c r="H1767" s="17" t="s">
        <v>13</v>
      </c>
      <c r="I1767" s="16" t="s">
        <v>14</v>
      </c>
      <c r="J1767" s="53">
        <v>250</v>
      </c>
      <c r="K1767" s="54">
        <v>7000</v>
      </c>
      <c r="L1767" s="1127">
        <v>0</v>
      </c>
      <c r="M1767" s="53">
        <v>0</v>
      </c>
      <c r="N1767" s="1081">
        <v>0</v>
      </c>
      <c r="O1767" s="53">
        <v>0</v>
      </c>
      <c r="P1767" s="1081">
        <v>0</v>
      </c>
      <c r="Q1767" s="53">
        <v>0</v>
      </c>
      <c r="R1767" s="1081">
        <v>28</v>
      </c>
      <c r="S1767" s="53">
        <v>7000</v>
      </c>
      <c r="T1767" s="1081">
        <v>0</v>
      </c>
      <c r="U1767" s="53">
        <v>0</v>
      </c>
      <c r="V1767" s="1081">
        <v>0</v>
      </c>
      <c r="W1767" s="53">
        <v>0</v>
      </c>
      <c r="X1767" s="1081">
        <v>0</v>
      </c>
      <c r="Y1767" s="53">
        <v>0</v>
      </c>
      <c r="Z1767" s="1081">
        <v>0</v>
      </c>
      <c r="AA1767" s="53">
        <v>0</v>
      </c>
      <c r="AB1767" s="1081">
        <v>0</v>
      </c>
      <c r="AC1767" s="53">
        <v>0</v>
      </c>
      <c r="AD1767" s="1081">
        <v>0</v>
      </c>
      <c r="AE1767" s="53">
        <v>0</v>
      </c>
      <c r="AF1767" s="1081">
        <v>0</v>
      </c>
      <c r="AG1767" s="53">
        <v>0</v>
      </c>
      <c r="AH1767" s="1081">
        <v>0</v>
      </c>
      <c r="AI1767" s="53">
        <v>0</v>
      </c>
    </row>
    <row r="1768" spans="2:39" s="6" customFormat="1" ht="66">
      <c r="B1768" s="55"/>
      <c r="C1768" s="1050" t="s">
        <v>1934</v>
      </c>
      <c r="D1768" s="64"/>
      <c r="E1768" s="1051">
        <v>28</v>
      </c>
      <c r="F1768" s="64" t="s">
        <v>11</v>
      </c>
      <c r="G1768" s="16" t="s">
        <v>12</v>
      </c>
      <c r="H1768" s="17" t="s">
        <v>13</v>
      </c>
      <c r="I1768" s="16" t="s">
        <v>14</v>
      </c>
      <c r="J1768" s="53">
        <v>200</v>
      </c>
      <c r="K1768" s="54">
        <v>5600</v>
      </c>
      <c r="L1768" s="1127">
        <v>0</v>
      </c>
      <c r="M1768" s="53">
        <v>0</v>
      </c>
      <c r="N1768" s="1081">
        <v>0</v>
      </c>
      <c r="O1768" s="53">
        <v>0</v>
      </c>
      <c r="P1768" s="1081">
        <v>0</v>
      </c>
      <c r="Q1768" s="53">
        <v>0</v>
      </c>
      <c r="R1768" s="1081">
        <v>28</v>
      </c>
      <c r="S1768" s="53">
        <v>5600</v>
      </c>
      <c r="T1768" s="1081">
        <v>0</v>
      </c>
      <c r="U1768" s="53">
        <v>0</v>
      </c>
      <c r="V1768" s="1081">
        <v>0</v>
      </c>
      <c r="W1768" s="53">
        <v>0</v>
      </c>
      <c r="X1768" s="1081">
        <v>0</v>
      </c>
      <c r="Y1768" s="53">
        <v>0</v>
      </c>
      <c r="Z1768" s="1081">
        <v>0</v>
      </c>
      <c r="AA1768" s="53">
        <v>0</v>
      </c>
      <c r="AB1768" s="1081">
        <v>0</v>
      </c>
      <c r="AC1768" s="53">
        <v>0</v>
      </c>
      <c r="AD1768" s="1081">
        <v>0</v>
      </c>
      <c r="AE1768" s="53">
        <v>0</v>
      </c>
      <c r="AF1768" s="1081">
        <v>0</v>
      </c>
      <c r="AG1768" s="53">
        <v>0</v>
      </c>
      <c r="AH1768" s="1081">
        <v>0</v>
      </c>
      <c r="AI1768" s="53">
        <v>0</v>
      </c>
    </row>
    <row r="1769" spans="2:39" s="6" customFormat="1" ht="66">
      <c r="B1769" s="55"/>
      <c r="C1769" s="1050" t="s">
        <v>1935</v>
      </c>
      <c r="D1769" s="64"/>
      <c r="E1769" s="1051">
        <v>28</v>
      </c>
      <c r="F1769" s="64" t="s">
        <v>11</v>
      </c>
      <c r="G1769" s="16" t="s">
        <v>12</v>
      </c>
      <c r="H1769" s="17" t="s">
        <v>13</v>
      </c>
      <c r="I1769" s="16" t="s">
        <v>14</v>
      </c>
      <c r="J1769" s="53">
        <v>350</v>
      </c>
      <c r="K1769" s="54">
        <v>9800</v>
      </c>
      <c r="L1769" s="1127">
        <v>0</v>
      </c>
      <c r="M1769" s="53">
        <v>0</v>
      </c>
      <c r="N1769" s="1081">
        <v>0</v>
      </c>
      <c r="O1769" s="53">
        <v>0</v>
      </c>
      <c r="P1769" s="1081">
        <v>0</v>
      </c>
      <c r="Q1769" s="53">
        <v>0</v>
      </c>
      <c r="R1769" s="1081">
        <v>28</v>
      </c>
      <c r="S1769" s="53">
        <v>9800</v>
      </c>
      <c r="T1769" s="1081">
        <v>0</v>
      </c>
      <c r="U1769" s="53">
        <v>0</v>
      </c>
      <c r="V1769" s="1081">
        <v>0</v>
      </c>
      <c r="W1769" s="53">
        <v>0</v>
      </c>
      <c r="X1769" s="1081">
        <v>0</v>
      </c>
      <c r="Y1769" s="53">
        <v>0</v>
      </c>
      <c r="Z1769" s="1081">
        <v>0</v>
      </c>
      <c r="AA1769" s="53">
        <v>0</v>
      </c>
      <c r="AB1769" s="1081">
        <v>0</v>
      </c>
      <c r="AC1769" s="53">
        <v>0</v>
      </c>
      <c r="AD1769" s="1081">
        <v>0</v>
      </c>
      <c r="AE1769" s="53">
        <v>0</v>
      </c>
      <c r="AF1769" s="1081">
        <v>0</v>
      </c>
      <c r="AG1769" s="53">
        <v>0</v>
      </c>
      <c r="AH1769" s="1081">
        <v>0</v>
      </c>
      <c r="AI1769" s="53">
        <v>0</v>
      </c>
    </row>
    <row r="1770" spans="2:39" s="6" customFormat="1" ht="66">
      <c r="B1770" s="55"/>
      <c r="C1770" s="1050" t="s">
        <v>1936</v>
      </c>
      <c r="D1770" s="64"/>
      <c r="E1770" s="1051">
        <v>28</v>
      </c>
      <c r="F1770" s="64" t="s">
        <v>11</v>
      </c>
      <c r="G1770" s="16" t="s">
        <v>12</v>
      </c>
      <c r="H1770" s="17" t="s">
        <v>13</v>
      </c>
      <c r="I1770" s="16" t="s">
        <v>14</v>
      </c>
      <c r="J1770" s="53">
        <v>150</v>
      </c>
      <c r="K1770" s="54">
        <v>4200</v>
      </c>
      <c r="L1770" s="1127">
        <v>0</v>
      </c>
      <c r="M1770" s="53">
        <v>0</v>
      </c>
      <c r="N1770" s="1081">
        <v>0</v>
      </c>
      <c r="O1770" s="53">
        <v>0</v>
      </c>
      <c r="P1770" s="1081">
        <v>0</v>
      </c>
      <c r="Q1770" s="53">
        <v>0</v>
      </c>
      <c r="R1770" s="1081">
        <v>28</v>
      </c>
      <c r="S1770" s="53">
        <v>4200</v>
      </c>
      <c r="T1770" s="1081">
        <v>0</v>
      </c>
      <c r="U1770" s="53">
        <v>0</v>
      </c>
      <c r="V1770" s="1081">
        <v>0</v>
      </c>
      <c r="W1770" s="53">
        <v>0</v>
      </c>
      <c r="X1770" s="1081">
        <v>0</v>
      </c>
      <c r="Y1770" s="53">
        <v>0</v>
      </c>
      <c r="Z1770" s="1081">
        <v>0</v>
      </c>
      <c r="AA1770" s="53">
        <v>0</v>
      </c>
      <c r="AB1770" s="1081">
        <v>0</v>
      </c>
      <c r="AC1770" s="53">
        <v>0</v>
      </c>
      <c r="AD1770" s="1081">
        <v>0</v>
      </c>
      <c r="AE1770" s="53">
        <v>0</v>
      </c>
      <c r="AF1770" s="1081">
        <v>0</v>
      </c>
      <c r="AG1770" s="53">
        <v>0</v>
      </c>
      <c r="AH1770" s="1081">
        <v>0</v>
      </c>
      <c r="AI1770" s="53">
        <v>0</v>
      </c>
    </row>
    <row r="1771" spans="2:39" s="6" customFormat="1" ht="66">
      <c r="B1771" s="55"/>
      <c r="C1771" s="1050" t="s">
        <v>1937</v>
      </c>
      <c r="D1771" s="64"/>
      <c r="E1771" s="1051">
        <v>28</v>
      </c>
      <c r="F1771" s="64" t="s">
        <v>11</v>
      </c>
      <c r="G1771" s="16" t="s">
        <v>12</v>
      </c>
      <c r="H1771" s="17" t="s">
        <v>13</v>
      </c>
      <c r="I1771" s="16" t="s">
        <v>14</v>
      </c>
      <c r="J1771" s="53">
        <v>200</v>
      </c>
      <c r="K1771" s="54">
        <v>5600</v>
      </c>
      <c r="L1771" s="1127">
        <v>0</v>
      </c>
      <c r="M1771" s="53">
        <v>0</v>
      </c>
      <c r="N1771" s="1081">
        <v>0</v>
      </c>
      <c r="O1771" s="53">
        <v>0</v>
      </c>
      <c r="P1771" s="1081">
        <v>0</v>
      </c>
      <c r="Q1771" s="53">
        <v>0</v>
      </c>
      <c r="R1771" s="1081">
        <v>28</v>
      </c>
      <c r="S1771" s="53">
        <v>5600</v>
      </c>
      <c r="T1771" s="1081">
        <v>0</v>
      </c>
      <c r="U1771" s="53">
        <v>0</v>
      </c>
      <c r="V1771" s="1081">
        <v>0</v>
      </c>
      <c r="W1771" s="53">
        <v>0</v>
      </c>
      <c r="X1771" s="1081">
        <v>0</v>
      </c>
      <c r="Y1771" s="53">
        <v>0</v>
      </c>
      <c r="Z1771" s="1081">
        <v>0</v>
      </c>
      <c r="AA1771" s="53">
        <v>0</v>
      </c>
      <c r="AB1771" s="1081">
        <v>0</v>
      </c>
      <c r="AC1771" s="53">
        <v>0</v>
      </c>
      <c r="AD1771" s="1081">
        <v>0</v>
      </c>
      <c r="AE1771" s="53">
        <v>0</v>
      </c>
      <c r="AF1771" s="1081">
        <v>0</v>
      </c>
      <c r="AG1771" s="53">
        <v>0</v>
      </c>
      <c r="AH1771" s="1081">
        <v>0</v>
      </c>
      <c r="AI1771" s="53">
        <v>0</v>
      </c>
    </row>
    <row r="1772" spans="2:39" s="6" customFormat="1" ht="66">
      <c r="B1772" s="55"/>
      <c r="C1772" s="1050" t="s">
        <v>1938</v>
      </c>
      <c r="D1772" s="64"/>
      <c r="E1772" s="1051">
        <v>28</v>
      </c>
      <c r="F1772" s="64" t="s">
        <v>11</v>
      </c>
      <c r="G1772" s="16" t="s">
        <v>12</v>
      </c>
      <c r="H1772" s="17" t="s">
        <v>13</v>
      </c>
      <c r="I1772" s="16" t="s">
        <v>14</v>
      </c>
      <c r="J1772" s="53">
        <v>350</v>
      </c>
      <c r="K1772" s="54">
        <v>9800</v>
      </c>
      <c r="L1772" s="1127">
        <v>0</v>
      </c>
      <c r="M1772" s="53">
        <v>0</v>
      </c>
      <c r="N1772" s="1081">
        <v>0</v>
      </c>
      <c r="O1772" s="53">
        <v>0</v>
      </c>
      <c r="P1772" s="1081">
        <v>0</v>
      </c>
      <c r="Q1772" s="53">
        <v>0</v>
      </c>
      <c r="R1772" s="1081">
        <v>28</v>
      </c>
      <c r="S1772" s="53">
        <v>9800</v>
      </c>
      <c r="T1772" s="1081">
        <v>0</v>
      </c>
      <c r="U1772" s="53">
        <v>0</v>
      </c>
      <c r="V1772" s="1081">
        <v>0</v>
      </c>
      <c r="W1772" s="53">
        <v>0</v>
      </c>
      <c r="X1772" s="1081">
        <v>0</v>
      </c>
      <c r="Y1772" s="53">
        <v>0</v>
      </c>
      <c r="Z1772" s="1081">
        <v>0</v>
      </c>
      <c r="AA1772" s="53">
        <v>0</v>
      </c>
      <c r="AB1772" s="1081">
        <v>0</v>
      </c>
      <c r="AC1772" s="53">
        <v>0</v>
      </c>
      <c r="AD1772" s="1081">
        <v>0</v>
      </c>
      <c r="AE1772" s="53">
        <v>0</v>
      </c>
      <c r="AF1772" s="1081">
        <v>0</v>
      </c>
      <c r="AG1772" s="53">
        <v>0</v>
      </c>
      <c r="AH1772" s="1081">
        <v>0</v>
      </c>
      <c r="AI1772" s="53">
        <v>0</v>
      </c>
    </row>
    <row r="1773" spans="2:39" s="6" customFormat="1" ht="66">
      <c r="B1773" s="55"/>
      <c r="C1773" s="1050" t="s">
        <v>1939</v>
      </c>
      <c r="D1773" s="64"/>
      <c r="E1773" s="1051">
        <v>28</v>
      </c>
      <c r="F1773" s="64" t="s">
        <v>11</v>
      </c>
      <c r="G1773" s="16" t="s">
        <v>12</v>
      </c>
      <c r="H1773" s="17" t="s">
        <v>13</v>
      </c>
      <c r="I1773" s="16" t="s">
        <v>14</v>
      </c>
      <c r="J1773" s="53">
        <v>200</v>
      </c>
      <c r="K1773" s="54">
        <v>5600</v>
      </c>
      <c r="L1773" s="1127">
        <v>0</v>
      </c>
      <c r="M1773" s="53">
        <v>0</v>
      </c>
      <c r="N1773" s="1081">
        <v>0</v>
      </c>
      <c r="O1773" s="53">
        <v>0</v>
      </c>
      <c r="P1773" s="1081">
        <v>0</v>
      </c>
      <c r="Q1773" s="53">
        <v>0</v>
      </c>
      <c r="R1773" s="1081">
        <v>28</v>
      </c>
      <c r="S1773" s="53">
        <v>5600</v>
      </c>
      <c r="T1773" s="1081">
        <v>0</v>
      </c>
      <c r="U1773" s="53">
        <v>0</v>
      </c>
      <c r="V1773" s="1081">
        <v>0</v>
      </c>
      <c r="W1773" s="53">
        <v>0</v>
      </c>
      <c r="X1773" s="1081">
        <v>0</v>
      </c>
      <c r="Y1773" s="53">
        <v>0</v>
      </c>
      <c r="Z1773" s="1081">
        <v>0</v>
      </c>
      <c r="AA1773" s="53">
        <v>0</v>
      </c>
      <c r="AB1773" s="1081">
        <v>0</v>
      </c>
      <c r="AC1773" s="53">
        <v>0</v>
      </c>
      <c r="AD1773" s="1081">
        <v>0</v>
      </c>
      <c r="AE1773" s="53">
        <v>0</v>
      </c>
      <c r="AF1773" s="1081">
        <v>0</v>
      </c>
      <c r="AG1773" s="53">
        <v>0</v>
      </c>
      <c r="AH1773" s="1081">
        <v>0</v>
      </c>
      <c r="AI1773" s="53">
        <v>0</v>
      </c>
    </row>
    <row r="1774" spans="2:39" s="6" customFormat="1" ht="66">
      <c r="B1774" s="55"/>
      <c r="C1774" s="1050" t="s">
        <v>1940</v>
      </c>
      <c r="D1774" s="64"/>
      <c r="E1774" s="1051">
        <v>28</v>
      </c>
      <c r="F1774" s="64" t="s">
        <v>11</v>
      </c>
      <c r="G1774" s="16" t="s">
        <v>12</v>
      </c>
      <c r="H1774" s="17" t="s">
        <v>13</v>
      </c>
      <c r="I1774" s="16" t="s">
        <v>14</v>
      </c>
      <c r="J1774" s="53">
        <v>300</v>
      </c>
      <c r="K1774" s="54">
        <v>8400</v>
      </c>
      <c r="L1774" s="1127">
        <v>0</v>
      </c>
      <c r="M1774" s="53">
        <v>0</v>
      </c>
      <c r="N1774" s="1081">
        <v>0</v>
      </c>
      <c r="O1774" s="53">
        <v>0</v>
      </c>
      <c r="P1774" s="1081">
        <v>0</v>
      </c>
      <c r="Q1774" s="53">
        <v>0</v>
      </c>
      <c r="R1774" s="1081">
        <v>28</v>
      </c>
      <c r="S1774" s="53">
        <v>8400</v>
      </c>
      <c r="T1774" s="1081">
        <v>0</v>
      </c>
      <c r="U1774" s="53">
        <v>0</v>
      </c>
      <c r="V1774" s="1081">
        <v>0</v>
      </c>
      <c r="W1774" s="53">
        <v>0</v>
      </c>
      <c r="X1774" s="1081">
        <v>0</v>
      </c>
      <c r="Y1774" s="53">
        <v>0</v>
      </c>
      <c r="Z1774" s="1081">
        <v>0</v>
      </c>
      <c r="AA1774" s="53">
        <v>0</v>
      </c>
      <c r="AB1774" s="1081">
        <v>0</v>
      </c>
      <c r="AC1774" s="53">
        <v>0</v>
      </c>
      <c r="AD1774" s="1081">
        <v>0</v>
      </c>
      <c r="AE1774" s="53">
        <v>0</v>
      </c>
      <c r="AF1774" s="1081">
        <v>0</v>
      </c>
      <c r="AG1774" s="53">
        <v>0</v>
      </c>
      <c r="AH1774" s="1081">
        <v>0</v>
      </c>
      <c r="AI1774" s="53">
        <v>0</v>
      </c>
    </row>
    <row r="1775" spans="2:39" s="6" customFormat="1" ht="66">
      <c r="B1775" s="55"/>
      <c r="C1775" s="1050" t="s">
        <v>1941</v>
      </c>
      <c r="D1775" s="64"/>
      <c r="E1775" s="1051">
        <v>7</v>
      </c>
      <c r="F1775" s="64" t="s">
        <v>22</v>
      </c>
      <c r="G1775" s="16" t="s">
        <v>12</v>
      </c>
      <c r="H1775" s="17" t="s">
        <v>13</v>
      </c>
      <c r="I1775" s="16" t="s">
        <v>14</v>
      </c>
      <c r="J1775" s="53">
        <v>350</v>
      </c>
      <c r="K1775" s="54">
        <v>2450</v>
      </c>
      <c r="L1775" s="1127">
        <v>0</v>
      </c>
      <c r="M1775" s="53">
        <v>0</v>
      </c>
      <c r="N1775" s="1081">
        <v>0</v>
      </c>
      <c r="O1775" s="53">
        <v>0</v>
      </c>
      <c r="P1775" s="1081">
        <v>0</v>
      </c>
      <c r="Q1775" s="53">
        <v>0</v>
      </c>
      <c r="R1775" s="1081">
        <v>7</v>
      </c>
      <c r="S1775" s="53">
        <v>2450</v>
      </c>
      <c r="T1775" s="1081">
        <v>0</v>
      </c>
      <c r="U1775" s="53">
        <v>0</v>
      </c>
      <c r="V1775" s="1081">
        <v>0</v>
      </c>
      <c r="W1775" s="53">
        <v>0</v>
      </c>
      <c r="X1775" s="1081">
        <v>0</v>
      </c>
      <c r="Y1775" s="53">
        <v>0</v>
      </c>
      <c r="Z1775" s="1081">
        <v>0</v>
      </c>
      <c r="AA1775" s="53">
        <v>0</v>
      </c>
      <c r="AB1775" s="1081">
        <v>0</v>
      </c>
      <c r="AC1775" s="53">
        <v>0</v>
      </c>
      <c r="AD1775" s="1081">
        <v>0</v>
      </c>
      <c r="AE1775" s="53">
        <v>0</v>
      </c>
      <c r="AF1775" s="1081">
        <v>0</v>
      </c>
      <c r="AG1775" s="53">
        <v>0</v>
      </c>
      <c r="AH1775" s="1081">
        <v>0</v>
      </c>
      <c r="AI1775" s="53">
        <v>0</v>
      </c>
    </row>
    <row r="1776" spans="2:39" s="6" customFormat="1" ht="66">
      <c r="B1776" s="55"/>
      <c r="C1776" s="1050" t="s">
        <v>1942</v>
      </c>
      <c r="D1776" s="64"/>
      <c r="E1776" s="1051">
        <v>28</v>
      </c>
      <c r="F1776" s="64" t="s">
        <v>11</v>
      </c>
      <c r="G1776" s="16" t="s">
        <v>12</v>
      </c>
      <c r="H1776" s="17" t="s">
        <v>13</v>
      </c>
      <c r="I1776" s="16" t="s">
        <v>14</v>
      </c>
      <c r="J1776" s="53">
        <v>100</v>
      </c>
      <c r="K1776" s="54">
        <v>2800</v>
      </c>
      <c r="L1776" s="1127">
        <v>0</v>
      </c>
      <c r="M1776" s="53">
        <v>0</v>
      </c>
      <c r="N1776" s="1081">
        <v>0</v>
      </c>
      <c r="O1776" s="53">
        <v>0</v>
      </c>
      <c r="P1776" s="1081">
        <v>0</v>
      </c>
      <c r="Q1776" s="53">
        <v>0</v>
      </c>
      <c r="R1776" s="1081">
        <v>28</v>
      </c>
      <c r="S1776" s="53">
        <v>2800</v>
      </c>
      <c r="T1776" s="1081">
        <v>0</v>
      </c>
      <c r="U1776" s="53">
        <v>0</v>
      </c>
      <c r="V1776" s="1081">
        <v>0</v>
      </c>
      <c r="W1776" s="53">
        <v>0</v>
      </c>
      <c r="X1776" s="1081">
        <v>0</v>
      </c>
      <c r="Y1776" s="53">
        <v>0</v>
      </c>
      <c r="Z1776" s="1081">
        <v>0</v>
      </c>
      <c r="AA1776" s="53">
        <v>0</v>
      </c>
      <c r="AB1776" s="1081">
        <v>0</v>
      </c>
      <c r="AC1776" s="53">
        <v>0</v>
      </c>
      <c r="AD1776" s="1081">
        <v>0</v>
      </c>
      <c r="AE1776" s="53">
        <v>0</v>
      </c>
      <c r="AF1776" s="1081">
        <v>0</v>
      </c>
      <c r="AG1776" s="53">
        <v>0</v>
      </c>
      <c r="AH1776" s="1081">
        <v>0</v>
      </c>
      <c r="AI1776" s="53">
        <v>0</v>
      </c>
    </row>
    <row r="1777" spans="2:35" s="6" customFormat="1" ht="66">
      <c r="B1777" s="55"/>
      <c r="C1777" s="1050" t="s">
        <v>1943</v>
      </c>
      <c r="D1777" s="64"/>
      <c r="E1777" s="1051">
        <v>35</v>
      </c>
      <c r="F1777" s="64" t="s">
        <v>11</v>
      </c>
      <c r="G1777" s="16" t="s">
        <v>12</v>
      </c>
      <c r="H1777" s="17" t="s">
        <v>13</v>
      </c>
      <c r="I1777" s="16" t="s">
        <v>14</v>
      </c>
      <c r="J1777" s="53">
        <v>250</v>
      </c>
      <c r="K1777" s="54">
        <v>8750</v>
      </c>
      <c r="L1777" s="1127">
        <v>0</v>
      </c>
      <c r="M1777" s="53">
        <v>0</v>
      </c>
      <c r="N1777" s="1081">
        <v>0</v>
      </c>
      <c r="O1777" s="53">
        <v>0</v>
      </c>
      <c r="P1777" s="1081">
        <v>0</v>
      </c>
      <c r="Q1777" s="53">
        <v>0</v>
      </c>
      <c r="R1777" s="1081">
        <v>35</v>
      </c>
      <c r="S1777" s="53">
        <v>8750</v>
      </c>
      <c r="T1777" s="1081">
        <v>0</v>
      </c>
      <c r="U1777" s="53">
        <v>0</v>
      </c>
      <c r="V1777" s="1081">
        <v>0</v>
      </c>
      <c r="W1777" s="53">
        <v>0</v>
      </c>
      <c r="X1777" s="1081">
        <v>0</v>
      </c>
      <c r="Y1777" s="53">
        <v>0</v>
      </c>
      <c r="Z1777" s="1081">
        <v>0</v>
      </c>
      <c r="AA1777" s="53">
        <v>0</v>
      </c>
      <c r="AB1777" s="1081">
        <v>0</v>
      </c>
      <c r="AC1777" s="53">
        <v>0</v>
      </c>
      <c r="AD1777" s="1081">
        <v>0</v>
      </c>
      <c r="AE1777" s="53">
        <v>0</v>
      </c>
      <c r="AF1777" s="1081">
        <v>0</v>
      </c>
      <c r="AG1777" s="53">
        <v>0</v>
      </c>
      <c r="AH1777" s="1081">
        <v>0</v>
      </c>
      <c r="AI1777" s="53">
        <v>0</v>
      </c>
    </row>
    <row r="1778" spans="2:35" s="6" customFormat="1" ht="66">
      <c r="B1778" s="55"/>
      <c r="C1778" s="1050" t="s">
        <v>1944</v>
      </c>
      <c r="D1778" s="64"/>
      <c r="E1778" s="1051">
        <v>35</v>
      </c>
      <c r="F1778" s="64" t="s">
        <v>11</v>
      </c>
      <c r="G1778" s="16" t="s">
        <v>12</v>
      </c>
      <c r="H1778" s="17" t="s">
        <v>13</v>
      </c>
      <c r="I1778" s="16" t="s">
        <v>14</v>
      </c>
      <c r="J1778" s="53">
        <v>200</v>
      </c>
      <c r="K1778" s="54">
        <v>7000</v>
      </c>
      <c r="L1778" s="1127">
        <v>0</v>
      </c>
      <c r="M1778" s="53">
        <v>0</v>
      </c>
      <c r="N1778" s="1081">
        <v>0</v>
      </c>
      <c r="O1778" s="53">
        <v>0</v>
      </c>
      <c r="P1778" s="1081">
        <v>0</v>
      </c>
      <c r="Q1778" s="53">
        <v>0</v>
      </c>
      <c r="R1778" s="1081">
        <v>35</v>
      </c>
      <c r="S1778" s="53">
        <v>7000</v>
      </c>
      <c r="T1778" s="1081">
        <v>0</v>
      </c>
      <c r="U1778" s="53">
        <v>0</v>
      </c>
      <c r="V1778" s="1081">
        <v>0</v>
      </c>
      <c r="W1778" s="53">
        <v>0</v>
      </c>
      <c r="X1778" s="1081">
        <v>0</v>
      </c>
      <c r="Y1778" s="53">
        <v>0</v>
      </c>
      <c r="Z1778" s="1081">
        <v>0</v>
      </c>
      <c r="AA1778" s="53">
        <v>0</v>
      </c>
      <c r="AB1778" s="1081">
        <v>0</v>
      </c>
      <c r="AC1778" s="53">
        <v>0</v>
      </c>
      <c r="AD1778" s="1081">
        <v>0</v>
      </c>
      <c r="AE1778" s="53">
        <v>0</v>
      </c>
      <c r="AF1778" s="1081">
        <v>0</v>
      </c>
      <c r="AG1778" s="53">
        <v>0</v>
      </c>
      <c r="AH1778" s="1081">
        <v>0</v>
      </c>
      <c r="AI1778" s="53">
        <v>0</v>
      </c>
    </row>
    <row r="1779" spans="2:35" s="6" customFormat="1" ht="66">
      <c r="B1779" s="55"/>
      <c r="C1779" s="1050" t="s">
        <v>1945</v>
      </c>
      <c r="D1779" s="64"/>
      <c r="E1779" s="1051">
        <v>35</v>
      </c>
      <c r="F1779" s="64" t="s">
        <v>11</v>
      </c>
      <c r="G1779" s="16" t="s">
        <v>12</v>
      </c>
      <c r="H1779" s="17" t="s">
        <v>13</v>
      </c>
      <c r="I1779" s="16" t="s">
        <v>14</v>
      </c>
      <c r="J1779" s="53">
        <v>200</v>
      </c>
      <c r="K1779" s="54">
        <v>7000</v>
      </c>
      <c r="L1779" s="1127">
        <v>0</v>
      </c>
      <c r="M1779" s="53">
        <v>0</v>
      </c>
      <c r="N1779" s="1081">
        <v>0</v>
      </c>
      <c r="O1779" s="53">
        <v>0</v>
      </c>
      <c r="P1779" s="1081">
        <v>0</v>
      </c>
      <c r="Q1779" s="53">
        <v>0</v>
      </c>
      <c r="R1779" s="1081">
        <v>35</v>
      </c>
      <c r="S1779" s="53">
        <v>7000</v>
      </c>
      <c r="T1779" s="1081">
        <v>0</v>
      </c>
      <c r="U1779" s="53">
        <v>0</v>
      </c>
      <c r="V1779" s="1081">
        <v>0</v>
      </c>
      <c r="W1779" s="53">
        <v>0</v>
      </c>
      <c r="X1779" s="1081">
        <v>0</v>
      </c>
      <c r="Y1779" s="53">
        <v>0</v>
      </c>
      <c r="Z1779" s="1081">
        <v>0</v>
      </c>
      <c r="AA1779" s="53">
        <v>0</v>
      </c>
      <c r="AB1779" s="1081">
        <v>0</v>
      </c>
      <c r="AC1779" s="53">
        <v>0</v>
      </c>
      <c r="AD1779" s="1081">
        <v>0</v>
      </c>
      <c r="AE1779" s="53">
        <v>0</v>
      </c>
      <c r="AF1779" s="1081">
        <v>0</v>
      </c>
      <c r="AG1779" s="53">
        <v>0</v>
      </c>
      <c r="AH1779" s="1081">
        <v>0</v>
      </c>
      <c r="AI1779" s="53">
        <v>0</v>
      </c>
    </row>
    <row r="1780" spans="2:35" s="6" customFormat="1" ht="66">
      <c r="B1780" s="55"/>
      <c r="C1780" s="1050" t="s">
        <v>1946</v>
      </c>
      <c r="D1780" s="64"/>
      <c r="E1780" s="1051">
        <v>28</v>
      </c>
      <c r="F1780" s="64" t="s">
        <v>22</v>
      </c>
      <c r="G1780" s="16" t="s">
        <v>12</v>
      </c>
      <c r="H1780" s="17" t="s">
        <v>13</v>
      </c>
      <c r="I1780" s="16" t="s">
        <v>14</v>
      </c>
      <c r="J1780" s="53">
        <v>300</v>
      </c>
      <c r="K1780" s="54">
        <v>8400</v>
      </c>
      <c r="L1780" s="1127">
        <v>0</v>
      </c>
      <c r="M1780" s="53">
        <v>0</v>
      </c>
      <c r="N1780" s="1081">
        <v>0</v>
      </c>
      <c r="O1780" s="53">
        <v>0</v>
      </c>
      <c r="P1780" s="1081">
        <v>0</v>
      </c>
      <c r="Q1780" s="53">
        <v>0</v>
      </c>
      <c r="R1780" s="1081">
        <v>28</v>
      </c>
      <c r="S1780" s="53">
        <v>8400</v>
      </c>
      <c r="T1780" s="1081">
        <v>0</v>
      </c>
      <c r="U1780" s="53">
        <v>0</v>
      </c>
      <c r="V1780" s="1081">
        <v>0</v>
      </c>
      <c r="W1780" s="53">
        <v>0</v>
      </c>
      <c r="X1780" s="1081">
        <v>0</v>
      </c>
      <c r="Y1780" s="53">
        <v>0</v>
      </c>
      <c r="Z1780" s="1081">
        <v>0</v>
      </c>
      <c r="AA1780" s="53">
        <v>0</v>
      </c>
      <c r="AB1780" s="1081">
        <v>0</v>
      </c>
      <c r="AC1780" s="53">
        <v>0</v>
      </c>
      <c r="AD1780" s="1081">
        <v>0</v>
      </c>
      <c r="AE1780" s="53">
        <v>0</v>
      </c>
      <c r="AF1780" s="1081">
        <v>0</v>
      </c>
      <c r="AG1780" s="53">
        <v>0</v>
      </c>
      <c r="AH1780" s="1081">
        <v>0</v>
      </c>
      <c r="AI1780" s="53">
        <v>0</v>
      </c>
    </row>
    <row r="1781" spans="2:35" s="6" customFormat="1" ht="66">
      <c r="B1781" s="55"/>
      <c r="C1781" s="1050" t="s">
        <v>1947</v>
      </c>
      <c r="D1781" s="64"/>
      <c r="E1781" s="1051">
        <v>7</v>
      </c>
      <c r="F1781" s="64" t="s">
        <v>22</v>
      </c>
      <c r="G1781" s="16" t="s">
        <v>12</v>
      </c>
      <c r="H1781" s="17" t="s">
        <v>13</v>
      </c>
      <c r="I1781" s="16" t="s">
        <v>14</v>
      </c>
      <c r="J1781" s="53">
        <v>350</v>
      </c>
      <c r="K1781" s="54">
        <v>2450</v>
      </c>
      <c r="L1781" s="1127">
        <v>0</v>
      </c>
      <c r="M1781" s="53">
        <v>0</v>
      </c>
      <c r="N1781" s="1081">
        <v>0</v>
      </c>
      <c r="O1781" s="53">
        <v>0</v>
      </c>
      <c r="P1781" s="1081">
        <v>0</v>
      </c>
      <c r="Q1781" s="53">
        <v>0</v>
      </c>
      <c r="R1781" s="1081">
        <v>7</v>
      </c>
      <c r="S1781" s="53">
        <v>2450</v>
      </c>
      <c r="T1781" s="1081">
        <v>0</v>
      </c>
      <c r="U1781" s="53">
        <v>0</v>
      </c>
      <c r="V1781" s="1081">
        <v>0</v>
      </c>
      <c r="W1781" s="53">
        <v>0</v>
      </c>
      <c r="X1781" s="1081">
        <v>0</v>
      </c>
      <c r="Y1781" s="53">
        <v>0</v>
      </c>
      <c r="Z1781" s="1081">
        <v>0</v>
      </c>
      <c r="AA1781" s="53">
        <v>0</v>
      </c>
      <c r="AB1781" s="1081">
        <v>0</v>
      </c>
      <c r="AC1781" s="53">
        <v>0</v>
      </c>
      <c r="AD1781" s="1081">
        <v>0</v>
      </c>
      <c r="AE1781" s="53">
        <v>0</v>
      </c>
      <c r="AF1781" s="1081">
        <v>0</v>
      </c>
      <c r="AG1781" s="53">
        <v>0</v>
      </c>
      <c r="AH1781" s="1081">
        <v>0</v>
      </c>
      <c r="AI1781" s="53">
        <v>0</v>
      </c>
    </row>
    <row r="1782" spans="2:35" s="6" customFormat="1" ht="66">
      <c r="B1782" s="55"/>
      <c r="C1782" s="1050" t="s">
        <v>1948</v>
      </c>
      <c r="D1782" s="64"/>
      <c r="E1782" s="1051">
        <v>7</v>
      </c>
      <c r="F1782" s="64" t="s">
        <v>149</v>
      </c>
      <c r="G1782" s="16" t="s">
        <v>12</v>
      </c>
      <c r="H1782" s="17" t="s">
        <v>13</v>
      </c>
      <c r="I1782" s="16" t="s">
        <v>14</v>
      </c>
      <c r="J1782" s="53">
        <v>250</v>
      </c>
      <c r="K1782" s="54">
        <v>1750</v>
      </c>
      <c r="L1782" s="1127">
        <v>0</v>
      </c>
      <c r="M1782" s="53">
        <v>0</v>
      </c>
      <c r="N1782" s="1081">
        <v>0</v>
      </c>
      <c r="O1782" s="53">
        <v>0</v>
      </c>
      <c r="P1782" s="1081">
        <v>0</v>
      </c>
      <c r="Q1782" s="53">
        <v>0</v>
      </c>
      <c r="R1782" s="1081">
        <v>7</v>
      </c>
      <c r="S1782" s="53">
        <v>1750</v>
      </c>
      <c r="T1782" s="1081">
        <v>0</v>
      </c>
      <c r="U1782" s="53">
        <v>0</v>
      </c>
      <c r="V1782" s="1081">
        <v>0</v>
      </c>
      <c r="W1782" s="53">
        <v>0</v>
      </c>
      <c r="X1782" s="1081">
        <v>0</v>
      </c>
      <c r="Y1782" s="53">
        <v>0</v>
      </c>
      <c r="Z1782" s="1081">
        <v>0</v>
      </c>
      <c r="AA1782" s="53">
        <v>0</v>
      </c>
      <c r="AB1782" s="1081">
        <v>0</v>
      </c>
      <c r="AC1782" s="53">
        <v>0</v>
      </c>
      <c r="AD1782" s="1081">
        <v>0</v>
      </c>
      <c r="AE1782" s="53">
        <v>0</v>
      </c>
      <c r="AF1782" s="1081">
        <v>0</v>
      </c>
      <c r="AG1782" s="53">
        <v>0</v>
      </c>
      <c r="AH1782" s="1081">
        <v>0</v>
      </c>
      <c r="AI1782" s="53">
        <v>0</v>
      </c>
    </row>
    <row r="1783" spans="2:35" s="6" customFormat="1" ht="66">
      <c r="B1783" s="55"/>
      <c r="C1783" s="1050" t="s">
        <v>1949</v>
      </c>
      <c r="D1783" s="64"/>
      <c r="E1783" s="1051">
        <v>7</v>
      </c>
      <c r="F1783" s="64" t="s">
        <v>111</v>
      </c>
      <c r="G1783" s="16" t="s">
        <v>12</v>
      </c>
      <c r="H1783" s="17" t="s">
        <v>13</v>
      </c>
      <c r="I1783" s="16" t="s">
        <v>14</v>
      </c>
      <c r="J1783" s="53">
        <v>450</v>
      </c>
      <c r="K1783" s="54">
        <v>3150</v>
      </c>
      <c r="L1783" s="1127">
        <v>0</v>
      </c>
      <c r="M1783" s="53">
        <v>0</v>
      </c>
      <c r="N1783" s="1081">
        <v>0</v>
      </c>
      <c r="O1783" s="53">
        <v>0</v>
      </c>
      <c r="P1783" s="1081">
        <v>0</v>
      </c>
      <c r="Q1783" s="53">
        <v>0</v>
      </c>
      <c r="R1783" s="1081">
        <v>7</v>
      </c>
      <c r="S1783" s="53">
        <v>3150</v>
      </c>
      <c r="T1783" s="1081">
        <v>0</v>
      </c>
      <c r="U1783" s="53">
        <v>0</v>
      </c>
      <c r="V1783" s="1081">
        <v>0</v>
      </c>
      <c r="W1783" s="53">
        <v>0</v>
      </c>
      <c r="X1783" s="1081">
        <v>0</v>
      </c>
      <c r="Y1783" s="53">
        <v>0</v>
      </c>
      <c r="Z1783" s="1081">
        <v>0</v>
      </c>
      <c r="AA1783" s="53">
        <v>0</v>
      </c>
      <c r="AB1783" s="1081">
        <v>0</v>
      </c>
      <c r="AC1783" s="53">
        <v>0</v>
      </c>
      <c r="AD1783" s="1081">
        <v>0</v>
      </c>
      <c r="AE1783" s="53">
        <v>0</v>
      </c>
      <c r="AF1783" s="1081">
        <v>0</v>
      </c>
      <c r="AG1783" s="53">
        <v>0</v>
      </c>
      <c r="AH1783" s="1081">
        <v>0</v>
      </c>
      <c r="AI1783" s="53">
        <v>0</v>
      </c>
    </row>
    <row r="1784" spans="2:35" s="6" customFormat="1" ht="66">
      <c r="B1784" s="237"/>
      <c r="C1784" s="1050" t="s">
        <v>1950</v>
      </c>
      <c r="D1784" s="64"/>
      <c r="E1784" s="1051">
        <v>28</v>
      </c>
      <c r="F1784" s="64" t="s">
        <v>22</v>
      </c>
      <c r="G1784" s="16" t="s">
        <v>12</v>
      </c>
      <c r="H1784" s="17" t="s">
        <v>13</v>
      </c>
      <c r="I1784" s="16" t="s">
        <v>14</v>
      </c>
      <c r="J1784" s="53">
        <v>45</v>
      </c>
      <c r="K1784" s="54">
        <v>1260</v>
      </c>
      <c r="L1784" s="1127">
        <v>0</v>
      </c>
      <c r="M1784" s="53">
        <v>0</v>
      </c>
      <c r="N1784" s="1081">
        <v>0</v>
      </c>
      <c r="O1784" s="53">
        <v>0</v>
      </c>
      <c r="P1784" s="1081">
        <v>0</v>
      </c>
      <c r="Q1784" s="53">
        <v>0</v>
      </c>
      <c r="R1784" s="1081">
        <v>28</v>
      </c>
      <c r="S1784" s="53">
        <v>1260</v>
      </c>
      <c r="T1784" s="1081">
        <v>0</v>
      </c>
      <c r="U1784" s="53">
        <v>0</v>
      </c>
      <c r="V1784" s="1081">
        <v>0</v>
      </c>
      <c r="W1784" s="53">
        <v>0</v>
      </c>
      <c r="X1784" s="1081">
        <v>0</v>
      </c>
      <c r="Y1784" s="53">
        <v>0</v>
      </c>
      <c r="Z1784" s="1081">
        <v>0</v>
      </c>
      <c r="AA1784" s="53">
        <v>0</v>
      </c>
      <c r="AB1784" s="1081">
        <v>0</v>
      </c>
      <c r="AC1784" s="53">
        <v>0</v>
      </c>
      <c r="AD1784" s="1081">
        <v>0</v>
      </c>
      <c r="AE1784" s="53">
        <v>0</v>
      </c>
      <c r="AF1784" s="1081">
        <v>0</v>
      </c>
      <c r="AG1784" s="53">
        <v>0</v>
      </c>
      <c r="AH1784" s="1081">
        <v>0</v>
      </c>
      <c r="AI1784" s="53">
        <v>0</v>
      </c>
    </row>
    <row r="1785" spans="2:35" s="6" customFormat="1" ht="132">
      <c r="B1785" s="237"/>
      <c r="C1785" s="1050" t="s">
        <v>1951</v>
      </c>
      <c r="D1785" s="64"/>
      <c r="E1785" s="1051">
        <v>5</v>
      </c>
      <c r="F1785" s="64" t="s">
        <v>11</v>
      </c>
      <c r="G1785" s="16" t="s">
        <v>12</v>
      </c>
      <c r="H1785" s="17" t="s">
        <v>13</v>
      </c>
      <c r="I1785" s="16" t="s">
        <v>14</v>
      </c>
      <c r="J1785" s="53">
        <v>950</v>
      </c>
      <c r="K1785" s="54">
        <v>4750</v>
      </c>
      <c r="L1785" s="1127">
        <v>0</v>
      </c>
      <c r="M1785" s="53">
        <v>0</v>
      </c>
      <c r="N1785" s="1081">
        <v>0</v>
      </c>
      <c r="O1785" s="53">
        <v>0</v>
      </c>
      <c r="P1785" s="1081">
        <v>0</v>
      </c>
      <c r="Q1785" s="53">
        <v>0</v>
      </c>
      <c r="R1785" s="1081">
        <v>5</v>
      </c>
      <c r="S1785" s="53">
        <v>4750</v>
      </c>
      <c r="T1785" s="1081">
        <v>0</v>
      </c>
      <c r="U1785" s="53">
        <v>0</v>
      </c>
      <c r="V1785" s="1081">
        <v>0</v>
      </c>
      <c r="W1785" s="53">
        <v>0</v>
      </c>
      <c r="X1785" s="1081">
        <v>0</v>
      </c>
      <c r="Y1785" s="53">
        <v>0</v>
      </c>
      <c r="Z1785" s="1081">
        <v>0</v>
      </c>
      <c r="AA1785" s="53">
        <v>0</v>
      </c>
      <c r="AB1785" s="1081">
        <v>0</v>
      </c>
      <c r="AC1785" s="53">
        <v>0</v>
      </c>
      <c r="AD1785" s="1081">
        <v>0</v>
      </c>
      <c r="AE1785" s="53">
        <v>0</v>
      </c>
      <c r="AF1785" s="1081">
        <v>0</v>
      </c>
      <c r="AG1785" s="53">
        <v>0</v>
      </c>
      <c r="AH1785" s="1081">
        <v>0</v>
      </c>
      <c r="AI1785" s="53">
        <v>0</v>
      </c>
    </row>
    <row r="1786" spans="2:35" s="6" customFormat="1" ht="108">
      <c r="B1786" s="55"/>
      <c r="C1786" s="1050" t="s">
        <v>1952</v>
      </c>
      <c r="D1786" s="64"/>
      <c r="E1786" s="1051">
        <v>5</v>
      </c>
      <c r="F1786" s="64" t="s">
        <v>11</v>
      </c>
      <c r="G1786" s="16" t="s">
        <v>12</v>
      </c>
      <c r="H1786" s="17" t="s">
        <v>13</v>
      </c>
      <c r="I1786" s="16" t="s">
        <v>14</v>
      </c>
      <c r="J1786" s="53">
        <v>1700</v>
      </c>
      <c r="K1786" s="54">
        <v>8500</v>
      </c>
      <c r="L1786" s="1127">
        <v>0</v>
      </c>
      <c r="M1786" s="53">
        <v>0</v>
      </c>
      <c r="N1786" s="1081">
        <v>0</v>
      </c>
      <c r="O1786" s="53">
        <v>0</v>
      </c>
      <c r="P1786" s="1081">
        <v>0</v>
      </c>
      <c r="Q1786" s="53">
        <v>0</v>
      </c>
      <c r="R1786" s="1081">
        <v>5</v>
      </c>
      <c r="S1786" s="53">
        <v>8500</v>
      </c>
      <c r="T1786" s="1081">
        <v>0</v>
      </c>
      <c r="U1786" s="53">
        <v>0</v>
      </c>
      <c r="V1786" s="1081">
        <v>0</v>
      </c>
      <c r="W1786" s="53">
        <v>0</v>
      </c>
      <c r="X1786" s="1081">
        <v>0</v>
      </c>
      <c r="Y1786" s="53">
        <v>0</v>
      </c>
      <c r="Z1786" s="1081">
        <v>0</v>
      </c>
      <c r="AA1786" s="53">
        <v>0</v>
      </c>
      <c r="AB1786" s="1081">
        <v>0</v>
      </c>
      <c r="AC1786" s="53">
        <v>0</v>
      </c>
      <c r="AD1786" s="1081">
        <v>0</v>
      </c>
      <c r="AE1786" s="53">
        <v>0</v>
      </c>
      <c r="AF1786" s="1081">
        <v>0</v>
      </c>
      <c r="AG1786" s="53">
        <v>0</v>
      </c>
      <c r="AH1786" s="1081">
        <v>0</v>
      </c>
      <c r="AI1786" s="53">
        <v>0</v>
      </c>
    </row>
    <row r="1787" spans="2:35" s="6" customFormat="1" ht="72">
      <c r="B1787" s="55"/>
      <c r="C1787" s="1050" t="s">
        <v>1953</v>
      </c>
      <c r="D1787" s="64"/>
      <c r="E1787" s="1051">
        <v>5</v>
      </c>
      <c r="F1787" s="64" t="s">
        <v>11</v>
      </c>
      <c r="G1787" s="16" t="s">
        <v>12</v>
      </c>
      <c r="H1787" s="17" t="s">
        <v>13</v>
      </c>
      <c r="I1787" s="16" t="s">
        <v>14</v>
      </c>
      <c r="J1787" s="53">
        <v>6500</v>
      </c>
      <c r="K1787" s="54">
        <v>32500</v>
      </c>
      <c r="L1787" s="1127">
        <v>0</v>
      </c>
      <c r="M1787" s="53">
        <v>0</v>
      </c>
      <c r="N1787" s="1081">
        <v>0</v>
      </c>
      <c r="O1787" s="53">
        <v>0</v>
      </c>
      <c r="P1787" s="1081">
        <v>0</v>
      </c>
      <c r="Q1787" s="53">
        <v>0</v>
      </c>
      <c r="R1787" s="1081">
        <v>5</v>
      </c>
      <c r="S1787" s="53">
        <v>32500</v>
      </c>
      <c r="T1787" s="1081">
        <v>0</v>
      </c>
      <c r="U1787" s="53">
        <v>0</v>
      </c>
      <c r="V1787" s="1081">
        <v>0</v>
      </c>
      <c r="W1787" s="53">
        <v>0</v>
      </c>
      <c r="X1787" s="1081">
        <v>0</v>
      </c>
      <c r="Y1787" s="53">
        <v>0</v>
      </c>
      <c r="Z1787" s="1081">
        <v>0</v>
      </c>
      <c r="AA1787" s="53">
        <v>0</v>
      </c>
      <c r="AB1787" s="1081">
        <v>0</v>
      </c>
      <c r="AC1787" s="53">
        <v>0</v>
      </c>
      <c r="AD1787" s="1081">
        <v>0</v>
      </c>
      <c r="AE1787" s="53">
        <v>0</v>
      </c>
      <c r="AF1787" s="1081">
        <v>0</v>
      </c>
      <c r="AG1787" s="53">
        <v>0</v>
      </c>
      <c r="AH1787" s="1081">
        <v>0</v>
      </c>
      <c r="AI1787" s="53">
        <v>0</v>
      </c>
    </row>
    <row r="1788" spans="2:35" s="6" customFormat="1" ht="66">
      <c r="B1788" s="55"/>
      <c r="C1788" s="1050" t="s">
        <v>1954</v>
      </c>
      <c r="D1788" s="64"/>
      <c r="E1788" s="1051">
        <v>5</v>
      </c>
      <c r="F1788" s="64" t="s">
        <v>11</v>
      </c>
      <c r="G1788" s="16" t="s">
        <v>12</v>
      </c>
      <c r="H1788" s="17" t="s">
        <v>13</v>
      </c>
      <c r="I1788" s="16" t="s">
        <v>14</v>
      </c>
      <c r="J1788" s="53">
        <v>1500</v>
      </c>
      <c r="K1788" s="54">
        <v>7500</v>
      </c>
      <c r="L1788" s="1127">
        <v>0</v>
      </c>
      <c r="M1788" s="53">
        <v>0</v>
      </c>
      <c r="N1788" s="1081">
        <v>0</v>
      </c>
      <c r="O1788" s="53">
        <v>0</v>
      </c>
      <c r="P1788" s="1081">
        <v>0</v>
      </c>
      <c r="Q1788" s="53">
        <v>0</v>
      </c>
      <c r="R1788" s="1081">
        <v>5</v>
      </c>
      <c r="S1788" s="53">
        <v>7500</v>
      </c>
      <c r="T1788" s="1081">
        <v>0</v>
      </c>
      <c r="U1788" s="53">
        <v>0</v>
      </c>
      <c r="V1788" s="1081">
        <v>0</v>
      </c>
      <c r="W1788" s="53">
        <v>0</v>
      </c>
      <c r="X1788" s="1081">
        <v>0</v>
      </c>
      <c r="Y1788" s="53">
        <v>0</v>
      </c>
      <c r="Z1788" s="1081">
        <v>0</v>
      </c>
      <c r="AA1788" s="53">
        <v>0</v>
      </c>
      <c r="AB1788" s="1081">
        <v>0</v>
      </c>
      <c r="AC1788" s="53">
        <v>0</v>
      </c>
      <c r="AD1788" s="1081">
        <v>0</v>
      </c>
      <c r="AE1788" s="53">
        <v>0</v>
      </c>
      <c r="AF1788" s="1081">
        <v>0</v>
      </c>
      <c r="AG1788" s="53">
        <v>0</v>
      </c>
      <c r="AH1788" s="1081">
        <v>0</v>
      </c>
      <c r="AI1788" s="53">
        <v>0</v>
      </c>
    </row>
    <row r="1789" spans="2:35" s="6" customFormat="1" ht="66">
      <c r="B1789" s="55"/>
      <c r="C1789" s="1050" t="s">
        <v>1955</v>
      </c>
      <c r="D1789" s="64"/>
      <c r="E1789" s="1051">
        <v>5</v>
      </c>
      <c r="F1789" s="64" t="s">
        <v>11</v>
      </c>
      <c r="G1789" s="16" t="s">
        <v>12</v>
      </c>
      <c r="H1789" s="17" t="s">
        <v>13</v>
      </c>
      <c r="I1789" s="16" t="s">
        <v>14</v>
      </c>
      <c r="J1789" s="53">
        <v>2800</v>
      </c>
      <c r="K1789" s="54">
        <v>14000</v>
      </c>
      <c r="L1789" s="1127">
        <v>0</v>
      </c>
      <c r="M1789" s="53">
        <v>0</v>
      </c>
      <c r="N1789" s="1081">
        <v>0</v>
      </c>
      <c r="O1789" s="53">
        <v>0</v>
      </c>
      <c r="P1789" s="1081">
        <v>0</v>
      </c>
      <c r="Q1789" s="53">
        <v>0</v>
      </c>
      <c r="R1789" s="1081">
        <v>5</v>
      </c>
      <c r="S1789" s="53">
        <v>14000</v>
      </c>
      <c r="T1789" s="1081">
        <v>0</v>
      </c>
      <c r="U1789" s="53">
        <v>0</v>
      </c>
      <c r="V1789" s="1081">
        <v>0</v>
      </c>
      <c r="W1789" s="53">
        <v>0</v>
      </c>
      <c r="X1789" s="1081">
        <v>0</v>
      </c>
      <c r="Y1789" s="53">
        <v>0</v>
      </c>
      <c r="Z1789" s="1081">
        <v>0</v>
      </c>
      <c r="AA1789" s="53">
        <v>0</v>
      </c>
      <c r="AB1789" s="1081">
        <v>0</v>
      </c>
      <c r="AC1789" s="53">
        <v>0</v>
      </c>
      <c r="AD1789" s="1081">
        <v>0</v>
      </c>
      <c r="AE1789" s="53">
        <v>0</v>
      </c>
      <c r="AF1789" s="1081">
        <v>0</v>
      </c>
      <c r="AG1789" s="53">
        <v>0</v>
      </c>
      <c r="AH1789" s="1081">
        <v>0</v>
      </c>
      <c r="AI1789" s="53">
        <v>0</v>
      </c>
    </row>
    <row r="1790" spans="2:35" s="6" customFormat="1" ht="66">
      <c r="B1790" s="55"/>
      <c r="C1790" s="1050" t="s">
        <v>1956</v>
      </c>
      <c r="D1790" s="64"/>
      <c r="E1790" s="1051">
        <v>5</v>
      </c>
      <c r="F1790" s="64" t="s">
        <v>11</v>
      </c>
      <c r="G1790" s="16" t="s">
        <v>12</v>
      </c>
      <c r="H1790" s="17" t="s">
        <v>13</v>
      </c>
      <c r="I1790" s="16" t="s">
        <v>14</v>
      </c>
      <c r="J1790" s="53">
        <v>1500</v>
      </c>
      <c r="K1790" s="54">
        <v>7500</v>
      </c>
      <c r="L1790" s="1127">
        <v>0</v>
      </c>
      <c r="M1790" s="53">
        <v>0</v>
      </c>
      <c r="N1790" s="1081">
        <v>0</v>
      </c>
      <c r="O1790" s="53">
        <v>0</v>
      </c>
      <c r="P1790" s="1081">
        <v>0</v>
      </c>
      <c r="Q1790" s="53">
        <v>0</v>
      </c>
      <c r="R1790" s="1081">
        <v>5</v>
      </c>
      <c r="S1790" s="53">
        <v>7500</v>
      </c>
      <c r="T1790" s="1081">
        <v>0</v>
      </c>
      <c r="U1790" s="53">
        <v>0</v>
      </c>
      <c r="V1790" s="1081">
        <v>0</v>
      </c>
      <c r="W1790" s="53">
        <v>0</v>
      </c>
      <c r="X1790" s="1081">
        <v>0</v>
      </c>
      <c r="Y1790" s="53">
        <v>0</v>
      </c>
      <c r="Z1790" s="1081">
        <v>0</v>
      </c>
      <c r="AA1790" s="53">
        <v>0</v>
      </c>
      <c r="AB1790" s="1081">
        <v>0</v>
      </c>
      <c r="AC1790" s="53">
        <v>0</v>
      </c>
      <c r="AD1790" s="1081">
        <v>0</v>
      </c>
      <c r="AE1790" s="53">
        <v>0</v>
      </c>
      <c r="AF1790" s="1081">
        <v>0</v>
      </c>
      <c r="AG1790" s="53">
        <v>0</v>
      </c>
      <c r="AH1790" s="1081">
        <v>0</v>
      </c>
      <c r="AI1790" s="53">
        <v>0</v>
      </c>
    </row>
    <row r="1791" spans="2:35" s="6" customFormat="1" ht="66">
      <c r="B1791" s="55"/>
      <c r="C1791" s="1050" t="s">
        <v>1957</v>
      </c>
      <c r="D1791" s="64"/>
      <c r="E1791" s="1051">
        <v>5</v>
      </c>
      <c r="F1791" s="64" t="s">
        <v>11</v>
      </c>
      <c r="G1791" s="16" t="s">
        <v>12</v>
      </c>
      <c r="H1791" s="17" t="s">
        <v>13</v>
      </c>
      <c r="I1791" s="16" t="s">
        <v>14</v>
      </c>
      <c r="J1791" s="53">
        <v>2500</v>
      </c>
      <c r="K1791" s="54">
        <v>12500</v>
      </c>
      <c r="L1791" s="1127">
        <v>0</v>
      </c>
      <c r="M1791" s="53">
        <v>0</v>
      </c>
      <c r="N1791" s="1081">
        <v>0</v>
      </c>
      <c r="O1791" s="53">
        <v>0</v>
      </c>
      <c r="P1791" s="1081">
        <v>0</v>
      </c>
      <c r="Q1791" s="53">
        <v>0</v>
      </c>
      <c r="R1791" s="1081">
        <v>5</v>
      </c>
      <c r="S1791" s="53">
        <v>12500</v>
      </c>
      <c r="T1791" s="1081">
        <v>0</v>
      </c>
      <c r="U1791" s="53">
        <v>0</v>
      </c>
      <c r="V1791" s="1081">
        <v>0</v>
      </c>
      <c r="W1791" s="53">
        <v>0</v>
      </c>
      <c r="X1791" s="1081">
        <v>0</v>
      </c>
      <c r="Y1791" s="53">
        <v>0</v>
      </c>
      <c r="Z1791" s="1081">
        <v>0</v>
      </c>
      <c r="AA1791" s="53">
        <v>0</v>
      </c>
      <c r="AB1791" s="1081">
        <v>0</v>
      </c>
      <c r="AC1791" s="53">
        <v>0</v>
      </c>
      <c r="AD1791" s="1081">
        <v>0</v>
      </c>
      <c r="AE1791" s="53">
        <v>0</v>
      </c>
      <c r="AF1791" s="1081">
        <v>0</v>
      </c>
      <c r="AG1791" s="53">
        <v>0</v>
      </c>
      <c r="AH1791" s="1081">
        <v>0</v>
      </c>
      <c r="AI1791" s="53">
        <v>0</v>
      </c>
    </row>
    <row r="1792" spans="2:35" s="6" customFormat="1" ht="66">
      <c r="B1792" s="55"/>
      <c r="C1792" s="1050" t="s">
        <v>1958</v>
      </c>
      <c r="D1792" s="64"/>
      <c r="E1792" s="1051">
        <v>5</v>
      </c>
      <c r="F1792" s="64" t="s">
        <v>22</v>
      </c>
      <c r="G1792" s="16" t="s">
        <v>12</v>
      </c>
      <c r="H1792" s="17" t="s">
        <v>13</v>
      </c>
      <c r="I1792" s="16" t="s">
        <v>14</v>
      </c>
      <c r="J1792" s="53">
        <v>300</v>
      </c>
      <c r="K1792" s="54">
        <v>1500</v>
      </c>
      <c r="L1792" s="1127">
        <v>0</v>
      </c>
      <c r="M1792" s="53">
        <v>0</v>
      </c>
      <c r="N1792" s="1081">
        <v>0</v>
      </c>
      <c r="O1792" s="53">
        <v>0</v>
      </c>
      <c r="P1792" s="1081">
        <v>0</v>
      </c>
      <c r="Q1792" s="53">
        <v>0</v>
      </c>
      <c r="R1792" s="1081">
        <v>5</v>
      </c>
      <c r="S1792" s="53">
        <v>1500</v>
      </c>
      <c r="T1792" s="1081">
        <v>0</v>
      </c>
      <c r="U1792" s="53">
        <v>0</v>
      </c>
      <c r="V1792" s="1081">
        <v>0</v>
      </c>
      <c r="W1792" s="53">
        <v>0</v>
      </c>
      <c r="X1792" s="1081">
        <v>0</v>
      </c>
      <c r="Y1792" s="53">
        <v>0</v>
      </c>
      <c r="Z1792" s="1081">
        <v>0</v>
      </c>
      <c r="AA1792" s="53">
        <v>0</v>
      </c>
      <c r="AB1792" s="1081">
        <v>0</v>
      </c>
      <c r="AC1792" s="53">
        <v>0</v>
      </c>
      <c r="AD1792" s="1081">
        <v>0</v>
      </c>
      <c r="AE1792" s="53">
        <v>0</v>
      </c>
      <c r="AF1792" s="1081">
        <v>0</v>
      </c>
      <c r="AG1792" s="53">
        <v>0</v>
      </c>
      <c r="AH1792" s="1081">
        <v>0</v>
      </c>
      <c r="AI1792" s="53">
        <v>0</v>
      </c>
    </row>
    <row r="1793" spans="2:35" s="6" customFormat="1" ht="66">
      <c r="B1793" s="55"/>
      <c r="C1793" s="1050" t="s">
        <v>1959</v>
      </c>
      <c r="D1793" s="64"/>
      <c r="E1793" s="1051">
        <v>5</v>
      </c>
      <c r="F1793" s="64" t="s">
        <v>22</v>
      </c>
      <c r="G1793" s="16" t="s">
        <v>12</v>
      </c>
      <c r="H1793" s="17" t="s">
        <v>13</v>
      </c>
      <c r="I1793" s="16" t="s">
        <v>14</v>
      </c>
      <c r="J1793" s="53">
        <v>600</v>
      </c>
      <c r="K1793" s="54">
        <v>3000</v>
      </c>
      <c r="L1793" s="1127">
        <v>0</v>
      </c>
      <c r="M1793" s="53">
        <v>0</v>
      </c>
      <c r="N1793" s="1081">
        <v>0</v>
      </c>
      <c r="O1793" s="53">
        <v>0</v>
      </c>
      <c r="P1793" s="1081">
        <v>0</v>
      </c>
      <c r="Q1793" s="53">
        <v>0</v>
      </c>
      <c r="R1793" s="1081">
        <v>5</v>
      </c>
      <c r="S1793" s="53">
        <v>3000</v>
      </c>
      <c r="T1793" s="1081">
        <v>0</v>
      </c>
      <c r="U1793" s="53">
        <v>0</v>
      </c>
      <c r="V1793" s="1081">
        <v>0</v>
      </c>
      <c r="W1793" s="53">
        <v>0</v>
      </c>
      <c r="X1793" s="1081">
        <v>0</v>
      </c>
      <c r="Y1793" s="53">
        <v>0</v>
      </c>
      <c r="Z1793" s="1081">
        <v>0</v>
      </c>
      <c r="AA1793" s="53">
        <v>0</v>
      </c>
      <c r="AB1793" s="1081">
        <v>0</v>
      </c>
      <c r="AC1793" s="53">
        <v>0</v>
      </c>
      <c r="AD1793" s="1081">
        <v>0</v>
      </c>
      <c r="AE1793" s="53">
        <v>0</v>
      </c>
      <c r="AF1793" s="1081">
        <v>0</v>
      </c>
      <c r="AG1793" s="53">
        <v>0</v>
      </c>
      <c r="AH1793" s="1081">
        <v>0</v>
      </c>
      <c r="AI1793" s="53">
        <v>0</v>
      </c>
    </row>
    <row r="1794" spans="2:35" s="6" customFormat="1" ht="66">
      <c r="B1794" s="55"/>
      <c r="C1794" s="1050" t="s">
        <v>1960</v>
      </c>
      <c r="D1794" s="64"/>
      <c r="E1794" s="1051">
        <v>5</v>
      </c>
      <c r="F1794" s="64" t="s">
        <v>22</v>
      </c>
      <c r="G1794" s="16" t="s">
        <v>12</v>
      </c>
      <c r="H1794" s="17" t="s">
        <v>13</v>
      </c>
      <c r="I1794" s="16" t="s">
        <v>14</v>
      </c>
      <c r="J1794" s="53">
        <v>2500</v>
      </c>
      <c r="K1794" s="54">
        <v>12500</v>
      </c>
      <c r="L1794" s="1127">
        <v>0</v>
      </c>
      <c r="M1794" s="53">
        <v>0</v>
      </c>
      <c r="N1794" s="1081">
        <v>0</v>
      </c>
      <c r="O1794" s="53">
        <v>0</v>
      </c>
      <c r="P1794" s="1081">
        <v>0</v>
      </c>
      <c r="Q1794" s="53">
        <v>0</v>
      </c>
      <c r="R1794" s="1081">
        <v>5</v>
      </c>
      <c r="S1794" s="53">
        <v>12500</v>
      </c>
      <c r="T1794" s="1081">
        <v>0</v>
      </c>
      <c r="U1794" s="53">
        <v>0</v>
      </c>
      <c r="V1794" s="1081">
        <v>0</v>
      </c>
      <c r="W1794" s="53">
        <v>0</v>
      </c>
      <c r="X1794" s="1081">
        <v>0</v>
      </c>
      <c r="Y1794" s="53">
        <v>0</v>
      </c>
      <c r="Z1794" s="1081">
        <v>0</v>
      </c>
      <c r="AA1794" s="53">
        <v>0</v>
      </c>
      <c r="AB1794" s="1081">
        <v>0</v>
      </c>
      <c r="AC1794" s="53">
        <v>0</v>
      </c>
      <c r="AD1794" s="1081">
        <v>0</v>
      </c>
      <c r="AE1794" s="53">
        <v>0</v>
      </c>
      <c r="AF1794" s="1081">
        <v>0</v>
      </c>
      <c r="AG1794" s="53">
        <v>0</v>
      </c>
      <c r="AH1794" s="1081">
        <v>0</v>
      </c>
      <c r="AI1794" s="53">
        <v>0</v>
      </c>
    </row>
    <row r="1795" spans="2:35" s="6" customFormat="1" ht="66">
      <c r="B1795" s="55"/>
      <c r="C1795" s="24" t="s">
        <v>1961</v>
      </c>
      <c r="D1795" s="170"/>
      <c r="E1795" s="1051">
        <v>10</v>
      </c>
      <c r="F1795" s="64" t="s">
        <v>22</v>
      </c>
      <c r="G1795" s="16" t="s">
        <v>12</v>
      </c>
      <c r="H1795" s="17" t="s">
        <v>13</v>
      </c>
      <c r="I1795" s="16" t="s">
        <v>14</v>
      </c>
      <c r="J1795" s="39">
        <v>200</v>
      </c>
      <c r="K1795" s="18">
        <v>2000</v>
      </c>
      <c r="L1795" s="969">
        <v>0</v>
      </c>
      <c r="M1795" s="39">
        <v>0</v>
      </c>
      <c r="N1795" s="1075">
        <v>0</v>
      </c>
      <c r="O1795" s="39">
        <v>0</v>
      </c>
      <c r="P1795" s="1075">
        <v>0</v>
      </c>
      <c r="Q1795" s="39">
        <v>0</v>
      </c>
      <c r="R1795" s="1075">
        <v>10</v>
      </c>
      <c r="S1795" s="39">
        <v>2000</v>
      </c>
      <c r="T1795" s="1075">
        <v>0</v>
      </c>
      <c r="U1795" s="39">
        <v>0</v>
      </c>
      <c r="V1795" s="1075">
        <v>0</v>
      </c>
      <c r="W1795" s="39">
        <v>0</v>
      </c>
      <c r="X1795" s="1075">
        <v>0</v>
      </c>
      <c r="Y1795" s="39">
        <v>0</v>
      </c>
      <c r="Z1795" s="1075">
        <v>0</v>
      </c>
      <c r="AA1795" s="39">
        <v>0</v>
      </c>
      <c r="AB1795" s="1075">
        <v>0</v>
      </c>
      <c r="AC1795" s="39">
        <v>0</v>
      </c>
      <c r="AD1795" s="1075">
        <v>0</v>
      </c>
      <c r="AE1795" s="39">
        <v>0</v>
      </c>
      <c r="AF1795" s="1075">
        <v>0</v>
      </c>
      <c r="AG1795" s="39">
        <v>0</v>
      </c>
      <c r="AH1795" s="1075">
        <v>0</v>
      </c>
      <c r="AI1795" s="39">
        <v>0</v>
      </c>
    </row>
    <row r="1796" spans="2:35" s="6" customFormat="1" ht="66">
      <c r="B1796" s="55"/>
      <c r="C1796" s="24" t="s">
        <v>1962</v>
      </c>
      <c r="D1796" s="170"/>
      <c r="E1796" s="1051">
        <v>15</v>
      </c>
      <c r="F1796" s="64" t="s">
        <v>22</v>
      </c>
      <c r="G1796" s="16" t="s">
        <v>12</v>
      </c>
      <c r="H1796" s="17" t="s">
        <v>13</v>
      </c>
      <c r="I1796" s="16" t="s">
        <v>14</v>
      </c>
      <c r="J1796" s="39">
        <v>700</v>
      </c>
      <c r="K1796" s="18">
        <v>10500</v>
      </c>
      <c r="L1796" s="969">
        <v>0</v>
      </c>
      <c r="M1796" s="39">
        <v>0</v>
      </c>
      <c r="N1796" s="1075">
        <v>0</v>
      </c>
      <c r="O1796" s="39">
        <v>0</v>
      </c>
      <c r="P1796" s="1075">
        <v>0</v>
      </c>
      <c r="Q1796" s="39">
        <v>0</v>
      </c>
      <c r="R1796" s="1075">
        <v>15</v>
      </c>
      <c r="S1796" s="39">
        <v>10500</v>
      </c>
      <c r="T1796" s="1075">
        <v>0</v>
      </c>
      <c r="U1796" s="39">
        <v>0</v>
      </c>
      <c r="V1796" s="1075">
        <v>0</v>
      </c>
      <c r="W1796" s="39">
        <v>0</v>
      </c>
      <c r="X1796" s="1075">
        <v>0</v>
      </c>
      <c r="Y1796" s="39">
        <v>0</v>
      </c>
      <c r="Z1796" s="1075">
        <v>0</v>
      </c>
      <c r="AA1796" s="39">
        <v>0</v>
      </c>
      <c r="AB1796" s="1075">
        <v>0</v>
      </c>
      <c r="AC1796" s="39">
        <v>0</v>
      </c>
      <c r="AD1796" s="1075">
        <v>0</v>
      </c>
      <c r="AE1796" s="39">
        <v>0</v>
      </c>
      <c r="AF1796" s="1075">
        <v>0</v>
      </c>
      <c r="AG1796" s="39">
        <v>0</v>
      </c>
      <c r="AH1796" s="1075">
        <v>0</v>
      </c>
      <c r="AI1796" s="39">
        <v>0</v>
      </c>
    </row>
    <row r="1797" spans="2:35" s="6" customFormat="1" ht="66">
      <c r="B1797" s="55"/>
      <c r="C1797" s="24" t="s">
        <v>1963</v>
      </c>
      <c r="D1797" s="170"/>
      <c r="E1797" s="1051">
        <v>5</v>
      </c>
      <c r="F1797" s="64" t="s">
        <v>22</v>
      </c>
      <c r="G1797" s="16" t="s">
        <v>12</v>
      </c>
      <c r="H1797" s="17" t="s">
        <v>13</v>
      </c>
      <c r="I1797" s="16" t="s">
        <v>14</v>
      </c>
      <c r="J1797" s="39">
        <v>350</v>
      </c>
      <c r="K1797" s="18">
        <v>1750</v>
      </c>
      <c r="L1797" s="969">
        <v>0</v>
      </c>
      <c r="M1797" s="39">
        <v>0</v>
      </c>
      <c r="N1797" s="1075">
        <v>0</v>
      </c>
      <c r="O1797" s="39">
        <v>0</v>
      </c>
      <c r="P1797" s="1075">
        <v>0</v>
      </c>
      <c r="Q1797" s="39">
        <v>0</v>
      </c>
      <c r="R1797" s="1075">
        <v>5</v>
      </c>
      <c r="S1797" s="39">
        <v>1750</v>
      </c>
      <c r="T1797" s="1075">
        <v>0</v>
      </c>
      <c r="U1797" s="39">
        <v>0</v>
      </c>
      <c r="V1797" s="1075">
        <v>0</v>
      </c>
      <c r="W1797" s="39">
        <v>0</v>
      </c>
      <c r="X1797" s="1075">
        <v>0</v>
      </c>
      <c r="Y1797" s="39">
        <v>0</v>
      </c>
      <c r="Z1797" s="1075">
        <v>0</v>
      </c>
      <c r="AA1797" s="39">
        <v>0</v>
      </c>
      <c r="AB1797" s="1075">
        <v>0</v>
      </c>
      <c r="AC1797" s="39">
        <v>0</v>
      </c>
      <c r="AD1797" s="1075">
        <v>0</v>
      </c>
      <c r="AE1797" s="39">
        <v>0</v>
      </c>
      <c r="AF1797" s="1075">
        <v>0</v>
      </c>
      <c r="AG1797" s="39">
        <v>0</v>
      </c>
      <c r="AH1797" s="1075">
        <v>0</v>
      </c>
      <c r="AI1797" s="39">
        <v>0</v>
      </c>
    </row>
    <row r="1798" spans="2:35" s="6" customFormat="1" ht="66">
      <c r="B1798" s="55"/>
      <c r="C1798" s="24" t="s">
        <v>1964</v>
      </c>
      <c r="D1798" s="170"/>
      <c r="E1798" s="1051">
        <v>25</v>
      </c>
      <c r="F1798" s="64" t="s">
        <v>22</v>
      </c>
      <c r="G1798" s="16" t="s">
        <v>12</v>
      </c>
      <c r="H1798" s="17" t="s">
        <v>13</v>
      </c>
      <c r="I1798" s="16" t="s">
        <v>14</v>
      </c>
      <c r="J1798" s="39">
        <v>200</v>
      </c>
      <c r="K1798" s="18">
        <v>5000</v>
      </c>
      <c r="L1798" s="969">
        <v>0</v>
      </c>
      <c r="M1798" s="39">
        <v>0</v>
      </c>
      <c r="N1798" s="1075">
        <v>0</v>
      </c>
      <c r="O1798" s="39">
        <v>0</v>
      </c>
      <c r="P1798" s="1075">
        <v>0</v>
      </c>
      <c r="Q1798" s="39">
        <v>0</v>
      </c>
      <c r="R1798" s="1075">
        <v>25</v>
      </c>
      <c r="S1798" s="39">
        <v>5000</v>
      </c>
      <c r="T1798" s="1075">
        <v>0</v>
      </c>
      <c r="U1798" s="39">
        <v>0</v>
      </c>
      <c r="V1798" s="1075">
        <v>0</v>
      </c>
      <c r="W1798" s="39">
        <v>0</v>
      </c>
      <c r="X1798" s="1075">
        <v>0</v>
      </c>
      <c r="Y1798" s="39">
        <v>0</v>
      </c>
      <c r="Z1798" s="1075">
        <v>0</v>
      </c>
      <c r="AA1798" s="39">
        <v>0</v>
      </c>
      <c r="AB1798" s="1075">
        <v>0</v>
      </c>
      <c r="AC1798" s="39">
        <v>0</v>
      </c>
      <c r="AD1798" s="1075">
        <v>0</v>
      </c>
      <c r="AE1798" s="39">
        <v>0</v>
      </c>
      <c r="AF1798" s="1075">
        <v>0</v>
      </c>
      <c r="AG1798" s="39">
        <v>0</v>
      </c>
      <c r="AH1798" s="1075">
        <v>0</v>
      </c>
      <c r="AI1798" s="39">
        <v>0</v>
      </c>
    </row>
    <row r="1799" spans="2:35" s="6" customFormat="1" ht="66">
      <c r="B1799" s="55"/>
      <c r="C1799" s="24" t="s">
        <v>1965</v>
      </c>
      <c r="D1799" s="170"/>
      <c r="E1799" s="1051">
        <v>40</v>
      </c>
      <c r="F1799" s="64" t="s">
        <v>22</v>
      </c>
      <c r="G1799" s="16" t="s">
        <v>12</v>
      </c>
      <c r="H1799" s="17" t="s">
        <v>13</v>
      </c>
      <c r="I1799" s="16" t="s">
        <v>14</v>
      </c>
      <c r="J1799" s="39">
        <v>300</v>
      </c>
      <c r="K1799" s="18">
        <v>12000</v>
      </c>
      <c r="L1799" s="969">
        <v>0</v>
      </c>
      <c r="M1799" s="39">
        <v>0</v>
      </c>
      <c r="N1799" s="1075">
        <v>0</v>
      </c>
      <c r="O1799" s="39">
        <v>0</v>
      </c>
      <c r="P1799" s="1075">
        <v>0</v>
      </c>
      <c r="Q1799" s="39">
        <v>0</v>
      </c>
      <c r="R1799" s="1075">
        <v>40</v>
      </c>
      <c r="S1799" s="39">
        <v>12000</v>
      </c>
      <c r="T1799" s="1075">
        <v>0</v>
      </c>
      <c r="U1799" s="39">
        <v>0</v>
      </c>
      <c r="V1799" s="1075">
        <v>0</v>
      </c>
      <c r="W1799" s="39">
        <v>0</v>
      </c>
      <c r="X1799" s="1075">
        <v>0</v>
      </c>
      <c r="Y1799" s="39">
        <v>0</v>
      </c>
      <c r="Z1799" s="1075">
        <v>0</v>
      </c>
      <c r="AA1799" s="39">
        <v>0</v>
      </c>
      <c r="AB1799" s="1075">
        <v>0</v>
      </c>
      <c r="AC1799" s="39">
        <v>0</v>
      </c>
      <c r="AD1799" s="1075">
        <v>0</v>
      </c>
      <c r="AE1799" s="39">
        <v>0</v>
      </c>
      <c r="AF1799" s="1075">
        <v>0</v>
      </c>
      <c r="AG1799" s="39">
        <v>0</v>
      </c>
      <c r="AH1799" s="1075">
        <v>0</v>
      </c>
      <c r="AI1799" s="39">
        <v>0</v>
      </c>
    </row>
    <row r="1800" spans="2:35" s="6" customFormat="1" ht="66">
      <c r="B1800" s="55"/>
      <c r="C1800" s="24" t="s">
        <v>1538</v>
      </c>
      <c r="D1800" s="170"/>
      <c r="E1800" s="1051">
        <v>25</v>
      </c>
      <c r="F1800" s="64" t="s">
        <v>22</v>
      </c>
      <c r="G1800" s="16" t="s">
        <v>12</v>
      </c>
      <c r="H1800" s="17" t="s">
        <v>13</v>
      </c>
      <c r="I1800" s="16" t="s">
        <v>14</v>
      </c>
      <c r="J1800" s="39">
        <v>200</v>
      </c>
      <c r="K1800" s="18">
        <v>5000</v>
      </c>
      <c r="L1800" s="969">
        <v>0</v>
      </c>
      <c r="M1800" s="39">
        <v>0</v>
      </c>
      <c r="N1800" s="1075">
        <v>0</v>
      </c>
      <c r="O1800" s="39">
        <v>0</v>
      </c>
      <c r="P1800" s="1075">
        <v>0</v>
      </c>
      <c r="Q1800" s="39">
        <v>0</v>
      </c>
      <c r="R1800" s="1075">
        <v>25</v>
      </c>
      <c r="S1800" s="39">
        <v>5000</v>
      </c>
      <c r="T1800" s="1075">
        <v>0</v>
      </c>
      <c r="U1800" s="39">
        <v>0</v>
      </c>
      <c r="V1800" s="1075">
        <v>0</v>
      </c>
      <c r="W1800" s="39">
        <v>0</v>
      </c>
      <c r="X1800" s="1075">
        <v>0</v>
      </c>
      <c r="Y1800" s="39">
        <v>0</v>
      </c>
      <c r="Z1800" s="1075">
        <v>0</v>
      </c>
      <c r="AA1800" s="39">
        <v>0</v>
      </c>
      <c r="AB1800" s="1075">
        <v>0</v>
      </c>
      <c r="AC1800" s="39">
        <v>0</v>
      </c>
      <c r="AD1800" s="1075">
        <v>0</v>
      </c>
      <c r="AE1800" s="39">
        <v>0</v>
      </c>
      <c r="AF1800" s="1075">
        <v>0</v>
      </c>
      <c r="AG1800" s="39">
        <v>0</v>
      </c>
      <c r="AH1800" s="1075">
        <v>0</v>
      </c>
      <c r="AI1800" s="39">
        <v>0</v>
      </c>
    </row>
    <row r="1801" spans="2:35" s="6" customFormat="1" ht="66">
      <c r="B1801" s="55"/>
      <c r="C1801" s="24" t="s">
        <v>1966</v>
      </c>
      <c r="D1801" s="170"/>
      <c r="E1801" s="1051">
        <v>75</v>
      </c>
      <c r="F1801" s="64" t="s">
        <v>22</v>
      </c>
      <c r="G1801" s="16" t="s">
        <v>12</v>
      </c>
      <c r="H1801" s="17" t="s">
        <v>13</v>
      </c>
      <c r="I1801" s="16" t="s">
        <v>14</v>
      </c>
      <c r="J1801" s="39">
        <v>220</v>
      </c>
      <c r="K1801" s="18">
        <v>16500</v>
      </c>
      <c r="L1801" s="969">
        <v>0</v>
      </c>
      <c r="M1801" s="39">
        <v>0</v>
      </c>
      <c r="N1801" s="1075">
        <v>0</v>
      </c>
      <c r="O1801" s="39">
        <v>0</v>
      </c>
      <c r="P1801" s="1075">
        <v>0</v>
      </c>
      <c r="Q1801" s="39">
        <v>0</v>
      </c>
      <c r="R1801" s="1075">
        <v>75</v>
      </c>
      <c r="S1801" s="39">
        <v>16500</v>
      </c>
      <c r="T1801" s="1075">
        <v>0</v>
      </c>
      <c r="U1801" s="39">
        <v>0</v>
      </c>
      <c r="V1801" s="1075">
        <v>0</v>
      </c>
      <c r="W1801" s="39">
        <v>0</v>
      </c>
      <c r="X1801" s="1075">
        <v>0</v>
      </c>
      <c r="Y1801" s="39">
        <v>0</v>
      </c>
      <c r="Z1801" s="1075">
        <v>0</v>
      </c>
      <c r="AA1801" s="39">
        <v>0</v>
      </c>
      <c r="AB1801" s="1075">
        <v>0</v>
      </c>
      <c r="AC1801" s="39">
        <v>0</v>
      </c>
      <c r="AD1801" s="1075">
        <v>0</v>
      </c>
      <c r="AE1801" s="39">
        <v>0</v>
      </c>
      <c r="AF1801" s="1075">
        <v>0</v>
      </c>
      <c r="AG1801" s="39">
        <v>0</v>
      </c>
      <c r="AH1801" s="1075">
        <v>0</v>
      </c>
      <c r="AI1801" s="39">
        <v>0</v>
      </c>
    </row>
    <row r="1802" spans="2:35" s="6" customFormat="1" ht="66">
      <c r="B1802" s="55"/>
      <c r="C1802" s="24" t="s">
        <v>1967</v>
      </c>
      <c r="D1802" s="170"/>
      <c r="E1802" s="1051">
        <v>10</v>
      </c>
      <c r="F1802" s="64" t="s">
        <v>22</v>
      </c>
      <c r="G1802" s="16" t="s">
        <v>12</v>
      </c>
      <c r="H1802" s="17" t="s">
        <v>13</v>
      </c>
      <c r="I1802" s="16" t="s">
        <v>14</v>
      </c>
      <c r="J1802" s="39">
        <v>250</v>
      </c>
      <c r="K1802" s="18">
        <v>2500</v>
      </c>
      <c r="L1802" s="969">
        <v>0</v>
      </c>
      <c r="M1802" s="39">
        <v>0</v>
      </c>
      <c r="N1802" s="1075">
        <v>0</v>
      </c>
      <c r="O1802" s="39">
        <v>0</v>
      </c>
      <c r="P1802" s="1075">
        <v>0</v>
      </c>
      <c r="Q1802" s="39">
        <v>0</v>
      </c>
      <c r="R1802" s="1075">
        <v>10</v>
      </c>
      <c r="S1802" s="39">
        <v>2500</v>
      </c>
      <c r="T1802" s="1075">
        <v>0</v>
      </c>
      <c r="U1802" s="39">
        <v>0</v>
      </c>
      <c r="V1802" s="1075">
        <v>0</v>
      </c>
      <c r="W1802" s="39">
        <v>0</v>
      </c>
      <c r="X1802" s="1075">
        <v>0</v>
      </c>
      <c r="Y1802" s="39">
        <v>0</v>
      </c>
      <c r="Z1802" s="1075">
        <v>0</v>
      </c>
      <c r="AA1802" s="39">
        <v>0</v>
      </c>
      <c r="AB1802" s="1075">
        <v>0</v>
      </c>
      <c r="AC1802" s="39">
        <v>0</v>
      </c>
      <c r="AD1802" s="1075">
        <v>0</v>
      </c>
      <c r="AE1802" s="39">
        <v>0</v>
      </c>
      <c r="AF1802" s="1075">
        <v>0</v>
      </c>
      <c r="AG1802" s="39">
        <v>0</v>
      </c>
      <c r="AH1802" s="1075">
        <v>0</v>
      </c>
      <c r="AI1802" s="39">
        <v>0</v>
      </c>
    </row>
    <row r="1803" spans="2:35" s="6" customFormat="1" ht="66">
      <c r="B1803" s="55"/>
      <c r="C1803" s="24" t="s">
        <v>1968</v>
      </c>
      <c r="D1803" s="170"/>
      <c r="E1803" s="1051">
        <v>15</v>
      </c>
      <c r="F1803" s="64" t="s">
        <v>22</v>
      </c>
      <c r="G1803" s="16" t="s">
        <v>12</v>
      </c>
      <c r="H1803" s="17" t="s">
        <v>13</v>
      </c>
      <c r="I1803" s="16" t="s">
        <v>14</v>
      </c>
      <c r="J1803" s="39">
        <v>300</v>
      </c>
      <c r="K1803" s="18">
        <v>4500</v>
      </c>
      <c r="L1803" s="969">
        <v>0</v>
      </c>
      <c r="M1803" s="39">
        <v>0</v>
      </c>
      <c r="N1803" s="1075">
        <v>0</v>
      </c>
      <c r="O1803" s="39">
        <v>0</v>
      </c>
      <c r="P1803" s="1075">
        <v>0</v>
      </c>
      <c r="Q1803" s="39">
        <v>0</v>
      </c>
      <c r="R1803" s="1075">
        <v>15</v>
      </c>
      <c r="S1803" s="39">
        <v>4500</v>
      </c>
      <c r="T1803" s="1075">
        <v>0</v>
      </c>
      <c r="U1803" s="39">
        <v>0</v>
      </c>
      <c r="V1803" s="1075">
        <v>0</v>
      </c>
      <c r="W1803" s="39">
        <v>0</v>
      </c>
      <c r="X1803" s="1075">
        <v>0</v>
      </c>
      <c r="Y1803" s="39">
        <v>0</v>
      </c>
      <c r="Z1803" s="1075">
        <v>0</v>
      </c>
      <c r="AA1803" s="39">
        <v>0</v>
      </c>
      <c r="AB1803" s="1075">
        <v>0</v>
      </c>
      <c r="AC1803" s="39">
        <v>0</v>
      </c>
      <c r="AD1803" s="1075">
        <v>0</v>
      </c>
      <c r="AE1803" s="39">
        <v>0</v>
      </c>
      <c r="AF1803" s="1075">
        <v>0</v>
      </c>
      <c r="AG1803" s="39">
        <v>0</v>
      </c>
      <c r="AH1803" s="1075">
        <v>0</v>
      </c>
      <c r="AI1803" s="39">
        <v>0</v>
      </c>
    </row>
    <row r="1804" spans="2:35" s="6" customFormat="1" ht="66">
      <c r="B1804" s="55"/>
      <c r="C1804" s="24" t="s">
        <v>1969</v>
      </c>
      <c r="D1804" s="170"/>
      <c r="E1804" s="1051">
        <v>15</v>
      </c>
      <c r="F1804" s="64" t="s">
        <v>22</v>
      </c>
      <c r="G1804" s="16" t="s">
        <v>12</v>
      </c>
      <c r="H1804" s="17" t="s">
        <v>13</v>
      </c>
      <c r="I1804" s="16" t="s">
        <v>14</v>
      </c>
      <c r="J1804" s="39">
        <v>200</v>
      </c>
      <c r="K1804" s="18">
        <v>3000</v>
      </c>
      <c r="L1804" s="969">
        <v>0</v>
      </c>
      <c r="M1804" s="39">
        <v>0</v>
      </c>
      <c r="N1804" s="1075">
        <v>0</v>
      </c>
      <c r="O1804" s="39">
        <v>0</v>
      </c>
      <c r="P1804" s="1075">
        <v>0</v>
      </c>
      <c r="Q1804" s="39">
        <v>0</v>
      </c>
      <c r="R1804" s="1075">
        <v>15</v>
      </c>
      <c r="S1804" s="39">
        <v>3000</v>
      </c>
      <c r="T1804" s="1075">
        <v>0</v>
      </c>
      <c r="U1804" s="39">
        <v>0</v>
      </c>
      <c r="V1804" s="1075">
        <v>0</v>
      </c>
      <c r="W1804" s="39">
        <v>0</v>
      </c>
      <c r="X1804" s="1075">
        <v>0</v>
      </c>
      <c r="Y1804" s="39">
        <v>0</v>
      </c>
      <c r="Z1804" s="1075">
        <v>0</v>
      </c>
      <c r="AA1804" s="39">
        <v>0</v>
      </c>
      <c r="AB1804" s="1075">
        <v>0</v>
      </c>
      <c r="AC1804" s="39">
        <v>0</v>
      </c>
      <c r="AD1804" s="1075">
        <v>0</v>
      </c>
      <c r="AE1804" s="39">
        <v>0</v>
      </c>
      <c r="AF1804" s="1075">
        <v>0</v>
      </c>
      <c r="AG1804" s="39">
        <v>0</v>
      </c>
      <c r="AH1804" s="1075">
        <v>0</v>
      </c>
      <c r="AI1804" s="39">
        <v>0</v>
      </c>
    </row>
    <row r="1805" spans="2:35" s="6" customFormat="1" ht="66">
      <c r="B1805" s="55"/>
      <c r="C1805" s="24" t="s">
        <v>1970</v>
      </c>
      <c r="D1805" s="170"/>
      <c r="E1805" s="1051">
        <v>5</v>
      </c>
      <c r="F1805" s="64" t="s">
        <v>22</v>
      </c>
      <c r="G1805" s="16" t="s">
        <v>12</v>
      </c>
      <c r="H1805" s="17" t="s">
        <v>13</v>
      </c>
      <c r="I1805" s="16" t="s">
        <v>14</v>
      </c>
      <c r="J1805" s="39">
        <v>4000</v>
      </c>
      <c r="K1805" s="18">
        <v>20000</v>
      </c>
      <c r="L1805" s="969">
        <v>0</v>
      </c>
      <c r="M1805" s="39">
        <v>0</v>
      </c>
      <c r="N1805" s="1075">
        <v>0</v>
      </c>
      <c r="O1805" s="39">
        <v>0</v>
      </c>
      <c r="P1805" s="1075">
        <v>0</v>
      </c>
      <c r="Q1805" s="39">
        <v>0</v>
      </c>
      <c r="R1805" s="1075">
        <v>5</v>
      </c>
      <c r="S1805" s="39">
        <v>20000</v>
      </c>
      <c r="T1805" s="1075">
        <v>0</v>
      </c>
      <c r="U1805" s="39">
        <v>0</v>
      </c>
      <c r="V1805" s="1075">
        <v>0</v>
      </c>
      <c r="W1805" s="39">
        <v>0</v>
      </c>
      <c r="X1805" s="1075">
        <v>0</v>
      </c>
      <c r="Y1805" s="39">
        <v>0</v>
      </c>
      <c r="Z1805" s="1075">
        <v>0</v>
      </c>
      <c r="AA1805" s="39">
        <v>0</v>
      </c>
      <c r="AB1805" s="1075">
        <v>0</v>
      </c>
      <c r="AC1805" s="39">
        <v>0</v>
      </c>
      <c r="AD1805" s="1075">
        <v>0</v>
      </c>
      <c r="AE1805" s="39">
        <v>0</v>
      </c>
      <c r="AF1805" s="1075">
        <v>0</v>
      </c>
      <c r="AG1805" s="39">
        <v>0</v>
      </c>
      <c r="AH1805" s="1075">
        <v>0</v>
      </c>
      <c r="AI1805" s="39">
        <v>0</v>
      </c>
    </row>
    <row r="1806" spans="2:35" s="6" customFormat="1" ht="66">
      <c r="B1806" s="55"/>
      <c r="C1806" s="24" t="s">
        <v>1971</v>
      </c>
      <c r="D1806" s="170"/>
      <c r="E1806" s="1051">
        <v>5</v>
      </c>
      <c r="F1806" s="64" t="s">
        <v>22</v>
      </c>
      <c r="G1806" s="16" t="s">
        <v>12</v>
      </c>
      <c r="H1806" s="17" t="s">
        <v>13</v>
      </c>
      <c r="I1806" s="16" t="s">
        <v>14</v>
      </c>
      <c r="J1806" s="39">
        <v>5000</v>
      </c>
      <c r="K1806" s="18">
        <v>25000</v>
      </c>
      <c r="L1806" s="969">
        <v>0</v>
      </c>
      <c r="M1806" s="39">
        <v>0</v>
      </c>
      <c r="N1806" s="1075">
        <v>0</v>
      </c>
      <c r="O1806" s="39">
        <v>0</v>
      </c>
      <c r="P1806" s="1075">
        <v>0</v>
      </c>
      <c r="Q1806" s="39">
        <v>0</v>
      </c>
      <c r="R1806" s="1075">
        <v>5</v>
      </c>
      <c r="S1806" s="39">
        <v>25000</v>
      </c>
      <c r="T1806" s="1075">
        <v>0</v>
      </c>
      <c r="U1806" s="39">
        <v>0</v>
      </c>
      <c r="V1806" s="1075">
        <v>0</v>
      </c>
      <c r="W1806" s="39">
        <v>0</v>
      </c>
      <c r="X1806" s="1075">
        <v>0</v>
      </c>
      <c r="Y1806" s="39">
        <v>0</v>
      </c>
      <c r="Z1806" s="1075">
        <v>0</v>
      </c>
      <c r="AA1806" s="39">
        <v>0</v>
      </c>
      <c r="AB1806" s="1075">
        <v>0</v>
      </c>
      <c r="AC1806" s="39">
        <v>0</v>
      </c>
      <c r="AD1806" s="1075">
        <v>0</v>
      </c>
      <c r="AE1806" s="39">
        <v>0</v>
      </c>
      <c r="AF1806" s="1075">
        <v>0</v>
      </c>
      <c r="AG1806" s="39">
        <v>0</v>
      </c>
      <c r="AH1806" s="1075">
        <v>0</v>
      </c>
      <c r="AI1806" s="39">
        <v>0</v>
      </c>
    </row>
    <row r="1807" spans="2:35" s="6" customFormat="1" ht="66">
      <c r="B1807" s="55"/>
      <c r="C1807" s="24" t="s">
        <v>1972</v>
      </c>
      <c r="D1807" s="170"/>
      <c r="E1807" s="1051">
        <v>5</v>
      </c>
      <c r="F1807" s="64" t="s">
        <v>22</v>
      </c>
      <c r="G1807" s="16" t="s">
        <v>12</v>
      </c>
      <c r="H1807" s="17" t="s">
        <v>13</v>
      </c>
      <c r="I1807" s="16" t="s">
        <v>14</v>
      </c>
      <c r="J1807" s="39">
        <v>3500</v>
      </c>
      <c r="K1807" s="18">
        <v>17500</v>
      </c>
      <c r="L1807" s="969">
        <v>0</v>
      </c>
      <c r="M1807" s="39">
        <v>0</v>
      </c>
      <c r="N1807" s="1075">
        <v>0</v>
      </c>
      <c r="O1807" s="39">
        <v>0</v>
      </c>
      <c r="P1807" s="1075">
        <v>0</v>
      </c>
      <c r="Q1807" s="39">
        <v>0</v>
      </c>
      <c r="R1807" s="1075">
        <v>5</v>
      </c>
      <c r="S1807" s="39">
        <v>17500</v>
      </c>
      <c r="T1807" s="1075">
        <v>0</v>
      </c>
      <c r="U1807" s="39">
        <v>0</v>
      </c>
      <c r="V1807" s="1075">
        <v>0</v>
      </c>
      <c r="W1807" s="39">
        <v>0</v>
      </c>
      <c r="X1807" s="1075">
        <v>0</v>
      </c>
      <c r="Y1807" s="39">
        <v>0</v>
      </c>
      <c r="Z1807" s="1075">
        <v>0</v>
      </c>
      <c r="AA1807" s="39">
        <v>0</v>
      </c>
      <c r="AB1807" s="1075">
        <v>0</v>
      </c>
      <c r="AC1807" s="39">
        <v>0</v>
      </c>
      <c r="AD1807" s="1075">
        <v>0</v>
      </c>
      <c r="AE1807" s="39">
        <v>0</v>
      </c>
      <c r="AF1807" s="1075">
        <v>0</v>
      </c>
      <c r="AG1807" s="39">
        <v>0</v>
      </c>
      <c r="AH1807" s="1075">
        <v>0</v>
      </c>
      <c r="AI1807" s="39">
        <v>0</v>
      </c>
    </row>
    <row r="1808" spans="2:35" s="6" customFormat="1" ht="66">
      <c r="B1808" s="237"/>
      <c r="C1808" s="24" t="s">
        <v>1973</v>
      </c>
      <c r="D1808" s="170"/>
      <c r="E1808" s="1051">
        <v>5</v>
      </c>
      <c r="F1808" s="64" t="s">
        <v>22</v>
      </c>
      <c r="G1808" s="16" t="s">
        <v>12</v>
      </c>
      <c r="H1808" s="17" t="s">
        <v>13</v>
      </c>
      <c r="I1808" s="16" t="s">
        <v>14</v>
      </c>
      <c r="J1808" s="39">
        <v>2695</v>
      </c>
      <c r="K1808" s="18">
        <v>13475</v>
      </c>
      <c r="L1808" s="969">
        <v>0</v>
      </c>
      <c r="M1808" s="39">
        <v>0</v>
      </c>
      <c r="N1808" s="1075">
        <v>0</v>
      </c>
      <c r="O1808" s="39">
        <v>0</v>
      </c>
      <c r="P1808" s="1075">
        <v>0</v>
      </c>
      <c r="Q1808" s="39">
        <v>0</v>
      </c>
      <c r="R1808" s="1075">
        <v>5</v>
      </c>
      <c r="S1808" s="39">
        <v>13475</v>
      </c>
      <c r="T1808" s="1075">
        <v>0</v>
      </c>
      <c r="U1808" s="39">
        <v>0</v>
      </c>
      <c r="V1808" s="1075">
        <v>0</v>
      </c>
      <c r="W1808" s="39">
        <v>0</v>
      </c>
      <c r="X1808" s="1075">
        <v>0</v>
      </c>
      <c r="Y1808" s="39">
        <v>0</v>
      </c>
      <c r="Z1808" s="1075">
        <v>0</v>
      </c>
      <c r="AA1808" s="39">
        <v>0</v>
      </c>
      <c r="AB1808" s="1075">
        <v>0</v>
      </c>
      <c r="AC1808" s="39">
        <v>0</v>
      </c>
      <c r="AD1808" s="1075">
        <v>0</v>
      </c>
      <c r="AE1808" s="39">
        <v>0</v>
      </c>
      <c r="AF1808" s="1075">
        <v>0</v>
      </c>
      <c r="AG1808" s="39">
        <v>0</v>
      </c>
      <c r="AH1808" s="1075">
        <v>0</v>
      </c>
      <c r="AI1808" s="39">
        <v>0</v>
      </c>
    </row>
    <row r="1809" spans="1:35" s="6" customFormat="1" ht="66">
      <c r="B1809" s="55"/>
      <c r="C1809" s="24" t="s">
        <v>1974</v>
      </c>
      <c r="D1809" s="170"/>
      <c r="E1809" s="1051">
        <v>5</v>
      </c>
      <c r="F1809" s="64" t="s">
        <v>22</v>
      </c>
      <c r="G1809" s="16" t="s">
        <v>12</v>
      </c>
      <c r="H1809" s="17" t="s">
        <v>13</v>
      </c>
      <c r="I1809" s="16" t="s">
        <v>14</v>
      </c>
      <c r="J1809" s="39">
        <v>49</v>
      </c>
      <c r="K1809" s="18">
        <v>245</v>
      </c>
      <c r="L1809" s="969">
        <v>0</v>
      </c>
      <c r="M1809" s="39">
        <v>0</v>
      </c>
      <c r="N1809" s="1075">
        <v>0</v>
      </c>
      <c r="O1809" s="39">
        <v>0</v>
      </c>
      <c r="P1809" s="1075">
        <v>0</v>
      </c>
      <c r="Q1809" s="39">
        <v>0</v>
      </c>
      <c r="R1809" s="1075">
        <v>5</v>
      </c>
      <c r="S1809" s="39">
        <v>245</v>
      </c>
      <c r="T1809" s="1075">
        <v>0</v>
      </c>
      <c r="U1809" s="39">
        <v>0</v>
      </c>
      <c r="V1809" s="1075">
        <v>0</v>
      </c>
      <c r="W1809" s="39">
        <v>0</v>
      </c>
      <c r="X1809" s="1075">
        <v>0</v>
      </c>
      <c r="Y1809" s="39">
        <v>0</v>
      </c>
      <c r="Z1809" s="1075">
        <v>0</v>
      </c>
      <c r="AA1809" s="39">
        <v>0</v>
      </c>
      <c r="AB1809" s="1075">
        <v>0</v>
      </c>
      <c r="AC1809" s="39">
        <v>0</v>
      </c>
      <c r="AD1809" s="1075">
        <v>0</v>
      </c>
      <c r="AE1809" s="39">
        <v>0</v>
      </c>
      <c r="AF1809" s="1075">
        <v>0</v>
      </c>
      <c r="AG1809" s="39">
        <v>0</v>
      </c>
      <c r="AH1809" s="1075">
        <v>0</v>
      </c>
      <c r="AI1809" s="39">
        <v>0</v>
      </c>
    </row>
    <row r="1810" spans="1:35" s="6" customFormat="1" ht="66">
      <c r="B1810" s="55"/>
      <c r="C1810" s="24" t="s">
        <v>1975</v>
      </c>
      <c r="D1810" s="170"/>
      <c r="E1810" s="1051">
        <v>5</v>
      </c>
      <c r="F1810" s="64" t="s">
        <v>22</v>
      </c>
      <c r="G1810" s="16" t="s">
        <v>12</v>
      </c>
      <c r="H1810" s="17" t="s">
        <v>13</v>
      </c>
      <c r="I1810" s="16" t="s">
        <v>14</v>
      </c>
      <c r="J1810" s="39">
        <v>1359</v>
      </c>
      <c r="K1810" s="18">
        <v>6795</v>
      </c>
      <c r="L1810" s="969">
        <v>0</v>
      </c>
      <c r="M1810" s="39">
        <v>0</v>
      </c>
      <c r="N1810" s="1075">
        <v>0</v>
      </c>
      <c r="O1810" s="39">
        <v>0</v>
      </c>
      <c r="P1810" s="1075">
        <v>0</v>
      </c>
      <c r="Q1810" s="39">
        <v>0</v>
      </c>
      <c r="R1810" s="1075">
        <v>5</v>
      </c>
      <c r="S1810" s="39">
        <v>6795</v>
      </c>
      <c r="T1810" s="1075">
        <v>0</v>
      </c>
      <c r="U1810" s="39">
        <v>0</v>
      </c>
      <c r="V1810" s="1075">
        <v>0</v>
      </c>
      <c r="W1810" s="39">
        <v>0</v>
      </c>
      <c r="X1810" s="1075">
        <v>0</v>
      </c>
      <c r="Y1810" s="39">
        <v>0</v>
      </c>
      <c r="Z1810" s="1075">
        <v>0</v>
      </c>
      <c r="AA1810" s="39">
        <v>0</v>
      </c>
      <c r="AB1810" s="1075">
        <v>0</v>
      </c>
      <c r="AC1810" s="39">
        <v>0</v>
      </c>
      <c r="AD1810" s="1075">
        <v>0</v>
      </c>
      <c r="AE1810" s="39">
        <v>0</v>
      </c>
      <c r="AF1810" s="1075">
        <v>0</v>
      </c>
      <c r="AG1810" s="39">
        <v>0</v>
      </c>
      <c r="AH1810" s="1075">
        <v>0</v>
      </c>
      <c r="AI1810" s="39">
        <v>0</v>
      </c>
    </row>
    <row r="1811" spans="1:35" s="6" customFormat="1" ht="66">
      <c r="B1811" s="55"/>
      <c r="C1811" s="24" t="s">
        <v>1976</v>
      </c>
      <c r="D1811" s="170"/>
      <c r="E1811" s="1051">
        <v>10</v>
      </c>
      <c r="F1811" s="64" t="s">
        <v>22</v>
      </c>
      <c r="G1811" s="16" t="s">
        <v>12</v>
      </c>
      <c r="H1811" s="17" t="s">
        <v>13</v>
      </c>
      <c r="I1811" s="16" t="s">
        <v>14</v>
      </c>
      <c r="J1811" s="39">
        <v>257</v>
      </c>
      <c r="K1811" s="18">
        <v>2570</v>
      </c>
      <c r="L1811" s="969">
        <v>0</v>
      </c>
      <c r="M1811" s="39">
        <v>0</v>
      </c>
      <c r="N1811" s="1075">
        <v>0</v>
      </c>
      <c r="O1811" s="39">
        <v>0</v>
      </c>
      <c r="P1811" s="1075">
        <v>0</v>
      </c>
      <c r="Q1811" s="39">
        <v>0</v>
      </c>
      <c r="R1811" s="1075">
        <v>10</v>
      </c>
      <c r="S1811" s="39">
        <v>2570</v>
      </c>
      <c r="T1811" s="1075">
        <v>0</v>
      </c>
      <c r="U1811" s="39">
        <v>0</v>
      </c>
      <c r="V1811" s="1075">
        <v>0</v>
      </c>
      <c r="W1811" s="39">
        <v>0</v>
      </c>
      <c r="X1811" s="1075">
        <v>0</v>
      </c>
      <c r="Y1811" s="39">
        <v>0</v>
      </c>
      <c r="Z1811" s="1075">
        <v>0</v>
      </c>
      <c r="AA1811" s="39">
        <v>0</v>
      </c>
      <c r="AB1811" s="1075">
        <v>0</v>
      </c>
      <c r="AC1811" s="39">
        <v>0</v>
      </c>
      <c r="AD1811" s="1075">
        <v>0</v>
      </c>
      <c r="AE1811" s="39">
        <v>0</v>
      </c>
      <c r="AF1811" s="1075">
        <v>0</v>
      </c>
      <c r="AG1811" s="39">
        <v>0</v>
      </c>
      <c r="AH1811" s="1075">
        <v>0</v>
      </c>
      <c r="AI1811" s="39">
        <v>0</v>
      </c>
    </row>
    <row r="1812" spans="1:35" s="6" customFormat="1" ht="66">
      <c r="B1812" s="55"/>
      <c r="C1812" s="24" t="s">
        <v>1977</v>
      </c>
      <c r="D1812" s="170"/>
      <c r="E1812" s="1051">
        <v>5</v>
      </c>
      <c r="F1812" s="64" t="s">
        <v>22</v>
      </c>
      <c r="G1812" s="16" t="s">
        <v>12</v>
      </c>
      <c r="H1812" s="17" t="s">
        <v>13</v>
      </c>
      <c r="I1812" s="16" t="s">
        <v>14</v>
      </c>
      <c r="J1812" s="39">
        <v>629</v>
      </c>
      <c r="K1812" s="18">
        <v>3145</v>
      </c>
      <c r="L1812" s="969">
        <v>0</v>
      </c>
      <c r="M1812" s="39">
        <v>0</v>
      </c>
      <c r="N1812" s="1075">
        <v>0</v>
      </c>
      <c r="O1812" s="39">
        <v>0</v>
      </c>
      <c r="P1812" s="1075">
        <v>0</v>
      </c>
      <c r="Q1812" s="39">
        <v>0</v>
      </c>
      <c r="R1812" s="1075">
        <v>5</v>
      </c>
      <c r="S1812" s="39">
        <v>3145</v>
      </c>
      <c r="T1812" s="1075">
        <v>0</v>
      </c>
      <c r="U1812" s="39">
        <v>0</v>
      </c>
      <c r="V1812" s="1075">
        <v>0</v>
      </c>
      <c r="W1812" s="39">
        <v>0</v>
      </c>
      <c r="X1812" s="1075">
        <v>0</v>
      </c>
      <c r="Y1812" s="39">
        <v>0</v>
      </c>
      <c r="Z1812" s="1075">
        <v>0</v>
      </c>
      <c r="AA1812" s="39">
        <v>0</v>
      </c>
      <c r="AB1812" s="1075">
        <v>0</v>
      </c>
      <c r="AC1812" s="39">
        <v>0</v>
      </c>
      <c r="AD1812" s="1075">
        <v>0</v>
      </c>
      <c r="AE1812" s="39">
        <v>0</v>
      </c>
      <c r="AF1812" s="1075">
        <v>0</v>
      </c>
      <c r="AG1812" s="39">
        <v>0</v>
      </c>
      <c r="AH1812" s="1075">
        <v>0</v>
      </c>
      <c r="AI1812" s="39">
        <v>0</v>
      </c>
    </row>
    <row r="1813" spans="1:35" s="6" customFormat="1" ht="66">
      <c r="B1813" s="55"/>
      <c r="C1813" s="24" t="s">
        <v>1978</v>
      </c>
      <c r="D1813" s="170"/>
      <c r="E1813" s="1051">
        <v>5</v>
      </c>
      <c r="F1813" s="64" t="s">
        <v>22</v>
      </c>
      <c r="G1813" s="16" t="s">
        <v>12</v>
      </c>
      <c r="H1813" s="17" t="s">
        <v>13</v>
      </c>
      <c r="I1813" s="16" t="s">
        <v>14</v>
      </c>
      <c r="J1813" s="39">
        <v>597</v>
      </c>
      <c r="K1813" s="18">
        <v>2985</v>
      </c>
      <c r="L1813" s="969">
        <v>0</v>
      </c>
      <c r="M1813" s="39">
        <v>0</v>
      </c>
      <c r="N1813" s="1075">
        <v>0</v>
      </c>
      <c r="O1813" s="39">
        <v>0</v>
      </c>
      <c r="P1813" s="1075">
        <v>0</v>
      </c>
      <c r="Q1813" s="39">
        <v>0</v>
      </c>
      <c r="R1813" s="1075">
        <v>5</v>
      </c>
      <c r="S1813" s="39">
        <v>2985</v>
      </c>
      <c r="T1813" s="1075">
        <v>0</v>
      </c>
      <c r="U1813" s="39">
        <v>0</v>
      </c>
      <c r="V1813" s="1075">
        <v>0</v>
      </c>
      <c r="W1813" s="39">
        <v>0</v>
      </c>
      <c r="X1813" s="1075">
        <v>0</v>
      </c>
      <c r="Y1813" s="39">
        <v>0</v>
      </c>
      <c r="Z1813" s="1075">
        <v>0</v>
      </c>
      <c r="AA1813" s="39">
        <v>0</v>
      </c>
      <c r="AB1813" s="1075">
        <v>0</v>
      </c>
      <c r="AC1813" s="39">
        <v>0</v>
      </c>
      <c r="AD1813" s="1075">
        <v>0</v>
      </c>
      <c r="AE1813" s="39">
        <v>0</v>
      </c>
      <c r="AF1813" s="1075">
        <v>0</v>
      </c>
      <c r="AG1813" s="39">
        <v>0</v>
      </c>
      <c r="AH1813" s="1075">
        <v>0</v>
      </c>
      <c r="AI1813" s="39">
        <v>0</v>
      </c>
    </row>
    <row r="1814" spans="1:35" s="6" customFormat="1" ht="66">
      <c r="B1814" s="55"/>
      <c r="C1814" s="24" t="s">
        <v>1979</v>
      </c>
      <c r="D1814" s="170"/>
      <c r="E1814" s="1051">
        <v>5</v>
      </c>
      <c r="F1814" s="64" t="s">
        <v>22</v>
      </c>
      <c r="G1814" s="16" t="s">
        <v>12</v>
      </c>
      <c r="H1814" s="17" t="s">
        <v>13</v>
      </c>
      <c r="I1814" s="16" t="s">
        <v>14</v>
      </c>
      <c r="J1814" s="39">
        <v>220</v>
      </c>
      <c r="K1814" s="18">
        <v>1100</v>
      </c>
      <c r="L1814" s="969">
        <v>0</v>
      </c>
      <c r="M1814" s="39">
        <v>0</v>
      </c>
      <c r="N1814" s="1075">
        <v>0</v>
      </c>
      <c r="O1814" s="39">
        <v>0</v>
      </c>
      <c r="P1814" s="1075">
        <v>0</v>
      </c>
      <c r="Q1814" s="39">
        <v>0</v>
      </c>
      <c r="R1814" s="1075">
        <v>5</v>
      </c>
      <c r="S1814" s="39">
        <v>1100</v>
      </c>
      <c r="T1814" s="1075">
        <v>0</v>
      </c>
      <c r="U1814" s="39">
        <v>0</v>
      </c>
      <c r="V1814" s="1075">
        <v>0</v>
      </c>
      <c r="W1814" s="39">
        <v>0</v>
      </c>
      <c r="X1814" s="1075">
        <v>0</v>
      </c>
      <c r="Y1814" s="39">
        <v>0</v>
      </c>
      <c r="Z1814" s="1075">
        <v>0</v>
      </c>
      <c r="AA1814" s="39">
        <v>0</v>
      </c>
      <c r="AB1814" s="1075">
        <v>0</v>
      </c>
      <c r="AC1814" s="39">
        <v>0</v>
      </c>
      <c r="AD1814" s="1075">
        <v>0</v>
      </c>
      <c r="AE1814" s="39">
        <v>0</v>
      </c>
      <c r="AF1814" s="1075">
        <v>0</v>
      </c>
      <c r="AG1814" s="39">
        <v>0</v>
      </c>
      <c r="AH1814" s="1075">
        <v>0</v>
      </c>
      <c r="AI1814" s="39">
        <v>0</v>
      </c>
    </row>
    <row r="1815" spans="1:35" s="6" customFormat="1" ht="66">
      <c r="B1815" s="55"/>
      <c r="C1815" s="24" t="s">
        <v>1980</v>
      </c>
      <c r="D1815" s="170"/>
      <c r="E1815" s="1051">
        <v>5</v>
      </c>
      <c r="F1815" s="64" t="s">
        <v>22</v>
      </c>
      <c r="G1815" s="16" t="s">
        <v>12</v>
      </c>
      <c r="H1815" s="17" t="s">
        <v>13</v>
      </c>
      <c r="I1815" s="16" t="s">
        <v>14</v>
      </c>
      <c r="J1815" s="39">
        <v>357</v>
      </c>
      <c r="K1815" s="18">
        <v>1785</v>
      </c>
      <c r="L1815" s="969">
        <v>0</v>
      </c>
      <c r="M1815" s="39">
        <v>0</v>
      </c>
      <c r="N1815" s="1075">
        <v>0</v>
      </c>
      <c r="O1815" s="39">
        <v>0</v>
      </c>
      <c r="P1815" s="1075">
        <v>0</v>
      </c>
      <c r="Q1815" s="39">
        <v>0</v>
      </c>
      <c r="R1815" s="1075">
        <v>5</v>
      </c>
      <c r="S1815" s="39">
        <v>1785</v>
      </c>
      <c r="T1815" s="1075">
        <v>0</v>
      </c>
      <c r="U1815" s="39">
        <v>0</v>
      </c>
      <c r="V1815" s="1075">
        <v>0</v>
      </c>
      <c r="W1815" s="39">
        <v>0</v>
      </c>
      <c r="X1815" s="1075">
        <v>0</v>
      </c>
      <c r="Y1815" s="39">
        <v>0</v>
      </c>
      <c r="Z1815" s="1075">
        <v>0</v>
      </c>
      <c r="AA1815" s="39">
        <v>0</v>
      </c>
      <c r="AB1815" s="1075">
        <v>0</v>
      </c>
      <c r="AC1815" s="39">
        <v>0</v>
      </c>
      <c r="AD1815" s="1075">
        <v>0</v>
      </c>
      <c r="AE1815" s="39">
        <v>0</v>
      </c>
      <c r="AF1815" s="1075">
        <v>0</v>
      </c>
      <c r="AG1815" s="39">
        <v>0</v>
      </c>
      <c r="AH1815" s="1075">
        <v>0</v>
      </c>
      <c r="AI1815" s="39">
        <v>0</v>
      </c>
    </row>
    <row r="1816" spans="1:35" s="6" customFormat="1" ht="66">
      <c r="B1816" s="55"/>
      <c r="C1816" s="24" t="s">
        <v>1981</v>
      </c>
      <c r="D1816" s="170"/>
      <c r="E1816" s="1051">
        <v>5</v>
      </c>
      <c r="F1816" s="64" t="s">
        <v>22</v>
      </c>
      <c r="G1816" s="16" t="s">
        <v>12</v>
      </c>
      <c r="H1816" s="17" t="s">
        <v>13</v>
      </c>
      <c r="I1816" s="16" t="s">
        <v>14</v>
      </c>
      <c r="J1816" s="39">
        <v>1533</v>
      </c>
      <c r="K1816" s="18">
        <v>7665</v>
      </c>
      <c r="L1816" s="969">
        <v>0</v>
      </c>
      <c r="M1816" s="39">
        <v>0</v>
      </c>
      <c r="N1816" s="1075">
        <v>0</v>
      </c>
      <c r="O1816" s="39">
        <v>0</v>
      </c>
      <c r="P1816" s="1075">
        <v>0</v>
      </c>
      <c r="Q1816" s="39">
        <v>0</v>
      </c>
      <c r="R1816" s="1075">
        <v>5</v>
      </c>
      <c r="S1816" s="39">
        <v>7665</v>
      </c>
      <c r="T1816" s="1075">
        <v>0</v>
      </c>
      <c r="U1816" s="39">
        <v>0</v>
      </c>
      <c r="V1816" s="1075">
        <v>0</v>
      </c>
      <c r="W1816" s="39">
        <v>0</v>
      </c>
      <c r="X1816" s="1075">
        <v>0</v>
      </c>
      <c r="Y1816" s="39">
        <v>0</v>
      </c>
      <c r="Z1816" s="1075">
        <v>0</v>
      </c>
      <c r="AA1816" s="39">
        <v>0</v>
      </c>
      <c r="AB1816" s="1075">
        <v>0</v>
      </c>
      <c r="AC1816" s="39">
        <v>0</v>
      </c>
      <c r="AD1816" s="1075">
        <v>0</v>
      </c>
      <c r="AE1816" s="39">
        <v>0</v>
      </c>
      <c r="AF1816" s="1075">
        <v>0</v>
      </c>
      <c r="AG1816" s="39">
        <v>0</v>
      </c>
      <c r="AH1816" s="1075">
        <v>0</v>
      </c>
      <c r="AI1816" s="39">
        <v>0</v>
      </c>
    </row>
    <row r="1817" spans="1:35" s="6" customFormat="1" ht="66">
      <c r="B1817" s="55"/>
      <c r="C1817" s="24" t="s">
        <v>1982</v>
      </c>
      <c r="D1817" s="170"/>
      <c r="E1817" s="1051">
        <v>5</v>
      </c>
      <c r="F1817" s="64" t="s">
        <v>22</v>
      </c>
      <c r="G1817" s="16" t="s">
        <v>12</v>
      </c>
      <c r="H1817" s="17" t="s">
        <v>13</v>
      </c>
      <c r="I1817" s="16" t="s">
        <v>14</v>
      </c>
      <c r="J1817" s="39">
        <v>2238</v>
      </c>
      <c r="K1817" s="18">
        <v>11190</v>
      </c>
      <c r="L1817" s="969">
        <v>0</v>
      </c>
      <c r="M1817" s="39">
        <v>0</v>
      </c>
      <c r="N1817" s="1075">
        <v>0</v>
      </c>
      <c r="O1817" s="39">
        <v>0</v>
      </c>
      <c r="P1817" s="1075">
        <v>0</v>
      </c>
      <c r="Q1817" s="39">
        <v>0</v>
      </c>
      <c r="R1817" s="1075">
        <v>5</v>
      </c>
      <c r="S1817" s="39">
        <v>11190</v>
      </c>
      <c r="T1817" s="1075">
        <v>0</v>
      </c>
      <c r="U1817" s="39">
        <v>0</v>
      </c>
      <c r="V1817" s="1075">
        <v>0</v>
      </c>
      <c r="W1817" s="39">
        <v>0</v>
      </c>
      <c r="X1817" s="1075">
        <v>0</v>
      </c>
      <c r="Y1817" s="39">
        <v>0</v>
      </c>
      <c r="Z1817" s="1075">
        <v>0</v>
      </c>
      <c r="AA1817" s="39">
        <v>0</v>
      </c>
      <c r="AB1817" s="1075">
        <v>0</v>
      </c>
      <c r="AC1817" s="39">
        <v>0</v>
      </c>
      <c r="AD1817" s="1075">
        <v>0</v>
      </c>
      <c r="AE1817" s="39">
        <v>0</v>
      </c>
      <c r="AF1817" s="1075">
        <v>0</v>
      </c>
      <c r="AG1817" s="39">
        <v>0</v>
      </c>
      <c r="AH1817" s="1075">
        <v>0</v>
      </c>
      <c r="AI1817" s="39">
        <v>0</v>
      </c>
    </row>
    <row r="1818" spans="1:35" s="6" customFormat="1" ht="66">
      <c r="B1818" s="55"/>
      <c r="C1818" s="24" t="s">
        <v>1983</v>
      </c>
      <c r="D1818" s="170"/>
      <c r="E1818" s="1051">
        <v>5</v>
      </c>
      <c r="F1818" s="64" t="s">
        <v>22</v>
      </c>
      <c r="G1818" s="16" t="s">
        <v>12</v>
      </c>
      <c r="H1818" s="17" t="s">
        <v>13</v>
      </c>
      <c r="I1818" s="16" t="s">
        <v>14</v>
      </c>
      <c r="J1818" s="39">
        <v>377</v>
      </c>
      <c r="K1818" s="18">
        <v>1885</v>
      </c>
      <c r="L1818" s="969">
        <v>0</v>
      </c>
      <c r="M1818" s="39">
        <v>0</v>
      </c>
      <c r="N1818" s="1075">
        <v>0</v>
      </c>
      <c r="O1818" s="39">
        <v>0</v>
      </c>
      <c r="P1818" s="1075">
        <v>0</v>
      </c>
      <c r="Q1818" s="39">
        <v>0</v>
      </c>
      <c r="R1818" s="1075">
        <v>5</v>
      </c>
      <c r="S1818" s="39">
        <v>1885</v>
      </c>
      <c r="T1818" s="1075">
        <v>0</v>
      </c>
      <c r="U1818" s="39">
        <v>0</v>
      </c>
      <c r="V1818" s="1075">
        <v>0</v>
      </c>
      <c r="W1818" s="39">
        <v>0</v>
      </c>
      <c r="X1818" s="1075">
        <v>0</v>
      </c>
      <c r="Y1818" s="39">
        <v>0</v>
      </c>
      <c r="Z1818" s="1075">
        <v>0</v>
      </c>
      <c r="AA1818" s="39">
        <v>0</v>
      </c>
      <c r="AB1818" s="1075">
        <v>0</v>
      </c>
      <c r="AC1818" s="39">
        <v>0</v>
      </c>
      <c r="AD1818" s="1075">
        <v>0</v>
      </c>
      <c r="AE1818" s="39">
        <v>0</v>
      </c>
      <c r="AF1818" s="1075">
        <v>0</v>
      </c>
      <c r="AG1818" s="39">
        <v>0</v>
      </c>
      <c r="AH1818" s="1075">
        <v>0</v>
      </c>
      <c r="AI1818" s="39">
        <v>0</v>
      </c>
    </row>
    <row r="1819" spans="1:35" s="6" customFormat="1" ht="66">
      <c r="B1819" s="55"/>
      <c r="C1819" s="24" t="s">
        <v>1984</v>
      </c>
      <c r="D1819" s="170"/>
      <c r="E1819" s="1051">
        <v>5</v>
      </c>
      <c r="F1819" s="64" t="s">
        <v>22</v>
      </c>
      <c r="G1819" s="16" t="s">
        <v>12</v>
      </c>
      <c r="H1819" s="17" t="s">
        <v>13</v>
      </c>
      <c r="I1819" s="16" t="s">
        <v>14</v>
      </c>
      <c r="J1819" s="39">
        <v>1119</v>
      </c>
      <c r="K1819" s="18">
        <v>5595</v>
      </c>
      <c r="L1819" s="969">
        <v>0</v>
      </c>
      <c r="M1819" s="39">
        <v>0</v>
      </c>
      <c r="N1819" s="1075">
        <v>0</v>
      </c>
      <c r="O1819" s="39">
        <v>0</v>
      </c>
      <c r="P1819" s="1075">
        <v>0</v>
      </c>
      <c r="Q1819" s="39">
        <v>0</v>
      </c>
      <c r="R1819" s="1075">
        <v>5</v>
      </c>
      <c r="S1819" s="39">
        <v>5595</v>
      </c>
      <c r="T1819" s="1075">
        <v>0</v>
      </c>
      <c r="U1819" s="39">
        <v>0</v>
      </c>
      <c r="V1819" s="1075">
        <v>0</v>
      </c>
      <c r="W1819" s="39">
        <v>0</v>
      </c>
      <c r="X1819" s="1075">
        <v>0</v>
      </c>
      <c r="Y1819" s="39">
        <v>0</v>
      </c>
      <c r="Z1819" s="1075">
        <v>0</v>
      </c>
      <c r="AA1819" s="39">
        <v>0</v>
      </c>
      <c r="AB1819" s="1075">
        <v>0</v>
      </c>
      <c r="AC1819" s="39">
        <v>0</v>
      </c>
      <c r="AD1819" s="1075">
        <v>0</v>
      </c>
      <c r="AE1819" s="39">
        <v>0</v>
      </c>
      <c r="AF1819" s="1075">
        <v>0</v>
      </c>
      <c r="AG1819" s="39">
        <v>0</v>
      </c>
      <c r="AH1819" s="1075">
        <v>0</v>
      </c>
      <c r="AI1819" s="39">
        <v>0</v>
      </c>
    </row>
    <row r="1820" spans="1:35" s="6" customFormat="1" ht="66">
      <c r="B1820" s="55"/>
      <c r="C1820" s="24" t="s">
        <v>1985</v>
      </c>
      <c r="D1820" s="170"/>
      <c r="E1820" s="1051">
        <v>10</v>
      </c>
      <c r="F1820" s="64" t="s">
        <v>22</v>
      </c>
      <c r="G1820" s="16" t="s">
        <v>12</v>
      </c>
      <c r="H1820" s="17" t="s">
        <v>13</v>
      </c>
      <c r="I1820" s="16" t="s">
        <v>14</v>
      </c>
      <c r="J1820" s="39">
        <v>399</v>
      </c>
      <c r="K1820" s="18">
        <v>3990</v>
      </c>
      <c r="L1820" s="969">
        <v>0</v>
      </c>
      <c r="M1820" s="39">
        <v>0</v>
      </c>
      <c r="N1820" s="1075">
        <v>0</v>
      </c>
      <c r="O1820" s="39">
        <v>0</v>
      </c>
      <c r="P1820" s="1075">
        <v>0</v>
      </c>
      <c r="Q1820" s="39">
        <v>0</v>
      </c>
      <c r="R1820" s="1075">
        <v>10</v>
      </c>
      <c r="S1820" s="39">
        <v>3990</v>
      </c>
      <c r="T1820" s="1075">
        <v>0</v>
      </c>
      <c r="U1820" s="39">
        <v>0</v>
      </c>
      <c r="V1820" s="1075">
        <v>0</v>
      </c>
      <c r="W1820" s="39">
        <v>0</v>
      </c>
      <c r="X1820" s="1075">
        <v>0</v>
      </c>
      <c r="Y1820" s="39">
        <v>0</v>
      </c>
      <c r="Z1820" s="1075">
        <v>0</v>
      </c>
      <c r="AA1820" s="39">
        <v>0</v>
      </c>
      <c r="AB1820" s="1075">
        <v>0</v>
      </c>
      <c r="AC1820" s="39">
        <v>0</v>
      </c>
      <c r="AD1820" s="1075">
        <v>0</v>
      </c>
      <c r="AE1820" s="39">
        <v>0</v>
      </c>
      <c r="AF1820" s="1075">
        <v>0</v>
      </c>
      <c r="AG1820" s="39">
        <v>0</v>
      </c>
      <c r="AH1820" s="1075">
        <v>0</v>
      </c>
      <c r="AI1820" s="39">
        <v>0</v>
      </c>
    </row>
    <row r="1821" spans="1:35" s="6" customFormat="1" ht="66">
      <c r="B1821" s="55"/>
      <c r="C1821" s="24" t="s">
        <v>975</v>
      </c>
      <c r="D1821" s="170"/>
      <c r="E1821" s="1051">
        <v>5</v>
      </c>
      <c r="F1821" s="64" t="s">
        <v>22</v>
      </c>
      <c r="G1821" s="16" t="s">
        <v>12</v>
      </c>
      <c r="H1821" s="17" t="s">
        <v>13</v>
      </c>
      <c r="I1821" s="16" t="s">
        <v>14</v>
      </c>
      <c r="J1821" s="39">
        <v>21</v>
      </c>
      <c r="K1821" s="18">
        <v>105</v>
      </c>
      <c r="L1821" s="969">
        <v>0</v>
      </c>
      <c r="M1821" s="39">
        <v>0</v>
      </c>
      <c r="N1821" s="1075">
        <v>0</v>
      </c>
      <c r="O1821" s="39">
        <v>0</v>
      </c>
      <c r="P1821" s="1075">
        <v>0</v>
      </c>
      <c r="Q1821" s="39">
        <v>0</v>
      </c>
      <c r="R1821" s="1075">
        <v>5</v>
      </c>
      <c r="S1821" s="39">
        <v>105</v>
      </c>
      <c r="T1821" s="1075">
        <v>0</v>
      </c>
      <c r="U1821" s="39">
        <v>0</v>
      </c>
      <c r="V1821" s="1075">
        <v>0</v>
      </c>
      <c r="W1821" s="39">
        <v>0</v>
      </c>
      <c r="X1821" s="1075">
        <v>0</v>
      </c>
      <c r="Y1821" s="39">
        <v>0</v>
      </c>
      <c r="Z1821" s="1075">
        <v>0</v>
      </c>
      <c r="AA1821" s="39">
        <v>0</v>
      </c>
      <c r="AB1821" s="1075">
        <v>0</v>
      </c>
      <c r="AC1821" s="39">
        <v>0</v>
      </c>
      <c r="AD1821" s="1075">
        <v>0</v>
      </c>
      <c r="AE1821" s="39">
        <v>0</v>
      </c>
      <c r="AF1821" s="1075">
        <v>0</v>
      </c>
      <c r="AG1821" s="39">
        <v>0</v>
      </c>
      <c r="AH1821" s="1075">
        <v>0</v>
      </c>
      <c r="AI1821" s="39">
        <v>0</v>
      </c>
    </row>
    <row r="1822" spans="1:35" s="6" customFormat="1" ht="66">
      <c r="A1822" s="4"/>
      <c r="B1822" s="55"/>
      <c r="C1822" s="24" t="s">
        <v>1986</v>
      </c>
      <c r="D1822" s="170"/>
      <c r="E1822" s="1051">
        <v>10</v>
      </c>
      <c r="F1822" s="64" t="s">
        <v>22</v>
      </c>
      <c r="G1822" s="16" t="s">
        <v>12</v>
      </c>
      <c r="H1822" s="17" t="s">
        <v>13</v>
      </c>
      <c r="I1822" s="16" t="s">
        <v>14</v>
      </c>
      <c r="J1822" s="39">
        <v>31</v>
      </c>
      <c r="K1822" s="18">
        <v>310</v>
      </c>
      <c r="L1822" s="969">
        <v>0</v>
      </c>
      <c r="M1822" s="39">
        <v>0</v>
      </c>
      <c r="N1822" s="1075">
        <v>0</v>
      </c>
      <c r="O1822" s="39">
        <v>0</v>
      </c>
      <c r="P1822" s="1075">
        <v>0</v>
      </c>
      <c r="Q1822" s="39">
        <v>0</v>
      </c>
      <c r="R1822" s="1075">
        <v>10</v>
      </c>
      <c r="S1822" s="39">
        <v>310</v>
      </c>
      <c r="T1822" s="1075">
        <v>0</v>
      </c>
      <c r="U1822" s="39">
        <v>0</v>
      </c>
      <c r="V1822" s="1075">
        <v>0</v>
      </c>
      <c r="W1822" s="39">
        <v>0</v>
      </c>
      <c r="X1822" s="1075">
        <v>0</v>
      </c>
      <c r="Y1822" s="39">
        <v>0</v>
      </c>
      <c r="Z1822" s="1075">
        <v>0</v>
      </c>
      <c r="AA1822" s="39">
        <v>0</v>
      </c>
      <c r="AB1822" s="1075">
        <v>0</v>
      </c>
      <c r="AC1822" s="39">
        <v>0</v>
      </c>
      <c r="AD1822" s="1075">
        <v>0</v>
      </c>
      <c r="AE1822" s="39">
        <v>0</v>
      </c>
      <c r="AF1822" s="1075">
        <v>0</v>
      </c>
      <c r="AG1822" s="39">
        <v>0</v>
      </c>
      <c r="AH1822" s="1075">
        <v>0</v>
      </c>
      <c r="AI1822" s="39">
        <v>0</v>
      </c>
    </row>
    <row r="1823" spans="1:35" s="6" customFormat="1" ht="66">
      <c r="A1823" s="4"/>
      <c r="B1823" s="55"/>
      <c r="C1823" s="24" t="s">
        <v>1987</v>
      </c>
      <c r="D1823" s="170"/>
      <c r="E1823" s="1051">
        <v>5</v>
      </c>
      <c r="F1823" s="64" t="s">
        <v>22</v>
      </c>
      <c r="G1823" s="16" t="s">
        <v>12</v>
      </c>
      <c r="H1823" s="17" t="s">
        <v>13</v>
      </c>
      <c r="I1823" s="16" t="s">
        <v>14</v>
      </c>
      <c r="J1823" s="39">
        <v>298</v>
      </c>
      <c r="K1823" s="18">
        <v>1490</v>
      </c>
      <c r="L1823" s="969">
        <v>0</v>
      </c>
      <c r="M1823" s="39">
        <v>0</v>
      </c>
      <c r="N1823" s="1075">
        <v>0</v>
      </c>
      <c r="O1823" s="39">
        <v>0</v>
      </c>
      <c r="P1823" s="1075">
        <v>0</v>
      </c>
      <c r="Q1823" s="39">
        <v>0</v>
      </c>
      <c r="R1823" s="1075">
        <v>5</v>
      </c>
      <c r="S1823" s="39">
        <v>1490</v>
      </c>
      <c r="T1823" s="1075">
        <v>0</v>
      </c>
      <c r="U1823" s="39">
        <v>0</v>
      </c>
      <c r="V1823" s="1075">
        <v>0</v>
      </c>
      <c r="W1823" s="39">
        <v>0</v>
      </c>
      <c r="X1823" s="1075">
        <v>0</v>
      </c>
      <c r="Y1823" s="39">
        <v>0</v>
      </c>
      <c r="Z1823" s="1075">
        <v>0</v>
      </c>
      <c r="AA1823" s="39">
        <v>0</v>
      </c>
      <c r="AB1823" s="1075">
        <v>0</v>
      </c>
      <c r="AC1823" s="39">
        <v>0</v>
      </c>
      <c r="AD1823" s="1075">
        <v>0</v>
      </c>
      <c r="AE1823" s="39">
        <v>0</v>
      </c>
      <c r="AF1823" s="1075">
        <v>0</v>
      </c>
      <c r="AG1823" s="39">
        <v>0</v>
      </c>
      <c r="AH1823" s="1075">
        <v>0</v>
      </c>
      <c r="AI1823" s="39">
        <v>0</v>
      </c>
    </row>
    <row r="1824" spans="1:35" s="6" customFormat="1" ht="66">
      <c r="A1824" s="4"/>
      <c r="B1824" s="55"/>
      <c r="C1824" s="24" t="s">
        <v>1988</v>
      </c>
      <c r="D1824" s="170"/>
      <c r="E1824" s="1051">
        <v>10</v>
      </c>
      <c r="F1824" s="64" t="s">
        <v>22</v>
      </c>
      <c r="G1824" s="16" t="s">
        <v>12</v>
      </c>
      <c r="H1824" s="17" t="s">
        <v>13</v>
      </c>
      <c r="I1824" s="16" t="s">
        <v>14</v>
      </c>
      <c r="J1824" s="39">
        <v>275</v>
      </c>
      <c r="K1824" s="18">
        <v>2750</v>
      </c>
      <c r="L1824" s="969">
        <v>0</v>
      </c>
      <c r="M1824" s="39">
        <v>0</v>
      </c>
      <c r="N1824" s="1075">
        <v>0</v>
      </c>
      <c r="O1824" s="39">
        <v>0</v>
      </c>
      <c r="P1824" s="1075">
        <v>0</v>
      </c>
      <c r="Q1824" s="39">
        <v>0</v>
      </c>
      <c r="R1824" s="1075">
        <v>10</v>
      </c>
      <c r="S1824" s="39">
        <v>2750</v>
      </c>
      <c r="T1824" s="1075">
        <v>0</v>
      </c>
      <c r="U1824" s="39">
        <v>0</v>
      </c>
      <c r="V1824" s="1075">
        <v>0</v>
      </c>
      <c r="W1824" s="39">
        <v>0</v>
      </c>
      <c r="X1824" s="1075">
        <v>0</v>
      </c>
      <c r="Y1824" s="39">
        <v>0</v>
      </c>
      <c r="Z1824" s="1075">
        <v>0</v>
      </c>
      <c r="AA1824" s="39">
        <v>0</v>
      </c>
      <c r="AB1824" s="1075">
        <v>0</v>
      </c>
      <c r="AC1824" s="39">
        <v>0</v>
      </c>
      <c r="AD1824" s="1075">
        <v>0</v>
      </c>
      <c r="AE1824" s="39">
        <v>0</v>
      </c>
      <c r="AF1824" s="1075">
        <v>0</v>
      </c>
      <c r="AG1824" s="39">
        <v>0</v>
      </c>
      <c r="AH1824" s="1075">
        <v>0</v>
      </c>
      <c r="AI1824" s="39">
        <v>0</v>
      </c>
    </row>
    <row r="1825" spans="1:35" s="6" customFormat="1" ht="66">
      <c r="A1825" s="4"/>
      <c r="B1825" s="55"/>
      <c r="C1825" s="24" t="s">
        <v>1989</v>
      </c>
      <c r="D1825" s="170"/>
      <c r="E1825" s="1051">
        <v>5</v>
      </c>
      <c r="F1825" s="64" t="s">
        <v>22</v>
      </c>
      <c r="G1825" s="16" t="s">
        <v>12</v>
      </c>
      <c r="H1825" s="17" t="s">
        <v>13</v>
      </c>
      <c r="I1825" s="16" t="s">
        <v>14</v>
      </c>
      <c r="J1825" s="39">
        <v>163</v>
      </c>
      <c r="K1825" s="18">
        <v>815</v>
      </c>
      <c r="L1825" s="969">
        <v>0</v>
      </c>
      <c r="M1825" s="39">
        <v>0</v>
      </c>
      <c r="N1825" s="1075">
        <v>0</v>
      </c>
      <c r="O1825" s="39">
        <v>0</v>
      </c>
      <c r="P1825" s="1075">
        <v>0</v>
      </c>
      <c r="Q1825" s="39">
        <v>0</v>
      </c>
      <c r="R1825" s="1075">
        <v>5</v>
      </c>
      <c r="S1825" s="39">
        <v>815</v>
      </c>
      <c r="T1825" s="1075">
        <v>0</v>
      </c>
      <c r="U1825" s="39">
        <v>0</v>
      </c>
      <c r="V1825" s="1075">
        <v>0</v>
      </c>
      <c r="W1825" s="39">
        <v>0</v>
      </c>
      <c r="X1825" s="1075">
        <v>0</v>
      </c>
      <c r="Y1825" s="39">
        <v>0</v>
      </c>
      <c r="Z1825" s="1075">
        <v>0</v>
      </c>
      <c r="AA1825" s="39">
        <v>0</v>
      </c>
      <c r="AB1825" s="1075">
        <v>0</v>
      </c>
      <c r="AC1825" s="39">
        <v>0</v>
      </c>
      <c r="AD1825" s="1075">
        <v>0</v>
      </c>
      <c r="AE1825" s="39">
        <v>0</v>
      </c>
      <c r="AF1825" s="1075">
        <v>0</v>
      </c>
      <c r="AG1825" s="39">
        <v>0</v>
      </c>
      <c r="AH1825" s="1075">
        <v>0</v>
      </c>
      <c r="AI1825" s="39">
        <v>0</v>
      </c>
    </row>
    <row r="1826" spans="1:35" s="6" customFormat="1" ht="66">
      <c r="A1826" s="4"/>
      <c r="B1826" s="55"/>
      <c r="C1826" s="24" t="s">
        <v>1990</v>
      </c>
      <c r="D1826" s="170"/>
      <c r="E1826" s="1051">
        <v>5</v>
      </c>
      <c r="F1826" s="64" t="s">
        <v>22</v>
      </c>
      <c r="G1826" s="16" t="s">
        <v>12</v>
      </c>
      <c r="H1826" s="17" t="s">
        <v>13</v>
      </c>
      <c r="I1826" s="16" t="s">
        <v>14</v>
      </c>
      <c r="J1826" s="39">
        <v>798</v>
      </c>
      <c r="K1826" s="18">
        <v>3990</v>
      </c>
      <c r="L1826" s="969">
        <v>0</v>
      </c>
      <c r="M1826" s="39">
        <v>0</v>
      </c>
      <c r="N1826" s="1075">
        <v>0</v>
      </c>
      <c r="O1826" s="39">
        <v>0</v>
      </c>
      <c r="P1826" s="1075">
        <v>0</v>
      </c>
      <c r="Q1826" s="39">
        <v>0</v>
      </c>
      <c r="R1826" s="1075">
        <v>5</v>
      </c>
      <c r="S1826" s="39">
        <v>3990</v>
      </c>
      <c r="T1826" s="1075">
        <v>0</v>
      </c>
      <c r="U1826" s="39">
        <v>0</v>
      </c>
      <c r="V1826" s="1075">
        <v>0</v>
      </c>
      <c r="W1826" s="39">
        <v>0</v>
      </c>
      <c r="X1826" s="1075">
        <v>0</v>
      </c>
      <c r="Y1826" s="39">
        <v>0</v>
      </c>
      <c r="Z1826" s="1075">
        <v>0</v>
      </c>
      <c r="AA1826" s="39">
        <v>0</v>
      </c>
      <c r="AB1826" s="1075">
        <v>0</v>
      </c>
      <c r="AC1826" s="39">
        <v>0</v>
      </c>
      <c r="AD1826" s="1075">
        <v>0</v>
      </c>
      <c r="AE1826" s="39">
        <v>0</v>
      </c>
      <c r="AF1826" s="1075">
        <v>0</v>
      </c>
      <c r="AG1826" s="39">
        <v>0</v>
      </c>
      <c r="AH1826" s="1075">
        <v>0</v>
      </c>
      <c r="AI1826" s="39">
        <v>0</v>
      </c>
    </row>
    <row r="1827" spans="1:35" s="6" customFormat="1" ht="66">
      <c r="A1827" s="4"/>
      <c r="B1827" s="55"/>
      <c r="C1827" s="24" t="s">
        <v>1973</v>
      </c>
      <c r="D1827" s="170"/>
      <c r="E1827" s="1051">
        <v>5</v>
      </c>
      <c r="F1827" s="64" t="s">
        <v>22</v>
      </c>
      <c r="G1827" s="16" t="s">
        <v>12</v>
      </c>
      <c r="H1827" s="17" t="s">
        <v>13</v>
      </c>
      <c r="I1827" s="16" t="s">
        <v>14</v>
      </c>
      <c r="J1827" s="39">
        <v>603</v>
      </c>
      <c r="K1827" s="18">
        <v>3015</v>
      </c>
      <c r="L1827" s="969">
        <v>0</v>
      </c>
      <c r="M1827" s="39">
        <v>0</v>
      </c>
      <c r="N1827" s="1075">
        <v>0</v>
      </c>
      <c r="O1827" s="39">
        <v>0</v>
      </c>
      <c r="P1827" s="1075">
        <v>0</v>
      </c>
      <c r="Q1827" s="39">
        <v>0</v>
      </c>
      <c r="R1827" s="1075">
        <v>5</v>
      </c>
      <c r="S1827" s="39">
        <v>3015</v>
      </c>
      <c r="T1827" s="1075">
        <v>0</v>
      </c>
      <c r="U1827" s="39">
        <v>0</v>
      </c>
      <c r="V1827" s="1075">
        <v>0</v>
      </c>
      <c r="W1827" s="39">
        <v>0</v>
      </c>
      <c r="X1827" s="1075">
        <v>0</v>
      </c>
      <c r="Y1827" s="39">
        <v>0</v>
      </c>
      <c r="Z1827" s="1075">
        <v>0</v>
      </c>
      <c r="AA1827" s="39">
        <v>0</v>
      </c>
      <c r="AB1827" s="1075">
        <v>0</v>
      </c>
      <c r="AC1827" s="39">
        <v>0</v>
      </c>
      <c r="AD1827" s="1075">
        <v>0</v>
      </c>
      <c r="AE1827" s="39">
        <v>0</v>
      </c>
      <c r="AF1827" s="1075">
        <v>0</v>
      </c>
      <c r="AG1827" s="39">
        <v>0</v>
      </c>
      <c r="AH1827" s="1075">
        <v>0</v>
      </c>
      <c r="AI1827" s="39">
        <v>0</v>
      </c>
    </row>
    <row r="1828" spans="1:35" s="6" customFormat="1" ht="66">
      <c r="B1828" s="55">
        <v>117.7632</v>
      </c>
      <c r="C1828" s="27" t="s">
        <v>1991</v>
      </c>
      <c r="D1828" s="9"/>
      <c r="E1828" s="91">
        <v>25</v>
      </c>
      <c r="F1828" s="9" t="s">
        <v>11</v>
      </c>
      <c r="G1828" s="16" t="s">
        <v>12</v>
      </c>
      <c r="H1828" s="17" t="s">
        <v>13</v>
      </c>
      <c r="I1828" s="16" t="s">
        <v>14</v>
      </c>
      <c r="J1828" s="39">
        <v>128</v>
      </c>
      <c r="K1828" s="18">
        <v>3200</v>
      </c>
      <c r="L1828" s="969">
        <v>5</v>
      </c>
      <c r="M1828" s="39">
        <v>640</v>
      </c>
      <c r="N1828" s="1075">
        <v>5</v>
      </c>
      <c r="O1828" s="39">
        <v>640</v>
      </c>
      <c r="P1828" s="1075">
        <v>5</v>
      </c>
      <c r="Q1828" s="39">
        <v>640</v>
      </c>
      <c r="R1828" s="1075">
        <v>5</v>
      </c>
      <c r="S1828" s="39">
        <v>640</v>
      </c>
      <c r="T1828" s="1075">
        <v>5</v>
      </c>
      <c r="U1828" s="39">
        <v>640</v>
      </c>
      <c r="V1828" s="1075">
        <v>0</v>
      </c>
      <c r="W1828" s="39">
        <v>0</v>
      </c>
      <c r="X1828" s="1075">
        <v>0</v>
      </c>
      <c r="Y1828" s="39">
        <v>0</v>
      </c>
      <c r="Z1828" s="1075">
        <v>0</v>
      </c>
      <c r="AA1828" s="39">
        <v>0</v>
      </c>
      <c r="AB1828" s="1075">
        <v>0</v>
      </c>
      <c r="AC1828" s="39">
        <v>0</v>
      </c>
      <c r="AD1828" s="1075">
        <v>0</v>
      </c>
      <c r="AE1828" s="39">
        <v>0</v>
      </c>
      <c r="AF1828" s="1075">
        <v>0</v>
      </c>
      <c r="AG1828" s="39">
        <v>0</v>
      </c>
      <c r="AH1828" s="1075">
        <v>0</v>
      </c>
      <c r="AI1828" s="39">
        <v>0</v>
      </c>
    </row>
    <row r="1829" spans="1:35" s="6" customFormat="1" ht="66">
      <c r="B1829" s="55">
        <v>117.7632</v>
      </c>
      <c r="C1829" s="27" t="s">
        <v>1992</v>
      </c>
      <c r="D1829" s="9"/>
      <c r="E1829" s="91">
        <v>25</v>
      </c>
      <c r="F1829" s="9" t="s">
        <v>11</v>
      </c>
      <c r="G1829" s="16" t="s">
        <v>12</v>
      </c>
      <c r="H1829" s="17" t="s">
        <v>13</v>
      </c>
      <c r="I1829" s="16" t="s">
        <v>14</v>
      </c>
      <c r="J1829" s="39">
        <v>128</v>
      </c>
      <c r="K1829" s="18">
        <v>3200</v>
      </c>
      <c r="L1829" s="969">
        <v>5</v>
      </c>
      <c r="M1829" s="39">
        <v>640</v>
      </c>
      <c r="N1829" s="1075">
        <v>5</v>
      </c>
      <c r="O1829" s="39">
        <v>640</v>
      </c>
      <c r="P1829" s="1075">
        <v>5</v>
      </c>
      <c r="Q1829" s="39">
        <v>640</v>
      </c>
      <c r="R1829" s="1075">
        <v>5</v>
      </c>
      <c r="S1829" s="39">
        <v>640</v>
      </c>
      <c r="T1829" s="1075">
        <v>5</v>
      </c>
      <c r="U1829" s="39">
        <v>640</v>
      </c>
      <c r="V1829" s="1075">
        <v>0</v>
      </c>
      <c r="W1829" s="39">
        <v>0</v>
      </c>
      <c r="X1829" s="1075">
        <v>0</v>
      </c>
      <c r="Y1829" s="39">
        <v>0</v>
      </c>
      <c r="Z1829" s="1075">
        <v>0</v>
      </c>
      <c r="AA1829" s="39">
        <v>0</v>
      </c>
      <c r="AB1829" s="1075">
        <v>0</v>
      </c>
      <c r="AC1829" s="39">
        <v>0</v>
      </c>
      <c r="AD1829" s="1075">
        <v>0</v>
      </c>
      <c r="AE1829" s="39">
        <v>0</v>
      </c>
      <c r="AF1829" s="1075">
        <v>0</v>
      </c>
      <c r="AG1829" s="39">
        <v>0</v>
      </c>
      <c r="AH1829" s="1075">
        <v>0</v>
      </c>
      <c r="AI1829" s="39">
        <v>0</v>
      </c>
    </row>
    <row r="1830" spans="1:35" s="6" customFormat="1" ht="66">
      <c r="B1830" s="55">
        <v>77.673599999999993</v>
      </c>
      <c r="C1830" s="27" t="s">
        <v>1993</v>
      </c>
      <c r="D1830" s="9"/>
      <c r="E1830" s="91">
        <v>25</v>
      </c>
      <c r="F1830" s="9" t="s">
        <v>11</v>
      </c>
      <c r="G1830" s="16" t="s">
        <v>12</v>
      </c>
      <c r="H1830" s="17" t="s">
        <v>13</v>
      </c>
      <c r="I1830" s="16" t="s">
        <v>14</v>
      </c>
      <c r="J1830" s="39">
        <v>84</v>
      </c>
      <c r="K1830" s="18">
        <v>2100</v>
      </c>
      <c r="L1830" s="969">
        <v>5</v>
      </c>
      <c r="M1830" s="39">
        <v>420</v>
      </c>
      <c r="N1830" s="1075">
        <v>5</v>
      </c>
      <c r="O1830" s="39">
        <v>420</v>
      </c>
      <c r="P1830" s="1075">
        <v>5</v>
      </c>
      <c r="Q1830" s="39">
        <v>420</v>
      </c>
      <c r="R1830" s="1075">
        <v>5</v>
      </c>
      <c r="S1830" s="39">
        <v>420</v>
      </c>
      <c r="T1830" s="1075">
        <v>5</v>
      </c>
      <c r="U1830" s="39">
        <v>420</v>
      </c>
      <c r="V1830" s="1075">
        <v>0</v>
      </c>
      <c r="W1830" s="39">
        <v>0</v>
      </c>
      <c r="X1830" s="1075">
        <v>0</v>
      </c>
      <c r="Y1830" s="39">
        <v>0</v>
      </c>
      <c r="Z1830" s="1075">
        <v>0</v>
      </c>
      <c r="AA1830" s="39">
        <v>0</v>
      </c>
      <c r="AB1830" s="1075">
        <v>0</v>
      </c>
      <c r="AC1830" s="39">
        <v>0</v>
      </c>
      <c r="AD1830" s="1075">
        <v>0</v>
      </c>
      <c r="AE1830" s="39">
        <v>0</v>
      </c>
      <c r="AF1830" s="1075">
        <v>0</v>
      </c>
      <c r="AG1830" s="39">
        <v>0</v>
      </c>
      <c r="AH1830" s="1075">
        <v>0</v>
      </c>
      <c r="AI1830" s="39">
        <v>0</v>
      </c>
    </row>
    <row r="1831" spans="1:35" s="6" customFormat="1" ht="66">
      <c r="B1831" s="55">
        <v>86.44319999999999</v>
      </c>
      <c r="C1831" s="27" t="s">
        <v>1994</v>
      </c>
      <c r="D1831" s="9"/>
      <c r="E1831" s="91">
        <v>25</v>
      </c>
      <c r="F1831" s="9" t="s">
        <v>11</v>
      </c>
      <c r="G1831" s="16" t="s">
        <v>12</v>
      </c>
      <c r="H1831" s="17" t="s">
        <v>13</v>
      </c>
      <c r="I1831" s="16" t="s">
        <v>14</v>
      </c>
      <c r="J1831" s="39">
        <v>94</v>
      </c>
      <c r="K1831" s="18">
        <v>2350</v>
      </c>
      <c r="L1831" s="969">
        <v>5</v>
      </c>
      <c r="M1831" s="39">
        <v>470</v>
      </c>
      <c r="N1831" s="1075">
        <v>5</v>
      </c>
      <c r="O1831" s="39">
        <v>470</v>
      </c>
      <c r="P1831" s="1075">
        <v>5</v>
      </c>
      <c r="Q1831" s="39">
        <v>470</v>
      </c>
      <c r="R1831" s="1075">
        <v>5</v>
      </c>
      <c r="S1831" s="39">
        <v>470</v>
      </c>
      <c r="T1831" s="1075">
        <v>5</v>
      </c>
      <c r="U1831" s="39">
        <v>470</v>
      </c>
      <c r="V1831" s="1075">
        <v>0</v>
      </c>
      <c r="W1831" s="39">
        <v>0</v>
      </c>
      <c r="X1831" s="1075">
        <v>0</v>
      </c>
      <c r="Y1831" s="39">
        <v>0</v>
      </c>
      <c r="Z1831" s="1075">
        <v>0</v>
      </c>
      <c r="AA1831" s="39">
        <v>0</v>
      </c>
      <c r="AB1831" s="1075">
        <v>0</v>
      </c>
      <c r="AC1831" s="39">
        <v>0</v>
      </c>
      <c r="AD1831" s="1075">
        <v>0</v>
      </c>
      <c r="AE1831" s="39">
        <v>0</v>
      </c>
      <c r="AF1831" s="1075">
        <v>0</v>
      </c>
      <c r="AG1831" s="39">
        <v>0</v>
      </c>
      <c r="AH1831" s="1075">
        <v>0</v>
      </c>
      <c r="AI1831" s="39">
        <v>0</v>
      </c>
    </row>
    <row r="1832" spans="1:35" s="6" customFormat="1" ht="66">
      <c r="B1832" s="55">
        <v>86.44319999999999</v>
      </c>
      <c r="C1832" s="27" t="s">
        <v>1995</v>
      </c>
      <c r="D1832" s="9"/>
      <c r="E1832" s="91">
        <v>25</v>
      </c>
      <c r="F1832" s="9" t="s">
        <v>11</v>
      </c>
      <c r="G1832" s="16" t="s">
        <v>12</v>
      </c>
      <c r="H1832" s="17" t="s">
        <v>13</v>
      </c>
      <c r="I1832" s="16" t="s">
        <v>14</v>
      </c>
      <c r="J1832" s="39">
        <v>94</v>
      </c>
      <c r="K1832" s="18">
        <v>2350</v>
      </c>
      <c r="L1832" s="969">
        <v>5</v>
      </c>
      <c r="M1832" s="39">
        <v>470</v>
      </c>
      <c r="N1832" s="1075">
        <v>5</v>
      </c>
      <c r="O1832" s="39">
        <v>470</v>
      </c>
      <c r="P1832" s="1075">
        <v>5</v>
      </c>
      <c r="Q1832" s="39">
        <v>470</v>
      </c>
      <c r="R1832" s="1075">
        <v>5</v>
      </c>
      <c r="S1832" s="39">
        <v>470</v>
      </c>
      <c r="T1832" s="1075">
        <v>5</v>
      </c>
      <c r="U1832" s="39">
        <v>470</v>
      </c>
      <c r="V1832" s="1075">
        <v>0</v>
      </c>
      <c r="W1832" s="39">
        <v>0</v>
      </c>
      <c r="X1832" s="1075">
        <v>0</v>
      </c>
      <c r="Y1832" s="39">
        <v>0</v>
      </c>
      <c r="Z1832" s="1075">
        <v>0</v>
      </c>
      <c r="AA1832" s="39">
        <v>0</v>
      </c>
      <c r="AB1832" s="1075">
        <v>0</v>
      </c>
      <c r="AC1832" s="39">
        <v>0</v>
      </c>
      <c r="AD1832" s="1075">
        <v>0</v>
      </c>
      <c r="AE1832" s="39">
        <v>0</v>
      </c>
      <c r="AF1832" s="1075">
        <v>0</v>
      </c>
      <c r="AG1832" s="39">
        <v>0</v>
      </c>
      <c r="AH1832" s="1075">
        <v>0</v>
      </c>
      <c r="AI1832" s="39">
        <v>0</v>
      </c>
    </row>
    <row r="1833" spans="1:35" s="6" customFormat="1" ht="66">
      <c r="B1833" s="55">
        <v>86.44319999999999</v>
      </c>
      <c r="C1833" s="27" t="s">
        <v>1996</v>
      </c>
      <c r="D1833" s="9"/>
      <c r="E1833" s="91">
        <v>25</v>
      </c>
      <c r="F1833" s="9" t="s">
        <v>11</v>
      </c>
      <c r="G1833" s="16" t="s">
        <v>12</v>
      </c>
      <c r="H1833" s="17" t="s">
        <v>13</v>
      </c>
      <c r="I1833" s="16" t="s">
        <v>14</v>
      </c>
      <c r="J1833" s="39">
        <v>94</v>
      </c>
      <c r="K1833" s="18">
        <v>2350</v>
      </c>
      <c r="L1833" s="969">
        <v>5</v>
      </c>
      <c r="M1833" s="39">
        <v>470</v>
      </c>
      <c r="N1833" s="1075">
        <v>5</v>
      </c>
      <c r="O1833" s="39">
        <v>470</v>
      </c>
      <c r="P1833" s="1075">
        <v>5</v>
      </c>
      <c r="Q1833" s="39">
        <v>470</v>
      </c>
      <c r="R1833" s="1075">
        <v>5</v>
      </c>
      <c r="S1833" s="39">
        <v>470</v>
      </c>
      <c r="T1833" s="1075">
        <v>5</v>
      </c>
      <c r="U1833" s="39">
        <v>470</v>
      </c>
      <c r="V1833" s="1075">
        <v>0</v>
      </c>
      <c r="W1833" s="39">
        <v>0</v>
      </c>
      <c r="X1833" s="1075">
        <v>0</v>
      </c>
      <c r="Y1833" s="39">
        <v>0</v>
      </c>
      <c r="Z1833" s="1075">
        <v>0</v>
      </c>
      <c r="AA1833" s="39">
        <v>0</v>
      </c>
      <c r="AB1833" s="1075">
        <v>0</v>
      </c>
      <c r="AC1833" s="39">
        <v>0</v>
      </c>
      <c r="AD1833" s="1075">
        <v>0</v>
      </c>
      <c r="AE1833" s="39">
        <v>0</v>
      </c>
      <c r="AF1833" s="1075">
        <v>0</v>
      </c>
      <c r="AG1833" s="39">
        <v>0</v>
      </c>
      <c r="AH1833" s="1075">
        <v>0</v>
      </c>
      <c r="AI1833" s="39">
        <v>0</v>
      </c>
    </row>
    <row r="1834" spans="1:35" s="6" customFormat="1" ht="66">
      <c r="B1834" s="55">
        <v>43.847999999999999</v>
      </c>
      <c r="C1834" s="27" t="s">
        <v>1997</v>
      </c>
      <c r="D1834" s="9"/>
      <c r="E1834" s="91">
        <v>25</v>
      </c>
      <c r="F1834" s="9" t="s">
        <v>11</v>
      </c>
      <c r="G1834" s="16" t="s">
        <v>12</v>
      </c>
      <c r="H1834" s="17" t="s">
        <v>13</v>
      </c>
      <c r="I1834" s="16" t="s">
        <v>14</v>
      </c>
      <c r="J1834" s="39">
        <v>48</v>
      </c>
      <c r="K1834" s="18">
        <v>1200</v>
      </c>
      <c r="L1834" s="969">
        <v>5</v>
      </c>
      <c r="M1834" s="39">
        <v>240</v>
      </c>
      <c r="N1834" s="1075">
        <v>5</v>
      </c>
      <c r="O1834" s="39">
        <v>240</v>
      </c>
      <c r="P1834" s="1075">
        <v>5</v>
      </c>
      <c r="Q1834" s="39">
        <v>240</v>
      </c>
      <c r="R1834" s="1075">
        <v>5</v>
      </c>
      <c r="S1834" s="39">
        <v>240</v>
      </c>
      <c r="T1834" s="1075">
        <v>5</v>
      </c>
      <c r="U1834" s="39">
        <v>240</v>
      </c>
      <c r="V1834" s="1075">
        <v>0</v>
      </c>
      <c r="W1834" s="39">
        <v>0</v>
      </c>
      <c r="X1834" s="1075">
        <v>0</v>
      </c>
      <c r="Y1834" s="39">
        <v>0</v>
      </c>
      <c r="Z1834" s="1075">
        <v>0</v>
      </c>
      <c r="AA1834" s="39">
        <v>0</v>
      </c>
      <c r="AB1834" s="1075">
        <v>0</v>
      </c>
      <c r="AC1834" s="39">
        <v>0</v>
      </c>
      <c r="AD1834" s="1075">
        <v>0</v>
      </c>
      <c r="AE1834" s="39">
        <v>0</v>
      </c>
      <c r="AF1834" s="1075">
        <v>0</v>
      </c>
      <c r="AG1834" s="39">
        <v>0</v>
      </c>
      <c r="AH1834" s="1075">
        <v>0</v>
      </c>
      <c r="AI1834" s="39">
        <v>0</v>
      </c>
    </row>
    <row r="1835" spans="1:35" s="6" customFormat="1" ht="66">
      <c r="B1835" s="55">
        <v>68.903999999999996</v>
      </c>
      <c r="C1835" s="27" t="s">
        <v>1998</v>
      </c>
      <c r="D1835" s="9"/>
      <c r="E1835" s="91">
        <v>25</v>
      </c>
      <c r="F1835" s="9" t="s">
        <v>11</v>
      </c>
      <c r="G1835" s="16" t="s">
        <v>12</v>
      </c>
      <c r="H1835" s="17" t="s">
        <v>13</v>
      </c>
      <c r="I1835" s="16" t="s">
        <v>14</v>
      </c>
      <c r="J1835" s="39">
        <v>75</v>
      </c>
      <c r="K1835" s="18">
        <v>1875</v>
      </c>
      <c r="L1835" s="969">
        <v>5</v>
      </c>
      <c r="M1835" s="39">
        <v>375</v>
      </c>
      <c r="N1835" s="1075">
        <v>5</v>
      </c>
      <c r="O1835" s="39">
        <v>375</v>
      </c>
      <c r="P1835" s="1075">
        <v>5</v>
      </c>
      <c r="Q1835" s="39">
        <v>375</v>
      </c>
      <c r="R1835" s="1075">
        <v>5</v>
      </c>
      <c r="S1835" s="39">
        <v>375</v>
      </c>
      <c r="T1835" s="1075">
        <v>5</v>
      </c>
      <c r="U1835" s="39">
        <v>375</v>
      </c>
      <c r="V1835" s="1075">
        <v>0</v>
      </c>
      <c r="W1835" s="39">
        <v>0</v>
      </c>
      <c r="X1835" s="1075">
        <v>0</v>
      </c>
      <c r="Y1835" s="39">
        <v>0</v>
      </c>
      <c r="Z1835" s="1075">
        <v>0</v>
      </c>
      <c r="AA1835" s="39">
        <v>0</v>
      </c>
      <c r="AB1835" s="1075">
        <v>0</v>
      </c>
      <c r="AC1835" s="39">
        <v>0</v>
      </c>
      <c r="AD1835" s="1075">
        <v>0</v>
      </c>
      <c r="AE1835" s="39">
        <v>0</v>
      </c>
      <c r="AF1835" s="1075">
        <v>0</v>
      </c>
      <c r="AG1835" s="39">
        <v>0</v>
      </c>
      <c r="AH1835" s="1075">
        <v>0</v>
      </c>
      <c r="AI1835" s="39">
        <v>0</v>
      </c>
    </row>
    <row r="1836" spans="1:35" s="6" customFormat="1" ht="66">
      <c r="B1836" s="55">
        <v>250.56</v>
      </c>
      <c r="C1836" s="27" t="s">
        <v>1999</v>
      </c>
      <c r="D1836" s="9"/>
      <c r="E1836" s="91">
        <v>25</v>
      </c>
      <c r="F1836" s="9" t="s">
        <v>11</v>
      </c>
      <c r="G1836" s="16" t="s">
        <v>12</v>
      </c>
      <c r="H1836" s="17" t="s">
        <v>13</v>
      </c>
      <c r="I1836" s="16" t="s">
        <v>14</v>
      </c>
      <c r="J1836" s="39">
        <v>271</v>
      </c>
      <c r="K1836" s="18">
        <v>6775</v>
      </c>
      <c r="L1836" s="969">
        <v>5</v>
      </c>
      <c r="M1836" s="39">
        <v>1355</v>
      </c>
      <c r="N1836" s="1075">
        <v>5</v>
      </c>
      <c r="O1836" s="39">
        <v>1355</v>
      </c>
      <c r="P1836" s="1075">
        <v>5</v>
      </c>
      <c r="Q1836" s="39">
        <v>1355</v>
      </c>
      <c r="R1836" s="1075">
        <v>5</v>
      </c>
      <c r="S1836" s="39">
        <v>1355</v>
      </c>
      <c r="T1836" s="1075">
        <v>5</v>
      </c>
      <c r="U1836" s="39">
        <v>1355</v>
      </c>
      <c r="V1836" s="1075">
        <v>0</v>
      </c>
      <c r="W1836" s="39">
        <v>0</v>
      </c>
      <c r="X1836" s="1075">
        <v>0</v>
      </c>
      <c r="Y1836" s="39">
        <v>0</v>
      </c>
      <c r="Z1836" s="1075">
        <v>0</v>
      </c>
      <c r="AA1836" s="39">
        <v>0</v>
      </c>
      <c r="AB1836" s="1075">
        <v>0</v>
      </c>
      <c r="AC1836" s="39">
        <v>0</v>
      </c>
      <c r="AD1836" s="1075">
        <v>0</v>
      </c>
      <c r="AE1836" s="39">
        <v>0</v>
      </c>
      <c r="AF1836" s="1075">
        <v>0</v>
      </c>
      <c r="AG1836" s="39">
        <v>0</v>
      </c>
      <c r="AH1836" s="1075">
        <v>0</v>
      </c>
      <c r="AI1836" s="39">
        <v>0</v>
      </c>
    </row>
    <row r="1837" spans="1:35" s="6" customFormat="1" ht="66">
      <c r="B1837" s="55">
        <v>149.70957142857142</v>
      </c>
      <c r="C1837" s="27" t="s">
        <v>2000</v>
      </c>
      <c r="D1837" s="9"/>
      <c r="E1837" s="91">
        <v>25</v>
      </c>
      <c r="F1837" s="9" t="s">
        <v>11</v>
      </c>
      <c r="G1837" s="16" t="s">
        <v>12</v>
      </c>
      <c r="H1837" s="17" t="s">
        <v>13</v>
      </c>
      <c r="I1837" s="16" t="s">
        <v>14</v>
      </c>
      <c r="J1837" s="39">
        <v>162</v>
      </c>
      <c r="K1837" s="18">
        <v>4050</v>
      </c>
      <c r="L1837" s="969">
        <v>5</v>
      </c>
      <c r="M1837" s="39">
        <v>810</v>
      </c>
      <c r="N1837" s="1075">
        <v>5</v>
      </c>
      <c r="O1837" s="39">
        <v>810</v>
      </c>
      <c r="P1837" s="1075">
        <v>5</v>
      </c>
      <c r="Q1837" s="39">
        <v>810</v>
      </c>
      <c r="R1837" s="1075">
        <v>5</v>
      </c>
      <c r="S1837" s="39">
        <v>810</v>
      </c>
      <c r="T1837" s="1075">
        <v>5</v>
      </c>
      <c r="U1837" s="39">
        <v>810</v>
      </c>
      <c r="V1837" s="1075">
        <v>0</v>
      </c>
      <c r="W1837" s="39">
        <v>0</v>
      </c>
      <c r="X1837" s="1075">
        <v>0</v>
      </c>
      <c r="Y1837" s="39">
        <v>0</v>
      </c>
      <c r="Z1837" s="1075">
        <v>0</v>
      </c>
      <c r="AA1837" s="39">
        <v>0</v>
      </c>
      <c r="AB1837" s="1075">
        <v>0</v>
      </c>
      <c r="AC1837" s="39">
        <v>0</v>
      </c>
      <c r="AD1837" s="1075">
        <v>0</v>
      </c>
      <c r="AE1837" s="39">
        <v>0</v>
      </c>
      <c r="AF1837" s="1075">
        <v>0</v>
      </c>
      <c r="AG1837" s="39">
        <v>0</v>
      </c>
      <c r="AH1837" s="1075">
        <v>0</v>
      </c>
      <c r="AI1837" s="39">
        <v>0</v>
      </c>
    </row>
    <row r="1838" spans="1:35" s="6" customFormat="1">
      <c r="B1838" s="55"/>
      <c r="C1838" s="12"/>
      <c r="D1838" s="9"/>
      <c r="E1838" s="91"/>
      <c r="F1838" s="9"/>
      <c r="G1838" s="16"/>
      <c r="H1838" s="17"/>
      <c r="I1838" s="16"/>
      <c r="J1838" s="39"/>
      <c r="K1838" s="18"/>
      <c r="L1838" s="969"/>
      <c r="M1838" s="39"/>
      <c r="N1838" s="1075"/>
      <c r="O1838" s="39"/>
      <c r="P1838" s="1075"/>
      <c r="Q1838" s="39"/>
      <c r="R1838" s="1075"/>
      <c r="S1838" s="39"/>
      <c r="T1838" s="1075"/>
      <c r="U1838" s="39"/>
      <c r="V1838" s="1075"/>
      <c r="W1838" s="39"/>
      <c r="X1838" s="1075"/>
      <c r="Y1838" s="39"/>
      <c r="Z1838" s="1075"/>
      <c r="AA1838" s="39"/>
      <c r="AB1838" s="1075"/>
      <c r="AC1838" s="39"/>
      <c r="AD1838" s="1075"/>
      <c r="AE1838" s="39"/>
      <c r="AF1838" s="1075"/>
      <c r="AG1838" s="39"/>
      <c r="AH1838" s="1075"/>
      <c r="AI1838" s="39"/>
    </row>
    <row r="1839" spans="1:35" s="6" customFormat="1" ht="66">
      <c r="B1839" s="55">
        <v>98.971199999999996</v>
      </c>
      <c r="C1839" s="27" t="s">
        <v>2001</v>
      </c>
      <c r="D1839" s="11"/>
      <c r="E1839" s="91">
        <v>25</v>
      </c>
      <c r="F1839" s="31" t="s">
        <v>306</v>
      </c>
      <c r="G1839" s="16" t="s">
        <v>12</v>
      </c>
      <c r="H1839" s="17" t="s">
        <v>13</v>
      </c>
      <c r="I1839" s="16" t="s">
        <v>14</v>
      </c>
      <c r="J1839" s="39">
        <v>107</v>
      </c>
      <c r="K1839" s="18">
        <v>2675</v>
      </c>
      <c r="L1839" s="969">
        <v>5</v>
      </c>
      <c r="M1839" s="39">
        <v>535</v>
      </c>
      <c r="N1839" s="1075">
        <v>5</v>
      </c>
      <c r="O1839" s="39">
        <v>535</v>
      </c>
      <c r="P1839" s="1075">
        <v>5</v>
      </c>
      <c r="Q1839" s="39">
        <v>535</v>
      </c>
      <c r="R1839" s="1075">
        <v>5</v>
      </c>
      <c r="S1839" s="39">
        <v>535</v>
      </c>
      <c r="T1839" s="1075">
        <v>5</v>
      </c>
      <c r="U1839" s="39">
        <v>535</v>
      </c>
      <c r="V1839" s="1075">
        <v>0</v>
      </c>
      <c r="W1839" s="39">
        <v>0</v>
      </c>
      <c r="X1839" s="1075">
        <v>0</v>
      </c>
      <c r="Y1839" s="39">
        <v>0</v>
      </c>
      <c r="Z1839" s="1075">
        <v>0</v>
      </c>
      <c r="AA1839" s="39">
        <v>0</v>
      </c>
      <c r="AB1839" s="1075">
        <v>0</v>
      </c>
      <c r="AC1839" s="39">
        <v>0</v>
      </c>
      <c r="AD1839" s="1075">
        <v>0</v>
      </c>
      <c r="AE1839" s="39">
        <v>0</v>
      </c>
      <c r="AF1839" s="1075">
        <v>0</v>
      </c>
      <c r="AG1839" s="39">
        <v>0</v>
      </c>
      <c r="AH1839" s="1075">
        <v>0</v>
      </c>
      <c r="AI1839" s="39">
        <v>0</v>
      </c>
    </row>
    <row r="1840" spans="1:35" s="6" customFormat="1" ht="66">
      <c r="B1840" s="55">
        <v>1044</v>
      </c>
      <c r="C1840" s="25" t="s">
        <v>2002</v>
      </c>
      <c r="D1840" s="11"/>
      <c r="E1840" s="91">
        <v>10</v>
      </c>
      <c r="F1840" s="31" t="s">
        <v>11</v>
      </c>
      <c r="G1840" s="16" t="s">
        <v>12</v>
      </c>
      <c r="H1840" s="17" t="s">
        <v>13</v>
      </c>
      <c r="I1840" s="16" t="s">
        <v>14</v>
      </c>
      <c r="J1840" s="39">
        <v>1128</v>
      </c>
      <c r="K1840" s="18">
        <v>11280</v>
      </c>
      <c r="L1840" s="969">
        <v>1</v>
      </c>
      <c r="M1840" s="39">
        <v>1128</v>
      </c>
      <c r="N1840" s="1075">
        <v>1</v>
      </c>
      <c r="O1840" s="39">
        <v>1128</v>
      </c>
      <c r="P1840" s="1075">
        <v>1</v>
      </c>
      <c r="Q1840" s="39">
        <v>1128</v>
      </c>
      <c r="R1840" s="1075">
        <v>1</v>
      </c>
      <c r="S1840" s="39">
        <v>1128</v>
      </c>
      <c r="T1840" s="1075">
        <v>1</v>
      </c>
      <c r="U1840" s="39">
        <v>1128</v>
      </c>
      <c r="V1840" s="1075">
        <v>1</v>
      </c>
      <c r="W1840" s="39">
        <v>1128</v>
      </c>
      <c r="X1840" s="1075">
        <v>1</v>
      </c>
      <c r="Y1840" s="39">
        <v>1128</v>
      </c>
      <c r="Z1840" s="1075">
        <v>1</v>
      </c>
      <c r="AA1840" s="39">
        <v>1128</v>
      </c>
      <c r="AB1840" s="1075">
        <v>1</v>
      </c>
      <c r="AC1840" s="39">
        <v>1128</v>
      </c>
      <c r="AD1840" s="1075">
        <v>1</v>
      </c>
      <c r="AE1840" s="39">
        <v>1128</v>
      </c>
      <c r="AF1840" s="1075">
        <v>0</v>
      </c>
      <c r="AG1840" s="39">
        <v>0</v>
      </c>
      <c r="AH1840" s="1075">
        <v>0</v>
      </c>
      <c r="AI1840" s="39">
        <v>0</v>
      </c>
    </row>
    <row r="1841" spans="1:35" s="6" customFormat="1" ht="66">
      <c r="B1841" s="55">
        <v>124.02719999999999</v>
      </c>
      <c r="C1841" s="27" t="s">
        <v>2003</v>
      </c>
      <c r="D1841" s="11"/>
      <c r="E1841" s="91">
        <v>25</v>
      </c>
      <c r="F1841" s="31" t="s">
        <v>11</v>
      </c>
      <c r="G1841" s="16" t="s">
        <v>12</v>
      </c>
      <c r="H1841" s="17" t="s">
        <v>13</v>
      </c>
      <c r="I1841" s="16" t="s">
        <v>14</v>
      </c>
      <c r="J1841" s="39">
        <v>134</v>
      </c>
      <c r="K1841" s="18">
        <v>3350</v>
      </c>
      <c r="L1841" s="969">
        <v>5</v>
      </c>
      <c r="M1841" s="39">
        <v>670</v>
      </c>
      <c r="N1841" s="1075">
        <v>5</v>
      </c>
      <c r="O1841" s="39">
        <v>670</v>
      </c>
      <c r="P1841" s="1075">
        <v>5</v>
      </c>
      <c r="Q1841" s="39">
        <v>670</v>
      </c>
      <c r="R1841" s="1075">
        <v>5</v>
      </c>
      <c r="S1841" s="39">
        <v>670</v>
      </c>
      <c r="T1841" s="1075">
        <v>5</v>
      </c>
      <c r="U1841" s="39">
        <v>670</v>
      </c>
      <c r="V1841" s="1075">
        <v>0</v>
      </c>
      <c r="W1841" s="39">
        <v>0</v>
      </c>
      <c r="X1841" s="1075">
        <v>0</v>
      </c>
      <c r="Y1841" s="39">
        <v>0</v>
      </c>
      <c r="Z1841" s="1075">
        <v>0</v>
      </c>
      <c r="AA1841" s="39">
        <v>0</v>
      </c>
      <c r="AB1841" s="1075">
        <v>0</v>
      </c>
      <c r="AC1841" s="39">
        <v>0</v>
      </c>
      <c r="AD1841" s="1075">
        <v>0</v>
      </c>
      <c r="AE1841" s="39">
        <v>0</v>
      </c>
      <c r="AF1841" s="1075">
        <v>0</v>
      </c>
      <c r="AG1841" s="39">
        <v>0</v>
      </c>
      <c r="AH1841" s="1075">
        <v>0</v>
      </c>
      <c r="AI1841" s="39">
        <v>0</v>
      </c>
    </row>
    <row r="1842" spans="1:35" s="6" customFormat="1" ht="66">
      <c r="B1842" s="55">
        <v>124.02719999999999</v>
      </c>
      <c r="C1842" s="27" t="s">
        <v>2004</v>
      </c>
      <c r="D1842" s="11"/>
      <c r="E1842" s="91">
        <v>25</v>
      </c>
      <c r="F1842" s="31" t="s">
        <v>11</v>
      </c>
      <c r="G1842" s="16" t="s">
        <v>12</v>
      </c>
      <c r="H1842" s="17" t="s">
        <v>13</v>
      </c>
      <c r="I1842" s="16" t="s">
        <v>14</v>
      </c>
      <c r="J1842" s="39">
        <v>134</v>
      </c>
      <c r="K1842" s="18">
        <v>3350</v>
      </c>
      <c r="L1842" s="969">
        <v>5</v>
      </c>
      <c r="M1842" s="39">
        <v>670</v>
      </c>
      <c r="N1842" s="1075">
        <v>5</v>
      </c>
      <c r="O1842" s="39">
        <v>670</v>
      </c>
      <c r="P1842" s="1075">
        <v>5</v>
      </c>
      <c r="Q1842" s="39">
        <v>670</v>
      </c>
      <c r="R1842" s="1075">
        <v>5</v>
      </c>
      <c r="S1842" s="39">
        <v>670</v>
      </c>
      <c r="T1842" s="1075">
        <v>5</v>
      </c>
      <c r="U1842" s="39">
        <v>670</v>
      </c>
      <c r="V1842" s="1075">
        <v>0</v>
      </c>
      <c r="W1842" s="39">
        <v>0</v>
      </c>
      <c r="X1842" s="1075">
        <v>0</v>
      </c>
      <c r="Y1842" s="39">
        <v>0</v>
      </c>
      <c r="Z1842" s="1075">
        <v>0</v>
      </c>
      <c r="AA1842" s="39">
        <v>0</v>
      </c>
      <c r="AB1842" s="1075">
        <v>0</v>
      </c>
      <c r="AC1842" s="39">
        <v>0</v>
      </c>
      <c r="AD1842" s="1075">
        <v>0</v>
      </c>
      <c r="AE1842" s="39">
        <v>0</v>
      </c>
      <c r="AF1842" s="1075">
        <v>0</v>
      </c>
      <c r="AG1842" s="39">
        <v>0</v>
      </c>
      <c r="AH1842" s="1075">
        <v>0</v>
      </c>
      <c r="AI1842" s="39">
        <v>0</v>
      </c>
    </row>
    <row r="1843" spans="1:35" s="246" customFormat="1">
      <c r="A1843" s="6"/>
      <c r="B1843" s="50">
        <v>445</v>
      </c>
      <c r="C1843" s="50" t="s">
        <v>2005</v>
      </c>
      <c r="D1843" s="50"/>
      <c r="E1843" s="968">
        <v>12</v>
      </c>
      <c r="F1843" s="968"/>
      <c r="G1843" s="968">
        <v>0</v>
      </c>
      <c r="H1843" s="968">
        <v>0</v>
      </c>
      <c r="I1843" s="968">
        <v>0</v>
      </c>
      <c r="J1843" s="968"/>
      <c r="K1843" s="968">
        <v>221880</v>
      </c>
      <c r="L1843" s="967">
        <v>0</v>
      </c>
      <c r="M1843" s="968">
        <v>0</v>
      </c>
      <c r="N1843" s="967">
        <v>0</v>
      </c>
      <c r="O1843" s="968">
        <v>0</v>
      </c>
      <c r="P1843" s="967">
        <v>0</v>
      </c>
      <c r="Q1843" s="968">
        <v>0</v>
      </c>
      <c r="R1843" s="967">
        <v>4</v>
      </c>
      <c r="S1843" s="968">
        <v>73960</v>
      </c>
      <c r="T1843" s="967">
        <v>0</v>
      </c>
      <c r="U1843" s="968">
        <v>0</v>
      </c>
      <c r="V1843" s="967">
        <v>0</v>
      </c>
      <c r="W1843" s="968">
        <v>0</v>
      </c>
      <c r="X1843" s="967">
        <v>4</v>
      </c>
      <c r="Y1843" s="968">
        <v>73960</v>
      </c>
      <c r="Z1843" s="967">
        <v>0</v>
      </c>
      <c r="AA1843" s="968">
        <v>0</v>
      </c>
      <c r="AB1843" s="967">
        <v>0</v>
      </c>
      <c r="AC1843" s="968">
        <v>0</v>
      </c>
      <c r="AD1843" s="967">
        <v>4</v>
      </c>
      <c r="AE1843" s="968">
        <v>73960</v>
      </c>
      <c r="AF1843" s="967">
        <v>0</v>
      </c>
      <c r="AG1843" s="968">
        <v>0</v>
      </c>
      <c r="AH1843" s="967">
        <v>0</v>
      </c>
      <c r="AI1843" s="968">
        <v>0</v>
      </c>
    </row>
    <row r="1844" spans="1:35" s="246" customFormat="1" ht="24">
      <c r="A1844" s="6"/>
      <c r="B1844" s="50">
        <v>44501</v>
      </c>
      <c r="C1844" s="948" t="s">
        <v>2006</v>
      </c>
      <c r="D1844" s="11"/>
      <c r="E1844" s="964">
        <v>12</v>
      </c>
      <c r="F1844" s="964"/>
      <c r="G1844" s="964">
        <v>0</v>
      </c>
      <c r="H1844" s="964">
        <v>0</v>
      </c>
      <c r="I1844" s="964">
        <v>0</v>
      </c>
      <c r="J1844" s="964"/>
      <c r="K1844" s="964">
        <v>221880</v>
      </c>
      <c r="L1844" s="988">
        <v>0</v>
      </c>
      <c r="M1844" s="964">
        <v>0</v>
      </c>
      <c r="N1844" s="988">
        <v>0</v>
      </c>
      <c r="O1844" s="964">
        <v>0</v>
      </c>
      <c r="P1844" s="988">
        <v>0</v>
      </c>
      <c r="Q1844" s="964">
        <v>0</v>
      </c>
      <c r="R1844" s="988">
        <v>4</v>
      </c>
      <c r="S1844" s="964">
        <v>73960</v>
      </c>
      <c r="T1844" s="988">
        <v>0</v>
      </c>
      <c r="U1844" s="964">
        <v>0</v>
      </c>
      <c r="V1844" s="988">
        <v>0</v>
      </c>
      <c r="W1844" s="964">
        <v>0</v>
      </c>
      <c r="X1844" s="988">
        <v>4</v>
      </c>
      <c r="Y1844" s="964">
        <v>73960</v>
      </c>
      <c r="Z1844" s="988">
        <v>0</v>
      </c>
      <c r="AA1844" s="964">
        <v>0</v>
      </c>
      <c r="AB1844" s="988">
        <v>0</v>
      </c>
      <c r="AC1844" s="964">
        <v>0</v>
      </c>
      <c r="AD1844" s="988">
        <v>4</v>
      </c>
      <c r="AE1844" s="964">
        <v>73960</v>
      </c>
      <c r="AF1844" s="988">
        <v>0</v>
      </c>
      <c r="AG1844" s="964">
        <v>0</v>
      </c>
      <c r="AH1844" s="988">
        <v>0</v>
      </c>
      <c r="AI1844" s="964">
        <v>0</v>
      </c>
    </row>
    <row r="1845" spans="1:35" s="246" customFormat="1" ht="66">
      <c r="A1845" s="6"/>
      <c r="B1845" s="55">
        <v>17113.210833333334</v>
      </c>
      <c r="C1845" s="163" t="s">
        <v>2007</v>
      </c>
      <c r="D1845" s="132"/>
      <c r="E1845" s="91">
        <v>12</v>
      </c>
      <c r="F1845" s="31" t="s">
        <v>1895</v>
      </c>
      <c r="G1845" s="16" t="s">
        <v>12</v>
      </c>
      <c r="H1845" s="17" t="s">
        <v>13</v>
      </c>
      <c r="I1845" s="16" t="s">
        <v>14</v>
      </c>
      <c r="J1845" s="39">
        <v>18490</v>
      </c>
      <c r="K1845" s="18">
        <v>221880</v>
      </c>
      <c r="L1845" s="969">
        <v>0</v>
      </c>
      <c r="M1845" s="39">
        <v>0</v>
      </c>
      <c r="N1845" s="1075">
        <v>0</v>
      </c>
      <c r="O1845" s="39">
        <v>0</v>
      </c>
      <c r="P1845" s="1075">
        <v>0</v>
      </c>
      <c r="Q1845" s="39">
        <v>0</v>
      </c>
      <c r="R1845" s="1075">
        <v>4</v>
      </c>
      <c r="S1845" s="39">
        <v>73960</v>
      </c>
      <c r="T1845" s="1075">
        <v>0</v>
      </c>
      <c r="U1845" s="39">
        <v>0</v>
      </c>
      <c r="V1845" s="1075">
        <v>0</v>
      </c>
      <c r="W1845" s="39">
        <v>0</v>
      </c>
      <c r="X1845" s="1075">
        <v>4</v>
      </c>
      <c r="Y1845" s="39">
        <v>73960</v>
      </c>
      <c r="Z1845" s="1075">
        <v>0</v>
      </c>
      <c r="AA1845" s="39">
        <v>0</v>
      </c>
      <c r="AB1845" s="1075">
        <v>0</v>
      </c>
      <c r="AC1845" s="39">
        <v>0</v>
      </c>
      <c r="AD1845" s="1075">
        <v>4</v>
      </c>
      <c r="AE1845" s="39">
        <v>73960</v>
      </c>
      <c r="AF1845" s="1075">
        <v>0</v>
      </c>
      <c r="AG1845" s="39">
        <v>0</v>
      </c>
      <c r="AH1845" s="1075">
        <v>0</v>
      </c>
      <c r="AI1845" s="39">
        <v>0</v>
      </c>
    </row>
    <row r="1846" spans="1:35" s="246" customFormat="1">
      <c r="A1846" s="6"/>
      <c r="B1846" s="50">
        <v>5000</v>
      </c>
      <c r="C1846" s="155" t="s">
        <v>2008</v>
      </c>
      <c r="D1846" s="50"/>
      <c r="E1846" s="282">
        <v>56869</v>
      </c>
      <c r="F1846" s="282">
        <v>0</v>
      </c>
      <c r="G1846" s="282"/>
      <c r="H1846" s="282"/>
      <c r="I1846" s="282"/>
      <c r="J1846" s="282">
        <v>0</v>
      </c>
      <c r="K1846" s="282">
        <v>8003042.2199999997</v>
      </c>
      <c r="L1846" s="1037">
        <v>540</v>
      </c>
      <c r="M1846" s="282">
        <v>5315658.88</v>
      </c>
      <c r="N1846" s="1037">
        <v>18</v>
      </c>
      <c r="O1846" s="282">
        <v>86002</v>
      </c>
      <c r="P1846" s="1037">
        <v>82</v>
      </c>
      <c r="Q1846" s="282">
        <v>407095.33999999997</v>
      </c>
      <c r="R1846" s="1037">
        <v>162</v>
      </c>
      <c r="S1846" s="282">
        <v>1764255</v>
      </c>
      <c r="T1846" s="1037">
        <v>23</v>
      </c>
      <c r="U1846" s="282">
        <v>198355</v>
      </c>
      <c r="V1846" s="1037">
        <v>8</v>
      </c>
      <c r="W1846" s="282">
        <v>28914</v>
      </c>
      <c r="X1846" s="1037">
        <v>30</v>
      </c>
      <c r="Y1846" s="282">
        <v>202762</v>
      </c>
      <c r="Z1846" s="1037">
        <v>0</v>
      </c>
      <c r="AA1846" s="282">
        <v>0</v>
      </c>
      <c r="AB1846" s="1037">
        <v>0</v>
      </c>
      <c r="AC1846" s="282">
        <v>0</v>
      </c>
      <c r="AD1846" s="1037">
        <v>0</v>
      </c>
      <c r="AE1846" s="282">
        <v>0</v>
      </c>
      <c r="AF1846" s="1037">
        <v>0</v>
      </c>
      <c r="AG1846" s="282">
        <v>0</v>
      </c>
      <c r="AH1846" s="1037">
        <v>0</v>
      </c>
      <c r="AI1846" s="282">
        <v>0</v>
      </c>
    </row>
    <row r="1847" spans="1:35" s="246" customFormat="1">
      <c r="A1847" s="6"/>
      <c r="B1847" s="50">
        <v>5100</v>
      </c>
      <c r="C1847" s="155" t="s">
        <v>2009</v>
      </c>
      <c r="D1847" s="14"/>
      <c r="E1847" s="29">
        <v>683</v>
      </c>
      <c r="F1847" s="29">
        <v>0</v>
      </c>
      <c r="G1847" s="29"/>
      <c r="H1847" s="29"/>
      <c r="I1847" s="29"/>
      <c r="J1847" s="29">
        <v>0</v>
      </c>
      <c r="K1847" s="29">
        <v>6862488.2199999997</v>
      </c>
      <c r="L1847" s="947">
        <v>537</v>
      </c>
      <c r="M1847" s="29">
        <v>5273898.88</v>
      </c>
      <c r="N1847" s="947">
        <v>13</v>
      </c>
      <c r="O1847" s="29">
        <v>40460</v>
      </c>
      <c r="P1847" s="947">
        <v>78</v>
      </c>
      <c r="Q1847" s="29">
        <v>357051.33999999997</v>
      </c>
      <c r="R1847" s="947">
        <v>128</v>
      </c>
      <c r="S1847" s="29">
        <v>817558</v>
      </c>
      <c r="T1847" s="947">
        <v>13</v>
      </c>
      <c r="U1847" s="29">
        <v>158662</v>
      </c>
      <c r="V1847" s="947">
        <v>6</v>
      </c>
      <c r="W1847" s="29">
        <v>12096</v>
      </c>
      <c r="X1847" s="947">
        <v>30</v>
      </c>
      <c r="Y1847" s="29">
        <v>202762</v>
      </c>
      <c r="Z1847" s="947">
        <v>0</v>
      </c>
      <c r="AA1847" s="29">
        <v>0</v>
      </c>
      <c r="AB1847" s="947">
        <v>0</v>
      </c>
      <c r="AC1847" s="29">
        <v>0</v>
      </c>
      <c r="AD1847" s="947">
        <v>0</v>
      </c>
      <c r="AE1847" s="29">
        <v>0</v>
      </c>
      <c r="AF1847" s="947">
        <v>0</v>
      </c>
      <c r="AG1847" s="29">
        <v>0</v>
      </c>
      <c r="AH1847" s="947">
        <v>0</v>
      </c>
      <c r="AI1847" s="29">
        <v>0</v>
      </c>
    </row>
    <row r="1848" spans="1:35" s="246" customFormat="1">
      <c r="A1848" s="6"/>
      <c r="B1848" s="50">
        <v>511</v>
      </c>
      <c r="C1848" s="50" t="s">
        <v>2010</v>
      </c>
      <c r="D1848" s="50"/>
      <c r="E1848" s="968">
        <v>518</v>
      </c>
      <c r="F1848" s="968">
        <v>0</v>
      </c>
      <c r="G1848" s="968"/>
      <c r="H1848" s="968"/>
      <c r="I1848" s="968"/>
      <c r="J1848" s="968">
        <v>0</v>
      </c>
      <c r="K1848" s="968">
        <v>1909894</v>
      </c>
      <c r="L1848" s="967">
        <v>418</v>
      </c>
      <c r="M1848" s="968">
        <v>1540940</v>
      </c>
      <c r="N1848" s="967">
        <v>13</v>
      </c>
      <c r="O1848" s="968">
        <v>40460</v>
      </c>
      <c r="P1848" s="967">
        <v>45</v>
      </c>
      <c r="Q1848" s="968">
        <v>120537</v>
      </c>
      <c r="R1848" s="967">
        <v>52</v>
      </c>
      <c r="S1848" s="968">
        <v>150323</v>
      </c>
      <c r="T1848" s="967">
        <v>2</v>
      </c>
      <c r="U1848" s="968">
        <v>7858</v>
      </c>
      <c r="V1848" s="967">
        <v>5</v>
      </c>
      <c r="W1848" s="968">
        <v>9859</v>
      </c>
      <c r="X1848" s="967">
        <v>12</v>
      </c>
      <c r="Y1848" s="968">
        <v>39917</v>
      </c>
      <c r="Z1848" s="967">
        <v>0</v>
      </c>
      <c r="AA1848" s="968">
        <v>0</v>
      </c>
      <c r="AB1848" s="967">
        <v>0</v>
      </c>
      <c r="AC1848" s="968">
        <v>0</v>
      </c>
      <c r="AD1848" s="967">
        <v>0</v>
      </c>
      <c r="AE1848" s="968">
        <v>0</v>
      </c>
      <c r="AF1848" s="967">
        <v>0</v>
      </c>
      <c r="AG1848" s="968">
        <v>0</v>
      </c>
      <c r="AH1848" s="967">
        <v>0</v>
      </c>
      <c r="AI1848" s="968">
        <v>0</v>
      </c>
    </row>
    <row r="1849" spans="1:35" s="246" customFormat="1">
      <c r="A1849" s="6"/>
      <c r="B1849" s="50">
        <v>51101</v>
      </c>
      <c r="C1849" s="948" t="s">
        <v>2011</v>
      </c>
      <c r="D1849" s="11"/>
      <c r="E1849" s="964">
        <v>0</v>
      </c>
      <c r="F1849" s="964"/>
      <c r="G1849" s="964"/>
      <c r="H1849" s="964"/>
      <c r="I1849" s="964"/>
      <c r="J1849" s="964"/>
      <c r="K1849" s="964">
        <v>72500</v>
      </c>
      <c r="L1849" s="988">
        <v>15</v>
      </c>
      <c r="M1849" s="964">
        <v>72500</v>
      </c>
      <c r="N1849" s="988">
        <v>0</v>
      </c>
      <c r="O1849" s="964">
        <v>0</v>
      </c>
      <c r="P1849" s="988">
        <v>0</v>
      </c>
      <c r="Q1849" s="964">
        <v>0</v>
      </c>
      <c r="R1849" s="988">
        <v>0</v>
      </c>
      <c r="S1849" s="964">
        <v>0</v>
      </c>
      <c r="T1849" s="988">
        <v>0</v>
      </c>
      <c r="U1849" s="964">
        <v>0</v>
      </c>
      <c r="V1849" s="988">
        <v>0</v>
      </c>
      <c r="W1849" s="964">
        <v>0</v>
      </c>
      <c r="X1849" s="988">
        <v>0</v>
      </c>
      <c r="Y1849" s="964">
        <v>0</v>
      </c>
      <c r="Z1849" s="988">
        <v>0</v>
      </c>
      <c r="AA1849" s="964">
        <v>0</v>
      </c>
      <c r="AB1849" s="988">
        <v>0</v>
      </c>
      <c r="AC1849" s="964">
        <v>0</v>
      </c>
      <c r="AD1849" s="988">
        <v>0</v>
      </c>
      <c r="AE1849" s="964">
        <v>0</v>
      </c>
      <c r="AF1849" s="988">
        <v>0</v>
      </c>
      <c r="AG1849" s="964">
        <v>0</v>
      </c>
      <c r="AH1849" s="988">
        <v>0</v>
      </c>
      <c r="AI1849" s="964">
        <v>0</v>
      </c>
    </row>
    <row r="1850" spans="1:35" s="6" customFormat="1" ht="26.25" customHeight="1">
      <c r="B1850" s="55">
        <v>8292.7199999999993</v>
      </c>
      <c r="C1850" s="271" t="s">
        <v>2012</v>
      </c>
      <c r="D1850" s="11"/>
      <c r="E1850" s="91">
        <v>0</v>
      </c>
      <c r="F1850" s="9" t="s">
        <v>11</v>
      </c>
      <c r="G1850" s="16" t="s">
        <v>12</v>
      </c>
      <c r="H1850" s="17" t="s">
        <v>13</v>
      </c>
      <c r="I1850" s="16" t="s">
        <v>14</v>
      </c>
      <c r="J1850" s="39">
        <v>8957</v>
      </c>
      <c r="K1850" s="18">
        <v>0</v>
      </c>
      <c r="L1850" s="969">
        <v>0</v>
      </c>
      <c r="M1850" s="39">
        <v>0</v>
      </c>
      <c r="N1850" s="1075">
        <v>0</v>
      </c>
      <c r="O1850" s="39">
        <v>0</v>
      </c>
      <c r="P1850" s="1075">
        <v>0</v>
      </c>
      <c r="Q1850" s="39">
        <v>0</v>
      </c>
      <c r="R1850" s="1075">
        <v>0</v>
      </c>
      <c r="S1850" s="39">
        <v>0</v>
      </c>
      <c r="T1850" s="1075">
        <v>0</v>
      </c>
      <c r="U1850" s="39">
        <v>0</v>
      </c>
      <c r="V1850" s="1075">
        <v>0</v>
      </c>
      <c r="W1850" s="39">
        <v>0</v>
      </c>
      <c r="X1850" s="1075">
        <v>0</v>
      </c>
      <c r="Y1850" s="39">
        <v>0</v>
      </c>
      <c r="Z1850" s="1075">
        <v>0</v>
      </c>
      <c r="AA1850" s="39">
        <v>0</v>
      </c>
      <c r="AB1850" s="1075">
        <v>0</v>
      </c>
      <c r="AC1850" s="39">
        <v>0</v>
      </c>
      <c r="AD1850" s="1075">
        <v>0</v>
      </c>
      <c r="AE1850" s="39">
        <v>0</v>
      </c>
      <c r="AF1850" s="1075">
        <v>0</v>
      </c>
      <c r="AG1850" s="39">
        <v>0</v>
      </c>
      <c r="AH1850" s="1075">
        <v>0</v>
      </c>
      <c r="AI1850" s="39">
        <v>0</v>
      </c>
    </row>
    <row r="1851" spans="1:35" s="6" customFormat="1" ht="66">
      <c r="A1851" s="246"/>
      <c r="B1851" s="247"/>
      <c r="C1851" s="248" t="s">
        <v>2013</v>
      </c>
      <c r="D1851" s="11"/>
      <c r="E1851" s="91">
        <v>2</v>
      </c>
      <c r="F1851" s="9" t="s">
        <v>11</v>
      </c>
      <c r="G1851" s="16" t="s">
        <v>12</v>
      </c>
      <c r="H1851" s="17" t="s">
        <v>13</v>
      </c>
      <c r="I1851" s="16" t="s">
        <v>14</v>
      </c>
      <c r="J1851" s="249">
        <v>10440</v>
      </c>
      <c r="K1851" s="250">
        <v>18000</v>
      </c>
      <c r="L1851" s="1140">
        <v>2</v>
      </c>
      <c r="M1851" s="249">
        <v>18000</v>
      </c>
      <c r="N1851" s="1100">
        <v>0</v>
      </c>
      <c r="O1851" s="249">
        <v>0</v>
      </c>
      <c r="P1851" s="1100">
        <v>0</v>
      </c>
      <c r="Q1851" s="249">
        <v>0</v>
      </c>
      <c r="R1851" s="1100">
        <v>0</v>
      </c>
      <c r="S1851" s="249">
        <v>0</v>
      </c>
      <c r="T1851" s="1100">
        <v>0</v>
      </c>
      <c r="U1851" s="249">
        <v>0</v>
      </c>
      <c r="V1851" s="1100">
        <v>0</v>
      </c>
      <c r="W1851" s="249">
        <v>0</v>
      </c>
      <c r="X1851" s="1100">
        <v>0</v>
      </c>
      <c r="Y1851" s="249">
        <v>0</v>
      </c>
      <c r="Z1851" s="1100">
        <v>0</v>
      </c>
      <c r="AA1851" s="249">
        <v>0</v>
      </c>
      <c r="AB1851" s="1100">
        <v>0</v>
      </c>
      <c r="AC1851" s="249">
        <v>0</v>
      </c>
      <c r="AD1851" s="1100">
        <v>0</v>
      </c>
      <c r="AE1851" s="249">
        <v>0</v>
      </c>
      <c r="AF1851" s="1100">
        <v>0</v>
      </c>
      <c r="AG1851" s="249">
        <v>0</v>
      </c>
      <c r="AH1851" s="1100">
        <v>0</v>
      </c>
      <c r="AI1851" s="249">
        <v>0</v>
      </c>
    </row>
    <row r="1852" spans="1:35" s="6" customFormat="1" ht="110.1" customHeight="1">
      <c r="A1852" s="246"/>
      <c r="B1852" s="247"/>
      <c r="C1852" s="248" t="s">
        <v>2014</v>
      </c>
      <c r="D1852" s="11"/>
      <c r="E1852" s="91">
        <v>2</v>
      </c>
      <c r="F1852" s="9" t="s">
        <v>11</v>
      </c>
      <c r="G1852" s="16" t="s">
        <v>12</v>
      </c>
      <c r="H1852" s="17" t="s">
        <v>13</v>
      </c>
      <c r="I1852" s="16" t="s">
        <v>14</v>
      </c>
      <c r="J1852" s="249">
        <v>5800</v>
      </c>
      <c r="K1852" s="250">
        <v>10000</v>
      </c>
      <c r="L1852" s="1140">
        <v>2</v>
      </c>
      <c r="M1852" s="249">
        <v>10000</v>
      </c>
      <c r="N1852" s="1100">
        <v>0</v>
      </c>
      <c r="O1852" s="249">
        <v>0</v>
      </c>
      <c r="P1852" s="1100">
        <v>0</v>
      </c>
      <c r="Q1852" s="249">
        <v>0</v>
      </c>
      <c r="R1852" s="1100">
        <v>0</v>
      </c>
      <c r="S1852" s="249">
        <v>0</v>
      </c>
      <c r="T1852" s="1100">
        <v>0</v>
      </c>
      <c r="U1852" s="249">
        <v>0</v>
      </c>
      <c r="V1852" s="1100">
        <v>0</v>
      </c>
      <c r="W1852" s="249">
        <v>0</v>
      </c>
      <c r="X1852" s="1100">
        <v>0</v>
      </c>
      <c r="Y1852" s="249">
        <v>0</v>
      </c>
      <c r="Z1852" s="1100">
        <v>0</v>
      </c>
      <c r="AA1852" s="249">
        <v>0</v>
      </c>
      <c r="AB1852" s="1100">
        <v>0</v>
      </c>
      <c r="AC1852" s="249">
        <v>0</v>
      </c>
      <c r="AD1852" s="1100">
        <v>0</v>
      </c>
      <c r="AE1852" s="249">
        <v>0</v>
      </c>
      <c r="AF1852" s="1100">
        <v>0</v>
      </c>
      <c r="AG1852" s="249">
        <v>0</v>
      </c>
      <c r="AH1852" s="1100">
        <v>0</v>
      </c>
      <c r="AI1852" s="249">
        <v>0</v>
      </c>
    </row>
    <row r="1853" spans="1:35" s="6" customFormat="1" ht="26.25" customHeight="1">
      <c r="A1853" s="246"/>
      <c r="B1853" s="247"/>
      <c r="C1853" s="248" t="s">
        <v>2015</v>
      </c>
      <c r="D1853" s="11"/>
      <c r="E1853" s="91">
        <v>7</v>
      </c>
      <c r="F1853" s="9" t="s">
        <v>11</v>
      </c>
      <c r="G1853" s="16" t="s">
        <v>12</v>
      </c>
      <c r="H1853" s="17" t="s">
        <v>13</v>
      </c>
      <c r="I1853" s="16" t="s">
        <v>14</v>
      </c>
      <c r="J1853" s="249">
        <v>3480</v>
      </c>
      <c r="K1853" s="250">
        <v>21000</v>
      </c>
      <c r="L1853" s="1140">
        <v>7</v>
      </c>
      <c r="M1853" s="249">
        <v>21000</v>
      </c>
      <c r="N1853" s="1100">
        <v>0</v>
      </c>
      <c r="O1853" s="249">
        <v>0</v>
      </c>
      <c r="P1853" s="1100">
        <v>0</v>
      </c>
      <c r="Q1853" s="249">
        <v>0</v>
      </c>
      <c r="R1853" s="1100">
        <v>0</v>
      </c>
      <c r="S1853" s="249">
        <v>0</v>
      </c>
      <c r="T1853" s="1100">
        <v>0</v>
      </c>
      <c r="U1853" s="249">
        <v>0</v>
      </c>
      <c r="V1853" s="1100">
        <v>0</v>
      </c>
      <c r="W1853" s="249">
        <v>0</v>
      </c>
      <c r="X1853" s="1100">
        <v>0</v>
      </c>
      <c r="Y1853" s="249">
        <v>0</v>
      </c>
      <c r="Z1853" s="1100">
        <v>0</v>
      </c>
      <c r="AA1853" s="249">
        <v>0</v>
      </c>
      <c r="AB1853" s="1100">
        <v>0</v>
      </c>
      <c r="AC1853" s="249">
        <v>0</v>
      </c>
      <c r="AD1853" s="1100">
        <v>0</v>
      </c>
      <c r="AE1853" s="249">
        <v>0</v>
      </c>
      <c r="AF1853" s="1100">
        <v>0</v>
      </c>
      <c r="AG1853" s="249">
        <v>0</v>
      </c>
      <c r="AH1853" s="1100">
        <v>0</v>
      </c>
      <c r="AI1853" s="249">
        <v>0</v>
      </c>
    </row>
    <row r="1854" spans="1:35" s="6" customFormat="1" ht="66">
      <c r="A1854" s="246"/>
      <c r="B1854" s="247"/>
      <c r="C1854" s="248" t="s">
        <v>2016</v>
      </c>
      <c r="D1854" s="11"/>
      <c r="E1854" s="91">
        <v>1</v>
      </c>
      <c r="F1854" s="9" t="s">
        <v>11</v>
      </c>
      <c r="G1854" s="16" t="s">
        <v>12</v>
      </c>
      <c r="H1854" s="17" t="s">
        <v>13</v>
      </c>
      <c r="I1854" s="16" t="s">
        <v>14</v>
      </c>
      <c r="J1854" s="249">
        <v>5220</v>
      </c>
      <c r="K1854" s="250">
        <v>4500</v>
      </c>
      <c r="L1854" s="1140">
        <v>1</v>
      </c>
      <c r="M1854" s="249">
        <v>4500</v>
      </c>
      <c r="N1854" s="1100">
        <v>0</v>
      </c>
      <c r="O1854" s="249">
        <v>0</v>
      </c>
      <c r="P1854" s="1100">
        <v>0</v>
      </c>
      <c r="Q1854" s="249">
        <v>0</v>
      </c>
      <c r="R1854" s="1100">
        <v>0</v>
      </c>
      <c r="S1854" s="249">
        <v>0</v>
      </c>
      <c r="T1854" s="1100">
        <v>0</v>
      </c>
      <c r="U1854" s="249">
        <v>0</v>
      </c>
      <c r="V1854" s="1100">
        <v>0</v>
      </c>
      <c r="W1854" s="249">
        <v>0</v>
      </c>
      <c r="X1854" s="1100">
        <v>0</v>
      </c>
      <c r="Y1854" s="249">
        <v>0</v>
      </c>
      <c r="Z1854" s="1100">
        <v>0</v>
      </c>
      <c r="AA1854" s="249">
        <v>0</v>
      </c>
      <c r="AB1854" s="1100">
        <v>0</v>
      </c>
      <c r="AC1854" s="249">
        <v>0</v>
      </c>
      <c r="AD1854" s="1100">
        <v>0</v>
      </c>
      <c r="AE1854" s="249">
        <v>0</v>
      </c>
      <c r="AF1854" s="1100">
        <v>0</v>
      </c>
      <c r="AG1854" s="249">
        <v>0</v>
      </c>
      <c r="AH1854" s="1100">
        <v>0</v>
      </c>
      <c r="AI1854" s="249">
        <v>0</v>
      </c>
    </row>
    <row r="1855" spans="1:35" s="6" customFormat="1" ht="26.25" customHeight="1">
      <c r="A1855" s="246"/>
      <c r="B1855" s="247"/>
      <c r="C1855" s="248" t="s">
        <v>2017</v>
      </c>
      <c r="D1855" s="11"/>
      <c r="E1855" s="91">
        <v>1</v>
      </c>
      <c r="F1855" s="9" t="s">
        <v>11</v>
      </c>
      <c r="G1855" s="16" t="s">
        <v>12</v>
      </c>
      <c r="H1855" s="17" t="s">
        <v>13</v>
      </c>
      <c r="I1855" s="16" t="s">
        <v>14</v>
      </c>
      <c r="J1855" s="249">
        <v>1740</v>
      </c>
      <c r="K1855" s="250">
        <v>1500</v>
      </c>
      <c r="L1855" s="1140">
        <v>1</v>
      </c>
      <c r="M1855" s="249">
        <v>1500</v>
      </c>
      <c r="N1855" s="1100">
        <v>0</v>
      </c>
      <c r="O1855" s="249">
        <v>0</v>
      </c>
      <c r="P1855" s="1100">
        <v>0</v>
      </c>
      <c r="Q1855" s="249">
        <v>0</v>
      </c>
      <c r="R1855" s="1100">
        <v>0</v>
      </c>
      <c r="S1855" s="249">
        <v>0</v>
      </c>
      <c r="T1855" s="1100">
        <v>0</v>
      </c>
      <c r="U1855" s="249">
        <v>0</v>
      </c>
      <c r="V1855" s="1100">
        <v>0</v>
      </c>
      <c r="W1855" s="249">
        <v>0</v>
      </c>
      <c r="X1855" s="1100">
        <v>0</v>
      </c>
      <c r="Y1855" s="249">
        <v>0</v>
      </c>
      <c r="Z1855" s="1100">
        <v>0</v>
      </c>
      <c r="AA1855" s="249">
        <v>0</v>
      </c>
      <c r="AB1855" s="1100">
        <v>0</v>
      </c>
      <c r="AC1855" s="249">
        <v>0</v>
      </c>
      <c r="AD1855" s="1100">
        <v>0</v>
      </c>
      <c r="AE1855" s="249">
        <v>0</v>
      </c>
      <c r="AF1855" s="1100">
        <v>0</v>
      </c>
      <c r="AG1855" s="249">
        <v>0</v>
      </c>
      <c r="AH1855" s="1100">
        <v>0</v>
      </c>
      <c r="AI1855" s="249">
        <v>0</v>
      </c>
    </row>
    <row r="1856" spans="1:35" s="6" customFormat="1" ht="66">
      <c r="A1856" s="246"/>
      <c r="B1856" s="247"/>
      <c r="C1856" s="248" t="s">
        <v>2018</v>
      </c>
      <c r="D1856" s="11"/>
      <c r="E1856" s="91">
        <v>1</v>
      </c>
      <c r="F1856" s="9" t="s">
        <v>11</v>
      </c>
      <c r="G1856" s="16" t="s">
        <v>12</v>
      </c>
      <c r="H1856" s="17" t="s">
        <v>13</v>
      </c>
      <c r="I1856" s="16" t="s">
        <v>14</v>
      </c>
      <c r="J1856" s="249">
        <v>17400</v>
      </c>
      <c r="K1856" s="250">
        <v>15000</v>
      </c>
      <c r="L1856" s="1140">
        <v>1</v>
      </c>
      <c r="M1856" s="249">
        <v>15000</v>
      </c>
      <c r="N1856" s="1100">
        <v>0</v>
      </c>
      <c r="O1856" s="249">
        <v>0</v>
      </c>
      <c r="P1856" s="1100">
        <v>0</v>
      </c>
      <c r="Q1856" s="249">
        <v>0</v>
      </c>
      <c r="R1856" s="1100">
        <v>0</v>
      </c>
      <c r="S1856" s="249">
        <v>0</v>
      </c>
      <c r="T1856" s="1100">
        <v>0</v>
      </c>
      <c r="U1856" s="249">
        <v>0</v>
      </c>
      <c r="V1856" s="1100">
        <v>0</v>
      </c>
      <c r="W1856" s="249">
        <v>0</v>
      </c>
      <c r="X1856" s="1100">
        <v>0</v>
      </c>
      <c r="Y1856" s="249">
        <v>0</v>
      </c>
      <c r="Z1856" s="1100">
        <v>0</v>
      </c>
      <c r="AA1856" s="249">
        <v>0</v>
      </c>
      <c r="AB1856" s="1100">
        <v>0</v>
      </c>
      <c r="AC1856" s="249">
        <v>0</v>
      </c>
      <c r="AD1856" s="1100">
        <v>0</v>
      </c>
      <c r="AE1856" s="249">
        <v>0</v>
      </c>
      <c r="AF1856" s="1100">
        <v>0</v>
      </c>
      <c r="AG1856" s="249">
        <v>0</v>
      </c>
      <c r="AH1856" s="1100">
        <v>0</v>
      </c>
      <c r="AI1856" s="249">
        <v>0</v>
      </c>
    </row>
    <row r="1857" spans="1:35" s="6" customFormat="1" ht="66">
      <c r="A1857" s="246"/>
      <c r="B1857" s="247"/>
      <c r="C1857" s="248" t="s">
        <v>2019</v>
      </c>
      <c r="D1857" s="11"/>
      <c r="E1857" s="91">
        <v>1</v>
      </c>
      <c r="F1857" s="9" t="s">
        <v>11</v>
      </c>
      <c r="G1857" s="16" t="s">
        <v>12</v>
      </c>
      <c r="H1857" s="17" t="s">
        <v>13</v>
      </c>
      <c r="I1857" s="16" t="s">
        <v>14</v>
      </c>
      <c r="J1857" s="249">
        <v>2900</v>
      </c>
      <c r="K1857" s="250">
        <v>2500</v>
      </c>
      <c r="L1857" s="1140">
        <v>1</v>
      </c>
      <c r="M1857" s="249">
        <v>2500</v>
      </c>
      <c r="N1857" s="1100">
        <v>0</v>
      </c>
      <c r="O1857" s="249">
        <v>0</v>
      </c>
      <c r="P1857" s="1100">
        <v>0</v>
      </c>
      <c r="Q1857" s="249">
        <v>0</v>
      </c>
      <c r="R1857" s="1100">
        <v>0</v>
      </c>
      <c r="S1857" s="249">
        <v>0</v>
      </c>
      <c r="T1857" s="1100">
        <v>0</v>
      </c>
      <c r="U1857" s="249">
        <v>0</v>
      </c>
      <c r="V1857" s="1100">
        <v>0</v>
      </c>
      <c r="W1857" s="249">
        <v>0</v>
      </c>
      <c r="X1857" s="1100">
        <v>0</v>
      </c>
      <c r="Y1857" s="249">
        <v>0</v>
      </c>
      <c r="Z1857" s="1100">
        <v>0</v>
      </c>
      <c r="AA1857" s="249">
        <v>0</v>
      </c>
      <c r="AB1857" s="1100">
        <v>0</v>
      </c>
      <c r="AC1857" s="249">
        <v>0</v>
      </c>
      <c r="AD1857" s="1100">
        <v>0</v>
      </c>
      <c r="AE1857" s="249">
        <v>0</v>
      </c>
      <c r="AF1857" s="1100">
        <v>0</v>
      </c>
      <c r="AG1857" s="249">
        <v>0</v>
      </c>
      <c r="AH1857" s="1100">
        <v>0</v>
      </c>
      <c r="AI1857" s="249">
        <v>0</v>
      </c>
    </row>
    <row r="1858" spans="1:35" s="6" customFormat="1" ht="24">
      <c r="B1858" s="50">
        <v>51102</v>
      </c>
      <c r="C1858" s="948" t="s">
        <v>2020</v>
      </c>
      <c r="D1858" s="11"/>
      <c r="E1858" s="964">
        <v>1</v>
      </c>
      <c r="F1858" s="964"/>
      <c r="G1858" s="964"/>
      <c r="H1858" s="964"/>
      <c r="I1858" s="964"/>
      <c r="J1858" s="964"/>
      <c r="K1858" s="964">
        <v>86136</v>
      </c>
      <c r="L1858" s="988">
        <v>14</v>
      </c>
      <c r="M1858" s="964">
        <v>77140</v>
      </c>
      <c r="N1858" s="988">
        <v>0</v>
      </c>
      <c r="O1858" s="964">
        <v>0</v>
      </c>
      <c r="P1858" s="988">
        <v>0</v>
      </c>
      <c r="Q1858" s="964">
        <v>0</v>
      </c>
      <c r="R1858" s="988">
        <v>1</v>
      </c>
      <c r="S1858" s="964">
        <v>8996</v>
      </c>
      <c r="T1858" s="988">
        <v>0</v>
      </c>
      <c r="U1858" s="964">
        <v>0</v>
      </c>
      <c r="V1858" s="988">
        <v>0</v>
      </c>
      <c r="W1858" s="964">
        <v>0</v>
      </c>
      <c r="X1858" s="988">
        <v>0</v>
      </c>
      <c r="Y1858" s="964">
        <v>0</v>
      </c>
      <c r="Z1858" s="988">
        <v>0</v>
      </c>
      <c r="AA1858" s="964">
        <v>0</v>
      </c>
      <c r="AB1858" s="988">
        <v>0</v>
      </c>
      <c r="AC1858" s="964">
        <v>0</v>
      </c>
      <c r="AD1858" s="988">
        <v>0</v>
      </c>
      <c r="AE1858" s="964">
        <v>0</v>
      </c>
      <c r="AF1858" s="988">
        <v>0</v>
      </c>
      <c r="AG1858" s="964">
        <v>0</v>
      </c>
      <c r="AH1858" s="988">
        <v>0</v>
      </c>
      <c r="AI1858" s="964">
        <v>0</v>
      </c>
    </row>
    <row r="1859" spans="1:35" s="6" customFormat="1" ht="66">
      <c r="B1859" s="55">
        <v>8328.7999999999993</v>
      </c>
      <c r="C1859" s="251" t="s">
        <v>2021</v>
      </c>
      <c r="D1859" s="11"/>
      <c r="E1859" s="91">
        <v>1</v>
      </c>
      <c r="F1859" s="9" t="s">
        <v>11</v>
      </c>
      <c r="G1859" s="16" t="s">
        <v>12</v>
      </c>
      <c r="H1859" s="17" t="s">
        <v>13</v>
      </c>
      <c r="I1859" s="16" t="s">
        <v>14</v>
      </c>
      <c r="J1859" s="39">
        <v>8996</v>
      </c>
      <c r="K1859" s="18">
        <v>8996</v>
      </c>
      <c r="L1859" s="969">
        <v>0</v>
      </c>
      <c r="M1859" s="39">
        <v>0</v>
      </c>
      <c r="N1859" s="1075">
        <v>0</v>
      </c>
      <c r="O1859" s="39">
        <v>0</v>
      </c>
      <c r="P1859" s="1075">
        <v>0</v>
      </c>
      <c r="Q1859" s="39">
        <v>0</v>
      </c>
      <c r="R1859" s="1075">
        <v>1</v>
      </c>
      <c r="S1859" s="39">
        <v>8996</v>
      </c>
      <c r="T1859" s="1075">
        <v>0</v>
      </c>
      <c r="U1859" s="39">
        <v>0</v>
      </c>
      <c r="V1859" s="1075">
        <v>0</v>
      </c>
      <c r="W1859" s="39">
        <v>0</v>
      </c>
      <c r="X1859" s="1075">
        <v>0</v>
      </c>
      <c r="Y1859" s="39">
        <v>0</v>
      </c>
      <c r="Z1859" s="1075">
        <v>0</v>
      </c>
      <c r="AA1859" s="39">
        <v>0</v>
      </c>
      <c r="AB1859" s="1075">
        <v>0</v>
      </c>
      <c r="AC1859" s="39">
        <v>0</v>
      </c>
      <c r="AD1859" s="1075">
        <v>0</v>
      </c>
      <c r="AE1859" s="39">
        <v>0</v>
      </c>
      <c r="AF1859" s="1075">
        <v>0</v>
      </c>
      <c r="AG1859" s="39">
        <v>0</v>
      </c>
      <c r="AH1859" s="1075">
        <v>0</v>
      </c>
      <c r="AI1859" s="39">
        <v>0</v>
      </c>
    </row>
    <row r="1860" spans="1:35" s="6" customFormat="1" ht="120">
      <c r="A1860" s="124"/>
      <c r="B1860" s="127"/>
      <c r="C1860" s="251" t="s">
        <v>2022</v>
      </c>
      <c r="D1860" s="11"/>
      <c r="E1860" s="91">
        <v>14</v>
      </c>
      <c r="F1860" s="9" t="s">
        <v>11</v>
      </c>
      <c r="G1860" s="16" t="s">
        <v>12</v>
      </c>
      <c r="H1860" s="17" t="s">
        <v>13</v>
      </c>
      <c r="I1860" s="16" t="s">
        <v>14</v>
      </c>
      <c r="J1860" s="252">
        <v>5510</v>
      </c>
      <c r="K1860" s="253">
        <v>77140</v>
      </c>
      <c r="L1860" s="1141">
        <v>14</v>
      </c>
      <c r="M1860" s="252">
        <v>77140</v>
      </c>
      <c r="N1860" s="1101">
        <v>0</v>
      </c>
      <c r="O1860" s="252">
        <v>0</v>
      </c>
      <c r="P1860" s="1101">
        <v>0</v>
      </c>
      <c r="Q1860" s="252">
        <v>0</v>
      </c>
      <c r="R1860" s="1101">
        <v>0</v>
      </c>
      <c r="S1860" s="252">
        <v>0</v>
      </c>
      <c r="T1860" s="1101">
        <v>0</v>
      </c>
      <c r="U1860" s="252">
        <v>0</v>
      </c>
      <c r="V1860" s="1101">
        <v>0</v>
      </c>
      <c r="W1860" s="252">
        <v>0</v>
      </c>
      <c r="X1860" s="1101">
        <v>0</v>
      </c>
      <c r="Y1860" s="252">
        <v>0</v>
      </c>
      <c r="Z1860" s="1101">
        <v>0</v>
      </c>
      <c r="AA1860" s="252">
        <v>0</v>
      </c>
      <c r="AB1860" s="1101">
        <v>0</v>
      </c>
      <c r="AC1860" s="252">
        <v>0</v>
      </c>
      <c r="AD1860" s="1101">
        <v>0</v>
      </c>
      <c r="AE1860" s="252">
        <v>0</v>
      </c>
      <c r="AF1860" s="1101">
        <v>0</v>
      </c>
      <c r="AG1860" s="252">
        <v>0</v>
      </c>
      <c r="AH1860" s="1101">
        <v>0</v>
      </c>
      <c r="AI1860" s="252">
        <v>0</v>
      </c>
    </row>
    <row r="1861" spans="1:35" s="6" customFormat="1" ht="24">
      <c r="B1861" s="50">
        <v>51105</v>
      </c>
      <c r="C1861" s="948" t="s">
        <v>2023</v>
      </c>
      <c r="D1861" s="11"/>
      <c r="E1861" s="964">
        <v>0</v>
      </c>
      <c r="F1861" s="964"/>
      <c r="G1861" s="964"/>
      <c r="H1861" s="964"/>
      <c r="I1861" s="964"/>
      <c r="J1861" s="964"/>
      <c r="K1861" s="964">
        <v>0</v>
      </c>
      <c r="L1861" s="988">
        <v>0</v>
      </c>
      <c r="M1861" s="964">
        <v>0</v>
      </c>
      <c r="N1861" s="988">
        <v>0</v>
      </c>
      <c r="O1861" s="964">
        <v>0</v>
      </c>
      <c r="P1861" s="988">
        <v>0</v>
      </c>
      <c r="Q1861" s="964">
        <v>0</v>
      </c>
      <c r="R1861" s="988">
        <v>0</v>
      </c>
      <c r="S1861" s="964">
        <v>0</v>
      </c>
      <c r="T1861" s="988">
        <v>0</v>
      </c>
      <c r="U1861" s="964">
        <v>0</v>
      </c>
      <c r="V1861" s="988">
        <v>0</v>
      </c>
      <c r="W1861" s="964">
        <v>0</v>
      </c>
      <c r="X1861" s="988">
        <v>0</v>
      </c>
      <c r="Y1861" s="964">
        <v>0</v>
      </c>
      <c r="Z1861" s="988">
        <v>0</v>
      </c>
      <c r="AA1861" s="964">
        <v>0</v>
      </c>
      <c r="AB1861" s="988">
        <v>0</v>
      </c>
      <c r="AC1861" s="964">
        <v>0</v>
      </c>
      <c r="AD1861" s="988">
        <v>0</v>
      </c>
      <c r="AE1861" s="964">
        <v>0</v>
      </c>
      <c r="AF1861" s="988">
        <v>0</v>
      </c>
      <c r="AG1861" s="964">
        <v>0</v>
      </c>
      <c r="AH1861" s="988">
        <v>0</v>
      </c>
      <c r="AI1861" s="964">
        <v>0</v>
      </c>
    </row>
    <row r="1862" spans="1:35" s="6" customFormat="1" ht="66">
      <c r="B1862" s="55">
        <v>84824</v>
      </c>
      <c r="C1862" s="254" t="s">
        <v>2024</v>
      </c>
      <c r="D1862" s="11"/>
      <c r="E1862" s="91">
        <v>0</v>
      </c>
      <c r="F1862" s="64" t="s">
        <v>22</v>
      </c>
      <c r="G1862" s="16" t="s">
        <v>12</v>
      </c>
      <c r="H1862" s="17" t="s">
        <v>13</v>
      </c>
      <c r="I1862" s="16" t="s">
        <v>14</v>
      </c>
      <c r="J1862" s="39">
        <v>91610</v>
      </c>
      <c r="K1862" s="18">
        <v>0</v>
      </c>
      <c r="L1862" s="969">
        <v>0</v>
      </c>
      <c r="M1862" s="39">
        <v>0</v>
      </c>
      <c r="N1862" s="1075">
        <v>0</v>
      </c>
      <c r="O1862" s="39">
        <v>0</v>
      </c>
      <c r="P1862" s="1075">
        <v>0</v>
      </c>
      <c r="Q1862" s="39">
        <v>0</v>
      </c>
      <c r="R1862" s="1075">
        <v>0</v>
      </c>
      <c r="S1862" s="39">
        <v>0</v>
      </c>
      <c r="T1862" s="1075">
        <v>0</v>
      </c>
      <c r="U1862" s="39">
        <v>0</v>
      </c>
      <c r="V1862" s="1075">
        <v>0</v>
      </c>
      <c r="W1862" s="39">
        <v>0</v>
      </c>
      <c r="X1862" s="1075">
        <v>0</v>
      </c>
      <c r="Y1862" s="39">
        <v>0</v>
      </c>
      <c r="Z1862" s="1075">
        <v>0</v>
      </c>
      <c r="AA1862" s="39">
        <v>0</v>
      </c>
      <c r="AB1862" s="1075">
        <v>0</v>
      </c>
      <c r="AC1862" s="39">
        <v>0</v>
      </c>
      <c r="AD1862" s="1075">
        <v>0</v>
      </c>
      <c r="AE1862" s="39">
        <v>0</v>
      </c>
      <c r="AF1862" s="1075">
        <v>0</v>
      </c>
      <c r="AG1862" s="39">
        <v>0</v>
      </c>
      <c r="AH1862" s="1075">
        <v>0</v>
      </c>
      <c r="AI1862" s="39">
        <v>0</v>
      </c>
    </row>
    <row r="1863" spans="1:35" s="6" customFormat="1">
      <c r="B1863" s="50">
        <v>51107</v>
      </c>
      <c r="C1863" s="948" t="s">
        <v>2025</v>
      </c>
      <c r="D1863" s="11"/>
      <c r="E1863" s="964">
        <v>517</v>
      </c>
      <c r="F1863" s="964"/>
      <c r="G1863" s="964">
        <v>0</v>
      </c>
      <c r="H1863" s="964">
        <v>0</v>
      </c>
      <c r="I1863" s="964">
        <v>0</v>
      </c>
      <c r="J1863" s="964"/>
      <c r="K1863" s="964">
        <v>1751258</v>
      </c>
      <c r="L1863" s="988">
        <v>389</v>
      </c>
      <c r="M1863" s="964">
        <v>1391300</v>
      </c>
      <c r="N1863" s="988">
        <v>13</v>
      </c>
      <c r="O1863" s="964">
        <v>40460</v>
      </c>
      <c r="P1863" s="988">
        <v>45</v>
      </c>
      <c r="Q1863" s="964">
        <v>120537</v>
      </c>
      <c r="R1863" s="988">
        <v>51</v>
      </c>
      <c r="S1863" s="964">
        <v>141327</v>
      </c>
      <c r="T1863" s="988">
        <v>2</v>
      </c>
      <c r="U1863" s="964">
        <v>7858</v>
      </c>
      <c r="V1863" s="988">
        <v>5</v>
      </c>
      <c r="W1863" s="964">
        <v>9859</v>
      </c>
      <c r="X1863" s="988">
        <v>12</v>
      </c>
      <c r="Y1863" s="964">
        <v>39917</v>
      </c>
      <c r="Z1863" s="988">
        <v>0</v>
      </c>
      <c r="AA1863" s="964">
        <v>0</v>
      </c>
      <c r="AB1863" s="988">
        <v>0</v>
      </c>
      <c r="AC1863" s="964">
        <v>0</v>
      </c>
      <c r="AD1863" s="988">
        <v>0</v>
      </c>
      <c r="AE1863" s="964">
        <v>0</v>
      </c>
      <c r="AF1863" s="988">
        <v>0</v>
      </c>
      <c r="AG1863" s="964">
        <v>0</v>
      </c>
      <c r="AH1863" s="988">
        <v>0</v>
      </c>
      <c r="AI1863" s="964">
        <v>0</v>
      </c>
    </row>
    <row r="1864" spans="1:35" s="6" customFormat="1" ht="66">
      <c r="B1864" s="55">
        <v>2000</v>
      </c>
      <c r="C1864" s="12" t="s">
        <v>2026</v>
      </c>
      <c r="D1864" s="14"/>
      <c r="E1864" s="202">
        <v>48</v>
      </c>
      <c r="F1864" s="14" t="s">
        <v>11</v>
      </c>
      <c r="G1864" s="16" t="s">
        <v>12</v>
      </c>
      <c r="H1864" s="17" t="s">
        <v>13</v>
      </c>
      <c r="I1864" s="16" t="s">
        <v>14</v>
      </c>
      <c r="J1864" s="39">
        <v>2160</v>
      </c>
      <c r="K1864" s="18">
        <v>103680</v>
      </c>
      <c r="L1864" s="969">
        <v>0</v>
      </c>
      <c r="M1864" s="39">
        <v>0</v>
      </c>
      <c r="N1864" s="1075">
        <v>2</v>
      </c>
      <c r="O1864" s="39">
        <v>4320</v>
      </c>
      <c r="P1864" s="1075">
        <v>24</v>
      </c>
      <c r="Q1864" s="39">
        <v>51840</v>
      </c>
      <c r="R1864" s="1075">
        <v>16</v>
      </c>
      <c r="S1864" s="39">
        <v>34560</v>
      </c>
      <c r="T1864" s="1075">
        <v>0</v>
      </c>
      <c r="U1864" s="39">
        <v>0</v>
      </c>
      <c r="V1864" s="1075">
        <v>0</v>
      </c>
      <c r="W1864" s="39">
        <v>0</v>
      </c>
      <c r="X1864" s="1075">
        <v>6</v>
      </c>
      <c r="Y1864" s="39">
        <v>12960</v>
      </c>
      <c r="Z1864" s="1075">
        <v>0</v>
      </c>
      <c r="AA1864" s="39">
        <v>0</v>
      </c>
      <c r="AB1864" s="1075">
        <v>0</v>
      </c>
      <c r="AC1864" s="39">
        <v>0</v>
      </c>
      <c r="AD1864" s="1075">
        <v>0</v>
      </c>
      <c r="AE1864" s="39">
        <v>0</v>
      </c>
      <c r="AF1864" s="1075">
        <v>0</v>
      </c>
      <c r="AG1864" s="39">
        <v>0</v>
      </c>
      <c r="AH1864" s="1075">
        <v>0</v>
      </c>
      <c r="AI1864" s="39">
        <v>0</v>
      </c>
    </row>
    <row r="1865" spans="1:35" s="6" customFormat="1" ht="66">
      <c r="B1865" s="55">
        <v>4565.0616666666665</v>
      </c>
      <c r="C1865" s="248" t="s">
        <v>2027</v>
      </c>
      <c r="D1865" s="11"/>
      <c r="E1865" s="91">
        <v>16</v>
      </c>
      <c r="F1865" s="9" t="s">
        <v>11</v>
      </c>
      <c r="G1865" s="16" t="s">
        <v>12</v>
      </c>
      <c r="H1865" s="17" t="s">
        <v>13</v>
      </c>
      <c r="I1865" s="16" t="s">
        <v>14</v>
      </c>
      <c r="J1865" s="39">
        <v>4931</v>
      </c>
      <c r="K1865" s="18">
        <v>78896</v>
      </c>
      <c r="L1865" s="969">
        <v>0</v>
      </c>
      <c r="M1865" s="39">
        <v>0</v>
      </c>
      <c r="N1865" s="1075">
        <v>3</v>
      </c>
      <c r="O1865" s="39">
        <v>14793</v>
      </c>
      <c r="P1865" s="1075">
        <v>3</v>
      </c>
      <c r="Q1865" s="39">
        <v>14793</v>
      </c>
      <c r="R1865" s="1075">
        <v>7</v>
      </c>
      <c r="S1865" s="39">
        <v>34517</v>
      </c>
      <c r="T1865" s="1075">
        <v>0</v>
      </c>
      <c r="U1865" s="39">
        <v>0</v>
      </c>
      <c r="V1865" s="1075">
        <v>0</v>
      </c>
      <c r="W1865" s="39">
        <v>0</v>
      </c>
      <c r="X1865" s="1075">
        <v>3</v>
      </c>
      <c r="Y1865" s="39">
        <v>14793</v>
      </c>
      <c r="Z1865" s="1075">
        <v>0</v>
      </c>
      <c r="AA1865" s="39">
        <v>0</v>
      </c>
      <c r="AB1865" s="1075">
        <v>0</v>
      </c>
      <c r="AC1865" s="39">
        <v>0</v>
      </c>
      <c r="AD1865" s="1075">
        <v>0</v>
      </c>
      <c r="AE1865" s="39">
        <v>0</v>
      </c>
      <c r="AF1865" s="1075">
        <v>0</v>
      </c>
      <c r="AG1865" s="39">
        <v>0</v>
      </c>
      <c r="AH1865" s="1075">
        <v>0</v>
      </c>
      <c r="AI1865" s="39">
        <v>0</v>
      </c>
    </row>
    <row r="1866" spans="1:35" s="150" customFormat="1" ht="22.5" customHeight="1">
      <c r="A1866" s="6"/>
      <c r="B1866" s="55">
        <v>7722</v>
      </c>
      <c r="C1866" s="66" t="s">
        <v>2028</v>
      </c>
      <c r="D1866" s="11"/>
      <c r="E1866" s="91">
        <v>4</v>
      </c>
      <c r="F1866" s="9" t="s">
        <v>11</v>
      </c>
      <c r="G1866" s="16" t="s">
        <v>12</v>
      </c>
      <c r="H1866" s="17" t="s">
        <v>13</v>
      </c>
      <c r="I1866" s="16" t="s">
        <v>14</v>
      </c>
      <c r="J1866" s="39">
        <v>8340</v>
      </c>
      <c r="K1866" s="18">
        <v>33360</v>
      </c>
      <c r="L1866" s="969">
        <v>0</v>
      </c>
      <c r="M1866" s="39">
        <v>0</v>
      </c>
      <c r="N1866" s="1075">
        <v>0</v>
      </c>
      <c r="O1866" s="39">
        <v>0</v>
      </c>
      <c r="P1866" s="1075">
        <v>2</v>
      </c>
      <c r="Q1866" s="39">
        <v>16680</v>
      </c>
      <c r="R1866" s="1075">
        <v>1</v>
      </c>
      <c r="S1866" s="39">
        <v>8340</v>
      </c>
      <c r="T1866" s="1075">
        <v>0</v>
      </c>
      <c r="U1866" s="39">
        <v>0</v>
      </c>
      <c r="V1866" s="1075">
        <v>0</v>
      </c>
      <c r="W1866" s="39">
        <v>0</v>
      </c>
      <c r="X1866" s="1075">
        <v>1</v>
      </c>
      <c r="Y1866" s="39">
        <v>8340</v>
      </c>
      <c r="Z1866" s="1075">
        <v>0</v>
      </c>
      <c r="AA1866" s="39">
        <v>0</v>
      </c>
      <c r="AB1866" s="1075">
        <v>0</v>
      </c>
      <c r="AC1866" s="39">
        <v>0</v>
      </c>
      <c r="AD1866" s="1075">
        <v>0</v>
      </c>
      <c r="AE1866" s="39">
        <v>0</v>
      </c>
      <c r="AF1866" s="1075">
        <v>0</v>
      </c>
      <c r="AG1866" s="39">
        <v>0</v>
      </c>
      <c r="AH1866" s="1075">
        <v>0</v>
      </c>
      <c r="AI1866" s="39">
        <v>0</v>
      </c>
    </row>
    <row r="1867" spans="1:35" s="150" customFormat="1" ht="22.5" customHeight="1">
      <c r="A1867" s="6"/>
      <c r="B1867" s="255"/>
      <c r="C1867" s="13" t="s">
        <v>2029</v>
      </c>
      <c r="D1867" s="9"/>
      <c r="E1867" s="91">
        <v>15</v>
      </c>
      <c r="F1867" s="9" t="s">
        <v>11</v>
      </c>
      <c r="G1867" s="16" t="s">
        <v>12</v>
      </c>
      <c r="H1867" s="17" t="s">
        <v>13</v>
      </c>
      <c r="I1867" s="16" t="s">
        <v>14</v>
      </c>
      <c r="J1867" s="39">
        <v>3929</v>
      </c>
      <c r="K1867" s="18">
        <v>58935</v>
      </c>
      <c r="L1867" s="969">
        <v>0</v>
      </c>
      <c r="M1867" s="39">
        <v>0</v>
      </c>
      <c r="N1867" s="1075">
        <v>3</v>
      </c>
      <c r="O1867" s="39">
        <v>11787</v>
      </c>
      <c r="P1867" s="1075">
        <v>3</v>
      </c>
      <c r="Q1867" s="39">
        <v>11787</v>
      </c>
      <c r="R1867" s="1075">
        <v>6</v>
      </c>
      <c r="S1867" s="39">
        <v>23574</v>
      </c>
      <c r="T1867" s="1075">
        <v>2</v>
      </c>
      <c r="U1867" s="39">
        <v>7858</v>
      </c>
      <c r="V1867" s="1075">
        <v>1</v>
      </c>
      <c r="W1867" s="39">
        <v>3929</v>
      </c>
      <c r="X1867" s="1075">
        <v>0</v>
      </c>
      <c r="Y1867" s="39">
        <v>0</v>
      </c>
      <c r="Z1867" s="1075">
        <v>0</v>
      </c>
      <c r="AA1867" s="39">
        <v>0</v>
      </c>
      <c r="AB1867" s="1075">
        <v>0</v>
      </c>
      <c r="AC1867" s="39">
        <v>0</v>
      </c>
      <c r="AD1867" s="1075">
        <v>0</v>
      </c>
      <c r="AE1867" s="39">
        <v>0</v>
      </c>
      <c r="AF1867" s="1075">
        <v>0</v>
      </c>
      <c r="AG1867" s="39">
        <v>0</v>
      </c>
      <c r="AH1867" s="1075">
        <v>0</v>
      </c>
      <c r="AI1867" s="39">
        <v>0</v>
      </c>
    </row>
    <row r="1868" spans="1:35" s="150" customFormat="1" ht="22.5" customHeight="1">
      <c r="A1868" s="6"/>
      <c r="B1868" s="255"/>
      <c r="C1868" s="13" t="s">
        <v>2030</v>
      </c>
      <c r="D1868" s="9"/>
      <c r="E1868" s="91">
        <v>29</v>
      </c>
      <c r="F1868" s="9" t="s">
        <v>11</v>
      </c>
      <c r="G1868" s="16" t="s">
        <v>12</v>
      </c>
      <c r="H1868" s="17" t="s">
        <v>13</v>
      </c>
      <c r="I1868" s="16" t="s">
        <v>14</v>
      </c>
      <c r="J1868" s="39">
        <v>1912</v>
      </c>
      <c r="K1868" s="18">
        <v>55448</v>
      </c>
      <c r="L1868" s="969">
        <v>0</v>
      </c>
      <c r="M1868" s="39">
        <v>0</v>
      </c>
      <c r="N1868" s="1075">
        <v>5</v>
      </c>
      <c r="O1868" s="39">
        <v>9560</v>
      </c>
      <c r="P1868" s="1075">
        <v>11</v>
      </c>
      <c r="Q1868" s="39">
        <v>21032</v>
      </c>
      <c r="R1868" s="1075">
        <v>9</v>
      </c>
      <c r="S1868" s="39">
        <v>17208</v>
      </c>
      <c r="T1868" s="1075">
        <v>0</v>
      </c>
      <c r="U1868" s="39">
        <v>0</v>
      </c>
      <c r="V1868" s="1075">
        <v>2</v>
      </c>
      <c r="W1868" s="39">
        <v>3824</v>
      </c>
      <c r="X1868" s="1075">
        <v>2</v>
      </c>
      <c r="Y1868" s="39">
        <v>3824</v>
      </c>
      <c r="Z1868" s="1075">
        <v>0</v>
      </c>
      <c r="AA1868" s="39">
        <v>0</v>
      </c>
      <c r="AB1868" s="1075">
        <v>0</v>
      </c>
      <c r="AC1868" s="39">
        <v>0</v>
      </c>
      <c r="AD1868" s="1075">
        <v>0</v>
      </c>
      <c r="AE1868" s="39">
        <v>0</v>
      </c>
      <c r="AF1868" s="1075">
        <v>0</v>
      </c>
      <c r="AG1868" s="39">
        <v>0</v>
      </c>
      <c r="AH1868" s="1075">
        <v>0</v>
      </c>
      <c r="AI1868" s="39">
        <v>0</v>
      </c>
    </row>
    <row r="1869" spans="1:35" s="150" customFormat="1" ht="22.5" customHeight="1">
      <c r="A1869" s="6"/>
      <c r="B1869" s="255"/>
      <c r="C1869" s="13" t="s">
        <v>1624</v>
      </c>
      <c r="D1869" s="9"/>
      <c r="E1869" s="91">
        <v>2</v>
      </c>
      <c r="F1869" s="9" t="s">
        <v>11</v>
      </c>
      <c r="G1869" s="16" t="s">
        <v>12</v>
      </c>
      <c r="H1869" s="17" t="s">
        <v>13</v>
      </c>
      <c r="I1869" s="16" t="s">
        <v>14</v>
      </c>
      <c r="J1869" s="39">
        <v>4000</v>
      </c>
      <c r="K1869" s="18">
        <v>8000</v>
      </c>
      <c r="L1869" s="969">
        <v>0</v>
      </c>
      <c r="M1869" s="39">
        <v>0</v>
      </c>
      <c r="N1869" s="1075">
        <v>0</v>
      </c>
      <c r="O1869" s="39">
        <v>0</v>
      </c>
      <c r="P1869" s="1075">
        <v>0</v>
      </c>
      <c r="Q1869" s="39">
        <v>0</v>
      </c>
      <c r="R1869" s="1075">
        <v>2</v>
      </c>
      <c r="S1869" s="39">
        <v>8000</v>
      </c>
      <c r="T1869" s="1075">
        <v>0</v>
      </c>
      <c r="U1869" s="39">
        <v>0</v>
      </c>
      <c r="V1869" s="1075">
        <v>0</v>
      </c>
      <c r="W1869" s="39">
        <v>0</v>
      </c>
      <c r="X1869" s="1075">
        <v>0</v>
      </c>
      <c r="Y1869" s="39">
        <v>0</v>
      </c>
      <c r="Z1869" s="1075">
        <v>0</v>
      </c>
      <c r="AA1869" s="39">
        <v>0</v>
      </c>
      <c r="AB1869" s="1075">
        <v>0</v>
      </c>
      <c r="AC1869" s="39">
        <v>0</v>
      </c>
      <c r="AD1869" s="1075">
        <v>0</v>
      </c>
      <c r="AE1869" s="39">
        <v>0</v>
      </c>
      <c r="AF1869" s="1075">
        <v>0</v>
      </c>
      <c r="AG1869" s="39">
        <v>0</v>
      </c>
      <c r="AH1869" s="1075">
        <v>0</v>
      </c>
      <c r="AI1869" s="39">
        <v>0</v>
      </c>
    </row>
    <row r="1870" spans="1:35" s="150" customFormat="1" ht="39.950000000000003" customHeight="1">
      <c r="A1870" s="6"/>
      <c r="B1870" s="55">
        <v>3103.3866666666668</v>
      </c>
      <c r="C1870" s="116" t="s">
        <v>2032</v>
      </c>
      <c r="D1870" s="11"/>
      <c r="E1870" s="91">
        <v>3</v>
      </c>
      <c r="F1870" s="9" t="s">
        <v>11</v>
      </c>
      <c r="G1870" s="16" t="s">
        <v>12</v>
      </c>
      <c r="H1870" s="17" t="s">
        <v>13</v>
      </c>
      <c r="I1870" s="16" t="s">
        <v>14</v>
      </c>
      <c r="J1870" s="39">
        <v>3352</v>
      </c>
      <c r="K1870" s="18">
        <v>10056</v>
      </c>
      <c r="L1870" s="969">
        <v>0</v>
      </c>
      <c r="M1870" s="39">
        <v>0</v>
      </c>
      <c r="N1870" s="1075">
        <v>0</v>
      </c>
      <c r="O1870" s="39">
        <v>0</v>
      </c>
      <c r="P1870" s="1075">
        <v>1</v>
      </c>
      <c r="Q1870" s="39">
        <v>3352</v>
      </c>
      <c r="R1870" s="1075">
        <v>2</v>
      </c>
      <c r="S1870" s="39">
        <v>6704</v>
      </c>
      <c r="T1870" s="1075">
        <v>0</v>
      </c>
      <c r="U1870" s="39">
        <v>0</v>
      </c>
      <c r="V1870" s="1075">
        <v>0</v>
      </c>
      <c r="W1870" s="39">
        <v>0</v>
      </c>
      <c r="X1870" s="1075">
        <v>0</v>
      </c>
      <c r="Y1870" s="39">
        <v>0</v>
      </c>
      <c r="Z1870" s="1075">
        <v>0</v>
      </c>
      <c r="AA1870" s="39">
        <v>0</v>
      </c>
      <c r="AB1870" s="1075">
        <v>0</v>
      </c>
      <c r="AC1870" s="39">
        <v>0</v>
      </c>
      <c r="AD1870" s="1075">
        <v>0</v>
      </c>
      <c r="AE1870" s="39">
        <v>0</v>
      </c>
      <c r="AF1870" s="1075">
        <v>0</v>
      </c>
      <c r="AG1870" s="39">
        <v>0</v>
      </c>
      <c r="AH1870" s="1075">
        <v>0</v>
      </c>
      <c r="AI1870" s="39">
        <v>0</v>
      </c>
    </row>
    <row r="1871" spans="1:35" s="150" customFormat="1" ht="22.5" customHeight="1">
      <c r="A1871" s="173"/>
      <c r="B1871" s="256"/>
      <c r="C1871" s="257" t="s">
        <v>2033</v>
      </c>
      <c r="D1871" s="9"/>
      <c r="E1871" s="91">
        <v>3</v>
      </c>
      <c r="F1871" s="9" t="s">
        <v>11</v>
      </c>
      <c r="G1871" s="16" t="s">
        <v>12</v>
      </c>
      <c r="H1871" s="17" t="s">
        <v>13</v>
      </c>
      <c r="I1871" s="16" t="s">
        <v>14</v>
      </c>
      <c r="J1871" s="241">
        <v>24360</v>
      </c>
      <c r="K1871" s="242">
        <v>73080</v>
      </c>
      <c r="L1871" s="942">
        <v>3</v>
      </c>
      <c r="M1871" s="241">
        <v>73080</v>
      </c>
      <c r="N1871" s="1102">
        <v>0</v>
      </c>
      <c r="O1871" s="241">
        <v>0</v>
      </c>
      <c r="P1871" s="1102">
        <v>0</v>
      </c>
      <c r="Q1871" s="241">
        <v>0</v>
      </c>
      <c r="R1871" s="1102">
        <v>0</v>
      </c>
      <c r="S1871" s="241">
        <v>0</v>
      </c>
      <c r="T1871" s="1102">
        <v>0</v>
      </c>
      <c r="U1871" s="241">
        <v>0</v>
      </c>
      <c r="V1871" s="1102">
        <v>0</v>
      </c>
      <c r="W1871" s="241">
        <v>0</v>
      </c>
      <c r="X1871" s="1102">
        <v>0</v>
      </c>
      <c r="Y1871" s="241">
        <v>0</v>
      </c>
      <c r="Z1871" s="1102">
        <v>0</v>
      </c>
      <c r="AA1871" s="241">
        <v>0</v>
      </c>
      <c r="AB1871" s="1102">
        <v>0</v>
      </c>
      <c r="AC1871" s="241">
        <v>0</v>
      </c>
      <c r="AD1871" s="1102">
        <v>0</v>
      </c>
      <c r="AE1871" s="241">
        <v>0</v>
      </c>
      <c r="AF1871" s="1102">
        <v>0</v>
      </c>
      <c r="AG1871" s="241">
        <v>0</v>
      </c>
      <c r="AH1871" s="1102">
        <v>0</v>
      </c>
      <c r="AI1871" s="241">
        <v>0</v>
      </c>
    </row>
    <row r="1872" spans="1:35" s="150" customFormat="1" ht="22.5" customHeight="1">
      <c r="A1872" s="173"/>
      <c r="B1872" s="256"/>
      <c r="C1872" s="257" t="s">
        <v>2034</v>
      </c>
      <c r="D1872" s="9"/>
      <c r="E1872" s="91">
        <v>6</v>
      </c>
      <c r="F1872" s="9" t="s">
        <v>11</v>
      </c>
      <c r="G1872" s="16" t="s">
        <v>12</v>
      </c>
      <c r="H1872" s="17" t="s">
        <v>13</v>
      </c>
      <c r="I1872" s="16" t="s">
        <v>14</v>
      </c>
      <c r="J1872" s="241">
        <v>4060</v>
      </c>
      <c r="K1872" s="242">
        <v>24360</v>
      </c>
      <c r="L1872" s="942">
        <v>6</v>
      </c>
      <c r="M1872" s="241">
        <v>24360</v>
      </c>
      <c r="N1872" s="1102">
        <v>0</v>
      </c>
      <c r="O1872" s="241">
        <v>0</v>
      </c>
      <c r="P1872" s="1102">
        <v>0</v>
      </c>
      <c r="Q1872" s="241">
        <v>0</v>
      </c>
      <c r="R1872" s="1102">
        <v>0</v>
      </c>
      <c r="S1872" s="241">
        <v>0</v>
      </c>
      <c r="T1872" s="1102">
        <v>0</v>
      </c>
      <c r="U1872" s="241">
        <v>0</v>
      </c>
      <c r="V1872" s="1102">
        <v>0</v>
      </c>
      <c r="W1872" s="241">
        <v>0</v>
      </c>
      <c r="X1872" s="1102">
        <v>0</v>
      </c>
      <c r="Y1872" s="241">
        <v>0</v>
      </c>
      <c r="Z1872" s="1102">
        <v>0</v>
      </c>
      <c r="AA1872" s="241">
        <v>0</v>
      </c>
      <c r="AB1872" s="1102">
        <v>0</v>
      </c>
      <c r="AC1872" s="241">
        <v>0</v>
      </c>
      <c r="AD1872" s="1102">
        <v>0</v>
      </c>
      <c r="AE1872" s="241">
        <v>0</v>
      </c>
      <c r="AF1872" s="1102">
        <v>0</v>
      </c>
      <c r="AG1872" s="241">
        <v>0</v>
      </c>
      <c r="AH1872" s="1102">
        <v>0</v>
      </c>
      <c r="AI1872" s="241">
        <v>0</v>
      </c>
    </row>
    <row r="1873" spans="1:35" s="150" customFormat="1" ht="39.950000000000003" customHeight="1">
      <c r="A1873" s="173"/>
      <c r="B1873" s="256"/>
      <c r="C1873" s="257" t="s">
        <v>2035</v>
      </c>
      <c r="D1873" s="9"/>
      <c r="E1873" s="91">
        <v>2</v>
      </c>
      <c r="F1873" s="9" t="s">
        <v>11</v>
      </c>
      <c r="G1873" s="16" t="s">
        <v>12</v>
      </c>
      <c r="H1873" s="17" t="s">
        <v>13</v>
      </c>
      <c r="I1873" s="16" t="s">
        <v>14</v>
      </c>
      <c r="J1873" s="241">
        <v>10440</v>
      </c>
      <c r="K1873" s="242">
        <v>20880</v>
      </c>
      <c r="L1873" s="942">
        <v>2</v>
      </c>
      <c r="M1873" s="241">
        <v>20880</v>
      </c>
      <c r="N1873" s="1102">
        <v>0</v>
      </c>
      <c r="O1873" s="241">
        <v>0</v>
      </c>
      <c r="P1873" s="1102">
        <v>0</v>
      </c>
      <c r="Q1873" s="241">
        <v>0</v>
      </c>
      <c r="R1873" s="1102">
        <v>0</v>
      </c>
      <c r="S1873" s="241">
        <v>0</v>
      </c>
      <c r="T1873" s="1102">
        <v>0</v>
      </c>
      <c r="U1873" s="241">
        <v>0</v>
      </c>
      <c r="V1873" s="1102">
        <v>0</v>
      </c>
      <c r="W1873" s="241">
        <v>0</v>
      </c>
      <c r="X1873" s="1102">
        <v>0</v>
      </c>
      <c r="Y1873" s="241">
        <v>0</v>
      </c>
      <c r="Z1873" s="1102">
        <v>0</v>
      </c>
      <c r="AA1873" s="241">
        <v>0</v>
      </c>
      <c r="AB1873" s="1102">
        <v>0</v>
      </c>
      <c r="AC1873" s="241">
        <v>0</v>
      </c>
      <c r="AD1873" s="1102">
        <v>0</v>
      </c>
      <c r="AE1873" s="241">
        <v>0</v>
      </c>
      <c r="AF1873" s="1102">
        <v>0</v>
      </c>
      <c r="AG1873" s="241">
        <v>0</v>
      </c>
      <c r="AH1873" s="1102">
        <v>0</v>
      </c>
      <c r="AI1873" s="241">
        <v>0</v>
      </c>
    </row>
    <row r="1874" spans="1:35" s="150" customFormat="1" ht="22.5" customHeight="1">
      <c r="A1874" s="173"/>
      <c r="B1874" s="256"/>
      <c r="C1874" s="257" t="s">
        <v>2014</v>
      </c>
      <c r="D1874" s="9"/>
      <c r="E1874" s="91">
        <v>4</v>
      </c>
      <c r="F1874" s="9" t="s">
        <v>11</v>
      </c>
      <c r="G1874" s="16" t="s">
        <v>12</v>
      </c>
      <c r="H1874" s="17" t="s">
        <v>13</v>
      </c>
      <c r="I1874" s="16" t="s">
        <v>14</v>
      </c>
      <c r="J1874" s="241">
        <v>5800</v>
      </c>
      <c r="K1874" s="242">
        <v>23200</v>
      </c>
      <c r="L1874" s="942">
        <v>4</v>
      </c>
      <c r="M1874" s="241">
        <v>23200</v>
      </c>
      <c r="N1874" s="1102">
        <v>0</v>
      </c>
      <c r="O1874" s="241">
        <v>0</v>
      </c>
      <c r="P1874" s="1102">
        <v>0</v>
      </c>
      <c r="Q1874" s="241">
        <v>0</v>
      </c>
      <c r="R1874" s="1102">
        <v>0</v>
      </c>
      <c r="S1874" s="241">
        <v>0</v>
      </c>
      <c r="T1874" s="1102">
        <v>0</v>
      </c>
      <c r="U1874" s="241">
        <v>0</v>
      </c>
      <c r="V1874" s="1102">
        <v>0</v>
      </c>
      <c r="W1874" s="241">
        <v>0</v>
      </c>
      <c r="X1874" s="1102">
        <v>0</v>
      </c>
      <c r="Y1874" s="241">
        <v>0</v>
      </c>
      <c r="Z1874" s="1102">
        <v>0</v>
      </c>
      <c r="AA1874" s="241">
        <v>0</v>
      </c>
      <c r="AB1874" s="1102">
        <v>0</v>
      </c>
      <c r="AC1874" s="241">
        <v>0</v>
      </c>
      <c r="AD1874" s="1102">
        <v>0</v>
      </c>
      <c r="AE1874" s="241">
        <v>0</v>
      </c>
      <c r="AF1874" s="1102">
        <v>0</v>
      </c>
      <c r="AG1874" s="241">
        <v>0</v>
      </c>
      <c r="AH1874" s="1102">
        <v>0</v>
      </c>
      <c r="AI1874" s="241">
        <v>0</v>
      </c>
    </row>
    <row r="1875" spans="1:35" s="150" customFormat="1" ht="39.950000000000003" customHeight="1">
      <c r="A1875" s="173"/>
      <c r="B1875" s="256"/>
      <c r="C1875" s="257" t="s">
        <v>2015</v>
      </c>
      <c r="D1875" s="9"/>
      <c r="E1875" s="91">
        <v>7</v>
      </c>
      <c r="F1875" s="9" t="s">
        <v>11</v>
      </c>
      <c r="G1875" s="16" t="s">
        <v>12</v>
      </c>
      <c r="H1875" s="17" t="s">
        <v>13</v>
      </c>
      <c r="I1875" s="16" t="s">
        <v>14</v>
      </c>
      <c r="J1875" s="241">
        <v>3480</v>
      </c>
      <c r="K1875" s="242">
        <v>24360</v>
      </c>
      <c r="L1875" s="942">
        <v>7</v>
      </c>
      <c r="M1875" s="241">
        <v>24360</v>
      </c>
      <c r="N1875" s="1102">
        <v>0</v>
      </c>
      <c r="O1875" s="241">
        <v>0</v>
      </c>
      <c r="P1875" s="1102">
        <v>0</v>
      </c>
      <c r="Q1875" s="241">
        <v>0</v>
      </c>
      <c r="R1875" s="1102">
        <v>0</v>
      </c>
      <c r="S1875" s="241">
        <v>0</v>
      </c>
      <c r="T1875" s="1102">
        <v>0</v>
      </c>
      <c r="U1875" s="241">
        <v>0</v>
      </c>
      <c r="V1875" s="1102">
        <v>0</v>
      </c>
      <c r="W1875" s="241">
        <v>0</v>
      </c>
      <c r="X1875" s="1102">
        <v>0</v>
      </c>
      <c r="Y1875" s="241">
        <v>0</v>
      </c>
      <c r="Z1875" s="1102">
        <v>0</v>
      </c>
      <c r="AA1875" s="241">
        <v>0</v>
      </c>
      <c r="AB1875" s="1102">
        <v>0</v>
      </c>
      <c r="AC1875" s="241">
        <v>0</v>
      </c>
      <c r="AD1875" s="1102">
        <v>0</v>
      </c>
      <c r="AE1875" s="241">
        <v>0</v>
      </c>
      <c r="AF1875" s="1102">
        <v>0</v>
      </c>
      <c r="AG1875" s="241">
        <v>0</v>
      </c>
      <c r="AH1875" s="1102">
        <v>0</v>
      </c>
      <c r="AI1875" s="241">
        <v>0</v>
      </c>
    </row>
    <row r="1876" spans="1:35" s="150" customFormat="1" ht="22.5" customHeight="1">
      <c r="A1876" s="173"/>
      <c r="B1876" s="256"/>
      <c r="C1876" s="257" t="s">
        <v>2036</v>
      </c>
      <c r="D1876" s="9"/>
      <c r="E1876" s="91">
        <v>1</v>
      </c>
      <c r="F1876" s="9" t="s">
        <v>11</v>
      </c>
      <c r="G1876" s="16" t="s">
        <v>12</v>
      </c>
      <c r="H1876" s="17" t="s">
        <v>13</v>
      </c>
      <c r="I1876" s="16" t="s">
        <v>14</v>
      </c>
      <c r="J1876" s="241">
        <v>24360</v>
      </c>
      <c r="K1876" s="242">
        <v>24360</v>
      </c>
      <c r="L1876" s="942">
        <v>1</v>
      </c>
      <c r="M1876" s="241">
        <v>24360</v>
      </c>
      <c r="N1876" s="1102">
        <v>0</v>
      </c>
      <c r="O1876" s="241">
        <v>0</v>
      </c>
      <c r="P1876" s="1102">
        <v>0</v>
      </c>
      <c r="Q1876" s="241">
        <v>0</v>
      </c>
      <c r="R1876" s="1102">
        <v>0</v>
      </c>
      <c r="S1876" s="241">
        <v>0</v>
      </c>
      <c r="T1876" s="1102">
        <v>0</v>
      </c>
      <c r="U1876" s="241">
        <v>0</v>
      </c>
      <c r="V1876" s="1102">
        <v>0</v>
      </c>
      <c r="W1876" s="241">
        <v>0</v>
      </c>
      <c r="X1876" s="1102">
        <v>0</v>
      </c>
      <c r="Y1876" s="241">
        <v>0</v>
      </c>
      <c r="Z1876" s="1102">
        <v>0</v>
      </c>
      <c r="AA1876" s="241">
        <v>0</v>
      </c>
      <c r="AB1876" s="1102">
        <v>0</v>
      </c>
      <c r="AC1876" s="241">
        <v>0</v>
      </c>
      <c r="AD1876" s="1102">
        <v>0</v>
      </c>
      <c r="AE1876" s="241">
        <v>0</v>
      </c>
      <c r="AF1876" s="1102">
        <v>0</v>
      </c>
      <c r="AG1876" s="241">
        <v>0</v>
      </c>
      <c r="AH1876" s="1102">
        <v>0</v>
      </c>
      <c r="AI1876" s="241">
        <v>0</v>
      </c>
    </row>
    <row r="1877" spans="1:35" s="150" customFormat="1" ht="22.5" customHeight="1">
      <c r="A1877" s="173"/>
      <c r="B1877" s="256"/>
      <c r="C1877" s="257" t="s">
        <v>2037</v>
      </c>
      <c r="D1877" s="9"/>
      <c r="E1877" s="91">
        <v>10</v>
      </c>
      <c r="F1877" s="9" t="s">
        <v>11</v>
      </c>
      <c r="G1877" s="16" t="s">
        <v>12</v>
      </c>
      <c r="H1877" s="17" t="s">
        <v>13</v>
      </c>
      <c r="I1877" s="16" t="s">
        <v>14</v>
      </c>
      <c r="J1877" s="241">
        <v>9860</v>
      </c>
      <c r="K1877" s="242">
        <v>98600</v>
      </c>
      <c r="L1877" s="942">
        <v>10</v>
      </c>
      <c r="M1877" s="241">
        <v>98600</v>
      </c>
      <c r="N1877" s="1102">
        <v>0</v>
      </c>
      <c r="O1877" s="241">
        <v>0</v>
      </c>
      <c r="P1877" s="1102">
        <v>0</v>
      </c>
      <c r="Q1877" s="241">
        <v>0</v>
      </c>
      <c r="R1877" s="1102">
        <v>0</v>
      </c>
      <c r="S1877" s="241">
        <v>0</v>
      </c>
      <c r="T1877" s="1102">
        <v>0</v>
      </c>
      <c r="U1877" s="241">
        <v>0</v>
      </c>
      <c r="V1877" s="1102">
        <v>0</v>
      </c>
      <c r="W1877" s="241">
        <v>0</v>
      </c>
      <c r="X1877" s="1102">
        <v>0</v>
      </c>
      <c r="Y1877" s="241">
        <v>0</v>
      </c>
      <c r="Z1877" s="1102">
        <v>0</v>
      </c>
      <c r="AA1877" s="241">
        <v>0</v>
      </c>
      <c r="AB1877" s="1102">
        <v>0</v>
      </c>
      <c r="AC1877" s="241">
        <v>0</v>
      </c>
      <c r="AD1877" s="1102">
        <v>0</v>
      </c>
      <c r="AE1877" s="241">
        <v>0</v>
      </c>
      <c r="AF1877" s="1102">
        <v>0</v>
      </c>
      <c r="AG1877" s="241">
        <v>0</v>
      </c>
      <c r="AH1877" s="1102">
        <v>0</v>
      </c>
      <c r="AI1877" s="241">
        <v>0</v>
      </c>
    </row>
    <row r="1878" spans="1:35" s="150" customFormat="1" ht="39.950000000000003" customHeight="1">
      <c r="A1878" s="173"/>
      <c r="B1878" s="256"/>
      <c r="C1878" s="257" t="s">
        <v>2038</v>
      </c>
      <c r="D1878" s="9"/>
      <c r="E1878" s="91">
        <v>6</v>
      </c>
      <c r="F1878" s="9" t="s">
        <v>11</v>
      </c>
      <c r="G1878" s="16" t="s">
        <v>12</v>
      </c>
      <c r="H1878" s="17" t="s">
        <v>13</v>
      </c>
      <c r="I1878" s="16" t="s">
        <v>14</v>
      </c>
      <c r="J1878" s="241">
        <v>18560</v>
      </c>
      <c r="K1878" s="242">
        <v>111360</v>
      </c>
      <c r="L1878" s="942">
        <v>6</v>
      </c>
      <c r="M1878" s="241">
        <v>111360</v>
      </c>
      <c r="N1878" s="1102">
        <v>0</v>
      </c>
      <c r="O1878" s="241">
        <v>0</v>
      </c>
      <c r="P1878" s="1102">
        <v>0</v>
      </c>
      <c r="Q1878" s="241">
        <v>0</v>
      </c>
      <c r="R1878" s="1102">
        <v>0</v>
      </c>
      <c r="S1878" s="241">
        <v>0</v>
      </c>
      <c r="T1878" s="1102">
        <v>0</v>
      </c>
      <c r="U1878" s="241">
        <v>0</v>
      </c>
      <c r="V1878" s="1102">
        <v>0</v>
      </c>
      <c r="W1878" s="241">
        <v>0</v>
      </c>
      <c r="X1878" s="1102">
        <v>0</v>
      </c>
      <c r="Y1878" s="241">
        <v>0</v>
      </c>
      <c r="Z1878" s="1102">
        <v>0</v>
      </c>
      <c r="AA1878" s="241">
        <v>0</v>
      </c>
      <c r="AB1878" s="1102">
        <v>0</v>
      </c>
      <c r="AC1878" s="241">
        <v>0</v>
      </c>
      <c r="AD1878" s="1102">
        <v>0</v>
      </c>
      <c r="AE1878" s="241">
        <v>0</v>
      </c>
      <c r="AF1878" s="1102">
        <v>0</v>
      </c>
      <c r="AG1878" s="241">
        <v>0</v>
      </c>
      <c r="AH1878" s="1102">
        <v>0</v>
      </c>
      <c r="AI1878" s="241">
        <v>0</v>
      </c>
    </row>
    <row r="1879" spans="1:35" s="150" customFormat="1" ht="22.5" customHeight="1">
      <c r="A1879" s="173"/>
      <c r="B1879" s="256"/>
      <c r="C1879" s="257" t="s">
        <v>2039</v>
      </c>
      <c r="D1879" s="9"/>
      <c r="E1879" s="91">
        <v>1</v>
      </c>
      <c r="F1879" s="9" t="s">
        <v>11</v>
      </c>
      <c r="G1879" s="16" t="s">
        <v>12</v>
      </c>
      <c r="H1879" s="17" t="s">
        <v>13</v>
      </c>
      <c r="I1879" s="16" t="s">
        <v>14</v>
      </c>
      <c r="J1879" s="241">
        <v>4640</v>
      </c>
      <c r="K1879" s="242">
        <v>4640</v>
      </c>
      <c r="L1879" s="942">
        <v>1</v>
      </c>
      <c r="M1879" s="241">
        <v>4640</v>
      </c>
      <c r="N1879" s="1102">
        <v>0</v>
      </c>
      <c r="O1879" s="241">
        <v>0</v>
      </c>
      <c r="P1879" s="1102">
        <v>0</v>
      </c>
      <c r="Q1879" s="241">
        <v>0</v>
      </c>
      <c r="R1879" s="1102">
        <v>0</v>
      </c>
      <c r="S1879" s="241">
        <v>0</v>
      </c>
      <c r="T1879" s="1102">
        <v>0</v>
      </c>
      <c r="U1879" s="241">
        <v>0</v>
      </c>
      <c r="V1879" s="1102">
        <v>0</v>
      </c>
      <c r="W1879" s="241">
        <v>0</v>
      </c>
      <c r="X1879" s="1102">
        <v>0</v>
      </c>
      <c r="Y1879" s="241">
        <v>0</v>
      </c>
      <c r="Z1879" s="1102">
        <v>0</v>
      </c>
      <c r="AA1879" s="241">
        <v>0</v>
      </c>
      <c r="AB1879" s="1102">
        <v>0</v>
      </c>
      <c r="AC1879" s="241">
        <v>0</v>
      </c>
      <c r="AD1879" s="1102">
        <v>0</v>
      </c>
      <c r="AE1879" s="241">
        <v>0</v>
      </c>
      <c r="AF1879" s="1102">
        <v>0</v>
      </c>
      <c r="AG1879" s="241">
        <v>0</v>
      </c>
      <c r="AH1879" s="1102">
        <v>0</v>
      </c>
      <c r="AI1879" s="241">
        <v>0</v>
      </c>
    </row>
    <row r="1880" spans="1:35" s="150" customFormat="1" ht="22.5" customHeight="1">
      <c r="A1880" s="173"/>
      <c r="B1880" s="256"/>
      <c r="C1880" s="257" t="s">
        <v>2040</v>
      </c>
      <c r="D1880" s="9"/>
      <c r="E1880" s="91">
        <v>1</v>
      </c>
      <c r="F1880" s="9" t="s">
        <v>11</v>
      </c>
      <c r="G1880" s="16" t="s">
        <v>12</v>
      </c>
      <c r="H1880" s="17" t="s">
        <v>13</v>
      </c>
      <c r="I1880" s="16" t="s">
        <v>14</v>
      </c>
      <c r="J1880" s="241">
        <v>6960</v>
      </c>
      <c r="K1880" s="242">
        <v>6960</v>
      </c>
      <c r="L1880" s="942">
        <v>1</v>
      </c>
      <c r="M1880" s="241">
        <v>6960</v>
      </c>
      <c r="N1880" s="1102">
        <v>0</v>
      </c>
      <c r="O1880" s="241">
        <v>0</v>
      </c>
      <c r="P1880" s="1102">
        <v>0</v>
      </c>
      <c r="Q1880" s="241">
        <v>0</v>
      </c>
      <c r="R1880" s="1102">
        <v>0</v>
      </c>
      <c r="S1880" s="241">
        <v>0</v>
      </c>
      <c r="T1880" s="1102">
        <v>0</v>
      </c>
      <c r="U1880" s="241">
        <v>0</v>
      </c>
      <c r="V1880" s="1102">
        <v>0</v>
      </c>
      <c r="W1880" s="241">
        <v>0</v>
      </c>
      <c r="X1880" s="1102">
        <v>0</v>
      </c>
      <c r="Y1880" s="241">
        <v>0</v>
      </c>
      <c r="Z1880" s="1102">
        <v>0</v>
      </c>
      <c r="AA1880" s="241">
        <v>0</v>
      </c>
      <c r="AB1880" s="1102">
        <v>0</v>
      </c>
      <c r="AC1880" s="241">
        <v>0</v>
      </c>
      <c r="AD1880" s="1102">
        <v>0</v>
      </c>
      <c r="AE1880" s="241">
        <v>0</v>
      </c>
      <c r="AF1880" s="1102">
        <v>0</v>
      </c>
      <c r="AG1880" s="241">
        <v>0</v>
      </c>
      <c r="AH1880" s="1102">
        <v>0</v>
      </c>
      <c r="AI1880" s="241">
        <v>0</v>
      </c>
    </row>
    <row r="1881" spans="1:35" s="150" customFormat="1" ht="22.5" customHeight="1">
      <c r="A1881" s="173"/>
      <c r="B1881" s="256"/>
      <c r="C1881" s="257" t="s">
        <v>2041</v>
      </c>
      <c r="D1881" s="9"/>
      <c r="E1881" s="91">
        <v>2</v>
      </c>
      <c r="F1881" s="9" t="s">
        <v>11</v>
      </c>
      <c r="G1881" s="16" t="s">
        <v>12</v>
      </c>
      <c r="H1881" s="17" t="s">
        <v>13</v>
      </c>
      <c r="I1881" s="16" t="s">
        <v>14</v>
      </c>
      <c r="J1881" s="241">
        <v>7540</v>
      </c>
      <c r="K1881" s="242">
        <v>15080</v>
      </c>
      <c r="L1881" s="942">
        <v>2</v>
      </c>
      <c r="M1881" s="241">
        <v>15080</v>
      </c>
      <c r="N1881" s="1102">
        <v>0</v>
      </c>
      <c r="O1881" s="241">
        <v>0</v>
      </c>
      <c r="P1881" s="1102">
        <v>0</v>
      </c>
      <c r="Q1881" s="241">
        <v>0</v>
      </c>
      <c r="R1881" s="1102">
        <v>0</v>
      </c>
      <c r="S1881" s="241">
        <v>0</v>
      </c>
      <c r="T1881" s="1102">
        <v>0</v>
      </c>
      <c r="U1881" s="241">
        <v>0</v>
      </c>
      <c r="V1881" s="1102">
        <v>0</v>
      </c>
      <c r="W1881" s="241">
        <v>0</v>
      </c>
      <c r="X1881" s="1102">
        <v>0</v>
      </c>
      <c r="Y1881" s="241">
        <v>0</v>
      </c>
      <c r="Z1881" s="1102">
        <v>0</v>
      </c>
      <c r="AA1881" s="241">
        <v>0</v>
      </c>
      <c r="AB1881" s="1102">
        <v>0</v>
      </c>
      <c r="AC1881" s="241">
        <v>0</v>
      </c>
      <c r="AD1881" s="1102">
        <v>0</v>
      </c>
      <c r="AE1881" s="241">
        <v>0</v>
      </c>
      <c r="AF1881" s="1102">
        <v>0</v>
      </c>
      <c r="AG1881" s="241">
        <v>0</v>
      </c>
      <c r="AH1881" s="1102">
        <v>0</v>
      </c>
      <c r="AI1881" s="241">
        <v>0</v>
      </c>
    </row>
    <row r="1882" spans="1:35" s="150" customFormat="1" ht="22.5" customHeight="1">
      <c r="A1882" s="173"/>
      <c r="B1882" s="256"/>
      <c r="C1882" s="257" t="s">
        <v>2042</v>
      </c>
      <c r="D1882" s="9"/>
      <c r="E1882" s="91">
        <v>2</v>
      </c>
      <c r="F1882" s="9" t="s">
        <v>11</v>
      </c>
      <c r="G1882" s="16" t="s">
        <v>12</v>
      </c>
      <c r="H1882" s="17" t="s">
        <v>13</v>
      </c>
      <c r="I1882" s="16" t="s">
        <v>14</v>
      </c>
      <c r="J1882" s="241">
        <v>4640</v>
      </c>
      <c r="K1882" s="242">
        <v>9280</v>
      </c>
      <c r="L1882" s="942">
        <v>2</v>
      </c>
      <c r="M1882" s="241">
        <v>9280</v>
      </c>
      <c r="N1882" s="1102">
        <v>0</v>
      </c>
      <c r="O1882" s="241">
        <v>0</v>
      </c>
      <c r="P1882" s="1102">
        <v>0</v>
      </c>
      <c r="Q1882" s="241">
        <v>0</v>
      </c>
      <c r="R1882" s="1102">
        <v>0</v>
      </c>
      <c r="S1882" s="241">
        <v>0</v>
      </c>
      <c r="T1882" s="1102">
        <v>0</v>
      </c>
      <c r="U1882" s="241">
        <v>0</v>
      </c>
      <c r="V1882" s="1102">
        <v>0</v>
      </c>
      <c r="W1882" s="241">
        <v>0</v>
      </c>
      <c r="X1882" s="1102">
        <v>0</v>
      </c>
      <c r="Y1882" s="241">
        <v>0</v>
      </c>
      <c r="Z1882" s="1102">
        <v>0</v>
      </c>
      <c r="AA1882" s="241">
        <v>0</v>
      </c>
      <c r="AB1882" s="1102">
        <v>0</v>
      </c>
      <c r="AC1882" s="241">
        <v>0</v>
      </c>
      <c r="AD1882" s="1102">
        <v>0</v>
      </c>
      <c r="AE1882" s="241">
        <v>0</v>
      </c>
      <c r="AF1882" s="1102">
        <v>0</v>
      </c>
      <c r="AG1882" s="241">
        <v>0</v>
      </c>
      <c r="AH1882" s="1102">
        <v>0</v>
      </c>
      <c r="AI1882" s="241">
        <v>0</v>
      </c>
    </row>
    <row r="1883" spans="1:35" s="150" customFormat="1" ht="22.5" customHeight="1">
      <c r="A1883" s="173"/>
      <c r="B1883" s="256"/>
      <c r="C1883" s="257" t="s">
        <v>2043</v>
      </c>
      <c r="D1883" s="9"/>
      <c r="E1883" s="91">
        <v>1</v>
      </c>
      <c r="F1883" s="9" t="s">
        <v>11</v>
      </c>
      <c r="G1883" s="16" t="s">
        <v>12</v>
      </c>
      <c r="H1883" s="17" t="s">
        <v>13</v>
      </c>
      <c r="I1883" s="16" t="s">
        <v>14</v>
      </c>
      <c r="J1883" s="241">
        <v>20880</v>
      </c>
      <c r="K1883" s="242">
        <v>20880</v>
      </c>
      <c r="L1883" s="942">
        <v>1</v>
      </c>
      <c r="M1883" s="241">
        <v>20880</v>
      </c>
      <c r="N1883" s="1102">
        <v>0</v>
      </c>
      <c r="O1883" s="241">
        <v>0</v>
      </c>
      <c r="P1883" s="1102">
        <v>0</v>
      </c>
      <c r="Q1883" s="241">
        <v>0</v>
      </c>
      <c r="R1883" s="1102">
        <v>0</v>
      </c>
      <c r="S1883" s="241">
        <v>0</v>
      </c>
      <c r="T1883" s="1102">
        <v>0</v>
      </c>
      <c r="U1883" s="241">
        <v>0</v>
      </c>
      <c r="V1883" s="1102">
        <v>0</v>
      </c>
      <c r="W1883" s="241">
        <v>0</v>
      </c>
      <c r="X1883" s="1102">
        <v>0</v>
      </c>
      <c r="Y1883" s="241">
        <v>0</v>
      </c>
      <c r="Z1883" s="1102">
        <v>0</v>
      </c>
      <c r="AA1883" s="241">
        <v>0</v>
      </c>
      <c r="AB1883" s="1102">
        <v>0</v>
      </c>
      <c r="AC1883" s="241">
        <v>0</v>
      </c>
      <c r="AD1883" s="1102">
        <v>0</v>
      </c>
      <c r="AE1883" s="241">
        <v>0</v>
      </c>
      <c r="AF1883" s="1102">
        <v>0</v>
      </c>
      <c r="AG1883" s="241">
        <v>0</v>
      </c>
      <c r="AH1883" s="1102">
        <v>0</v>
      </c>
      <c r="AI1883" s="241">
        <v>0</v>
      </c>
    </row>
    <row r="1884" spans="1:35" s="150" customFormat="1" ht="22.5" customHeight="1">
      <c r="A1884" s="173"/>
      <c r="B1884" s="256"/>
      <c r="C1884" s="257" t="s">
        <v>2044</v>
      </c>
      <c r="D1884" s="9"/>
      <c r="E1884" s="91">
        <v>1</v>
      </c>
      <c r="F1884" s="9" t="s">
        <v>11</v>
      </c>
      <c r="G1884" s="16" t="s">
        <v>12</v>
      </c>
      <c r="H1884" s="17" t="s">
        <v>13</v>
      </c>
      <c r="I1884" s="16" t="s">
        <v>14</v>
      </c>
      <c r="J1884" s="241">
        <v>17400</v>
      </c>
      <c r="K1884" s="242">
        <v>17400</v>
      </c>
      <c r="L1884" s="942">
        <v>1</v>
      </c>
      <c r="M1884" s="241">
        <v>17400</v>
      </c>
      <c r="N1884" s="1102">
        <v>0</v>
      </c>
      <c r="O1884" s="241">
        <v>0</v>
      </c>
      <c r="P1884" s="1102">
        <v>0</v>
      </c>
      <c r="Q1884" s="241">
        <v>0</v>
      </c>
      <c r="R1884" s="1102">
        <v>0</v>
      </c>
      <c r="S1884" s="241">
        <v>0</v>
      </c>
      <c r="T1884" s="1102">
        <v>0</v>
      </c>
      <c r="U1884" s="241">
        <v>0</v>
      </c>
      <c r="V1884" s="1102">
        <v>0</v>
      </c>
      <c r="W1884" s="241">
        <v>0</v>
      </c>
      <c r="X1884" s="1102">
        <v>0</v>
      </c>
      <c r="Y1884" s="241">
        <v>0</v>
      </c>
      <c r="Z1884" s="1102">
        <v>0</v>
      </c>
      <c r="AA1884" s="241">
        <v>0</v>
      </c>
      <c r="AB1884" s="1102">
        <v>0</v>
      </c>
      <c r="AC1884" s="241">
        <v>0</v>
      </c>
      <c r="AD1884" s="1102">
        <v>0</v>
      </c>
      <c r="AE1884" s="241">
        <v>0</v>
      </c>
      <c r="AF1884" s="1102">
        <v>0</v>
      </c>
      <c r="AG1884" s="241">
        <v>0</v>
      </c>
      <c r="AH1884" s="1102">
        <v>0</v>
      </c>
      <c r="AI1884" s="241">
        <v>0</v>
      </c>
    </row>
    <row r="1885" spans="1:35" s="150" customFormat="1" ht="39.950000000000003" customHeight="1">
      <c r="A1885" s="173"/>
      <c r="B1885" s="256"/>
      <c r="C1885" s="257" t="s">
        <v>2045</v>
      </c>
      <c r="D1885" s="9"/>
      <c r="E1885" s="91">
        <v>2</v>
      </c>
      <c r="F1885" s="9" t="s">
        <v>11</v>
      </c>
      <c r="G1885" s="16" t="s">
        <v>12</v>
      </c>
      <c r="H1885" s="17" t="s">
        <v>13</v>
      </c>
      <c r="I1885" s="16" t="s">
        <v>14</v>
      </c>
      <c r="J1885" s="241">
        <v>14500</v>
      </c>
      <c r="K1885" s="242">
        <v>29000</v>
      </c>
      <c r="L1885" s="942">
        <v>2</v>
      </c>
      <c r="M1885" s="241">
        <v>29000</v>
      </c>
      <c r="N1885" s="1102">
        <v>0</v>
      </c>
      <c r="O1885" s="241">
        <v>0</v>
      </c>
      <c r="P1885" s="1102">
        <v>0</v>
      </c>
      <c r="Q1885" s="241">
        <v>0</v>
      </c>
      <c r="R1885" s="1102">
        <v>0</v>
      </c>
      <c r="S1885" s="241">
        <v>0</v>
      </c>
      <c r="T1885" s="1102">
        <v>0</v>
      </c>
      <c r="U1885" s="241">
        <v>0</v>
      </c>
      <c r="V1885" s="1102">
        <v>0</v>
      </c>
      <c r="W1885" s="241">
        <v>0</v>
      </c>
      <c r="X1885" s="1102">
        <v>0</v>
      </c>
      <c r="Y1885" s="241">
        <v>0</v>
      </c>
      <c r="Z1885" s="1102">
        <v>0</v>
      </c>
      <c r="AA1885" s="241">
        <v>0</v>
      </c>
      <c r="AB1885" s="1102">
        <v>0</v>
      </c>
      <c r="AC1885" s="241">
        <v>0</v>
      </c>
      <c r="AD1885" s="1102">
        <v>0</v>
      </c>
      <c r="AE1885" s="241">
        <v>0</v>
      </c>
      <c r="AF1885" s="1102">
        <v>0</v>
      </c>
      <c r="AG1885" s="241">
        <v>0</v>
      </c>
      <c r="AH1885" s="1102">
        <v>0</v>
      </c>
      <c r="AI1885" s="241">
        <v>0</v>
      </c>
    </row>
    <row r="1886" spans="1:35" s="150" customFormat="1" ht="22.5" customHeight="1">
      <c r="A1886" s="173"/>
      <c r="B1886" s="256"/>
      <c r="C1886" s="257" t="s">
        <v>2046</v>
      </c>
      <c r="D1886" s="9"/>
      <c r="E1886" s="91">
        <v>1</v>
      </c>
      <c r="F1886" s="9" t="s">
        <v>11</v>
      </c>
      <c r="G1886" s="16" t="s">
        <v>12</v>
      </c>
      <c r="H1886" s="17" t="s">
        <v>13</v>
      </c>
      <c r="I1886" s="16" t="s">
        <v>14</v>
      </c>
      <c r="J1886" s="241">
        <v>24940</v>
      </c>
      <c r="K1886" s="242">
        <v>24940</v>
      </c>
      <c r="L1886" s="942">
        <v>1</v>
      </c>
      <c r="M1886" s="241">
        <v>24940</v>
      </c>
      <c r="N1886" s="1102">
        <v>0</v>
      </c>
      <c r="O1886" s="241">
        <v>0</v>
      </c>
      <c r="P1886" s="1102">
        <v>0</v>
      </c>
      <c r="Q1886" s="241">
        <v>0</v>
      </c>
      <c r="R1886" s="1102">
        <v>0</v>
      </c>
      <c r="S1886" s="241">
        <v>0</v>
      </c>
      <c r="T1886" s="1102">
        <v>0</v>
      </c>
      <c r="U1886" s="241">
        <v>0</v>
      </c>
      <c r="V1886" s="1102">
        <v>0</v>
      </c>
      <c r="W1886" s="241">
        <v>0</v>
      </c>
      <c r="X1886" s="1102">
        <v>0</v>
      </c>
      <c r="Y1886" s="241">
        <v>0</v>
      </c>
      <c r="Z1886" s="1102">
        <v>0</v>
      </c>
      <c r="AA1886" s="241">
        <v>0</v>
      </c>
      <c r="AB1886" s="1102">
        <v>0</v>
      </c>
      <c r="AC1886" s="241">
        <v>0</v>
      </c>
      <c r="AD1886" s="1102">
        <v>0</v>
      </c>
      <c r="AE1886" s="241">
        <v>0</v>
      </c>
      <c r="AF1886" s="1102">
        <v>0</v>
      </c>
      <c r="AG1886" s="241">
        <v>0</v>
      </c>
      <c r="AH1886" s="1102">
        <v>0</v>
      </c>
      <c r="AI1886" s="241">
        <v>0</v>
      </c>
    </row>
    <row r="1887" spans="1:35" s="150" customFormat="1" ht="39.950000000000003" customHeight="1">
      <c r="A1887" s="173"/>
      <c r="B1887" s="256"/>
      <c r="C1887" s="257" t="s">
        <v>2047</v>
      </c>
      <c r="D1887" s="9"/>
      <c r="E1887" s="91">
        <v>1</v>
      </c>
      <c r="F1887" s="9" t="s">
        <v>11</v>
      </c>
      <c r="G1887" s="16" t="s">
        <v>12</v>
      </c>
      <c r="H1887" s="17" t="s">
        <v>13</v>
      </c>
      <c r="I1887" s="16" t="s">
        <v>14</v>
      </c>
      <c r="J1887" s="241">
        <v>4640</v>
      </c>
      <c r="K1887" s="242">
        <v>4640</v>
      </c>
      <c r="L1887" s="942">
        <v>1</v>
      </c>
      <c r="M1887" s="241">
        <v>4640</v>
      </c>
      <c r="N1887" s="1102">
        <v>0</v>
      </c>
      <c r="O1887" s="241">
        <v>0</v>
      </c>
      <c r="P1887" s="1102">
        <v>0</v>
      </c>
      <c r="Q1887" s="241">
        <v>0</v>
      </c>
      <c r="R1887" s="1102">
        <v>0</v>
      </c>
      <c r="S1887" s="241">
        <v>0</v>
      </c>
      <c r="T1887" s="1102">
        <v>0</v>
      </c>
      <c r="U1887" s="241">
        <v>0</v>
      </c>
      <c r="V1887" s="1102">
        <v>0</v>
      </c>
      <c r="W1887" s="241">
        <v>0</v>
      </c>
      <c r="X1887" s="1102">
        <v>0</v>
      </c>
      <c r="Y1887" s="241">
        <v>0</v>
      </c>
      <c r="Z1887" s="1102">
        <v>0</v>
      </c>
      <c r="AA1887" s="241">
        <v>0</v>
      </c>
      <c r="AB1887" s="1102">
        <v>0</v>
      </c>
      <c r="AC1887" s="241">
        <v>0</v>
      </c>
      <c r="AD1887" s="1102">
        <v>0</v>
      </c>
      <c r="AE1887" s="241">
        <v>0</v>
      </c>
      <c r="AF1887" s="1102">
        <v>0</v>
      </c>
      <c r="AG1887" s="241">
        <v>0</v>
      </c>
      <c r="AH1887" s="1102">
        <v>0</v>
      </c>
      <c r="AI1887" s="241">
        <v>0</v>
      </c>
    </row>
    <row r="1888" spans="1:35" s="150" customFormat="1" ht="39.950000000000003" customHeight="1">
      <c r="A1888" s="173"/>
      <c r="B1888" s="256"/>
      <c r="C1888" s="257" t="s">
        <v>2048</v>
      </c>
      <c r="D1888" s="9"/>
      <c r="E1888" s="91">
        <v>1</v>
      </c>
      <c r="F1888" s="9" t="s">
        <v>11</v>
      </c>
      <c r="G1888" s="16" t="s">
        <v>12</v>
      </c>
      <c r="H1888" s="17" t="s">
        <v>13</v>
      </c>
      <c r="I1888" s="16" t="s">
        <v>14</v>
      </c>
      <c r="J1888" s="241">
        <v>25520</v>
      </c>
      <c r="K1888" s="242">
        <v>25520</v>
      </c>
      <c r="L1888" s="942">
        <v>1</v>
      </c>
      <c r="M1888" s="241">
        <v>25520</v>
      </c>
      <c r="N1888" s="1102">
        <v>0</v>
      </c>
      <c r="O1888" s="241">
        <v>0</v>
      </c>
      <c r="P1888" s="1102">
        <v>0</v>
      </c>
      <c r="Q1888" s="241">
        <v>0</v>
      </c>
      <c r="R1888" s="1102">
        <v>0</v>
      </c>
      <c r="S1888" s="241">
        <v>0</v>
      </c>
      <c r="T1888" s="1102">
        <v>0</v>
      </c>
      <c r="U1888" s="241">
        <v>0</v>
      </c>
      <c r="V1888" s="1102">
        <v>0</v>
      </c>
      <c r="W1888" s="241">
        <v>0</v>
      </c>
      <c r="X1888" s="1102">
        <v>0</v>
      </c>
      <c r="Y1888" s="241">
        <v>0</v>
      </c>
      <c r="Z1888" s="1102">
        <v>0</v>
      </c>
      <c r="AA1888" s="241">
        <v>0</v>
      </c>
      <c r="AB1888" s="1102">
        <v>0</v>
      </c>
      <c r="AC1888" s="241">
        <v>0</v>
      </c>
      <c r="AD1888" s="1102">
        <v>0</v>
      </c>
      <c r="AE1888" s="241">
        <v>0</v>
      </c>
      <c r="AF1888" s="1102">
        <v>0</v>
      </c>
      <c r="AG1888" s="241">
        <v>0</v>
      </c>
      <c r="AH1888" s="1102">
        <v>0</v>
      </c>
      <c r="AI1888" s="241">
        <v>0</v>
      </c>
    </row>
    <row r="1889" spans="1:35" s="150" customFormat="1" ht="39.950000000000003" customHeight="1">
      <c r="A1889" s="173"/>
      <c r="B1889" s="256"/>
      <c r="C1889" s="257" t="s">
        <v>2049</v>
      </c>
      <c r="D1889" s="9"/>
      <c r="E1889" s="91">
        <v>10</v>
      </c>
      <c r="F1889" s="9" t="s">
        <v>11</v>
      </c>
      <c r="G1889" s="16" t="s">
        <v>12</v>
      </c>
      <c r="H1889" s="17" t="s">
        <v>13</v>
      </c>
      <c r="I1889" s="16" t="s">
        <v>14</v>
      </c>
      <c r="J1889" s="241">
        <v>5510</v>
      </c>
      <c r="K1889" s="242">
        <v>55100</v>
      </c>
      <c r="L1889" s="942">
        <v>10</v>
      </c>
      <c r="M1889" s="241">
        <v>55100</v>
      </c>
      <c r="N1889" s="1102">
        <v>0</v>
      </c>
      <c r="O1889" s="241">
        <v>0</v>
      </c>
      <c r="P1889" s="1102">
        <v>0</v>
      </c>
      <c r="Q1889" s="241">
        <v>0</v>
      </c>
      <c r="R1889" s="1102">
        <v>0</v>
      </c>
      <c r="S1889" s="241">
        <v>0</v>
      </c>
      <c r="T1889" s="1102">
        <v>0</v>
      </c>
      <c r="U1889" s="241">
        <v>0</v>
      </c>
      <c r="V1889" s="1102">
        <v>0</v>
      </c>
      <c r="W1889" s="241">
        <v>0</v>
      </c>
      <c r="X1889" s="1102">
        <v>0</v>
      </c>
      <c r="Y1889" s="241">
        <v>0</v>
      </c>
      <c r="Z1889" s="1102">
        <v>0</v>
      </c>
      <c r="AA1889" s="241">
        <v>0</v>
      </c>
      <c r="AB1889" s="1102">
        <v>0</v>
      </c>
      <c r="AC1889" s="241">
        <v>0</v>
      </c>
      <c r="AD1889" s="1102">
        <v>0</v>
      </c>
      <c r="AE1889" s="241">
        <v>0</v>
      </c>
      <c r="AF1889" s="1102">
        <v>0</v>
      </c>
      <c r="AG1889" s="241">
        <v>0</v>
      </c>
      <c r="AH1889" s="1102">
        <v>0</v>
      </c>
      <c r="AI1889" s="241">
        <v>0</v>
      </c>
    </row>
    <row r="1890" spans="1:35" s="150" customFormat="1" ht="22.5" customHeight="1">
      <c r="A1890" s="173"/>
      <c r="B1890" s="256"/>
      <c r="C1890" s="257" t="s">
        <v>2050</v>
      </c>
      <c r="D1890" s="9"/>
      <c r="E1890" s="91">
        <v>21</v>
      </c>
      <c r="F1890" s="9" t="s">
        <v>11</v>
      </c>
      <c r="G1890" s="16" t="s">
        <v>12</v>
      </c>
      <c r="H1890" s="17" t="s">
        <v>13</v>
      </c>
      <c r="I1890" s="16" t="s">
        <v>14</v>
      </c>
      <c r="J1890" s="241">
        <v>12180</v>
      </c>
      <c r="K1890" s="242">
        <v>255780</v>
      </c>
      <c r="L1890" s="942">
        <v>21</v>
      </c>
      <c r="M1890" s="241">
        <v>255780</v>
      </c>
      <c r="N1890" s="1102">
        <v>0</v>
      </c>
      <c r="O1890" s="241">
        <v>0</v>
      </c>
      <c r="P1890" s="1102">
        <v>0</v>
      </c>
      <c r="Q1890" s="241">
        <v>0</v>
      </c>
      <c r="R1890" s="1102">
        <v>0</v>
      </c>
      <c r="S1890" s="241">
        <v>0</v>
      </c>
      <c r="T1890" s="1102">
        <v>0</v>
      </c>
      <c r="U1890" s="241">
        <v>0</v>
      </c>
      <c r="V1890" s="1102">
        <v>0</v>
      </c>
      <c r="W1890" s="241">
        <v>0</v>
      </c>
      <c r="X1890" s="1102">
        <v>0</v>
      </c>
      <c r="Y1890" s="241">
        <v>0</v>
      </c>
      <c r="Z1890" s="1102">
        <v>0</v>
      </c>
      <c r="AA1890" s="241">
        <v>0</v>
      </c>
      <c r="AB1890" s="1102">
        <v>0</v>
      </c>
      <c r="AC1890" s="241">
        <v>0</v>
      </c>
      <c r="AD1890" s="1102">
        <v>0</v>
      </c>
      <c r="AE1890" s="241">
        <v>0</v>
      </c>
      <c r="AF1890" s="1102">
        <v>0</v>
      </c>
      <c r="AG1890" s="241">
        <v>0</v>
      </c>
      <c r="AH1890" s="1102">
        <v>0</v>
      </c>
      <c r="AI1890" s="241">
        <v>0</v>
      </c>
    </row>
    <row r="1891" spans="1:35" s="150" customFormat="1" ht="50.1" customHeight="1">
      <c r="A1891" s="173"/>
      <c r="B1891" s="256"/>
      <c r="C1891" s="257" t="s">
        <v>2051</v>
      </c>
      <c r="D1891" s="9"/>
      <c r="E1891" s="91">
        <v>126</v>
      </c>
      <c r="F1891" s="9" t="s">
        <v>11</v>
      </c>
      <c r="G1891" s="16" t="s">
        <v>12</v>
      </c>
      <c r="H1891" s="17" t="s">
        <v>13</v>
      </c>
      <c r="I1891" s="16" t="s">
        <v>14</v>
      </c>
      <c r="J1891" s="241">
        <v>1392</v>
      </c>
      <c r="K1891" s="242">
        <v>175392</v>
      </c>
      <c r="L1891" s="942">
        <v>126</v>
      </c>
      <c r="M1891" s="241">
        <v>175392</v>
      </c>
      <c r="N1891" s="1102">
        <v>0</v>
      </c>
      <c r="O1891" s="241">
        <v>0</v>
      </c>
      <c r="P1891" s="1102">
        <v>0</v>
      </c>
      <c r="Q1891" s="241">
        <v>0</v>
      </c>
      <c r="R1891" s="1102">
        <v>0</v>
      </c>
      <c r="S1891" s="241">
        <v>0</v>
      </c>
      <c r="T1891" s="1102">
        <v>0</v>
      </c>
      <c r="U1891" s="241">
        <v>0</v>
      </c>
      <c r="V1891" s="1102">
        <v>0</v>
      </c>
      <c r="W1891" s="241">
        <v>0</v>
      </c>
      <c r="X1891" s="1102">
        <v>0</v>
      </c>
      <c r="Y1891" s="241">
        <v>0</v>
      </c>
      <c r="Z1891" s="1102">
        <v>0</v>
      </c>
      <c r="AA1891" s="241">
        <v>0</v>
      </c>
      <c r="AB1891" s="1102">
        <v>0</v>
      </c>
      <c r="AC1891" s="241">
        <v>0</v>
      </c>
      <c r="AD1891" s="1102">
        <v>0</v>
      </c>
      <c r="AE1891" s="241">
        <v>0</v>
      </c>
      <c r="AF1891" s="1102">
        <v>0</v>
      </c>
      <c r="AG1891" s="241">
        <v>0</v>
      </c>
      <c r="AH1891" s="1102">
        <v>0</v>
      </c>
      <c r="AI1891" s="241">
        <v>0</v>
      </c>
    </row>
    <row r="1892" spans="1:35" s="6" customFormat="1" ht="66">
      <c r="A1892" s="173"/>
      <c r="B1892" s="256"/>
      <c r="C1892" s="257" t="s">
        <v>2052</v>
      </c>
      <c r="D1892" s="9"/>
      <c r="E1892" s="91">
        <v>7</v>
      </c>
      <c r="F1892" s="9" t="s">
        <v>11</v>
      </c>
      <c r="G1892" s="16" t="s">
        <v>12</v>
      </c>
      <c r="H1892" s="17" t="s">
        <v>13</v>
      </c>
      <c r="I1892" s="16" t="s">
        <v>14</v>
      </c>
      <c r="J1892" s="241">
        <v>7366</v>
      </c>
      <c r="K1892" s="242">
        <v>51562</v>
      </c>
      <c r="L1892" s="942">
        <v>7</v>
      </c>
      <c r="M1892" s="241">
        <v>51562</v>
      </c>
      <c r="N1892" s="1102">
        <v>0</v>
      </c>
      <c r="O1892" s="241">
        <v>0</v>
      </c>
      <c r="P1892" s="1102">
        <v>0</v>
      </c>
      <c r="Q1892" s="241">
        <v>0</v>
      </c>
      <c r="R1892" s="1102">
        <v>0</v>
      </c>
      <c r="S1892" s="241">
        <v>0</v>
      </c>
      <c r="T1892" s="1102">
        <v>0</v>
      </c>
      <c r="U1892" s="241">
        <v>0</v>
      </c>
      <c r="V1892" s="1102">
        <v>0</v>
      </c>
      <c r="W1892" s="241">
        <v>0</v>
      </c>
      <c r="X1892" s="1102">
        <v>0</v>
      </c>
      <c r="Y1892" s="241">
        <v>0</v>
      </c>
      <c r="Z1892" s="1102">
        <v>0</v>
      </c>
      <c r="AA1892" s="241">
        <v>0</v>
      </c>
      <c r="AB1892" s="1102">
        <v>0</v>
      </c>
      <c r="AC1892" s="241">
        <v>0</v>
      </c>
      <c r="AD1892" s="1102">
        <v>0</v>
      </c>
      <c r="AE1892" s="241">
        <v>0</v>
      </c>
      <c r="AF1892" s="1102">
        <v>0</v>
      </c>
      <c r="AG1892" s="241">
        <v>0</v>
      </c>
      <c r="AH1892" s="1102">
        <v>0</v>
      </c>
      <c r="AI1892" s="241">
        <v>0</v>
      </c>
    </row>
    <row r="1893" spans="1:35" s="6" customFormat="1" ht="66">
      <c r="A1893" s="173"/>
      <c r="B1893" s="256"/>
      <c r="C1893" s="257" t="s">
        <v>2053</v>
      </c>
      <c r="D1893" s="9"/>
      <c r="E1893" s="91">
        <v>72</v>
      </c>
      <c r="F1893" s="9" t="s">
        <v>11</v>
      </c>
      <c r="G1893" s="16" t="s">
        <v>12</v>
      </c>
      <c r="H1893" s="17" t="s">
        <v>13</v>
      </c>
      <c r="I1893" s="16" t="s">
        <v>14</v>
      </c>
      <c r="J1893" s="241">
        <v>696</v>
      </c>
      <c r="K1893" s="242">
        <v>50112</v>
      </c>
      <c r="L1893" s="942">
        <v>72</v>
      </c>
      <c r="M1893" s="241">
        <v>50112</v>
      </c>
      <c r="N1893" s="1102">
        <v>0</v>
      </c>
      <c r="O1893" s="241">
        <v>0</v>
      </c>
      <c r="P1893" s="1102">
        <v>0</v>
      </c>
      <c r="Q1893" s="241">
        <v>0</v>
      </c>
      <c r="R1893" s="1102">
        <v>0</v>
      </c>
      <c r="S1893" s="241">
        <v>0</v>
      </c>
      <c r="T1893" s="1102">
        <v>0</v>
      </c>
      <c r="U1893" s="241">
        <v>0</v>
      </c>
      <c r="V1893" s="1102">
        <v>0</v>
      </c>
      <c r="W1893" s="241">
        <v>0</v>
      </c>
      <c r="X1893" s="1102">
        <v>0</v>
      </c>
      <c r="Y1893" s="241">
        <v>0</v>
      </c>
      <c r="Z1893" s="1102">
        <v>0</v>
      </c>
      <c r="AA1893" s="241">
        <v>0</v>
      </c>
      <c r="AB1893" s="1102">
        <v>0</v>
      </c>
      <c r="AC1893" s="241">
        <v>0</v>
      </c>
      <c r="AD1893" s="1102">
        <v>0</v>
      </c>
      <c r="AE1893" s="241">
        <v>0</v>
      </c>
      <c r="AF1893" s="1102">
        <v>0</v>
      </c>
      <c r="AG1893" s="241">
        <v>0</v>
      </c>
      <c r="AH1893" s="1102">
        <v>0</v>
      </c>
      <c r="AI1893" s="241">
        <v>0</v>
      </c>
    </row>
    <row r="1894" spans="1:35" s="6" customFormat="1" ht="66">
      <c r="A1894" s="173"/>
      <c r="B1894" s="256"/>
      <c r="C1894" s="257" t="s">
        <v>2054</v>
      </c>
      <c r="D1894" s="9"/>
      <c r="E1894" s="91">
        <v>15</v>
      </c>
      <c r="F1894" s="9" t="s">
        <v>11</v>
      </c>
      <c r="G1894" s="16" t="s">
        <v>12</v>
      </c>
      <c r="H1894" s="17" t="s">
        <v>13</v>
      </c>
      <c r="I1894" s="16" t="s">
        <v>14</v>
      </c>
      <c r="J1894" s="241">
        <v>3306</v>
      </c>
      <c r="K1894" s="242">
        <v>49590</v>
      </c>
      <c r="L1894" s="942">
        <v>15</v>
      </c>
      <c r="M1894" s="241">
        <v>49590</v>
      </c>
      <c r="N1894" s="1102">
        <v>0</v>
      </c>
      <c r="O1894" s="241">
        <v>0</v>
      </c>
      <c r="P1894" s="1102">
        <v>0</v>
      </c>
      <c r="Q1894" s="241">
        <v>0</v>
      </c>
      <c r="R1894" s="1102">
        <v>0</v>
      </c>
      <c r="S1894" s="241">
        <v>0</v>
      </c>
      <c r="T1894" s="1102">
        <v>0</v>
      </c>
      <c r="U1894" s="241">
        <v>0</v>
      </c>
      <c r="V1894" s="1102">
        <v>0</v>
      </c>
      <c r="W1894" s="241">
        <v>0</v>
      </c>
      <c r="X1894" s="1102">
        <v>0</v>
      </c>
      <c r="Y1894" s="241">
        <v>0</v>
      </c>
      <c r="Z1894" s="1102">
        <v>0</v>
      </c>
      <c r="AA1894" s="241">
        <v>0</v>
      </c>
      <c r="AB1894" s="1102">
        <v>0</v>
      </c>
      <c r="AC1894" s="241">
        <v>0</v>
      </c>
      <c r="AD1894" s="1102">
        <v>0</v>
      </c>
      <c r="AE1894" s="241">
        <v>0</v>
      </c>
      <c r="AF1894" s="1102">
        <v>0</v>
      </c>
      <c r="AG1894" s="241">
        <v>0</v>
      </c>
      <c r="AH1894" s="1102">
        <v>0</v>
      </c>
      <c r="AI1894" s="241">
        <v>0</v>
      </c>
    </row>
    <row r="1895" spans="1:35" s="150" customFormat="1" ht="22.5" customHeight="1">
      <c r="A1895" s="173"/>
      <c r="B1895" s="256"/>
      <c r="C1895" s="257" t="s">
        <v>2055</v>
      </c>
      <c r="D1895" s="9"/>
      <c r="E1895" s="91">
        <v>4</v>
      </c>
      <c r="F1895" s="9" t="s">
        <v>11</v>
      </c>
      <c r="G1895" s="16" t="s">
        <v>12</v>
      </c>
      <c r="H1895" s="17" t="s">
        <v>13</v>
      </c>
      <c r="I1895" s="16" t="s">
        <v>14</v>
      </c>
      <c r="J1895" s="241">
        <v>7250</v>
      </c>
      <c r="K1895" s="242">
        <v>29000</v>
      </c>
      <c r="L1895" s="942">
        <v>4</v>
      </c>
      <c r="M1895" s="241">
        <v>29000</v>
      </c>
      <c r="N1895" s="1102">
        <v>0</v>
      </c>
      <c r="O1895" s="241">
        <v>0</v>
      </c>
      <c r="P1895" s="1102">
        <v>0</v>
      </c>
      <c r="Q1895" s="241">
        <v>0</v>
      </c>
      <c r="R1895" s="1102">
        <v>0</v>
      </c>
      <c r="S1895" s="241">
        <v>0</v>
      </c>
      <c r="T1895" s="1102">
        <v>0</v>
      </c>
      <c r="U1895" s="241">
        <v>0</v>
      </c>
      <c r="V1895" s="1102">
        <v>0</v>
      </c>
      <c r="W1895" s="241">
        <v>0</v>
      </c>
      <c r="X1895" s="1102">
        <v>0</v>
      </c>
      <c r="Y1895" s="241">
        <v>0</v>
      </c>
      <c r="Z1895" s="1102">
        <v>0</v>
      </c>
      <c r="AA1895" s="241">
        <v>0</v>
      </c>
      <c r="AB1895" s="1102">
        <v>0</v>
      </c>
      <c r="AC1895" s="241">
        <v>0</v>
      </c>
      <c r="AD1895" s="1102">
        <v>0</v>
      </c>
      <c r="AE1895" s="241">
        <v>0</v>
      </c>
      <c r="AF1895" s="1102">
        <v>0</v>
      </c>
      <c r="AG1895" s="241">
        <v>0</v>
      </c>
      <c r="AH1895" s="1102">
        <v>0</v>
      </c>
      <c r="AI1895" s="241">
        <v>0</v>
      </c>
    </row>
    <row r="1896" spans="1:35" s="150" customFormat="1" ht="22.5" customHeight="1">
      <c r="A1896" s="173"/>
      <c r="B1896" s="256"/>
      <c r="C1896" s="257" t="s">
        <v>2056</v>
      </c>
      <c r="D1896" s="9"/>
      <c r="E1896" s="91">
        <v>4</v>
      </c>
      <c r="F1896" s="9" t="s">
        <v>11</v>
      </c>
      <c r="G1896" s="16" t="s">
        <v>12</v>
      </c>
      <c r="H1896" s="17" t="s">
        <v>13</v>
      </c>
      <c r="I1896" s="16" t="s">
        <v>14</v>
      </c>
      <c r="J1896" s="241">
        <v>1972</v>
      </c>
      <c r="K1896" s="242">
        <v>7888</v>
      </c>
      <c r="L1896" s="942">
        <v>4</v>
      </c>
      <c r="M1896" s="241">
        <v>7888</v>
      </c>
      <c r="N1896" s="1102">
        <v>0</v>
      </c>
      <c r="O1896" s="241">
        <v>0</v>
      </c>
      <c r="P1896" s="1102">
        <v>0</v>
      </c>
      <c r="Q1896" s="241">
        <v>0</v>
      </c>
      <c r="R1896" s="1102">
        <v>0</v>
      </c>
      <c r="S1896" s="241">
        <v>0</v>
      </c>
      <c r="T1896" s="1102">
        <v>0</v>
      </c>
      <c r="U1896" s="241">
        <v>0</v>
      </c>
      <c r="V1896" s="1102">
        <v>0</v>
      </c>
      <c r="W1896" s="241">
        <v>0</v>
      </c>
      <c r="X1896" s="1102">
        <v>0</v>
      </c>
      <c r="Y1896" s="241">
        <v>0</v>
      </c>
      <c r="Z1896" s="1102">
        <v>0</v>
      </c>
      <c r="AA1896" s="241">
        <v>0</v>
      </c>
      <c r="AB1896" s="1102">
        <v>0</v>
      </c>
      <c r="AC1896" s="241">
        <v>0</v>
      </c>
      <c r="AD1896" s="1102">
        <v>0</v>
      </c>
      <c r="AE1896" s="241">
        <v>0</v>
      </c>
      <c r="AF1896" s="1102">
        <v>0</v>
      </c>
      <c r="AG1896" s="241">
        <v>0</v>
      </c>
      <c r="AH1896" s="1102">
        <v>0</v>
      </c>
      <c r="AI1896" s="241">
        <v>0</v>
      </c>
    </row>
    <row r="1897" spans="1:35" s="150" customFormat="1" ht="39.950000000000003" customHeight="1">
      <c r="A1897" s="173"/>
      <c r="B1897" s="256"/>
      <c r="C1897" s="257" t="s">
        <v>2057</v>
      </c>
      <c r="D1897" s="9"/>
      <c r="E1897" s="91">
        <v>34</v>
      </c>
      <c r="F1897" s="9" t="s">
        <v>11</v>
      </c>
      <c r="G1897" s="16" t="s">
        <v>12</v>
      </c>
      <c r="H1897" s="17" t="s">
        <v>13</v>
      </c>
      <c r="I1897" s="16" t="s">
        <v>14</v>
      </c>
      <c r="J1897" s="241">
        <v>1972</v>
      </c>
      <c r="K1897" s="242">
        <v>67048</v>
      </c>
      <c r="L1897" s="942">
        <v>34</v>
      </c>
      <c r="M1897" s="241">
        <v>67048</v>
      </c>
      <c r="N1897" s="1102">
        <v>0</v>
      </c>
      <c r="O1897" s="241">
        <v>0</v>
      </c>
      <c r="P1897" s="1102">
        <v>0</v>
      </c>
      <c r="Q1897" s="241">
        <v>0</v>
      </c>
      <c r="R1897" s="1102">
        <v>0</v>
      </c>
      <c r="S1897" s="241">
        <v>0</v>
      </c>
      <c r="T1897" s="1102">
        <v>0</v>
      </c>
      <c r="U1897" s="241">
        <v>0</v>
      </c>
      <c r="V1897" s="1102">
        <v>0</v>
      </c>
      <c r="W1897" s="241">
        <v>0</v>
      </c>
      <c r="X1897" s="1102">
        <v>0</v>
      </c>
      <c r="Y1897" s="241">
        <v>0</v>
      </c>
      <c r="Z1897" s="1102">
        <v>0</v>
      </c>
      <c r="AA1897" s="241">
        <v>0</v>
      </c>
      <c r="AB1897" s="1102">
        <v>0</v>
      </c>
      <c r="AC1897" s="241">
        <v>0</v>
      </c>
      <c r="AD1897" s="1102">
        <v>0</v>
      </c>
      <c r="AE1897" s="241">
        <v>0</v>
      </c>
      <c r="AF1897" s="1102">
        <v>0</v>
      </c>
      <c r="AG1897" s="241">
        <v>0</v>
      </c>
      <c r="AH1897" s="1102">
        <v>0</v>
      </c>
      <c r="AI1897" s="241">
        <v>0</v>
      </c>
    </row>
    <row r="1898" spans="1:35" s="150" customFormat="1" ht="80.099999999999994" customHeight="1">
      <c r="A1898" s="173"/>
      <c r="B1898" s="256"/>
      <c r="C1898" s="257" t="s">
        <v>2058</v>
      </c>
      <c r="D1898" s="9"/>
      <c r="E1898" s="91">
        <v>34</v>
      </c>
      <c r="F1898" s="9" t="s">
        <v>11</v>
      </c>
      <c r="G1898" s="16" t="s">
        <v>12</v>
      </c>
      <c r="H1898" s="17" t="s">
        <v>13</v>
      </c>
      <c r="I1898" s="16" t="s">
        <v>14</v>
      </c>
      <c r="J1898" s="241">
        <v>1972</v>
      </c>
      <c r="K1898" s="242">
        <v>67048</v>
      </c>
      <c r="L1898" s="942">
        <v>34</v>
      </c>
      <c r="M1898" s="241">
        <v>67048</v>
      </c>
      <c r="N1898" s="1102">
        <v>0</v>
      </c>
      <c r="O1898" s="241">
        <v>0</v>
      </c>
      <c r="P1898" s="1102">
        <v>0</v>
      </c>
      <c r="Q1898" s="241">
        <v>0</v>
      </c>
      <c r="R1898" s="1102">
        <v>0</v>
      </c>
      <c r="S1898" s="241">
        <v>0</v>
      </c>
      <c r="T1898" s="1102">
        <v>0</v>
      </c>
      <c r="U1898" s="241">
        <v>0</v>
      </c>
      <c r="V1898" s="1102">
        <v>0</v>
      </c>
      <c r="W1898" s="241">
        <v>0</v>
      </c>
      <c r="X1898" s="1102">
        <v>0</v>
      </c>
      <c r="Y1898" s="241">
        <v>0</v>
      </c>
      <c r="Z1898" s="1102">
        <v>0</v>
      </c>
      <c r="AA1898" s="241">
        <v>0</v>
      </c>
      <c r="AB1898" s="1102">
        <v>0</v>
      </c>
      <c r="AC1898" s="241">
        <v>0</v>
      </c>
      <c r="AD1898" s="1102">
        <v>0</v>
      </c>
      <c r="AE1898" s="241">
        <v>0</v>
      </c>
      <c r="AF1898" s="1102">
        <v>0</v>
      </c>
      <c r="AG1898" s="241">
        <v>0</v>
      </c>
      <c r="AH1898" s="1102">
        <v>0</v>
      </c>
      <c r="AI1898" s="241">
        <v>0</v>
      </c>
    </row>
    <row r="1899" spans="1:35" s="150" customFormat="1" ht="80.099999999999994" customHeight="1">
      <c r="A1899" s="173"/>
      <c r="B1899" s="256"/>
      <c r="C1899" s="257" t="s">
        <v>2059</v>
      </c>
      <c r="D1899" s="9"/>
      <c r="E1899" s="91">
        <v>10</v>
      </c>
      <c r="F1899" s="9" t="s">
        <v>11</v>
      </c>
      <c r="G1899" s="16" t="s">
        <v>12</v>
      </c>
      <c r="H1899" s="17" t="s">
        <v>13</v>
      </c>
      <c r="I1899" s="16" t="s">
        <v>14</v>
      </c>
      <c r="J1899" s="241">
        <v>2424</v>
      </c>
      <c r="K1899" s="242">
        <v>24240</v>
      </c>
      <c r="L1899" s="942">
        <v>10</v>
      </c>
      <c r="M1899" s="241">
        <v>24240</v>
      </c>
      <c r="N1899" s="1102">
        <v>0</v>
      </c>
      <c r="O1899" s="241">
        <v>0</v>
      </c>
      <c r="P1899" s="1102">
        <v>0</v>
      </c>
      <c r="Q1899" s="241">
        <v>0</v>
      </c>
      <c r="R1899" s="1102">
        <v>0</v>
      </c>
      <c r="S1899" s="241">
        <v>0</v>
      </c>
      <c r="T1899" s="1102">
        <v>0</v>
      </c>
      <c r="U1899" s="241">
        <v>0</v>
      </c>
      <c r="V1899" s="1102">
        <v>0</v>
      </c>
      <c r="W1899" s="241">
        <v>0</v>
      </c>
      <c r="X1899" s="1102">
        <v>0</v>
      </c>
      <c r="Y1899" s="241">
        <v>0</v>
      </c>
      <c r="Z1899" s="1102">
        <v>0</v>
      </c>
      <c r="AA1899" s="241">
        <v>0</v>
      </c>
      <c r="AB1899" s="1102">
        <v>0</v>
      </c>
      <c r="AC1899" s="241">
        <v>0</v>
      </c>
      <c r="AD1899" s="1102">
        <v>0</v>
      </c>
      <c r="AE1899" s="241">
        <v>0</v>
      </c>
      <c r="AF1899" s="1102">
        <v>0</v>
      </c>
      <c r="AG1899" s="241">
        <v>0</v>
      </c>
      <c r="AH1899" s="1102">
        <v>0</v>
      </c>
      <c r="AI1899" s="241">
        <v>0</v>
      </c>
    </row>
    <row r="1900" spans="1:35" s="150" customFormat="1" ht="80.099999999999994" customHeight="1">
      <c r="A1900" s="6"/>
      <c r="B1900" s="258"/>
      <c r="C1900" s="259" t="s">
        <v>2061</v>
      </c>
      <c r="D1900" s="11"/>
      <c r="E1900" s="91">
        <v>11</v>
      </c>
      <c r="F1900" s="9" t="s">
        <v>11</v>
      </c>
      <c r="G1900" s="16" t="s">
        <v>12</v>
      </c>
      <c r="H1900" s="17" t="s">
        <v>13</v>
      </c>
      <c r="I1900" s="16" t="s">
        <v>14</v>
      </c>
      <c r="J1900" s="39">
        <v>1053</v>
      </c>
      <c r="K1900" s="18">
        <v>11583</v>
      </c>
      <c r="L1900" s="969">
        <v>0</v>
      </c>
      <c r="M1900" s="39">
        <v>0</v>
      </c>
      <c r="N1900" s="1075">
        <v>0</v>
      </c>
      <c r="O1900" s="39">
        <v>0</v>
      </c>
      <c r="P1900" s="1075">
        <v>1</v>
      </c>
      <c r="Q1900" s="39">
        <v>1053</v>
      </c>
      <c r="R1900" s="1075">
        <v>8</v>
      </c>
      <c r="S1900" s="39">
        <v>8424</v>
      </c>
      <c r="T1900" s="1075">
        <v>0</v>
      </c>
      <c r="U1900" s="39">
        <v>0</v>
      </c>
      <c r="V1900" s="1075">
        <v>2</v>
      </c>
      <c r="W1900" s="39">
        <v>2106</v>
      </c>
      <c r="X1900" s="1075">
        <v>0</v>
      </c>
      <c r="Y1900" s="39">
        <v>0</v>
      </c>
      <c r="Z1900" s="1075">
        <v>0</v>
      </c>
      <c r="AA1900" s="39">
        <v>0</v>
      </c>
      <c r="AB1900" s="1075">
        <v>0</v>
      </c>
      <c r="AC1900" s="39">
        <v>0</v>
      </c>
      <c r="AD1900" s="1075">
        <v>0</v>
      </c>
      <c r="AE1900" s="39">
        <v>0</v>
      </c>
      <c r="AF1900" s="1075">
        <v>0</v>
      </c>
      <c r="AG1900" s="39">
        <v>0</v>
      </c>
      <c r="AH1900" s="1075">
        <v>0</v>
      </c>
      <c r="AI1900" s="39">
        <v>0</v>
      </c>
    </row>
    <row r="1901" spans="1:35" s="150" customFormat="1" ht="39.950000000000003" customHeight="1">
      <c r="A1901" s="260" t="s">
        <v>2062</v>
      </c>
      <c r="B1901" s="261">
        <v>512</v>
      </c>
      <c r="C1901" s="200" t="s">
        <v>2063</v>
      </c>
      <c r="D1901" s="9"/>
      <c r="E1901" s="240"/>
      <c r="F1901" s="9"/>
      <c r="G1901" s="14"/>
      <c r="H1901" s="14"/>
      <c r="I1901" s="14"/>
      <c r="J1901" s="241"/>
      <c r="K1901" s="242">
        <v>1019022.88</v>
      </c>
      <c r="L1901" s="942">
        <v>94</v>
      </c>
      <c r="M1901" s="241">
        <v>1019022.88</v>
      </c>
      <c r="N1901" s="1102">
        <v>0</v>
      </c>
      <c r="O1901" s="241">
        <v>0</v>
      </c>
      <c r="P1901" s="1102">
        <v>0</v>
      </c>
      <c r="Q1901" s="241">
        <v>0</v>
      </c>
      <c r="R1901" s="1102">
        <v>0</v>
      </c>
      <c r="S1901" s="241">
        <v>0</v>
      </c>
      <c r="T1901" s="1102">
        <v>0</v>
      </c>
      <c r="U1901" s="241">
        <v>0</v>
      </c>
      <c r="V1901" s="1102">
        <v>0</v>
      </c>
      <c r="W1901" s="241">
        <v>0</v>
      </c>
      <c r="X1901" s="1102">
        <v>0</v>
      </c>
      <c r="Y1901" s="241">
        <v>0</v>
      </c>
      <c r="Z1901" s="1102">
        <v>0</v>
      </c>
      <c r="AA1901" s="241">
        <v>0</v>
      </c>
      <c r="AB1901" s="1102">
        <v>0</v>
      </c>
      <c r="AC1901" s="241">
        <v>0</v>
      </c>
      <c r="AD1901" s="1102">
        <v>0</v>
      </c>
      <c r="AE1901" s="241">
        <v>0</v>
      </c>
      <c r="AF1901" s="1102">
        <v>0</v>
      </c>
      <c r="AG1901" s="241">
        <v>0</v>
      </c>
      <c r="AH1901" s="1102">
        <v>0</v>
      </c>
      <c r="AI1901" s="241">
        <v>0</v>
      </c>
    </row>
    <row r="1902" spans="1:35" s="150" customFormat="1" ht="30" customHeight="1">
      <c r="A1902" s="260" t="s">
        <v>2062</v>
      </c>
      <c r="B1902" s="261">
        <v>51201</v>
      </c>
      <c r="C1902" s="200" t="s">
        <v>2063</v>
      </c>
      <c r="D1902" s="9"/>
      <c r="E1902" s="240"/>
      <c r="F1902" s="9"/>
      <c r="G1902" s="14"/>
      <c r="H1902" s="14"/>
      <c r="I1902" s="14"/>
      <c r="J1902" s="241"/>
      <c r="K1902" s="242">
        <v>1019022.88</v>
      </c>
      <c r="L1902" s="942">
        <v>94</v>
      </c>
      <c r="M1902" s="241">
        <v>1019022.88</v>
      </c>
      <c r="N1902" s="1102">
        <v>0</v>
      </c>
      <c r="O1902" s="241">
        <v>0</v>
      </c>
      <c r="P1902" s="1102">
        <v>0</v>
      </c>
      <c r="Q1902" s="241">
        <v>0</v>
      </c>
      <c r="R1902" s="1102">
        <v>0</v>
      </c>
      <c r="S1902" s="241">
        <v>0</v>
      </c>
      <c r="T1902" s="1102">
        <v>0</v>
      </c>
      <c r="U1902" s="241">
        <v>0</v>
      </c>
      <c r="V1902" s="1102">
        <v>0</v>
      </c>
      <c r="W1902" s="241">
        <v>0</v>
      </c>
      <c r="X1902" s="1102">
        <v>0</v>
      </c>
      <c r="Y1902" s="241">
        <v>0</v>
      </c>
      <c r="Z1902" s="1102">
        <v>0</v>
      </c>
      <c r="AA1902" s="241">
        <v>0</v>
      </c>
      <c r="AB1902" s="1102">
        <v>0</v>
      </c>
      <c r="AC1902" s="241">
        <v>0</v>
      </c>
      <c r="AD1902" s="1102">
        <v>0</v>
      </c>
      <c r="AE1902" s="241">
        <v>0</v>
      </c>
      <c r="AF1902" s="1102">
        <v>0</v>
      </c>
      <c r="AG1902" s="241">
        <v>0</v>
      </c>
      <c r="AH1902" s="1102">
        <v>0</v>
      </c>
      <c r="AI1902" s="241">
        <v>0</v>
      </c>
    </row>
    <row r="1903" spans="1:35" s="150" customFormat="1" ht="30" customHeight="1">
      <c r="A1903" s="173"/>
      <c r="B1903" s="261"/>
      <c r="C1903" s="262" t="s">
        <v>2064</v>
      </c>
      <c r="D1903" s="9"/>
      <c r="E1903" s="91">
        <v>18</v>
      </c>
      <c r="F1903" s="9" t="s">
        <v>11</v>
      </c>
      <c r="G1903" s="16" t="s">
        <v>12</v>
      </c>
      <c r="H1903" s="17" t="s">
        <v>13</v>
      </c>
      <c r="I1903" s="16" t="s">
        <v>14</v>
      </c>
      <c r="J1903" s="241">
        <v>7400.8</v>
      </c>
      <c r="K1903" s="242">
        <v>133214.39999999999</v>
      </c>
      <c r="L1903" s="942">
        <v>18</v>
      </c>
      <c r="M1903" s="241">
        <v>133214.39999999999</v>
      </c>
      <c r="N1903" s="1102">
        <v>0</v>
      </c>
      <c r="O1903" s="241">
        <v>0</v>
      </c>
      <c r="P1903" s="1102">
        <v>0</v>
      </c>
      <c r="Q1903" s="241">
        <v>0</v>
      </c>
      <c r="R1903" s="1102">
        <v>0</v>
      </c>
      <c r="S1903" s="241">
        <v>0</v>
      </c>
      <c r="T1903" s="1102">
        <v>0</v>
      </c>
      <c r="U1903" s="241">
        <v>0</v>
      </c>
      <c r="V1903" s="1102">
        <v>0</v>
      </c>
      <c r="W1903" s="241">
        <v>0</v>
      </c>
      <c r="X1903" s="1102">
        <v>0</v>
      </c>
      <c r="Y1903" s="241">
        <v>0</v>
      </c>
      <c r="Z1903" s="1102">
        <v>0</v>
      </c>
      <c r="AA1903" s="241">
        <v>0</v>
      </c>
      <c r="AB1903" s="1102">
        <v>0</v>
      </c>
      <c r="AC1903" s="241">
        <v>0</v>
      </c>
      <c r="AD1903" s="1102">
        <v>0</v>
      </c>
      <c r="AE1903" s="241">
        <v>0</v>
      </c>
      <c r="AF1903" s="1102">
        <v>0</v>
      </c>
      <c r="AG1903" s="241">
        <v>0</v>
      </c>
      <c r="AH1903" s="1102">
        <v>0</v>
      </c>
      <c r="AI1903" s="241">
        <v>0</v>
      </c>
    </row>
    <row r="1904" spans="1:35" s="150" customFormat="1" ht="39.950000000000003" customHeight="1">
      <c r="A1904" s="173"/>
      <c r="B1904" s="261"/>
      <c r="C1904" s="263" t="s">
        <v>2065</v>
      </c>
      <c r="D1904" s="9"/>
      <c r="E1904" s="91">
        <v>14</v>
      </c>
      <c r="F1904" s="9" t="s">
        <v>11</v>
      </c>
      <c r="G1904" s="16" t="s">
        <v>12</v>
      </c>
      <c r="H1904" s="17" t="s">
        <v>13</v>
      </c>
      <c r="I1904" s="16" t="s">
        <v>14</v>
      </c>
      <c r="J1904" s="241">
        <v>10092</v>
      </c>
      <c r="K1904" s="242">
        <v>141288</v>
      </c>
      <c r="L1904" s="942">
        <v>14</v>
      </c>
      <c r="M1904" s="241">
        <v>141288</v>
      </c>
      <c r="N1904" s="1102">
        <v>0</v>
      </c>
      <c r="O1904" s="241">
        <v>0</v>
      </c>
      <c r="P1904" s="1102">
        <v>0</v>
      </c>
      <c r="Q1904" s="241">
        <v>0</v>
      </c>
      <c r="R1904" s="1102">
        <v>0</v>
      </c>
      <c r="S1904" s="241">
        <v>0</v>
      </c>
      <c r="T1904" s="1102">
        <v>0</v>
      </c>
      <c r="U1904" s="241">
        <v>0</v>
      </c>
      <c r="V1904" s="1102">
        <v>0</v>
      </c>
      <c r="W1904" s="241">
        <v>0</v>
      </c>
      <c r="X1904" s="1102">
        <v>0</v>
      </c>
      <c r="Y1904" s="241">
        <v>0</v>
      </c>
      <c r="Z1904" s="1102">
        <v>0</v>
      </c>
      <c r="AA1904" s="241">
        <v>0</v>
      </c>
      <c r="AB1904" s="1102">
        <v>0</v>
      </c>
      <c r="AC1904" s="241">
        <v>0</v>
      </c>
      <c r="AD1904" s="1102">
        <v>0</v>
      </c>
      <c r="AE1904" s="241">
        <v>0</v>
      </c>
      <c r="AF1904" s="1102">
        <v>0</v>
      </c>
      <c r="AG1904" s="241">
        <v>0</v>
      </c>
      <c r="AH1904" s="1102">
        <v>0</v>
      </c>
      <c r="AI1904" s="241">
        <v>0</v>
      </c>
    </row>
    <row r="1905" spans="1:35" s="6" customFormat="1" ht="78.75">
      <c r="A1905" s="173"/>
      <c r="B1905" s="261"/>
      <c r="C1905" s="263" t="s">
        <v>2065</v>
      </c>
      <c r="D1905" s="9"/>
      <c r="E1905" s="91">
        <v>12</v>
      </c>
      <c r="F1905" s="9" t="s">
        <v>11</v>
      </c>
      <c r="G1905" s="16" t="s">
        <v>12</v>
      </c>
      <c r="H1905" s="17" t="s">
        <v>13</v>
      </c>
      <c r="I1905" s="16" t="s">
        <v>14</v>
      </c>
      <c r="J1905" s="241">
        <v>10092</v>
      </c>
      <c r="K1905" s="242">
        <v>121104</v>
      </c>
      <c r="L1905" s="942">
        <v>12</v>
      </c>
      <c r="M1905" s="241">
        <v>121104</v>
      </c>
      <c r="N1905" s="1102">
        <v>0</v>
      </c>
      <c r="O1905" s="241">
        <v>0</v>
      </c>
      <c r="P1905" s="1102">
        <v>0</v>
      </c>
      <c r="Q1905" s="241">
        <v>0</v>
      </c>
      <c r="R1905" s="1102">
        <v>0</v>
      </c>
      <c r="S1905" s="241">
        <v>0</v>
      </c>
      <c r="T1905" s="1102">
        <v>0</v>
      </c>
      <c r="U1905" s="241">
        <v>0</v>
      </c>
      <c r="V1905" s="1102">
        <v>0</v>
      </c>
      <c r="W1905" s="241">
        <v>0</v>
      </c>
      <c r="X1905" s="1102">
        <v>0</v>
      </c>
      <c r="Y1905" s="241">
        <v>0</v>
      </c>
      <c r="Z1905" s="1102">
        <v>0</v>
      </c>
      <c r="AA1905" s="241">
        <v>0</v>
      </c>
      <c r="AB1905" s="1102">
        <v>0</v>
      </c>
      <c r="AC1905" s="241">
        <v>0</v>
      </c>
      <c r="AD1905" s="1102">
        <v>0</v>
      </c>
      <c r="AE1905" s="241">
        <v>0</v>
      </c>
      <c r="AF1905" s="1102">
        <v>0</v>
      </c>
      <c r="AG1905" s="241">
        <v>0</v>
      </c>
      <c r="AH1905" s="1102">
        <v>0</v>
      </c>
      <c r="AI1905" s="241">
        <v>0</v>
      </c>
    </row>
    <row r="1906" spans="1:35" s="6" customFormat="1" ht="26.25" customHeight="1">
      <c r="A1906" s="173"/>
      <c r="B1906" s="261"/>
      <c r="C1906" s="263" t="s">
        <v>2066</v>
      </c>
      <c r="D1906" s="9"/>
      <c r="E1906" s="91">
        <v>11</v>
      </c>
      <c r="F1906" s="9" t="s">
        <v>11</v>
      </c>
      <c r="G1906" s="16" t="s">
        <v>12</v>
      </c>
      <c r="H1906" s="17" t="s">
        <v>13</v>
      </c>
      <c r="I1906" s="16" t="s">
        <v>14</v>
      </c>
      <c r="J1906" s="241">
        <v>18165.599999999999</v>
      </c>
      <c r="K1906" s="242">
        <v>199821.59999999998</v>
      </c>
      <c r="L1906" s="942">
        <v>11</v>
      </c>
      <c r="M1906" s="241">
        <v>199821.59999999998</v>
      </c>
      <c r="N1906" s="1102">
        <v>0</v>
      </c>
      <c r="O1906" s="241">
        <v>0</v>
      </c>
      <c r="P1906" s="1102">
        <v>0</v>
      </c>
      <c r="Q1906" s="241">
        <v>0</v>
      </c>
      <c r="R1906" s="1102">
        <v>0</v>
      </c>
      <c r="S1906" s="241">
        <v>0</v>
      </c>
      <c r="T1906" s="1102">
        <v>0</v>
      </c>
      <c r="U1906" s="241">
        <v>0</v>
      </c>
      <c r="V1906" s="1102">
        <v>0</v>
      </c>
      <c r="W1906" s="241">
        <v>0</v>
      </c>
      <c r="X1906" s="1102">
        <v>0</v>
      </c>
      <c r="Y1906" s="241">
        <v>0</v>
      </c>
      <c r="Z1906" s="1102">
        <v>0</v>
      </c>
      <c r="AA1906" s="241">
        <v>0</v>
      </c>
      <c r="AB1906" s="1102">
        <v>0</v>
      </c>
      <c r="AC1906" s="241">
        <v>0</v>
      </c>
      <c r="AD1906" s="1102">
        <v>0</v>
      </c>
      <c r="AE1906" s="241">
        <v>0</v>
      </c>
      <c r="AF1906" s="1102">
        <v>0</v>
      </c>
      <c r="AG1906" s="241">
        <v>0</v>
      </c>
      <c r="AH1906" s="1102">
        <v>0</v>
      </c>
      <c r="AI1906" s="241">
        <v>0</v>
      </c>
    </row>
    <row r="1907" spans="1:35" s="6" customFormat="1" ht="78.75">
      <c r="A1907" s="173"/>
      <c r="B1907" s="261"/>
      <c r="C1907" s="263" t="s">
        <v>2065</v>
      </c>
      <c r="D1907" s="9"/>
      <c r="E1907" s="91">
        <v>8</v>
      </c>
      <c r="F1907" s="9" t="s">
        <v>11</v>
      </c>
      <c r="G1907" s="16" t="s">
        <v>12</v>
      </c>
      <c r="H1907" s="17" t="s">
        <v>13</v>
      </c>
      <c r="I1907" s="16" t="s">
        <v>14</v>
      </c>
      <c r="J1907" s="241">
        <v>10092</v>
      </c>
      <c r="K1907" s="242">
        <v>80736</v>
      </c>
      <c r="L1907" s="942">
        <v>8</v>
      </c>
      <c r="M1907" s="241">
        <v>80736</v>
      </c>
      <c r="N1907" s="1102">
        <v>0</v>
      </c>
      <c r="O1907" s="241">
        <v>0</v>
      </c>
      <c r="P1907" s="1102">
        <v>0</v>
      </c>
      <c r="Q1907" s="241">
        <v>0</v>
      </c>
      <c r="R1907" s="1102">
        <v>0</v>
      </c>
      <c r="S1907" s="241">
        <v>0</v>
      </c>
      <c r="T1907" s="1102">
        <v>0</v>
      </c>
      <c r="U1907" s="241">
        <v>0</v>
      </c>
      <c r="V1907" s="1102">
        <v>0</v>
      </c>
      <c r="W1907" s="241">
        <v>0</v>
      </c>
      <c r="X1907" s="1102">
        <v>0</v>
      </c>
      <c r="Y1907" s="241">
        <v>0</v>
      </c>
      <c r="Z1907" s="1102">
        <v>0</v>
      </c>
      <c r="AA1907" s="241">
        <v>0</v>
      </c>
      <c r="AB1907" s="1102">
        <v>0</v>
      </c>
      <c r="AC1907" s="241">
        <v>0</v>
      </c>
      <c r="AD1907" s="1102">
        <v>0</v>
      </c>
      <c r="AE1907" s="241">
        <v>0</v>
      </c>
      <c r="AF1907" s="1102">
        <v>0</v>
      </c>
      <c r="AG1907" s="241">
        <v>0</v>
      </c>
      <c r="AH1907" s="1102">
        <v>0</v>
      </c>
      <c r="AI1907" s="241">
        <v>0</v>
      </c>
    </row>
    <row r="1908" spans="1:35" s="6" customFormat="1" ht="26.25" customHeight="1">
      <c r="A1908" s="173"/>
      <c r="B1908" s="261"/>
      <c r="C1908" s="263" t="s">
        <v>2067</v>
      </c>
      <c r="D1908" s="9"/>
      <c r="E1908" s="91">
        <v>8</v>
      </c>
      <c r="F1908" s="9" t="s">
        <v>11</v>
      </c>
      <c r="G1908" s="16" t="s">
        <v>12</v>
      </c>
      <c r="H1908" s="17" t="s">
        <v>13</v>
      </c>
      <c r="I1908" s="16" t="s">
        <v>14</v>
      </c>
      <c r="J1908" s="241">
        <v>4709.6000000000004</v>
      </c>
      <c r="K1908" s="242">
        <v>37676.800000000003</v>
      </c>
      <c r="L1908" s="942">
        <v>8</v>
      </c>
      <c r="M1908" s="241">
        <v>37676.800000000003</v>
      </c>
      <c r="N1908" s="1102">
        <v>0</v>
      </c>
      <c r="O1908" s="241">
        <v>0</v>
      </c>
      <c r="P1908" s="1102">
        <v>0</v>
      </c>
      <c r="Q1908" s="241">
        <v>0</v>
      </c>
      <c r="R1908" s="1102">
        <v>0</v>
      </c>
      <c r="S1908" s="241">
        <v>0</v>
      </c>
      <c r="T1908" s="1102">
        <v>0</v>
      </c>
      <c r="U1908" s="241">
        <v>0</v>
      </c>
      <c r="V1908" s="1102">
        <v>0</v>
      </c>
      <c r="W1908" s="241">
        <v>0</v>
      </c>
      <c r="X1908" s="1102">
        <v>0</v>
      </c>
      <c r="Y1908" s="241">
        <v>0</v>
      </c>
      <c r="Z1908" s="1102">
        <v>0</v>
      </c>
      <c r="AA1908" s="241">
        <v>0</v>
      </c>
      <c r="AB1908" s="1102">
        <v>0</v>
      </c>
      <c r="AC1908" s="241">
        <v>0</v>
      </c>
      <c r="AD1908" s="1102">
        <v>0</v>
      </c>
      <c r="AE1908" s="241">
        <v>0</v>
      </c>
      <c r="AF1908" s="1102">
        <v>0</v>
      </c>
      <c r="AG1908" s="241">
        <v>0</v>
      </c>
      <c r="AH1908" s="1102">
        <v>0</v>
      </c>
      <c r="AI1908" s="241">
        <v>0</v>
      </c>
    </row>
    <row r="1909" spans="1:35" s="6" customFormat="1" ht="66">
      <c r="A1909" s="173"/>
      <c r="B1909" s="261"/>
      <c r="C1909" s="263" t="s">
        <v>2066</v>
      </c>
      <c r="D1909" s="9"/>
      <c r="E1909" s="91">
        <v>11</v>
      </c>
      <c r="F1909" s="9" t="s">
        <v>11</v>
      </c>
      <c r="G1909" s="16" t="s">
        <v>12</v>
      </c>
      <c r="H1909" s="17" t="s">
        <v>13</v>
      </c>
      <c r="I1909" s="16" t="s">
        <v>14</v>
      </c>
      <c r="J1909" s="241">
        <v>18165.599999999999</v>
      </c>
      <c r="K1909" s="242">
        <v>199821.59999999998</v>
      </c>
      <c r="L1909" s="942">
        <v>11</v>
      </c>
      <c r="M1909" s="241">
        <v>199821.59999999998</v>
      </c>
      <c r="N1909" s="1102">
        <v>0</v>
      </c>
      <c r="O1909" s="241">
        <v>0</v>
      </c>
      <c r="P1909" s="1102">
        <v>0</v>
      </c>
      <c r="Q1909" s="241">
        <v>0</v>
      </c>
      <c r="R1909" s="1102">
        <v>0</v>
      </c>
      <c r="S1909" s="241">
        <v>0</v>
      </c>
      <c r="T1909" s="1102">
        <v>0</v>
      </c>
      <c r="U1909" s="241">
        <v>0</v>
      </c>
      <c r="V1909" s="1102">
        <v>0</v>
      </c>
      <c r="W1909" s="241">
        <v>0</v>
      </c>
      <c r="X1909" s="1102">
        <v>0</v>
      </c>
      <c r="Y1909" s="241">
        <v>0</v>
      </c>
      <c r="Z1909" s="1102">
        <v>0</v>
      </c>
      <c r="AA1909" s="241">
        <v>0</v>
      </c>
      <c r="AB1909" s="1102">
        <v>0</v>
      </c>
      <c r="AC1909" s="241">
        <v>0</v>
      </c>
      <c r="AD1909" s="1102">
        <v>0</v>
      </c>
      <c r="AE1909" s="241">
        <v>0</v>
      </c>
      <c r="AF1909" s="1102">
        <v>0</v>
      </c>
      <c r="AG1909" s="241">
        <v>0</v>
      </c>
      <c r="AH1909" s="1102">
        <v>0</v>
      </c>
      <c r="AI1909" s="241">
        <v>0</v>
      </c>
    </row>
    <row r="1910" spans="1:35" s="6" customFormat="1" ht="26.25" customHeight="1">
      <c r="A1910" s="173"/>
      <c r="B1910" s="261"/>
      <c r="C1910" s="263" t="s">
        <v>2068</v>
      </c>
      <c r="D1910" s="9"/>
      <c r="E1910" s="91">
        <v>6</v>
      </c>
      <c r="F1910" s="9" t="s">
        <v>11</v>
      </c>
      <c r="G1910" s="16" t="s">
        <v>12</v>
      </c>
      <c r="H1910" s="17" t="s">
        <v>13</v>
      </c>
      <c r="I1910" s="16" t="s">
        <v>14</v>
      </c>
      <c r="J1910" s="241">
        <v>10495.68</v>
      </c>
      <c r="K1910" s="242">
        <v>62974.080000000002</v>
      </c>
      <c r="L1910" s="942">
        <v>6</v>
      </c>
      <c r="M1910" s="241">
        <v>62974.080000000002</v>
      </c>
      <c r="N1910" s="1102">
        <v>0</v>
      </c>
      <c r="O1910" s="241">
        <v>0</v>
      </c>
      <c r="P1910" s="1102">
        <v>0</v>
      </c>
      <c r="Q1910" s="241">
        <v>0</v>
      </c>
      <c r="R1910" s="1102">
        <v>0</v>
      </c>
      <c r="S1910" s="241">
        <v>0</v>
      </c>
      <c r="T1910" s="1102">
        <v>0</v>
      </c>
      <c r="U1910" s="241">
        <v>0</v>
      </c>
      <c r="V1910" s="1102">
        <v>0</v>
      </c>
      <c r="W1910" s="241">
        <v>0</v>
      </c>
      <c r="X1910" s="1102">
        <v>0</v>
      </c>
      <c r="Y1910" s="241">
        <v>0</v>
      </c>
      <c r="Z1910" s="1102">
        <v>0</v>
      </c>
      <c r="AA1910" s="241">
        <v>0</v>
      </c>
      <c r="AB1910" s="1102">
        <v>0</v>
      </c>
      <c r="AC1910" s="241">
        <v>0</v>
      </c>
      <c r="AD1910" s="1102">
        <v>0</v>
      </c>
      <c r="AE1910" s="241">
        <v>0</v>
      </c>
      <c r="AF1910" s="1102">
        <v>0</v>
      </c>
      <c r="AG1910" s="241">
        <v>0</v>
      </c>
      <c r="AH1910" s="1102">
        <v>0</v>
      </c>
      <c r="AI1910" s="241">
        <v>0</v>
      </c>
    </row>
    <row r="1911" spans="1:35" s="6" customFormat="1" ht="66">
      <c r="A1911" s="173"/>
      <c r="B1911" s="261"/>
      <c r="C1911" s="263" t="s">
        <v>2069</v>
      </c>
      <c r="D1911" s="9"/>
      <c r="E1911" s="91">
        <v>1</v>
      </c>
      <c r="F1911" s="9" t="s">
        <v>11</v>
      </c>
      <c r="G1911" s="16" t="s">
        <v>12</v>
      </c>
      <c r="H1911" s="17" t="s">
        <v>13</v>
      </c>
      <c r="I1911" s="16" t="s">
        <v>14</v>
      </c>
      <c r="J1911" s="241">
        <v>31621.599999999999</v>
      </c>
      <c r="K1911" s="242">
        <v>31621.599999999999</v>
      </c>
      <c r="L1911" s="942">
        <v>1</v>
      </c>
      <c r="M1911" s="241">
        <v>31621.599999999999</v>
      </c>
      <c r="N1911" s="1102">
        <v>0</v>
      </c>
      <c r="O1911" s="241">
        <v>0</v>
      </c>
      <c r="P1911" s="1102">
        <v>0</v>
      </c>
      <c r="Q1911" s="241">
        <v>0</v>
      </c>
      <c r="R1911" s="1102">
        <v>0</v>
      </c>
      <c r="S1911" s="241">
        <v>0</v>
      </c>
      <c r="T1911" s="1102">
        <v>0</v>
      </c>
      <c r="U1911" s="241">
        <v>0</v>
      </c>
      <c r="V1911" s="1102">
        <v>0</v>
      </c>
      <c r="W1911" s="241">
        <v>0</v>
      </c>
      <c r="X1911" s="1102">
        <v>0</v>
      </c>
      <c r="Y1911" s="241">
        <v>0</v>
      </c>
      <c r="Z1911" s="1102">
        <v>0</v>
      </c>
      <c r="AA1911" s="241">
        <v>0</v>
      </c>
      <c r="AB1911" s="1102">
        <v>0</v>
      </c>
      <c r="AC1911" s="241">
        <v>0</v>
      </c>
      <c r="AD1911" s="1102">
        <v>0</v>
      </c>
      <c r="AE1911" s="241">
        <v>0</v>
      </c>
      <c r="AF1911" s="1102">
        <v>0</v>
      </c>
      <c r="AG1911" s="241">
        <v>0</v>
      </c>
      <c r="AH1911" s="1102">
        <v>0</v>
      </c>
      <c r="AI1911" s="241">
        <v>0</v>
      </c>
    </row>
    <row r="1912" spans="1:35" s="6" customFormat="1" ht="66">
      <c r="A1912" s="173"/>
      <c r="B1912" s="261"/>
      <c r="C1912" s="263" t="s">
        <v>2070</v>
      </c>
      <c r="D1912" s="9"/>
      <c r="E1912" s="91">
        <v>5</v>
      </c>
      <c r="F1912" s="9" t="s">
        <v>11</v>
      </c>
      <c r="G1912" s="16" t="s">
        <v>12</v>
      </c>
      <c r="H1912" s="17" t="s">
        <v>13</v>
      </c>
      <c r="I1912" s="16" t="s">
        <v>14</v>
      </c>
      <c r="J1912" s="241">
        <v>2152.96</v>
      </c>
      <c r="K1912" s="242">
        <v>10764.8</v>
      </c>
      <c r="L1912" s="942">
        <v>5</v>
      </c>
      <c r="M1912" s="241">
        <v>10764.8</v>
      </c>
      <c r="N1912" s="1102">
        <v>0</v>
      </c>
      <c r="O1912" s="241">
        <v>0</v>
      </c>
      <c r="P1912" s="1102">
        <v>0</v>
      </c>
      <c r="Q1912" s="241">
        <v>0</v>
      </c>
      <c r="R1912" s="1102">
        <v>0</v>
      </c>
      <c r="S1912" s="241">
        <v>0</v>
      </c>
      <c r="T1912" s="1102">
        <v>0</v>
      </c>
      <c r="U1912" s="241">
        <v>0</v>
      </c>
      <c r="V1912" s="1102">
        <v>0</v>
      </c>
      <c r="W1912" s="241">
        <v>0</v>
      </c>
      <c r="X1912" s="1102">
        <v>0</v>
      </c>
      <c r="Y1912" s="241">
        <v>0</v>
      </c>
      <c r="Z1912" s="1102">
        <v>0</v>
      </c>
      <c r="AA1912" s="241">
        <v>0</v>
      </c>
      <c r="AB1912" s="1102">
        <v>0</v>
      </c>
      <c r="AC1912" s="241">
        <v>0</v>
      </c>
      <c r="AD1912" s="1102">
        <v>0</v>
      </c>
      <c r="AE1912" s="241">
        <v>0</v>
      </c>
      <c r="AF1912" s="1102">
        <v>0</v>
      </c>
      <c r="AG1912" s="241">
        <v>0</v>
      </c>
      <c r="AH1912" s="1102">
        <v>0</v>
      </c>
      <c r="AI1912" s="241">
        <v>0</v>
      </c>
    </row>
    <row r="1913" spans="1:35" s="6" customFormat="1" ht="22.5">
      <c r="B1913" s="50">
        <v>515</v>
      </c>
      <c r="C1913" s="50" t="s">
        <v>2071</v>
      </c>
      <c r="D1913" s="50"/>
      <c r="E1913" s="968"/>
      <c r="F1913" s="968"/>
      <c r="G1913" s="968"/>
      <c r="H1913" s="968"/>
      <c r="I1913" s="968"/>
      <c r="J1913" s="968"/>
      <c r="K1913" s="968">
        <v>779818</v>
      </c>
      <c r="L1913" s="967">
        <v>0</v>
      </c>
      <c r="M1913" s="968">
        <v>0</v>
      </c>
      <c r="N1913" s="967">
        <v>0</v>
      </c>
      <c r="O1913" s="968">
        <v>0</v>
      </c>
      <c r="P1913" s="967">
        <v>3</v>
      </c>
      <c r="Q1913" s="968">
        <v>57778</v>
      </c>
      <c r="R1913" s="967">
        <v>46</v>
      </c>
      <c r="S1913" s="968">
        <v>522009</v>
      </c>
      <c r="T1913" s="967">
        <v>5</v>
      </c>
      <c r="U1913" s="968">
        <v>84315</v>
      </c>
      <c r="V1913" s="967">
        <v>0</v>
      </c>
      <c r="W1913" s="968">
        <v>0</v>
      </c>
      <c r="X1913" s="967">
        <v>13</v>
      </c>
      <c r="Y1913" s="968">
        <v>115716</v>
      </c>
      <c r="Z1913" s="967">
        <v>0</v>
      </c>
      <c r="AA1913" s="968">
        <v>0</v>
      </c>
      <c r="AB1913" s="967">
        <v>0</v>
      </c>
      <c r="AC1913" s="968">
        <v>0</v>
      </c>
      <c r="AD1913" s="967">
        <v>0</v>
      </c>
      <c r="AE1913" s="968">
        <v>0</v>
      </c>
      <c r="AF1913" s="967">
        <v>0</v>
      </c>
      <c r="AG1913" s="968">
        <v>0</v>
      </c>
      <c r="AH1913" s="967">
        <v>0</v>
      </c>
      <c r="AI1913" s="968">
        <v>0</v>
      </c>
    </row>
    <row r="1914" spans="1:35" s="6" customFormat="1">
      <c r="B1914" s="50">
        <v>51501</v>
      </c>
      <c r="C1914" s="948" t="s">
        <v>2072</v>
      </c>
      <c r="D1914" s="11"/>
      <c r="E1914" s="964">
        <v>0</v>
      </c>
      <c r="F1914" s="964"/>
      <c r="G1914" s="964">
        <v>0</v>
      </c>
      <c r="H1914" s="964">
        <v>0</v>
      </c>
      <c r="I1914" s="964">
        <v>0</v>
      </c>
      <c r="J1914" s="964"/>
      <c r="K1914" s="964">
        <v>0</v>
      </c>
      <c r="L1914" s="988">
        <v>0</v>
      </c>
      <c r="M1914" s="964">
        <v>0</v>
      </c>
      <c r="N1914" s="988">
        <v>0</v>
      </c>
      <c r="O1914" s="964">
        <v>0</v>
      </c>
      <c r="P1914" s="988">
        <v>0</v>
      </c>
      <c r="Q1914" s="964">
        <v>0</v>
      </c>
      <c r="R1914" s="988">
        <v>0</v>
      </c>
      <c r="S1914" s="964">
        <v>0</v>
      </c>
      <c r="T1914" s="988">
        <v>0</v>
      </c>
      <c r="U1914" s="964">
        <v>0</v>
      </c>
      <c r="V1914" s="988">
        <v>0</v>
      </c>
      <c r="W1914" s="964">
        <v>0</v>
      </c>
      <c r="X1914" s="988">
        <v>0</v>
      </c>
      <c r="Y1914" s="964">
        <v>0</v>
      </c>
      <c r="Z1914" s="988">
        <v>0</v>
      </c>
      <c r="AA1914" s="964">
        <v>0</v>
      </c>
      <c r="AB1914" s="988">
        <v>0</v>
      </c>
      <c r="AC1914" s="964">
        <v>0</v>
      </c>
      <c r="AD1914" s="988">
        <v>0</v>
      </c>
      <c r="AE1914" s="964">
        <v>0</v>
      </c>
      <c r="AF1914" s="988">
        <v>0</v>
      </c>
      <c r="AG1914" s="964">
        <v>0</v>
      </c>
      <c r="AH1914" s="988">
        <v>0</v>
      </c>
      <c r="AI1914" s="964">
        <v>0</v>
      </c>
    </row>
    <row r="1915" spans="1:35" s="6" customFormat="1">
      <c r="B1915" s="258"/>
      <c r="C1915" s="184"/>
      <c r="D1915" s="11"/>
      <c r="E1915" s="998">
        <v>0</v>
      </c>
      <c r="F1915" s="9"/>
      <c r="G1915" s="113"/>
      <c r="H1915" s="267"/>
      <c r="I1915" s="113"/>
      <c r="J1915" s="39"/>
      <c r="K1915" s="18">
        <v>0</v>
      </c>
      <c r="L1915" s="969">
        <v>0</v>
      </c>
      <c r="M1915" s="39">
        <v>0</v>
      </c>
      <c r="N1915" s="1075">
        <v>0</v>
      </c>
      <c r="O1915" s="39">
        <v>0</v>
      </c>
      <c r="P1915" s="1075">
        <v>0</v>
      </c>
      <c r="Q1915" s="39">
        <v>0</v>
      </c>
      <c r="R1915" s="1075">
        <v>0</v>
      </c>
      <c r="S1915" s="39">
        <v>0</v>
      </c>
      <c r="T1915" s="1075">
        <v>0</v>
      </c>
      <c r="U1915" s="39">
        <v>0</v>
      </c>
      <c r="V1915" s="1075">
        <v>0</v>
      </c>
      <c r="W1915" s="39">
        <v>0</v>
      </c>
      <c r="X1915" s="1075">
        <v>0</v>
      </c>
      <c r="Y1915" s="39">
        <v>0</v>
      </c>
      <c r="Z1915" s="1075">
        <v>0</v>
      </c>
      <c r="AA1915" s="39">
        <v>0</v>
      </c>
      <c r="AB1915" s="1075">
        <v>0</v>
      </c>
      <c r="AC1915" s="39">
        <v>0</v>
      </c>
      <c r="AD1915" s="1075">
        <v>0</v>
      </c>
      <c r="AE1915" s="39">
        <v>0</v>
      </c>
      <c r="AF1915" s="1075">
        <v>0</v>
      </c>
      <c r="AG1915" s="39">
        <v>0</v>
      </c>
      <c r="AH1915" s="1075">
        <v>0</v>
      </c>
      <c r="AI1915" s="39">
        <v>0</v>
      </c>
    </row>
    <row r="1916" spans="1:35" s="6" customFormat="1">
      <c r="B1916" s="50">
        <v>51502</v>
      </c>
      <c r="C1916" s="948" t="s">
        <v>2073</v>
      </c>
      <c r="D1916" s="11"/>
      <c r="E1916" s="964">
        <v>0</v>
      </c>
      <c r="F1916" s="964"/>
      <c r="G1916" s="964">
        <v>0</v>
      </c>
      <c r="H1916" s="964">
        <v>0</v>
      </c>
      <c r="I1916" s="964">
        <v>0</v>
      </c>
      <c r="J1916" s="964"/>
      <c r="K1916" s="964">
        <v>0</v>
      </c>
      <c r="L1916" s="988">
        <v>0</v>
      </c>
      <c r="M1916" s="964">
        <v>0</v>
      </c>
      <c r="N1916" s="988">
        <v>0</v>
      </c>
      <c r="O1916" s="964">
        <v>0</v>
      </c>
      <c r="P1916" s="988">
        <v>0</v>
      </c>
      <c r="Q1916" s="964">
        <v>0</v>
      </c>
      <c r="R1916" s="988">
        <v>0</v>
      </c>
      <c r="S1916" s="964">
        <v>0</v>
      </c>
      <c r="T1916" s="988">
        <v>0</v>
      </c>
      <c r="U1916" s="964">
        <v>0</v>
      </c>
      <c r="V1916" s="988">
        <v>0</v>
      </c>
      <c r="W1916" s="964">
        <v>0</v>
      </c>
      <c r="X1916" s="988">
        <v>0</v>
      </c>
      <c r="Y1916" s="964">
        <v>0</v>
      </c>
      <c r="Z1916" s="988">
        <v>0</v>
      </c>
      <c r="AA1916" s="964">
        <v>0</v>
      </c>
      <c r="AB1916" s="988">
        <v>0</v>
      </c>
      <c r="AC1916" s="964">
        <v>0</v>
      </c>
      <c r="AD1916" s="988">
        <v>0</v>
      </c>
      <c r="AE1916" s="964">
        <v>0</v>
      </c>
      <c r="AF1916" s="988">
        <v>0</v>
      </c>
      <c r="AG1916" s="964">
        <v>0</v>
      </c>
      <c r="AH1916" s="988">
        <v>0</v>
      </c>
      <c r="AI1916" s="964">
        <v>0</v>
      </c>
    </row>
    <row r="1917" spans="1:35" s="6" customFormat="1" ht="66">
      <c r="B1917" s="55">
        <v>8328.7999999999993</v>
      </c>
      <c r="C1917" s="251" t="s">
        <v>2021</v>
      </c>
      <c r="D1917" s="11"/>
      <c r="E1917" s="91">
        <v>0</v>
      </c>
      <c r="F1917" s="9" t="s">
        <v>11</v>
      </c>
      <c r="G1917" s="16" t="s">
        <v>12</v>
      </c>
      <c r="H1917" s="17" t="s">
        <v>13</v>
      </c>
      <c r="I1917" s="16" t="s">
        <v>14</v>
      </c>
      <c r="J1917" s="39"/>
      <c r="K1917" s="18">
        <v>0</v>
      </c>
      <c r="L1917" s="969">
        <v>0</v>
      </c>
      <c r="M1917" s="39">
        <v>0</v>
      </c>
      <c r="N1917" s="1075">
        <v>0</v>
      </c>
      <c r="O1917" s="39">
        <v>0</v>
      </c>
      <c r="P1917" s="1075">
        <v>0</v>
      </c>
      <c r="Q1917" s="39">
        <v>0</v>
      </c>
      <c r="R1917" s="1075">
        <v>0</v>
      </c>
      <c r="S1917" s="39">
        <v>0</v>
      </c>
      <c r="T1917" s="1075">
        <v>0</v>
      </c>
      <c r="U1917" s="39">
        <v>0</v>
      </c>
      <c r="V1917" s="1075">
        <v>0</v>
      </c>
      <c r="W1917" s="39">
        <v>0</v>
      </c>
      <c r="X1917" s="1075">
        <v>0</v>
      </c>
      <c r="Y1917" s="39">
        <v>0</v>
      </c>
      <c r="Z1917" s="1075">
        <v>0</v>
      </c>
      <c r="AA1917" s="39">
        <v>0</v>
      </c>
      <c r="AB1917" s="1075">
        <v>0</v>
      </c>
      <c r="AC1917" s="39">
        <v>0</v>
      </c>
      <c r="AD1917" s="1075">
        <v>0</v>
      </c>
      <c r="AE1917" s="39">
        <v>0</v>
      </c>
      <c r="AF1917" s="1075">
        <v>0</v>
      </c>
      <c r="AG1917" s="39">
        <v>0</v>
      </c>
      <c r="AH1917" s="1075">
        <v>0</v>
      </c>
      <c r="AI1917" s="39">
        <v>0</v>
      </c>
    </row>
    <row r="1918" spans="1:35" s="6" customFormat="1">
      <c r="B1918" s="50">
        <v>51503</v>
      </c>
      <c r="C1918" s="948" t="s">
        <v>2074</v>
      </c>
      <c r="D1918" s="11"/>
      <c r="E1918" s="964"/>
      <c r="F1918" s="964"/>
      <c r="G1918" s="964"/>
      <c r="H1918" s="964"/>
      <c r="I1918" s="964"/>
      <c r="J1918" s="964"/>
      <c r="K1918" s="964">
        <v>779818</v>
      </c>
      <c r="L1918" s="988">
        <v>0</v>
      </c>
      <c r="M1918" s="964">
        <v>0</v>
      </c>
      <c r="N1918" s="988">
        <v>0</v>
      </c>
      <c r="O1918" s="964">
        <v>0</v>
      </c>
      <c r="P1918" s="988">
        <v>3</v>
      </c>
      <c r="Q1918" s="964">
        <v>57778</v>
      </c>
      <c r="R1918" s="988">
        <v>46</v>
      </c>
      <c r="S1918" s="964">
        <v>522009</v>
      </c>
      <c r="T1918" s="988">
        <v>5</v>
      </c>
      <c r="U1918" s="964">
        <v>84315</v>
      </c>
      <c r="V1918" s="988">
        <v>0</v>
      </c>
      <c r="W1918" s="964">
        <v>0</v>
      </c>
      <c r="X1918" s="988">
        <v>13</v>
      </c>
      <c r="Y1918" s="964">
        <v>115716</v>
      </c>
      <c r="Z1918" s="988">
        <v>0</v>
      </c>
      <c r="AA1918" s="964">
        <v>0</v>
      </c>
      <c r="AB1918" s="988">
        <v>0</v>
      </c>
      <c r="AC1918" s="964">
        <v>0</v>
      </c>
      <c r="AD1918" s="988">
        <v>0</v>
      </c>
      <c r="AE1918" s="964">
        <v>0</v>
      </c>
      <c r="AF1918" s="988">
        <v>0</v>
      </c>
      <c r="AG1918" s="964">
        <v>0</v>
      </c>
      <c r="AH1918" s="988">
        <v>0</v>
      </c>
      <c r="AI1918" s="964">
        <v>0</v>
      </c>
    </row>
    <row r="1919" spans="1:35" s="6" customFormat="1" ht="120">
      <c r="B1919" s="55">
        <v>15613.6</v>
      </c>
      <c r="C1919" s="13" t="s">
        <v>2075</v>
      </c>
      <c r="D1919" s="11"/>
      <c r="E1919" s="91">
        <v>37</v>
      </c>
      <c r="F1919" s="9" t="s">
        <v>11</v>
      </c>
      <c r="G1919" s="16" t="s">
        <v>12</v>
      </c>
      <c r="H1919" s="17" t="s">
        <v>13</v>
      </c>
      <c r="I1919" s="16" t="s">
        <v>14</v>
      </c>
      <c r="J1919" s="39">
        <v>16863</v>
      </c>
      <c r="K1919" s="18">
        <v>623931</v>
      </c>
      <c r="L1919" s="969">
        <v>0</v>
      </c>
      <c r="M1919" s="39">
        <v>0</v>
      </c>
      <c r="N1919" s="1075">
        <v>0</v>
      </c>
      <c r="O1919" s="39">
        <v>0</v>
      </c>
      <c r="P1919" s="1075">
        <v>0</v>
      </c>
      <c r="Q1919" s="39">
        <v>0</v>
      </c>
      <c r="R1919" s="1075">
        <v>26</v>
      </c>
      <c r="S1919" s="39">
        <v>438438</v>
      </c>
      <c r="T1919" s="1075">
        <v>5</v>
      </c>
      <c r="U1919" s="39">
        <v>84315</v>
      </c>
      <c r="V1919" s="1075">
        <v>0</v>
      </c>
      <c r="W1919" s="39">
        <v>0</v>
      </c>
      <c r="X1919" s="1075">
        <v>6</v>
      </c>
      <c r="Y1919" s="39">
        <v>101178</v>
      </c>
      <c r="Z1919" s="1075">
        <v>0</v>
      </c>
      <c r="AA1919" s="39">
        <v>0</v>
      </c>
      <c r="AB1919" s="1075">
        <v>0</v>
      </c>
      <c r="AC1919" s="39">
        <v>0</v>
      </c>
      <c r="AD1919" s="1075">
        <v>0</v>
      </c>
      <c r="AE1919" s="39">
        <v>0</v>
      </c>
      <c r="AF1919" s="1075">
        <v>0</v>
      </c>
      <c r="AG1919" s="39">
        <v>0</v>
      </c>
      <c r="AH1919" s="1075">
        <v>0</v>
      </c>
      <c r="AI1919" s="39">
        <v>0</v>
      </c>
    </row>
    <row r="1920" spans="1:35" s="6" customFormat="1" ht="123.75">
      <c r="B1920" s="55"/>
      <c r="C1920" s="1052" t="s">
        <v>2076</v>
      </c>
      <c r="D1920" s="259"/>
      <c r="E1920" s="91">
        <v>1</v>
      </c>
      <c r="F1920" s="9" t="s">
        <v>11</v>
      </c>
      <c r="G1920" s="16" t="s">
        <v>12</v>
      </c>
      <c r="H1920" s="17" t="s">
        <v>13</v>
      </c>
      <c r="I1920" s="16" t="s">
        <v>14</v>
      </c>
      <c r="J1920" s="39">
        <v>15000</v>
      </c>
      <c r="K1920" s="18">
        <v>15000</v>
      </c>
      <c r="L1920" s="969">
        <v>0</v>
      </c>
      <c r="M1920" s="39">
        <v>0</v>
      </c>
      <c r="N1920" s="1075">
        <v>0</v>
      </c>
      <c r="O1920" s="39">
        <v>0</v>
      </c>
      <c r="P1920" s="1075">
        <v>0</v>
      </c>
      <c r="Q1920" s="39">
        <v>0</v>
      </c>
      <c r="R1920" s="1075">
        <v>1</v>
      </c>
      <c r="S1920" s="39">
        <v>15000</v>
      </c>
      <c r="T1920" s="1075">
        <v>0</v>
      </c>
      <c r="U1920" s="39">
        <v>0</v>
      </c>
      <c r="V1920" s="1075">
        <v>0</v>
      </c>
      <c r="W1920" s="39">
        <v>0</v>
      </c>
      <c r="X1920" s="1075">
        <v>0</v>
      </c>
      <c r="Y1920" s="39">
        <v>0</v>
      </c>
      <c r="Z1920" s="1075">
        <v>0</v>
      </c>
      <c r="AA1920" s="39">
        <v>0</v>
      </c>
      <c r="AB1920" s="1075">
        <v>0</v>
      </c>
      <c r="AC1920" s="39">
        <v>0</v>
      </c>
      <c r="AD1920" s="1075">
        <v>0</v>
      </c>
      <c r="AE1920" s="39">
        <v>0</v>
      </c>
      <c r="AF1920" s="1075">
        <v>0</v>
      </c>
      <c r="AG1920" s="39">
        <v>0</v>
      </c>
      <c r="AH1920" s="1075">
        <v>0</v>
      </c>
      <c r="AI1920" s="39">
        <v>0</v>
      </c>
    </row>
    <row r="1921" spans="1:35" s="6" customFormat="1" ht="66">
      <c r="B1921" s="211">
        <v>1650</v>
      </c>
      <c r="C1921" s="264" t="s">
        <v>2078</v>
      </c>
      <c r="D1921" s="11"/>
      <c r="E1921" s="91">
        <v>2</v>
      </c>
      <c r="F1921" s="9" t="s">
        <v>11</v>
      </c>
      <c r="G1921" s="16" t="s">
        <v>12</v>
      </c>
      <c r="H1921" s="17" t="s">
        <v>13</v>
      </c>
      <c r="I1921" s="16" t="s">
        <v>14</v>
      </c>
      <c r="J1921" s="39">
        <v>1782.0000000000002</v>
      </c>
      <c r="K1921" s="18">
        <v>3564.0000000000005</v>
      </c>
      <c r="L1921" s="969">
        <v>0</v>
      </c>
      <c r="M1921" s="39">
        <v>0</v>
      </c>
      <c r="N1921" s="1075">
        <v>0</v>
      </c>
      <c r="O1921" s="39">
        <v>0</v>
      </c>
      <c r="P1921" s="1075">
        <v>0</v>
      </c>
      <c r="Q1921" s="39">
        <v>0</v>
      </c>
      <c r="R1921" s="1075">
        <v>2</v>
      </c>
      <c r="S1921" s="39">
        <v>3564.0000000000005</v>
      </c>
      <c r="T1921" s="1075">
        <v>0</v>
      </c>
      <c r="U1921" s="39">
        <v>0</v>
      </c>
      <c r="V1921" s="1075">
        <v>0</v>
      </c>
      <c r="W1921" s="39">
        <v>0</v>
      </c>
      <c r="X1921" s="1075">
        <v>0</v>
      </c>
      <c r="Y1921" s="39">
        <v>0</v>
      </c>
      <c r="Z1921" s="1075">
        <v>0</v>
      </c>
      <c r="AA1921" s="39">
        <v>0</v>
      </c>
      <c r="AB1921" s="1075">
        <v>0</v>
      </c>
      <c r="AC1921" s="39">
        <v>0</v>
      </c>
      <c r="AD1921" s="1075">
        <v>0</v>
      </c>
      <c r="AE1921" s="39">
        <v>0</v>
      </c>
      <c r="AF1921" s="1075">
        <v>0</v>
      </c>
      <c r="AG1921" s="39">
        <v>0</v>
      </c>
      <c r="AH1921" s="1075">
        <v>0</v>
      </c>
      <c r="AI1921" s="39">
        <v>0</v>
      </c>
    </row>
    <row r="1922" spans="1:35" s="6" customFormat="1" ht="66">
      <c r="B1922" s="55">
        <v>8000</v>
      </c>
      <c r="C1922" s="259" t="s">
        <v>2083</v>
      </c>
      <c r="D1922" s="11"/>
      <c r="E1922" s="91">
        <v>1</v>
      </c>
      <c r="F1922" s="9" t="s">
        <v>11</v>
      </c>
      <c r="G1922" s="16" t="s">
        <v>12</v>
      </c>
      <c r="H1922" s="17" t="s">
        <v>13</v>
      </c>
      <c r="I1922" s="16" t="s">
        <v>14</v>
      </c>
      <c r="J1922" s="39">
        <v>8640</v>
      </c>
      <c r="K1922" s="18">
        <v>8640</v>
      </c>
      <c r="L1922" s="969">
        <v>0</v>
      </c>
      <c r="M1922" s="39">
        <v>0</v>
      </c>
      <c r="N1922" s="1075">
        <v>0</v>
      </c>
      <c r="O1922" s="39">
        <v>0</v>
      </c>
      <c r="P1922" s="1075">
        <v>0</v>
      </c>
      <c r="Q1922" s="39">
        <v>0</v>
      </c>
      <c r="R1922" s="1075">
        <v>1</v>
      </c>
      <c r="S1922" s="39">
        <v>8640</v>
      </c>
      <c r="T1922" s="1075">
        <v>0</v>
      </c>
      <c r="U1922" s="39">
        <v>0</v>
      </c>
      <c r="V1922" s="1075">
        <v>0</v>
      </c>
      <c r="W1922" s="39">
        <v>0</v>
      </c>
      <c r="X1922" s="1075">
        <v>0</v>
      </c>
      <c r="Y1922" s="39">
        <v>0</v>
      </c>
      <c r="Z1922" s="1075">
        <v>0</v>
      </c>
      <c r="AA1922" s="39">
        <v>0</v>
      </c>
      <c r="AB1922" s="1075">
        <v>0</v>
      </c>
      <c r="AC1922" s="39">
        <v>0</v>
      </c>
      <c r="AD1922" s="1075">
        <v>0</v>
      </c>
      <c r="AE1922" s="39">
        <v>0</v>
      </c>
      <c r="AF1922" s="1075">
        <v>0</v>
      </c>
      <c r="AG1922" s="39">
        <v>0</v>
      </c>
      <c r="AH1922" s="1075">
        <v>0</v>
      </c>
      <c r="AI1922" s="39">
        <v>0</v>
      </c>
    </row>
    <row r="1923" spans="1:35" s="6" customFormat="1" ht="66">
      <c r="B1923" s="55">
        <v>6519.7649999999994</v>
      </c>
      <c r="C1923" s="259" t="s">
        <v>2084</v>
      </c>
      <c r="D1923" s="11"/>
      <c r="E1923" s="91">
        <v>1</v>
      </c>
      <c r="F1923" s="9" t="s">
        <v>11</v>
      </c>
      <c r="G1923" s="16" t="s">
        <v>12</v>
      </c>
      <c r="H1923" s="17" t="s">
        <v>13</v>
      </c>
      <c r="I1923" s="16" t="s">
        <v>14</v>
      </c>
      <c r="J1923" s="39">
        <v>7042</v>
      </c>
      <c r="K1923" s="18">
        <v>7042</v>
      </c>
      <c r="L1923" s="969">
        <v>0</v>
      </c>
      <c r="M1923" s="39">
        <v>0</v>
      </c>
      <c r="N1923" s="1075">
        <v>0</v>
      </c>
      <c r="O1923" s="39">
        <v>0</v>
      </c>
      <c r="P1923" s="1075">
        <v>0</v>
      </c>
      <c r="Q1923" s="39">
        <v>0</v>
      </c>
      <c r="R1923" s="1075">
        <v>1</v>
      </c>
      <c r="S1923" s="39">
        <v>7042</v>
      </c>
      <c r="T1923" s="1075">
        <v>0</v>
      </c>
      <c r="U1923" s="39">
        <v>0</v>
      </c>
      <c r="V1923" s="1075">
        <v>0</v>
      </c>
      <c r="W1923" s="39">
        <v>0</v>
      </c>
      <c r="X1923" s="1075">
        <v>0</v>
      </c>
      <c r="Y1923" s="39">
        <v>0</v>
      </c>
      <c r="Z1923" s="1075">
        <v>0</v>
      </c>
      <c r="AA1923" s="39">
        <v>0</v>
      </c>
      <c r="AB1923" s="1075">
        <v>0</v>
      </c>
      <c r="AC1923" s="39">
        <v>0</v>
      </c>
      <c r="AD1923" s="1075">
        <v>0</v>
      </c>
      <c r="AE1923" s="39">
        <v>0</v>
      </c>
      <c r="AF1923" s="1075">
        <v>0</v>
      </c>
      <c r="AG1923" s="39">
        <v>0</v>
      </c>
      <c r="AH1923" s="1075">
        <v>0</v>
      </c>
      <c r="AI1923" s="39">
        <v>0</v>
      </c>
    </row>
    <row r="1924" spans="1:35" s="6" customFormat="1" ht="66">
      <c r="B1924" s="55"/>
      <c r="C1924" s="259" t="s">
        <v>2085</v>
      </c>
      <c r="D1924" s="9"/>
      <c r="E1924" s="1051">
        <v>1</v>
      </c>
      <c r="F1924" s="9" t="s">
        <v>11</v>
      </c>
      <c r="G1924" s="16" t="s">
        <v>12</v>
      </c>
      <c r="H1924" s="17" t="s">
        <v>13</v>
      </c>
      <c r="I1924" s="16" t="s">
        <v>14</v>
      </c>
      <c r="J1924" s="39">
        <v>50932</v>
      </c>
      <c r="K1924" s="18">
        <v>50932</v>
      </c>
      <c r="L1924" s="969">
        <v>0</v>
      </c>
      <c r="M1924" s="39">
        <v>0</v>
      </c>
      <c r="N1924" s="1075">
        <v>0</v>
      </c>
      <c r="O1924" s="39">
        <v>0</v>
      </c>
      <c r="P1924" s="1075">
        <v>1</v>
      </c>
      <c r="Q1924" s="39">
        <v>50932</v>
      </c>
      <c r="R1924" s="1075">
        <v>0</v>
      </c>
      <c r="S1924" s="39">
        <v>0</v>
      </c>
      <c r="T1924" s="1075">
        <v>0</v>
      </c>
      <c r="U1924" s="39">
        <v>0</v>
      </c>
      <c r="V1924" s="1075">
        <v>0</v>
      </c>
      <c r="W1924" s="39">
        <v>0</v>
      </c>
      <c r="X1924" s="1075">
        <v>0</v>
      </c>
      <c r="Y1924" s="39">
        <v>0</v>
      </c>
      <c r="Z1924" s="1075">
        <v>0</v>
      </c>
      <c r="AA1924" s="39">
        <v>0</v>
      </c>
      <c r="AB1924" s="1075">
        <v>0</v>
      </c>
      <c r="AC1924" s="39">
        <v>0</v>
      </c>
      <c r="AD1924" s="1075">
        <v>0</v>
      </c>
      <c r="AE1924" s="39">
        <v>0</v>
      </c>
      <c r="AF1924" s="1075">
        <v>0</v>
      </c>
      <c r="AG1924" s="39">
        <v>0</v>
      </c>
      <c r="AH1924" s="1075">
        <v>0</v>
      </c>
      <c r="AI1924" s="39">
        <v>0</v>
      </c>
    </row>
    <row r="1925" spans="1:35" s="6" customFormat="1" ht="66">
      <c r="B1925" s="55"/>
      <c r="C1925" s="259" t="s">
        <v>2086</v>
      </c>
      <c r="D1925" s="9"/>
      <c r="E1925" s="1051">
        <v>1</v>
      </c>
      <c r="F1925" s="9" t="s">
        <v>11</v>
      </c>
      <c r="G1925" s="16" t="s">
        <v>12</v>
      </c>
      <c r="H1925" s="17" t="s">
        <v>13</v>
      </c>
      <c r="I1925" s="16" t="s">
        <v>14</v>
      </c>
      <c r="J1925" s="39">
        <v>3000</v>
      </c>
      <c r="K1925" s="18">
        <v>3000</v>
      </c>
      <c r="L1925" s="969">
        <v>0</v>
      </c>
      <c r="M1925" s="39">
        <v>0</v>
      </c>
      <c r="N1925" s="1075">
        <v>0</v>
      </c>
      <c r="O1925" s="39">
        <v>0</v>
      </c>
      <c r="P1925" s="1075">
        <v>0</v>
      </c>
      <c r="Q1925" s="39">
        <v>0</v>
      </c>
      <c r="R1925" s="1075">
        <v>1</v>
      </c>
      <c r="S1925" s="39">
        <v>3000</v>
      </c>
      <c r="T1925" s="1075">
        <v>0</v>
      </c>
      <c r="U1925" s="39">
        <v>0</v>
      </c>
      <c r="V1925" s="1075">
        <v>0</v>
      </c>
      <c r="W1925" s="39">
        <v>0</v>
      </c>
      <c r="X1925" s="1075">
        <v>0</v>
      </c>
      <c r="Y1925" s="39">
        <v>0</v>
      </c>
      <c r="Z1925" s="1075">
        <v>0</v>
      </c>
      <c r="AA1925" s="39">
        <v>0</v>
      </c>
      <c r="AB1925" s="1075">
        <v>0</v>
      </c>
      <c r="AC1925" s="39">
        <v>0</v>
      </c>
      <c r="AD1925" s="1075">
        <v>0</v>
      </c>
      <c r="AE1925" s="39">
        <v>0</v>
      </c>
      <c r="AF1925" s="1075">
        <v>0</v>
      </c>
      <c r="AG1925" s="39">
        <v>0</v>
      </c>
      <c r="AH1925" s="1075">
        <v>0</v>
      </c>
      <c r="AI1925" s="39">
        <v>0</v>
      </c>
    </row>
    <row r="1926" spans="1:35" s="6" customFormat="1" ht="66">
      <c r="B1926" s="55"/>
      <c r="C1926" s="259" t="s">
        <v>2087</v>
      </c>
      <c r="D1926" s="9"/>
      <c r="E1926" s="1051">
        <v>2</v>
      </c>
      <c r="F1926" s="9" t="s">
        <v>11</v>
      </c>
      <c r="G1926" s="16" t="s">
        <v>12</v>
      </c>
      <c r="H1926" s="17" t="s">
        <v>13</v>
      </c>
      <c r="I1926" s="16" t="s">
        <v>14</v>
      </c>
      <c r="J1926" s="39">
        <v>5000</v>
      </c>
      <c r="K1926" s="18">
        <v>10000</v>
      </c>
      <c r="L1926" s="969">
        <v>0</v>
      </c>
      <c r="M1926" s="39">
        <v>0</v>
      </c>
      <c r="N1926" s="1075">
        <v>0</v>
      </c>
      <c r="O1926" s="39">
        <v>0</v>
      </c>
      <c r="P1926" s="1075">
        <v>0</v>
      </c>
      <c r="Q1926" s="39">
        <v>0</v>
      </c>
      <c r="R1926" s="1075">
        <v>2</v>
      </c>
      <c r="S1926" s="39">
        <v>10000</v>
      </c>
      <c r="T1926" s="1075">
        <v>0</v>
      </c>
      <c r="U1926" s="39">
        <v>0</v>
      </c>
      <c r="V1926" s="1075">
        <v>0</v>
      </c>
      <c r="W1926" s="39">
        <v>0</v>
      </c>
      <c r="X1926" s="1075">
        <v>0</v>
      </c>
      <c r="Y1926" s="39">
        <v>0</v>
      </c>
      <c r="Z1926" s="1075">
        <v>0</v>
      </c>
      <c r="AA1926" s="39">
        <v>0</v>
      </c>
      <c r="AB1926" s="1075">
        <v>0</v>
      </c>
      <c r="AC1926" s="39">
        <v>0</v>
      </c>
      <c r="AD1926" s="1075">
        <v>0</v>
      </c>
      <c r="AE1926" s="39">
        <v>0</v>
      </c>
      <c r="AF1926" s="1075">
        <v>0</v>
      </c>
      <c r="AG1926" s="39">
        <v>0</v>
      </c>
      <c r="AH1926" s="1075">
        <v>0</v>
      </c>
      <c r="AI1926" s="39">
        <v>0</v>
      </c>
    </row>
    <row r="1927" spans="1:35" s="6" customFormat="1" ht="66">
      <c r="B1927" s="55"/>
      <c r="C1927" s="259" t="s">
        <v>2088</v>
      </c>
      <c r="D1927" s="9"/>
      <c r="E1927" s="1051">
        <v>1</v>
      </c>
      <c r="F1927" s="9" t="s">
        <v>11</v>
      </c>
      <c r="G1927" s="16" t="s">
        <v>12</v>
      </c>
      <c r="H1927" s="17" t="s">
        <v>13</v>
      </c>
      <c r="I1927" s="16" t="s">
        <v>14</v>
      </c>
      <c r="J1927" s="39">
        <v>1500</v>
      </c>
      <c r="K1927" s="18">
        <v>1500</v>
      </c>
      <c r="L1927" s="969">
        <v>0</v>
      </c>
      <c r="M1927" s="39">
        <v>0</v>
      </c>
      <c r="N1927" s="1075">
        <v>0</v>
      </c>
      <c r="O1927" s="39">
        <v>0</v>
      </c>
      <c r="P1927" s="1075">
        <v>0</v>
      </c>
      <c r="Q1927" s="39">
        <v>0</v>
      </c>
      <c r="R1927" s="1075">
        <v>1</v>
      </c>
      <c r="S1927" s="39">
        <v>1500</v>
      </c>
      <c r="T1927" s="1075">
        <v>0</v>
      </c>
      <c r="U1927" s="39">
        <v>0</v>
      </c>
      <c r="V1927" s="1075">
        <v>0</v>
      </c>
      <c r="W1927" s="39">
        <v>0</v>
      </c>
      <c r="X1927" s="1075">
        <v>0</v>
      </c>
      <c r="Y1927" s="39">
        <v>0</v>
      </c>
      <c r="Z1927" s="1075">
        <v>0</v>
      </c>
      <c r="AA1927" s="39">
        <v>0</v>
      </c>
      <c r="AB1927" s="1075">
        <v>0</v>
      </c>
      <c r="AC1927" s="39">
        <v>0</v>
      </c>
      <c r="AD1927" s="1075">
        <v>0</v>
      </c>
      <c r="AE1927" s="39">
        <v>0</v>
      </c>
      <c r="AF1927" s="1075">
        <v>0</v>
      </c>
      <c r="AG1927" s="39">
        <v>0</v>
      </c>
      <c r="AH1927" s="1075">
        <v>0</v>
      </c>
      <c r="AI1927" s="39">
        <v>0</v>
      </c>
    </row>
    <row r="1928" spans="1:35" s="6" customFormat="1" ht="66">
      <c r="A1928" s="265"/>
      <c r="B1928" s="1053">
        <v>3169</v>
      </c>
      <c r="C1928" s="268" t="s">
        <v>2079</v>
      </c>
      <c r="D1928" s="11"/>
      <c r="E1928" s="240">
        <v>2</v>
      </c>
      <c r="F1928" s="9" t="s">
        <v>11</v>
      </c>
      <c r="G1928" s="16" t="s">
        <v>12</v>
      </c>
      <c r="H1928" s="17" t="s">
        <v>13</v>
      </c>
      <c r="I1928" s="16" t="s">
        <v>14</v>
      </c>
      <c r="J1928" s="241">
        <v>3423</v>
      </c>
      <c r="K1928" s="242">
        <v>6846</v>
      </c>
      <c r="L1928" s="942">
        <v>0</v>
      </c>
      <c r="M1928" s="241">
        <v>0</v>
      </c>
      <c r="N1928" s="1102">
        <v>0</v>
      </c>
      <c r="O1928" s="241">
        <v>0</v>
      </c>
      <c r="P1928" s="1102">
        <v>2</v>
      </c>
      <c r="Q1928" s="241">
        <v>6846</v>
      </c>
      <c r="R1928" s="1102">
        <v>0</v>
      </c>
      <c r="S1928" s="241">
        <v>0</v>
      </c>
      <c r="T1928" s="1102">
        <v>0</v>
      </c>
      <c r="U1928" s="241">
        <v>0</v>
      </c>
      <c r="V1928" s="1102">
        <v>0</v>
      </c>
      <c r="W1928" s="241">
        <v>0</v>
      </c>
      <c r="X1928" s="1102">
        <v>0</v>
      </c>
      <c r="Y1928" s="241">
        <v>0</v>
      </c>
      <c r="Z1928" s="1102">
        <v>0</v>
      </c>
      <c r="AA1928" s="241">
        <v>0</v>
      </c>
      <c r="AB1928" s="1102">
        <v>0</v>
      </c>
      <c r="AC1928" s="241">
        <v>0</v>
      </c>
      <c r="AD1928" s="1102">
        <v>0</v>
      </c>
      <c r="AE1928" s="241">
        <v>0</v>
      </c>
      <c r="AF1928" s="1102">
        <v>0</v>
      </c>
      <c r="AG1928" s="241">
        <v>0</v>
      </c>
      <c r="AH1928" s="1102">
        <v>0</v>
      </c>
      <c r="AI1928" s="241">
        <v>0</v>
      </c>
    </row>
    <row r="1929" spans="1:35" s="6" customFormat="1" ht="66">
      <c r="B1929" s="55"/>
      <c r="C1929" s="259" t="s">
        <v>2089</v>
      </c>
      <c r="D1929" s="9"/>
      <c r="E1929" s="1051">
        <v>1</v>
      </c>
      <c r="F1929" s="9" t="s">
        <v>11</v>
      </c>
      <c r="G1929" s="16" t="s">
        <v>12</v>
      </c>
      <c r="H1929" s="17" t="s">
        <v>13</v>
      </c>
      <c r="I1929" s="16" t="s">
        <v>14</v>
      </c>
      <c r="J1929" s="39">
        <v>5000</v>
      </c>
      <c r="K1929" s="18">
        <v>5000</v>
      </c>
      <c r="L1929" s="969">
        <v>0</v>
      </c>
      <c r="M1929" s="39">
        <v>0</v>
      </c>
      <c r="N1929" s="1075">
        <v>0</v>
      </c>
      <c r="O1929" s="39">
        <v>0</v>
      </c>
      <c r="P1929" s="1075">
        <v>0</v>
      </c>
      <c r="Q1929" s="39">
        <v>0</v>
      </c>
      <c r="R1929" s="1075">
        <v>1</v>
      </c>
      <c r="S1929" s="39">
        <v>5000</v>
      </c>
      <c r="T1929" s="1075">
        <v>0</v>
      </c>
      <c r="U1929" s="39">
        <v>0</v>
      </c>
      <c r="V1929" s="1075">
        <v>0</v>
      </c>
      <c r="W1929" s="39">
        <v>0</v>
      </c>
      <c r="X1929" s="1075">
        <v>0</v>
      </c>
      <c r="Y1929" s="39">
        <v>0</v>
      </c>
      <c r="Z1929" s="1075">
        <v>0</v>
      </c>
      <c r="AA1929" s="39">
        <v>0</v>
      </c>
      <c r="AB1929" s="1075">
        <v>0</v>
      </c>
      <c r="AC1929" s="39">
        <v>0</v>
      </c>
      <c r="AD1929" s="1075">
        <v>0</v>
      </c>
      <c r="AE1929" s="39">
        <v>0</v>
      </c>
      <c r="AF1929" s="1075">
        <v>0</v>
      </c>
      <c r="AG1929" s="39">
        <v>0</v>
      </c>
      <c r="AH1929" s="1075">
        <v>0</v>
      </c>
      <c r="AI1929" s="39">
        <v>0</v>
      </c>
    </row>
    <row r="1930" spans="1:35" s="6" customFormat="1" ht="66">
      <c r="B1930" s="55"/>
      <c r="C1930" s="259" t="s">
        <v>2090</v>
      </c>
      <c r="D1930" s="9"/>
      <c r="E1930" s="1051">
        <v>2</v>
      </c>
      <c r="F1930" s="9" t="s">
        <v>11</v>
      </c>
      <c r="G1930" s="16" t="s">
        <v>12</v>
      </c>
      <c r="H1930" s="17" t="s">
        <v>13</v>
      </c>
      <c r="I1930" s="16" t="s">
        <v>14</v>
      </c>
      <c r="J1930" s="39">
        <v>5450</v>
      </c>
      <c r="K1930" s="18">
        <v>10900</v>
      </c>
      <c r="L1930" s="969">
        <v>0</v>
      </c>
      <c r="M1930" s="39">
        <v>0</v>
      </c>
      <c r="N1930" s="1075">
        <v>0</v>
      </c>
      <c r="O1930" s="39">
        <v>0</v>
      </c>
      <c r="P1930" s="1075">
        <v>0</v>
      </c>
      <c r="Q1930" s="39">
        <v>0</v>
      </c>
      <c r="R1930" s="1075">
        <v>2</v>
      </c>
      <c r="S1930" s="39">
        <v>10900</v>
      </c>
      <c r="T1930" s="1075">
        <v>0</v>
      </c>
      <c r="U1930" s="39">
        <v>0</v>
      </c>
      <c r="V1930" s="1075">
        <v>0</v>
      </c>
      <c r="W1930" s="39">
        <v>0</v>
      </c>
      <c r="X1930" s="1075">
        <v>0</v>
      </c>
      <c r="Y1930" s="39">
        <v>0</v>
      </c>
      <c r="Z1930" s="1075">
        <v>0</v>
      </c>
      <c r="AA1930" s="39">
        <v>0</v>
      </c>
      <c r="AB1930" s="1075">
        <v>0</v>
      </c>
      <c r="AC1930" s="39">
        <v>0</v>
      </c>
      <c r="AD1930" s="1075">
        <v>0</v>
      </c>
      <c r="AE1930" s="39">
        <v>0</v>
      </c>
      <c r="AF1930" s="1075">
        <v>0</v>
      </c>
      <c r="AG1930" s="39">
        <v>0</v>
      </c>
      <c r="AH1930" s="1075">
        <v>0</v>
      </c>
      <c r="AI1930" s="39">
        <v>0</v>
      </c>
    </row>
    <row r="1931" spans="1:35" s="6" customFormat="1" ht="66">
      <c r="B1931" s="55"/>
      <c r="C1931" s="259" t="s">
        <v>2091</v>
      </c>
      <c r="D1931" s="9"/>
      <c r="E1931" s="1051">
        <v>2</v>
      </c>
      <c r="F1931" s="9" t="s">
        <v>11</v>
      </c>
      <c r="G1931" s="16" t="s">
        <v>12</v>
      </c>
      <c r="H1931" s="17" t="s">
        <v>13</v>
      </c>
      <c r="I1931" s="16" t="s">
        <v>14</v>
      </c>
      <c r="J1931" s="39">
        <v>3500</v>
      </c>
      <c r="K1931" s="18">
        <v>7000</v>
      </c>
      <c r="L1931" s="969">
        <v>0</v>
      </c>
      <c r="M1931" s="39">
        <v>0</v>
      </c>
      <c r="N1931" s="1075">
        <v>0</v>
      </c>
      <c r="O1931" s="39">
        <v>0</v>
      </c>
      <c r="P1931" s="1075">
        <v>0</v>
      </c>
      <c r="Q1931" s="39">
        <v>0</v>
      </c>
      <c r="R1931" s="1075">
        <v>2</v>
      </c>
      <c r="S1931" s="39">
        <v>7000</v>
      </c>
      <c r="T1931" s="1075">
        <v>0</v>
      </c>
      <c r="U1931" s="39">
        <v>0</v>
      </c>
      <c r="V1931" s="1075">
        <v>0</v>
      </c>
      <c r="W1931" s="39">
        <v>0</v>
      </c>
      <c r="X1931" s="1075">
        <v>0</v>
      </c>
      <c r="Y1931" s="39">
        <v>0</v>
      </c>
      <c r="Z1931" s="1075">
        <v>0</v>
      </c>
      <c r="AA1931" s="39">
        <v>0</v>
      </c>
      <c r="AB1931" s="1075">
        <v>0</v>
      </c>
      <c r="AC1931" s="39">
        <v>0</v>
      </c>
      <c r="AD1931" s="1075">
        <v>0</v>
      </c>
      <c r="AE1931" s="39">
        <v>0</v>
      </c>
      <c r="AF1931" s="1075">
        <v>0</v>
      </c>
      <c r="AG1931" s="39">
        <v>0</v>
      </c>
      <c r="AH1931" s="1075">
        <v>0</v>
      </c>
      <c r="AI1931" s="39">
        <v>0</v>
      </c>
    </row>
    <row r="1932" spans="1:35" s="6" customFormat="1" ht="66">
      <c r="B1932" s="55">
        <v>1782</v>
      </c>
      <c r="C1932" s="12" t="s">
        <v>2093</v>
      </c>
      <c r="D1932" s="11"/>
      <c r="E1932" s="91">
        <v>1</v>
      </c>
      <c r="F1932" s="9" t="s">
        <v>11</v>
      </c>
      <c r="G1932" s="16" t="s">
        <v>12</v>
      </c>
      <c r="H1932" s="17" t="s">
        <v>13</v>
      </c>
      <c r="I1932" s="16" t="s">
        <v>14</v>
      </c>
      <c r="J1932" s="39">
        <v>1925</v>
      </c>
      <c r="K1932" s="18">
        <v>1925</v>
      </c>
      <c r="L1932" s="969">
        <v>0</v>
      </c>
      <c r="M1932" s="39">
        <v>0</v>
      </c>
      <c r="N1932" s="1075">
        <v>0</v>
      </c>
      <c r="O1932" s="39">
        <v>0</v>
      </c>
      <c r="P1932" s="1075">
        <v>0</v>
      </c>
      <c r="Q1932" s="39">
        <v>0</v>
      </c>
      <c r="R1932" s="1075">
        <v>1</v>
      </c>
      <c r="S1932" s="39">
        <v>1925</v>
      </c>
      <c r="T1932" s="1075">
        <v>0</v>
      </c>
      <c r="U1932" s="39">
        <v>0</v>
      </c>
      <c r="V1932" s="1075">
        <v>0</v>
      </c>
      <c r="W1932" s="39">
        <v>0</v>
      </c>
      <c r="X1932" s="1075">
        <v>0</v>
      </c>
      <c r="Y1932" s="39">
        <v>0</v>
      </c>
      <c r="Z1932" s="1075">
        <v>0</v>
      </c>
      <c r="AA1932" s="39">
        <v>0</v>
      </c>
      <c r="AB1932" s="1075">
        <v>0</v>
      </c>
      <c r="AC1932" s="39">
        <v>0</v>
      </c>
      <c r="AD1932" s="1075">
        <v>0</v>
      </c>
      <c r="AE1932" s="39">
        <v>0</v>
      </c>
      <c r="AF1932" s="1075">
        <v>0</v>
      </c>
      <c r="AG1932" s="39">
        <v>0</v>
      </c>
      <c r="AH1932" s="1075">
        <v>0</v>
      </c>
      <c r="AI1932" s="39">
        <v>0</v>
      </c>
    </row>
    <row r="1933" spans="1:35" s="6" customFormat="1" ht="66">
      <c r="B1933" s="55">
        <v>2100.59</v>
      </c>
      <c r="C1933" s="12" t="s">
        <v>1661</v>
      </c>
      <c r="D1933" s="11"/>
      <c r="E1933" s="91">
        <v>2</v>
      </c>
      <c r="F1933" s="9" t="s">
        <v>11</v>
      </c>
      <c r="G1933" s="16" t="s">
        <v>12</v>
      </c>
      <c r="H1933" s="17" t="s">
        <v>13</v>
      </c>
      <c r="I1933" s="16" t="s">
        <v>14</v>
      </c>
      <c r="J1933" s="39">
        <v>2269</v>
      </c>
      <c r="K1933" s="18">
        <v>4538</v>
      </c>
      <c r="L1933" s="969">
        <v>0</v>
      </c>
      <c r="M1933" s="39">
        <v>0</v>
      </c>
      <c r="N1933" s="1075">
        <v>0</v>
      </c>
      <c r="O1933" s="39">
        <v>0</v>
      </c>
      <c r="P1933" s="1075">
        <v>0</v>
      </c>
      <c r="Q1933" s="39">
        <v>0</v>
      </c>
      <c r="R1933" s="1075">
        <v>0</v>
      </c>
      <c r="S1933" s="39">
        <v>0</v>
      </c>
      <c r="T1933" s="1075">
        <v>0</v>
      </c>
      <c r="U1933" s="39">
        <v>0</v>
      </c>
      <c r="V1933" s="1075">
        <v>0</v>
      </c>
      <c r="W1933" s="39">
        <v>0</v>
      </c>
      <c r="X1933" s="1075">
        <v>2</v>
      </c>
      <c r="Y1933" s="39">
        <v>4538</v>
      </c>
      <c r="Z1933" s="1075">
        <v>0</v>
      </c>
      <c r="AA1933" s="39">
        <v>0</v>
      </c>
      <c r="AB1933" s="1075">
        <v>0</v>
      </c>
      <c r="AC1933" s="39">
        <v>0</v>
      </c>
      <c r="AD1933" s="1075">
        <v>0</v>
      </c>
      <c r="AE1933" s="39">
        <v>0</v>
      </c>
      <c r="AF1933" s="1075">
        <v>0</v>
      </c>
      <c r="AG1933" s="39">
        <v>0</v>
      </c>
      <c r="AH1933" s="1075">
        <v>0</v>
      </c>
      <c r="AI1933" s="39">
        <v>0</v>
      </c>
    </row>
    <row r="1934" spans="1:35" s="6" customFormat="1" ht="66">
      <c r="B1934" s="258"/>
      <c r="C1934" s="12" t="s">
        <v>2095</v>
      </c>
      <c r="D1934" s="11"/>
      <c r="E1934" s="91">
        <v>10</v>
      </c>
      <c r="F1934" s="9" t="s">
        <v>11</v>
      </c>
      <c r="G1934" s="16" t="s">
        <v>12</v>
      </c>
      <c r="H1934" s="17" t="s">
        <v>13</v>
      </c>
      <c r="I1934" s="16" t="s">
        <v>14</v>
      </c>
      <c r="J1934" s="39">
        <v>2000</v>
      </c>
      <c r="K1934" s="18">
        <v>20000</v>
      </c>
      <c r="L1934" s="969">
        <v>0</v>
      </c>
      <c r="M1934" s="39">
        <v>0</v>
      </c>
      <c r="N1934" s="1075">
        <v>0</v>
      </c>
      <c r="O1934" s="39">
        <v>0</v>
      </c>
      <c r="P1934" s="1075">
        <v>0</v>
      </c>
      <c r="Q1934" s="39">
        <v>0</v>
      </c>
      <c r="R1934" s="1075">
        <v>5</v>
      </c>
      <c r="S1934" s="39">
        <v>10000</v>
      </c>
      <c r="T1934" s="1075">
        <v>0</v>
      </c>
      <c r="U1934" s="39">
        <v>0</v>
      </c>
      <c r="V1934" s="1075">
        <v>0</v>
      </c>
      <c r="W1934" s="39">
        <v>0</v>
      </c>
      <c r="X1934" s="1075">
        <v>5</v>
      </c>
      <c r="Y1934" s="39">
        <v>10000</v>
      </c>
      <c r="Z1934" s="1075">
        <v>0</v>
      </c>
      <c r="AA1934" s="39">
        <v>0</v>
      </c>
      <c r="AB1934" s="1075">
        <v>0</v>
      </c>
      <c r="AC1934" s="39">
        <v>0</v>
      </c>
      <c r="AD1934" s="1075">
        <v>0</v>
      </c>
      <c r="AE1934" s="39">
        <v>0</v>
      </c>
      <c r="AF1934" s="1075">
        <v>0</v>
      </c>
      <c r="AG1934" s="39">
        <v>0</v>
      </c>
      <c r="AH1934" s="1075">
        <v>0</v>
      </c>
      <c r="AI1934" s="39">
        <v>0</v>
      </c>
    </row>
    <row r="1935" spans="1:35" s="6" customFormat="1" ht="26.25" customHeight="1">
      <c r="B1935" s="50">
        <v>51504</v>
      </c>
      <c r="C1935" s="948" t="s">
        <v>2096</v>
      </c>
      <c r="D1935" s="11"/>
      <c r="E1935" s="964"/>
      <c r="F1935" s="964"/>
      <c r="G1935" s="964"/>
      <c r="H1935" s="964"/>
      <c r="I1935" s="964"/>
      <c r="J1935" s="964"/>
      <c r="K1935" s="964">
        <v>0</v>
      </c>
      <c r="L1935" s="988">
        <v>0</v>
      </c>
      <c r="M1935" s="964">
        <v>0</v>
      </c>
      <c r="N1935" s="988">
        <v>0</v>
      </c>
      <c r="O1935" s="964">
        <v>0</v>
      </c>
      <c r="P1935" s="988">
        <v>0</v>
      </c>
      <c r="Q1935" s="964">
        <v>0</v>
      </c>
      <c r="R1935" s="988">
        <v>0</v>
      </c>
      <c r="S1935" s="964">
        <v>0</v>
      </c>
      <c r="T1935" s="988">
        <v>0</v>
      </c>
      <c r="U1935" s="964">
        <v>0</v>
      </c>
      <c r="V1935" s="988">
        <v>0</v>
      </c>
      <c r="W1935" s="964">
        <v>0</v>
      </c>
      <c r="X1935" s="988">
        <v>0</v>
      </c>
      <c r="Y1935" s="964">
        <v>0</v>
      </c>
      <c r="Z1935" s="988">
        <v>0</v>
      </c>
      <c r="AA1935" s="964">
        <v>0</v>
      </c>
      <c r="AB1935" s="988">
        <v>0</v>
      </c>
      <c r="AC1935" s="964">
        <v>0</v>
      </c>
      <c r="AD1935" s="988">
        <v>0</v>
      </c>
      <c r="AE1935" s="964">
        <v>0</v>
      </c>
      <c r="AF1935" s="988">
        <v>0</v>
      </c>
      <c r="AG1935" s="964">
        <v>0</v>
      </c>
      <c r="AH1935" s="988">
        <v>0</v>
      </c>
      <c r="AI1935" s="964">
        <v>0</v>
      </c>
    </row>
    <row r="1936" spans="1:35" s="6" customFormat="1" ht="66">
      <c r="B1936" s="55">
        <v>5940</v>
      </c>
      <c r="C1936" s="12" t="s">
        <v>2097</v>
      </c>
      <c r="D1936" s="132"/>
      <c r="E1936" s="91">
        <v>0</v>
      </c>
      <c r="F1936" s="9" t="s">
        <v>11</v>
      </c>
      <c r="G1936" s="16" t="s">
        <v>12</v>
      </c>
      <c r="H1936" s="17" t="s">
        <v>13</v>
      </c>
      <c r="I1936" s="16" t="s">
        <v>14</v>
      </c>
      <c r="J1936" s="39">
        <v>6416</v>
      </c>
      <c r="K1936" s="18">
        <v>0</v>
      </c>
      <c r="L1936" s="969">
        <v>0</v>
      </c>
      <c r="M1936" s="39">
        <v>0</v>
      </c>
      <c r="N1936" s="1075">
        <v>0</v>
      </c>
      <c r="O1936" s="39">
        <v>0</v>
      </c>
      <c r="P1936" s="1075">
        <v>0</v>
      </c>
      <c r="Q1936" s="39">
        <v>0</v>
      </c>
      <c r="R1936" s="1075">
        <v>0</v>
      </c>
      <c r="S1936" s="39">
        <v>0</v>
      </c>
      <c r="T1936" s="1075">
        <v>0</v>
      </c>
      <c r="U1936" s="39">
        <v>0</v>
      </c>
      <c r="V1936" s="1075">
        <v>0</v>
      </c>
      <c r="W1936" s="39">
        <v>0</v>
      </c>
      <c r="X1936" s="1075">
        <v>0</v>
      </c>
      <c r="Y1936" s="39">
        <v>0</v>
      </c>
      <c r="Z1936" s="1075">
        <v>0</v>
      </c>
      <c r="AA1936" s="39">
        <v>0</v>
      </c>
      <c r="AB1936" s="1075">
        <v>0</v>
      </c>
      <c r="AC1936" s="39">
        <v>0</v>
      </c>
      <c r="AD1936" s="1075">
        <v>0</v>
      </c>
      <c r="AE1936" s="39">
        <v>0</v>
      </c>
      <c r="AF1936" s="1075">
        <v>0</v>
      </c>
      <c r="AG1936" s="39">
        <v>0</v>
      </c>
      <c r="AH1936" s="1075">
        <v>0</v>
      </c>
      <c r="AI1936" s="39">
        <v>0</v>
      </c>
    </row>
    <row r="1937" spans="1:35" s="6" customFormat="1" ht="26.25" customHeight="1">
      <c r="B1937" s="50">
        <v>519</v>
      </c>
      <c r="C1937" s="50" t="s">
        <v>2098</v>
      </c>
      <c r="D1937" s="50"/>
      <c r="E1937" s="968"/>
      <c r="F1937" s="968"/>
      <c r="G1937" s="968"/>
      <c r="H1937" s="968"/>
      <c r="I1937" s="968"/>
      <c r="J1937" s="968"/>
      <c r="K1937" s="968">
        <v>3129583.34</v>
      </c>
      <c r="L1937" s="967">
        <v>25</v>
      </c>
      <c r="M1937" s="968">
        <v>2713936</v>
      </c>
      <c r="N1937" s="967">
        <v>0</v>
      </c>
      <c r="O1937" s="968">
        <v>0</v>
      </c>
      <c r="P1937" s="967">
        <v>25</v>
      </c>
      <c r="Q1937" s="968">
        <v>154566.34</v>
      </c>
      <c r="R1937" s="967">
        <v>30</v>
      </c>
      <c r="S1937" s="968">
        <v>145226</v>
      </c>
      <c r="T1937" s="967">
        <v>6</v>
      </c>
      <c r="U1937" s="968">
        <v>66489</v>
      </c>
      <c r="V1937" s="967">
        <v>1</v>
      </c>
      <c r="W1937" s="968">
        <v>2237</v>
      </c>
      <c r="X1937" s="967">
        <v>5</v>
      </c>
      <c r="Y1937" s="968">
        <v>47129</v>
      </c>
      <c r="Z1937" s="967">
        <v>0</v>
      </c>
      <c r="AA1937" s="968">
        <v>0</v>
      </c>
      <c r="AB1937" s="967">
        <v>0</v>
      </c>
      <c r="AC1937" s="968">
        <v>0</v>
      </c>
      <c r="AD1937" s="967">
        <v>0</v>
      </c>
      <c r="AE1937" s="968">
        <v>0</v>
      </c>
      <c r="AF1937" s="967">
        <v>0</v>
      </c>
      <c r="AG1937" s="968">
        <v>0</v>
      </c>
      <c r="AH1937" s="967">
        <v>0</v>
      </c>
      <c r="AI1937" s="968">
        <v>0</v>
      </c>
    </row>
    <row r="1938" spans="1:35" s="6" customFormat="1">
      <c r="B1938" s="50">
        <v>51901</v>
      </c>
      <c r="C1938" s="948" t="s">
        <v>2099</v>
      </c>
      <c r="D1938" s="11"/>
      <c r="E1938" s="964"/>
      <c r="F1938" s="964"/>
      <c r="G1938" s="964"/>
      <c r="H1938" s="964"/>
      <c r="I1938" s="964"/>
      <c r="J1938" s="964"/>
      <c r="K1938" s="964">
        <v>9720</v>
      </c>
      <c r="L1938" s="988">
        <v>0</v>
      </c>
      <c r="M1938" s="964">
        <v>0</v>
      </c>
      <c r="N1938" s="988">
        <v>0</v>
      </c>
      <c r="O1938" s="964">
        <v>0</v>
      </c>
      <c r="P1938" s="988">
        <v>0</v>
      </c>
      <c r="Q1938" s="964">
        <v>0</v>
      </c>
      <c r="R1938" s="988">
        <v>1</v>
      </c>
      <c r="S1938" s="964">
        <v>9720</v>
      </c>
      <c r="T1938" s="988">
        <v>0</v>
      </c>
      <c r="U1938" s="964">
        <v>0</v>
      </c>
      <c r="V1938" s="988">
        <v>0</v>
      </c>
      <c r="W1938" s="964">
        <v>0</v>
      </c>
      <c r="X1938" s="988">
        <v>0</v>
      </c>
      <c r="Y1938" s="964">
        <v>0</v>
      </c>
      <c r="Z1938" s="988">
        <v>0</v>
      </c>
      <c r="AA1938" s="964">
        <v>0</v>
      </c>
      <c r="AB1938" s="988">
        <v>0</v>
      </c>
      <c r="AC1938" s="964">
        <v>0</v>
      </c>
      <c r="AD1938" s="988">
        <v>0</v>
      </c>
      <c r="AE1938" s="964">
        <v>0</v>
      </c>
      <c r="AF1938" s="988">
        <v>0</v>
      </c>
      <c r="AG1938" s="964">
        <v>0</v>
      </c>
      <c r="AH1938" s="988">
        <v>0</v>
      </c>
      <c r="AI1938" s="964">
        <v>0</v>
      </c>
    </row>
    <row r="1939" spans="1:35" s="6" customFormat="1" ht="66">
      <c r="B1939" s="55">
        <v>2051.5300000000002</v>
      </c>
      <c r="C1939" s="254" t="s">
        <v>2100</v>
      </c>
      <c r="D1939" s="11"/>
      <c r="E1939" s="91">
        <v>0</v>
      </c>
      <c r="F1939" s="9" t="s">
        <v>11</v>
      </c>
      <c r="G1939" s="16" t="s">
        <v>12</v>
      </c>
      <c r="H1939" s="17" t="s">
        <v>13</v>
      </c>
      <c r="I1939" s="16" t="s">
        <v>14</v>
      </c>
      <c r="J1939" s="39">
        <v>2216</v>
      </c>
      <c r="K1939" s="18">
        <v>0</v>
      </c>
      <c r="L1939" s="969">
        <v>0</v>
      </c>
      <c r="M1939" s="39">
        <v>0</v>
      </c>
      <c r="N1939" s="1075">
        <v>0</v>
      </c>
      <c r="O1939" s="39">
        <v>0</v>
      </c>
      <c r="P1939" s="1075">
        <v>0</v>
      </c>
      <c r="Q1939" s="39">
        <v>0</v>
      </c>
      <c r="R1939" s="1075">
        <v>0</v>
      </c>
      <c r="S1939" s="39">
        <v>0</v>
      </c>
      <c r="T1939" s="1075">
        <v>0</v>
      </c>
      <c r="U1939" s="39">
        <v>0</v>
      </c>
      <c r="V1939" s="1075">
        <v>0</v>
      </c>
      <c r="W1939" s="39">
        <v>0</v>
      </c>
      <c r="X1939" s="1075">
        <v>0</v>
      </c>
      <c r="Y1939" s="39">
        <v>0</v>
      </c>
      <c r="Z1939" s="1075">
        <v>0</v>
      </c>
      <c r="AA1939" s="39">
        <v>0</v>
      </c>
      <c r="AB1939" s="1075">
        <v>0</v>
      </c>
      <c r="AC1939" s="39">
        <v>0</v>
      </c>
      <c r="AD1939" s="1075">
        <v>0</v>
      </c>
      <c r="AE1939" s="39">
        <v>0</v>
      </c>
      <c r="AF1939" s="1075">
        <v>0</v>
      </c>
      <c r="AG1939" s="39">
        <v>0</v>
      </c>
      <c r="AH1939" s="1075">
        <v>0</v>
      </c>
      <c r="AI1939" s="39">
        <v>0</v>
      </c>
    </row>
    <row r="1940" spans="1:35" s="6" customFormat="1" ht="66">
      <c r="B1940" s="55">
        <v>9000</v>
      </c>
      <c r="C1940" s="99" t="s">
        <v>2101</v>
      </c>
      <c r="D1940" s="11"/>
      <c r="E1940" s="91">
        <v>0</v>
      </c>
      <c r="F1940" s="9" t="s">
        <v>11</v>
      </c>
      <c r="G1940" s="16" t="s">
        <v>12</v>
      </c>
      <c r="H1940" s="17" t="s">
        <v>13</v>
      </c>
      <c r="I1940" s="16" t="s">
        <v>14</v>
      </c>
      <c r="J1940" s="39">
        <v>9720</v>
      </c>
      <c r="K1940" s="18">
        <v>0</v>
      </c>
      <c r="L1940" s="969">
        <v>0</v>
      </c>
      <c r="M1940" s="39">
        <v>0</v>
      </c>
      <c r="N1940" s="1075">
        <v>0</v>
      </c>
      <c r="O1940" s="39">
        <v>0</v>
      </c>
      <c r="P1940" s="1075">
        <v>0</v>
      </c>
      <c r="Q1940" s="39">
        <v>0</v>
      </c>
      <c r="R1940" s="1075">
        <v>0</v>
      </c>
      <c r="S1940" s="39">
        <v>0</v>
      </c>
      <c r="T1940" s="1075">
        <v>0</v>
      </c>
      <c r="U1940" s="39">
        <v>0</v>
      </c>
      <c r="V1940" s="1075">
        <v>0</v>
      </c>
      <c r="W1940" s="39">
        <v>0</v>
      </c>
      <c r="X1940" s="1075">
        <v>0</v>
      </c>
      <c r="Y1940" s="39">
        <v>0</v>
      </c>
      <c r="Z1940" s="1075">
        <v>0</v>
      </c>
      <c r="AA1940" s="39">
        <v>0</v>
      </c>
      <c r="AB1940" s="1075">
        <v>0</v>
      </c>
      <c r="AC1940" s="39">
        <v>0</v>
      </c>
      <c r="AD1940" s="1075">
        <v>0</v>
      </c>
      <c r="AE1940" s="39">
        <v>0</v>
      </c>
      <c r="AF1940" s="1075">
        <v>0</v>
      </c>
      <c r="AG1940" s="39">
        <v>0</v>
      </c>
      <c r="AH1940" s="1075">
        <v>0</v>
      </c>
      <c r="AI1940" s="39">
        <v>0</v>
      </c>
    </row>
    <row r="1941" spans="1:35" s="6" customFormat="1" ht="66">
      <c r="B1941" s="55">
        <v>6000</v>
      </c>
      <c r="C1941" s="13" t="s">
        <v>2102</v>
      </c>
      <c r="D1941" s="11"/>
      <c r="E1941" s="91">
        <v>5</v>
      </c>
      <c r="F1941" s="9" t="s">
        <v>11</v>
      </c>
      <c r="G1941" s="16" t="s">
        <v>12</v>
      </c>
      <c r="H1941" s="17" t="s">
        <v>13</v>
      </c>
      <c r="I1941" s="16" t="s">
        <v>14</v>
      </c>
      <c r="J1941" s="39">
        <v>6480</v>
      </c>
      <c r="K1941" s="18">
        <v>24170</v>
      </c>
      <c r="L1941" s="969">
        <v>0</v>
      </c>
      <c r="M1941" s="39">
        <v>0</v>
      </c>
      <c r="N1941" s="1075">
        <v>0</v>
      </c>
      <c r="O1941" s="39">
        <v>0</v>
      </c>
      <c r="P1941" s="1075">
        <v>5</v>
      </c>
      <c r="Q1941" s="39">
        <v>24170</v>
      </c>
      <c r="R1941" s="1075">
        <v>0</v>
      </c>
      <c r="S1941" s="39">
        <v>0</v>
      </c>
      <c r="T1941" s="1075">
        <v>0</v>
      </c>
      <c r="U1941" s="39">
        <v>0</v>
      </c>
      <c r="V1941" s="1075">
        <v>0</v>
      </c>
      <c r="W1941" s="39">
        <v>0</v>
      </c>
      <c r="X1941" s="1075">
        <v>0</v>
      </c>
      <c r="Y1941" s="39">
        <v>0</v>
      </c>
      <c r="Z1941" s="1075">
        <v>0</v>
      </c>
      <c r="AA1941" s="39">
        <v>0</v>
      </c>
      <c r="AB1941" s="1075">
        <v>0</v>
      </c>
      <c r="AC1941" s="39">
        <v>0</v>
      </c>
      <c r="AD1941" s="1075">
        <v>0</v>
      </c>
      <c r="AE1941" s="39">
        <v>0</v>
      </c>
      <c r="AF1941" s="1075">
        <v>0</v>
      </c>
      <c r="AG1941" s="39">
        <v>0</v>
      </c>
      <c r="AH1941" s="1075">
        <v>0</v>
      </c>
      <c r="AI1941" s="39">
        <v>0</v>
      </c>
    </row>
    <row r="1942" spans="1:35" s="6" customFormat="1" ht="66">
      <c r="B1942" s="55">
        <v>9000</v>
      </c>
      <c r="C1942" s="13" t="s">
        <v>2103</v>
      </c>
      <c r="D1942" s="11"/>
      <c r="E1942" s="91">
        <v>1</v>
      </c>
      <c r="F1942" s="9" t="s">
        <v>11</v>
      </c>
      <c r="G1942" s="16" t="s">
        <v>12</v>
      </c>
      <c r="H1942" s="17" t="s">
        <v>13</v>
      </c>
      <c r="I1942" s="16" t="s">
        <v>14</v>
      </c>
      <c r="J1942" s="39">
        <v>9720</v>
      </c>
      <c r="K1942" s="18">
        <v>9720</v>
      </c>
      <c r="L1942" s="969">
        <v>0</v>
      </c>
      <c r="M1942" s="39">
        <v>0</v>
      </c>
      <c r="N1942" s="1075">
        <v>0</v>
      </c>
      <c r="O1942" s="39">
        <v>0</v>
      </c>
      <c r="P1942" s="1075">
        <v>0</v>
      </c>
      <c r="Q1942" s="39">
        <v>0</v>
      </c>
      <c r="R1942" s="1075">
        <v>1</v>
      </c>
      <c r="S1942" s="39">
        <v>9720</v>
      </c>
      <c r="T1942" s="1075">
        <v>0</v>
      </c>
      <c r="U1942" s="39">
        <v>0</v>
      </c>
      <c r="V1942" s="1075">
        <v>0</v>
      </c>
      <c r="W1942" s="39">
        <v>0</v>
      </c>
      <c r="X1942" s="1075">
        <v>0</v>
      </c>
      <c r="Y1942" s="39">
        <v>0</v>
      </c>
      <c r="Z1942" s="1075">
        <v>0</v>
      </c>
      <c r="AA1942" s="39">
        <v>0</v>
      </c>
      <c r="AB1942" s="1075">
        <v>0</v>
      </c>
      <c r="AC1942" s="39">
        <v>0</v>
      </c>
      <c r="AD1942" s="1075">
        <v>0</v>
      </c>
      <c r="AE1942" s="39">
        <v>0</v>
      </c>
      <c r="AF1942" s="1075">
        <v>0</v>
      </c>
      <c r="AG1942" s="39">
        <v>0</v>
      </c>
      <c r="AH1942" s="1075">
        <v>0</v>
      </c>
      <c r="AI1942" s="39">
        <v>0</v>
      </c>
    </row>
    <row r="1943" spans="1:35" s="6" customFormat="1">
      <c r="B1943" s="50">
        <v>51902</v>
      </c>
      <c r="C1943" s="948" t="s">
        <v>2104</v>
      </c>
      <c r="D1943" s="11"/>
      <c r="E1943" s="964"/>
      <c r="F1943" s="964"/>
      <c r="G1943" s="964"/>
      <c r="H1943" s="964"/>
      <c r="I1943" s="964"/>
      <c r="J1943" s="964"/>
      <c r="K1943" s="964">
        <v>0</v>
      </c>
      <c r="L1943" s="988">
        <v>0</v>
      </c>
      <c r="M1943" s="964">
        <v>0</v>
      </c>
      <c r="N1943" s="988">
        <v>0</v>
      </c>
      <c r="O1943" s="964">
        <v>0</v>
      </c>
      <c r="P1943" s="988">
        <v>0</v>
      </c>
      <c r="Q1943" s="964">
        <v>0</v>
      </c>
      <c r="R1943" s="988">
        <v>0</v>
      </c>
      <c r="S1943" s="964">
        <v>0</v>
      </c>
      <c r="T1943" s="988">
        <v>0</v>
      </c>
      <c r="U1943" s="964">
        <v>0</v>
      </c>
      <c r="V1943" s="988">
        <v>0</v>
      </c>
      <c r="W1943" s="964">
        <v>0</v>
      </c>
      <c r="X1943" s="988">
        <v>0</v>
      </c>
      <c r="Y1943" s="964">
        <v>0</v>
      </c>
      <c r="Z1943" s="988">
        <v>0</v>
      </c>
      <c r="AA1943" s="964">
        <v>0</v>
      </c>
      <c r="AB1943" s="988">
        <v>0</v>
      </c>
      <c r="AC1943" s="964">
        <v>0</v>
      </c>
      <c r="AD1943" s="988">
        <v>0</v>
      </c>
      <c r="AE1943" s="964">
        <v>0</v>
      </c>
      <c r="AF1943" s="988">
        <v>0</v>
      </c>
      <c r="AG1943" s="964">
        <v>0</v>
      </c>
      <c r="AH1943" s="988">
        <v>0</v>
      </c>
      <c r="AI1943" s="964">
        <v>0</v>
      </c>
    </row>
    <row r="1944" spans="1:35" s="6" customFormat="1">
      <c r="B1944" s="258"/>
      <c r="C1944" s="1054"/>
      <c r="D1944" s="11"/>
      <c r="E1944" s="91"/>
      <c r="F1944" s="9"/>
      <c r="G1944" s="113"/>
      <c r="H1944" s="267"/>
      <c r="I1944" s="113"/>
      <c r="J1944" s="39"/>
      <c r="K1944" s="18">
        <v>0</v>
      </c>
      <c r="L1944" s="969">
        <v>0</v>
      </c>
      <c r="M1944" s="39">
        <v>0</v>
      </c>
      <c r="N1944" s="1075">
        <v>0</v>
      </c>
      <c r="O1944" s="39">
        <v>0</v>
      </c>
      <c r="P1944" s="1075">
        <v>0</v>
      </c>
      <c r="Q1944" s="39">
        <v>0</v>
      </c>
      <c r="R1944" s="1075">
        <v>0</v>
      </c>
      <c r="S1944" s="39">
        <v>0</v>
      </c>
      <c r="T1944" s="1075">
        <v>0</v>
      </c>
      <c r="U1944" s="39">
        <v>0</v>
      </c>
      <c r="V1944" s="1075">
        <v>0</v>
      </c>
      <c r="W1944" s="39">
        <v>0</v>
      </c>
      <c r="X1944" s="1075">
        <v>0</v>
      </c>
      <c r="Y1944" s="39">
        <v>0</v>
      </c>
      <c r="Z1944" s="1075">
        <v>0</v>
      </c>
      <c r="AA1944" s="39">
        <v>0</v>
      </c>
      <c r="AB1944" s="1075">
        <v>0</v>
      </c>
      <c r="AC1944" s="39">
        <v>0</v>
      </c>
      <c r="AD1944" s="1075">
        <v>0</v>
      </c>
      <c r="AE1944" s="39">
        <v>0</v>
      </c>
      <c r="AF1944" s="1075">
        <v>0</v>
      </c>
      <c r="AG1944" s="39">
        <v>0</v>
      </c>
      <c r="AH1944" s="1075">
        <v>0</v>
      </c>
      <c r="AI1944" s="39">
        <v>0</v>
      </c>
    </row>
    <row r="1945" spans="1:35" s="6" customFormat="1">
      <c r="B1945" s="50">
        <v>51903</v>
      </c>
      <c r="C1945" s="948" t="s">
        <v>2105</v>
      </c>
      <c r="D1945" s="11"/>
      <c r="E1945" s="964"/>
      <c r="F1945" s="964"/>
      <c r="G1945" s="964"/>
      <c r="H1945" s="964"/>
      <c r="I1945" s="964"/>
      <c r="J1945" s="964"/>
      <c r="K1945" s="964">
        <v>29697.34</v>
      </c>
      <c r="L1945" s="988">
        <v>0</v>
      </c>
      <c r="M1945" s="964">
        <v>0</v>
      </c>
      <c r="N1945" s="988">
        <v>0</v>
      </c>
      <c r="O1945" s="964">
        <v>0</v>
      </c>
      <c r="P1945" s="988">
        <v>1</v>
      </c>
      <c r="Q1945" s="964">
        <v>7544.34</v>
      </c>
      <c r="R1945" s="988">
        <v>3</v>
      </c>
      <c r="S1945" s="964">
        <v>8662</v>
      </c>
      <c r="T1945" s="988">
        <v>0</v>
      </c>
      <c r="U1945" s="964">
        <v>0</v>
      </c>
      <c r="V1945" s="988">
        <v>0</v>
      </c>
      <c r="W1945" s="964">
        <v>0</v>
      </c>
      <c r="X1945" s="988">
        <v>3</v>
      </c>
      <c r="Y1945" s="964">
        <v>13491</v>
      </c>
      <c r="Z1945" s="988">
        <v>0</v>
      </c>
      <c r="AA1945" s="964">
        <v>0</v>
      </c>
      <c r="AB1945" s="988">
        <v>0</v>
      </c>
      <c r="AC1945" s="964">
        <v>0</v>
      </c>
      <c r="AD1945" s="988">
        <v>0</v>
      </c>
      <c r="AE1945" s="964">
        <v>0</v>
      </c>
      <c r="AF1945" s="988">
        <v>0</v>
      </c>
      <c r="AG1945" s="964">
        <v>0</v>
      </c>
      <c r="AH1945" s="988">
        <v>0</v>
      </c>
      <c r="AI1945" s="964">
        <v>0</v>
      </c>
    </row>
    <row r="1946" spans="1:35" s="6" customFormat="1" ht="66">
      <c r="B1946" s="55">
        <v>6985.5</v>
      </c>
      <c r="C1946" s="248" t="s">
        <v>2107</v>
      </c>
      <c r="D1946" s="11"/>
      <c r="E1946" s="91">
        <v>1</v>
      </c>
      <c r="F1946" s="9" t="s">
        <v>11</v>
      </c>
      <c r="G1946" s="16" t="s">
        <v>12</v>
      </c>
      <c r="H1946" s="17" t="s">
        <v>13</v>
      </c>
      <c r="I1946" s="16" t="s">
        <v>14</v>
      </c>
      <c r="J1946" s="39">
        <v>7544.34</v>
      </c>
      <c r="K1946" s="18">
        <v>7544.34</v>
      </c>
      <c r="L1946" s="969">
        <v>0</v>
      </c>
      <c r="M1946" s="39">
        <v>0</v>
      </c>
      <c r="N1946" s="1075">
        <v>0</v>
      </c>
      <c r="O1946" s="39">
        <v>0</v>
      </c>
      <c r="P1946" s="1075">
        <v>1</v>
      </c>
      <c r="Q1946" s="39">
        <v>7544.34</v>
      </c>
      <c r="R1946" s="1075">
        <v>0</v>
      </c>
      <c r="S1946" s="39">
        <v>0</v>
      </c>
      <c r="T1946" s="1075">
        <v>0</v>
      </c>
      <c r="U1946" s="39">
        <v>0</v>
      </c>
      <c r="V1946" s="1075">
        <v>0</v>
      </c>
      <c r="W1946" s="39">
        <v>0</v>
      </c>
      <c r="X1946" s="1075">
        <v>0</v>
      </c>
      <c r="Y1946" s="39">
        <v>0</v>
      </c>
      <c r="Z1946" s="1075">
        <v>0</v>
      </c>
      <c r="AA1946" s="39">
        <v>0</v>
      </c>
      <c r="AB1946" s="1075">
        <v>0</v>
      </c>
      <c r="AC1946" s="39">
        <v>0</v>
      </c>
      <c r="AD1946" s="1075">
        <v>0</v>
      </c>
      <c r="AE1946" s="39">
        <v>0</v>
      </c>
      <c r="AF1946" s="1075">
        <v>0</v>
      </c>
      <c r="AG1946" s="39">
        <v>0</v>
      </c>
      <c r="AH1946" s="1075">
        <v>0</v>
      </c>
      <c r="AI1946" s="39">
        <v>0</v>
      </c>
    </row>
    <row r="1947" spans="1:35" s="6" customFormat="1" ht="66">
      <c r="A1947" s="81"/>
      <c r="B1947" s="127"/>
      <c r="C1947" s="93" t="s">
        <v>2111</v>
      </c>
      <c r="D1947" s="11"/>
      <c r="E1947" s="91">
        <v>3</v>
      </c>
      <c r="F1947" s="9" t="s">
        <v>11</v>
      </c>
      <c r="G1947" s="16" t="s">
        <v>12</v>
      </c>
      <c r="H1947" s="17" t="s">
        <v>13</v>
      </c>
      <c r="I1947" s="16" t="s">
        <v>14</v>
      </c>
      <c r="J1947" s="39">
        <v>1700</v>
      </c>
      <c r="K1947" s="18">
        <v>5100</v>
      </c>
      <c r="L1947" s="969">
        <v>0</v>
      </c>
      <c r="M1947" s="39">
        <v>0</v>
      </c>
      <c r="N1947" s="1075">
        <v>0</v>
      </c>
      <c r="O1947" s="39">
        <v>0</v>
      </c>
      <c r="P1947" s="1075">
        <v>0</v>
      </c>
      <c r="Q1947" s="39">
        <v>0</v>
      </c>
      <c r="R1947" s="1075">
        <v>2</v>
      </c>
      <c r="S1947" s="39">
        <v>3400</v>
      </c>
      <c r="T1947" s="1075">
        <v>0</v>
      </c>
      <c r="U1947" s="39">
        <v>0</v>
      </c>
      <c r="V1947" s="1075">
        <v>0</v>
      </c>
      <c r="W1947" s="39">
        <v>0</v>
      </c>
      <c r="X1947" s="1075">
        <v>1</v>
      </c>
      <c r="Y1947" s="39">
        <v>1700</v>
      </c>
      <c r="Z1947" s="1075">
        <v>0</v>
      </c>
      <c r="AA1947" s="39">
        <v>0</v>
      </c>
      <c r="AB1947" s="1075">
        <v>0</v>
      </c>
      <c r="AC1947" s="39">
        <v>0</v>
      </c>
      <c r="AD1947" s="1075">
        <v>0</v>
      </c>
      <c r="AE1947" s="39">
        <v>0</v>
      </c>
      <c r="AF1947" s="1075">
        <v>0</v>
      </c>
      <c r="AG1947" s="39">
        <v>0</v>
      </c>
      <c r="AH1947" s="1075">
        <v>0</v>
      </c>
      <c r="AI1947" s="39">
        <v>0</v>
      </c>
    </row>
    <row r="1948" spans="1:35" s="6" customFormat="1" ht="66">
      <c r="A1948" s="81"/>
      <c r="B1948" s="127"/>
      <c r="C1948" s="93" t="s">
        <v>2112</v>
      </c>
      <c r="D1948" s="11"/>
      <c r="E1948" s="91">
        <v>1</v>
      </c>
      <c r="F1948" s="9" t="s">
        <v>11</v>
      </c>
      <c r="G1948" s="16" t="s">
        <v>12</v>
      </c>
      <c r="H1948" s="17" t="s">
        <v>13</v>
      </c>
      <c r="I1948" s="16" t="s">
        <v>14</v>
      </c>
      <c r="J1948" s="39">
        <v>9000</v>
      </c>
      <c r="K1948" s="18">
        <v>9000</v>
      </c>
      <c r="L1948" s="969">
        <v>0</v>
      </c>
      <c r="M1948" s="39">
        <v>0</v>
      </c>
      <c r="N1948" s="1075">
        <v>0</v>
      </c>
      <c r="O1948" s="39">
        <v>0</v>
      </c>
      <c r="P1948" s="1075">
        <v>0</v>
      </c>
      <c r="Q1948" s="39">
        <v>0</v>
      </c>
      <c r="R1948" s="1075">
        <v>0</v>
      </c>
      <c r="S1948" s="39">
        <v>0</v>
      </c>
      <c r="T1948" s="1075">
        <v>0</v>
      </c>
      <c r="U1948" s="39">
        <v>0</v>
      </c>
      <c r="V1948" s="1075">
        <v>0</v>
      </c>
      <c r="W1948" s="39">
        <v>0</v>
      </c>
      <c r="X1948" s="1075">
        <v>1</v>
      </c>
      <c r="Y1948" s="39">
        <v>9000</v>
      </c>
      <c r="Z1948" s="1075">
        <v>0</v>
      </c>
      <c r="AA1948" s="39">
        <v>0</v>
      </c>
      <c r="AB1948" s="1075">
        <v>0</v>
      </c>
      <c r="AC1948" s="39">
        <v>0</v>
      </c>
      <c r="AD1948" s="1075">
        <v>0</v>
      </c>
      <c r="AE1948" s="39">
        <v>0</v>
      </c>
      <c r="AF1948" s="1075">
        <v>0</v>
      </c>
      <c r="AG1948" s="39">
        <v>0</v>
      </c>
      <c r="AH1948" s="1075">
        <v>0</v>
      </c>
      <c r="AI1948" s="39">
        <v>0</v>
      </c>
    </row>
    <row r="1949" spans="1:35" s="6" customFormat="1" ht="26.25" customHeight="1">
      <c r="B1949" s="55">
        <v>2583.9</v>
      </c>
      <c r="C1949" s="279" t="s">
        <v>2113</v>
      </c>
      <c r="D1949" s="11"/>
      <c r="E1949" s="91">
        <v>1</v>
      </c>
      <c r="F1949" s="9" t="s">
        <v>11</v>
      </c>
      <c r="G1949" s="16" t="s">
        <v>12</v>
      </c>
      <c r="H1949" s="17" t="s">
        <v>13</v>
      </c>
      <c r="I1949" s="16" t="s">
        <v>14</v>
      </c>
      <c r="J1949" s="39">
        <v>2791</v>
      </c>
      <c r="K1949" s="18">
        <v>2791</v>
      </c>
      <c r="L1949" s="969">
        <v>0</v>
      </c>
      <c r="M1949" s="39">
        <v>0</v>
      </c>
      <c r="N1949" s="1075">
        <v>0</v>
      </c>
      <c r="O1949" s="39">
        <v>0</v>
      </c>
      <c r="P1949" s="1075">
        <v>0</v>
      </c>
      <c r="Q1949" s="39">
        <v>0</v>
      </c>
      <c r="R1949" s="1075">
        <v>0</v>
      </c>
      <c r="S1949" s="39">
        <v>0</v>
      </c>
      <c r="T1949" s="1075">
        <v>0</v>
      </c>
      <c r="U1949" s="39">
        <v>0</v>
      </c>
      <c r="V1949" s="1075">
        <v>0</v>
      </c>
      <c r="W1949" s="39">
        <v>0</v>
      </c>
      <c r="X1949" s="1075">
        <v>1</v>
      </c>
      <c r="Y1949" s="39">
        <v>2791</v>
      </c>
      <c r="Z1949" s="1075">
        <v>0</v>
      </c>
      <c r="AA1949" s="39">
        <v>0</v>
      </c>
      <c r="AB1949" s="1075">
        <v>0</v>
      </c>
      <c r="AC1949" s="39">
        <v>0</v>
      </c>
      <c r="AD1949" s="1075">
        <v>0</v>
      </c>
      <c r="AE1949" s="39">
        <v>0</v>
      </c>
      <c r="AF1949" s="1075">
        <v>0</v>
      </c>
      <c r="AG1949" s="39">
        <v>0</v>
      </c>
      <c r="AH1949" s="1075">
        <v>0</v>
      </c>
      <c r="AI1949" s="39">
        <v>0</v>
      </c>
    </row>
    <row r="1950" spans="1:35" s="6" customFormat="1" ht="66">
      <c r="B1950" s="55">
        <v>4872</v>
      </c>
      <c r="C1950" s="116" t="s">
        <v>2114</v>
      </c>
      <c r="D1950" s="11"/>
      <c r="E1950" s="91">
        <v>1</v>
      </c>
      <c r="F1950" s="9" t="s">
        <v>11</v>
      </c>
      <c r="G1950" s="16" t="s">
        <v>12</v>
      </c>
      <c r="H1950" s="17" t="s">
        <v>13</v>
      </c>
      <c r="I1950" s="16" t="s">
        <v>14</v>
      </c>
      <c r="J1950" s="39">
        <v>5262</v>
      </c>
      <c r="K1950" s="18">
        <v>5262</v>
      </c>
      <c r="L1950" s="969">
        <v>0</v>
      </c>
      <c r="M1950" s="39">
        <v>0</v>
      </c>
      <c r="N1950" s="1075">
        <v>0</v>
      </c>
      <c r="O1950" s="39">
        <v>0</v>
      </c>
      <c r="P1950" s="1075">
        <v>0</v>
      </c>
      <c r="Q1950" s="39">
        <v>0</v>
      </c>
      <c r="R1950" s="1075">
        <v>1</v>
      </c>
      <c r="S1950" s="39">
        <v>5262</v>
      </c>
      <c r="T1950" s="1075">
        <v>0</v>
      </c>
      <c r="U1950" s="39">
        <v>0</v>
      </c>
      <c r="V1950" s="1075">
        <v>0</v>
      </c>
      <c r="W1950" s="39">
        <v>0</v>
      </c>
      <c r="X1950" s="1075">
        <v>0</v>
      </c>
      <c r="Y1950" s="39">
        <v>0</v>
      </c>
      <c r="Z1950" s="1075">
        <v>0</v>
      </c>
      <c r="AA1950" s="39">
        <v>0</v>
      </c>
      <c r="AB1950" s="1075">
        <v>0</v>
      </c>
      <c r="AC1950" s="39">
        <v>0</v>
      </c>
      <c r="AD1950" s="1075">
        <v>0</v>
      </c>
      <c r="AE1950" s="39">
        <v>0</v>
      </c>
      <c r="AF1950" s="1075">
        <v>0</v>
      </c>
      <c r="AG1950" s="39">
        <v>0</v>
      </c>
      <c r="AH1950" s="1075">
        <v>0</v>
      </c>
      <c r="AI1950" s="39">
        <v>0</v>
      </c>
    </row>
    <row r="1951" spans="1:35" s="6" customFormat="1" ht="23.25">
      <c r="A1951" s="260" t="s">
        <v>2062</v>
      </c>
      <c r="B1951" s="945">
        <v>51906</v>
      </c>
      <c r="C1951" s="200" t="s">
        <v>2115</v>
      </c>
      <c r="D1951" s="14"/>
      <c r="E1951" s="91"/>
      <c r="F1951" s="14"/>
      <c r="G1951" s="16"/>
      <c r="H1951" s="17"/>
      <c r="I1951" s="16"/>
      <c r="J1951" s="39"/>
      <c r="K1951" s="18">
        <v>230840</v>
      </c>
      <c r="L1951" s="969">
        <v>4</v>
      </c>
      <c r="M1951" s="39">
        <v>230840</v>
      </c>
      <c r="N1951" s="1075">
        <v>0</v>
      </c>
      <c r="O1951" s="39">
        <v>0</v>
      </c>
      <c r="P1951" s="1075">
        <v>0</v>
      </c>
      <c r="Q1951" s="39">
        <v>0</v>
      </c>
      <c r="R1951" s="1075">
        <v>0</v>
      </c>
      <c r="S1951" s="39">
        <v>0</v>
      </c>
      <c r="T1951" s="1075">
        <v>0</v>
      </c>
      <c r="U1951" s="39">
        <v>0</v>
      </c>
      <c r="V1951" s="1075">
        <v>0</v>
      </c>
      <c r="W1951" s="39">
        <v>0</v>
      </c>
      <c r="X1951" s="1075">
        <v>0</v>
      </c>
      <c r="Y1951" s="39">
        <v>0</v>
      </c>
      <c r="Z1951" s="1075">
        <v>0</v>
      </c>
      <c r="AA1951" s="39">
        <v>0</v>
      </c>
      <c r="AB1951" s="1075">
        <v>0</v>
      </c>
      <c r="AC1951" s="39">
        <v>0</v>
      </c>
      <c r="AD1951" s="1075">
        <v>0</v>
      </c>
      <c r="AE1951" s="39">
        <v>0</v>
      </c>
      <c r="AF1951" s="1075">
        <v>0</v>
      </c>
      <c r="AG1951" s="39">
        <v>0</v>
      </c>
      <c r="AH1951" s="1075">
        <v>0</v>
      </c>
      <c r="AI1951" s="39">
        <v>0</v>
      </c>
    </row>
    <row r="1952" spans="1:35" s="6" customFormat="1" ht="36">
      <c r="A1952" s="81"/>
      <c r="B1952" s="117"/>
      <c r="C1952" s="90" t="s">
        <v>2116</v>
      </c>
      <c r="D1952" s="63"/>
      <c r="E1952" s="91">
        <v>2</v>
      </c>
      <c r="F1952" s="64" t="s">
        <v>11</v>
      </c>
      <c r="G1952" s="65"/>
      <c r="H1952" s="266"/>
      <c r="I1952" s="65"/>
      <c r="J1952" s="118">
        <v>67280</v>
      </c>
      <c r="K1952" s="119">
        <v>134560</v>
      </c>
      <c r="L1952" s="1134">
        <v>2</v>
      </c>
      <c r="M1952" s="118">
        <v>134560</v>
      </c>
      <c r="N1952" s="1089">
        <v>0</v>
      </c>
      <c r="O1952" s="118">
        <v>0</v>
      </c>
      <c r="P1952" s="1089">
        <v>0</v>
      </c>
      <c r="Q1952" s="118">
        <v>0</v>
      </c>
      <c r="R1952" s="1089">
        <v>0</v>
      </c>
      <c r="S1952" s="118">
        <v>0</v>
      </c>
      <c r="T1952" s="1089">
        <v>0</v>
      </c>
      <c r="U1952" s="118">
        <v>0</v>
      </c>
      <c r="V1952" s="1089">
        <v>0</v>
      </c>
      <c r="W1952" s="118">
        <v>0</v>
      </c>
      <c r="X1952" s="1089">
        <v>0</v>
      </c>
      <c r="Y1952" s="118">
        <v>0</v>
      </c>
      <c r="Z1952" s="1089">
        <v>0</v>
      </c>
      <c r="AA1952" s="118">
        <v>0</v>
      </c>
      <c r="AB1952" s="1089">
        <v>0</v>
      </c>
      <c r="AC1952" s="118">
        <v>0</v>
      </c>
      <c r="AD1952" s="1089">
        <v>0</v>
      </c>
      <c r="AE1952" s="118">
        <v>0</v>
      </c>
      <c r="AF1952" s="1089">
        <v>0</v>
      </c>
      <c r="AG1952" s="118">
        <v>0</v>
      </c>
      <c r="AH1952" s="1089">
        <v>0</v>
      </c>
      <c r="AI1952" s="118">
        <v>0</v>
      </c>
    </row>
    <row r="1953" spans="1:35" s="150" customFormat="1" ht="80.099999999999994" customHeight="1">
      <c r="A1953" s="81"/>
      <c r="B1953" s="127"/>
      <c r="C1953" s="92" t="s">
        <v>2117</v>
      </c>
      <c r="D1953" s="11"/>
      <c r="E1953" s="91">
        <v>1</v>
      </c>
      <c r="F1953" s="9" t="s">
        <v>11</v>
      </c>
      <c r="G1953" s="113"/>
      <c r="H1953" s="267"/>
      <c r="I1953" s="113"/>
      <c r="J1953" s="252">
        <v>80620</v>
      </c>
      <c r="K1953" s="253">
        <v>80620</v>
      </c>
      <c r="L1953" s="1141">
        <v>1</v>
      </c>
      <c r="M1953" s="252">
        <v>80620</v>
      </c>
      <c r="N1953" s="1101">
        <v>0</v>
      </c>
      <c r="O1953" s="252">
        <v>0</v>
      </c>
      <c r="P1953" s="1101">
        <v>0</v>
      </c>
      <c r="Q1953" s="252">
        <v>0</v>
      </c>
      <c r="R1953" s="1101">
        <v>0</v>
      </c>
      <c r="S1953" s="252">
        <v>0</v>
      </c>
      <c r="T1953" s="1101">
        <v>0</v>
      </c>
      <c r="U1953" s="252">
        <v>0</v>
      </c>
      <c r="V1953" s="1101">
        <v>0</v>
      </c>
      <c r="W1953" s="252">
        <v>0</v>
      </c>
      <c r="X1953" s="1101">
        <v>0</v>
      </c>
      <c r="Y1953" s="252">
        <v>0</v>
      </c>
      <c r="Z1953" s="1101">
        <v>0</v>
      </c>
      <c r="AA1953" s="252">
        <v>0</v>
      </c>
      <c r="AB1953" s="1101">
        <v>0</v>
      </c>
      <c r="AC1953" s="252">
        <v>0</v>
      </c>
      <c r="AD1953" s="1101">
        <v>0</v>
      </c>
      <c r="AE1953" s="252">
        <v>0</v>
      </c>
      <c r="AF1953" s="1101">
        <v>0</v>
      </c>
      <c r="AG1953" s="252">
        <v>0</v>
      </c>
      <c r="AH1953" s="1101">
        <v>0</v>
      </c>
      <c r="AI1953" s="252">
        <v>0</v>
      </c>
    </row>
    <row r="1954" spans="1:35" s="150" customFormat="1" ht="22.5" customHeight="1">
      <c r="A1954" s="81"/>
      <c r="B1954" s="127"/>
      <c r="C1954" s="92" t="s">
        <v>2118</v>
      </c>
      <c r="D1954" s="11"/>
      <c r="E1954" s="91">
        <v>1</v>
      </c>
      <c r="F1954" s="9" t="s">
        <v>11</v>
      </c>
      <c r="G1954" s="113"/>
      <c r="H1954" s="267"/>
      <c r="I1954" s="113"/>
      <c r="J1954" s="252">
        <v>15660</v>
      </c>
      <c r="K1954" s="253">
        <v>15660</v>
      </c>
      <c r="L1954" s="1141">
        <v>1</v>
      </c>
      <c r="M1954" s="252">
        <v>15660</v>
      </c>
      <c r="N1954" s="1101">
        <v>0</v>
      </c>
      <c r="O1954" s="252">
        <v>0</v>
      </c>
      <c r="P1954" s="1101">
        <v>0</v>
      </c>
      <c r="Q1954" s="252">
        <v>0</v>
      </c>
      <c r="R1954" s="1101">
        <v>0</v>
      </c>
      <c r="S1954" s="252">
        <v>0</v>
      </c>
      <c r="T1954" s="1101">
        <v>0</v>
      </c>
      <c r="U1954" s="252">
        <v>0</v>
      </c>
      <c r="V1954" s="1101">
        <v>0</v>
      </c>
      <c r="W1954" s="252">
        <v>0</v>
      </c>
      <c r="X1954" s="1101">
        <v>0</v>
      </c>
      <c r="Y1954" s="252">
        <v>0</v>
      </c>
      <c r="Z1954" s="1101">
        <v>0</v>
      </c>
      <c r="AA1954" s="252">
        <v>0</v>
      </c>
      <c r="AB1954" s="1101">
        <v>0</v>
      </c>
      <c r="AC1954" s="252">
        <v>0</v>
      </c>
      <c r="AD1954" s="1101">
        <v>0</v>
      </c>
      <c r="AE1954" s="252">
        <v>0</v>
      </c>
      <c r="AF1954" s="1101">
        <v>0</v>
      </c>
      <c r="AG1954" s="252">
        <v>0</v>
      </c>
      <c r="AH1954" s="1101">
        <v>0</v>
      </c>
      <c r="AI1954" s="252">
        <v>0</v>
      </c>
    </row>
    <row r="1955" spans="1:35" s="150" customFormat="1" ht="25.5" customHeight="1">
      <c r="A1955" s="6"/>
      <c r="B1955" s="50">
        <v>51907</v>
      </c>
      <c r="C1955" s="948" t="s">
        <v>2119</v>
      </c>
      <c r="D1955" s="11"/>
      <c r="E1955" s="964"/>
      <c r="F1955" s="964"/>
      <c r="G1955" s="964"/>
      <c r="H1955" s="964"/>
      <c r="I1955" s="964"/>
      <c r="J1955" s="964"/>
      <c r="K1955" s="964">
        <v>4341</v>
      </c>
      <c r="L1955" s="988">
        <v>0</v>
      </c>
      <c r="M1955" s="964">
        <v>0</v>
      </c>
      <c r="N1955" s="988">
        <v>0</v>
      </c>
      <c r="O1955" s="964">
        <v>0</v>
      </c>
      <c r="P1955" s="988">
        <v>0</v>
      </c>
      <c r="Q1955" s="964">
        <v>0</v>
      </c>
      <c r="R1955" s="988">
        <v>1</v>
      </c>
      <c r="S1955" s="964">
        <v>4341</v>
      </c>
      <c r="T1955" s="988">
        <v>0</v>
      </c>
      <c r="U1955" s="964">
        <v>0</v>
      </c>
      <c r="V1955" s="988">
        <v>0</v>
      </c>
      <c r="W1955" s="964">
        <v>0</v>
      </c>
      <c r="X1955" s="988">
        <v>0</v>
      </c>
      <c r="Y1955" s="964">
        <v>0</v>
      </c>
      <c r="Z1955" s="988">
        <v>0</v>
      </c>
      <c r="AA1955" s="964">
        <v>0</v>
      </c>
      <c r="AB1955" s="988">
        <v>0</v>
      </c>
      <c r="AC1955" s="964">
        <v>0</v>
      </c>
      <c r="AD1955" s="988">
        <v>0</v>
      </c>
      <c r="AE1955" s="964">
        <v>0</v>
      </c>
      <c r="AF1955" s="988">
        <v>0</v>
      </c>
      <c r="AG1955" s="964">
        <v>0</v>
      </c>
      <c r="AH1955" s="988">
        <v>0</v>
      </c>
      <c r="AI1955" s="964">
        <v>0</v>
      </c>
    </row>
    <row r="1956" spans="1:35" s="150" customFormat="1" ht="66">
      <c r="A1956" s="6"/>
      <c r="B1956" s="55">
        <v>4019.4</v>
      </c>
      <c r="C1956" s="92" t="s">
        <v>2120</v>
      </c>
      <c r="D1956" s="11"/>
      <c r="E1956" s="91">
        <v>1</v>
      </c>
      <c r="F1956" s="9" t="s">
        <v>11</v>
      </c>
      <c r="G1956" s="16" t="s">
        <v>12</v>
      </c>
      <c r="H1956" s="17" t="s">
        <v>13</v>
      </c>
      <c r="I1956" s="16" t="s">
        <v>14</v>
      </c>
      <c r="J1956" s="39">
        <v>4341</v>
      </c>
      <c r="K1956" s="18">
        <v>4341</v>
      </c>
      <c r="L1956" s="969">
        <v>0</v>
      </c>
      <c r="M1956" s="39">
        <v>0</v>
      </c>
      <c r="N1956" s="1075">
        <v>0</v>
      </c>
      <c r="O1956" s="39">
        <v>0</v>
      </c>
      <c r="P1956" s="1075">
        <v>0</v>
      </c>
      <c r="Q1956" s="39">
        <v>0</v>
      </c>
      <c r="R1956" s="1075">
        <v>1</v>
      </c>
      <c r="S1956" s="39">
        <v>4341</v>
      </c>
      <c r="T1956" s="1075">
        <v>0</v>
      </c>
      <c r="U1956" s="39">
        <v>0</v>
      </c>
      <c r="V1956" s="1075">
        <v>0</v>
      </c>
      <c r="W1956" s="39">
        <v>0</v>
      </c>
      <c r="X1956" s="1075">
        <v>0</v>
      </c>
      <c r="Y1956" s="39">
        <v>0</v>
      </c>
      <c r="Z1956" s="1075">
        <v>0</v>
      </c>
      <c r="AA1956" s="39">
        <v>0</v>
      </c>
      <c r="AB1956" s="1075">
        <v>0</v>
      </c>
      <c r="AC1956" s="39">
        <v>0</v>
      </c>
      <c r="AD1956" s="1075">
        <v>0</v>
      </c>
      <c r="AE1956" s="39">
        <v>0</v>
      </c>
      <c r="AF1956" s="1075">
        <v>0</v>
      </c>
      <c r="AG1956" s="39">
        <v>0</v>
      </c>
      <c r="AH1956" s="1075">
        <v>0</v>
      </c>
      <c r="AI1956" s="39">
        <v>0</v>
      </c>
    </row>
    <row r="1957" spans="1:35" s="150" customFormat="1" ht="22.5" customHeight="1">
      <c r="A1957" s="6"/>
      <c r="B1957" s="50">
        <v>51908</v>
      </c>
      <c r="C1957" s="948" t="s">
        <v>2121</v>
      </c>
      <c r="D1957" s="11"/>
      <c r="E1957" s="964"/>
      <c r="F1957" s="964"/>
      <c r="G1957" s="964"/>
      <c r="H1957" s="964"/>
      <c r="I1957" s="964"/>
      <c r="J1957" s="964"/>
      <c r="K1957" s="964">
        <v>2879155</v>
      </c>
      <c r="L1957" s="988">
        <v>21</v>
      </c>
      <c r="M1957" s="964">
        <v>2483096</v>
      </c>
      <c r="N1957" s="988">
        <v>0</v>
      </c>
      <c r="O1957" s="964">
        <v>0</v>
      </c>
      <c r="P1957" s="988">
        <v>29</v>
      </c>
      <c r="Q1957" s="964">
        <v>171192</v>
      </c>
      <c r="R1957" s="988">
        <v>25</v>
      </c>
      <c r="S1957" s="964">
        <v>122503</v>
      </c>
      <c r="T1957" s="988">
        <v>6</v>
      </c>
      <c r="U1957" s="964">
        <v>66489</v>
      </c>
      <c r="V1957" s="988">
        <v>1</v>
      </c>
      <c r="W1957" s="964">
        <v>2237</v>
      </c>
      <c r="X1957" s="988">
        <v>2</v>
      </c>
      <c r="Y1957" s="964">
        <v>33638</v>
      </c>
      <c r="Z1957" s="988">
        <v>0</v>
      </c>
      <c r="AA1957" s="964">
        <v>0</v>
      </c>
      <c r="AB1957" s="988">
        <v>0</v>
      </c>
      <c r="AC1957" s="964">
        <v>0</v>
      </c>
      <c r="AD1957" s="988">
        <v>0</v>
      </c>
      <c r="AE1957" s="964">
        <v>0</v>
      </c>
      <c r="AF1957" s="988">
        <v>0</v>
      </c>
      <c r="AG1957" s="964">
        <v>0</v>
      </c>
      <c r="AH1957" s="988">
        <v>0</v>
      </c>
      <c r="AI1957" s="964">
        <v>0</v>
      </c>
    </row>
    <row r="1958" spans="1:35" s="150" customFormat="1" ht="66">
      <c r="A1958" s="6"/>
      <c r="B1958" s="55">
        <v>15572.395</v>
      </c>
      <c r="C1958" s="140" t="s">
        <v>2122</v>
      </c>
      <c r="D1958" s="132"/>
      <c r="E1958" s="91">
        <v>11</v>
      </c>
      <c r="F1958" s="31" t="s">
        <v>11</v>
      </c>
      <c r="G1958" s="16" t="s">
        <v>12</v>
      </c>
      <c r="H1958" s="17" t="s">
        <v>13</v>
      </c>
      <c r="I1958" s="16" t="s">
        <v>14</v>
      </c>
      <c r="J1958" s="39">
        <v>16819</v>
      </c>
      <c r="K1958" s="18">
        <v>185009</v>
      </c>
      <c r="L1958" s="969">
        <v>0</v>
      </c>
      <c r="M1958" s="39">
        <v>0</v>
      </c>
      <c r="N1958" s="1075">
        <v>0</v>
      </c>
      <c r="O1958" s="39">
        <v>0</v>
      </c>
      <c r="P1958" s="1075">
        <v>4</v>
      </c>
      <c r="Q1958" s="39">
        <v>67276</v>
      </c>
      <c r="R1958" s="1075">
        <v>2</v>
      </c>
      <c r="S1958" s="39">
        <v>33638</v>
      </c>
      <c r="T1958" s="1075">
        <v>3</v>
      </c>
      <c r="U1958" s="39">
        <v>50457</v>
      </c>
      <c r="V1958" s="1075">
        <v>0</v>
      </c>
      <c r="W1958" s="39">
        <v>0</v>
      </c>
      <c r="X1958" s="1075">
        <v>2</v>
      </c>
      <c r="Y1958" s="39">
        <v>33638</v>
      </c>
      <c r="Z1958" s="1075">
        <v>0</v>
      </c>
      <c r="AA1958" s="39">
        <v>0</v>
      </c>
      <c r="AB1958" s="1075">
        <v>0</v>
      </c>
      <c r="AC1958" s="39">
        <v>0</v>
      </c>
      <c r="AD1958" s="1075">
        <v>0</v>
      </c>
      <c r="AE1958" s="39">
        <v>0</v>
      </c>
      <c r="AF1958" s="1075">
        <v>0</v>
      </c>
      <c r="AG1958" s="39">
        <v>0</v>
      </c>
      <c r="AH1958" s="1075">
        <v>0</v>
      </c>
      <c r="AI1958" s="39">
        <v>0</v>
      </c>
    </row>
    <row r="1959" spans="1:35" s="150" customFormat="1" ht="66">
      <c r="A1959" s="124"/>
      <c r="B1959" s="127"/>
      <c r="C1959" s="140" t="s">
        <v>2123</v>
      </c>
      <c r="D1959" s="11"/>
      <c r="E1959" s="91">
        <v>0</v>
      </c>
      <c r="F1959" s="31" t="s">
        <v>11</v>
      </c>
      <c r="G1959" s="16" t="s">
        <v>12</v>
      </c>
      <c r="H1959" s="17" t="s">
        <v>13</v>
      </c>
      <c r="I1959" s="16" t="s">
        <v>14</v>
      </c>
      <c r="J1959" s="16">
        <v>5000</v>
      </c>
      <c r="K1959" s="997">
        <v>0</v>
      </c>
      <c r="L1959" s="1086">
        <v>0</v>
      </c>
      <c r="M1959" s="16">
        <v>0</v>
      </c>
      <c r="N1959" s="1086">
        <v>0</v>
      </c>
      <c r="O1959" s="16">
        <v>0</v>
      </c>
      <c r="P1959" s="1086">
        <v>0</v>
      </c>
      <c r="Q1959" s="16">
        <v>0</v>
      </c>
      <c r="R1959" s="1086">
        <v>0</v>
      </c>
      <c r="S1959" s="16">
        <v>0</v>
      </c>
      <c r="T1959" s="1086">
        <v>0</v>
      </c>
      <c r="U1959" s="16">
        <v>0</v>
      </c>
      <c r="V1959" s="1086">
        <v>0</v>
      </c>
      <c r="W1959" s="16">
        <v>0</v>
      </c>
      <c r="X1959" s="1086">
        <v>0</v>
      </c>
      <c r="Y1959" s="16">
        <v>0</v>
      </c>
      <c r="Z1959" s="1086">
        <v>0</v>
      </c>
      <c r="AA1959" s="16">
        <v>0</v>
      </c>
      <c r="AB1959" s="1086">
        <v>0</v>
      </c>
      <c r="AC1959" s="16">
        <v>0</v>
      </c>
      <c r="AD1959" s="1086">
        <v>0</v>
      </c>
      <c r="AE1959" s="16">
        <v>0</v>
      </c>
      <c r="AF1959" s="1086">
        <v>0</v>
      </c>
      <c r="AG1959" s="16">
        <v>0</v>
      </c>
      <c r="AH1959" s="1086">
        <v>0</v>
      </c>
      <c r="AI1959" s="16">
        <v>0</v>
      </c>
    </row>
    <row r="1960" spans="1:35" s="150" customFormat="1" ht="66">
      <c r="A1960" s="124"/>
      <c r="B1960" s="127"/>
      <c r="C1960" s="140" t="s">
        <v>2124</v>
      </c>
      <c r="D1960" s="11"/>
      <c r="E1960" s="91">
        <v>0</v>
      </c>
      <c r="F1960" s="31" t="s">
        <v>11</v>
      </c>
      <c r="G1960" s="16" t="s">
        <v>12</v>
      </c>
      <c r="H1960" s="17" t="s">
        <v>13</v>
      </c>
      <c r="I1960" s="16" t="s">
        <v>14</v>
      </c>
      <c r="J1960" s="16">
        <v>5220</v>
      </c>
      <c r="K1960" s="997">
        <v>0</v>
      </c>
      <c r="L1960" s="1086">
        <v>0</v>
      </c>
      <c r="M1960" s="16">
        <v>0</v>
      </c>
      <c r="N1960" s="1086">
        <v>0</v>
      </c>
      <c r="O1960" s="16">
        <v>0</v>
      </c>
      <c r="P1960" s="1086">
        <v>0</v>
      </c>
      <c r="Q1960" s="16">
        <v>0</v>
      </c>
      <c r="R1960" s="1086">
        <v>0</v>
      </c>
      <c r="S1960" s="16">
        <v>0</v>
      </c>
      <c r="T1960" s="1086">
        <v>0</v>
      </c>
      <c r="U1960" s="16">
        <v>0</v>
      </c>
      <c r="V1960" s="1086">
        <v>0</v>
      </c>
      <c r="W1960" s="16">
        <v>0</v>
      </c>
      <c r="X1960" s="1086">
        <v>0</v>
      </c>
      <c r="Y1960" s="16">
        <v>0</v>
      </c>
      <c r="Z1960" s="1086">
        <v>0</v>
      </c>
      <c r="AA1960" s="16">
        <v>0</v>
      </c>
      <c r="AB1960" s="1086">
        <v>0</v>
      </c>
      <c r="AC1960" s="16">
        <v>0</v>
      </c>
      <c r="AD1960" s="1086">
        <v>0</v>
      </c>
      <c r="AE1960" s="16">
        <v>0</v>
      </c>
      <c r="AF1960" s="1086">
        <v>0</v>
      </c>
      <c r="AG1960" s="16">
        <v>0</v>
      </c>
      <c r="AH1960" s="1086">
        <v>0</v>
      </c>
      <c r="AI1960" s="16">
        <v>0</v>
      </c>
    </row>
    <row r="1961" spans="1:35" s="150" customFormat="1" ht="90">
      <c r="A1961" s="173"/>
      <c r="B1961" s="174"/>
      <c r="C1961" s="268" t="s">
        <v>2125</v>
      </c>
      <c r="D1961" s="11"/>
      <c r="E1961" s="91">
        <v>3</v>
      </c>
      <c r="F1961" s="9" t="s">
        <v>11</v>
      </c>
      <c r="G1961" s="16" t="s">
        <v>12</v>
      </c>
      <c r="H1961" s="17" t="s">
        <v>13</v>
      </c>
      <c r="I1961" s="16" t="s">
        <v>14</v>
      </c>
      <c r="J1961" s="269">
        <v>10672</v>
      </c>
      <c r="K1961" s="270">
        <v>32016</v>
      </c>
      <c r="L1961" s="1142">
        <v>3</v>
      </c>
      <c r="M1961" s="269">
        <v>32016</v>
      </c>
      <c r="N1961" s="1103">
        <v>0</v>
      </c>
      <c r="O1961" s="269">
        <v>0</v>
      </c>
      <c r="P1961" s="1103">
        <v>0</v>
      </c>
      <c r="Q1961" s="269">
        <v>0</v>
      </c>
      <c r="R1961" s="1103">
        <v>0</v>
      </c>
      <c r="S1961" s="269">
        <v>0</v>
      </c>
      <c r="T1961" s="1103">
        <v>0</v>
      </c>
      <c r="U1961" s="269">
        <v>0</v>
      </c>
      <c r="V1961" s="1103">
        <v>0</v>
      </c>
      <c r="W1961" s="269">
        <v>0</v>
      </c>
      <c r="X1961" s="1103">
        <v>0</v>
      </c>
      <c r="Y1961" s="269">
        <v>0</v>
      </c>
      <c r="Z1961" s="1103">
        <v>0</v>
      </c>
      <c r="AA1961" s="269">
        <v>0</v>
      </c>
      <c r="AB1961" s="1103">
        <v>0</v>
      </c>
      <c r="AC1961" s="269">
        <v>0</v>
      </c>
      <c r="AD1961" s="1103">
        <v>0</v>
      </c>
      <c r="AE1961" s="269">
        <v>0</v>
      </c>
      <c r="AF1961" s="1103">
        <v>0</v>
      </c>
      <c r="AG1961" s="269">
        <v>0</v>
      </c>
      <c r="AH1961" s="1103">
        <v>0</v>
      </c>
      <c r="AI1961" s="269">
        <v>0</v>
      </c>
    </row>
    <row r="1962" spans="1:35" s="150" customFormat="1" ht="66">
      <c r="A1962" s="173"/>
      <c r="B1962" s="174"/>
      <c r="C1962" s="268" t="s">
        <v>2126</v>
      </c>
      <c r="D1962" s="11"/>
      <c r="E1962" s="91">
        <v>4</v>
      </c>
      <c r="F1962" s="9" t="s">
        <v>11</v>
      </c>
      <c r="G1962" s="16" t="s">
        <v>12</v>
      </c>
      <c r="H1962" s="17" t="s">
        <v>13</v>
      </c>
      <c r="I1962" s="16" t="s">
        <v>14</v>
      </c>
      <c r="J1962" s="269">
        <v>3248</v>
      </c>
      <c r="K1962" s="270">
        <v>12992</v>
      </c>
      <c r="L1962" s="1142">
        <v>4</v>
      </c>
      <c r="M1962" s="269">
        <v>12992</v>
      </c>
      <c r="N1962" s="1103">
        <v>0</v>
      </c>
      <c r="O1962" s="269">
        <v>0</v>
      </c>
      <c r="P1962" s="1103">
        <v>0</v>
      </c>
      <c r="Q1962" s="269">
        <v>0</v>
      </c>
      <c r="R1962" s="1103">
        <v>0</v>
      </c>
      <c r="S1962" s="269">
        <v>0</v>
      </c>
      <c r="T1962" s="1103">
        <v>0</v>
      </c>
      <c r="U1962" s="269">
        <v>0</v>
      </c>
      <c r="V1962" s="1103">
        <v>0</v>
      </c>
      <c r="W1962" s="269">
        <v>0</v>
      </c>
      <c r="X1962" s="1103">
        <v>0</v>
      </c>
      <c r="Y1962" s="269">
        <v>0</v>
      </c>
      <c r="Z1962" s="1103">
        <v>0</v>
      </c>
      <c r="AA1962" s="269">
        <v>0</v>
      </c>
      <c r="AB1962" s="1103">
        <v>0</v>
      </c>
      <c r="AC1962" s="269">
        <v>0</v>
      </c>
      <c r="AD1962" s="1103">
        <v>0</v>
      </c>
      <c r="AE1962" s="269">
        <v>0</v>
      </c>
      <c r="AF1962" s="1103">
        <v>0</v>
      </c>
      <c r="AG1962" s="269">
        <v>0</v>
      </c>
      <c r="AH1962" s="1103">
        <v>0</v>
      </c>
      <c r="AI1962" s="269">
        <v>0</v>
      </c>
    </row>
    <row r="1963" spans="1:35" s="6" customFormat="1" ht="123.75">
      <c r="A1963" s="173"/>
      <c r="B1963" s="174"/>
      <c r="C1963" s="268" t="s">
        <v>2127</v>
      </c>
      <c r="D1963" s="11"/>
      <c r="E1963" s="91">
        <v>3</v>
      </c>
      <c r="F1963" s="9" t="s">
        <v>11</v>
      </c>
      <c r="G1963" s="16" t="s">
        <v>12</v>
      </c>
      <c r="H1963" s="17" t="s">
        <v>13</v>
      </c>
      <c r="I1963" s="16" t="s">
        <v>14</v>
      </c>
      <c r="J1963" s="269">
        <v>40600</v>
      </c>
      <c r="K1963" s="270">
        <v>121800</v>
      </c>
      <c r="L1963" s="1142">
        <v>3</v>
      </c>
      <c r="M1963" s="269">
        <v>121800</v>
      </c>
      <c r="N1963" s="1103">
        <v>0</v>
      </c>
      <c r="O1963" s="269">
        <v>0</v>
      </c>
      <c r="P1963" s="1103">
        <v>0</v>
      </c>
      <c r="Q1963" s="269">
        <v>0</v>
      </c>
      <c r="R1963" s="1103">
        <v>0</v>
      </c>
      <c r="S1963" s="269">
        <v>0</v>
      </c>
      <c r="T1963" s="1103">
        <v>0</v>
      </c>
      <c r="U1963" s="269">
        <v>0</v>
      </c>
      <c r="V1963" s="1103">
        <v>0</v>
      </c>
      <c r="W1963" s="269">
        <v>0</v>
      </c>
      <c r="X1963" s="1103">
        <v>0</v>
      </c>
      <c r="Y1963" s="269">
        <v>0</v>
      </c>
      <c r="Z1963" s="1103">
        <v>0</v>
      </c>
      <c r="AA1963" s="269">
        <v>0</v>
      </c>
      <c r="AB1963" s="1103">
        <v>0</v>
      </c>
      <c r="AC1963" s="269">
        <v>0</v>
      </c>
      <c r="AD1963" s="1103">
        <v>0</v>
      </c>
      <c r="AE1963" s="269">
        <v>0</v>
      </c>
      <c r="AF1963" s="1103">
        <v>0</v>
      </c>
      <c r="AG1963" s="269">
        <v>0</v>
      </c>
      <c r="AH1963" s="1103">
        <v>0</v>
      </c>
      <c r="AI1963" s="269">
        <v>0</v>
      </c>
    </row>
    <row r="1964" spans="1:35" s="6" customFormat="1" ht="66">
      <c r="A1964" s="173"/>
      <c r="B1964" s="174"/>
      <c r="C1964" s="268" t="s">
        <v>2128</v>
      </c>
      <c r="D1964" s="11"/>
      <c r="E1964" s="91">
        <v>2</v>
      </c>
      <c r="F1964" s="9" t="s">
        <v>11</v>
      </c>
      <c r="G1964" s="16" t="s">
        <v>12</v>
      </c>
      <c r="H1964" s="17" t="s">
        <v>13</v>
      </c>
      <c r="I1964" s="16" t="s">
        <v>14</v>
      </c>
      <c r="J1964" s="269">
        <v>4524</v>
      </c>
      <c r="K1964" s="270">
        <v>9048</v>
      </c>
      <c r="L1964" s="1142">
        <v>2</v>
      </c>
      <c r="M1964" s="269">
        <v>9048</v>
      </c>
      <c r="N1964" s="1103">
        <v>0</v>
      </c>
      <c r="O1964" s="269">
        <v>0</v>
      </c>
      <c r="P1964" s="1103">
        <v>0</v>
      </c>
      <c r="Q1964" s="269">
        <v>0</v>
      </c>
      <c r="R1964" s="1103">
        <v>0</v>
      </c>
      <c r="S1964" s="269">
        <v>0</v>
      </c>
      <c r="T1964" s="1103">
        <v>0</v>
      </c>
      <c r="U1964" s="269">
        <v>0</v>
      </c>
      <c r="V1964" s="1103">
        <v>0</v>
      </c>
      <c r="W1964" s="269">
        <v>0</v>
      </c>
      <c r="X1964" s="1103">
        <v>0</v>
      </c>
      <c r="Y1964" s="269">
        <v>0</v>
      </c>
      <c r="Z1964" s="1103">
        <v>0</v>
      </c>
      <c r="AA1964" s="269">
        <v>0</v>
      </c>
      <c r="AB1964" s="1103">
        <v>0</v>
      </c>
      <c r="AC1964" s="269">
        <v>0</v>
      </c>
      <c r="AD1964" s="1103">
        <v>0</v>
      </c>
      <c r="AE1964" s="269">
        <v>0</v>
      </c>
      <c r="AF1964" s="1103">
        <v>0</v>
      </c>
      <c r="AG1964" s="269">
        <v>0</v>
      </c>
      <c r="AH1964" s="1103">
        <v>0</v>
      </c>
      <c r="AI1964" s="269">
        <v>0</v>
      </c>
    </row>
    <row r="1965" spans="1:35" s="6" customFormat="1" ht="66" customHeight="1">
      <c r="A1965" s="173"/>
      <c r="B1965" s="174"/>
      <c r="C1965" s="268" t="s">
        <v>2129</v>
      </c>
      <c r="D1965" s="11"/>
      <c r="E1965" s="91">
        <v>2</v>
      </c>
      <c r="F1965" s="9" t="s">
        <v>11</v>
      </c>
      <c r="G1965" s="16" t="s">
        <v>12</v>
      </c>
      <c r="H1965" s="17" t="s">
        <v>13</v>
      </c>
      <c r="I1965" s="16" t="s">
        <v>14</v>
      </c>
      <c r="J1965" s="269">
        <v>609000</v>
      </c>
      <c r="K1965" s="270">
        <v>1218000</v>
      </c>
      <c r="L1965" s="1142">
        <v>2</v>
      </c>
      <c r="M1965" s="269">
        <v>1218000</v>
      </c>
      <c r="N1965" s="1103">
        <v>0</v>
      </c>
      <c r="O1965" s="269">
        <v>0</v>
      </c>
      <c r="P1965" s="1103">
        <v>0</v>
      </c>
      <c r="Q1965" s="269">
        <v>0</v>
      </c>
      <c r="R1965" s="1103">
        <v>0</v>
      </c>
      <c r="S1965" s="269">
        <v>0</v>
      </c>
      <c r="T1965" s="1103">
        <v>0</v>
      </c>
      <c r="U1965" s="269">
        <v>0</v>
      </c>
      <c r="V1965" s="1103">
        <v>0</v>
      </c>
      <c r="W1965" s="269">
        <v>0</v>
      </c>
      <c r="X1965" s="1103">
        <v>0</v>
      </c>
      <c r="Y1965" s="269">
        <v>0</v>
      </c>
      <c r="Z1965" s="1103">
        <v>0</v>
      </c>
      <c r="AA1965" s="269">
        <v>0</v>
      </c>
      <c r="AB1965" s="1103">
        <v>0</v>
      </c>
      <c r="AC1965" s="269">
        <v>0</v>
      </c>
      <c r="AD1965" s="1103">
        <v>0</v>
      </c>
      <c r="AE1965" s="269">
        <v>0</v>
      </c>
      <c r="AF1965" s="1103">
        <v>0</v>
      </c>
      <c r="AG1965" s="269">
        <v>0</v>
      </c>
      <c r="AH1965" s="1103">
        <v>0</v>
      </c>
      <c r="AI1965" s="269">
        <v>0</v>
      </c>
    </row>
    <row r="1966" spans="1:35" s="6" customFormat="1" ht="66">
      <c r="A1966" s="173"/>
      <c r="B1966" s="174"/>
      <c r="C1966" s="268" t="s">
        <v>2130</v>
      </c>
      <c r="D1966" s="11"/>
      <c r="E1966" s="91">
        <v>2</v>
      </c>
      <c r="F1966" s="9" t="s">
        <v>11</v>
      </c>
      <c r="G1966" s="16" t="s">
        <v>12</v>
      </c>
      <c r="H1966" s="17" t="s">
        <v>13</v>
      </c>
      <c r="I1966" s="16" t="s">
        <v>14</v>
      </c>
      <c r="J1966" s="269">
        <v>411800</v>
      </c>
      <c r="K1966" s="270">
        <v>823600</v>
      </c>
      <c r="L1966" s="1142">
        <v>2</v>
      </c>
      <c r="M1966" s="269">
        <v>823600</v>
      </c>
      <c r="N1966" s="1103">
        <v>0</v>
      </c>
      <c r="O1966" s="269">
        <v>0</v>
      </c>
      <c r="P1966" s="1103">
        <v>0</v>
      </c>
      <c r="Q1966" s="269">
        <v>0</v>
      </c>
      <c r="R1966" s="1103">
        <v>0</v>
      </c>
      <c r="S1966" s="269">
        <v>0</v>
      </c>
      <c r="T1966" s="1103">
        <v>0</v>
      </c>
      <c r="U1966" s="269">
        <v>0</v>
      </c>
      <c r="V1966" s="1103">
        <v>0</v>
      </c>
      <c r="W1966" s="269">
        <v>0</v>
      </c>
      <c r="X1966" s="1103">
        <v>0</v>
      </c>
      <c r="Y1966" s="269">
        <v>0</v>
      </c>
      <c r="Z1966" s="1103">
        <v>0</v>
      </c>
      <c r="AA1966" s="269">
        <v>0</v>
      </c>
      <c r="AB1966" s="1103">
        <v>0</v>
      </c>
      <c r="AC1966" s="269">
        <v>0</v>
      </c>
      <c r="AD1966" s="1103">
        <v>0</v>
      </c>
      <c r="AE1966" s="269">
        <v>0</v>
      </c>
      <c r="AF1966" s="1103">
        <v>0</v>
      </c>
      <c r="AG1966" s="269">
        <v>0</v>
      </c>
      <c r="AH1966" s="1103">
        <v>0</v>
      </c>
      <c r="AI1966" s="269">
        <v>0</v>
      </c>
    </row>
    <row r="1967" spans="1:35" s="6" customFormat="1" ht="66">
      <c r="A1967" s="173"/>
      <c r="B1967" s="174"/>
      <c r="C1967" s="268" t="s">
        <v>2131</v>
      </c>
      <c r="D1967" s="11"/>
      <c r="E1967" s="91">
        <v>2</v>
      </c>
      <c r="F1967" s="9" t="s">
        <v>11</v>
      </c>
      <c r="G1967" s="16" t="s">
        <v>12</v>
      </c>
      <c r="H1967" s="17" t="s">
        <v>13</v>
      </c>
      <c r="I1967" s="16" t="s">
        <v>14</v>
      </c>
      <c r="J1967" s="269">
        <v>80040</v>
      </c>
      <c r="K1967" s="270">
        <v>160080</v>
      </c>
      <c r="L1967" s="1142">
        <v>2</v>
      </c>
      <c r="M1967" s="269">
        <v>160080</v>
      </c>
      <c r="N1967" s="1103">
        <v>0</v>
      </c>
      <c r="O1967" s="269">
        <v>0</v>
      </c>
      <c r="P1967" s="1103">
        <v>0</v>
      </c>
      <c r="Q1967" s="269">
        <v>0</v>
      </c>
      <c r="R1967" s="1103">
        <v>0</v>
      </c>
      <c r="S1967" s="269">
        <v>0</v>
      </c>
      <c r="T1967" s="1103">
        <v>0</v>
      </c>
      <c r="U1967" s="269">
        <v>0</v>
      </c>
      <c r="V1967" s="1103">
        <v>0</v>
      </c>
      <c r="W1967" s="269">
        <v>0</v>
      </c>
      <c r="X1967" s="1103">
        <v>0</v>
      </c>
      <c r="Y1967" s="269">
        <v>0</v>
      </c>
      <c r="Z1967" s="1103">
        <v>0</v>
      </c>
      <c r="AA1967" s="269">
        <v>0</v>
      </c>
      <c r="AB1967" s="1103">
        <v>0</v>
      </c>
      <c r="AC1967" s="269">
        <v>0</v>
      </c>
      <c r="AD1967" s="1103">
        <v>0</v>
      </c>
      <c r="AE1967" s="269">
        <v>0</v>
      </c>
      <c r="AF1967" s="1103">
        <v>0</v>
      </c>
      <c r="AG1967" s="269">
        <v>0</v>
      </c>
      <c r="AH1967" s="1103">
        <v>0</v>
      </c>
      <c r="AI1967" s="269">
        <v>0</v>
      </c>
    </row>
    <row r="1968" spans="1:35" s="6" customFormat="1" ht="66">
      <c r="A1968" s="173"/>
      <c r="B1968" s="174"/>
      <c r="C1968" s="268" t="s">
        <v>2132</v>
      </c>
      <c r="D1968" s="11"/>
      <c r="E1968" s="91">
        <v>1</v>
      </c>
      <c r="F1968" s="9" t="s">
        <v>11</v>
      </c>
      <c r="G1968" s="16" t="s">
        <v>12</v>
      </c>
      <c r="H1968" s="17" t="s">
        <v>13</v>
      </c>
      <c r="I1968" s="16" t="s">
        <v>14</v>
      </c>
      <c r="J1968" s="269">
        <v>35960</v>
      </c>
      <c r="K1968" s="270">
        <v>35960</v>
      </c>
      <c r="L1968" s="1142">
        <v>1</v>
      </c>
      <c r="M1968" s="269">
        <v>35960</v>
      </c>
      <c r="N1968" s="1103">
        <v>0</v>
      </c>
      <c r="O1968" s="269">
        <v>0</v>
      </c>
      <c r="P1968" s="1103">
        <v>0</v>
      </c>
      <c r="Q1968" s="269">
        <v>0</v>
      </c>
      <c r="R1968" s="1103">
        <v>0</v>
      </c>
      <c r="S1968" s="269">
        <v>0</v>
      </c>
      <c r="T1968" s="1103">
        <v>0</v>
      </c>
      <c r="U1968" s="269">
        <v>0</v>
      </c>
      <c r="V1968" s="1103">
        <v>0</v>
      </c>
      <c r="W1968" s="269">
        <v>0</v>
      </c>
      <c r="X1968" s="1103">
        <v>0</v>
      </c>
      <c r="Y1968" s="269">
        <v>0</v>
      </c>
      <c r="Z1968" s="1103">
        <v>0</v>
      </c>
      <c r="AA1968" s="269">
        <v>0</v>
      </c>
      <c r="AB1968" s="1103">
        <v>0</v>
      </c>
      <c r="AC1968" s="269">
        <v>0</v>
      </c>
      <c r="AD1968" s="1103">
        <v>0</v>
      </c>
      <c r="AE1968" s="269">
        <v>0</v>
      </c>
      <c r="AF1968" s="1103">
        <v>0</v>
      </c>
      <c r="AG1968" s="269">
        <v>0</v>
      </c>
      <c r="AH1968" s="1103">
        <v>0</v>
      </c>
      <c r="AI1968" s="269">
        <v>0</v>
      </c>
    </row>
    <row r="1969" spans="1:35" s="6" customFormat="1" ht="66">
      <c r="A1969" s="173"/>
      <c r="B1969" s="174"/>
      <c r="C1969" s="268" t="s">
        <v>2133</v>
      </c>
      <c r="D1969" s="11"/>
      <c r="E1969" s="91">
        <v>1</v>
      </c>
      <c r="F1969" s="9" t="s">
        <v>11</v>
      </c>
      <c r="G1969" s="16" t="s">
        <v>12</v>
      </c>
      <c r="H1969" s="17" t="s">
        <v>13</v>
      </c>
      <c r="I1969" s="16" t="s">
        <v>14</v>
      </c>
      <c r="J1969" s="269">
        <v>40600</v>
      </c>
      <c r="K1969" s="270">
        <v>40600</v>
      </c>
      <c r="L1969" s="1142">
        <v>1</v>
      </c>
      <c r="M1969" s="269">
        <v>40600</v>
      </c>
      <c r="N1969" s="1103">
        <v>0</v>
      </c>
      <c r="O1969" s="269">
        <v>0</v>
      </c>
      <c r="P1969" s="1103">
        <v>0</v>
      </c>
      <c r="Q1969" s="269">
        <v>0</v>
      </c>
      <c r="R1969" s="1103">
        <v>0</v>
      </c>
      <c r="S1969" s="269">
        <v>0</v>
      </c>
      <c r="T1969" s="1103">
        <v>0</v>
      </c>
      <c r="U1969" s="269">
        <v>0</v>
      </c>
      <c r="V1969" s="1103">
        <v>0</v>
      </c>
      <c r="W1969" s="269">
        <v>0</v>
      </c>
      <c r="X1969" s="1103">
        <v>0</v>
      </c>
      <c r="Y1969" s="269">
        <v>0</v>
      </c>
      <c r="Z1969" s="1103">
        <v>0</v>
      </c>
      <c r="AA1969" s="269">
        <v>0</v>
      </c>
      <c r="AB1969" s="1103">
        <v>0</v>
      </c>
      <c r="AC1969" s="269">
        <v>0</v>
      </c>
      <c r="AD1969" s="1103">
        <v>0</v>
      </c>
      <c r="AE1969" s="269">
        <v>0</v>
      </c>
      <c r="AF1969" s="1103">
        <v>0</v>
      </c>
      <c r="AG1969" s="269">
        <v>0</v>
      </c>
      <c r="AH1969" s="1103">
        <v>0</v>
      </c>
      <c r="AI1969" s="269">
        <v>0</v>
      </c>
    </row>
    <row r="1970" spans="1:35" s="6" customFormat="1" ht="66">
      <c r="A1970" s="173"/>
      <c r="B1970" s="174"/>
      <c r="C1970" s="268" t="s">
        <v>2134</v>
      </c>
      <c r="D1970" s="11"/>
      <c r="E1970" s="91">
        <v>1</v>
      </c>
      <c r="F1970" s="9" t="s">
        <v>11</v>
      </c>
      <c r="G1970" s="16" t="s">
        <v>12</v>
      </c>
      <c r="H1970" s="17" t="s">
        <v>13</v>
      </c>
      <c r="I1970" s="16" t="s">
        <v>14</v>
      </c>
      <c r="J1970" s="269">
        <v>29000</v>
      </c>
      <c r="K1970" s="270">
        <v>29000</v>
      </c>
      <c r="L1970" s="1142">
        <v>1</v>
      </c>
      <c r="M1970" s="269">
        <v>29000</v>
      </c>
      <c r="N1970" s="1103">
        <v>0</v>
      </c>
      <c r="O1970" s="269">
        <v>0</v>
      </c>
      <c r="P1970" s="1103">
        <v>0</v>
      </c>
      <c r="Q1970" s="269">
        <v>0</v>
      </c>
      <c r="R1970" s="1103">
        <v>0</v>
      </c>
      <c r="S1970" s="269">
        <v>0</v>
      </c>
      <c r="T1970" s="1103">
        <v>0</v>
      </c>
      <c r="U1970" s="269">
        <v>0</v>
      </c>
      <c r="V1970" s="1103">
        <v>0</v>
      </c>
      <c r="W1970" s="269">
        <v>0</v>
      </c>
      <c r="X1970" s="1103">
        <v>0</v>
      </c>
      <c r="Y1970" s="269">
        <v>0</v>
      </c>
      <c r="Z1970" s="1103">
        <v>0</v>
      </c>
      <c r="AA1970" s="269">
        <v>0</v>
      </c>
      <c r="AB1970" s="1103">
        <v>0</v>
      </c>
      <c r="AC1970" s="269">
        <v>0</v>
      </c>
      <c r="AD1970" s="1103">
        <v>0</v>
      </c>
      <c r="AE1970" s="269">
        <v>0</v>
      </c>
      <c r="AF1970" s="1103">
        <v>0</v>
      </c>
      <c r="AG1970" s="269">
        <v>0</v>
      </c>
      <c r="AH1970" s="1103">
        <v>0</v>
      </c>
      <c r="AI1970" s="269">
        <v>0</v>
      </c>
    </row>
    <row r="1971" spans="1:35" s="6" customFormat="1" ht="66">
      <c r="A1971" s="124"/>
      <c r="B1971" s="127"/>
      <c r="C1971" s="140" t="s">
        <v>2135</v>
      </c>
      <c r="D1971" s="11"/>
      <c r="E1971" s="91">
        <v>0</v>
      </c>
      <c r="F1971" s="31" t="s">
        <v>11</v>
      </c>
      <c r="G1971" s="16" t="s">
        <v>12</v>
      </c>
      <c r="H1971" s="17" t="s">
        <v>13</v>
      </c>
      <c r="I1971" s="16" t="s">
        <v>14</v>
      </c>
      <c r="J1971" s="16">
        <v>6600</v>
      </c>
      <c r="K1971" s="997">
        <v>0</v>
      </c>
      <c r="L1971" s="1086">
        <v>0</v>
      </c>
      <c r="M1971" s="16">
        <v>0</v>
      </c>
      <c r="N1971" s="1086">
        <v>0</v>
      </c>
      <c r="O1971" s="16">
        <v>0</v>
      </c>
      <c r="P1971" s="1086">
        <v>0</v>
      </c>
      <c r="Q1971" s="16">
        <v>0</v>
      </c>
      <c r="R1971" s="1086">
        <v>0</v>
      </c>
      <c r="S1971" s="16">
        <v>0</v>
      </c>
      <c r="T1971" s="1086">
        <v>0</v>
      </c>
      <c r="U1971" s="16">
        <v>0</v>
      </c>
      <c r="V1971" s="1086">
        <v>0</v>
      </c>
      <c r="W1971" s="16">
        <v>0</v>
      </c>
      <c r="X1971" s="1086">
        <v>0</v>
      </c>
      <c r="Y1971" s="16">
        <v>0</v>
      </c>
      <c r="Z1971" s="1086">
        <v>0</v>
      </c>
      <c r="AA1971" s="16">
        <v>0</v>
      </c>
      <c r="AB1971" s="1086">
        <v>0</v>
      </c>
      <c r="AC1971" s="16">
        <v>0</v>
      </c>
      <c r="AD1971" s="1086">
        <v>0</v>
      </c>
      <c r="AE1971" s="16">
        <v>0</v>
      </c>
      <c r="AF1971" s="1086">
        <v>0</v>
      </c>
      <c r="AG1971" s="16">
        <v>0</v>
      </c>
      <c r="AH1971" s="1086">
        <v>0</v>
      </c>
      <c r="AI1971" s="16">
        <v>0</v>
      </c>
    </row>
    <row r="1972" spans="1:35" s="6" customFormat="1" ht="66">
      <c r="A1972" s="124"/>
      <c r="B1972" s="127"/>
      <c r="C1972" s="1055" t="s">
        <v>2136</v>
      </c>
      <c r="D1972" s="132"/>
      <c r="E1972" s="91">
        <v>0</v>
      </c>
      <c r="F1972" s="9" t="s">
        <v>11</v>
      </c>
      <c r="G1972" s="16" t="s">
        <v>12</v>
      </c>
      <c r="H1972" s="17" t="s">
        <v>13</v>
      </c>
      <c r="I1972" s="16" t="s">
        <v>14</v>
      </c>
      <c r="J1972" s="301">
        <v>1650</v>
      </c>
      <c r="K1972" s="301">
        <v>0</v>
      </c>
      <c r="L1972" s="1125">
        <v>0</v>
      </c>
      <c r="M1972" s="301">
        <v>0</v>
      </c>
      <c r="N1972" s="302">
        <v>0</v>
      </c>
      <c r="O1972" s="301">
        <v>0</v>
      </c>
      <c r="P1972" s="302">
        <v>0</v>
      </c>
      <c r="Q1972" s="301">
        <v>0</v>
      </c>
      <c r="R1972" s="302">
        <v>0</v>
      </c>
      <c r="S1972" s="301">
        <v>0</v>
      </c>
      <c r="T1972" s="302">
        <v>0</v>
      </c>
      <c r="U1972" s="301">
        <v>0</v>
      </c>
      <c r="V1972" s="302">
        <v>0</v>
      </c>
      <c r="W1972" s="301">
        <v>0</v>
      </c>
      <c r="X1972" s="302">
        <v>0</v>
      </c>
      <c r="Y1972" s="301">
        <v>0</v>
      </c>
      <c r="Z1972" s="302">
        <v>0</v>
      </c>
      <c r="AA1972" s="301">
        <v>0</v>
      </c>
      <c r="AB1972" s="302">
        <v>0</v>
      </c>
      <c r="AC1972" s="301">
        <v>0</v>
      </c>
      <c r="AD1972" s="302">
        <v>0</v>
      </c>
      <c r="AE1972" s="301">
        <v>0</v>
      </c>
      <c r="AF1972" s="302">
        <v>0</v>
      </c>
      <c r="AG1972" s="301">
        <v>0</v>
      </c>
      <c r="AH1972" s="302">
        <v>0</v>
      </c>
      <c r="AI1972" s="301">
        <v>0</v>
      </c>
    </row>
    <row r="1973" spans="1:35" s="6" customFormat="1" ht="66">
      <c r="A1973" s="124"/>
      <c r="B1973" s="127"/>
      <c r="C1973" s="268" t="s">
        <v>2137</v>
      </c>
      <c r="D1973" s="132"/>
      <c r="E1973" s="97">
        <v>2</v>
      </c>
      <c r="F1973" s="9" t="s">
        <v>11</v>
      </c>
      <c r="G1973" s="16" t="s">
        <v>12</v>
      </c>
      <c r="H1973" s="17" t="s">
        <v>13</v>
      </c>
      <c r="I1973" s="16" t="s">
        <v>14</v>
      </c>
      <c r="J1973" s="301">
        <v>5000</v>
      </c>
      <c r="K1973" s="301">
        <v>10000</v>
      </c>
      <c r="L1973" s="1125">
        <v>0</v>
      </c>
      <c r="M1973" s="301">
        <v>0</v>
      </c>
      <c r="N1973" s="302">
        <v>0</v>
      </c>
      <c r="O1973" s="301">
        <v>0</v>
      </c>
      <c r="P1973" s="302">
        <v>0</v>
      </c>
      <c r="Q1973" s="301">
        <v>0</v>
      </c>
      <c r="R1973" s="302">
        <v>2</v>
      </c>
      <c r="S1973" s="301">
        <v>10000</v>
      </c>
      <c r="T1973" s="302">
        <v>0</v>
      </c>
      <c r="U1973" s="301">
        <v>0</v>
      </c>
      <c r="V1973" s="302">
        <v>0</v>
      </c>
      <c r="W1973" s="301">
        <v>0</v>
      </c>
      <c r="X1973" s="302">
        <v>0</v>
      </c>
      <c r="Y1973" s="301">
        <v>0</v>
      </c>
      <c r="Z1973" s="302">
        <v>0</v>
      </c>
      <c r="AA1973" s="301">
        <v>0</v>
      </c>
      <c r="AB1973" s="302">
        <v>0</v>
      </c>
      <c r="AC1973" s="301">
        <v>0</v>
      </c>
      <c r="AD1973" s="302">
        <v>0</v>
      </c>
      <c r="AE1973" s="301">
        <v>0</v>
      </c>
      <c r="AF1973" s="302">
        <v>0</v>
      </c>
      <c r="AG1973" s="301">
        <v>0</v>
      </c>
      <c r="AH1973" s="302">
        <v>0</v>
      </c>
      <c r="AI1973" s="301">
        <v>0</v>
      </c>
    </row>
    <row r="1974" spans="1:35" s="6" customFormat="1" ht="66">
      <c r="A1974" s="124"/>
      <c r="B1974" s="127"/>
      <c r="C1974" s="1055" t="s">
        <v>2138</v>
      </c>
      <c r="D1974" s="132"/>
      <c r="E1974" s="91">
        <v>0</v>
      </c>
      <c r="F1974" s="9" t="s">
        <v>11</v>
      </c>
      <c r="G1974" s="16" t="s">
        <v>12</v>
      </c>
      <c r="H1974" s="17" t="s">
        <v>13</v>
      </c>
      <c r="I1974" s="16" t="s">
        <v>14</v>
      </c>
      <c r="J1974" s="301">
        <v>3956</v>
      </c>
      <c r="K1974" s="301">
        <v>0</v>
      </c>
      <c r="L1974" s="1125">
        <v>0</v>
      </c>
      <c r="M1974" s="301">
        <v>0</v>
      </c>
      <c r="N1974" s="302">
        <v>0</v>
      </c>
      <c r="O1974" s="301">
        <v>0</v>
      </c>
      <c r="P1974" s="302">
        <v>0</v>
      </c>
      <c r="Q1974" s="301">
        <v>0</v>
      </c>
      <c r="R1974" s="302">
        <v>0</v>
      </c>
      <c r="S1974" s="301">
        <v>0</v>
      </c>
      <c r="T1974" s="302">
        <v>0</v>
      </c>
      <c r="U1974" s="301">
        <v>0</v>
      </c>
      <c r="V1974" s="302">
        <v>0</v>
      </c>
      <c r="W1974" s="301">
        <v>0</v>
      </c>
      <c r="X1974" s="302">
        <v>0</v>
      </c>
      <c r="Y1974" s="301">
        <v>0</v>
      </c>
      <c r="Z1974" s="302">
        <v>0</v>
      </c>
      <c r="AA1974" s="301">
        <v>0</v>
      </c>
      <c r="AB1974" s="302">
        <v>0</v>
      </c>
      <c r="AC1974" s="301">
        <v>0</v>
      </c>
      <c r="AD1974" s="302">
        <v>0</v>
      </c>
      <c r="AE1974" s="301">
        <v>0</v>
      </c>
      <c r="AF1974" s="302">
        <v>0</v>
      </c>
      <c r="AG1974" s="301">
        <v>0</v>
      </c>
      <c r="AH1974" s="302">
        <v>0</v>
      </c>
      <c r="AI1974" s="301">
        <v>0</v>
      </c>
    </row>
    <row r="1975" spans="1:35" s="6" customFormat="1" ht="66">
      <c r="A1975" s="124"/>
      <c r="B1975" s="127"/>
      <c r="C1975" s="1055" t="s">
        <v>2139</v>
      </c>
      <c r="D1975" s="132"/>
      <c r="E1975" s="91">
        <v>0</v>
      </c>
      <c r="F1975" s="9" t="s">
        <v>11</v>
      </c>
      <c r="G1975" s="16" t="s">
        <v>12</v>
      </c>
      <c r="H1975" s="17" t="s">
        <v>13</v>
      </c>
      <c r="I1975" s="16" t="s">
        <v>14</v>
      </c>
      <c r="J1975" s="301">
        <v>5400</v>
      </c>
      <c r="K1975" s="301">
        <v>0</v>
      </c>
      <c r="L1975" s="1125">
        <v>0</v>
      </c>
      <c r="M1975" s="301">
        <v>0</v>
      </c>
      <c r="N1975" s="302">
        <v>0</v>
      </c>
      <c r="O1975" s="301">
        <v>0</v>
      </c>
      <c r="P1975" s="302">
        <v>0</v>
      </c>
      <c r="Q1975" s="301">
        <v>0</v>
      </c>
      <c r="R1975" s="302">
        <v>0</v>
      </c>
      <c r="S1975" s="301">
        <v>0</v>
      </c>
      <c r="T1975" s="302">
        <v>0</v>
      </c>
      <c r="U1975" s="301">
        <v>0</v>
      </c>
      <c r="V1975" s="302">
        <v>0</v>
      </c>
      <c r="W1975" s="301">
        <v>0</v>
      </c>
      <c r="X1975" s="302">
        <v>0</v>
      </c>
      <c r="Y1975" s="301">
        <v>0</v>
      </c>
      <c r="Z1975" s="302">
        <v>0</v>
      </c>
      <c r="AA1975" s="301">
        <v>0</v>
      </c>
      <c r="AB1975" s="302">
        <v>0</v>
      </c>
      <c r="AC1975" s="301">
        <v>0</v>
      </c>
      <c r="AD1975" s="302">
        <v>0</v>
      </c>
      <c r="AE1975" s="301">
        <v>0</v>
      </c>
      <c r="AF1975" s="302">
        <v>0</v>
      </c>
      <c r="AG1975" s="301">
        <v>0</v>
      </c>
      <c r="AH1975" s="302">
        <v>0</v>
      </c>
      <c r="AI1975" s="301">
        <v>0</v>
      </c>
    </row>
    <row r="1976" spans="1:35" s="6" customFormat="1" ht="66">
      <c r="A1976" s="124"/>
      <c r="B1976" s="127"/>
      <c r="C1976" s="1055" t="s">
        <v>2140</v>
      </c>
      <c r="D1976" s="132"/>
      <c r="E1976" s="91">
        <v>0</v>
      </c>
      <c r="F1976" s="9" t="s">
        <v>11</v>
      </c>
      <c r="G1976" s="16" t="s">
        <v>12</v>
      </c>
      <c r="H1976" s="17" t="s">
        <v>13</v>
      </c>
      <c r="I1976" s="16" t="s">
        <v>14</v>
      </c>
      <c r="J1976" s="301">
        <v>1430</v>
      </c>
      <c r="K1976" s="301">
        <v>0</v>
      </c>
      <c r="L1976" s="1125">
        <v>0</v>
      </c>
      <c r="M1976" s="301">
        <v>0</v>
      </c>
      <c r="N1976" s="302">
        <v>0</v>
      </c>
      <c r="O1976" s="301">
        <v>0</v>
      </c>
      <c r="P1976" s="302">
        <v>0</v>
      </c>
      <c r="Q1976" s="301">
        <v>0</v>
      </c>
      <c r="R1976" s="302">
        <v>0</v>
      </c>
      <c r="S1976" s="301">
        <v>0</v>
      </c>
      <c r="T1976" s="302">
        <v>0</v>
      </c>
      <c r="U1976" s="301">
        <v>0</v>
      </c>
      <c r="V1976" s="302">
        <v>0</v>
      </c>
      <c r="W1976" s="301">
        <v>0</v>
      </c>
      <c r="X1976" s="302">
        <v>0</v>
      </c>
      <c r="Y1976" s="301">
        <v>0</v>
      </c>
      <c r="Z1976" s="302">
        <v>0</v>
      </c>
      <c r="AA1976" s="301">
        <v>0</v>
      </c>
      <c r="AB1976" s="302">
        <v>0</v>
      </c>
      <c r="AC1976" s="301">
        <v>0</v>
      </c>
      <c r="AD1976" s="302">
        <v>0</v>
      </c>
      <c r="AE1976" s="301">
        <v>0</v>
      </c>
      <c r="AF1976" s="302">
        <v>0</v>
      </c>
      <c r="AG1976" s="301">
        <v>0</v>
      </c>
      <c r="AH1976" s="302">
        <v>0</v>
      </c>
      <c r="AI1976" s="301">
        <v>0</v>
      </c>
    </row>
    <row r="1977" spans="1:35" s="6" customFormat="1" ht="66">
      <c r="A1977" s="124"/>
      <c r="B1977" s="127"/>
      <c r="C1977" s="1055" t="s">
        <v>2141</v>
      </c>
      <c r="D1977" s="132"/>
      <c r="E1977" s="91">
        <v>0</v>
      </c>
      <c r="F1977" s="9" t="s">
        <v>11</v>
      </c>
      <c r="G1977" s="16" t="s">
        <v>12</v>
      </c>
      <c r="H1977" s="17" t="s">
        <v>13</v>
      </c>
      <c r="I1977" s="16" t="s">
        <v>14</v>
      </c>
      <c r="J1977" s="301">
        <v>3799</v>
      </c>
      <c r="K1977" s="301">
        <v>0</v>
      </c>
      <c r="L1977" s="1125">
        <v>0</v>
      </c>
      <c r="M1977" s="301">
        <v>0</v>
      </c>
      <c r="N1977" s="302">
        <v>0</v>
      </c>
      <c r="O1977" s="301">
        <v>0</v>
      </c>
      <c r="P1977" s="302">
        <v>0</v>
      </c>
      <c r="Q1977" s="301">
        <v>0</v>
      </c>
      <c r="R1977" s="302">
        <v>0</v>
      </c>
      <c r="S1977" s="301">
        <v>0</v>
      </c>
      <c r="T1977" s="302">
        <v>0</v>
      </c>
      <c r="U1977" s="301">
        <v>0</v>
      </c>
      <c r="V1977" s="302">
        <v>0</v>
      </c>
      <c r="W1977" s="301">
        <v>0</v>
      </c>
      <c r="X1977" s="302">
        <v>0</v>
      </c>
      <c r="Y1977" s="301">
        <v>0</v>
      </c>
      <c r="Z1977" s="302">
        <v>0</v>
      </c>
      <c r="AA1977" s="301">
        <v>0</v>
      </c>
      <c r="AB1977" s="302">
        <v>0</v>
      </c>
      <c r="AC1977" s="301">
        <v>0</v>
      </c>
      <c r="AD1977" s="302">
        <v>0</v>
      </c>
      <c r="AE1977" s="301">
        <v>0</v>
      </c>
      <c r="AF1977" s="302">
        <v>0</v>
      </c>
      <c r="AG1977" s="301">
        <v>0</v>
      </c>
      <c r="AH1977" s="302">
        <v>0</v>
      </c>
      <c r="AI1977" s="301">
        <v>0</v>
      </c>
    </row>
    <row r="1978" spans="1:35" s="6" customFormat="1" ht="66">
      <c r="A1978" s="124"/>
      <c r="B1978" s="127"/>
      <c r="C1978" s="1055" t="s">
        <v>2142</v>
      </c>
      <c r="D1978" s="132"/>
      <c r="E1978" s="91">
        <v>0</v>
      </c>
      <c r="F1978" s="9" t="s">
        <v>11</v>
      </c>
      <c r="G1978" s="16" t="s">
        <v>12</v>
      </c>
      <c r="H1978" s="17" t="s">
        <v>13</v>
      </c>
      <c r="I1978" s="16" t="s">
        <v>14</v>
      </c>
      <c r="J1978" s="301">
        <v>3599</v>
      </c>
      <c r="K1978" s="301">
        <v>0</v>
      </c>
      <c r="L1978" s="1125">
        <v>0</v>
      </c>
      <c r="M1978" s="301">
        <v>0</v>
      </c>
      <c r="N1978" s="302">
        <v>0</v>
      </c>
      <c r="O1978" s="301">
        <v>0</v>
      </c>
      <c r="P1978" s="302">
        <v>0</v>
      </c>
      <c r="Q1978" s="301">
        <v>0</v>
      </c>
      <c r="R1978" s="302">
        <v>0</v>
      </c>
      <c r="S1978" s="301">
        <v>0</v>
      </c>
      <c r="T1978" s="302">
        <v>0</v>
      </c>
      <c r="U1978" s="301">
        <v>0</v>
      </c>
      <c r="V1978" s="302">
        <v>0</v>
      </c>
      <c r="W1978" s="301">
        <v>0</v>
      </c>
      <c r="X1978" s="302">
        <v>0</v>
      </c>
      <c r="Y1978" s="301">
        <v>0</v>
      </c>
      <c r="Z1978" s="302">
        <v>0</v>
      </c>
      <c r="AA1978" s="301">
        <v>0</v>
      </c>
      <c r="AB1978" s="302">
        <v>0</v>
      </c>
      <c r="AC1978" s="301">
        <v>0</v>
      </c>
      <c r="AD1978" s="302">
        <v>0</v>
      </c>
      <c r="AE1978" s="301">
        <v>0</v>
      </c>
      <c r="AF1978" s="302">
        <v>0</v>
      </c>
      <c r="AG1978" s="301">
        <v>0</v>
      </c>
      <c r="AH1978" s="302">
        <v>0</v>
      </c>
      <c r="AI1978" s="301">
        <v>0</v>
      </c>
    </row>
    <row r="1979" spans="1:35" s="6" customFormat="1" ht="66">
      <c r="A1979" s="124"/>
      <c r="B1979" s="127"/>
      <c r="C1979" s="1055" t="s">
        <v>2143</v>
      </c>
      <c r="D1979" s="132"/>
      <c r="E1979" s="91">
        <v>0</v>
      </c>
      <c r="F1979" s="9" t="s">
        <v>11</v>
      </c>
      <c r="G1979" s="16" t="s">
        <v>12</v>
      </c>
      <c r="H1979" s="17" t="s">
        <v>13</v>
      </c>
      <c r="I1979" s="16" t="s">
        <v>14</v>
      </c>
      <c r="J1979" s="301">
        <v>3599</v>
      </c>
      <c r="K1979" s="301">
        <v>0</v>
      </c>
      <c r="L1979" s="1125">
        <v>0</v>
      </c>
      <c r="M1979" s="301">
        <v>0</v>
      </c>
      <c r="N1979" s="302">
        <v>0</v>
      </c>
      <c r="O1979" s="301">
        <v>0</v>
      </c>
      <c r="P1979" s="302">
        <v>0</v>
      </c>
      <c r="Q1979" s="301">
        <v>0</v>
      </c>
      <c r="R1979" s="302">
        <v>0</v>
      </c>
      <c r="S1979" s="301">
        <v>0</v>
      </c>
      <c r="T1979" s="302">
        <v>0</v>
      </c>
      <c r="U1979" s="301">
        <v>0</v>
      </c>
      <c r="V1979" s="302">
        <v>0</v>
      </c>
      <c r="W1979" s="301">
        <v>0</v>
      </c>
      <c r="X1979" s="302">
        <v>0</v>
      </c>
      <c r="Y1979" s="301">
        <v>0</v>
      </c>
      <c r="Z1979" s="302">
        <v>0</v>
      </c>
      <c r="AA1979" s="301">
        <v>0</v>
      </c>
      <c r="AB1979" s="302">
        <v>0</v>
      </c>
      <c r="AC1979" s="301">
        <v>0</v>
      </c>
      <c r="AD1979" s="302">
        <v>0</v>
      </c>
      <c r="AE1979" s="301">
        <v>0</v>
      </c>
      <c r="AF1979" s="302">
        <v>0</v>
      </c>
      <c r="AG1979" s="301">
        <v>0</v>
      </c>
      <c r="AH1979" s="302">
        <v>0</v>
      </c>
      <c r="AI1979" s="301">
        <v>0</v>
      </c>
    </row>
    <row r="1980" spans="1:35" s="6" customFormat="1" ht="66">
      <c r="A1980" s="124"/>
      <c r="B1980" s="127"/>
      <c r="C1980" s="1055" t="s">
        <v>2144</v>
      </c>
      <c r="D1980" s="132"/>
      <c r="E1980" s="91">
        <v>0</v>
      </c>
      <c r="F1980" s="9" t="s">
        <v>11</v>
      </c>
      <c r="G1980" s="16" t="s">
        <v>12</v>
      </c>
      <c r="H1980" s="17" t="s">
        <v>13</v>
      </c>
      <c r="I1980" s="16" t="s">
        <v>14</v>
      </c>
      <c r="J1980" s="301">
        <v>5957</v>
      </c>
      <c r="K1980" s="301">
        <v>0</v>
      </c>
      <c r="L1980" s="1125">
        <v>0</v>
      </c>
      <c r="M1980" s="301">
        <v>0</v>
      </c>
      <c r="N1980" s="302">
        <v>0</v>
      </c>
      <c r="O1980" s="301">
        <v>0</v>
      </c>
      <c r="P1980" s="302">
        <v>0</v>
      </c>
      <c r="Q1980" s="301">
        <v>0</v>
      </c>
      <c r="R1980" s="302">
        <v>0</v>
      </c>
      <c r="S1980" s="301">
        <v>0</v>
      </c>
      <c r="T1980" s="302">
        <v>0</v>
      </c>
      <c r="U1980" s="301">
        <v>0</v>
      </c>
      <c r="V1980" s="302">
        <v>0</v>
      </c>
      <c r="W1980" s="301">
        <v>0</v>
      </c>
      <c r="X1980" s="302">
        <v>0</v>
      </c>
      <c r="Y1980" s="301">
        <v>0</v>
      </c>
      <c r="Z1980" s="302">
        <v>0</v>
      </c>
      <c r="AA1980" s="301">
        <v>0</v>
      </c>
      <c r="AB1980" s="302">
        <v>0</v>
      </c>
      <c r="AC1980" s="301">
        <v>0</v>
      </c>
      <c r="AD1980" s="302">
        <v>0</v>
      </c>
      <c r="AE1980" s="301">
        <v>0</v>
      </c>
      <c r="AF1980" s="302">
        <v>0</v>
      </c>
      <c r="AG1980" s="301">
        <v>0</v>
      </c>
      <c r="AH1980" s="302">
        <v>0</v>
      </c>
      <c r="AI1980" s="301">
        <v>0</v>
      </c>
    </row>
    <row r="1981" spans="1:35" s="6" customFormat="1" ht="66">
      <c r="A1981" s="124"/>
      <c r="B1981" s="127"/>
      <c r="C1981" s="1055" t="s">
        <v>2145</v>
      </c>
      <c r="D1981" s="132"/>
      <c r="E1981" s="91">
        <v>0</v>
      </c>
      <c r="F1981" s="9" t="s">
        <v>11</v>
      </c>
      <c r="G1981" s="16" t="s">
        <v>12</v>
      </c>
      <c r="H1981" s="17" t="s">
        <v>13</v>
      </c>
      <c r="I1981" s="16" t="s">
        <v>14</v>
      </c>
      <c r="J1981" s="296">
        <v>7000</v>
      </c>
      <c r="K1981" s="296">
        <v>0</v>
      </c>
      <c r="L1981" s="1126">
        <v>0</v>
      </c>
      <c r="M1981" s="296">
        <v>0</v>
      </c>
      <c r="N1981" s="297">
        <v>0</v>
      </c>
      <c r="O1981" s="296">
        <v>0</v>
      </c>
      <c r="P1981" s="297">
        <v>0</v>
      </c>
      <c r="Q1981" s="296">
        <v>0</v>
      </c>
      <c r="R1981" s="297">
        <v>0</v>
      </c>
      <c r="S1981" s="296">
        <v>0</v>
      </c>
      <c r="T1981" s="297">
        <v>0</v>
      </c>
      <c r="U1981" s="296">
        <v>0</v>
      </c>
      <c r="V1981" s="297">
        <v>0</v>
      </c>
      <c r="W1981" s="296">
        <v>0</v>
      </c>
      <c r="X1981" s="297">
        <v>0</v>
      </c>
      <c r="Y1981" s="296">
        <v>0</v>
      </c>
      <c r="Z1981" s="297">
        <v>0</v>
      </c>
      <c r="AA1981" s="296">
        <v>0</v>
      </c>
      <c r="AB1981" s="297">
        <v>0</v>
      </c>
      <c r="AC1981" s="296">
        <v>0</v>
      </c>
      <c r="AD1981" s="297">
        <v>0</v>
      </c>
      <c r="AE1981" s="296">
        <v>0</v>
      </c>
      <c r="AF1981" s="297">
        <v>0</v>
      </c>
      <c r="AG1981" s="296">
        <v>0</v>
      </c>
      <c r="AH1981" s="297">
        <v>0</v>
      </c>
      <c r="AI1981" s="296">
        <v>0</v>
      </c>
    </row>
    <row r="1982" spans="1:35" s="6" customFormat="1" ht="66">
      <c r="A1982" s="124"/>
      <c r="B1982" s="127"/>
      <c r="C1982" s="1055" t="s">
        <v>2146</v>
      </c>
      <c r="D1982" s="132"/>
      <c r="E1982" s="91">
        <v>0</v>
      </c>
      <c r="F1982" s="9" t="s">
        <v>11</v>
      </c>
      <c r="G1982" s="16" t="s">
        <v>12</v>
      </c>
      <c r="H1982" s="17" t="s">
        <v>13</v>
      </c>
      <c r="I1982" s="16" t="s">
        <v>14</v>
      </c>
      <c r="J1982" s="301">
        <v>1772</v>
      </c>
      <c r="K1982" s="301">
        <v>0</v>
      </c>
      <c r="L1982" s="1125">
        <v>0</v>
      </c>
      <c r="M1982" s="301">
        <v>0</v>
      </c>
      <c r="N1982" s="302">
        <v>0</v>
      </c>
      <c r="O1982" s="301">
        <v>0</v>
      </c>
      <c r="P1982" s="302">
        <v>0</v>
      </c>
      <c r="Q1982" s="301">
        <v>0</v>
      </c>
      <c r="R1982" s="302">
        <v>0</v>
      </c>
      <c r="S1982" s="301">
        <v>0</v>
      </c>
      <c r="T1982" s="302">
        <v>0</v>
      </c>
      <c r="U1982" s="301">
        <v>0</v>
      </c>
      <c r="V1982" s="302">
        <v>0</v>
      </c>
      <c r="W1982" s="301">
        <v>0</v>
      </c>
      <c r="X1982" s="302">
        <v>0</v>
      </c>
      <c r="Y1982" s="301">
        <v>0</v>
      </c>
      <c r="Z1982" s="302">
        <v>0</v>
      </c>
      <c r="AA1982" s="301">
        <v>0</v>
      </c>
      <c r="AB1982" s="302">
        <v>0</v>
      </c>
      <c r="AC1982" s="301">
        <v>0</v>
      </c>
      <c r="AD1982" s="302">
        <v>0</v>
      </c>
      <c r="AE1982" s="301">
        <v>0</v>
      </c>
      <c r="AF1982" s="302">
        <v>0</v>
      </c>
      <c r="AG1982" s="301">
        <v>0</v>
      </c>
      <c r="AH1982" s="302">
        <v>0</v>
      </c>
      <c r="AI1982" s="301">
        <v>0</v>
      </c>
    </row>
    <row r="1983" spans="1:35" s="6" customFormat="1" ht="66">
      <c r="A1983" s="124"/>
      <c r="B1983" s="127"/>
      <c r="C1983" s="93" t="s">
        <v>2147</v>
      </c>
      <c r="D1983" s="11"/>
      <c r="E1983" s="91">
        <v>2</v>
      </c>
      <c r="F1983" s="31" t="s">
        <v>11</v>
      </c>
      <c r="G1983" s="16" t="s">
        <v>12</v>
      </c>
      <c r="H1983" s="17" t="s">
        <v>13</v>
      </c>
      <c r="I1983" s="16" t="s">
        <v>14</v>
      </c>
      <c r="J1983" s="1001">
        <v>6000</v>
      </c>
      <c r="K1983" s="1001">
        <v>12000</v>
      </c>
      <c r="L1983" s="1135">
        <v>0</v>
      </c>
      <c r="M1983" s="1001">
        <v>0</v>
      </c>
      <c r="N1983" s="1090">
        <v>0</v>
      </c>
      <c r="O1983" s="1001">
        <v>0</v>
      </c>
      <c r="P1983" s="1090">
        <v>1</v>
      </c>
      <c r="Q1983" s="1001">
        <v>6000</v>
      </c>
      <c r="R1983" s="1090">
        <v>0</v>
      </c>
      <c r="S1983" s="1001">
        <v>0</v>
      </c>
      <c r="T1983" s="1090">
        <v>1</v>
      </c>
      <c r="U1983" s="1001">
        <v>6000</v>
      </c>
      <c r="V1983" s="1090">
        <v>0</v>
      </c>
      <c r="W1983" s="1001">
        <v>0</v>
      </c>
      <c r="X1983" s="1090">
        <v>0</v>
      </c>
      <c r="Y1983" s="1001">
        <v>0</v>
      </c>
      <c r="Z1983" s="1090">
        <v>0</v>
      </c>
      <c r="AA1983" s="1001">
        <v>0</v>
      </c>
      <c r="AB1983" s="1090">
        <v>0</v>
      </c>
      <c r="AC1983" s="1001">
        <v>0</v>
      </c>
      <c r="AD1983" s="1090">
        <v>0</v>
      </c>
      <c r="AE1983" s="1001">
        <v>0</v>
      </c>
      <c r="AF1983" s="1090">
        <v>0</v>
      </c>
      <c r="AG1983" s="1001">
        <v>0</v>
      </c>
      <c r="AH1983" s="1090">
        <v>0</v>
      </c>
      <c r="AI1983" s="1001">
        <v>0</v>
      </c>
    </row>
    <row r="1984" spans="1:35" s="6" customFormat="1" ht="66">
      <c r="A1984" s="124"/>
      <c r="B1984" s="127"/>
      <c r="C1984" s="93" t="s">
        <v>2148</v>
      </c>
      <c r="D1984" s="11"/>
      <c r="E1984" s="91">
        <v>16</v>
      </c>
      <c r="F1984" s="31" t="s">
        <v>11</v>
      </c>
      <c r="G1984" s="16" t="s">
        <v>12</v>
      </c>
      <c r="H1984" s="17" t="s">
        <v>13</v>
      </c>
      <c r="I1984" s="16" t="s">
        <v>14</v>
      </c>
      <c r="J1984" s="1001">
        <v>4600</v>
      </c>
      <c r="K1984" s="1001">
        <v>73600</v>
      </c>
      <c r="L1984" s="1135">
        <v>0</v>
      </c>
      <c r="M1984" s="1001">
        <v>0</v>
      </c>
      <c r="N1984" s="1090">
        <v>0</v>
      </c>
      <c r="O1984" s="1001">
        <v>0</v>
      </c>
      <c r="P1984" s="1090">
        <v>8</v>
      </c>
      <c r="Q1984" s="1001">
        <v>36800</v>
      </c>
      <c r="R1984" s="1090">
        <v>8</v>
      </c>
      <c r="S1984" s="1001">
        <v>36800</v>
      </c>
      <c r="T1984" s="1090">
        <v>0</v>
      </c>
      <c r="U1984" s="1001">
        <v>0</v>
      </c>
      <c r="V1984" s="1090">
        <v>0</v>
      </c>
      <c r="W1984" s="1001">
        <v>0</v>
      </c>
      <c r="X1984" s="1090">
        <v>0</v>
      </c>
      <c r="Y1984" s="1001">
        <v>0</v>
      </c>
      <c r="Z1984" s="1090">
        <v>0</v>
      </c>
      <c r="AA1984" s="1001">
        <v>0</v>
      </c>
      <c r="AB1984" s="1090">
        <v>0</v>
      </c>
      <c r="AC1984" s="1001">
        <v>0</v>
      </c>
      <c r="AD1984" s="1090">
        <v>0</v>
      </c>
      <c r="AE1984" s="1001">
        <v>0</v>
      </c>
      <c r="AF1984" s="1090">
        <v>0</v>
      </c>
      <c r="AG1984" s="1001">
        <v>0</v>
      </c>
      <c r="AH1984" s="1090">
        <v>0</v>
      </c>
      <c r="AI1984" s="1001">
        <v>0</v>
      </c>
    </row>
    <row r="1985" spans="2:35" s="6" customFormat="1" ht="66">
      <c r="B1985" s="55">
        <v>1577.19</v>
      </c>
      <c r="C1985" s="30" t="s">
        <v>2149</v>
      </c>
      <c r="D1985" s="11"/>
      <c r="E1985" s="91">
        <v>0</v>
      </c>
      <c r="F1985" s="9" t="s">
        <v>11</v>
      </c>
      <c r="G1985" s="16" t="s">
        <v>12</v>
      </c>
      <c r="H1985" s="17" t="s">
        <v>13</v>
      </c>
      <c r="I1985" s="16" t="s">
        <v>14</v>
      </c>
      <c r="J1985" s="39">
        <v>1704</v>
      </c>
      <c r="K1985" s="18">
        <v>0</v>
      </c>
      <c r="L1985" s="969">
        <v>0</v>
      </c>
      <c r="M1985" s="39">
        <v>0</v>
      </c>
      <c r="N1985" s="1075">
        <v>0</v>
      </c>
      <c r="O1985" s="39">
        <v>0</v>
      </c>
      <c r="P1985" s="1075">
        <v>0</v>
      </c>
      <c r="Q1985" s="39">
        <v>0</v>
      </c>
      <c r="R1985" s="1075">
        <v>0</v>
      </c>
      <c r="S1985" s="39">
        <v>0</v>
      </c>
      <c r="T1985" s="1075">
        <v>0</v>
      </c>
      <c r="U1985" s="39">
        <v>0</v>
      </c>
      <c r="V1985" s="1075">
        <v>0</v>
      </c>
      <c r="W1985" s="39">
        <v>0</v>
      </c>
      <c r="X1985" s="1075">
        <v>0</v>
      </c>
      <c r="Y1985" s="39">
        <v>0</v>
      </c>
      <c r="Z1985" s="1075">
        <v>0</v>
      </c>
      <c r="AA1985" s="39">
        <v>0</v>
      </c>
      <c r="AB1985" s="1075">
        <v>0</v>
      </c>
      <c r="AC1985" s="39">
        <v>0</v>
      </c>
      <c r="AD1985" s="1075">
        <v>0</v>
      </c>
      <c r="AE1985" s="39">
        <v>0</v>
      </c>
      <c r="AF1985" s="1075">
        <v>0</v>
      </c>
      <c r="AG1985" s="39">
        <v>0</v>
      </c>
      <c r="AH1985" s="1075">
        <v>0</v>
      </c>
      <c r="AI1985" s="39">
        <v>0</v>
      </c>
    </row>
    <row r="1986" spans="2:35" s="6" customFormat="1" ht="66">
      <c r="B1986" s="55">
        <v>3894.5</v>
      </c>
      <c r="C1986" s="248" t="s">
        <v>2150</v>
      </c>
      <c r="D1986" s="11"/>
      <c r="E1986" s="91">
        <v>2</v>
      </c>
      <c r="F1986" s="9" t="s">
        <v>11</v>
      </c>
      <c r="G1986" s="16" t="s">
        <v>12</v>
      </c>
      <c r="H1986" s="17" t="s">
        <v>13</v>
      </c>
      <c r="I1986" s="16" t="s">
        <v>14</v>
      </c>
      <c r="J1986" s="39">
        <v>4207</v>
      </c>
      <c r="K1986" s="18">
        <v>8414</v>
      </c>
      <c r="L1986" s="969">
        <v>0</v>
      </c>
      <c r="M1986" s="39">
        <v>0</v>
      </c>
      <c r="N1986" s="1075">
        <v>0</v>
      </c>
      <c r="O1986" s="39">
        <v>0</v>
      </c>
      <c r="P1986" s="1075">
        <v>0</v>
      </c>
      <c r="Q1986" s="39">
        <v>0</v>
      </c>
      <c r="R1986" s="1075">
        <v>2</v>
      </c>
      <c r="S1986" s="39">
        <v>8414</v>
      </c>
      <c r="T1986" s="1075">
        <v>0</v>
      </c>
      <c r="U1986" s="39">
        <v>0</v>
      </c>
      <c r="V1986" s="1075">
        <v>0</v>
      </c>
      <c r="W1986" s="39">
        <v>0</v>
      </c>
      <c r="X1986" s="1075">
        <v>0</v>
      </c>
      <c r="Y1986" s="39">
        <v>0</v>
      </c>
      <c r="Z1986" s="1075">
        <v>0</v>
      </c>
      <c r="AA1986" s="39">
        <v>0</v>
      </c>
      <c r="AB1986" s="1075">
        <v>0</v>
      </c>
      <c r="AC1986" s="39">
        <v>0</v>
      </c>
      <c r="AD1986" s="1075">
        <v>0</v>
      </c>
      <c r="AE1986" s="39">
        <v>0</v>
      </c>
      <c r="AF1986" s="1075">
        <v>0</v>
      </c>
      <c r="AG1986" s="39">
        <v>0</v>
      </c>
      <c r="AH1986" s="1075">
        <v>0</v>
      </c>
      <c r="AI1986" s="39">
        <v>0</v>
      </c>
    </row>
    <row r="1987" spans="2:35" s="6" customFormat="1" ht="66">
      <c r="B1987" s="55">
        <v>1621.3333333333333</v>
      </c>
      <c r="C1987" s="248" t="s">
        <v>2151</v>
      </c>
      <c r="D1987" s="132"/>
      <c r="E1987" s="91">
        <v>2</v>
      </c>
      <c r="F1987" s="9" t="s">
        <v>11</v>
      </c>
      <c r="G1987" s="16" t="s">
        <v>12</v>
      </c>
      <c r="H1987" s="17" t="s">
        <v>13</v>
      </c>
      <c r="I1987" s="16" t="s">
        <v>14</v>
      </c>
      <c r="J1987" s="39">
        <v>1752</v>
      </c>
      <c r="K1987" s="18">
        <v>3504</v>
      </c>
      <c r="L1987" s="969">
        <v>0</v>
      </c>
      <c r="M1987" s="39">
        <v>0</v>
      </c>
      <c r="N1987" s="1075">
        <v>0</v>
      </c>
      <c r="O1987" s="39">
        <v>0</v>
      </c>
      <c r="P1987" s="1075">
        <v>0</v>
      </c>
      <c r="Q1987" s="39">
        <v>0</v>
      </c>
      <c r="R1987" s="1075">
        <v>2</v>
      </c>
      <c r="S1987" s="39">
        <v>3504</v>
      </c>
      <c r="T1987" s="1075">
        <v>0</v>
      </c>
      <c r="U1987" s="39">
        <v>0</v>
      </c>
      <c r="V1987" s="1075">
        <v>0</v>
      </c>
      <c r="W1987" s="39">
        <v>0</v>
      </c>
      <c r="X1987" s="1075">
        <v>0</v>
      </c>
      <c r="Y1987" s="39">
        <v>0</v>
      </c>
      <c r="Z1987" s="1075">
        <v>0</v>
      </c>
      <c r="AA1987" s="39">
        <v>0</v>
      </c>
      <c r="AB1987" s="1075">
        <v>0</v>
      </c>
      <c r="AC1987" s="39">
        <v>0</v>
      </c>
      <c r="AD1987" s="1075">
        <v>0</v>
      </c>
      <c r="AE1987" s="39">
        <v>0</v>
      </c>
      <c r="AF1987" s="1075">
        <v>0</v>
      </c>
      <c r="AG1987" s="39">
        <v>0</v>
      </c>
      <c r="AH1987" s="1075">
        <v>0</v>
      </c>
      <c r="AI1987" s="39">
        <v>0</v>
      </c>
    </row>
    <row r="1988" spans="2:35" s="6" customFormat="1" ht="66">
      <c r="B1988" s="55">
        <v>3801.6</v>
      </c>
      <c r="C1988" s="259" t="s">
        <v>2152</v>
      </c>
      <c r="D1988" s="11"/>
      <c r="E1988" s="91">
        <v>2</v>
      </c>
      <c r="F1988" s="9" t="s">
        <v>11</v>
      </c>
      <c r="G1988" s="16" t="s">
        <v>12</v>
      </c>
      <c r="H1988" s="17" t="s">
        <v>13</v>
      </c>
      <c r="I1988" s="16" t="s">
        <v>14</v>
      </c>
      <c r="J1988" s="39">
        <v>4106</v>
      </c>
      <c r="K1988" s="18">
        <v>8212</v>
      </c>
      <c r="L1988" s="969">
        <v>0</v>
      </c>
      <c r="M1988" s="39">
        <v>0</v>
      </c>
      <c r="N1988" s="1075">
        <v>0</v>
      </c>
      <c r="O1988" s="39">
        <v>0</v>
      </c>
      <c r="P1988" s="1075">
        <v>1</v>
      </c>
      <c r="Q1988" s="39">
        <v>4106</v>
      </c>
      <c r="R1988" s="1075">
        <v>1</v>
      </c>
      <c r="S1988" s="39">
        <v>4106</v>
      </c>
      <c r="T1988" s="1075">
        <v>0</v>
      </c>
      <c r="U1988" s="39">
        <v>0</v>
      </c>
      <c r="V1988" s="1075">
        <v>0</v>
      </c>
      <c r="W1988" s="39">
        <v>0</v>
      </c>
      <c r="X1988" s="1075">
        <v>0</v>
      </c>
      <c r="Y1988" s="39">
        <v>0</v>
      </c>
      <c r="Z1988" s="1075">
        <v>0</v>
      </c>
      <c r="AA1988" s="39">
        <v>0</v>
      </c>
      <c r="AB1988" s="1075">
        <v>0</v>
      </c>
      <c r="AC1988" s="39">
        <v>0</v>
      </c>
      <c r="AD1988" s="1075">
        <v>0</v>
      </c>
      <c r="AE1988" s="39">
        <v>0</v>
      </c>
      <c r="AF1988" s="1075">
        <v>0</v>
      </c>
      <c r="AG1988" s="39">
        <v>0</v>
      </c>
      <c r="AH1988" s="1075">
        <v>0</v>
      </c>
      <c r="AI1988" s="39">
        <v>0</v>
      </c>
    </row>
    <row r="1989" spans="2:35" s="6" customFormat="1" ht="66">
      <c r="B1989" s="55">
        <v>2011.35</v>
      </c>
      <c r="C1989" s="30" t="s">
        <v>2153</v>
      </c>
      <c r="D1989" s="11"/>
      <c r="E1989" s="91">
        <v>12</v>
      </c>
      <c r="F1989" s="9" t="s">
        <v>11</v>
      </c>
      <c r="G1989" s="16" t="s">
        <v>12</v>
      </c>
      <c r="H1989" s="17" t="s">
        <v>13</v>
      </c>
      <c r="I1989" s="16" t="s">
        <v>14</v>
      </c>
      <c r="J1989" s="39">
        <v>2173</v>
      </c>
      <c r="K1989" s="18">
        <v>26076</v>
      </c>
      <c r="L1989" s="969">
        <v>0</v>
      </c>
      <c r="M1989" s="39">
        <v>0</v>
      </c>
      <c r="N1989" s="1075">
        <v>0</v>
      </c>
      <c r="O1989" s="39">
        <v>0</v>
      </c>
      <c r="P1989" s="1075">
        <v>9</v>
      </c>
      <c r="Q1989" s="39">
        <v>19557</v>
      </c>
      <c r="R1989" s="1075">
        <v>3</v>
      </c>
      <c r="S1989" s="39">
        <v>6519</v>
      </c>
      <c r="T1989" s="1075">
        <v>0</v>
      </c>
      <c r="U1989" s="39">
        <v>0</v>
      </c>
      <c r="V1989" s="1075">
        <v>0</v>
      </c>
      <c r="W1989" s="39">
        <v>0</v>
      </c>
      <c r="X1989" s="1075">
        <v>0</v>
      </c>
      <c r="Y1989" s="39">
        <v>0</v>
      </c>
      <c r="Z1989" s="1075">
        <v>0</v>
      </c>
      <c r="AA1989" s="39">
        <v>0</v>
      </c>
      <c r="AB1989" s="1075">
        <v>0</v>
      </c>
      <c r="AC1989" s="39">
        <v>0</v>
      </c>
      <c r="AD1989" s="1075">
        <v>0</v>
      </c>
      <c r="AE1989" s="39">
        <v>0</v>
      </c>
      <c r="AF1989" s="1075">
        <v>0</v>
      </c>
      <c r="AG1989" s="39">
        <v>0</v>
      </c>
      <c r="AH1989" s="1075">
        <v>0</v>
      </c>
      <c r="AI1989" s="39">
        <v>0</v>
      </c>
    </row>
    <row r="1990" spans="2:35" s="6" customFormat="1" ht="66">
      <c r="B1990" s="55">
        <v>11455.72</v>
      </c>
      <c r="C1990" s="13" t="s">
        <v>2154</v>
      </c>
      <c r="D1990" s="11"/>
      <c r="E1990" s="91">
        <v>1</v>
      </c>
      <c r="F1990" s="9" t="s">
        <v>11</v>
      </c>
      <c r="G1990" s="16" t="s">
        <v>12</v>
      </c>
      <c r="H1990" s="17" t="s">
        <v>13</v>
      </c>
      <c r="I1990" s="16" t="s">
        <v>14</v>
      </c>
      <c r="J1990" s="39">
        <v>12373</v>
      </c>
      <c r="K1990" s="18">
        <v>12373</v>
      </c>
      <c r="L1990" s="969">
        <v>0</v>
      </c>
      <c r="M1990" s="39">
        <v>0</v>
      </c>
      <c r="N1990" s="1075">
        <v>0</v>
      </c>
      <c r="O1990" s="39">
        <v>0</v>
      </c>
      <c r="P1990" s="1075">
        <v>1</v>
      </c>
      <c r="Q1990" s="39">
        <v>12373</v>
      </c>
      <c r="R1990" s="1075">
        <v>0</v>
      </c>
      <c r="S1990" s="39">
        <v>0</v>
      </c>
      <c r="T1990" s="1075">
        <v>0</v>
      </c>
      <c r="U1990" s="39">
        <v>0</v>
      </c>
      <c r="V1990" s="1075">
        <v>0</v>
      </c>
      <c r="W1990" s="39">
        <v>0</v>
      </c>
      <c r="X1990" s="1075">
        <v>0</v>
      </c>
      <c r="Y1990" s="39">
        <v>0</v>
      </c>
      <c r="Z1990" s="1075">
        <v>0</v>
      </c>
      <c r="AA1990" s="39">
        <v>0</v>
      </c>
      <c r="AB1990" s="1075">
        <v>0</v>
      </c>
      <c r="AC1990" s="39">
        <v>0</v>
      </c>
      <c r="AD1990" s="1075">
        <v>0</v>
      </c>
      <c r="AE1990" s="39">
        <v>0</v>
      </c>
      <c r="AF1990" s="1075">
        <v>0</v>
      </c>
      <c r="AG1990" s="39">
        <v>0</v>
      </c>
      <c r="AH1990" s="1075">
        <v>0</v>
      </c>
      <c r="AI1990" s="39">
        <v>0</v>
      </c>
    </row>
    <row r="1991" spans="2:35" s="6" customFormat="1" ht="66">
      <c r="B1991" s="55">
        <v>1740</v>
      </c>
      <c r="C1991" s="13" t="s">
        <v>2155</v>
      </c>
      <c r="D1991" s="11"/>
      <c r="E1991" s="91">
        <v>0</v>
      </c>
      <c r="F1991" s="9" t="s">
        <v>11</v>
      </c>
      <c r="G1991" s="16" t="s">
        <v>12</v>
      </c>
      <c r="H1991" s="17" t="s">
        <v>13</v>
      </c>
      <c r="I1991" s="16" t="s">
        <v>14</v>
      </c>
      <c r="J1991" s="39">
        <v>1880</v>
      </c>
      <c r="K1991" s="18">
        <v>0</v>
      </c>
      <c r="L1991" s="969">
        <v>0</v>
      </c>
      <c r="M1991" s="39">
        <v>0</v>
      </c>
      <c r="N1991" s="1075">
        <v>0</v>
      </c>
      <c r="O1991" s="39">
        <v>0</v>
      </c>
      <c r="P1991" s="1075">
        <v>0</v>
      </c>
      <c r="Q1991" s="39">
        <v>0</v>
      </c>
      <c r="R1991" s="1075">
        <v>0</v>
      </c>
      <c r="S1991" s="39">
        <v>0</v>
      </c>
      <c r="T1991" s="1075">
        <v>0</v>
      </c>
      <c r="U1991" s="39">
        <v>0</v>
      </c>
      <c r="V1991" s="1075">
        <v>0</v>
      </c>
      <c r="W1991" s="39">
        <v>0</v>
      </c>
      <c r="X1991" s="1075">
        <v>0</v>
      </c>
      <c r="Y1991" s="39">
        <v>0</v>
      </c>
      <c r="Z1991" s="1075">
        <v>0</v>
      </c>
      <c r="AA1991" s="39">
        <v>0</v>
      </c>
      <c r="AB1991" s="1075">
        <v>0</v>
      </c>
      <c r="AC1991" s="39">
        <v>0</v>
      </c>
      <c r="AD1991" s="1075">
        <v>0</v>
      </c>
      <c r="AE1991" s="39">
        <v>0</v>
      </c>
      <c r="AF1991" s="1075">
        <v>0</v>
      </c>
      <c r="AG1991" s="39">
        <v>0</v>
      </c>
      <c r="AH1991" s="1075">
        <v>0</v>
      </c>
      <c r="AI1991" s="39">
        <v>0</v>
      </c>
    </row>
    <row r="1992" spans="2:35" s="6" customFormat="1" ht="66">
      <c r="B1992" s="55">
        <v>2070.686666666667</v>
      </c>
      <c r="C1992" s="13" t="s">
        <v>2156</v>
      </c>
      <c r="D1992" s="11"/>
      <c r="E1992" s="91">
        <v>3</v>
      </c>
      <c r="F1992" s="9" t="s">
        <v>11</v>
      </c>
      <c r="G1992" s="16" t="s">
        <v>12</v>
      </c>
      <c r="H1992" s="17" t="s">
        <v>13</v>
      </c>
      <c r="I1992" s="16" t="s">
        <v>14</v>
      </c>
      <c r="J1992" s="39">
        <v>2237</v>
      </c>
      <c r="K1992" s="18">
        <v>6711</v>
      </c>
      <c r="L1992" s="969">
        <v>0</v>
      </c>
      <c r="M1992" s="39">
        <v>0</v>
      </c>
      <c r="N1992" s="1075">
        <v>0</v>
      </c>
      <c r="O1992" s="39">
        <v>0</v>
      </c>
      <c r="P1992" s="1075">
        <v>0</v>
      </c>
      <c r="Q1992" s="39">
        <v>0</v>
      </c>
      <c r="R1992" s="1075">
        <v>2</v>
      </c>
      <c r="S1992" s="39">
        <v>4474</v>
      </c>
      <c r="T1992" s="1075">
        <v>0</v>
      </c>
      <c r="U1992" s="39">
        <v>0</v>
      </c>
      <c r="V1992" s="1075">
        <v>1</v>
      </c>
      <c r="W1992" s="39">
        <v>2237</v>
      </c>
      <c r="X1992" s="1075">
        <v>0</v>
      </c>
      <c r="Y1992" s="39">
        <v>0</v>
      </c>
      <c r="Z1992" s="1075">
        <v>0</v>
      </c>
      <c r="AA1992" s="39">
        <v>0</v>
      </c>
      <c r="AB1992" s="1075">
        <v>0</v>
      </c>
      <c r="AC1992" s="39">
        <v>0</v>
      </c>
      <c r="AD1992" s="1075">
        <v>0</v>
      </c>
      <c r="AE1992" s="39">
        <v>0</v>
      </c>
      <c r="AF1992" s="1075">
        <v>0</v>
      </c>
      <c r="AG1992" s="39">
        <v>0</v>
      </c>
      <c r="AH1992" s="1075">
        <v>0</v>
      </c>
      <c r="AI1992" s="39">
        <v>0</v>
      </c>
    </row>
    <row r="1993" spans="2:35" s="6" customFormat="1" ht="66">
      <c r="B1993" s="55">
        <v>4643.6475</v>
      </c>
      <c r="C1993" s="13" t="s">
        <v>2157</v>
      </c>
      <c r="D1993" s="11"/>
      <c r="E1993" s="91">
        <v>10</v>
      </c>
      <c r="F1993" s="9" t="s">
        <v>11</v>
      </c>
      <c r="G1993" s="16" t="s">
        <v>12</v>
      </c>
      <c r="H1993" s="17" t="s">
        <v>13</v>
      </c>
      <c r="I1993" s="16" t="s">
        <v>14</v>
      </c>
      <c r="J1993" s="39">
        <v>5016</v>
      </c>
      <c r="K1993" s="18">
        <v>50160</v>
      </c>
      <c r="L1993" s="969">
        <v>0</v>
      </c>
      <c r="M1993" s="39">
        <v>0</v>
      </c>
      <c r="N1993" s="1075">
        <v>0</v>
      </c>
      <c r="O1993" s="39">
        <v>0</v>
      </c>
      <c r="P1993" s="1075">
        <v>5</v>
      </c>
      <c r="Q1993" s="39">
        <v>25080</v>
      </c>
      <c r="R1993" s="1075">
        <v>3</v>
      </c>
      <c r="S1993" s="39">
        <v>15048</v>
      </c>
      <c r="T1993" s="1075">
        <v>2</v>
      </c>
      <c r="U1993" s="39">
        <v>10032</v>
      </c>
      <c r="V1993" s="1075">
        <v>0</v>
      </c>
      <c r="W1993" s="39">
        <v>0</v>
      </c>
      <c r="X1993" s="1075">
        <v>0</v>
      </c>
      <c r="Y1993" s="39">
        <v>0</v>
      </c>
      <c r="Z1993" s="1075">
        <v>0</v>
      </c>
      <c r="AA1993" s="39">
        <v>0</v>
      </c>
      <c r="AB1993" s="1075">
        <v>0</v>
      </c>
      <c r="AC1993" s="39">
        <v>0</v>
      </c>
      <c r="AD1993" s="1075">
        <v>0</v>
      </c>
      <c r="AE1993" s="39">
        <v>0</v>
      </c>
      <c r="AF1993" s="1075">
        <v>0</v>
      </c>
      <c r="AG1993" s="39">
        <v>0</v>
      </c>
      <c r="AH1993" s="1075">
        <v>0</v>
      </c>
      <c r="AI1993" s="39">
        <v>0</v>
      </c>
    </row>
    <row r="1994" spans="2:35" s="6" customFormat="1" ht="26.25" customHeight="1">
      <c r="B1994" s="50">
        <v>5200</v>
      </c>
      <c r="C1994" s="155" t="s">
        <v>2158</v>
      </c>
      <c r="D1994" s="14"/>
      <c r="E1994" s="29"/>
      <c r="F1994" s="29"/>
      <c r="G1994" s="29"/>
      <c r="H1994" s="29"/>
      <c r="I1994" s="29"/>
      <c r="J1994" s="29"/>
      <c r="K1994" s="29">
        <v>29160</v>
      </c>
      <c r="L1994" s="947">
        <v>0</v>
      </c>
      <c r="M1994" s="29">
        <v>0</v>
      </c>
      <c r="N1994" s="947">
        <v>0</v>
      </c>
      <c r="O1994" s="29">
        <v>0</v>
      </c>
      <c r="P1994" s="947">
        <v>0</v>
      </c>
      <c r="Q1994" s="29">
        <v>0</v>
      </c>
      <c r="R1994" s="947">
        <v>3</v>
      </c>
      <c r="S1994" s="29">
        <v>29160</v>
      </c>
      <c r="T1994" s="947">
        <v>0</v>
      </c>
      <c r="U1994" s="29">
        <v>0</v>
      </c>
      <c r="V1994" s="947">
        <v>0</v>
      </c>
      <c r="W1994" s="29">
        <v>0</v>
      </c>
      <c r="X1994" s="947">
        <v>0</v>
      </c>
      <c r="Y1994" s="29">
        <v>0</v>
      </c>
      <c r="Z1994" s="947">
        <v>0</v>
      </c>
      <c r="AA1994" s="29">
        <v>0</v>
      </c>
      <c r="AB1994" s="947">
        <v>0</v>
      </c>
      <c r="AC1994" s="29">
        <v>0</v>
      </c>
      <c r="AD1994" s="947">
        <v>0</v>
      </c>
      <c r="AE1994" s="29">
        <v>0</v>
      </c>
      <c r="AF1994" s="947">
        <v>0</v>
      </c>
      <c r="AG1994" s="29">
        <v>0</v>
      </c>
      <c r="AH1994" s="947">
        <v>0</v>
      </c>
      <c r="AI1994" s="29">
        <v>0</v>
      </c>
    </row>
    <row r="1995" spans="2:35" s="6" customFormat="1">
      <c r="B1995" s="50">
        <v>521</v>
      </c>
      <c r="C1995" s="50" t="s">
        <v>2159</v>
      </c>
      <c r="D1995" s="50"/>
      <c r="E1995" s="968"/>
      <c r="F1995" s="968"/>
      <c r="G1995" s="968"/>
      <c r="H1995" s="968"/>
      <c r="I1995" s="968"/>
      <c r="J1995" s="968"/>
      <c r="K1995" s="968">
        <v>18360</v>
      </c>
      <c r="L1995" s="967">
        <v>0</v>
      </c>
      <c r="M1995" s="968">
        <v>0</v>
      </c>
      <c r="N1995" s="967">
        <v>0</v>
      </c>
      <c r="O1995" s="968">
        <v>0</v>
      </c>
      <c r="P1995" s="967">
        <v>0</v>
      </c>
      <c r="Q1995" s="968">
        <v>0</v>
      </c>
      <c r="R1995" s="967">
        <v>2</v>
      </c>
      <c r="S1995" s="968">
        <v>18360</v>
      </c>
      <c r="T1995" s="967">
        <v>0</v>
      </c>
      <c r="U1995" s="968">
        <v>0</v>
      </c>
      <c r="V1995" s="967">
        <v>0</v>
      </c>
      <c r="W1995" s="968">
        <v>0</v>
      </c>
      <c r="X1995" s="967">
        <v>0</v>
      </c>
      <c r="Y1995" s="968">
        <v>0</v>
      </c>
      <c r="Z1995" s="967">
        <v>0</v>
      </c>
      <c r="AA1995" s="968">
        <v>0</v>
      </c>
      <c r="AB1995" s="967">
        <v>0</v>
      </c>
      <c r="AC1995" s="968">
        <v>0</v>
      </c>
      <c r="AD1995" s="967">
        <v>0</v>
      </c>
      <c r="AE1995" s="968">
        <v>0</v>
      </c>
      <c r="AF1995" s="967">
        <v>0</v>
      </c>
      <c r="AG1995" s="968">
        <v>0</v>
      </c>
      <c r="AH1995" s="967">
        <v>0</v>
      </c>
      <c r="AI1995" s="968">
        <v>0</v>
      </c>
    </row>
    <row r="1996" spans="2:35" s="6" customFormat="1">
      <c r="B1996" s="50">
        <v>52101</v>
      </c>
      <c r="C1996" s="948" t="s">
        <v>2160</v>
      </c>
      <c r="D1996" s="11"/>
      <c r="E1996" s="964"/>
      <c r="F1996" s="964"/>
      <c r="G1996" s="964"/>
      <c r="H1996" s="964"/>
      <c r="I1996" s="964"/>
      <c r="J1996" s="964"/>
      <c r="K1996" s="964">
        <v>18360</v>
      </c>
      <c r="L1996" s="988">
        <v>0</v>
      </c>
      <c r="M1996" s="964">
        <v>0</v>
      </c>
      <c r="N1996" s="988">
        <v>0</v>
      </c>
      <c r="O1996" s="964">
        <v>0</v>
      </c>
      <c r="P1996" s="988">
        <v>0</v>
      </c>
      <c r="Q1996" s="964">
        <v>0</v>
      </c>
      <c r="R1996" s="988">
        <v>2</v>
      </c>
      <c r="S1996" s="964">
        <v>18360</v>
      </c>
      <c r="T1996" s="988">
        <v>0</v>
      </c>
      <c r="U1996" s="964">
        <v>0</v>
      </c>
      <c r="V1996" s="988">
        <v>0</v>
      </c>
      <c r="W1996" s="964">
        <v>0</v>
      </c>
      <c r="X1996" s="988">
        <v>0</v>
      </c>
      <c r="Y1996" s="964">
        <v>0</v>
      </c>
      <c r="Z1996" s="988">
        <v>0</v>
      </c>
      <c r="AA1996" s="964">
        <v>0</v>
      </c>
      <c r="AB1996" s="988">
        <v>0</v>
      </c>
      <c r="AC1996" s="964">
        <v>0</v>
      </c>
      <c r="AD1996" s="988">
        <v>0</v>
      </c>
      <c r="AE1996" s="964">
        <v>0</v>
      </c>
      <c r="AF1996" s="988">
        <v>0</v>
      </c>
      <c r="AG1996" s="964">
        <v>0</v>
      </c>
      <c r="AH1996" s="988">
        <v>0</v>
      </c>
      <c r="AI1996" s="964">
        <v>0</v>
      </c>
    </row>
    <row r="1997" spans="2:35" s="6" customFormat="1" ht="26.25" customHeight="1">
      <c r="B1997" s="55">
        <v>8500</v>
      </c>
      <c r="C1997" s="25" t="s">
        <v>2161</v>
      </c>
      <c r="D1997" s="11"/>
      <c r="E1997" s="91">
        <v>2</v>
      </c>
      <c r="F1997" s="9" t="s">
        <v>11</v>
      </c>
      <c r="G1997" s="16" t="s">
        <v>12</v>
      </c>
      <c r="H1997" s="17" t="s">
        <v>13</v>
      </c>
      <c r="I1997" s="16" t="s">
        <v>14</v>
      </c>
      <c r="J1997" s="39">
        <v>9180</v>
      </c>
      <c r="K1997" s="18">
        <v>18360</v>
      </c>
      <c r="L1997" s="969">
        <v>0</v>
      </c>
      <c r="M1997" s="39">
        <v>0</v>
      </c>
      <c r="N1997" s="1075">
        <v>0</v>
      </c>
      <c r="O1997" s="39">
        <v>0</v>
      </c>
      <c r="P1997" s="1075">
        <v>0</v>
      </c>
      <c r="Q1997" s="39">
        <v>0</v>
      </c>
      <c r="R1997" s="1075">
        <v>2</v>
      </c>
      <c r="S1997" s="39">
        <v>18360</v>
      </c>
      <c r="T1997" s="1075">
        <v>0</v>
      </c>
      <c r="U1997" s="39">
        <v>0</v>
      </c>
      <c r="V1997" s="1075">
        <v>0</v>
      </c>
      <c r="W1997" s="39">
        <v>0</v>
      </c>
      <c r="X1997" s="1075">
        <v>0</v>
      </c>
      <c r="Y1997" s="39">
        <v>0</v>
      </c>
      <c r="Z1997" s="1075">
        <v>0</v>
      </c>
      <c r="AA1997" s="39">
        <v>0</v>
      </c>
      <c r="AB1997" s="1075">
        <v>0</v>
      </c>
      <c r="AC1997" s="39">
        <v>0</v>
      </c>
      <c r="AD1997" s="1075">
        <v>0</v>
      </c>
      <c r="AE1997" s="39">
        <v>0</v>
      </c>
      <c r="AF1997" s="1075">
        <v>0</v>
      </c>
      <c r="AG1997" s="39">
        <v>0</v>
      </c>
      <c r="AH1997" s="1075">
        <v>0</v>
      </c>
      <c r="AI1997" s="39">
        <v>0</v>
      </c>
    </row>
    <row r="1998" spans="2:35" s="6" customFormat="1">
      <c r="B1998" s="55">
        <v>11000</v>
      </c>
      <c r="C1998" s="271" t="s">
        <v>2162</v>
      </c>
      <c r="D1998" s="11"/>
      <c r="E1998" s="91">
        <v>0</v>
      </c>
      <c r="F1998" s="9"/>
      <c r="G1998" s="16"/>
      <c r="H1998" s="17"/>
      <c r="I1998" s="16"/>
      <c r="J1998" s="39">
        <v>11880</v>
      </c>
      <c r="K1998" s="18">
        <v>0</v>
      </c>
      <c r="L1998" s="969">
        <v>0</v>
      </c>
      <c r="M1998" s="39">
        <v>0</v>
      </c>
      <c r="N1998" s="1075">
        <v>0</v>
      </c>
      <c r="O1998" s="39">
        <v>0</v>
      </c>
      <c r="P1998" s="1075">
        <v>0</v>
      </c>
      <c r="Q1998" s="39">
        <v>0</v>
      </c>
      <c r="R1998" s="1075">
        <v>0</v>
      </c>
      <c r="S1998" s="39">
        <v>0</v>
      </c>
      <c r="T1998" s="1075">
        <v>0</v>
      </c>
      <c r="U1998" s="39">
        <v>0</v>
      </c>
      <c r="V1998" s="1075">
        <v>0</v>
      </c>
      <c r="W1998" s="39">
        <v>0</v>
      </c>
      <c r="X1998" s="1075">
        <v>0</v>
      </c>
      <c r="Y1998" s="39">
        <v>0</v>
      </c>
      <c r="Z1998" s="1075">
        <v>0</v>
      </c>
      <c r="AA1998" s="39">
        <v>0</v>
      </c>
      <c r="AB1998" s="1075">
        <v>0</v>
      </c>
      <c r="AC1998" s="39">
        <v>0</v>
      </c>
      <c r="AD1998" s="1075">
        <v>0</v>
      </c>
      <c r="AE1998" s="39">
        <v>0</v>
      </c>
      <c r="AF1998" s="1075">
        <v>0</v>
      </c>
      <c r="AG1998" s="39">
        <v>0</v>
      </c>
      <c r="AH1998" s="1075">
        <v>0</v>
      </c>
      <c r="AI1998" s="39">
        <v>0</v>
      </c>
    </row>
    <row r="1999" spans="2:35" s="6" customFormat="1">
      <c r="B1999" s="50">
        <v>522</v>
      </c>
      <c r="C1999" s="1070" t="s">
        <v>2165</v>
      </c>
      <c r="D1999" s="50"/>
      <c r="E1999" s="968">
        <v>0</v>
      </c>
      <c r="F1999" s="968"/>
      <c r="G1999" s="968">
        <v>0</v>
      </c>
      <c r="H1999" s="968">
        <v>0</v>
      </c>
      <c r="I1999" s="968">
        <v>0</v>
      </c>
      <c r="J1999" s="968"/>
      <c r="K1999" s="968">
        <v>0</v>
      </c>
      <c r="L1999" s="967">
        <v>0</v>
      </c>
      <c r="M1999" s="968">
        <v>0</v>
      </c>
      <c r="N1999" s="967">
        <v>0</v>
      </c>
      <c r="O1999" s="968">
        <v>0</v>
      </c>
      <c r="P1999" s="967">
        <v>0</v>
      </c>
      <c r="Q1999" s="968">
        <v>0</v>
      </c>
      <c r="R1999" s="967">
        <v>0</v>
      </c>
      <c r="S1999" s="968">
        <v>0</v>
      </c>
      <c r="T1999" s="967">
        <v>0</v>
      </c>
      <c r="U1999" s="968">
        <v>0</v>
      </c>
      <c r="V1999" s="967">
        <v>0</v>
      </c>
      <c r="W1999" s="968">
        <v>0</v>
      </c>
      <c r="X1999" s="967">
        <v>0</v>
      </c>
      <c r="Y1999" s="968">
        <v>0</v>
      </c>
      <c r="Z1999" s="967">
        <v>0</v>
      </c>
      <c r="AA1999" s="968">
        <v>0</v>
      </c>
      <c r="AB1999" s="967">
        <v>0</v>
      </c>
      <c r="AC1999" s="968">
        <v>0</v>
      </c>
      <c r="AD1999" s="967">
        <v>0</v>
      </c>
      <c r="AE1999" s="968">
        <v>0</v>
      </c>
      <c r="AF1999" s="967">
        <v>0</v>
      </c>
      <c r="AG1999" s="968">
        <v>0</v>
      </c>
      <c r="AH1999" s="967">
        <v>0</v>
      </c>
      <c r="AI1999" s="968">
        <v>0</v>
      </c>
    </row>
    <row r="2000" spans="2:35" s="6" customFormat="1" ht="26.25" customHeight="1">
      <c r="B2000" s="50">
        <v>52201</v>
      </c>
      <c r="C2000" s="948" t="s">
        <v>2165</v>
      </c>
      <c r="D2000" s="11"/>
      <c r="E2000" s="964">
        <v>0</v>
      </c>
      <c r="F2000" s="964"/>
      <c r="G2000" s="964">
        <v>0</v>
      </c>
      <c r="H2000" s="964">
        <v>0</v>
      </c>
      <c r="I2000" s="964">
        <v>0</v>
      </c>
      <c r="J2000" s="964"/>
      <c r="K2000" s="964">
        <v>0</v>
      </c>
      <c r="L2000" s="988">
        <v>0</v>
      </c>
      <c r="M2000" s="964">
        <v>0</v>
      </c>
      <c r="N2000" s="988">
        <v>0</v>
      </c>
      <c r="O2000" s="964">
        <v>0</v>
      </c>
      <c r="P2000" s="988">
        <v>0</v>
      </c>
      <c r="Q2000" s="964">
        <v>0</v>
      </c>
      <c r="R2000" s="988">
        <v>0</v>
      </c>
      <c r="S2000" s="964">
        <v>0</v>
      </c>
      <c r="T2000" s="988">
        <v>0</v>
      </c>
      <c r="U2000" s="964">
        <v>0</v>
      </c>
      <c r="V2000" s="988">
        <v>0</v>
      </c>
      <c r="W2000" s="964">
        <v>0</v>
      </c>
      <c r="X2000" s="988">
        <v>0</v>
      </c>
      <c r="Y2000" s="964">
        <v>0</v>
      </c>
      <c r="Z2000" s="988">
        <v>0</v>
      </c>
      <c r="AA2000" s="964">
        <v>0</v>
      </c>
      <c r="AB2000" s="988">
        <v>0</v>
      </c>
      <c r="AC2000" s="964">
        <v>0</v>
      </c>
      <c r="AD2000" s="988">
        <v>0</v>
      </c>
      <c r="AE2000" s="964">
        <v>0</v>
      </c>
      <c r="AF2000" s="988">
        <v>0</v>
      </c>
      <c r="AG2000" s="964">
        <v>0</v>
      </c>
      <c r="AH2000" s="988">
        <v>0</v>
      </c>
      <c r="AI2000" s="964">
        <v>0</v>
      </c>
    </row>
    <row r="2001" spans="1:35" s="6" customFormat="1" ht="66">
      <c r="B2001" s="55">
        <v>15078.84</v>
      </c>
      <c r="C2001" s="25" t="s">
        <v>2166</v>
      </c>
      <c r="D2001" s="11"/>
      <c r="E2001" s="91">
        <v>0</v>
      </c>
      <c r="F2001" s="31" t="s">
        <v>11</v>
      </c>
      <c r="G2001" s="16" t="s">
        <v>12</v>
      </c>
      <c r="H2001" s="17" t="s">
        <v>13</v>
      </c>
      <c r="I2001" s="16" t="s">
        <v>14</v>
      </c>
      <c r="J2001" s="39">
        <v>16285.147200000001</v>
      </c>
      <c r="K2001" s="18">
        <v>0</v>
      </c>
      <c r="L2001" s="969">
        <v>0</v>
      </c>
      <c r="M2001" s="39">
        <v>0</v>
      </c>
      <c r="N2001" s="1075">
        <v>0</v>
      </c>
      <c r="O2001" s="39">
        <v>0</v>
      </c>
      <c r="P2001" s="1075">
        <v>0</v>
      </c>
      <c r="Q2001" s="39">
        <v>0</v>
      </c>
      <c r="R2001" s="1075">
        <v>0</v>
      </c>
      <c r="S2001" s="39">
        <v>0</v>
      </c>
      <c r="T2001" s="1075">
        <v>0</v>
      </c>
      <c r="U2001" s="39">
        <v>0</v>
      </c>
      <c r="V2001" s="1075">
        <v>0</v>
      </c>
      <c r="W2001" s="39">
        <v>0</v>
      </c>
      <c r="X2001" s="1075">
        <v>0</v>
      </c>
      <c r="Y2001" s="39">
        <v>0</v>
      </c>
      <c r="Z2001" s="1075">
        <v>0</v>
      </c>
      <c r="AA2001" s="39">
        <v>0</v>
      </c>
      <c r="AB2001" s="1075">
        <v>0</v>
      </c>
      <c r="AC2001" s="39">
        <v>0</v>
      </c>
      <c r="AD2001" s="1075">
        <v>0</v>
      </c>
      <c r="AE2001" s="39">
        <v>0</v>
      </c>
      <c r="AF2001" s="1075">
        <v>0</v>
      </c>
      <c r="AG2001" s="39">
        <v>0</v>
      </c>
      <c r="AH2001" s="1075">
        <v>0</v>
      </c>
      <c r="AI2001" s="39">
        <v>0</v>
      </c>
    </row>
    <row r="2002" spans="1:35" s="6" customFormat="1" ht="26.25" customHeight="1">
      <c r="B2002" s="50">
        <v>523</v>
      </c>
      <c r="C2002" s="50" t="s">
        <v>2167</v>
      </c>
      <c r="D2002" s="50"/>
      <c r="E2002" s="968"/>
      <c r="F2002" s="968"/>
      <c r="G2002" s="968"/>
      <c r="H2002" s="968"/>
      <c r="I2002" s="968"/>
      <c r="J2002" s="968"/>
      <c r="K2002" s="968">
        <v>10800</v>
      </c>
      <c r="L2002" s="967">
        <v>0</v>
      </c>
      <c r="M2002" s="968">
        <v>0</v>
      </c>
      <c r="N2002" s="967">
        <v>0</v>
      </c>
      <c r="O2002" s="968">
        <v>0</v>
      </c>
      <c r="P2002" s="967">
        <v>0</v>
      </c>
      <c r="Q2002" s="968">
        <v>0</v>
      </c>
      <c r="R2002" s="967">
        <v>1</v>
      </c>
      <c r="S2002" s="968">
        <v>10800</v>
      </c>
      <c r="T2002" s="967">
        <v>0</v>
      </c>
      <c r="U2002" s="968">
        <v>0</v>
      </c>
      <c r="V2002" s="967">
        <v>0</v>
      </c>
      <c r="W2002" s="968">
        <v>0</v>
      </c>
      <c r="X2002" s="967">
        <v>0</v>
      </c>
      <c r="Y2002" s="968">
        <v>0</v>
      </c>
      <c r="Z2002" s="967">
        <v>0</v>
      </c>
      <c r="AA2002" s="968">
        <v>0</v>
      </c>
      <c r="AB2002" s="967">
        <v>0</v>
      </c>
      <c r="AC2002" s="968">
        <v>0</v>
      </c>
      <c r="AD2002" s="967">
        <v>0</v>
      </c>
      <c r="AE2002" s="968">
        <v>0</v>
      </c>
      <c r="AF2002" s="967">
        <v>0</v>
      </c>
      <c r="AG2002" s="968">
        <v>0</v>
      </c>
      <c r="AH2002" s="967">
        <v>0</v>
      </c>
      <c r="AI2002" s="968">
        <v>0</v>
      </c>
    </row>
    <row r="2003" spans="1:35" s="6" customFormat="1">
      <c r="B2003" s="50">
        <v>52301</v>
      </c>
      <c r="C2003" s="948" t="s">
        <v>2167</v>
      </c>
      <c r="D2003" s="11"/>
      <c r="E2003" s="964"/>
      <c r="F2003" s="964"/>
      <c r="G2003" s="964"/>
      <c r="H2003" s="964"/>
      <c r="I2003" s="964"/>
      <c r="J2003" s="964"/>
      <c r="K2003" s="964">
        <v>10800</v>
      </c>
      <c r="L2003" s="988">
        <v>0</v>
      </c>
      <c r="M2003" s="964">
        <v>0</v>
      </c>
      <c r="N2003" s="988">
        <v>0</v>
      </c>
      <c r="O2003" s="964">
        <v>0</v>
      </c>
      <c r="P2003" s="988">
        <v>0</v>
      </c>
      <c r="Q2003" s="964">
        <v>0</v>
      </c>
      <c r="R2003" s="988">
        <v>1</v>
      </c>
      <c r="S2003" s="964">
        <v>10800</v>
      </c>
      <c r="T2003" s="988">
        <v>0</v>
      </c>
      <c r="U2003" s="964">
        <v>0</v>
      </c>
      <c r="V2003" s="988">
        <v>0</v>
      </c>
      <c r="W2003" s="964">
        <v>0</v>
      </c>
      <c r="X2003" s="988">
        <v>0</v>
      </c>
      <c r="Y2003" s="964">
        <v>0</v>
      </c>
      <c r="Z2003" s="988">
        <v>0</v>
      </c>
      <c r="AA2003" s="964">
        <v>0</v>
      </c>
      <c r="AB2003" s="988">
        <v>0</v>
      </c>
      <c r="AC2003" s="964">
        <v>0</v>
      </c>
      <c r="AD2003" s="988">
        <v>0</v>
      </c>
      <c r="AE2003" s="964">
        <v>0</v>
      </c>
      <c r="AF2003" s="988">
        <v>0</v>
      </c>
      <c r="AG2003" s="964">
        <v>0</v>
      </c>
      <c r="AH2003" s="988">
        <v>0</v>
      </c>
      <c r="AI2003" s="964">
        <v>0</v>
      </c>
    </row>
    <row r="2004" spans="1:35" s="276" customFormat="1" ht="66">
      <c r="A2004" s="6"/>
      <c r="B2004" s="55">
        <v>10000</v>
      </c>
      <c r="C2004" s="259" t="s">
        <v>2169</v>
      </c>
      <c r="D2004" s="11"/>
      <c r="E2004" s="91">
        <v>1</v>
      </c>
      <c r="F2004" s="9" t="s">
        <v>11</v>
      </c>
      <c r="G2004" s="16" t="s">
        <v>12</v>
      </c>
      <c r="H2004" s="17" t="s">
        <v>13</v>
      </c>
      <c r="I2004" s="16" t="s">
        <v>14</v>
      </c>
      <c r="J2004" s="39">
        <v>10800</v>
      </c>
      <c r="K2004" s="18">
        <v>10800</v>
      </c>
      <c r="L2004" s="969">
        <v>0</v>
      </c>
      <c r="M2004" s="39">
        <v>0</v>
      </c>
      <c r="N2004" s="1075">
        <v>0</v>
      </c>
      <c r="O2004" s="39">
        <v>0</v>
      </c>
      <c r="P2004" s="1075">
        <v>0</v>
      </c>
      <c r="Q2004" s="39">
        <v>0</v>
      </c>
      <c r="R2004" s="1075">
        <v>1</v>
      </c>
      <c r="S2004" s="39">
        <v>10800</v>
      </c>
      <c r="T2004" s="1075">
        <v>0</v>
      </c>
      <c r="U2004" s="39">
        <v>0</v>
      </c>
      <c r="V2004" s="1075">
        <v>0</v>
      </c>
      <c r="W2004" s="39">
        <v>0</v>
      </c>
      <c r="X2004" s="1075">
        <v>0</v>
      </c>
      <c r="Y2004" s="39">
        <v>0</v>
      </c>
      <c r="Z2004" s="1075">
        <v>0</v>
      </c>
      <c r="AA2004" s="39">
        <v>0</v>
      </c>
      <c r="AB2004" s="1075">
        <v>0</v>
      </c>
      <c r="AC2004" s="39">
        <v>0</v>
      </c>
      <c r="AD2004" s="1075">
        <v>0</v>
      </c>
      <c r="AE2004" s="39">
        <v>0</v>
      </c>
      <c r="AF2004" s="1075">
        <v>0</v>
      </c>
      <c r="AG2004" s="39">
        <v>0</v>
      </c>
      <c r="AH2004" s="1075">
        <v>0</v>
      </c>
      <c r="AI2004" s="39">
        <v>0</v>
      </c>
    </row>
    <row r="2005" spans="1:35" s="6" customFormat="1" ht="24">
      <c r="B2005" s="50">
        <v>5300</v>
      </c>
      <c r="C2005" s="155" t="s">
        <v>2170</v>
      </c>
      <c r="D2005" s="14"/>
      <c r="E2005" s="29"/>
      <c r="F2005" s="29"/>
      <c r="G2005" s="29"/>
      <c r="H2005" s="29"/>
      <c r="I2005" s="29"/>
      <c r="J2005" s="29"/>
      <c r="K2005" s="29">
        <v>102118</v>
      </c>
      <c r="L2005" s="947">
        <v>3</v>
      </c>
      <c r="M2005" s="29">
        <v>41760</v>
      </c>
      <c r="N2005" s="947">
        <v>0</v>
      </c>
      <c r="O2005" s="29">
        <v>0</v>
      </c>
      <c r="P2005" s="947">
        <v>0</v>
      </c>
      <c r="Q2005" s="29">
        <v>0</v>
      </c>
      <c r="R2005" s="947">
        <v>18</v>
      </c>
      <c r="S2005" s="29">
        <v>60358</v>
      </c>
      <c r="T2005" s="947">
        <v>0</v>
      </c>
      <c r="U2005" s="29">
        <v>0</v>
      </c>
      <c r="V2005" s="947">
        <v>0</v>
      </c>
      <c r="W2005" s="29">
        <v>0</v>
      </c>
      <c r="X2005" s="947">
        <v>0</v>
      </c>
      <c r="Y2005" s="29">
        <v>0</v>
      </c>
      <c r="Z2005" s="947">
        <v>0</v>
      </c>
      <c r="AA2005" s="29">
        <v>0</v>
      </c>
      <c r="AB2005" s="947">
        <v>0</v>
      </c>
      <c r="AC2005" s="29">
        <v>0</v>
      </c>
      <c r="AD2005" s="947">
        <v>0</v>
      </c>
      <c r="AE2005" s="29">
        <v>0</v>
      </c>
      <c r="AF2005" s="947">
        <v>0</v>
      </c>
      <c r="AG2005" s="29">
        <v>0</v>
      </c>
      <c r="AH2005" s="947">
        <v>0</v>
      </c>
      <c r="AI2005" s="29">
        <v>0</v>
      </c>
    </row>
    <row r="2006" spans="1:35" s="6" customFormat="1">
      <c r="B2006" s="50">
        <v>531</v>
      </c>
      <c r="C2006" s="50" t="s">
        <v>2171</v>
      </c>
      <c r="D2006" s="50"/>
      <c r="E2006" s="968"/>
      <c r="F2006" s="968"/>
      <c r="G2006" s="968"/>
      <c r="H2006" s="968"/>
      <c r="I2006" s="968"/>
      <c r="J2006" s="968"/>
      <c r="K2006" s="968">
        <v>99850</v>
      </c>
      <c r="L2006" s="967">
        <v>3</v>
      </c>
      <c r="M2006" s="968">
        <v>41760</v>
      </c>
      <c r="N2006" s="967">
        <v>0</v>
      </c>
      <c r="O2006" s="968">
        <v>0</v>
      </c>
      <c r="P2006" s="967">
        <v>0</v>
      </c>
      <c r="Q2006" s="968">
        <v>0</v>
      </c>
      <c r="R2006" s="967">
        <v>15</v>
      </c>
      <c r="S2006" s="968">
        <v>58090</v>
      </c>
      <c r="T2006" s="967">
        <v>0</v>
      </c>
      <c r="U2006" s="968">
        <v>0</v>
      </c>
      <c r="V2006" s="967">
        <v>0</v>
      </c>
      <c r="W2006" s="968">
        <v>0</v>
      </c>
      <c r="X2006" s="967">
        <v>0</v>
      </c>
      <c r="Y2006" s="968">
        <v>0</v>
      </c>
      <c r="Z2006" s="967">
        <v>0</v>
      </c>
      <c r="AA2006" s="968">
        <v>0</v>
      </c>
      <c r="AB2006" s="967">
        <v>0</v>
      </c>
      <c r="AC2006" s="968">
        <v>0</v>
      </c>
      <c r="AD2006" s="967">
        <v>0</v>
      </c>
      <c r="AE2006" s="968">
        <v>0</v>
      </c>
      <c r="AF2006" s="967">
        <v>0</v>
      </c>
      <c r="AG2006" s="968">
        <v>0</v>
      </c>
      <c r="AH2006" s="967">
        <v>0</v>
      </c>
      <c r="AI2006" s="968">
        <v>0</v>
      </c>
    </row>
    <row r="2007" spans="1:35" s="6" customFormat="1">
      <c r="B2007" s="50">
        <v>53101</v>
      </c>
      <c r="C2007" s="948" t="s">
        <v>2172</v>
      </c>
      <c r="D2007" s="11"/>
      <c r="E2007" s="964"/>
      <c r="F2007" s="964"/>
      <c r="G2007" s="964"/>
      <c r="H2007" s="964"/>
      <c r="I2007" s="964"/>
      <c r="J2007" s="964"/>
      <c r="K2007" s="964">
        <v>0</v>
      </c>
      <c r="L2007" s="988">
        <v>0</v>
      </c>
      <c r="M2007" s="964">
        <v>0</v>
      </c>
      <c r="N2007" s="988">
        <v>0</v>
      </c>
      <c r="O2007" s="964">
        <v>0</v>
      </c>
      <c r="P2007" s="988">
        <v>0</v>
      </c>
      <c r="Q2007" s="964">
        <v>0</v>
      </c>
      <c r="R2007" s="988">
        <v>0</v>
      </c>
      <c r="S2007" s="964">
        <v>0</v>
      </c>
      <c r="T2007" s="988">
        <v>0</v>
      </c>
      <c r="U2007" s="964">
        <v>0</v>
      </c>
      <c r="V2007" s="988">
        <v>0</v>
      </c>
      <c r="W2007" s="964">
        <v>0</v>
      </c>
      <c r="X2007" s="988">
        <v>0</v>
      </c>
      <c r="Y2007" s="964">
        <v>0</v>
      </c>
      <c r="Z2007" s="988">
        <v>0</v>
      </c>
      <c r="AA2007" s="964">
        <v>0</v>
      </c>
      <c r="AB2007" s="988">
        <v>0</v>
      </c>
      <c r="AC2007" s="964">
        <v>0</v>
      </c>
      <c r="AD2007" s="988">
        <v>0</v>
      </c>
      <c r="AE2007" s="964">
        <v>0</v>
      </c>
      <c r="AF2007" s="988">
        <v>0</v>
      </c>
      <c r="AG2007" s="964">
        <v>0</v>
      </c>
      <c r="AH2007" s="988">
        <v>0</v>
      </c>
      <c r="AI2007" s="964">
        <v>0</v>
      </c>
    </row>
    <row r="2008" spans="1:35" s="6" customFormat="1">
      <c r="B2008" s="272"/>
      <c r="C2008" s="273"/>
      <c r="D2008" s="11"/>
      <c r="E2008" s="91"/>
      <c r="F2008" s="274"/>
      <c r="G2008" s="275"/>
      <c r="H2008" s="275"/>
      <c r="I2008" s="275"/>
      <c r="J2008" s="39"/>
      <c r="K2008" s="18">
        <v>0</v>
      </c>
      <c r="L2008" s="969">
        <v>0</v>
      </c>
      <c r="M2008" s="39">
        <v>0</v>
      </c>
      <c r="N2008" s="1075">
        <v>0</v>
      </c>
      <c r="O2008" s="39">
        <v>0</v>
      </c>
      <c r="P2008" s="1075">
        <v>0</v>
      </c>
      <c r="Q2008" s="39">
        <v>0</v>
      </c>
      <c r="R2008" s="1075">
        <v>0</v>
      </c>
      <c r="S2008" s="39">
        <v>0</v>
      </c>
      <c r="T2008" s="1075">
        <v>0</v>
      </c>
      <c r="U2008" s="39">
        <v>0</v>
      </c>
      <c r="V2008" s="1075">
        <v>0</v>
      </c>
      <c r="W2008" s="39">
        <v>0</v>
      </c>
      <c r="X2008" s="1075">
        <v>0</v>
      </c>
      <c r="Y2008" s="39">
        <v>0</v>
      </c>
      <c r="Z2008" s="1075">
        <v>0</v>
      </c>
      <c r="AA2008" s="39">
        <v>0</v>
      </c>
      <c r="AB2008" s="1075">
        <v>0</v>
      </c>
      <c r="AC2008" s="39">
        <v>0</v>
      </c>
      <c r="AD2008" s="1075">
        <v>0</v>
      </c>
      <c r="AE2008" s="39">
        <v>0</v>
      </c>
      <c r="AF2008" s="1075">
        <v>0</v>
      </c>
      <c r="AG2008" s="39">
        <v>0</v>
      </c>
      <c r="AH2008" s="1075">
        <v>0</v>
      </c>
      <c r="AI2008" s="39">
        <v>0</v>
      </c>
    </row>
    <row r="2009" spans="1:35" s="6" customFormat="1">
      <c r="B2009" s="50">
        <v>53102</v>
      </c>
      <c r="C2009" s="948" t="s">
        <v>2171</v>
      </c>
      <c r="D2009" s="11"/>
      <c r="E2009" s="964"/>
      <c r="F2009" s="964"/>
      <c r="G2009" s="964"/>
      <c r="H2009" s="964"/>
      <c r="I2009" s="964"/>
      <c r="J2009" s="964"/>
      <c r="K2009" s="964">
        <v>99850</v>
      </c>
      <c r="L2009" s="988">
        <v>3</v>
      </c>
      <c r="M2009" s="964">
        <v>41760</v>
      </c>
      <c r="N2009" s="988">
        <v>0</v>
      </c>
      <c r="O2009" s="964">
        <v>0</v>
      </c>
      <c r="P2009" s="988">
        <v>0</v>
      </c>
      <c r="Q2009" s="964">
        <v>0</v>
      </c>
      <c r="R2009" s="988">
        <v>15</v>
      </c>
      <c r="S2009" s="964">
        <v>58090</v>
      </c>
      <c r="T2009" s="988">
        <v>0</v>
      </c>
      <c r="U2009" s="964">
        <v>0</v>
      </c>
      <c r="V2009" s="988">
        <v>0</v>
      </c>
      <c r="W2009" s="964">
        <v>0</v>
      </c>
      <c r="X2009" s="988">
        <v>0</v>
      </c>
      <c r="Y2009" s="964">
        <v>0</v>
      </c>
      <c r="Z2009" s="988">
        <v>0</v>
      </c>
      <c r="AA2009" s="964">
        <v>0</v>
      </c>
      <c r="AB2009" s="988">
        <v>0</v>
      </c>
      <c r="AC2009" s="964">
        <v>0</v>
      </c>
      <c r="AD2009" s="988">
        <v>0</v>
      </c>
      <c r="AE2009" s="964">
        <v>0</v>
      </c>
      <c r="AF2009" s="988">
        <v>0</v>
      </c>
      <c r="AG2009" s="964">
        <v>0</v>
      </c>
      <c r="AH2009" s="988">
        <v>0</v>
      </c>
      <c r="AI2009" s="964">
        <v>0</v>
      </c>
    </row>
    <row r="2010" spans="1:35" s="6" customFormat="1" ht="66">
      <c r="A2010" s="124"/>
      <c r="B2010" s="127"/>
      <c r="C2010" s="300" t="s">
        <v>2174</v>
      </c>
      <c r="D2010" s="11"/>
      <c r="E2010" s="91">
        <v>2</v>
      </c>
      <c r="F2010" s="9" t="s">
        <v>11</v>
      </c>
      <c r="G2010" s="16" t="s">
        <v>12</v>
      </c>
      <c r="H2010" s="17" t="s">
        <v>13</v>
      </c>
      <c r="I2010" s="16" t="s">
        <v>14</v>
      </c>
      <c r="J2010" s="39">
        <v>2700</v>
      </c>
      <c r="K2010" s="18">
        <v>5400</v>
      </c>
      <c r="L2010" s="969">
        <v>0</v>
      </c>
      <c r="M2010" s="39">
        <v>0</v>
      </c>
      <c r="N2010" s="1075">
        <v>0</v>
      </c>
      <c r="O2010" s="39">
        <v>0</v>
      </c>
      <c r="P2010" s="1075">
        <v>0</v>
      </c>
      <c r="Q2010" s="39">
        <v>0</v>
      </c>
      <c r="R2010" s="1075">
        <v>2</v>
      </c>
      <c r="S2010" s="39">
        <v>5400</v>
      </c>
      <c r="T2010" s="1075">
        <v>0</v>
      </c>
      <c r="U2010" s="39">
        <v>0</v>
      </c>
      <c r="V2010" s="1075">
        <v>0</v>
      </c>
      <c r="W2010" s="39">
        <v>0</v>
      </c>
      <c r="X2010" s="1075">
        <v>0</v>
      </c>
      <c r="Y2010" s="39">
        <v>0</v>
      </c>
      <c r="Z2010" s="1075">
        <v>0</v>
      </c>
      <c r="AA2010" s="39">
        <v>0</v>
      </c>
      <c r="AB2010" s="1075">
        <v>0</v>
      </c>
      <c r="AC2010" s="39">
        <v>0</v>
      </c>
      <c r="AD2010" s="1075">
        <v>0</v>
      </c>
      <c r="AE2010" s="39">
        <v>0</v>
      </c>
      <c r="AF2010" s="1075">
        <v>0</v>
      </c>
      <c r="AG2010" s="39">
        <v>0</v>
      </c>
      <c r="AH2010" s="1075">
        <v>0</v>
      </c>
      <c r="AI2010" s="39">
        <v>0</v>
      </c>
    </row>
    <row r="2011" spans="1:35" s="6" customFormat="1" ht="66">
      <c r="A2011" s="124"/>
      <c r="B2011" s="174"/>
      <c r="C2011" s="68" t="s">
        <v>2175</v>
      </c>
      <c r="D2011" s="11"/>
      <c r="E2011" s="91">
        <v>3</v>
      </c>
      <c r="F2011" s="9" t="s">
        <v>11</v>
      </c>
      <c r="G2011" s="16" t="s">
        <v>12</v>
      </c>
      <c r="H2011" s="17" t="s">
        <v>13</v>
      </c>
      <c r="I2011" s="16" t="s">
        <v>14</v>
      </c>
      <c r="J2011" s="241">
        <v>13920</v>
      </c>
      <c r="K2011" s="242">
        <v>41760</v>
      </c>
      <c r="L2011" s="942">
        <v>3</v>
      </c>
      <c r="M2011" s="241">
        <v>41760</v>
      </c>
      <c r="N2011" s="1102">
        <v>0</v>
      </c>
      <c r="O2011" s="241">
        <v>0</v>
      </c>
      <c r="P2011" s="1102">
        <v>0</v>
      </c>
      <c r="Q2011" s="241">
        <v>0</v>
      </c>
      <c r="R2011" s="1102">
        <v>0</v>
      </c>
      <c r="S2011" s="241">
        <v>0</v>
      </c>
      <c r="T2011" s="1102">
        <v>0</v>
      </c>
      <c r="U2011" s="241">
        <v>0</v>
      </c>
      <c r="V2011" s="1102">
        <v>0</v>
      </c>
      <c r="W2011" s="241">
        <v>0</v>
      </c>
      <c r="X2011" s="1102">
        <v>0</v>
      </c>
      <c r="Y2011" s="241">
        <v>0</v>
      </c>
      <c r="Z2011" s="1102">
        <v>0</v>
      </c>
      <c r="AA2011" s="241">
        <v>0</v>
      </c>
      <c r="AB2011" s="1102">
        <v>0</v>
      </c>
      <c r="AC2011" s="241">
        <v>0</v>
      </c>
      <c r="AD2011" s="1102">
        <v>0</v>
      </c>
      <c r="AE2011" s="241">
        <v>0</v>
      </c>
      <c r="AF2011" s="1102">
        <v>0</v>
      </c>
      <c r="AG2011" s="241">
        <v>0</v>
      </c>
      <c r="AH2011" s="1102">
        <v>0</v>
      </c>
      <c r="AI2011" s="241">
        <v>0</v>
      </c>
    </row>
    <row r="2012" spans="1:35" s="6" customFormat="1">
      <c r="B2012" s="50">
        <v>532</v>
      </c>
      <c r="C2012" s="50" t="s">
        <v>2179</v>
      </c>
      <c r="D2012" s="50"/>
      <c r="E2012" s="968">
        <v>3</v>
      </c>
      <c r="F2012" s="968">
        <v>0</v>
      </c>
      <c r="G2012" s="968"/>
      <c r="H2012" s="968"/>
      <c r="I2012" s="968"/>
      <c r="J2012" s="968">
        <v>0</v>
      </c>
      <c r="K2012" s="968">
        <v>2268</v>
      </c>
      <c r="L2012" s="967">
        <v>0</v>
      </c>
      <c r="M2012" s="968">
        <v>0</v>
      </c>
      <c r="N2012" s="967">
        <v>0</v>
      </c>
      <c r="O2012" s="968">
        <v>0</v>
      </c>
      <c r="P2012" s="967">
        <v>0</v>
      </c>
      <c r="Q2012" s="968">
        <v>0</v>
      </c>
      <c r="R2012" s="967">
        <v>3</v>
      </c>
      <c r="S2012" s="968">
        <v>2268</v>
      </c>
      <c r="T2012" s="967">
        <v>0</v>
      </c>
      <c r="U2012" s="968">
        <v>0</v>
      </c>
      <c r="V2012" s="967">
        <v>0</v>
      </c>
      <c r="W2012" s="968">
        <v>0</v>
      </c>
      <c r="X2012" s="967">
        <v>0</v>
      </c>
      <c r="Y2012" s="968">
        <v>0</v>
      </c>
      <c r="Z2012" s="967">
        <v>0</v>
      </c>
      <c r="AA2012" s="968">
        <v>0</v>
      </c>
      <c r="AB2012" s="967">
        <v>0</v>
      </c>
      <c r="AC2012" s="968">
        <v>0</v>
      </c>
      <c r="AD2012" s="967">
        <v>0</v>
      </c>
      <c r="AE2012" s="968">
        <v>0</v>
      </c>
      <c r="AF2012" s="967">
        <v>0</v>
      </c>
      <c r="AG2012" s="968">
        <v>0</v>
      </c>
      <c r="AH2012" s="967">
        <v>0</v>
      </c>
      <c r="AI2012" s="968">
        <v>0</v>
      </c>
    </row>
    <row r="2013" spans="1:35" s="6" customFormat="1">
      <c r="B2013" s="50">
        <v>53201</v>
      </c>
      <c r="C2013" s="948" t="s">
        <v>2172</v>
      </c>
      <c r="D2013" s="11"/>
      <c r="E2013" s="964">
        <v>3</v>
      </c>
      <c r="F2013" s="964"/>
      <c r="G2013" s="964"/>
      <c r="H2013" s="964"/>
      <c r="I2013" s="964"/>
      <c r="J2013" s="964"/>
      <c r="K2013" s="964">
        <v>2268</v>
      </c>
      <c r="L2013" s="988">
        <v>0</v>
      </c>
      <c r="M2013" s="964">
        <v>0</v>
      </c>
      <c r="N2013" s="988">
        <v>0</v>
      </c>
      <c r="O2013" s="964">
        <v>0</v>
      </c>
      <c r="P2013" s="988">
        <v>0</v>
      </c>
      <c r="Q2013" s="964">
        <v>0</v>
      </c>
      <c r="R2013" s="988">
        <v>3</v>
      </c>
      <c r="S2013" s="964">
        <v>2268</v>
      </c>
      <c r="T2013" s="988">
        <v>0</v>
      </c>
      <c r="U2013" s="964">
        <v>0</v>
      </c>
      <c r="V2013" s="988">
        <v>0</v>
      </c>
      <c r="W2013" s="964">
        <v>0</v>
      </c>
      <c r="X2013" s="988">
        <v>0</v>
      </c>
      <c r="Y2013" s="964">
        <v>0</v>
      </c>
      <c r="Z2013" s="988">
        <v>0</v>
      </c>
      <c r="AA2013" s="964">
        <v>0</v>
      </c>
      <c r="AB2013" s="988">
        <v>0</v>
      </c>
      <c r="AC2013" s="964">
        <v>0</v>
      </c>
      <c r="AD2013" s="988">
        <v>0</v>
      </c>
      <c r="AE2013" s="964">
        <v>0</v>
      </c>
      <c r="AF2013" s="988">
        <v>0</v>
      </c>
      <c r="AG2013" s="964">
        <v>0</v>
      </c>
      <c r="AH2013" s="988">
        <v>0</v>
      </c>
      <c r="AI2013" s="964">
        <v>0</v>
      </c>
    </row>
    <row r="2014" spans="1:35" s="6" customFormat="1" ht="26.25" customHeight="1">
      <c r="B2014" s="55">
        <v>700</v>
      </c>
      <c r="C2014" s="254" t="s">
        <v>2180</v>
      </c>
      <c r="D2014" s="11"/>
      <c r="E2014" s="91">
        <v>3</v>
      </c>
      <c r="F2014" s="9" t="s">
        <v>11</v>
      </c>
      <c r="G2014" s="16" t="s">
        <v>12</v>
      </c>
      <c r="H2014" s="17" t="s">
        <v>13</v>
      </c>
      <c r="I2014" s="16" t="s">
        <v>14</v>
      </c>
      <c r="J2014" s="39">
        <v>756</v>
      </c>
      <c r="K2014" s="18">
        <v>2268</v>
      </c>
      <c r="L2014" s="969">
        <v>0</v>
      </c>
      <c r="M2014" s="39">
        <v>0</v>
      </c>
      <c r="N2014" s="1075">
        <v>0</v>
      </c>
      <c r="O2014" s="39">
        <v>0</v>
      </c>
      <c r="P2014" s="1075">
        <v>0</v>
      </c>
      <c r="Q2014" s="39">
        <v>0</v>
      </c>
      <c r="R2014" s="1075">
        <v>3</v>
      </c>
      <c r="S2014" s="39">
        <v>2268</v>
      </c>
      <c r="T2014" s="1075">
        <v>0</v>
      </c>
      <c r="U2014" s="39">
        <v>0</v>
      </c>
      <c r="V2014" s="1075">
        <v>0</v>
      </c>
      <c r="W2014" s="39">
        <v>0</v>
      </c>
      <c r="X2014" s="1075">
        <v>0</v>
      </c>
      <c r="Y2014" s="39">
        <v>0</v>
      </c>
      <c r="Z2014" s="1075">
        <v>0</v>
      </c>
      <c r="AA2014" s="39">
        <v>0</v>
      </c>
      <c r="AB2014" s="1075">
        <v>0</v>
      </c>
      <c r="AC2014" s="39">
        <v>0</v>
      </c>
      <c r="AD2014" s="1075">
        <v>0</v>
      </c>
      <c r="AE2014" s="39">
        <v>0</v>
      </c>
      <c r="AF2014" s="1075">
        <v>0</v>
      </c>
      <c r="AG2014" s="39">
        <v>0</v>
      </c>
      <c r="AH2014" s="1075">
        <v>0</v>
      </c>
      <c r="AI2014" s="39">
        <v>0</v>
      </c>
    </row>
    <row r="2015" spans="1:35" s="6" customFormat="1">
      <c r="B2015" s="50">
        <v>54000</v>
      </c>
      <c r="C2015" s="155"/>
      <c r="D2015" s="14"/>
      <c r="E2015" s="29"/>
      <c r="F2015" s="29"/>
      <c r="G2015" s="29"/>
      <c r="H2015" s="29"/>
      <c r="I2015" s="29"/>
      <c r="J2015" s="29"/>
      <c r="K2015" s="29">
        <v>800000</v>
      </c>
      <c r="L2015" s="947">
        <v>0</v>
      </c>
      <c r="M2015" s="29">
        <v>0</v>
      </c>
      <c r="N2015" s="947">
        <v>0</v>
      </c>
      <c r="O2015" s="29">
        <v>0</v>
      </c>
      <c r="P2015" s="947">
        <v>0</v>
      </c>
      <c r="Q2015" s="29">
        <v>0</v>
      </c>
      <c r="R2015" s="947">
        <v>1</v>
      </c>
      <c r="S2015" s="29">
        <v>800000</v>
      </c>
      <c r="T2015" s="947">
        <v>0</v>
      </c>
      <c r="U2015" s="29">
        <v>0</v>
      </c>
      <c r="V2015" s="947">
        <v>0</v>
      </c>
      <c r="W2015" s="29">
        <v>0</v>
      </c>
      <c r="X2015" s="947">
        <v>0</v>
      </c>
      <c r="Y2015" s="29">
        <v>0</v>
      </c>
      <c r="Z2015" s="947">
        <v>0</v>
      </c>
      <c r="AA2015" s="29">
        <v>0</v>
      </c>
      <c r="AB2015" s="947">
        <v>0</v>
      </c>
      <c r="AC2015" s="29">
        <v>0</v>
      </c>
      <c r="AD2015" s="947">
        <v>0</v>
      </c>
      <c r="AE2015" s="29">
        <v>0</v>
      </c>
      <c r="AF2015" s="947">
        <v>0</v>
      </c>
      <c r="AG2015" s="29">
        <v>0</v>
      </c>
      <c r="AH2015" s="947">
        <v>0</v>
      </c>
      <c r="AI2015" s="29">
        <v>0</v>
      </c>
    </row>
    <row r="2016" spans="1:35" s="6" customFormat="1">
      <c r="B2016" s="50">
        <v>54100</v>
      </c>
      <c r="C2016" s="50"/>
      <c r="D2016" s="50"/>
      <c r="E2016" s="968"/>
      <c r="F2016" s="968"/>
      <c r="G2016" s="968"/>
      <c r="H2016" s="968"/>
      <c r="I2016" s="968"/>
      <c r="J2016" s="968"/>
      <c r="K2016" s="968">
        <v>800000</v>
      </c>
      <c r="L2016" s="967">
        <v>0</v>
      </c>
      <c r="M2016" s="968">
        <v>0</v>
      </c>
      <c r="N2016" s="967">
        <v>0</v>
      </c>
      <c r="O2016" s="968">
        <v>0</v>
      </c>
      <c r="P2016" s="967">
        <v>0</v>
      </c>
      <c r="Q2016" s="968">
        <v>0</v>
      </c>
      <c r="R2016" s="967">
        <v>1</v>
      </c>
      <c r="S2016" s="968">
        <v>800000</v>
      </c>
      <c r="T2016" s="967">
        <v>0</v>
      </c>
      <c r="U2016" s="968">
        <v>0</v>
      </c>
      <c r="V2016" s="967">
        <v>0</v>
      </c>
      <c r="W2016" s="968">
        <v>0</v>
      </c>
      <c r="X2016" s="967">
        <v>0</v>
      </c>
      <c r="Y2016" s="968">
        <v>0</v>
      </c>
      <c r="Z2016" s="967">
        <v>0</v>
      </c>
      <c r="AA2016" s="968">
        <v>0</v>
      </c>
      <c r="AB2016" s="967">
        <v>0</v>
      </c>
      <c r="AC2016" s="968">
        <v>0</v>
      </c>
      <c r="AD2016" s="967">
        <v>0</v>
      </c>
      <c r="AE2016" s="968">
        <v>0</v>
      </c>
      <c r="AF2016" s="967">
        <v>0</v>
      </c>
      <c r="AG2016" s="968">
        <v>0</v>
      </c>
      <c r="AH2016" s="967">
        <v>0</v>
      </c>
      <c r="AI2016" s="968">
        <v>0</v>
      </c>
    </row>
    <row r="2017" spans="1:35" s="6" customFormat="1">
      <c r="B2017" s="50">
        <v>54101</v>
      </c>
      <c r="C2017" s="948"/>
      <c r="D2017" s="11"/>
      <c r="E2017" s="964"/>
      <c r="F2017" s="964"/>
      <c r="G2017" s="964"/>
      <c r="H2017" s="964"/>
      <c r="I2017" s="964"/>
      <c r="J2017" s="964"/>
      <c r="K2017" s="964">
        <v>800000</v>
      </c>
      <c r="L2017" s="988">
        <v>0</v>
      </c>
      <c r="M2017" s="964">
        <v>0</v>
      </c>
      <c r="N2017" s="988">
        <v>0</v>
      </c>
      <c r="O2017" s="964">
        <v>0</v>
      </c>
      <c r="P2017" s="988">
        <v>0</v>
      </c>
      <c r="Q2017" s="964">
        <v>0</v>
      </c>
      <c r="R2017" s="988">
        <v>1</v>
      </c>
      <c r="S2017" s="964">
        <v>800000</v>
      </c>
      <c r="T2017" s="988">
        <v>0</v>
      </c>
      <c r="U2017" s="964">
        <v>0</v>
      </c>
      <c r="V2017" s="988">
        <v>0</v>
      </c>
      <c r="W2017" s="964">
        <v>0</v>
      </c>
      <c r="X2017" s="988">
        <v>0</v>
      </c>
      <c r="Y2017" s="964">
        <v>0</v>
      </c>
      <c r="Z2017" s="988">
        <v>0</v>
      </c>
      <c r="AA2017" s="964">
        <v>0</v>
      </c>
      <c r="AB2017" s="988">
        <v>0</v>
      </c>
      <c r="AC2017" s="964">
        <v>0</v>
      </c>
      <c r="AD2017" s="988">
        <v>0</v>
      </c>
      <c r="AE2017" s="964">
        <v>0</v>
      </c>
      <c r="AF2017" s="988">
        <v>0</v>
      </c>
      <c r="AG2017" s="964">
        <v>0</v>
      </c>
      <c r="AH2017" s="988">
        <v>0</v>
      </c>
      <c r="AI2017" s="964">
        <v>0</v>
      </c>
    </row>
    <row r="2018" spans="1:35" s="6" customFormat="1" ht="26.25" customHeight="1">
      <c r="B2018" s="55">
        <v>350000</v>
      </c>
      <c r="C2018" s="254" t="s">
        <v>2181</v>
      </c>
      <c r="D2018" s="132"/>
      <c r="E2018" s="91">
        <v>0</v>
      </c>
      <c r="F2018" s="9" t="s">
        <v>11</v>
      </c>
      <c r="G2018" s="16" t="s">
        <v>12</v>
      </c>
      <c r="H2018" s="17" t="s">
        <v>13</v>
      </c>
      <c r="I2018" s="16" t="s">
        <v>14</v>
      </c>
      <c r="J2018" s="39">
        <v>378000</v>
      </c>
      <c r="K2018" s="18">
        <v>0</v>
      </c>
      <c r="L2018" s="969">
        <v>0</v>
      </c>
      <c r="M2018" s="39">
        <v>0</v>
      </c>
      <c r="N2018" s="1075">
        <v>0</v>
      </c>
      <c r="O2018" s="39">
        <v>0</v>
      </c>
      <c r="P2018" s="1075">
        <v>0</v>
      </c>
      <c r="Q2018" s="39">
        <v>0</v>
      </c>
      <c r="R2018" s="1075">
        <v>0</v>
      </c>
      <c r="S2018" s="39">
        <v>0</v>
      </c>
      <c r="T2018" s="1075">
        <v>0</v>
      </c>
      <c r="U2018" s="39">
        <v>0</v>
      </c>
      <c r="V2018" s="1075">
        <v>0</v>
      </c>
      <c r="W2018" s="39">
        <v>0</v>
      </c>
      <c r="X2018" s="1075">
        <v>0</v>
      </c>
      <c r="Y2018" s="39">
        <v>0</v>
      </c>
      <c r="Z2018" s="1075">
        <v>0</v>
      </c>
      <c r="AA2018" s="39">
        <v>0</v>
      </c>
      <c r="AB2018" s="1075">
        <v>0</v>
      </c>
      <c r="AC2018" s="39">
        <v>0</v>
      </c>
      <c r="AD2018" s="1075">
        <v>0</v>
      </c>
      <c r="AE2018" s="39">
        <v>0</v>
      </c>
      <c r="AF2018" s="1075">
        <v>0</v>
      </c>
      <c r="AG2018" s="39">
        <v>0</v>
      </c>
      <c r="AH2018" s="1075">
        <v>0</v>
      </c>
      <c r="AI2018" s="39">
        <v>0</v>
      </c>
    </row>
    <row r="2019" spans="1:35" s="6" customFormat="1" ht="66">
      <c r="A2019" s="124"/>
      <c r="B2019" s="127"/>
      <c r="C2019" s="254" t="s">
        <v>2182</v>
      </c>
      <c r="D2019" s="132"/>
      <c r="E2019" s="91">
        <v>1</v>
      </c>
      <c r="F2019" s="9" t="s">
        <v>11</v>
      </c>
      <c r="G2019" s="16" t="s">
        <v>12</v>
      </c>
      <c r="H2019" s="17" t="s">
        <v>13</v>
      </c>
      <c r="I2019" s="16" t="s">
        <v>14</v>
      </c>
      <c r="J2019" s="39">
        <v>800000</v>
      </c>
      <c r="K2019" s="18">
        <v>800000</v>
      </c>
      <c r="L2019" s="969">
        <v>0</v>
      </c>
      <c r="M2019" s="39">
        <v>0</v>
      </c>
      <c r="N2019" s="1075">
        <v>0</v>
      </c>
      <c r="O2019" s="39">
        <v>0</v>
      </c>
      <c r="P2019" s="1075">
        <v>0</v>
      </c>
      <c r="Q2019" s="39">
        <v>0</v>
      </c>
      <c r="R2019" s="1075">
        <v>1</v>
      </c>
      <c r="S2019" s="39">
        <v>800000</v>
      </c>
      <c r="T2019" s="1075">
        <v>0</v>
      </c>
      <c r="U2019" s="39">
        <v>0</v>
      </c>
      <c r="V2019" s="1075">
        <v>0</v>
      </c>
      <c r="W2019" s="39">
        <v>0</v>
      </c>
      <c r="X2019" s="1075">
        <v>0</v>
      </c>
      <c r="Y2019" s="39">
        <v>0</v>
      </c>
      <c r="Z2019" s="1075">
        <v>0</v>
      </c>
      <c r="AA2019" s="39">
        <v>0</v>
      </c>
      <c r="AB2019" s="1075">
        <v>0</v>
      </c>
      <c r="AC2019" s="39">
        <v>0</v>
      </c>
      <c r="AD2019" s="1075">
        <v>0</v>
      </c>
      <c r="AE2019" s="39">
        <v>0</v>
      </c>
      <c r="AF2019" s="1075">
        <v>0</v>
      </c>
      <c r="AG2019" s="39">
        <v>0</v>
      </c>
      <c r="AH2019" s="1075">
        <v>0</v>
      </c>
      <c r="AI2019" s="39">
        <v>0</v>
      </c>
    </row>
    <row r="2020" spans="1:35" s="6" customFormat="1" ht="26.25" customHeight="1">
      <c r="B2020" s="50">
        <v>54200</v>
      </c>
      <c r="C2020" s="50"/>
      <c r="D2020" s="50"/>
      <c r="E2020" s="968"/>
      <c r="F2020" s="968"/>
      <c r="G2020" s="968"/>
      <c r="H2020" s="968"/>
      <c r="I2020" s="968"/>
      <c r="J2020" s="968"/>
      <c r="K2020" s="968">
        <v>0</v>
      </c>
      <c r="L2020" s="967">
        <v>0</v>
      </c>
      <c r="M2020" s="968">
        <v>0</v>
      </c>
      <c r="N2020" s="967">
        <v>0</v>
      </c>
      <c r="O2020" s="968">
        <v>0</v>
      </c>
      <c r="P2020" s="967">
        <v>0</v>
      </c>
      <c r="Q2020" s="968">
        <v>0</v>
      </c>
      <c r="R2020" s="967">
        <v>0</v>
      </c>
      <c r="S2020" s="968">
        <v>0</v>
      </c>
      <c r="T2020" s="967">
        <v>0</v>
      </c>
      <c r="U2020" s="968">
        <v>0</v>
      </c>
      <c r="V2020" s="967">
        <v>0</v>
      </c>
      <c r="W2020" s="968">
        <v>0</v>
      </c>
      <c r="X2020" s="967">
        <v>0</v>
      </c>
      <c r="Y2020" s="968">
        <v>0</v>
      </c>
      <c r="Z2020" s="967">
        <v>0</v>
      </c>
      <c r="AA2020" s="968">
        <v>0</v>
      </c>
      <c r="AB2020" s="967">
        <v>0</v>
      </c>
      <c r="AC2020" s="968">
        <v>0</v>
      </c>
      <c r="AD2020" s="967">
        <v>0</v>
      </c>
      <c r="AE2020" s="968">
        <v>0</v>
      </c>
      <c r="AF2020" s="967">
        <v>0</v>
      </c>
      <c r="AG2020" s="968">
        <v>0</v>
      </c>
      <c r="AH2020" s="967">
        <v>0</v>
      </c>
      <c r="AI2020" s="968">
        <v>0</v>
      </c>
    </row>
    <row r="2021" spans="1:35" s="6" customFormat="1">
      <c r="B2021" s="50">
        <v>54201</v>
      </c>
      <c r="C2021" s="948" t="s">
        <v>2184</v>
      </c>
      <c r="D2021" s="11"/>
      <c r="E2021" s="964"/>
      <c r="F2021" s="964"/>
      <c r="G2021" s="964"/>
      <c r="H2021" s="964"/>
      <c r="I2021" s="964"/>
      <c r="J2021" s="964"/>
      <c r="K2021" s="964">
        <v>0</v>
      </c>
      <c r="L2021" s="988">
        <v>0</v>
      </c>
      <c r="M2021" s="964">
        <v>0</v>
      </c>
      <c r="N2021" s="988">
        <v>0</v>
      </c>
      <c r="O2021" s="964">
        <v>0</v>
      </c>
      <c r="P2021" s="988">
        <v>0</v>
      </c>
      <c r="Q2021" s="964">
        <v>0</v>
      </c>
      <c r="R2021" s="988">
        <v>0</v>
      </c>
      <c r="S2021" s="964">
        <v>0</v>
      </c>
      <c r="T2021" s="988">
        <v>0</v>
      </c>
      <c r="U2021" s="964">
        <v>0</v>
      </c>
      <c r="V2021" s="988">
        <v>0</v>
      </c>
      <c r="W2021" s="964">
        <v>0</v>
      </c>
      <c r="X2021" s="988">
        <v>0</v>
      </c>
      <c r="Y2021" s="964">
        <v>0</v>
      </c>
      <c r="Z2021" s="988">
        <v>0</v>
      </c>
      <c r="AA2021" s="964">
        <v>0</v>
      </c>
      <c r="AB2021" s="988">
        <v>0</v>
      </c>
      <c r="AC2021" s="964">
        <v>0</v>
      </c>
      <c r="AD2021" s="988">
        <v>0</v>
      </c>
      <c r="AE2021" s="964">
        <v>0</v>
      </c>
      <c r="AF2021" s="988">
        <v>0</v>
      </c>
      <c r="AG2021" s="964">
        <v>0</v>
      </c>
      <c r="AH2021" s="988">
        <v>0</v>
      </c>
      <c r="AI2021" s="964">
        <v>0</v>
      </c>
    </row>
    <row r="2022" spans="1:35" s="6" customFormat="1" ht="26.25" customHeight="1">
      <c r="B2022" s="55"/>
      <c r="C2022" s="259"/>
      <c r="D2022" s="132"/>
      <c r="E2022" s="91"/>
      <c r="F2022" s="9"/>
      <c r="G2022" s="16"/>
      <c r="H2022" s="17"/>
      <c r="I2022" s="16"/>
      <c r="J2022" s="39"/>
      <c r="K2022" s="18">
        <v>0</v>
      </c>
      <c r="L2022" s="969">
        <v>0</v>
      </c>
      <c r="M2022" s="39">
        <v>0</v>
      </c>
      <c r="N2022" s="1075">
        <v>0</v>
      </c>
      <c r="O2022" s="39">
        <v>0</v>
      </c>
      <c r="P2022" s="1075">
        <v>0</v>
      </c>
      <c r="Q2022" s="39">
        <v>0</v>
      </c>
      <c r="R2022" s="1075">
        <v>0</v>
      </c>
      <c r="S2022" s="39">
        <v>0</v>
      </c>
      <c r="T2022" s="1075">
        <v>0</v>
      </c>
      <c r="U2022" s="39">
        <v>0</v>
      </c>
      <c r="V2022" s="1075">
        <v>0</v>
      </c>
      <c r="W2022" s="39">
        <v>0</v>
      </c>
      <c r="X2022" s="1075">
        <v>0</v>
      </c>
      <c r="Y2022" s="39">
        <v>0</v>
      </c>
      <c r="Z2022" s="1075">
        <v>0</v>
      </c>
      <c r="AA2022" s="39">
        <v>0</v>
      </c>
      <c r="AB2022" s="1075">
        <v>0</v>
      </c>
      <c r="AC2022" s="39">
        <v>0</v>
      </c>
      <c r="AD2022" s="1075">
        <v>0</v>
      </c>
      <c r="AE2022" s="39">
        <v>0</v>
      </c>
      <c r="AF2022" s="1075">
        <v>0</v>
      </c>
      <c r="AG2022" s="39">
        <v>0</v>
      </c>
      <c r="AH2022" s="1075">
        <v>0</v>
      </c>
      <c r="AI2022" s="39">
        <v>0</v>
      </c>
    </row>
    <row r="2023" spans="1:35" s="6" customFormat="1" ht="24">
      <c r="B2023" s="50">
        <v>5600</v>
      </c>
      <c r="C2023" s="155" t="s">
        <v>2185</v>
      </c>
      <c r="D2023" s="14"/>
      <c r="E2023" s="29"/>
      <c r="F2023" s="29"/>
      <c r="G2023" s="29"/>
      <c r="H2023" s="29"/>
      <c r="I2023" s="29"/>
      <c r="J2023" s="29"/>
      <c r="K2023" s="29">
        <v>139188</v>
      </c>
      <c r="L2023" s="947">
        <v>0</v>
      </c>
      <c r="M2023" s="29">
        <v>0</v>
      </c>
      <c r="N2023" s="947">
        <v>2</v>
      </c>
      <c r="O2023" s="29">
        <v>10498</v>
      </c>
      <c r="P2023" s="947">
        <v>1</v>
      </c>
      <c r="Q2023" s="29">
        <v>15000</v>
      </c>
      <c r="R2023" s="947">
        <v>12</v>
      </c>
      <c r="S2023" s="29">
        <v>57179</v>
      </c>
      <c r="T2023" s="947">
        <v>10</v>
      </c>
      <c r="U2023" s="29">
        <v>39693</v>
      </c>
      <c r="V2023" s="947">
        <v>2</v>
      </c>
      <c r="W2023" s="29">
        <v>16818</v>
      </c>
      <c r="X2023" s="947">
        <v>0</v>
      </c>
      <c r="Y2023" s="29">
        <v>0</v>
      </c>
      <c r="Z2023" s="947">
        <v>0</v>
      </c>
      <c r="AA2023" s="29">
        <v>0</v>
      </c>
      <c r="AB2023" s="947">
        <v>0</v>
      </c>
      <c r="AC2023" s="29">
        <v>0</v>
      </c>
      <c r="AD2023" s="947">
        <v>0</v>
      </c>
      <c r="AE2023" s="29">
        <v>0</v>
      </c>
      <c r="AF2023" s="947">
        <v>0</v>
      </c>
      <c r="AG2023" s="29">
        <v>0</v>
      </c>
      <c r="AH2023" s="947">
        <v>0</v>
      </c>
      <c r="AI2023" s="29">
        <v>0</v>
      </c>
    </row>
    <row r="2024" spans="1:35" s="6" customFormat="1">
      <c r="B2024" s="50">
        <v>561</v>
      </c>
      <c r="C2024" s="50" t="s">
        <v>2186</v>
      </c>
      <c r="D2024" s="50"/>
      <c r="E2024" s="968"/>
      <c r="F2024" s="968"/>
      <c r="G2024" s="968"/>
      <c r="H2024" s="968"/>
      <c r="I2024" s="968"/>
      <c r="J2024" s="968"/>
      <c r="K2024" s="968">
        <v>0</v>
      </c>
      <c r="L2024" s="967">
        <v>0</v>
      </c>
      <c r="M2024" s="968">
        <v>0</v>
      </c>
      <c r="N2024" s="967">
        <v>0</v>
      </c>
      <c r="O2024" s="968">
        <v>0</v>
      </c>
      <c r="P2024" s="967">
        <v>0</v>
      </c>
      <c r="Q2024" s="968">
        <v>0</v>
      </c>
      <c r="R2024" s="967">
        <v>0</v>
      </c>
      <c r="S2024" s="968">
        <v>0</v>
      </c>
      <c r="T2024" s="967">
        <v>0</v>
      </c>
      <c r="U2024" s="968">
        <v>0</v>
      </c>
      <c r="V2024" s="967">
        <v>0</v>
      </c>
      <c r="W2024" s="968">
        <v>0</v>
      </c>
      <c r="X2024" s="967">
        <v>0</v>
      </c>
      <c r="Y2024" s="968">
        <v>0</v>
      </c>
      <c r="Z2024" s="967">
        <v>0</v>
      </c>
      <c r="AA2024" s="968">
        <v>0</v>
      </c>
      <c r="AB2024" s="967">
        <v>0</v>
      </c>
      <c r="AC2024" s="968">
        <v>0</v>
      </c>
      <c r="AD2024" s="967">
        <v>0</v>
      </c>
      <c r="AE2024" s="968">
        <v>0</v>
      </c>
      <c r="AF2024" s="967">
        <v>0</v>
      </c>
      <c r="AG2024" s="968">
        <v>0</v>
      </c>
      <c r="AH2024" s="967">
        <v>0</v>
      </c>
      <c r="AI2024" s="968">
        <v>0</v>
      </c>
    </row>
    <row r="2025" spans="1:35" s="6" customFormat="1">
      <c r="B2025" s="50">
        <v>56102</v>
      </c>
      <c r="C2025" s="948" t="s">
        <v>2187</v>
      </c>
      <c r="D2025" s="11"/>
      <c r="E2025" s="964"/>
      <c r="F2025" s="964"/>
      <c r="G2025" s="964"/>
      <c r="H2025" s="964"/>
      <c r="I2025" s="964"/>
      <c r="J2025" s="964"/>
      <c r="K2025" s="964">
        <v>0</v>
      </c>
      <c r="L2025" s="988">
        <v>0</v>
      </c>
      <c r="M2025" s="964">
        <v>0</v>
      </c>
      <c r="N2025" s="988">
        <v>0</v>
      </c>
      <c r="O2025" s="964">
        <v>0</v>
      </c>
      <c r="P2025" s="988">
        <v>0</v>
      </c>
      <c r="Q2025" s="964">
        <v>0</v>
      </c>
      <c r="R2025" s="988">
        <v>0</v>
      </c>
      <c r="S2025" s="964">
        <v>0</v>
      </c>
      <c r="T2025" s="988">
        <v>0</v>
      </c>
      <c r="U2025" s="964">
        <v>0</v>
      </c>
      <c r="V2025" s="988">
        <v>0</v>
      </c>
      <c r="W2025" s="964">
        <v>0</v>
      </c>
      <c r="X2025" s="988">
        <v>0</v>
      </c>
      <c r="Y2025" s="964">
        <v>0</v>
      </c>
      <c r="Z2025" s="988">
        <v>0</v>
      </c>
      <c r="AA2025" s="964">
        <v>0</v>
      </c>
      <c r="AB2025" s="988">
        <v>0</v>
      </c>
      <c r="AC2025" s="964">
        <v>0</v>
      </c>
      <c r="AD2025" s="988">
        <v>0</v>
      </c>
      <c r="AE2025" s="964">
        <v>0</v>
      </c>
      <c r="AF2025" s="988">
        <v>0</v>
      </c>
      <c r="AG2025" s="964">
        <v>0</v>
      </c>
      <c r="AH2025" s="988">
        <v>0</v>
      </c>
      <c r="AI2025" s="964">
        <v>0</v>
      </c>
    </row>
    <row r="2026" spans="1:35" s="6" customFormat="1" ht="66">
      <c r="B2026" s="55">
        <v>6960</v>
      </c>
      <c r="C2026" s="259" t="s">
        <v>2188</v>
      </c>
      <c r="D2026" s="132"/>
      <c r="E2026" s="91">
        <v>0</v>
      </c>
      <c r="F2026" s="9" t="s">
        <v>11</v>
      </c>
      <c r="G2026" s="16" t="s">
        <v>12</v>
      </c>
      <c r="H2026" s="17" t="s">
        <v>13</v>
      </c>
      <c r="I2026" s="16" t="s">
        <v>14</v>
      </c>
      <c r="J2026" s="39">
        <v>7517</v>
      </c>
      <c r="K2026" s="18">
        <v>0</v>
      </c>
      <c r="L2026" s="969">
        <v>0</v>
      </c>
      <c r="M2026" s="39">
        <v>0</v>
      </c>
      <c r="N2026" s="1075">
        <v>0</v>
      </c>
      <c r="O2026" s="39">
        <v>0</v>
      </c>
      <c r="P2026" s="1075">
        <v>0</v>
      </c>
      <c r="Q2026" s="39">
        <v>0</v>
      </c>
      <c r="R2026" s="1075">
        <v>0</v>
      </c>
      <c r="S2026" s="39">
        <v>0</v>
      </c>
      <c r="T2026" s="1075">
        <v>0</v>
      </c>
      <c r="U2026" s="39">
        <v>0</v>
      </c>
      <c r="V2026" s="1075">
        <v>0</v>
      </c>
      <c r="W2026" s="39">
        <v>0</v>
      </c>
      <c r="X2026" s="1075">
        <v>0</v>
      </c>
      <c r="Y2026" s="39">
        <v>0</v>
      </c>
      <c r="Z2026" s="1075">
        <v>0</v>
      </c>
      <c r="AA2026" s="39">
        <v>0</v>
      </c>
      <c r="AB2026" s="1075">
        <v>0</v>
      </c>
      <c r="AC2026" s="39">
        <v>0</v>
      </c>
      <c r="AD2026" s="1075">
        <v>0</v>
      </c>
      <c r="AE2026" s="39">
        <v>0</v>
      </c>
      <c r="AF2026" s="1075">
        <v>0</v>
      </c>
      <c r="AG2026" s="39">
        <v>0</v>
      </c>
      <c r="AH2026" s="1075">
        <v>0</v>
      </c>
      <c r="AI2026" s="39">
        <v>0</v>
      </c>
    </row>
    <row r="2027" spans="1:35" s="6" customFormat="1" ht="26.25" customHeight="1">
      <c r="B2027" s="50">
        <v>562</v>
      </c>
      <c r="C2027" s="50" t="s">
        <v>2189</v>
      </c>
      <c r="D2027" s="50"/>
      <c r="E2027" s="968"/>
      <c r="F2027" s="968"/>
      <c r="G2027" s="968"/>
      <c r="H2027" s="968"/>
      <c r="I2027" s="968"/>
      <c r="J2027" s="968"/>
      <c r="K2027" s="968">
        <v>13146</v>
      </c>
      <c r="L2027" s="967">
        <v>0</v>
      </c>
      <c r="M2027" s="968">
        <v>0</v>
      </c>
      <c r="N2027" s="967">
        <v>0</v>
      </c>
      <c r="O2027" s="968">
        <v>0</v>
      </c>
      <c r="P2027" s="967">
        <v>0</v>
      </c>
      <c r="Q2027" s="968">
        <v>0</v>
      </c>
      <c r="R2027" s="967">
        <v>1</v>
      </c>
      <c r="S2027" s="968">
        <v>4382</v>
      </c>
      <c r="T2027" s="967">
        <v>2</v>
      </c>
      <c r="U2027" s="968">
        <v>8764</v>
      </c>
      <c r="V2027" s="967">
        <v>0</v>
      </c>
      <c r="W2027" s="968">
        <v>0</v>
      </c>
      <c r="X2027" s="967">
        <v>0</v>
      </c>
      <c r="Y2027" s="968">
        <v>0</v>
      </c>
      <c r="Z2027" s="967">
        <v>0</v>
      </c>
      <c r="AA2027" s="968">
        <v>0</v>
      </c>
      <c r="AB2027" s="967">
        <v>0</v>
      </c>
      <c r="AC2027" s="968">
        <v>0</v>
      </c>
      <c r="AD2027" s="967">
        <v>0</v>
      </c>
      <c r="AE2027" s="968">
        <v>0</v>
      </c>
      <c r="AF2027" s="967">
        <v>0</v>
      </c>
      <c r="AG2027" s="968">
        <v>0</v>
      </c>
      <c r="AH2027" s="967">
        <v>0</v>
      </c>
      <c r="AI2027" s="968">
        <v>0</v>
      </c>
    </row>
    <row r="2028" spans="1:35" s="6" customFormat="1">
      <c r="B2028" s="50">
        <v>56204</v>
      </c>
      <c r="C2028" s="948" t="s">
        <v>2190</v>
      </c>
      <c r="D2028" s="11"/>
      <c r="E2028" s="964"/>
      <c r="F2028" s="964"/>
      <c r="G2028" s="964"/>
      <c r="H2028" s="964"/>
      <c r="I2028" s="964"/>
      <c r="J2028" s="964"/>
      <c r="K2028" s="964">
        <v>0</v>
      </c>
      <c r="L2028" s="988">
        <v>0</v>
      </c>
      <c r="M2028" s="964">
        <v>0</v>
      </c>
      <c r="N2028" s="988">
        <v>0</v>
      </c>
      <c r="O2028" s="964">
        <v>0</v>
      </c>
      <c r="P2028" s="988">
        <v>0</v>
      </c>
      <c r="Q2028" s="964">
        <v>0</v>
      </c>
      <c r="R2028" s="988">
        <v>0</v>
      </c>
      <c r="S2028" s="964">
        <v>0</v>
      </c>
      <c r="T2028" s="988">
        <v>0</v>
      </c>
      <c r="U2028" s="964">
        <v>0</v>
      </c>
      <c r="V2028" s="988">
        <v>0</v>
      </c>
      <c r="W2028" s="964">
        <v>0</v>
      </c>
      <c r="X2028" s="988">
        <v>0</v>
      </c>
      <c r="Y2028" s="964">
        <v>0</v>
      </c>
      <c r="Z2028" s="988">
        <v>0</v>
      </c>
      <c r="AA2028" s="964">
        <v>0</v>
      </c>
      <c r="AB2028" s="988">
        <v>0</v>
      </c>
      <c r="AC2028" s="964">
        <v>0</v>
      </c>
      <c r="AD2028" s="988">
        <v>0</v>
      </c>
      <c r="AE2028" s="964">
        <v>0</v>
      </c>
      <c r="AF2028" s="988">
        <v>0</v>
      </c>
      <c r="AG2028" s="964">
        <v>0</v>
      </c>
      <c r="AH2028" s="988">
        <v>0</v>
      </c>
      <c r="AI2028" s="964">
        <v>0</v>
      </c>
    </row>
    <row r="2029" spans="1:35" s="6" customFormat="1" ht="66">
      <c r="B2029" s="55">
        <v>7785.45</v>
      </c>
      <c r="C2029" s="279" t="s">
        <v>2188</v>
      </c>
      <c r="D2029" s="212"/>
      <c r="E2029" s="91">
        <v>0</v>
      </c>
      <c r="F2029" s="31" t="s">
        <v>11</v>
      </c>
      <c r="G2029" s="16" t="s">
        <v>12</v>
      </c>
      <c r="H2029" s="17" t="s">
        <v>13</v>
      </c>
      <c r="I2029" s="16" t="s">
        <v>14</v>
      </c>
      <c r="J2029" s="39">
        <v>8409</v>
      </c>
      <c r="K2029" s="18">
        <v>0</v>
      </c>
      <c r="L2029" s="969">
        <v>0</v>
      </c>
      <c r="M2029" s="39">
        <v>0</v>
      </c>
      <c r="N2029" s="1075">
        <v>0</v>
      </c>
      <c r="O2029" s="39">
        <v>0</v>
      </c>
      <c r="P2029" s="1075">
        <v>0</v>
      </c>
      <c r="Q2029" s="39">
        <v>0</v>
      </c>
      <c r="R2029" s="1075">
        <v>0</v>
      </c>
      <c r="S2029" s="39">
        <v>0</v>
      </c>
      <c r="T2029" s="1075">
        <v>0</v>
      </c>
      <c r="U2029" s="39">
        <v>0</v>
      </c>
      <c r="V2029" s="1075">
        <v>0</v>
      </c>
      <c r="W2029" s="39">
        <v>0</v>
      </c>
      <c r="X2029" s="1075">
        <v>0</v>
      </c>
      <c r="Y2029" s="39">
        <v>0</v>
      </c>
      <c r="Z2029" s="1075">
        <v>0</v>
      </c>
      <c r="AA2029" s="39">
        <v>0</v>
      </c>
      <c r="AB2029" s="1075">
        <v>0</v>
      </c>
      <c r="AC2029" s="39">
        <v>0</v>
      </c>
      <c r="AD2029" s="1075">
        <v>0</v>
      </c>
      <c r="AE2029" s="39">
        <v>0</v>
      </c>
      <c r="AF2029" s="1075">
        <v>0</v>
      </c>
      <c r="AG2029" s="39">
        <v>0</v>
      </c>
      <c r="AH2029" s="1075">
        <v>0</v>
      </c>
      <c r="AI2029" s="39">
        <v>0</v>
      </c>
    </row>
    <row r="2030" spans="1:35" s="6" customFormat="1" ht="26.25" customHeight="1">
      <c r="B2030" s="50">
        <v>56206</v>
      </c>
      <c r="C2030" s="948" t="s">
        <v>2191</v>
      </c>
      <c r="D2030" s="11"/>
      <c r="E2030" s="964">
        <v>3</v>
      </c>
      <c r="F2030" s="964"/>
      <c r="G2030" s="964">
        <v>0</v>
      </c>
      <c r="H2030" s="964">
        <v>0</v>
      </c>
      <c r="I2030" s="964">
        <v>0</v>
      </c>
      <c r="J2030" s="964"/>
      <c r="K2030" s="964">
        <v>13146</v>
      </c>
      <c r="L2030" s="988">
        <v>0</v>
      </c>
      <c r="M2030" s="964">
        <v>0</v>
      </c>
      <c r="N2030" s="988">
        <v>0</v>
      </c>
      <c r="O2030" s="964">
        <v>0</v>
      </c>
      <c r="P2030" s="988">
        <v>0</v>
      </c>
      <c r="Q2030" s="964">
        <v>0</v>
      </c>
      <c r="R2030" s="988">
        <v>1</v>
      </c>
      <c r="S2030" s="964">
        <v>4382</v>
      </c>
      <c r="T2030" s="988">
        <v>2</v>
      </c>
      <c r="U2030" s="964">
        <v>8764</v>
      </c>
      <c r="V2030" s="988">
        <v>0</v>
      </c>
      <c r="W2030" s="964">
        <v>0</v>
      </c>
      <c r="X2030" s="988">
        <v>0</v>
      </c>
      <c r="Y2030" s="964">
        <v>0</v>
      </c>
      <c r="Z2030" s="988">
        <v>0</v>
      </c>
      <c r="AA2030" s="964">
        <v>0</v>
      </c>
      <c r="AB2030" s="988">
        <v>0</v>
      </c>
      <c r="AC2030" s="964">
        <v>0</v>
      </c>
      <c r="AD2030" s="988">
        <v>0</v>
      </c>
      <c r="AE2030" s="964">
        <v>0</v>
      </c>
      <c r="AF2030" s="988">
        <v>0</v>
      </c>
      <c r="AG2030" s="964">
        <v>0</v>
      </c>
      <c r="AH2030" s="988">
        <v>0</v>
      </c>
      <c r="AI2030" s="964">
        <v>0</v>
      </c>
    </row>
    <row r="2031" spans="1:35" s="6" customFormat="1" ht="66">
      <c r="B2031" s="55">
        <v>4057</v>
      </c>
      <c r="C2031" s="27" t="s">
        <v>2193</v>
      </c>
      <c r="D2031" s="212"/>
      <c r="E2031" s="91">
        <v>3</v>
      </c>
      <c r="F2031" s="9" t="s">
        <v>11</v>
      </c>
      <c r="G2031" s="16" t="s">
        <v>12</v>
      </c>
      <c r="H2031" s="17" t="s">
        <v>13</v>
      </c>
      <c r="I2031" s="16" t="s">
        <v>14</v>
      </c>
      <c r="J2031" s="39">
        <v>4382</v>
      </c>
      <c r="K2031" s="18">
        <v>13146</v>
      </c>
      <c r="L2031" s="969">
        <v>0</v>
      </c>
      <c r="M2031" s="39">
        <v>0</v>
      </c>
      <c r="N2031" s="1075">
        <v>0</v>
      </c>
      <c r="O2031" s="39">
        <v>0</v>
      </c>
      <c r="P2031" s="1075">
        <v>0</v>
      </c>
      <c r="Q2031" s="39">
        <v>0</v>
      </c>
      <c r="R2031" s="1075">
        <v>1</v>
      </c>
      <c r="S2031" s="39">
        <v>4382</v>
      </c>
      <c r="T2031" s="1075">
        <v>2</v>
      </c>
      <c r="U2031" s="39">
        <v>8764</v>
      </c>
      <c r="V2031" s="1075">
        <v>0</v>
      </c>
      <c r="W2031" s="39">
        <v>0</v>
      </c>
      <c r="X2031" s="1075">
        <v>0</v>
      </c>
      <c r="Y2031" s="39">
        <v>0</v>
      </c>
      <c r="Z2031" s="1075">
        <v>0</v>
      </c>
      <c r="AA2031" s="39">
        <v>0</v>
      </c>
      <c r="AB2031" s="1075">
        <v>0</v>
      </c>
      <c r="AC2031" s="39">
        <v>0</v>
      </c>
      <c r="AD2031" s="1075">
        <v>0</v>
      </c>
      <c r="AE2031" s="39">
        <v>0</v>
      </c>
      <c r="AF2031" s="1075">
        <v>0</v>
      </c>
      <c r="AG2031" s="39">
        <v>0</v>
      </c>
      <c r="AH2031" s="1075">
        <v>0</v>
      </c>
      <c r="AI2031" s="39">
        <v>0</v>
      </c>
    </row>
    <row r="2032" spans="1:35" s="6" customFormat="1">
      <c r="B2032" s="50">
        <v>563</v>
      </c>
      <c r="C2032" s="50" t="s">
        <v>2194</v>
      </c>
      <c r="D2032" s="50"/>
      <c r="E2032" s="968"/>
      <c r="F2032" s="968"/>
      <c r="G2032" s="968"/>
      <c r="H2032" s="968"/>
      <c r="I2032" s="968"/>
      <c r="J2032" s="968"/>
      <c r="K2032" s="968">
        <v>9720</v>
      </c>
      <c r="L2032" s="967">
        <v>0</v>
      </c>
      <c r="M2032" s="968">
        <v>0</v>
      </c>
      <c r="N2032" s="967">
        <v>0</v>
      </c>
      <c r="O2032" s="968">
        <v>0</v>
      </c>
      <c r="P2032" s="967">
        <v>0</v>
      </c>
      <c r="Q2032" s="968">
        <v>0</v>
      </c>
      <c r="R2032" s="967">
        <v>1</v>
      </c>
      <c r="S2032" s="968">
        <v>9720</v>
      </c>
      <c r="T2032" s="967">
        <v>0</v>
      </c>
      <c r="U2032" s="968">
        <v>0</v>
      </c>
      <c r="V2032" s="967">
        <v>0</v>
      </c>
      <c r="W2032" s="968">
        <v>0</v>
      </c>
      <c r="X2032" s="967">
        <v>0</v>
      </c>
      <c r="Y2032" s="968">
        <v>0</v>
      </c>
      <c r="Z2032" s="967">
        <v>0</v>
      </c>
      <c r="AA2032" s="968">
        <v>0</v>
      </c>
      <c r="AB2032" s="967">
        <v>0</v>
      </c>
      <c r="AC2032" s="968">
        <v>0</v>
      </c>
      <c r="AD2032" s="967">
        <v>0</v>
      </c>
      <c r="AE2032" s="968">
        <v>0</v>
      </c>
      <c r="AF2032" s="967">
        <v>0</v>
      </c>
      <c r="AG2032" s="968">
        <v>0</v>
      </c>
      <c r="AH2032" s="967">
        <v>0</v>
      </c>
      <c r="AI2032" s="968">
        <v>0</v>
      </c>
    </row>
    <row r="2033" spans="1:35" s="6" customFormat="1">
      <c r="B2033" s="50">
        <v>56302</v>
      </c>
      <c r="C2033" s="948" t="s">
        <v>2195</v>
      </c>
      <c r="D2033" s="11"/>
      <c r="E2033" s="964"/>
      <c r="F2033" s="964"/>
      <c r="G2033" s="964"/>
      <c r="H2033" s="964"/>
      <c r="I2033" s="964"/>
      <c r="J2033" s="964"/>
      <c r="K2033" s="964">
        <v>9720</v>
      </c>
      <c r="L2033" s="988">
        <v>0</v>
      </c>
      <c r="M2033" s="964">
        <v>0</v>
      </c>
      <c r="N2033" s="988">
        <v>0</v>
      </c>
      <c r="O2033" s="964">
        <v>0</v>
      </c>
      <c r="P2033" s="988">
        <v>0</v>
      </c>
      <c r="Q2033" s="964">
        <v>0</v>
      </c>
      <c r="R2033" s="988">
        <v>1</v>
      </c>
      <c r="S2033" s="964">
        <v>9720</v>
      </c>
      <c r="T2033" s="988">
        <v>0</v>
      </c>
      <c r="U2033" s="964">
        <v>0</v>
      </c>
      <c r="V2033" s="988">
        <v>0</v>
      </c>
      <c r="W2033" s="964">
        <v>0</v>
      </c>
      <c r="X2033" s="988">
        <v>0</v>
      </c>
      <c r="Y2033" s="964">
        <v>0</v>
      </c>
      <c r="Z2033" s="988">
        <v>0</v>
      </c>
      <c r="AA2033" s="964">
        <v>0</v>
      </c>
      <c r="AB2033" s="988">
        <v>0</v>
      </c>
      <c r="AC2033" s="964">
        <v>0</v>
      </c>
      <c r="AD2033" s="988">
        <v>0</v>
      </c>
      <c r="AE2033" s="964">
        <v>0</v>
      </c>
      <c r="AF2033" s="988">
        <v>0</v>
      </c>
      <c r="AG2033" s="964">
        <v>0</v>
      </c>
      <c r="AH2033" s="988">
        <v>0</v>
      </c>
      <c r="AI2033" s="964">
        <v>0</v>
      </c>
    </row>
    <row r="2034" spans="1:35" s="6" customFormat="1" ht="66">
      <c r="B2034" s="39">
        <v>9000</v>
      </c>
      <c r="C2034" s="13" t="s">
        <v>2196</v>
      </c>
      <c r="D2034" s="212"/>
      <c r="E2034" s="15">
        <v>1</v>
      </c>
      <c r="F2034" s="9" t="s">
        <v>11</v>
      </c>
      <c r="G2034" s="16" t="s">
        <v>12</v>
      </c>
      <c r="H2034" s="17" t="s">
        <v>13</v>
      </c>
      <c r="I2034" s="16" t="s">
        <v>14</v>
      </c>
      <c r="J2034" s="39">
        <v>9720</v>
      </c>
      <c r="K2034" s="18">
        <v>9720</v>
      </c>
      <c r="L2034" s="969">
        <v>0</v>
      </c>
      <c r="M2034" s="39">
        <v>0</v>
      </c>
      <c r="N2034" s="1075">
        <v>0</v>
      </c>
      <c r="O2034" s="39">
        <v>0</v>
      </c>
      <c r="P2034" s="1075">
        <v>0</v>
      </c>
      <c r="Q2034" s="39">
        <v>0</v>
      </c>
      <c r="R2034" s="1075">
        <v>1</v>
      </c>
      <c r="S2034" s="39">
        <v>9720</v>
      </c>
      <c r="T2034" s="1075">
        <v>0</v>
      </c>
      <c r="U2034" s="39">
        <v>0</v>
      </c>
      <c r="V2034" s="1075">
        <v>0</v>
      </c>
      <c r="W2034" s="39">
        <v>0</v>
      </c>
      <c r="X2034" s="1075">
        <v>0</v>
      </c>
      <c r="Y2034" s="39">
        <v>0</v>
      </c>
      <c r="Z2034" s="1075">
        <v>0</v>
      </c>
      <c r="AA2034" s="39">
        <v>0</v>
      </c>
      <c r="AB2034" s="1075">
        <v>0</v>
      </c>
      <c r="AC2034" s="39">
        <v>0</v>
      </c>
      <c r="AD2034" s="1075">
        <v>0</v>
      </c>
      <c r="AE2034" s="39">
        <v>0</v>
      </c>
      <c r="AF2034" s="1075">
        <v>0</v>
      </c>
      <c r="AG2034" s="39">
        <v>0</v>
      </c>
      <c r="AH2034" s="1075">
        <v>0</v>
      </c>
      <c r="AI2034" s="39">
        <v>0</v>
      </c>
    </row>
    <row r="2035" spans="1:35" s="6" customFormat="1" ht="25.5" customHeight="1">
      <c r="B2035" s="50">
        <v>565</v>
      </c>
      <c r="C2035" s="50" t="s">
        <v>2197</v>
      </c>
      <c r="D2035" s="50"/>
      <c r="E2035" s="968"/>
      <c r="F2035" s="968"/>
      <c r="G2035" s="968"/>
      <c r="H2035" s="968"/>
      <c r="I2035" s="968"/>
      <c r="J2035" s="968"/>
      <c r="K2035" s="968">
        <v>0</v>
      </c>
      <c r="L2035" s="967">
        <v>0</v>
      </c>
      <c r="M2035" s="968">
        <v>0</v>
      </c>
      <c r="N2035" s="967">
        <v>0</v>
      </c>
      <c r="O2035" s="968">
        <v>0</v>
      </c>
      <c r="P2035" s="967">
        <v>0</v>
      </c>
      <c r="Q2035" s="968">
        <v>0</v>
      </c>
      <c r="R2035" s="967">
        <v>0</v>
      </c>
      <c r="S2035" s="968">
        <v>0</v>
      </c>
      <c r="T2035" s="967">
        <v>0</v>
      </c>
      <c r="U2035" s="968">
        <v>0</v>
      </c>
      <c r="V2035" s="967">
        <v>0</v>
      </c>
      <c r="W2035" s="968">
        <v>0</v>
      </c>
      <c r="X2035" s="967">
        <v>0</v>
      </c>
      <c r="Y2035" s="968">
        <v>0</v>
      </c>
      <c r="Z2035" s="967">
        <v>0</v>
      </c>
      <c r="AA2035" s="968">
        <v>0</v>
      </c>
      <c r="AB2035" s="967">
        <v>0</v>
      </c>
      <c r="AC2035" s="968">
        <v>0</v>
      </c>
      <c r="AD2035" s="967">
        <v>0</v>
      </c>
      <c r="AE2035" s="968">
        <v>0</v>
      </c>
      <c r="AF2035" s="967">
        <v>0</v>
      </c>
      <c r="AG2035" s="968">
        <v>0</v>
      </c>
      <c r="AH2035" s="967">
        <v>0</v>
      </c>
      <c r="AI2035" s="968">
        <v>0</v>
      </c>
    </row>
    <row r="2036" spans="1:35" s="6" customFormat="1" ht="25.5" customHeight="1">
      <c r="B2036" s="50">
        <v>56502</v>
      </c>
      <c r="C2036" s="948" t="s">
        <v>2197</v>
      </c>
      <c r="D2036" s="11"/>
      <c r="E2036" s="964"/>
      <c r="F2036" s="964"/>
      <c r="G2036" s="964"/>
      <c r="H2036" s="964"/>
      <c r="I2036" s="964"/>
      <c r="J2036" s="964"/>
      <c r="K2036" s="964">
        <v>0</v>
      </c>
      <c r="L2036" s="988">
        <v>0</v>
      </c>
      <c r="M2036" s="964">
        <v>0</v>
      </c>
      <c r="N2036" s="988">
        <v>0</v>
      </c>
      <c r="O2036" s="964">
        <v>0</v>
      </c>
      <c r="P2036" s="988">
        <v>0</v>
      </c>
      <c r="Q2036" s="964">
        <v>0</v>
      </c>
      <c r="R2036" s="988">
        <v>0</v>
      </c>
      <c r="S2036" s="964">
        <v>0</v>
      </c>
      <c r="T2036" s="988">
        <v>0</v>
      </c>
      <c r="U2036" s="964">
        <v>0</v>
      </c>
      <c r="V2036" s="988">
        <v>0</v>
      </c>
      <c r="W2036" s="964">
        <v>0</v>
      </c>
      <c r="X2036" s="988">
        <v>0</v>
      </c>
      <c r="Y2036" s="964">
        <v>0</v>
      </c>
      <c r="Z2036" s="988">
        <v>0</v>
      </c>
      <c r="AA2036" s="964">
        <v>0</v>
      </c>
      <c r="AB2036" s="988">
        <v>0</v>
      </c>
      <c r="AC2036" s="964">
        <v>0</v>
      </c>
      <c r="AD2036" s="988">
        <v>0</v>
      </c>
      <c r="AE2036" s="964">
        <v>0</v>
      </c>
      <c r="AF2036" s="988">
        <v>0</v>
      </c>
      <c r="AG2036" s="964">
        <v>0</v>
      </c>
      <c r="AH2036" s="988">
        <v>0</v>
      </c>
      <c r="AI2036" s="964">
        <v>0</v>
      </c>
    </row>
    <row r="2037" spans="1:35" s="6" customFormat="1" ht="66">
      <c r="B2037" s="39"/>
      <c r="C2037" s="13" t="s">
        <v>2198</v>
      </c>
      <c r="D2037" s="212"/>
      <c r="E2037" s="15">
        <v>0</v>
      </c>
      <c r="F2037" s="9" t="s">
        <v>11</v>
      </c>
      <c r="G2037" s="16" t="s">
        <v>12</v>
      </c>
      <c r="H2037" s="17" t="s">
        <v>13</v>
      </c>
      <c r="I2037" s="16" t="s">
        <v>14</v>
      </c>
      <c r="J2037" s="39">
        <v>6000</v>
      </c>
      <c r="K2037" s="18">
        <v>0</v>
      </c>
      <c r="L2037" s="969">
        <v>0</v>
      </c>
      <c r="M2037" s="39">
        <v>0</v>
      </c>
      <c r="N2037" s="1075">
        <v>0</v>
      </c>
      <c r="O2037" s="39">
        <v>0</v>
      </c>
      <c r="P2037" s="1075">
        <v>0</v>
      </c>
      <c r="Q2037" s="39">
        <v>0</v>
      </c>
      <c r="R2037" s="1075">
        <v>0</v>
      </c>
      <c r="S2037" s="39">
        <v>0</v>
      </c>
      <c r="T2037" s="1075">
        <v>0</v>
      </c>
      <c r="U2037" s="39">
        <v>0</v>
      </c>
      <c r="V2037" s="1075">
        <v>0</v>
      </c>
      <c r="W2037" s="39">
        <v>0</v>
      </c>
      <c r="X2037" s="1075">
        <v>0</v>
      </c>
      <c r="Y2037" s="39">
        <v>0</v>
      </c>
      <c r="Z2037" s="1075">
        <v>0</v>
      </c>
      <c r="AA2037" s="39">
        <v>0</v>
      </c>
      <c r="AB2037" s="1075">
        <v>0</v>
      </c>
      <c r="AC2037" s="39">
        <v>0</v>
      </c>
      <c r="AD2037" s="1075">
        <v>0</v>
      </c>
      <c r="AE2037" s="39">
        <v>0</v>
      </c>
      <c r="AF2037" s="1075">
        <v>0</v>
      </c>
      <c r="AG2037" s="39">
        <v>0</v>
      </c>
      <c r="AH2037" s="1075">
        <v>0</v>
      </c>
      <c r="AI2037" s="39">
        <v>0</v>
      </c>
    </row>
    <row r="2038" spans="1:35" s="6" customFormat="1" ht="22.5">
      <c r="B2038" s="50">
        <v>566</v>
      </c>
      <c r="C2038" s="50" t="s">
        <v>2199</v>
      </c>
      <c r="D2038" s="50"/>
      <c r="E2038" s="968"/>
      <c r="F2038" s="968"/>
      <c r="G2038" s="968">
        <v>0</v>
      </c>
      <c r="H2038" s="968">
        <v>0</v>
      </c>
      <c r="I2038" s="968">
        <v>0</v>
      </c>
      <c r="J2038" s="968"/>
      <c r="K2038" s="968">
        <v>41773</v>
      </c>
      <c r="L2038" s="967">
        <v>0</v>
      </c>
      <c r="M2038" s="968">
        <v>0</v>
      </c>
      <c r="N2038" s="967">
        <v>2</v>
      </c>
      <c r="O2038" s="968">
        <v>10498</v>
      </c>
      <c r="P2038" s="967">
        <v>0</v>
      </c>
      <c r="Q2038" s="968">
        <v>0</v>
      </c>
      <c r="R2038" s="967">
        <v>1</v>
      </c>
      <c r="S2038" s="968">
        <v>31275</v>
      </c>
      <c r="T2038" s="967">
        <v>0</v>
      </c>
      <c r="U2038" s="968">
        <v>0</v>
      </c>
      <c r="V2038" s="967">
        <v>0</v>
      </c>
      <c r="W2038" s="968">
        <v>0</v>
      </c>
      <c r="X2038" s="967">
        <v>0</v>
      </c>
      <c r="Y2038" s="968">
        <v>0</v>
      </c>
      <c r="Z2038" s="967">
        <v>0</v>
      </c>
      <c r="AA2038" s="968">
        <v>0</v>
      </c>
      <c r="AB2038" s="967">
        <v>0</v>
      </c>
      <c r="AC2038" s="968">
        <v>0</v>
      </c>
      <c r="AD2038" s="967">
        <v>0</v>
      </c>
      <c r="AE2038" s="968">
        <v>0</v>
      </c>
      <c r="AF2038" s="967">
        <v>0</v>
      </c>
      <c r="AG2038" s="968">
        <v>0</v>
      </c>
      <c r="AH2038" s="967">
        <v>0</v>
      </c>
      <c r="AI2038" s="968">
        <v>0</v>
      </c>
    </row>
    <row r="2039" spans="1:35" s="6" customFormat="1" ht="26.25" customHeight="1">
      <c r="B2039" s="50">
        <v>56604</v>
      </c>
      <c r="C2039" s="948" t="s">
        <v>2200</v>
      </c>
      <c r="D2039" s="11"/>
      <c r="E2039" s="964"/>
      <c r="F2039" s="964"/>
      <c r="G2039" s="964">
        <v>0</v>
      </c>
      <c r="H2039" s="964">
        <v>0</v>
      </c>
      <c r="I2039" s="964">
        <v>0</v>
      </c>
      <c r="J2039" s="964"/>
      <c r="K2039" s="964">
        <v>41773</v>
      </c>
      <c r="L2039" s="988">
        <v>0</v>
      </c>
      <c r="M2039" s="964">
        <v>0</v>
      </c>
      <c r="N2039" s="988">
        <v>2</v>
      </c>
      <c r="O2039" s="964">
        <v>10498</v>
      </c>
      <c r="P2039" s="988">
        <v>0</v>
      </c>
      <c r="Q2039" s="964">
        <v>0</v>
      </c>
      <c r="R2039" s="988">
        <v>1</v>
      </c>
      <c r="S2039" s="964">
        <v>31275</v>
      </c>
      <c r="T2039" s="988">
        <v>0</v>
      </c>
      <c r="U2039" s="964">
        <v>0</v>
      </c>
      <c r="V2039" s="988">
        <v>0</v>
      </c>
      <c r="W2039" s="964">
        <v>0</v>
      </c>
      <c r="X2039" s="988">
        <v>0</v>
      </c>
      <c r="Y2039" s="964">
        <v>0</v>
      </c>
      <c r="Z2039" s="988">
        <v>0</v>
      </c>
      <c r="AA2039" s="964">
        <v>0</v>
      </c>
      <c r="AB2039" s="988">
        <v>0</v>
      </c>
      <c r="AC2039" s="964">
        <v>0</v>
      </c>
      <c r="AD2039" s="988">
        <v>0</v>
      </c>
      <c r="AE2039" s="964">
        <v>0</v>
      </c>
      <c r="AF2039" s="988">
        <v>0</v>
      </c>
      <c r="AG2039" s="964">
        <v>0</v>
      </c>
      <c r="AH2039" s="988">
        <v>0</v>
      </c>
      <c r="AI2039" s="964">
        <v>0</v>
      </c>
    </row>
    <row r="2040" spans="1:35" s="6" customFormat="1" ht="66">
      <c r="B2040" s="55">
        <v>4860</v>
      </c>
      <c r="C2040" s="13" t="s">
        <v>2201</v>
      </c>
      <c r="D2040" s="132"/>
      <c r="E2040" s="15">
        <v>1</v>
      </c>
      <c r="F2040" s="9" t="s">
        <v>11</v>
      </c>
      <c r="G2040" s="16" t="s">
        <v>12</v>
      </c>
      <c r="H2040" s="17" t="s">
        <v>13</v>
      </c>
      <c r="I2040" s="16" t="s">
        <v>14</v>
      </c>
      <c r="J2040" s="39">
        <v>5249</v>
      </c>
      <c r="K2040" s="18">
        <v>5249</v>
      </c>
      <c r="L2040" s="969">
        <v>0</v>
      </c>
      <c r="M2040" s="39">
        <v>0</v>
      </c>
      <c r="N2040" s="1075">
        <v>1</v>
      </c>
      <c r="O2040" s="39">
        <v>5249</v>
      </c>
      <c r="P2040" s="1075">
        <v>0</v>
      </c>
      <c r="Q2040" s="39">
        <v>0</v>
      </c>
      <c r="R2040" s="1075">
        <v>0</v>
      </c>
      <c r="S2040" s="39">
        <v>0</v>
      </c>
      <c r="T2040" s="1075">
        <v>0</v>
      </c>
      <c r="U2040" s="39">
        <v>0</v>
      </c>
      <c r="V2040" s="1075">
        <v>0</v>
      </c>
      <c r="W2040" s="39">
        <v>0</v>
      </c>
      <c r="X2040" s="1075">
        <v>0</v>
      </c>
      <c r="Y2040" s="39">
        <v>0</v>
      </c>
      <c r="Z2040" s="1075">
        <v>0</v>
      </c>
      <c r="AA2040" s="39">
        <v>0</v>
      </c>
      <c r="AB2040" s="1075">
        <v>0</v>
      </c>
      <c r="AC2040" s="39">
        <v>0</v>
      </c>
      <c r="AD2040" s="1075">
        <v>0</v>
      </c>
      <c r="AE2040" s="39">
        <v>0</v>
      </c>
      <c r="AF2040" s="1075">
        <v>0</v>
      </c>
      <c r="AG2040" s="39">
        <v>0</v>
      </c>
      <c r="AH2040" s="1075">
        <v>0</v>
      </c>
      <c r="AI2040" s="39">
        <v>0</v>
      </c>
    </row>
    <row r="2041" spans="1:35" s="6" customFormat="1" ht="66">
      <c r="B2041" s="55">
        <v>4860</v>
      </c>
      <c r="C2041" s="13" t="s">
        <v>2202</v>
      </c>
      <c r="D2041" s="132"/>
      <c r="E2041" s="15">
        <v>1</v>
      </c>
      <c r="F2041" s="9" t="s">
        <v>11</v>
      </c>
      <c r="G2041" s="16" t="s">
        <v>12</v>
      </c>
      <c r="H2041" s="17" t="s">
        <v>13</v>
      </c>
      <c r="I2041" s="16" t="s">
        <v>14</v>
      </c>
      <c r="J2041" s="39">
        <v>5249</v>
      </c>
      <c r="K2041" s="18">
        <v>5249</v>
      </c>
      <c r="L2041" s="969">
        <v>0</v>
      </c>
      <c r="M2041" s="39">
        <v>0</v>
      </c>
      <c r="N2041" s="1075">
        <v>1</v>
      </c>
      <c r="O2041" s="39">
        <v>5249</v>
      </c>
      <c r="P2041" s="1075">
        <v>0</v>
      </c>
      <c r="Q2041" s="39">
        <v>0</v>
      </c>
      <c r="R2041" s="1075">
        <v>0</v>
      </c>
      <c r="S2041" s="39">
        <v>0</v>
      </c>
      <c r="T2041" s="1075">
        <v>0</v>
      </c>
      <c r="U2041" s="39">
        <v>0</v>
      </c>
      <c r="V2041" s="1075">
        <v>0</v>
      </c>
      <c r="W2041" s="39">
        <v>0</v>
      </c>
      <c r="X2041" s="1075">
        <v>0</v>
      </c>
      <c r="Y2041" s="39">
        <v>0</v>
      </c>
      <c r="Z2041" s="1075">
        <v>0</v>
      </c>
      <c r="AA2041" s="39">
        <v>0</v>
      </c>
      <c r="AB2041" s="1075">
        <v>0</v>
      </c>
      <c r="AC2041" s="39">
        <v>0</v>
      </c>
      <c r="AD2041" s="1075">
        <v>0</v>
      </c>
      <c r="AE2041" s="39">
        <v>0</v>
      </c>
      <c r="AF2041" s="1075">
        <v>0</v>
      </c>
      <c r="AG2041" s="39">
        <v>0</v>
      </c>
      <c r="AH2041" s="1075">
        <v>0</v>
      </c>
      <c r="AI2041" s="39">
        <v>0</v>
      </c>
    </row>
    <row r="2042" spans="1:35" s="150" customFormat="1" ht="66">
      <c r="A2042" s="6"/>
      <c r="B2042" s="55">
        <v>28957.55</v>
      </c>
      <c r="C2042" s="13" t="s">
        <v>2203</v>
      </c>
      <c r="D2042" s="132"/>
      <c r="E2042" s="15">
        <v>1</v>
      </c>
      <c r="F2042" s="9" t="s">
        <v>11</v>
      </c>
      <c r="G2042" s="16" t="s">
        <v>12</v>
      </c>
      <c r="H2042" s="17" t="s">
        <v>13</v>
      </c>
      <c r="I2042" s="16" t="s">
        <v>14</v>
      </c>
      <c r="J2042" s="39">
        <v>31275</v>
      </c>
      <c r="K2042" s="18">
        <v>31275</v>
      </c>
      <c r="L2042" s="969">
        <v>0</v>
      </c>
      <c r="M2042" s="39">
        <v>0</v>
      </c>
      <c r="N2042" s="1075">
        <v>0</v>
      </c>
      <c r="O2042" s="39">
        <v>0</v>
      </c>
      <c r="P2042" s="1075">
        <v>0</v>
      </c>
      <c r="Q2042" s="39">
        <v>0</v>
      </c>
      <c r="R2042" s="1075">
        <v>1</v>
      </c>
      <c r="S2042" s="39">
        <v>31275</v>
      </c>
      <c r="T2042" s="1075">
        <v>0</v>
      </c>
      <c r="U2042" s="39">
        <v>0</v>
      </c>
      <c r="V2042" s="1075">
        <v>0</v>
      </c>
      <c r="W2042" s="39">
        <v>0</v>
      </c>
      <c r="X2042" s="1075">
        <v>0</v>
      </c>
      <c r="Y2042" s="39">
        <v>0</v>
      </c>
      <c r="Z2042" s="1075">
        <v>0</v>
      </c>
      <c r="AA2042" s="39">
        <v>0</v>
      </c>
      <c r="AB2042" s="1075">
        <v>0</v>
      </c>
      <c r="AC2042" s="39">
        <v>0</v>
      </c>
      <c r="AD2042" s="1075">
        <v>0</v>
      </c>
      <c r="AE2042" s="39">
        <v>0</v>
      </c>
      <c r="AF2042" s="1075">
        <v>0</v>
      </c>
      <c r="AG2042" s="39">
        <v>0</v>
      </c>
      <c r="AH2042" s="1075">
        <v>0</v>
      </c>
      <c r="AI2042" s="39">
        <v>0</v>
      </c>
    </row>
    <row r="2043" spans="1:35" s="150" customFormat="1">
      <c r="A2043" s="6"/>
      <c r="B2043" s="50">
        <v>567</v>
      </c>
      <c r="C2043" s="50" t="s">
        <v>2204</v>
      </c>
      <c r="D2043" s="50"/>
      <c r="E2043" s="968"/>
      <c r="F2043" s="968"/>
      <c r="G2043" s="968"/>
      <c r="H2043" s="968"/>
      <c r="I2043" s="968"/>
      <c r="J2043" s="968"/>
      <c r="K2043" s="968">
        <v>71147</v>
      </c>
      <c r="L2043" s="967">
        <v>0</v>
      </c>
      <c r="M2043" s="968">
        <v>0</v>
      </c>
      <c r="N2043" s="967">
        <v>0</v>
      </c>
      <c r="O2043" s="968">
        <v>0</v>
      </c>
      <c r="P2043" s="967">
        <v>1</v>
      </c>
      <c r="Q2043" s="968">
        <v>15000</v>
      </c>
      <c r="R2043" s="967">
        <v>3</v>
      </c>
      <c r="S2043" s="968">
        <v>8400</v>
      </c>
      <c r="T2043" s="967">
        <v>8</v>
      </c>
      <c r="U2043" s="968">
        <v>30929</v>
      </c>
      <c r="V2043" s="967">
        <v>2</v>
      </c>
      <c r="W2043" s="968">
        <v>16818</v>
      </c>
      <c r="X2043" s="967">
        <v>0</v>
      </c>
      <c r="Y2043" s="968">
        <v>0</v>
      </c>
      <c r="Z2043" s="967">
        <v>0</v>
      </c>
      <c r="AA2043" s="968">
        <v>0</v>
      </c>
      <c r="AB2043" s="967">
        <v>0</v>
      </c>
      <c r="AC2043" s="968">
        <v>0</v>
      </c>
      <c r="AD2043" s="967">
        <v>0</v>
      </c>
      <c r="AE2043" s="968">
        <v>0</v>
      </c>
      <c r="AF2043" s="967">
        <v>0</v>
      </c>
      <c r="AG2043" s="968">
        <v>0</v>
      </c>
      <c r="AH2043" s="967">
        <v>0</v>
      </c>
      <c r="AI2043" s="968">
        <v>0</v>
      </c>
    </row>
    <row r="2044" spans="1:35" s="6" customFormat="1">
      <c r="B2044" s="50">
        <v>56702</v>
      </c>
      <c r="C2044" s="948" t="s">
        <v>2205</v>
      </c>
      <c r="D2044" s="11"/>
      <c r="E2044" s="964"/>
      <c r="F2044" s="964"/>
      <c r="G2044" s="964"/>
      <c r="H2044" s="964"/>
      <c r="I2044" s="964"/>
      <c r="J2044" s="964"/>
      <c r="K2044" s="964">
        <v>0</v>
      </c>
      <c r="L2044" s="988">
        <v>0</v>
      </c>
      <c r="M2044" s="964">
        <v>0</v>
      </c>
      <c r="N2044" s="988">
        <v>0</v>
      </c>
      <c r="O2044" s="964">
        <v>0</v>
      </c>
      <c r="P2044" s="988">
        <v>0</v>
      </c>
      <c r="Q2044" s="964">
        <v>0</v>
      </c>
      <c r="R2044" s="988">
        <v>0</v>
      </c>
      <c r="S2044" s="964">
        <v>0</v>
      </c>
      <c r="T2044" s="988">
        <v>0</v>
      </c>
      <c r="U2044" s="964">
        <v>0</v>
      </c>
      <c r="V2044" s="988">
        <v>0</v>
      </c>
      <c r="W2044" s="964">
        <v>0</v>
      </c>
      <c r="X2044" s="988">
        <v>0</v>
      </c>
      <c r="Y2044" s="964">
        <v>0</v>
      </c>
      <c r="Z2044" s="988">
        <v>0</v>
      </c>
      <c r="AA2044" s="964">
        <v>0</v>
      </c>
      <c r="AB2044" s="988">
        <v>0</v>
      </c>
      <c r="AC2044" s="964">
        <v>0</v>
      </c>
      <c r="AD2044" s="988">
        <v>0</v>
      </c>
      <c r="AE2044" s="964">
        <v>0</v>
      </c>
      <c r="AF2044" s="988">
        <v>0</v>
      </c>
      <c r="AG2044" s="964">
        <v>0</v>
      </c>
      <c r="AH2044" s="988">
        <v>0</v>
      </c>
      <c r="AI2044" s="964">
        <v>0</v>
      </c>
    </row>
    <row r="2045" spans="1:35" s="150" customFormat="1" ht="66">
      <c r="A2045" s="4"/>
      <c r="B2045" s="55">
        <v>11729.34</v>
      </c>
      <c r="C2045" s="24" t="s">
        <v>2206</v>
      </c>
      <c r="D2045" s="132"/>
      <c r="E2045" s="91">
        <v>0</v>
      </c>
      <c r="F2045" s="31" t="s">
        <v>11</v>
      </c>
      <c r="G2045" s="16" t="s">
        <v>12</v>
      </c>
      <c r="H2045" s="17" t="s">
        <v>13</v>
      </c>
      <c r="I2045" s="16" t="s">
        <v>14</v>
      </c>
      <c r="J2045" s="39">
        <v>12668</v>
      </c>
      <c r="K2045" s="18">
        <v>0</v>
      </c>
      <c r="L2045" s="969">
        <v>0</v>
      </c>
      <c r="M2045" s="39">
        <v>0</v>
      </c>
      <c r="N2045" s="1075">
        <v>0</v>
      </c>
      <c r="O2045" s="39">
        <v>0</v>
      </c>
      <c r="P2045" s="1075">
        <v>0</v>
      </c>
      <c r="Q2045" s="39">
        <v>0</v>
      </c>
      <c r="R2045" s="1075">
        <v>0</v>
      </c>
      <c r="S2045" s="39">
        <v>0</v>
      </c>
      <c r="T2045" s="1075">
        <v>0</v>
      </c>
      <c r="U2045" s="39">
        <v>0</v>
      </c>
      <c r="V2045" s="1075">
        <v>0</v>
      </c>
      <c r="W2045" s="39">
        <v>0</v>
      </c>
      <c r="X2045" s="1075">
        <v>0</v>
      </c>
      <c r="Y2045" s="39">
        <v>0</v>
      </c>
      <c r="Z2045" s="1075">
        <v>0</v>
      </c>
      <c r="AA2045" s="39">
        <v>0</v>
      </c>
      <c r="AB2045" s="1075">
        <v>0</v>
      </c>
      <c r="AC2045" s="39">
        <v>0</v>
      </c>
      <c r="AD2045" s="1075">
        <v>0</v>
      </c>
      <c r="AE2045" s="39">
        <v>0</v>
      </c>
      <c r="AF2045" s="1075">
        <v>0</v>
      </c>
      <c r="AG2045" s="39">
        <v>0</v>
      </c>
      <c r="AH2045" s="1075">
        <v>0</v>
      </c>
      <c r="AI2045" s="39">
        <v>0</v>
      </c>
    </row>
    <row r="2046" spans="1:35" s="150" customFormat="1">
      <c r="A2046" s="4"/>
      <c r="B2046" s="50">
        <v>56704</v>
      </c>
      <c r="C2046" s="948" t="s">
        <v>2208</v>
      </c>
      <c r="D2046" s="11"/>
      <c r="E2046" s="964"/>
      <c r="F2046" s="964"/>
      <c r="G2046" s="964"/>
      <c r="H2046" s="964"/>
      <c r="I2046" s="964"/>
      <c r="J2046" s="964"/>
      <c r="K2046" s="964">
        <v>71147</v>
      </c>
      <c r="L2046" s="988">
        <v>0</v>
      </c>
      <c r="M2046" s="964">
        <v>0</v>
      </c>
      <c r="N2046" s="988">
        <v>0</v>
      </c>
      <c r="O2046" s="964">
        <v>0</v>
      </c>
      <c r="P2046" s="988">
        <v>1</v>
      </c>
      <c r="Q2046" s="964">
        <v>15000</v>
      </c>
      <c r="R2046" s="988">
        <v>3</v>
      </c>
      <c r="S2046" s="964">
        <v>8400</v>
      </c>
      <c r="T2046" s="988">
        <v>8</v>
      </c>
      <c r="U2046" s="964">
        <v>30929</v>
      </c>
      <c r="V2046" s="988">
        <v>2</v>
      </c>
      <c r="W2046" s="964">
        <v>16818</v>
      </c>
      <c r="X2046" s="988">
        <v>0</v>
      </c>
      <c r="Y2046" s="964">
        <v>0</v>
      </c>
      <c r="Z2046" s="988">
        <v>0</v>
      </c>
      <c r="AA2046" s="964">
        <v>0</v>
      </c>
      <c r="AB2046" s="988">
        <v>0</v>
      </c>
      <c r="AC2046" s="964">
        <v>0</v>
      </c>
      <c r="AD2046" s="988">
        <v>0</v>
      </c>
      <c r="AE2046" s="964">
        <v>0</v>
      </c>
      <c r="AF2046" s="988">
        <v>0</v>
      </c>
      <c r="AG2046" s="964">
        <v>0</v>
      </c>
      <c r="AH2046" s="988">
        <v>0</v>
      </c>
      <c r="AI2046" s="964">
        <v>0</v>
      </c>
    </row>
    <row r="2047" spans="1:35" s="150" customFormat="1" ht="66">
      <c r="A2047" s="124"/>
      <c r="B2047" s="174"/>
      <c r="C2047" s="262" t="s">
        <v>2211</v>
      </c>
      <c r="D2047" s="132"/>
      <c r="E2047" s="240">
        <v>2800</v>
      </c>
      <c r="F2047" s="31" t="s">
        <v>11</v>
      </c>
      <c r="G2047" s="16" t="s">
        <v>12</v>
      </c>
      <c r="H2047" s="17" t="s">
        <v>13</v>
      </c>
      <c r="I2047" s="16" t="s">
        <v>14</v>
      </c>
      <c r="J2047" s="278">
        <v>2800</v>
      </c>
      <c r="K2047" s="278">
        <v>2800</v>
      </c>
      <c r="L2047" s="1143">
        <v>0</v>
      </c>
      <c r="M2047" s="278">
        <v>0</v>
      </c>
      <c r="N2047" s="1104">
        <v>0</v>
      </c>
      <c r="O2047" s="278">
        <v>0</v>
      </c>
      <c r="P2047" s="1104">
        <v>0</v>
      </c>
      <c r="Q2047" s="278">
        <v>0</v>
      </c>
      <c r="R2047" s="1104">
        <v>1</v>
      </c>
      <c r="S2047" s="278">
        <v>2800</v>
      </c>
      <c r="T2047" s="1104">
        <v>0</v>
      </c>
      <c r="U2047" s="278">
        <v>0</v>
      </c>
      <c r="V2047" s="1104">
        <v>0</v>
      </c>
      <c r="W2047" s="278">
        <v>0</v>
      </c>
      <c r="X2047" s="1104">
        <v>0</v>
      </c>
      <c r="Y2047" s="278">
        <v>0</v>
      </c>
      <c r="Z2047" s="1104">
        <v>0</v>
      </c>
      <c r="AA2047" s="278">
        <v>0</v>
      </c>
      <c r="AB2047" s="1104">
        <v>0</v>
      </c>
      <c r="AC2047" s="278">
        <v>0</v>
      </c>
      <c r="AD2047" s="1104">
        <v>0</v>
      </c>
      <c r="AE2047" s="278">
        <v>0</v>
      </c>
      <c r="AF2047" s="1104">
        <v>0</v>
      </c>
      <c r="AG2047" s="278">
        <v>0</v>
      </c>
      <c r="AH2047" s="1104">
        <v>0</v>
      </c>
      <c r="AI2047" s="278">
        <v>0</v>
      </c>
    </row>
    <row r="2048" spans="1:35" s="6" customFormat="1" ht="66">
      <c r="A2048" s="124"/>
      <c r="B2048" s="174"/>
      <c r="C2048" s="262" t="s">
        <v>2210</v>
      </c>
      <c r="D2048" s="132"/>
      <c r="E2048" s="240">
        <v>2220</v>
      </c>
      <c r="F2048" s="31" t="s">
        <v>11</v>
      </c>
      <c r="G2048" s="16" t="s">
        <v>12</v>
      </c>
      <c r="H2048" s="17" t="s">
        <v>13</v>
      </c>
      <c r="I2048" s="16" t="s">
        <v>14</v>
      </c>
      <c r="J2048" s="278">
        <v>1110</v>
      </c>
      <c r="K2048" s="278">
        <v>2220</v>
      </c>
      <c r="L2048" s="1143">
        <v>0</v>
      </c>
      <c r="M2048" s="278">
        <v>0</v>
      </c>
      <c r="N2048" s="1104">
        <v>0</v>
      </c>
      <c r="O2048" s="278">
        <v>0</v>
      </c>
      <c r="P2048" s="1104">
        <v>0</v>
      </c>
      <c r="Q2048" s="278">
        <v>0</v>
      </c>
      <c r="R2048" s="1104">
        <v>0</v>
      </c>
      <c r="S2048" s="278">
        <v>0</v>
      </c>
      <c r="T2048" s="1104">
        <v>2</v>
      </c>
      <c r="U2048" s="278">
        <v>2220</v>
      </c>
      <c r="V2048" s="1104">
        <v>0</v>
      </c>
      <c r="W2048" s="278">
        <v>0</v>
      </c>
      <c r="X2048" s="1104">
        <v>0</v>
      </c>
      <c r="Y2048" s="278">
        <v>0</v>
      </c>
      <c r="Z2048" s="1104">
        <v>0</v>
      </c>
      <c r="AA2048" s="278">
        <v>0</v>
      </c>
      <c r="AB2048" s="1104">
        <v>0</v>
      </c>
      <c r="AC2048" s="278">
        <v>0</v>
      </c>
      <c r="AD2048" s="1104">
        <v>0</v>
      </c>
      <c r="AE2048" s="278">
        <v>0</v>
      </c>
      <c r="AF2048" s="1104">
        <v>0</v>
      </c>
      <c r="AG2048" s="278">
        <v>0</v>
      </c>
      <c r="AH2048" s="1104">
        <v>0</v>
      </c>
      <c r="AI2048" s="278">
        <v>0</v>
      </c>
    </row>
    <row r="2049" spans="1:35" s="6" customFormat="1" ht="66">
      <c r="A2049" s="124"/>
      <c r="B2049" s="127">
        <v>7785.45</v>
      </c>
      <c r="C2049" s="279" t="s">
        <v>2188</v>
      </c>
      <c r="D2049" s="212"/>
      <c r="E2049" s="91">
        <v>16818</v>
      </c>
      <c r="F2049" s="9" t="s">
        <v>11</v>
      </c>
      <c r="G2049" s="16" t="s">
        <v>12</v>
      </c>
      <c r="H2049" s="17" t="s">
        <v>13</v>
      </c>
      <c r="I2049" s="16" t="s">
        <v>14</v>
      </c>
      <c r="J2049" s="39">
        <v>8409</v>
      </c>
      <c r="K2049" s="18">
        <v>16818</v>
      </c>
      <c r="L2049" s="969">
        <v>0</v>
      </c>
      <c r="M2049" s="39">
        <v>0</v>
      </c>
      <c r="N2049" s="1075">
        <v>0</v>
      </c>
      <c r="O2049" s="39">
        <v>0</v>
      </c>
      <c r="P2049" s="1075">
        <v>0</v>
      </c>
      <c r="Q2049" s="39">
        <v>0</v>
      </c>
      <c r="R2049" s="1075">
        <v>0</v>
      </c>
      <c r="S2049" s="39">
        <v>0</v>
      </c>
      <c r="T2049" s="1075">
        <v>0</v>
      </c>
      <c r="U2049" s="39">
        <v>0</v>
      </c>
      <c r="V2049" s="1075">
        <v>2</v>
      </c>
      <c r="W2049" s="39">
        <v>16818</v>
      </c>
      <c r="X2049" s="1075">
        <v>0</v>
      </c>
      <c r="Y2049" s="39">
        <v>0</v>
      </c>
      <c r="Z2049" s="1075">
        <v>0</v>
      </c>
      <c r="AA2049" s="39">
        <v>0</v>
      </c>
      <c r="AB2049" s="1075">
        <v>0</v>
      </c>
      <c r="AC2049" s="39">
        <v>0</v>
      </c>
      <c r="AD2049" s="1075">
        <v>0</v>
      </c>
      <c r="AE2049" s="39">
        <v>0</v>
      </c>
      <c r="AF2049" s="1075">
        <v>0</v>
      </c>
      <c r="AG2049" s="39">
        <v>0</v>
      </c>
      <c r="AH2049" s="1075">
        <v>0</v>
      </c>
      <c r="AI2049" s="39">
        <v>0</v>
      </c>
    </row>
    <row r="2050" spans="1:35" s="6" customFormat="1" ht="66">
      <c r="A2050" s="124"/>
      <c r="B2050" s="174"/>
      <c r="C2050" s="262" t="s">
        <v>2213</v>
      </c>
      <c r="D2050" s="132"/>
      <c r="E2050" s="240">
        <v>4000</v>
      </c>
      <c r="F2050" s="31" t="s">
        <v>11</v>
      </c>
      <c r="G2050" s="16" t="s">
        <v>12</v>
      </c>
      <c r="H2050" s="17" t="s">
        <v>13</v>
      </c>
      <c r="I2050" s="16" t="s">
        <v>14</v>
      </c>
      <c r="J2050" s="278">
        <v>4000</v>
      </c>
      <c r="K2050" s="278">
        <v>4000</v>
      </c>
      <c r="L2050" s="1143">
        <v>0</v>
      </c>
      <c r="M2050" s="278">
        <v>0</v>
      </c>
      <c r="N2050" s="1104">
        <v>0</v>
      </c>
      <c r="O2050" s="278">
        <v>0</v>
      </c>
      <c r="P2050" s="1104">
        <v>0</v>
      </c>
      <c r="Q2050" s="278">
        <v>0</v>
      </c>
      <c r="R2050" s="1104">
        <v>1</v>
      </c>
      <c r="S2050" s="278">
        <v>4000</v>
      </c>
      <c r="T2050" s="1104">
        <v>0</v>
      </c>
      <c r="U2050" s="278">
        <v>0</v>
      </c>
      <c r="V2050" s="1104">
        <v>0</v>
      </c>
      <c r="W2050" s="278">
        <v>0</v>
      </c>
      <c r="X2050" s="1104">
        <v>0</v>
      </c>
      <c r="Y2050" s="278">
        <v>0</v>
      </c>
      <c r="Z2050" s="1104">
        <v>0</v>
      </c>
      <c r="AA2050" s="278">
        <v>0</v>
      </c>
      <c r="AB2050" s="1104">
        <v>0</v>
      </c>
      <c r="AC2050" s="278">
        <v>0</v>
      </c>
      <c r="AD2050" s="1104">
        <v>0</v>
      </c>
      <c r="AE2050" s="278">
        <v>0</v>
      </c>
      <c r="AF2050" s="1104">
        <v>0</v>
      </c>
      <c r="AG2050" s="278">
        <v>0</v>
      </c>
      <c r="AH2050" s="1104">
        <v>0</v>
      </c>
      <c r="AI2050" s="278">
        <v>0</v>
      </c>
    </row>
    <row r="2051" spans="1:35" s="6" customFormat="1" ht="66">
      <c r="A2051" s="124"/>
      <c r="B2051" s="174"/>
      <c r="C2051" s="262" t="s">
        <v>2214</v>
      </c>
      <c r="D2051" s="132"/>
      <c r="E2051" s="240">
        <v>1600</v>
      </c>
      <c r="F2051" s="31" t="s">
        <v>11</v>
      </c>
      <c r="G2051" s="16" t="s">
        <v>12</v>
      </c>
      <c r="H2051" s="17" t="s">
        <v>13</v>
      </c>
      <c r="I2051" s="16" t="s">
        <v>14</v>
      </c>
      <c r="J2051" s="278">
        <v>1600</v>
      </c>
      <c r="K2051" s="278">
        <v>1600</v>
      </c>
      <c r="L2051" s="1143">
        <v>0</v>
      </c>
      <c r="M2051" s="278">
        <v>0</v>
      </c>
      <c r="N2051" s="1104">
        <v>0</v>
      </c>
      <c r="O2051" s="278">
        <v>0</v>
      </c>
      <c r="P2051" s="1104">
        <v>0</v>
      </c>
      <c r="Q2051" s="278">
        <v>0</v>
      </c>
      <c r="R2051" s="1104">
        <v>1</v>
      </c>
      <c r="S2051" s="278">
        <v>1600</v>
      </c>
      <c r="T2051" s="1104">
        <v>0</v>
      </c>
      <c r="U2051" s="278">
        <v>0</v>
      </c>
      <c r="V2051" s="1104">
        <v>0</v>
      </c>
      <c r="W2051" s="278">
        <v>0</v>
      </c>
      <c r="X2051" s="1104">
        <v>0</v>
      </c>
      <c r="Y2051" s="278">
        <v>0</v>
      </c>
      <c r="Z2051" s="1104">
        <v>0</v>
      </c>
      <c r="AA2051" s="278">
        <v>0</v>
      </c>
      <c r="AB2051" s="1104">
        <v>0</v>
      </c>
      <c r="AC2051" s="278">
        <v>0</v>
      </c>
      <c r="AD2051" s="1104">
        <v>0</v>
      </c>
      <c r="AE2051" s="278">
        <v>0</v>
      </c>
      <c r="AF2051" s="1104">
        <v>0</v>
      </c>
      <c r="AG2051" s="278">
        <v>0</v>
      </c>
      <c r="AH2051" s="1104">
        <v>0</v>
      </c>
      <c r="AI2051" s="278">
        <v>0</v>
      </c>
    </row>
    <row r="2052" spans="1:35" s="150" customFormat="1" ht="66">
      <c r="A2052" s="124"/>
      <c r="B2052" s="174"/>
      <c r="C2052" s="262" t="s">
        <v>2215</v>
      </c>
      <c r="D2052" s="132"/>
      <c r="E2052" s="240">
        <v>3500</v>
      </c>
      <c r="F2052" s="31" t="s">
        <v>11</v>
      </c>
      <c r="G2052" s="16" t="s">
        <v>12</v>
      </c>
      <c r="H2052" s="17" t="s">
        <v>13</v>
      </c>
      <c r="I2052" s="16" t="s">
        <v>14</v>
      </c>
      <c r="J2052" s="278">
        <v>3500</v>
      </c>
      <c r="K2052" s="278">
        <v>3500</v>
      </c>
      <c r="L2052" s="1143">
        <v>0</v>
      </c>
      <c r="M2052" s="278">
        <v>0</v>
      </c>
      <c r="N2052" s="1104">
        <v>0</v>
      </c>
      <c r="O2052" s="278">
        <v>0</v>
      </c>
      <c r="P2052" s="1104">
        <v>0</v>
      </c>
      <c r="Q2052" s="278">
        <v>0</v>
      </c>
      <c r="R2052" s="1104">
        <v>0</v>
      </c>
      <c r="S2052" s="278">
        <v>0</v>
      </c>
      <c r="T2052" s="1104">
        <v>1</v>
      </c>
      <c r="U2052" s="278">
        <v>3500</v>
      </c>
      <c r="V2052" s="1104">
        <v>0</v>
      </c>
      <c r="W2052" s="278">
        <v>0</v>
      </c>
      <c r="X2052" s="1104">
        <v>0</v>
      </c>
      <c r="Y2052" s="278">
        <v>0</v>
      </c>
      <c r="Z2052" s="1104">
        <v>0</v>
      </c>
      <c r="AA2052" s="278">
        <v>0</v>
      </c>
      <c r="AB2052" s="1104">
        <v>0</v>
      </c>
      <c r="AC2052" s="278">
        <v>0</v>
      </c>
      <c r="AD2052" s="1104">
        <v>0</v>
      </c>
      <c r="AE2052" s="278">
        <v>0</v>
      </c>
      <c r="AF2052" s="1104">
        <v>0</v>
      </c>
      <c r="AG2052" s="278">
        <v>0</v>
      </c>
      <c r="AH2052" s="1104">
        <v>0</v>
      </c>
      <c r="AI2052" s="278">
        <v>0</v>
      </c>
    </row>
    <row r="2053" spans="1:35" s="6" customFormat="1" ht="66">
      <c r="A2053" s="124"/>
      <c r="B2053" s="174"/>
      <c r="C2053" s="262" t="s">
        <v>2216</v>
      </c>
      <c r="D2053" s="132"/>
      <c r="E2053" s="240">
        <v>16800</v>
      </c>
      <c r="F2053" s="31" t="s">
        <v>11</v>
      </c>
      <c r="G2053" s="16" t="s">
        <v>12</v>
      </c>
      <c r="H2053" s="17" t="s">
        <v>13</v>
      </c>
      <c r="I2053" s="16" t="s">
        <v>14</v>
      </c>
      <c r="J2053" s="278">
        <v>4200</v>
      </c>
      <c r="K2053" s="278">
        <v>16800</v>
      </c>
      <c r="L2053" s="1143">
        <v>0</v>
      </c>
      <c r="M2053" s="278">
        <v>0</v>
      </c>
      <c r="N2053" s="1104">
        <v>0</v>
      </c>
      <c r="O2053" s="278">
        <v>0</v>
      </c>
      <c r="P2053" s="1104">
        <v>0</v>
      </c>
      <c r="Q2053" s="278">
        <v>0</v>
      </c>
      <c r="R2053" s="1104">
        <v>0</v>
      </c>
      <c r="S2053" s="278">
        <v>0</v>
      </c>
      <c r="T2053" s="1104">
        <v>4</v>
      </c>
      <c r="U2053" s="278">
        <v>16800</v>
      </c>
      <c r="V2053" s="1104">
        <v>0</v>
      </c>
      <c r="W2053" s="278">
        <v>0</v>
      </c>
      <c r="X2053" s="1104">
        <v>0</v>
      </c>
      <c r="Y2053" s="278">
        <v>0</v>
      </c>
      <c r="Z2053" s="1104">
        <v>0</v>
      </c>
      <c r="AA2053" s="278">
        <v>0</v>
      </c>
      <c r="AB2053" s="1104">
        <v>0</v>
      </c>
      <c r="AC2053" s="278">
        <v>0</v>
      </c>
      <c r="AD2053" s="1104">
        <v>0</v>
      </c>
      <c r="AE2053" s="278">
        <v>0</v>
      </c>
      <c r="AF2053" s="1104">
        <v>0</v>
      </c>
      <c r="AG2053" s="278">
        <v>0</v>
      </c>
      <c r="AH2053" s="1104">
        <v>0</v>
      </c>
      <c r="AI2053" s="278">
        <v>0</v>
      </c>
    </row>
    <row r="2054" spans="1:35" s="6" customFormat="1" ht="66">
      <c r="A2054" s="124"/>
      <c r="B2054" s="174">
        <v>7785.45</v>
      </c>
      <c r="C2054" s="277" t="s">
        <v>2209</v>
      </c>
      <c r="D2054" s="212"/>
      <c r="E2054" s="240">
        <v>8409</v>
      </c>
      <c r="F2054" s="9" t="s">
        <v>11</v>
      </c>
      <c r="G2054" s="16" t="s">
        <v>12</v>
      </c>
      <c r="H2054" s="17" t="s">
        <v>13</v>
      </c>
      <c r="I2054" s="16" t="s">
        <v>14</v>
      </c>
      <c r="J2054" s="241">
        <v>8409</v>
      </c>
      <c r="K2054" s="242">
        <v>8409</v>
      </c>
      <c r="L2054" s="942">
        <v>0</v>
      </c>
      <c r="M2054" s="241">
        <v>0</v>
      </c>
      <c r="N2054" s="1102">
        <v>0</v>
      </c>
      <c r="O2054" s="241">
        <v>0</v>
      </c>
      <c r="P2054" s="1102">
        <v>0</v>
      </c>
      <c r="Q2054" s="241">
        <v>0</v>
      </c>
      <c r="R2054" s="1102">
        <v>0</v>
      </c>
      <c r="S2054" s="241">
        <v>0</v>
      </c>
      <c r="T2054" s="1102">
        <v>1</v>
      </c>
      <c r="U2054" s="241">
        <v>8409</v>
      </c>
      <c r="V2054" s="1102">
        <v>0</v>
      </c>
      <c r="W2054" s="241">
        <v>0</v>
      </c>
      <c r="X2054" s="1102">
        <v>0</v>
      </c>
      <c r="Y2054" s="241">
        <v>0</v>
      </c>
      <c r="Z2054" s="1102">
        <v>0</v>
      </c>
      <c r="AA2054" s="241">
        <v>0</v>
      </c>
      <c r="AB2054" s="1102">
        <v>0</v>
      </c>
      <c r="AC2054" s="241">
        <v>0</v>
      </c>
      <c r="AD2054" s="1102">
        <v>0</v>
      </c>
      <c r="AE2054" s="241">
        <v>0</v>
      </c>
      <c r="AF2054" s="1102">
        <v>0</v>
      </c>
      <c r="AG2054" s="241">
        <v>0</v>
      </c>
      <c r="AH2054" s="1102">
        <v>0</v>
      </c>
      <c r="AI2054" s="241">
        <v>0</v>
      </c>
    </row>
    <row r="2055" spans="1:35" s="6" customFormat="1" ht="26.25" customHeight="1">
      <c r="A2055" s="1056"/>
      <c r="B2055" s="174"/>
      <c r="C2055" s="262" t="s">
        <v>2217</v>
      </c>
      <c r="D2055" s="132"/>
      <c r="E2055" s="1057">
        <v>1</v>
      </c>
      <c r="F2055" s="31" t="s">
        <v>11</v>
      </c>
      <c r="G2055" s="14" t="s">
        <v>12</v>
      </c>
      <c r="H2055" s="14" t="s">
        <v>13</v>
      </c>
      <c r="I2055" s="14" t="s">
        <v>14</v>
      </c>
      <c r="J2055" s="278">
        <v>15000</v>
      </c>
      <c r="K2055" s="278">
        <v>15000</v>
      </c>
      <c r="L2055" s="1143">
        <v>0</v>
      </c>
      <c r="M2055" s="278">
        <v>0</v>
      </c>
      <c r="N2055" s="1104">
        <v>0</v>
      </c>
      <c r="O2055" s="278">
        <v>0</v>
      </c>
      <c r="P2055" s="1104">
        <v>1</v>
      </c>
      <c r="Q2055" s="278">
        <v>15000</v>
      </c>
      <c r="R2055" s="1104">
        <v>0</v>
      </c>
      <c r="S2055" s="278">
        <v>0</v>
      </c>
      <c r="T2055" s="1104">
        <v>0</v>
      </c>
      <c r="U2055" s="278">
        <v>0</v>
      </c>
      <c r="V2055" s="1104">
        <v>0</v>
      </c>
      <c r="W2055" s="278">
        <v>0</v>
      </c>
      <c r="X2055" s="1104">
        <v>0</v>
      </c>
      <c r="Y2055" s="278">
        <v>0</v>
      </c>
      <c r="Z2055" s="1104">
        <v>0</v>
      </c>
      <c r="AA2055" s="278">
        <v>0</v>
      </c>
      <c r="AB2055" s="1104">
        <v>0</v>
      </c>
      <c r="AC2055" s="278">
        <v>0</v>
      </c>
      <c r="AD2055" s="1104">
        <v>0</v>
      </c>
      <c r="AE2055" s="278">
        <v>0</v>
      </c>
      <c r="AF2055" s="1104">
        <v>0</v>
      </c>
      <c r="AG2055" s="278">
        <v>0</v>
      </c>
      <c r="AH2055" s="1104">
        <v>0</v>
      </c>
      <c r="AI2055" s="278">
        <v>0</v>
      </c>
    </row>
    <row r="2056" spans="1:35" s="205" customFormat="1">
      <c r="A2056" s="4"/>
      <c r="B2056" s="50">
        <v>569</v>
      </c>
      <c r="C2056" s="50" t="s">
        <v>2218</v>
      </c>
      <c r="D2056" s="50"/>
      <c r="E2056" s="968">
        <v>6</v>
      </c>
      <c r="F2056" s="968"/>
      <c r="G2056" s="968">
        <v>0</v>
      </c>
      <c r="H2056" s="968">
        <v>0</v>
      </c>
      <c r="I2056" s="968">
        <v>0</v>
      </c>
      <c r="J2056" s="968"/>
      <c r="K2056" s="968">
        <v>3402</v>
      </c>
      <c r="L2056" s="967">
        <v>0</v>
      </c>
      <c r="M2056" s="968">
        <v>0</v>
      </c>
      <c r="N2056" s="967">
        <v>0</v>
      </c>
      <c r="O2056" s="968">
        <v>0</v>
      </c>
      <c r="P2056" s="967">
        <v>0</v>
      </c>
      <c r="Q2056" s="968">
        <v>0</v>
      </c>
      <c r="R2056" s="967">
        <v>6</v>
      </c>
      <c r="S2056" s="968">
        <v>3402</v>
      </c>
      <c r="T2056" s="967">
        <v>0</v>
      </c>
      <c r="U2056" s="968">
        <v>0</v>
      </c>
      <c r="V2056" s="967">
        <v>0</v>
      </c>
      <c r="W2056" s="968">
        <v>0</v>
      </c>
      <c r="X2056" s="967">
        <v>0</v>
      </c>
      <c r="Y2056" s="968">
        <v>0</v>
      </c>
      <c r="Z2056" s="967">
        <v>0</v>
      </c>
      <c r="AA2056" s="968">
        <v>0</v>
      </c>
      <c r="AB2056" s="967">
        <v>0</v>
      </c>
      <c r="AC2056" s="968">
        <v>0</v>
      </c>
      <c r="AD2056" s="967">
        <v>0</v>
      </c>
      <c r="AE2056" s="968">
        <v>0</v>
      </c>
      <c r="AF2056" s="967">
        <v>0</v>
      </c>
      <c r="AG2056" s="968">
        <v>0</v>
      </c>
      <c r="AH2056" s="967">
        <v>0</v>
      </c>
      <c r="AI2056" s="968">
        <v>0</v>
      </c>
    </row>
    <row r="2057" spans="1:35" s="6" customFormat="1" ht="24">
      <c r="A2057" s="4"/>
      <c r="B2057" s="50">
        <v>56901</v>
      </c>
      <c r="C2057" s="948" t="s">
        <v>2219</v>
      </c>
      <c r="D2057" s="11"/>
      <c r="E2057" s="964">
        <v>6</v>
      </c>
      <c r="F2057" s="964"/>
      <c r="G2057" s="964">
        <v>0</v>
      </c>
      <c r="H2057" s="964">
        <v>0</v>
      </c>
      <c r="I2057" s="964">
        <v>0</v>
      </c>
      <c r="J2057" s="964"/>
      <c r="K2057" s="964">
        <v>3402</v>
      </c>
      <c r="L2057" s="988">
        <v>0</v>
      </c>
      <c r="M2057" s="964">
        <v>0</v>
      </c>
      <c r="N2057" s="988">
        <v>0</v>
      </c>
      <c r="O2057" s="964">
        <v>0</v>
      </c>
      <c r="P2057" s="988">
        <v>0</v>
      </c>
      <c r="Q2057" s="964">
        <v>0</v>
      </c>
      <c r="R2057" s="988">
        <v>6</v>
      </c>
      <c r="S2057" s="964">
        <v>3402</v>
      </c>
      <c r="T2057" s="988">
        <v>0</v>
      </c>
      <c r="U2057" s="964">
        <v>0</v>
      </c>
      <c r="V2057" s="988">
        <v>0</v>
      </c>
      <c r="W2057" s="964">
        <v>0</v>
      </c>
      <c r="X2057" s="988">
        <v>0</v>
      </c>
      <c r="Y2057" s="964">
        <v>0</v>
      </c>
      <c r="Z2057" s="988">
        <v>0</v>
      </c>
      <c r="AA2057" s="964">
        <v>0</v>
      </c>
      <c r="AB2057" s="988">
        <v>0</v>
      </c>
      <c r="AC2057" s="964">
        <v>0</v>
      </c>
      <c r="AD2057" s="988">
        <v>0</v>
      </c>
      <c r="AE2057" s="964">
        <v>0</v>
      </c>
      <c r="AF2057" s="988">
        <v>0</v>
      </c>
      <c r="AG2057" s="964">
        <v>0</v>
      </c>
      <c r="AH2057" s="988">
        <v>0</v>
      </c>
      <c r="AI2057" s="964">
        <v>0</v>
      </c>
    </row>
    <row r="2058" spans="1:35" s="205" customFormat="1" ht="66">
      <c r="A2058" s="4"/>
      <c r="B2058" s="55">
        <v>250</v>
      </c>
      <c r="C2058" s="27" t="s">
        <v>2221</v>
      </c>
      <c r="D2058" s="132"/>
      <c r="E2058" s="91">
        <v>3</v>
      </c>
      <c r="F2058" s="9" t="s">
        <v>11</v>
      </c>
      <c r="G2058" s="16" t="s">
        <v>12</v>
      </c>
      <c r="H2058" s="17" t="s">
        <v>13</v>
      </c>
      <c r="I2058" s="16" t="s">
        <v>14</v>
      </c>
      <c r="J2058" s="39">
        <v>270</v>
      </c>
      <c r="K2058" s="18">
        <v>810</v>
      </c>
      <c r="L2058" s="969">
        <v>0</v>
      </c>
      <c r="M2058" s="39">
        <v>0</v>
      </c>
      <c r="N2058" s="1075">
        <v>0</v>
      </c>
      <c r="O2058" s="39">
        <v>0</v>
      </c>
      <c r="P2058" s="1075">
        <v>0</v>
      </c>
      <c r="Q2058" s="39">
        <v>0</v>
      </c>
      <c r="R2058" s="1075">
        <v>3</v>
      </c>
      <c r="S2058" s="39">
        <v>810</v>
      </c>
      <c r="T2058" s="1075">
        <v>0</v>
      </c>
      <c r="U2058" s="39">
        <v>0</v>
      </c>
      <c r="V2058" s="1075">
        <v>0</v>
      </c>
      <c r="W2058" s="39">
        <v>0</v>
      </c>
      <c r="X2058" s="1075">
        <v>0</v>
      </c>
      <c r="Y2058" s="39">
        <v>0</v>
      </c>
      <c r="Z2058" s="1075">
        <v>0</v>
      </c>
      <c r="AA2058" s="39">
        <v>0</v>
      </c>
      <c r="AB2058" s="1075">
        <v>0</v>
      </c>
      <c r="AC2058" s="39">
        <v>0</v>
      </c>
      <c r="AD2058" s="1075">
        <v>0</v>
      </c>
      <c r="AE2058" s="39">
        <v>0</v>
      </c>
      <c r="AF2058" s="1075">
        <v>0</v>
      </c>
      <c r="AG2058" s="39">
        <v>0</v>
      </c>
      <c r="AH2058" s="1075">
        <v>0</v>
      </c>
      <c r="AI2058" s="39">
        <v>0</v>
      </c>
    </row>
    <row r="2059" spans="1:35" s="6" customFormat="1">
      <c r="A2059" s="4"/>
      <c r="B2059" s="50">
        <v>5900</v>
      </c>
      <c r="C2059" s="155" t="s">
        <v>2222</v>
      </c>
      <c r="D2059" s="14"/>
      <c r="E2059" s="29"/>
      <c r="F2059" s="29"/>
      <c r="G2059" s="29">
        <v>0</v>
      </c>
      <c r="H2059" s="29">
        <v>0</v>
      </c>
      <c r="I2059" s="29">
        <v>0</v>
      </c>
      <c r="J2059" s="29"/>
      <c r="K2059" s="29">
        <v>70088</v>
      </c>
      <c r="L2059" s="947">
        <v>0</v>
      </c>
      <c r="M2059" s="29">
        <v>0</v>
      </c>
      <c r="N2059" s="947">
        <v>3</v>
      </c>
      <c r="O2059" s="29">
        <v>35044</v>
      </c>
      <c r="P2059" s="947">
        <v>3</v>
      </c>
      <c r="Q2059" s="29">
        <v>35044</v>
      </c>
      <c r="R2059" s="947">
        <v>0</v>
      </c>
      <c r="S2059" s="29">
        <v>0</v>
      </c>
      <c r="T2059" s="947">
        <v>0</v>
      </c>
      <c r="U2059" s="29">
        <v>0</v>
      </c>
      <c r="V2059" s="947">
        <v>0</v>
      </c>
      <c r="W2059" s="29">
        <v>0</v>
      </c>
      <c r="X2059" s="947">
        <v>0</v>
      </c>
      <c r="Y2059" s="29">
        <v>0</v>
      </c>
      <c r="Z2059" s="947">
        <v>0</v>
      </c>
      <c r="AA2059" s="29">
        <v>0</v>
      </c>
      <c r="AB2059" s="947">
        <v>0</v>
      </c>
      <c r="AC2059" s="29">
        <v>0</v>
      </c>
      <c r="AD2059" s="947">
        <v>0</v>
      </c>
      <c r="AE2059" s="29">
        <v>0</v>
      </c>
      <c r="AF2059" s="947">
        <v>0</v>
      </c>
      <c r="AG2059" s="29">
        <v>0</v>
      </c>
      <c r="AH2059" s="947">
        <v>0</v>
      </c>
      <c r="AI2059" s="29">
        <v>0</v>
      </c>
    </row>
    <row r="2060" spans="1:35" s="6" customFormat="1">
      <c r="A2060" s="4"/>
      <c r="B2060" s="50">
        <v>59700</v>
      </c>
      <c r="C2060" s="50" t="s">
        <v>2223</v>
      </c>
      <c r="D2060" s="50"/>
      <c r="E2060" s="968"/>
      <c r="F2060" s="968"/>
      <c r="G2060" s="968">
        <v>0</v>
      </c>
      <c r="H2060" s="968">
        <v>0</v>
      </c>
      <c r="I2060" s="968">
        <v>0</v>
      </c>
      <c r="J2060" s="968"/>
      <c r="K2060" s="968">
        <v>70088</v>
      </c>
      <c r="L2060" s="967">
        <v>0</v>
      </c>
      <c r="M2060" s="968">
        <v>0</v>
      </c>
      <c r="N2060" s="967">
        <v>3</v>
      </c>
      <c r="O2060" s="968">
        <v>35044</v>
      </c>
      <c r="P2060" s="967">
        <v>3</v>
      </c>
      <c r="Q2060" s="968">
        <v>35044</v>
      </c>
      <c r="R2060" s="967">
        <v>0</v>
      </c>
      <c r="S2060" s="968">
        <v>0</v>
      </c>
      <c r="T2060" s="967">
        <v>0</v>
      </c>
      <c r="U2060" s="968">
        <v>0</v>
      </c>
      <c r="V2060" s="967">
        <v>0</v>
      </c>
      <c r="W2060" s="968">
        <v>0</v>
      </c>
      <c r="X2060" s="967">
        <v>0</v>
      </c>
      <c r="Y2060" s="968">
        <v>0</v>
      </c>
      <c r="Z2060" s="967">
        <v>0</v>
      </c>
      <c r="AA2060" s="968">
        <v>0</v>
      </c>
      <c r="AB2060" s="967">
        <v>0</v>
      </c>
      <c r="AC2060" s="968">
        <v>0</v>
      </c>
      <c r="AD2060" s="967">
        <v>0</v>
      </c>
      <c r="AE2060" s="968">
        <v>0</v>
      </c>
      <c r="AF2060" s="967">
        <v>0</v>
      </c>
      <c r="AG2060" s="968">
        <v>0</v>
      </c>
      <c r="AH2060" s="967">
        <v>0</v>
      </c>
      <c r="AI2060" s="968">
        <v>0</v>
      </c>
    </row>
    <row r="2061" spans="1:35" s="6" customFormat="1">
      <c r="A2061" s="4"/>
      <c r="B2061" s="50">
        <v>59701</v>
      </c>
      <c r="C2061" s="948" t="s">
        <v>2223</v>
      </c>
      <c r="D2061" s="11"/>
      <c r="E2061" s="964"/>
      <c r="F2061" s="964"/>
      <c r="G2061" s="964">
        <v>0</v>
      </c>
      <c r="H2061" s="964">
        <v>0</v>
      </c>
      <c r="I2061" s="964">
        <v>0</v>
      </c>
      <c r="J2061" s="964"/>
      <c r="K2061" s="964">
        <v>70088</v>
      </c>
      <c r="L2061" s="988">
        <v>0</v>
      </c>
      <c r="M2061" s="964">
        <v>0</v>
      </c>
      <c r="N2061" s="988">
        <v>3</v>
      </c>
      <c r="O2061" s="964">
        <v>35044</v>
      </c>
      <c r="P2061" s="988">
        <v>3</v>
      </c>
      <c r="Q2061" s="964">
        <v>35044</v>
      </c>
      <c r="R2061" s="988">
        <v>0</v>
      </c>
      <c r="S2061" s="964">
        <v>0</v>
      </c>
      <c r="T2061" s="988">
        <v>0</v>
      </c>
      <c r="U2061" s="964">
        <v>0</v>
      </c>
      <c r="V2061" s="988">
        <v>0</v>
      </c>
      <c r="W2061" s="964">
        <v>0</v>
      </c>
      <c r="X2061" s="988">
        <v>0</v>
      </c>
      <c r="Y2061" s="964">
        <v>0</v>
      </c>
      <c r="Z2061" s="988">
        <v>0</v>
      </c>
      <c r="AA2061" s="964">
        <v>0</v>
      </c>
      <c r="AB2061" s="988">
        <v>0</v>
      </c>
      <c r="AC2061" s="964">
        <v>0</v>
      </c>
      <c r="AD2061" s="988">
        <v>0</v>
      </c>
      <c r="AE2061" s="964">
        <v>0</v>
      </c>
      <c r="AF2061" s="988">
        <v>0</v>
      </c>
      <c r="AG2061" s="964">
        <v>0</v>
      </c>
      <c r="AH2061" s="988">
        <v>0</v>
      </c>
      <c r="AI2061" s="964">
        <v>0</v>
      </c>
    </row>
    <row r="2062" spans="1:35" s="6" customFormat="1" ht="66">
      <c r="A2062" s="198"/>
      <c r="B2062" s="55">
        <v>11525.76</v>
      </c>
      <c r="C2062" s="280" t="s">
        <v>2224</v>
      </c>
      <c r="D2062" s="132"/>
      <c r="E2062" s="91">
        <v>2</v>
      </c>
      <c r="F2062" s="31" t="s">
        <v>11</v>
      </c>
      <c r="G2062" s="16" t="s">
        <v>12</v>
      </c>
      <c r="H2062" s="17" t="s">
        <v>13</v>
      </c>
      <c r="I2062" s="16" t="s">
        <v>14</v>
      </c>
      <c r="J2062" s="39">
        <v>12448</v>
      </c>
      <c r="K2062" s="18">
        <v>24896</v>
      </c>
      <c r="L2062" s="969">
        <v>0</v>
      </c>
      <c r="M2062" s="39">
        <v>0</v>
      </c>
      <c r="N2062" s="1075">
        <v>1</v>
      </c>
      <c r="O2062" s="39">
        <v>12448</v>
      </c>
      <c r="P2062" s="1075">
        <v>1</v>
      </c>
      <c r="Q2062" s="39">
        <v>12448</v>
      </c>
      <c r="R2062" s="1075">
        <v>0</v>
      </c>
      <c r="S2062" s="39">
        <v>0</v>
      </c>
      <c r="T2062" s="1075">
        <v>0</v>
      </c>
      <c r="U2062" s="39">
        <v>0</v>
      </c>
      <c r="V2062" s="1075">
        <v>0</v>
      </c>
      <c r="W2062" s="39">
        <v>0</v>
      </c>
      <c r="X2062" s="1075">
        <v>0</v>
      </c>
      <c r="Y2062" s="39">
        <v>0</v>
      </c>
      <c r="Z2062" s="1075">
        <v>0</v>
      </c>
      <c r="AA2062" s="39">
        <v>0</v>
      </c>
      <c r="AB2062" s="1075">
        <v>0</v>
      </c>
      <c r="AC2062" s="39">
        <v>0</v>
      </c>
      <c r="AD2062" s="1075">
        <v>0</v>
      </c>
      <c r="AE2062" s="39">
        <v>0</v>
      </c>
      <c r="AF2062" s="1075">
        <v>0</v>
      </c>
      <c r="AG2062" s="39">
        <v>0</v>
      </c>
      <c r="AH2062" s="1075">
        <v>0</v>
      </c>
      <c r="AI2062" s="39">
        <v>0</v>
      </c>
    </row>
    <row r="2063" spans="1:35" s="6" customFormat="1" ht="66">
      <c r="A2063" s="198"/>
      <c r="B2063" s="55">
        <v>9396</v>
      </c>
      <c r="C2063" s="280" t="s">
        <v>2225</v>
      </c>
      <c r="D2063" s="132"/>
      <c r="E2063" s="91">
        <v>2</v>
      </c>
      <c r="F2063" s="31" t="s">
        <v>11</v>
      </c>
      <c r="G2063" s="16" t="s">
        <v>12</v>
      </c>
      <c r="H2063" s="17" t="s">
        <v>13</v>
      </c>
      <c r="I2063" s="16" t="s">
        <v>14</v>
      </c>
      <c r="J2063" s="39">
        <v>10148</v>
      </c>
      <c r="K2063" s="18">
        <v>20296</v>
      </c>
      <c r="L2063" s="969">
        <v>0</v>
      </c>
      <c r="M2063" s="39">
        <v>0</v>
      </c>
      <c r="N2063" s="1075">
        <v>1</v>
      </c>
      <c r="O2063" s="39">
        <v>10148</v>
      </c>
      <c r="P2063" s="1075">
        <v>1</v>
      </c>
      <c r="Q2063" s="39">
        <v>10148</v>
      </c>
      <c r="R2063" s="1075">
        <v>0</v>
      </c>
      <c r="S2063" s="39">
        <v>0</v>
      </c>
      <c r="T2063" s="1075">
        <v>0</v>
      </c>
      <c r="U2063" s="39">
        <v>0</v>
      </c>
      <c r="V2063" s="1075">
        <v>0</v>
      </c>
      <c r="W2063" s="39">
        <v>0</v>
      </c>
      <c r="X2063" s="1075">
        <v>0</v>
      </c>
      <c r="Y2063" s="39">
        <v>0</v>
      </c>
      <c r="Z2063" s="1075">
        <v>0</v>
      </c>
      <c r="AA2063" s="39">
        <v>0</v>
      </c>
      <c r="AB2063" s="1075">
        <v>0</v>
      </c>
      <c r="AC2063" s="39">
        <v>0</v>
      </c>
      <c r="AD2063" s="1075">
        <v>0</v>
      </c>
      <c r="AE2063" s="39">
        <v>0</v>
      </c>
      <c r="AF2063" s="1075">
        <v>0</v>
      </c>
      <c r="AG2063" s="39">
        <v>0</v>
      </c>
      <c r="AH2063" s="1075">
        <v>0</v>
      </c>
      <c r="AI2063" s="39">
        <v>0</v>
      </c>
    </row>
    <row r="2064" spans="1:35" s="6" customFormat="1" ht="66.75" thickBot="1">
      <c r="A2064" s="4"/>
      <c r="B2064" s="51">
        <v>11525.76</v>
      </c>
      <c r="C2064" s="1058" t="s">
        <v>2226</v>
      </c>
      <c r="D2064" s="281"/>
      <c r="E2064" s="91">
        <v>2</v>
      </c>
      <c r="F2064" s="64" t="s">
        <v>11</v>
      </c>
      <c r="G2064" s="974" t="s">
        <v>12</v>
      </c>
      <c r="H2064" s="975" t="s">
        <v>13</v>
      </c>
      <c r="I2064" s="974" t="s">
        <v>14</v>
      </c>
      <c r="J2064" s="39">
        <v>12448</v>
      </c>
      <c r="K2064" s="18">
        <v>24896</v>
      </c>
      <c r="L2064" s="969">
        <v>0</v>
      </c>
      <c r="M2064" s="39">
        <v>0</v>
      </c>
      <c r="N2064" s="1075">
        <v>1</v>
      </c>
      <c r="O2064" s="39">
        <v>12448</v>
      </c>
      <c r="P2064" s="1075">
        <v>1</v>
      </c>
      <c r="Q2064" s="39">
        <v>12448</v>
      </c>
      <c r="R2064" s="1075">
        <v>0</v>
      </c>
      <c r="S2064" s="39">
        <v>0</v>
      </c>
      <c r="T2064" s="1075">
        <v>0</v>
      </c>
      <c r="U2064" s="39">
        <v>0</v>
      </c>
      <c r="V2064" s="1075">
        <v>0</v>
      </c>
      <c r="W2064" s="39">
        <v>0</v>
      </c>
      <c r="X2064" s="1075">
        <v>0</v>
      </c>
      <c r="Y2064" s="39">
        <v>0</v>
      </c>
      <c r="Z2064" s="1075">
        <v>0</v>
      </c>
      <c r="AA2064" s="39">
        <v>0</v>
      </c>
      <c r="AB2064" s="1075">
        <v>0</v>
      </c>
      <c r="AC2064" s="39">
        <v>0</v>
      </c>
      <c r="AD2064" s="1075">
        <v>0</v>
      </c>
      <c r="AE2064" s="39">
        <v>0</v>
      </c>
      <c r="AF2064" s="1075">
        <v>0</v>
      </c>
      <c r="AG2064" s="39">
        <v>0</v>
      </c>
      <c r="AH2064" s="1075">
        <v>0</v>
      </c>
      <c r="AI2064" s="1072">
        <v>0</v>
      </c>
    </row>
    <row r="2065" spans="1:35" s="6" customFormat="1">
      <c r="A2065" s="4"/>
      <c r="B2065" s="1598" t="s">
        <v>2227</v>
      </c>
      <c r="C2065" s="1598"/>
      <c r="D2065" s="1598"/>
      <c r="E2065" s="1598"/>
      <c r="F2065" s="1598"/>
      <c r="G2065" s="1598"/>
      <c r="H2065" s="1598"/>
      <c r="I2065" s="1598"/>
      <c r="J2065" s="1599"/>
      <c r="K2065" s="1073"/>
      <c r="L2065" s="1105"/>
      <c r="M2065" s="1073"/>
      <c r="N2065" s="1105"/>
      <c r="O2065" s="1073"/>
      <c r="P2065" s="1105"/>
      <c r="Q2065" s="1073"/>
      <c r="R2065" s="1105"/>
      <c r="S2065" s="1073"/>
      <c r="T2065" s="1105"/>
      <c r="U2065" s="1073"/>
      <c r="V2065" s="1105"/>
      <c r="W2065" s="1073"/>
      <c r="X2065" s="1105"/>
      <c r="Y2065" s="1073"/>
      <c r="Z2065" s="1105"/>
      <c r="AA2065" s="1073"/>
      <c r="AB2065" s="1105"/>
      <c r="AC2065" s="1073"/>
      <c r="AD2065" s="1105"/>
      <c r="AE2065" s="1073"/>
      <c r="AF2065" s="1105"/>
      <c r="AG2065" s="1073"/>
      <c r="AH2065" s="1105"/>
      <c r="AI2065" s="1073"/>
    </row>
    <row r="2066" spans="1:35" s="6" customFormat="1" ht="16.5" customHeight="1" thickBot="1">
      <c r="A2066" s="198"/>
      <c r="B2066" s="1600"/>
      <c r="C2066" s="1600"/>
      <c r="D2066" s="1600"/>
      <c r="E2066" s="1600"/>
      <c r="F2066" s="1600"/>
      <c r="G2066" s="1600"/>
      <c r="H2066" s="1600"/>
      <c r="I2066" s="1600"/>
      <c r="J2066" s="1601"/>
      <c r="K2066" s="1074">
        <f>K9+K1544+K1749+K1846</f>
        <v>35004900.096425153</v>
      </c>
      <c r="L2066" s="1144"/>
      <c r="M2066" s="1074">
        <v>8673100.9668000005</v>
      </c>
      <c r="N2066" s="1106"/>
      <c r="O2066" s="1074">
        <v>1721616.0101205567</v>
      </c>
      <c r="P2066" s="1106"/>
      <c r="Q2066" s="1074">
        <v>2206131.9461999997</v>
      </c>
      <c r="R2066" s="1106"/>
      <c r="S2066" s="1074">
        <v>13226749.272824002</v>
      </c>
      <c r="T2066" s="1106"/>
      <c r="U2066" s="1074">
        <v>1421263.8062000002</v>
      </c>
      <c r="V2066" s="1106"/>
      <c r="W2066" s="1074">
        <v>1416329.8861999996</v>
      </c>
      <c r="X2066" s="1106"/>
      <c r="Y2066" s="1074">
        <v>3459928.1881520003</v>
      </c>
      <c r="Z2066" s="1106"/>
      <c r="AA2066" s="1074">
        <v>1003898.0862000001</v>
      </c>
      <c r="AB2066" s="1106"/>
      <c r="AC2066" s="1074">
        <v>928177.85597760009</v>
      </c>
      <c r="AD2066" s="1106"/>
      <c r="AE2066" s="1074">
        <v>1704219.3566850002</v>
      </c>
      <c r="AF2066" s="1106"/>
      <c r="AG2066" s="1074">
        <v>1836556.069533</v>
      </c>
      <c r="AH2066" s="1106"/>
      <c r="AI2066" s="1074">
        <v>436156.15953299997</v>
      </c>
    </row>
    <row r="2067" spans="1:35" s="6" customFormat="1">
      <c r="E2067" s="1059"/>
      <c r="K2067" s="8"/>
      <c r="L2067" s="1059"/>
      <c r="M2067" s="7"/>
      <c r="N2067" s="1107"/>
      <c r="P2067" s="1107"/>
      <c r="R2067" s="1107"/>
      <c r="T2067" s="1107"/>
      <c r="V2067" s="1107"/>
      <c r="X2067" s="1107"/>
      <c r="Z2067" s="1107"/>
      <c r="AB2067" s="1107"/>
      <c r="AD2067" s="1107"/>
      <c r="AF2067" s="1107"/>
      <c r="AH2067" s="1107"/>
    </row>
    <row r="2068" spans="1:35" ht="23.25">
      <c r="K2068" s="287"/>
    </row>
    <row r="2069" spans="1:35" ht="18.75">
      <c r="A2069"/>
      <c r="C2069" s="309"/>
      <c r="D2069" s="1596" t="s">
        <v>2228</v>
      </c>
      <c r="E2069" s="1596"/>
      <c r="F2069" s="1596"/>
      <c r="G2069" s="1596"/>
      <c r="H2069" s="1596"/>
      <c r="I2069" s="1596"/>
      <c r="J2069" s="1596"/>
      <c r="L2069" s="1120"/>
      <c r="M2069" s="309"/>
      <c r="O2069"/>
      <c r="Q2069"/>
      <c r="S2069"/>
      <c r="U2069"/>
      <c r="W2069"/>
      <c r="Y2069"/>
      <c r="AA2069"/>
      <c r="AC2069"/>
      <c r="AE2069"/>
      <c r="AG2069"/>
      <c r="AI2069"/>
    </row>
    <row r="2070" spans="1:35">
      <c r="A2070"/>
      <c r="O2070"/>
      <c r="Q2070"/>
      <c r="S2070"/>
      <c r="U2070"/>
      <c r="W2070"/>
      <c r="Y2070"/>
      <c r="AA2070"/>
      <c r="AC2070"/>
      <c r="AE2070"/>
      <c r="AG2070"/>
      <c r="AI2070"/>
    </row>
    <row r="2071" spans="1:35">
      <c r="A2071"/>
      <c r="O2071"/>
      <c r="Q2071"/>
      <c r="S2071"/>
      <c r="U2071"/>
      <c r="W2071"/>
      <c r="Y2071"/>
      <c r="AA2071"/>
      <c r="AC2071"/>
      <c r="AE2071"/>
      <c r="AG2071"/>
      <c r="AI2071"/>
    </row>
    <row r="2072" spans="1:35">
      <c r="A2072"/>
      <c r="O2072"/>
      <c r="Q2072"/>
      <c r="S2072"/>
      <c r="U2072"/>
      <c r="W2072"/>
      <c r="Y2072"/>
      <c r="AA2072"/>
      <c r="AC2072"/>
      <c r="AE2072"/>
      <c r="AG2072"/>
      <c r="AI2072"/>
    </row>
    <row r="2073" spans="1:35">
      <c r="A2073"/>
      <c r="O2073"/>
      <c r="Q2073"/>
      <c r="S2073"/>
      <c r="U2073"/>
      <c r="W2073"/>
      <c r="Y2073"/>
      <c r="AA2073"/>
      <c r="AC2073"/>
      <c r="AE2073"/>
      <c r="AG2073"/>
      <c r="AI2073"/>
    </row>
    <row r="2074" spans="1:35">
      <c r="A2074"/>
      <c r="O2074"/>
      <c r="Q2074"/>
      <c r="S2074"/>
      <c r="U2074"/>
      <c r="W2074"/>
      <c r="Y2074"/>
      <c r="AA2074"/>
      <c r="AC2074"/>
      <c r="AE2074"/>
      <c r="AG2074"/>
      <c r="AI2074"/>
    </row>
    <row r="2075" spans="1:35">
      <c r="A2075"/>
      <c r="O2075"/>
      <c r="Q2075"/>
      <c r="S2075"/>
      <c r="U2075"/>
      <c r="W2075"/>
      <c r="Y2075"/>
      <c r="AA2075"/>
      <c r="AC2075"/>
      <c r="AE2075"/>
      <c r="AG2075"/>
      <c r="AI2075"/>
    </row>
    <row r="2076" spans="1:35" ht="21">
      <c r="A2076"/>
      <c r="C2076" s="284"/>
      <c r="D2076" s="1597" t="s">
        <v>2229</v>
      </c>
      <c r="E2076" s="1597"/>
      <c r="F2076" s="1597"/>
      <c r="G2076" s="1597"/>
      <c r="H2076" s="1597"/>
      <c r="I2076" s="1597"/>
      <c r="J2076" s="1597"/>
      <c r="L2076" s="1121"/>
      <c r="M2076" s="310"/>
      <c r="O2076"/>
      <c r="Q2076"/>
      <c r="S2076"/>
      <c r="U2076"/>
      <c r="W2076"/>
      <c r="Y2076"/>
      <c r="AA2076"/>
      <c r="AC2076"/>
      <c r="AE2076"/>
      <c r="AG2076"/>
      <c r="AI2076"/>
    </row>
    <row r="2077" spans="1:35" ht="21">
      <c r="A2077"/>
      <c r="C2077" s="311"/>
      <c r="D2077" s="1597" t="s">
        <v>2230</v>
      </c>
      <c r="E2077" s="1597"/>
      <c r="F2077" s="1597"/>
      <c r="G2077" s="1597"/>
      <c r="H2077" s="1597"/>
      <c r="I2077" s="1597"/>
      <c r="J2077" s="1597"/>
      <c r="L2077" s="1121"/>
      <c r="M2077" s="312"/>
      <c r="O2077"/>
      <c r="Q2077"/>
      <c r="S2077"/>
      <c r="U2077"/>
      <c r="W2077"/>
      <c r="Y2077"/>
      <c r="AA2077"/>
      <c r="AC2077"/>
      <c r="AE2077"/>
      <c r="AG2077"/>
      <c r="AI2077"/>
    </row>
    <row r="2078" spans="1:35">
      <c r="A2078"/>
      <c r="D2078" s="285"/>
      <c r="E2078" s="286"/>
      <c r="O2078"/>
      <c r="Q2078"/>
      <c r="S2078"/>
      <c r="U2078"/>
      <c r="W2078"/>
      <c r="Y2078"/>
      <c r="AA2078"/>
      <c r="AC2078"/>
      <c r="AE2078"/>
      <c r="AG2078"/>
      <c r="AI2078"/>
    </row>
  </sheetData>
  <protectedRanges>
    <protectedRange sqref="B1562:D1564 B1662:D1675 B1566:D1578 B1691:D1727 B1728 B1678:D1689 B1546:D1558 B1581:D1660" name="Rango306_2"/>
    <protectedRange sqref="G2022:I2022" name="Rango170_1"/>
    <protectedRange sqref="G1944:I1944" name="Rango168_1"/>
    <protectedRange sqref="G1718:I1718" name="Rango158_1"/>
    <protectedRange sqref="G1678:I1678" name="Rango152_1"/>
    <protectedRange sqref="G1643:I1643" name="Rango150_1"/>
    <protectedRange sqref="G1583:I1583" name="Rango146_1"/>
    <protectedRange sqref="G1566:I1566" name="Rango144_1"/>
    <protectedRange sqref="G1558:I1558 G1562:I1562" name="Rango142_1"/>
    <protectedRange sqref="G1550:I1551" name="Rango140_1"/>
    <protectedRange sqref="B1562:D1564 B1662:D1675 B1566:D1578 B1691:D1727 B1728 B1678:D1689 B1546:D1558 B1581:D1660" name="FILAS Y PARTIDAS 1_2"/>
    <protectedRange sqref="G1554:I1555" name="Rango141_1"/>
    <protectedRange sqref="G1566:I1566" name="Rango143_1"/>
    <protectedRange sqref="G1570:I1571" name="Rango145_1"/>
    <protectedRange sqref="G1602:I1602" name="Rango147_1"/>
    <protectedRange sqref="G1648:I1648" name="Rango151_1"/>
    <protectedRange sqref="G1915:I1915" name="Rango165_1"/>
    <protectedRange sqref="B1559:D1561" name="Rango306_1_1_2_1"/>
    <protectedRange sqref="G1561:I1561" name="Rango142_1_1_1_1"/>
    <protectedRange sqref="B1559:D1561" name="FILAS Y PARTIDAS 1_1_1_2_1"/>
    <protectedRange sqref="A1559:A1561" name="Rango306_1_1_1_1_1"/>
    <protectedRange sqref="A1559:A1561" name="FILAS Y PARTIDAS 1_1_1_1_1_1"/>
    <protectedRange sqref="B1545:D1545" name="Rango306_1_1"/>
    <protectedRange sqref="B1545:D1545" name="FILAS Y PARTIDAS 1_1_1"/>
    <protectedRange sqref="B1580:D1580" name="Rango306_4_1"/>
    <protectedRange sqref="B1580:D1580" name="FILAS Y PARTIDAS 1_4_1"/>
    <protectedRange sqref="A1580" name="Rango306_1_2_1"/>
    <protectedRange sqref="A1580" name="FILAS Y PARTIDAS 1_1_2_1"/>
    <protectedRange sqref="B1740:D1743 B1732:B1736 D1732:D1736 C1732:C1735" name="Rango306_3_1"/>
    <protectedRange sqref="G1743:I1745 G1747:I1747" name="Rango160_2_1"/>
    <protectedRange sqref="B1740:D1743 B1732:B1736 D1732:D1736 C1732:C1735" name="FILAS Y PARTIDAS 1_3_1"/>
    <protectedRange sqref="A1732:A1736 A1740:A1744" name="Rango306_1_5_1"/>
    <protectedRange sqref="A1732:A1736 A1740:A1744" name="FILAS Y PARTIDAS 1_1_5_1"/>
    <protectedRange sqref="G1737:I1738" name="Rango160_1_2_1"/>
    <protectedRange sqref="A1737" name="Rango306_1_3_2_1"/>
    <protectedRange sqref="A1737" name="FILAS Y PARTIDAS 1_1_3_2_1"/>
    <protectedRange sqref="B1676:D1677" name="Rango306_8_1"/>
    <protectedRange sqref="B1676:D1677" name="FILAS Y PARTIDAS 1_8_1"/>
    <protectedRange sqref="A1676:A1677" name="Rango306_1_9_1"/>
    <protectedRange sqref="A1676:A1677" name="FILAS Y PARTIDAS 1_1_9_1"/>
    <protectedRange sqref="B1729:D1731" name="Rango306_2_2"/>
    <protectedRange sqref="B1729:D1731" name="FILAS Y PARTIDAS 1_2_2"/>
    <protectedRange sqref="B1565:D1565" name="Rango306_3"/>
    <protectedRange sqref="B1565:D1565" name="FILAS Y PARTIDAS 1_3"/>
    <protectedRange sqref="C1728:D1728" name="Rango306_6"/>
    <protectedRange sqref="C1728:D1728" name="FILAS Y PARTIDAS 1_6"/>
    <protectedRange sqref="B1579:D1579" name="Rango306_2_1_2"/>
    <protectedRange sqref="B1579:D1579" name="FILAS Y PARTIDAS 1_2_1_2"/>
    <protectedRange sqref="B1661:D1661" name="Rango306_5_1"/>
    <protectedRange sqref="B1661:D1661" name="FILAS Y PARTIDAS 1_5_1"/>
    <protectedRange sqref="B1690:D1690" name="Rango306_13_1"/>
    <protectedRange sqref="B1690:D1690" name="FILAS Y PARTIDAS 1_13_1"/>
    <protectedRange sqref="J2046" name="Rango136_1_1_1"/>
    <protectedRange sqref="J2038:J2039" name="Rango134_1_1_1"/>
    <protectedRange sqref="J2032:J2033" name="Rango132_1_1_1"/>
    <protectedRange sqref="J2027:J2028" name="Rango130_1_1_1"/>
    <protectedRange sqref="J2015:J2017" name="Rango128_1_1_1"/>
    <protectedRange sqref="J2005:J2009" name="Rango126_1_1_1"/>
    <protectedRange sqref="J1999:J2000" name="Rango124_1_1"/>
    <protectedRange sqref="J1957" name="Rango122_1_1_1"/>
    <protectedRange sqref="J1943:J1945" name="Rango120_1_1_1"/>
    <protectedRange sqref="J1935" name="Rango118_1_1_1"/>
    <protectedRange sqref="J1863" name="Rango116_1_1_1"/>
    <protectedRange sqref="J1858" name="Rango114_1_1_1"/>
    <protectedRange sqref="J1843:J1844" name="Rango112_1_1_1"/>
    <protectedRange sqref="J1715:J1720" name="Rango110_1_1_1"/>
    <protectedRange sqref="J1711:J1713" name="Rango106_1_1_1"/>
    <protectedRange sqref="J1704:J1705" name="Rango104_1_1_1"/>
    <protectedRange sqref="J1692:J1693" name="Rango102_1_1_1"/>
    <protectedRange sqref="J1678:J1680" name="Rango100_1_1_1"/>
    <protectedRange sqref="J1671:J1672" name="Rango98_1_1_1"/>
    <protectedRange sqref="J1663" name="Rango96_1_1_1"/>
    <protectedRange sqref="J1648:J1651" name="Rango94_1_1_1"/>
    <protectedRange sqref="J1636:J1637" name="Rango92_1_1_1"/>
    <protectedRange sqref="J1619" name="Rango90_1_1_1"/>
    <protectedRange sqref="J1607:J1608" name="Rango88_1_1_1"/>
    <protectedRange sqref="J1598" name="Rango86_1_1_1"/>
    <protectedRange sqref="J1589:J1590" name="Rango84_1_1_1"/>
    <protectedRange sqref="J1576:J1577" name="Rango82_1_1_1"/>
    <protectedRange sqref="J1535" name="Rango78_1_1_1"/>
    <protectedRange sqref="J1523" name="Rango76_1_1_1"/>
    <protectedRange sqref="J1519" name="Rango74_1_1_1"/>
    <protectedRange sqref="J1510" name="Rango72_3_1"/>
    <protectedRange sqref="J1446:J1447" name="Rango70_1_1_1"/>
    <protectedRange sqref="J1375:J1376" name="Rango67_1_1_1"/>
    <protectedRange sqref="J1324:J1325" name="Rango65_1_1_1"/>
    <protectedRange sqref="J1319:J1320" name="Rango63_1_1_1"/>
    <protectedRange sqref="J1310" name="Rango61_3_1"/>
    <protectedRange sqref="J1282:J1287" name="Rango59_1_1_1"/>
    <protectedRange sqref="J1264:J1265" name="Rango57_1_1_1"/>
    <protectedRange sqref="J1235:J1240" name="Rango55_1_1_1"/>
    <protectedRange sqref="J1024:J1025" name="Rango53_1_1_1"/>
    <protectedRange sqref="J1006:J1010" name="Rango51_1_1_1"/>
    <protectedRange sqref="J976:J977" name="Rango49_1_1_1"/>
    <protectedRange sqref="J930:J932" name="Rango47_1_1_1"/>
    <protectedRange sqref="J911:J912" name="Rango45_1_1_1"/>
    <protectedRange sqref="J885:J887" name="Rango43_1_1_1"/>
    <protectedRange sqref="J816" name="Rango41_3_1"/>
    <protectedRange sqref="J811:J812" name="Rango39_1_1_1"/>
    <protectedRange sqref="J798 J803:J804" name="Rango37_1_1_1"/>
    <protectedRange sqref="J716" name="Rango33_1_1_1"/>
    <protectedRange sqref="J514" name="Rango31_1_1_1"/>
    <protectedRange sqref="J491:J493" name="Rango29_1_1_1"/>
    <protectedRange sqref="J469" name="Rango27_1_1_1"/>
    <protectedRange sqref="J296" name="Rango25_1_1_1"/>
    <protectedRange sqref="J213:J216" name="Rango23_1_1_1"/>
    <protectedRange sqref="J114:J115 J1159:J1160" name="Rango21_1_1_1"/>
    <protectedRange sqref="J111:J112" name="Rango20_1_1_1"/>
    <protectedRange sqref="J192:J193" name="Rango22_1_1"/>
    <protectedRange sqref="J229:J230" name="Rango24_1_1_1"/>
    <protectedRange sqref="J343:J344" name="Rango26_1_1_1"/>
    <protectedRange sqref="J485:J488" name="Rango28_1_1_1"/>
    <protectedRange sqref="J510" name="Rango30_1_1_1"/>
    <protectedRange sqref="J586" name="Rango32_1_1_1"/>
    <protectedRange sqref="J730" name="Rango34_1_1_1"/>
    <protectedRange sqref="J808:J809" name="Rango38_1_1_1"/>
    <protectedRange sqref="J814" name="Rango40_1_1_1"/>
    <protectedRange sqref="J820:J825" name="Rango42_1_1_1"/>
    <protectedRange sqref="J909" name="Rango44_1_1_1"/>
    <protectedRange sqref="J919:J923" name="Rango46_1_1_1"/>
    <protectedRange sqref="J936" name="Rango48_1_1_1"/>
    <protectedRange sqref="J986:J990" name="Rango50_1_1_1"/>
    <protectedRange sqref="J1020:J1021" name="Rango52_1_1_1"/>
    <protectedRange sqref="J1243:J1246" name="Rango56_1_1_1"/>
    <protectedRange sqref="J1267:J1269" name="Rango58_1_1_1"/>
    <protectedRange sqref="J1296" name="Rango60_1_1_1"/>
    <protectedRange sqref="J1314" name="Rango62_1_1_1"/>
    <protectedRange sqref="J1322" name="Rango64_1_1_1"/>
    <protectedRange sqref="J1354:J1355" name="Rango66_1_1_1"/>
    <protectedRange sqref="J1422:J1423" name="Rango68_1_1_1"/>
    <protectedRange sqref="J1422:J1423" name="Rango69_1_1_1"/>
    <protectedRange sqref="J1521" name="Rango75_1_1_1"/>
    <protectedRange sqref="J1525" name="Rango77_1_1_1"/>
    <protectedRange sqref="J1542" name="Rango79_1_1_1"/>
    <protectedRange sqref="J1562:J1573 J1546:J1558" name="Rango81_1_1_1"/>
    <protectedRange sqref="J1581:J1585" name="Rango83_1_1_1"/>
    <protectedRange sqref="J1593" name="Rango85_1_1_1"/>
    <protectedRange sqref="J1600:J1604" name="Rango87_1_1_1"/>
    <protectedRange sqref="J1613:J1614" name="Rango89_1_1_1"/>
    <protectedRange sqref="J1621" name="Rango91_1_1_1"/>
    <protectedRange sqref="J1639:J1645" name="Rango93_1_1_1"/>
    <protectedRange sqref="J1655" name="Rango95_1_1_1"/>
    <protectedRange sqref="J1666:J1667" name="Rango97_1_1_1"/>
    <protectedRange sqref="J1674:J1675" name="Rango99_1_1_1"/>
    <protectedRange sqref="J1687:J1688" name="Rango101_1_1_1"/>
    <protectedRange sqref="J1697:J1698" name="Rango103_1_1_1"/>
    <protectedRange sqref="J1708:J1709" name="Rango105_1_1_1"/>
    <protectedRange sqref="J1749:J1752" name="Rango111_2_1"/>
    <protectedRange sqref="J1846:J1849" name="Rango113_1_1_1"/>
    <protectedRange sqref="J1861" name="Rango115_1_1_1"/>
    <protectedRange sqref="J1913:J1918" name="Rango117_1_1_1"/>
    <protectedRange sqref="J1937:J1938" name="Rango119_1_1_1"/>
    <protectedRange sqref="J1955" name="Rango121_1_1_1"/>
    <protectedRange sqref="J1994:J1996" name="Rango123_1_1_1"/>
    <protectedRange sqref="J2002:J2003" name="Rango125_1_1"/>
    <protectedRange sqref="J2012:J2013" name="Rango127_1_1_1"/>
    <protectedRange sqref="J2020:J2025" name="Rango129_1_1_1"/>
    <protectedRange sqref="J2030" name="Rango131_1_1_1"/>
    <protectedRange sqref="J2035:J2036" name="Rango133_1_1_1"/>
    <protectedRange sqref="J2043:J2044" name="Rango135_1_1_1"/>
    <protectedRange sqref="J2056:J2057" name="Rango137_1_1_1"/>
    <protectedRange sqref="J194:J197" name="Rango22_1_1_2_1_1_1"/>
    <protectedRange sqref="J724" name="Rango34_1_1_1_1_1_1_1"/>
    <protectedRange sqref="J799" name="Rango35_1_1_1_1_1"/>
    <protectedRange sqref="J800:J802" name="Rango37_3_1_1_1"/>
    <protectedRange sqref="J796" name="Rango36_2_1_1"/>
    <protectedRange sqref="J1559:J1561" name="Rango81_1_1_1_1_1"/>
    <protectedRange sqref="J1545" name="Rango80_1_2_1"/>
    <protectedRange sqref="J1748" name="Rango111_1_2_1"/>
    <protectedRange sqref="J1732:J1736 J1740:J1747" name="Rango111_3_1_1"/>
    <protectedRange sqref="J1737:J1739" name="Rango111_1_1_1_1_1"/>
    <protectedRange sqref="J1514" name="Rango73_2_1_1"/>
    <protectedRange sqref="J1511" name="Rango72_1_1_1"/>
    <protectedRange sqref="J1311" name="Rango61_1_1_1"/>
    <protectedRange sqref="J1530:J1531" name="Rango78_3_1_1_1"/>
    <protectedRange sqref="J817" name="Rango41_1_1_1"/>
    <protectedRange sqref="J1729:J1730" name="Rango111_1_3_1"/>
    <protectedRange sqref="J1468" name="Rango71_1"/>
    <protectedRange sqref="J1466" name="Rango71_2_1"/>
    <protectedRange sqref="J1690" name="Rango101_1_1_1_1_1"/>
    <protectedRange sqref="AE6:AE8" name="Rango17_1_1_1_2"/>
    <protectedRange sqref="AC6:AC8" name="Rango16_1_1_1_2"/>
    <protectedRange sqref="AA6:AA8" name="Rango15_1_1_1_2"/>
    <protectedRange sqref="Y6:Y8" name="Rango14_1_1_1_2"/>
    <protectedRange sqref="W6:W8" name="Rango13_1_1_1_2"/>
    <protectedRange sqref="U6:U8" name="Rango12_1_1_1_2"/>
    <protectedRange sqref="S6:S8" name="Rango11_1_1_1_2"/>
    <protectedRange sqref="Q6:Q8" name="Rango10_2_1_1_2"/>
    <protectedRange sqref="O6:O8" name="Rango9_2_1_1_2"/>
  </protectedRanges>
  <mergeCells count="50">
    <mergeCell ref="D2069:J2069"/>
    <mergeCell ref="D2076:J2076"/>
    <mergeCell ref="D2077:J2077"/>
    <mergeCell ref="B2065:J2066"/>
    <mergeCell ref="AG7:AG8"/>
    <mergeCell ref="W7:W8"/>
    <mergeCell ref="X7:X8"/>
    <mergeCell ref="Y7:Y8"/>
    <mergeCell ref="Z7:Z8"/>
    <mergeCell ref="AA7:AA8"/>
    <mergeCell ref="AH7:AH8"/>
    <mergeCell ref="AI7:AI8"/>
    <mergeCell ref="AB7:AB8"/>
    <mergeCell ref="AC7:AC8"/>
    <mergeCell ref="AD7:AD8"/>
    <mergeCell ref="AE7:AE8"/>
    <mergeCell ref="AF7:AF8"/>
    <mergeCell ref="AB4:AD4"/>
    <mergeCell ref="AE4:AI4"/>
    <mergeCell ref="AB5:AD5"/>
    <mergeCell ref="AE5:AI5"/>
    <mergeCell ref="B6:B8"/>
    <mergeCell ref="C6:C8"/>
    <mergeCell ref="D6:D8"/>
    <mergeCell ref="E6:E8"/>
    <mergeCell ref="F6:F8"/>
    <mergeCell ref="G6:G8"/>
    <mergeCell ref="H6:H8"/>
    <mergeCell ref="I6:I8"/>
    <mergeCell ref="J6:J8"/>
    <mergeCell ref="K6:K8"/>
    <mergeCell ref="L6:AI6"/>
    <mergeCell ref="L7:L8"/>
    <mergeCell ref="AB1:AD1"/>
    <mergeCell ref="AE1:AI1"/>
    <mergeCell ref="AB2:AD2"/>
    <mergeCell ref="AE2:AI2"/>
    <mergeCell ref="AB3:AD3"/>
    <mergeCell ref="AE3:AI3"/>
    <mergeCell ref="B1:AA5"/>
    <mergeCell ref="M7:M8"/>
    <mergeCell ref="N7:N8"/>
    <mergeCell ref="O7:O8"/>
    <mergeCell ref="P7:P8"/>
    <mergeCell ref="Q7:Q8"/>
    <mergeCell ref="R7:R8"/>
    <mergeCell ref="S7:S8"/>
    <mergeCell ref="T7:T8"/>
    <mergeCell ref="U7:U8"/>
    <mergeCell ref="V7:V8"/>
  </mergeCells>
  <conditionalFormatting sqref="C542">
    <cfRule type="duplicateValues" dxfId="184" priority="179"/>
  </conditionalFormatting>
  <conditionalFormatting sqref="C796">
    <cfRule type="duplicateValues" dxfId="183" priority="13"/>
  </conditionalFormatting>
  <conditionalFormatting sqref="C1115 C1117:C1118">
    <cfRule type="duplicateValues" dxfId="182" priority="11"/>
  </conditionalFormatting>
  <conditionalFormatting sqref="C1114">
    <cfRule type="duplicateValues" dxfId="181" priority="10"/>
  </conditionalFormatting>
  <conditionalFormatting sqref="C1514">
    <cfRule type="duplicateValues" dxfId="180" priority="9"/>
  </conditionalFormatting>
  <conditionalFormatting sqref="C1511">
    <cfRule type="duplicateValues" dxfId="179" priority="8"/>
  </conditionalFormatting>
  <conditionalFormatting sqref="C1311:C1312">
    <cfRule type="duplicateValues" dxfId="178" priority="7"/>
  </conditionalFormatting>
  <conditionalFormatting sqref="C1531">
    <cfRule type="duplicateValues" dxfId="177" priority="6"/>
  </conditionalFormatting>
  <conditionalFormatting sqref="C817">
    <cfRule type="duplicateValues" dxfId="176" priority="5"/>
  </conditionalFormatting>
  <conditionalFormatting sqref="C515">
    <cfRule type="duplicateValues" dxfId="175" priority="180"/>
  </conditionalFormatting>
  <conditionalFormatting sqref="C620">
    <cfRule type="duplicateValues" dxfId="174" priority="178"/>
  </conditionalFormatting>
  <conditionalFormatting sqref="C628">
    <cfRule type="duplicateValues" dxfId="173" priority="176"/>
  </conditionalFormatting>
  <conditionalFormatting sqref="C630">
    <cfRule type="duplicateValues" dxfId="172" priority="175"/>
  </conditionalFormatting>
  <conditionalFormatting sqref="C616:C617 C612:C613">
    <cfRule type="duplicateValues" dxfId="171" priority="182"/>
  </conditionalFormatting>
  <conditionalFormatting sqref="C634 C631">
    <cfRule type="duplicateValues" dxfId="170" priority="184"/>
  </conditionalFormatting>
  <conditionalFormatting sqref="C1123">
    <cfRule type="duplicateValues" dxfId="169" priority="171"/>
  </conditionalFormatting>
  <conditionalFormatting sqref="C529">
    <cfRule type="duplicateValues" dxfId="168" priority="170"/>
  </conditionalFormatting>
  <conditionalFormatting sqref="C609">
    <cfRule type="duplicateValues" dxfId="167" priority="169"/>
  </conditionalFormatting>
  <conditionalFormatting sqref="C1033">
    <cfRule type="duplicateValues" dxfId="166" priority="167"/>
  </conditionalFormatting>
  <conditionalFormatting sqref="C1034">
    <cfRule type="duplicateValues" dxfId="165" priority="166"/>
  </conditionalFormatting>
  <conditionalFormatting sqref="C1035">
    <cfRule type="duplicateValues" dxfId="164" priority="164"/>
  </conditionalFormatting>
  <conditionalFormatting sqref="C1036">
    <cfRule type="duplicateValues" dxfId="163" priority="162"/>
  </conditionalFormatting>
  <conditionalFormatting sqref="C1037">
    <cfRule type="duplicateValues" dxfId="162" priority="161"/>
  </conditionalFormatting>
  <conditionalFormatting sqref="C1038">
    <cfRule type="duplicateValues" dxfId="161" priority="160"/>
  </conditionalFormatting>
  <conditionalFormatting sqref="C1039">
    <cfRule type="duplicateValues" dxfId="160" priority="159"/>
  </conditionalFormatting>
  <conditionalFormatting sqref="C1040">
    <cfRule type="duplicateValues" dxfId="159" priority="158"/>
  </conditionalFormatting>
  <conditionalFormatting sqref="C1125">
    <cfRule type="duplicateValues" dxfId="158" priority="151"/>
  </conditionalFormatting>
  <conditionalFormatting sqref="C1126">
    <cfRule type="duplicateValues" dxfId="157" priority="154"/>
    <cfRule type="duplicateValues" dxfId="156" priority="155"/>
  </conditionalFormatting>
  <conditionalFormatting sqref="C1041">
    <cfRule type="duplicateValues" dxfId="155" priority="150"/>
  </conditionalFormatting>
  <conditionalFormatting sqref="C1045">
    <cfRule type="duplicateValues" dxfId="154" priority="147"/>
  </conditionalFormatting>
  <conditionalFormatting sqref="C1046">
    <cfRule type="duplicateValues" dxfId="153" priority="146"/>
  </conditionalFormatting>
  <conditionalFormatting sqref="C1059">
    <cfRule type="duplicateValues" dxfId="152" priority="144"/>
  </conditionalFormatting>
  <conditionalFormatting sqref="C691:C692">
    <cfRule type="duplicateValues" dxfId="151" priority="139"/>
  </conditionalFormatting>
  <conditionalFormatting sqref="C696">
    <cfRule type="duplicateValues" dxfId="150" priority="137"/>
  </conditionalFormatting>
  <conditionalFormatting sqref="C699">
    <cfRule type="duplicateValues" dxfId="149" priority="135"/>
  </conditionalFormatting>
  <conditionalFormatting sqref="C714">
    <cfRule type="duplicateValues" dxfId="148" priority="133"/>
  </conditionalFormatting>
  <conditionalFormatting sqref="C1104">
    <cfRule type="duplicateValues" dxfId="147" priority="132"/>
  </conditionalFormatting>
  <conditionalFormatting sqref="C1175">
    <cfRule type="duplicateValues" dxfId="146" priority="131"/>
  </conditionalFormatting>
  <conditionalFormatting sqref="C1176">
    <cfRule type="duplicateValues" dxfId="145" priority="130"/>
  </conditionalFormatting>
  <conditionalFormatting sqref="C1180">
    <cfRule type="duplicateValues" dxfId="144" priority="127"/>
  </conditionalFormatting>
  <conditionalFormatting sqref="C1047:C1050">
    <cfRule type="duplicateValues" dxfId="143" priority="187"/>
  </conditionalFormatting>
  <conditionalFormatting sqref="C1042:C1044">
    <cfRule type="duplicateValues" dxfId="142" priority="189"/>
  </conditionalFormatting>
  <conditionalFormatting sqref="C627">
    <cfRule type="duplicateValues" dxfId="141" priority="126"/>
  </conditionalFormatting>
  <conditionalFormatting sqref="C659">
    <cfRule type="duplicateValues" dxfId="140" priority="125"/>
  </conditionalFormatting>
  <conditionalFormatting sqref="C719">
    <cfRule type="duplicateValues" dxfId="139" priority="124"/>
  </conditionalFormatting>
  <conditionalFormatting sqref="C740">
    <cfRule type="duplicateValues" dxfId="138" priority="190"/>
  </conditionalFormatting>
  <conditionalFormatting sqref="C1057:C1058">
    <cfRule type="duplicateValues" dxfId="137" priority="192"/>
  </conditionalFormatting>
  <conditionalFormatting sqref="C1134:C1135">
    <cfRule type="duplicateValues" dxfId="136" priority="198"/>
  </conditionalFormatting>
  <conditionalFormatting sqref="C625:C626">
    <cfRule type="duplicateValues" dxfId="135" priority="199"/>
  </conditionalFormatting>
  <conditionalFormatting sqref="C730">
    <cfRule type="duplicateValues" dxfId="134" priority="114"/>
  </conditionalFormatting>
  <conditionalFormatting sqref="C798">
    <cfRule type="duplicateValues" dxfId="133" priority="112"/>
  </conditionalFormatting>
  <conditionalFormatting sqref="C804">
    <cfRule type="duplicateValues" dxfId="132" priority="111"/>
  </conditionalFormatting>
  <conditionalFormatting sqref="C809">
    <cfRule type="duplicateValues" dxfId="131" priority="110"/>
  </conditionalFormatting>
  <conditionalFormatting sqref="C812">
    <cfRule type="duplicateValues" dxfId="130" priority="109"/>
  </conditionalFormatting>
  <conditionalFormatting sqref="C814">
    <cfRule type="duplicateValues" dxfId="129" priority="108"/>
  </conditionalFormatting>
  <conditionalFormatting sqref="C820">
    <cfRule type="duplicateValues" dxfId="128" priority="107"/>
  </conditionalFormatting>
  <conditionalFormatting sqref="C822">
    <cfRule type="duplicateValues" dxfId="127" priority="106"/>
  </conditionalFormatting>
  <conditionalFormatting sqref="C825">
    <cfRule type="duplicateValues" dxfId="126" priority="105"/>
  </conditionalFormatting>
  <conditionalFormatting sqref="C875">
    <cfRule type="duplicateValues" dxfId="125" priority="104"/>
  </conditionalFormatting>
  <conditionalFormatting sqref="C877">
    <cfRule type="duplicateValues" dxfId="124" priority="103"/>
  </conditionalFormatting>
  <conditionalFormatting sqref="C886">
    <cfRule type="duplicateValues" dxfId="123" priority="102"/>
  </conditionalFormatting>
  <conditionalFormatting sqref="C887">
    <cfRule type="duplicateValues" dxfId="122" priority="101"/>
  </conditionalFormatting>
  <conditionalFormatting sqref="C903">
    <cfRule type="duplicateValues" dxfId="121" priority="100"/>
  </conditionalFormatting>
  <conditionalFormatting sqref="C909">
    <cfRule type="duplicateValues" dxfId="120" priority="99"/>
  </conditionalFormatting>
  <conditionalFormatting sqref="C912">
    <cfRule type="duplicateValues" dxfId="119" priority="98"/>
  </conditionalFormatting>
  <conditionalFormatting sqref="C919">
    <cfRule type="duplicateValues" dxfId="118" priority="97"/>
  </conditionalFormatting>
  <conditionalFormatting sqref="C921">
    <cfRule type="duplicateValues" dxfId="117" priority="96"/>
  </conditionalFormatting>
  <conditionalFormatting sqref="C923">
    <cfRule type="duplicateValues" dxfId="116" priority="95"/>
  </conditionalFormatting>
  <conditionalFormatting sqref="C930">
    <cfRule type="duplicateValues" dxfId="115" priority="94"/>
  </conditionalFormatting>
  <conditionalFormatting sqref="C932">
    <cfRule type="duplicateValues" dxfId="114" priority="93"/>
  </conditionalFormatting>
  <conditionalFormatting sqref="C936">
    <cfRule type="duplicateValues" dxfId="113" priority="92"/>
  </conditionalFormatting>
  <conditionalFormatting sqref="C977">
    <cfRule type="duplicateValues" dxfId="112" priority="88"/>
  </conditionalFormatting>
  <conditionalFormatting sqref="C1008">
    <cfRule type="duplicateValues" dxfId="111" priority="87"/>
  </conditionalFormatting>
  <conditionalFormatting sqref="C1010">
    <cfRule type="duplicateValues" dxfId="110" priority="86"/>
  </conditionalFormatting>
  <conditionalFormatting sqref="C1023">
    <cfRule type="duplicateValues" dxfId="109" priority="200"/>
  </conditionalFormatting>
  <conditionalFormatting sqref="C1021">
    <cfRule type="duplicateValues" dxfId="108" priority="85"/>
  </conditionalFormatting>
  <conditionalFormatting sqref="C1025">
    <cfRule type="duplicateValues" dxfId="107" priority="84"/>
  </conditionalFormatting>
  <conditionalFormatting sqref="C1111">
    <cfRule type="duplicateValues" dxfId="106" priority="77"/>
  </conditionalFormatting>
  <conditionalFormatting sqref="C1120">
    <cfRule type="duplicateValues" dxfId="105" priority="76"/>
  </conditionalFormatting>
  <conditionalFormatting sqref="C1235">
    <cfRule type="duplicateValues" dxfId="104" priority="75"/>
  </conditionalFormatting>
  <conditionalFormatting sqref="C1237">
    <cfRule type="duplicateValues" dxfId="103" priority="74"/>
  </conditionalFormatting>
  <conditionalFormatting sqref="C1240">
    <cfRule type="duplicateValues" dxfId="102" priority="73"/>
  </conditionalFormatting>
  <conditionalFormatting sqref="C1243">
    <cfRule type="duplicateValues" dxfId="101" priority="72"/>
  </conditionalFormatting>
  <conditionalFormatting sqref="C1246">
    <cfRule type="duplicateValues" dxfId="100" priority="71"/>
  </conditionalFormatting>
  <conditionalFormatting sqref="C1265">
    <cfRule type="duplicateValues" dxfId="99" priority="70"/>
  </conditionalFormatting>
  <conditionalFormatting sqref="C1269">
    <cfRule type="duplicateValues" dxfId="98" priority="69"/>
  </conditionalFormatting>
  <conditionalFormatting sqref="C1283">
    <cfRule type="duplicateValues" dxfId="97" priority="68"/>
  </conditionalFormatting>
  <conditionalFormatting sqref="C1287">
    <cfRule type="duplicateValues" dxfId="96" priority="67"/>
  </conditionalFormatting>
  <conditionalFormatting sqref="C1296">
    <cfRule type="duplicateValues" dxfId="95" priority="66"/>
  </conditionalFormatting>
  <conditionalFormatting sqref="C1314">
    <cfRule type="duplicateValues" dxfId="94" priority="65"/>
  </conditionalFormatting>
  <conditionalFormatting sqref="C1319">
    <cfRule type="duplicateValues" dxfId="93" priority="64"/>
  </conditionalFormatting>
  <conditionalFormatting sqref="C1320">
    <cfRule type="duplicateValues" dxfId="92" priority="63"/>
  </conditionalFormatting>
  <conditionalFormatting sqref="C1322">
    <cfRule type="duplicateValues" dxfId="91" priority="62"/>
  </conditionalFormatting>
  <conditionalFormatting sqref="C1325">
    <cfRule type="duplicateValues" dxfId="90" priority="61"/>
  </conditionalFormatting>
  <conditionalFormatting sqref="C1355">
    <cfRule type="duplicateValues" dxfId="89" priority="60"/>
  </conditionalFormatting>
  <conditionalFormatting sqref="C1376">
    <cfRule type="duplicateValues" dxfId="88" priority="59"/>
  </conditionalFormatting>
  <conditionalFormatting sqref="C1418">
    <cfRule type="duplicateValues" dxfId="87" priority="58"/>
  </conditionalFormatting>
  <conditionalFormatting sqref="C1423">
    <cfRule type="duplicateValues" dxfId="86" priority="57"/>
  </conditionalFormatting>
  <conditionalFormatting sqref="C1447">
    <cfRule type="duplicateValues" dxfId="85" priority="56"/>
  </conditionalFormatting>
  <conditionalFormatting sqref="C1519">
    <cfRule type="duplicateValues" dxfId="84" priority="55"/>
  </conditionalFormatting>
  <conditionalFormatting sqref="C1521">
    <cfRule type="duplicateValues" dxfId="83" priority="54"/>
  </conditionalFormatting>
  <conditionalFormatting sqref="C1523">
    <cfRule type="duplicateValues" dxfId="82" priority="53"/>
  </conditionalFormatting>
  <conditionalFormatting sqref="C1525">
    <cfRule type="duplicateValues" dxfId="81" priority="52"/>
  </conditionalFormatting>
  <conditionalFormatting sqref="C1535">
    <cfRule type="duplicateValues" dxfId="80" priority="51"/>
  </conditionalFormatting>
  <conditionalFormatting sqref="C1542">
    <cfRule type="duplicateValues" dxfId="79" priority="50"/>
  </conditionalFormatting>
  <conditionalFormatting sqref="C1752">
    <cfRule type="duplicateValues" dxfId="78" priority="49"/>
  </conditionalFormatting>
  <conditionalFormatting sqref="C1844">
    <cfRule type="duplicateValues" dxfId="77" priority="48"/>
  </conditionalFormatting>
  <conditionalFormatting sqref="C1849">
    <cfRule type="duplicateValues" dxfId="76" priority="47"/>
  </conditionalFormatting>
  <conditionalFormatting sqref="C1858">
    <cfRule type="duplicateValues" dxfId="75" priority="46"/>
  </conditionalFormatting>
  <conditionalFormatting sqref="C1861">
    <cfRule type="duplicateValues" dxfId="74" priority="45"/>
  </conditionalFormatting>
  <conditionalFormatting sqref="C1863">
    <cfRule type="duplicateValues" dxfId="73" priority="44"/>
  </conditionalFormatting>
  <conditionalFormatting sqref="C1916">
    <cfRule type="duplicateValues" dxfId="72" priority="43"/>
  </conditionalFormatting>
  <conditionalFormatting sqref="C1918">
    <cfRule type="duplicateValues" dxfId="71" priority="42"/>
  </conditionalFormatting>
  <conditionalFormatting sqref="C1914">
    <cfRule type="duplicateValues" dxfId="70" priority="41"/>
  </conditionalFormatting>
  <conditionalFormatting sqref="C1935">
    <cfRule type="duplicateValues" dxfId="69" priority="40"/>
  </conditionalFormatting>
  <conditionalFormatting sqref="C1938">
    <cfRule type="duplicateValues" dxfId="68" priority="39"/>
  </conditionalFormatting>
  <conditionalFormatting sqref="C1943">
    <cfRule type="duplicateValues" dxfId="67" priority="38"/>
  </conditionalFormatting>
  <conditionalFormatting sqref="C1945">
    <cfRule type="duplicateValues" dxfId="66" priority="37"/>
  </conditionalFormatting>
  <conditionalFormatting sqref="C1955">
    <cfRule type="duplicateValues" dxfId="65" priority="36"/>
  </conditionalFormatting>
  <conditionalFormatting sqref="C1957">
    <cfRule type="duplicateValues" dxfId="64" priority="35"/>
  </conditionalFormatting>
  <conditionalFormatting sqref="C1996">
    <cfRule type="duplicateValues" dxfId="63" priority="34"/>
  </conditionalFormatting>
  <conditionalFormatting sqref="C2000">
    <cfRule type="duplicateValues" dxfId="62" priority="33"/>
  </conditionalFormatting>
  <conditionalFormatting sqref="C2003">
    <cfRule type="duplicateValues" dxfId="61" priority="32"/>
  </conditionalFormatting>
  <conditionalFormatting sqref="C2007">
    <cfRule type="duplicateValues" dxfId="60" priority="31"/>
  </conditionalFormatting>
  <conditionalFormatting sqref="C2009">
    <cfRule type="duplicateValues" dxfId="59" priority="30"/>
  </conditionalFormatting>
  <conditionalFormatting sqref="C2013">
    <cfRule type="duplicateValues" dxfId="58" priority="29"/>
  </conditionalFormatting>
  <conditionalFormatting sqref="C2017">
    <cfRule type="duplicateValues" dxfId="57" priority="28"/>
  </conditionalFormatting>
  <conditionalFormatting sqref="C2025">
    <cfRule type="duplicateValues" dxfId="56" priority="27"/>
  </conditionalFormatting>
  <conditionalFormatting sqref="C2061">
    <cfRule type="duplicateValues" dxfId="55" priority="26"/>
  </conditionalFormatting>
  <conditionalFormatting sqref="C2021">
    <cfRule type="duplicateValues" dxfId="54" priority="25"/>
  </conditionalFormatting>
  <conditionalFormatting sqref="C2028">
    <cfRule type="duplicateValues" dxfId="53" priority="24"/>
  </conditionalFormatting>
  <conditionalFormatting sqref="C2033">
    <cfRule type="duplicateValues" dxfId="52" priority="23"/>
  </conditionalFormatting>
  <conditionalFormatting sqref="C2036">
    <cfRule type="duplicateValues" dxfId="51" priority="22"/>
  </conditionalFormatting>
  <conditionalFormatting sqref="C2039">
    <cfRule type="duplicateValues" dxfId="50" priority="21"/>
  </conditionalFormatting>
  <conditionalFormatting sqref="C2044">
    <cfRule type="duplicateValues" dxfId="49" priority="20"/>
  </conditionalFormatting>
  <conditionalFormatting sqref="C2046">
    <cfRule type="duplicateValues" dxfId="48" priority="19"/>
  </conditionalFormatting>
  <conditionalFormatting sqref="C2057">
    <cfRule type="duplicateValues" dxfId="47" priority="18"/>
  </conditionalFormatting>
  <conditionalFormatting sqref="C2030">
    <cfRule type="duplicateValues" dxfId="46" priority="17"/>
  </conditionalFormatting>
  <conditionalFormatting sqref="C725">
    <cfRule type="duplicateValues" dxfId="45" priority="15"/>
  </conditionalFormatting>
  <conditionalFormatting sqref="C800">
    <cfRule type="duplicateValues" dxfId="44" priority="14"/>
  </conditionalFormatting>
  <conditionalFormatting sqref="C1466">
    <cfRule type="duplicateValues" dxfId="43" priority="3"/>
  </conditionalFormatting>
  <conditionalFormatting sqref="C1468">
    <cfRule type="duplicateValues" dxfId="42" priority="4"/>
  </conditionalFormatting>
  <conditionalFormatting sqref="C1116">
    <cfRule type="duplicateValues" dxfId="41" priority="2"/>
  </conditionalFormatting>
  <conditionalFormatting sqref="C621">
    <cfRule type="duplicateValues" dxfId="40" priority="1"/>
  </conditionalFormatting>
  <conditionalFormatting sqref="C516:C525">
    <cfRule type="duplicateValues" dxfId="39" priority="218"/>
  </conditionalFormatting>
  <conditionalFormatting sqref="C618:C619">
    <cfRule type="duplicateValues" dxfId="38" priority="220"/>
  </conditionalFormatting>
  <conditionalFormatting sqref="C720:C723 C715:C718">
    <cfRule type="duplicateValues" dxfId="37" priority="226"/>
  </conditionalFormatting>
  <conditionalFormatting sqref="C1051">
    <cfRule type="duplicateValues" dxfId="36" priority="228"/>
  </conditionalFormatting>
  <conditionalFormatting sqref="C1052:C1056">
    <cfRule type="duplicateValues" dxfId="35" priority="232"/>
  </conditionalFormatting>
  <conditionalFormatting sqref="C1060:C1063">
    <cfRule type="duplicateValues" dxfId="34" priority="240"/>
  </conditionalFormatting>
  <conditionalFormatting sqref="C1064:C1066">
    <cfRule type="duplicateValues" dxfId="33" priority="242"/>
  </conditionalFormatting>
  <conditionalFormatting sqref="C1127:C1133">
    <cfRule type="duplicateValues" dxfId="32" priority="244"/>
  </conditionalFormatting>
  <pageMargins left="0.70866141732283472" right="0.70866141732283472" top="0.55118110236220474" bottom="0.55118110236220474" header="0.31496062992125984" footer="0.31496062992125984"/>
  <pageSetup paperSize="5" scale="3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723"/>
  <sheetViews>
    <sheetView topLeftCell="X1" workbookViewId="0">
      <selection activeCell="AI7" sqref="A1:AI8"/>
    </sheetView>
  </sheetViews>
  <sheetFormatPr baseColWidth="10" defaultRowHeight="15"/>
  <cols>
    <col min="2" max="2" width="11.7109375" bestFit="1" customWidth="1"/>
    <col min="3" max="3" width="67.42578125" customWidth="1"/>
    <col min="5" max="5" width="11.7109375" style="289" bestFit="1" customWidth="1"/>
    <col min="9" max="9" width="50.140625" bestFit="1" customWidth="1"/>
    <col min="11" max="11" width="14.42578125" style="3" bestFit="1" customWidth="1"/>
    <col min="12" max="12" width="14.7109375" style="3" bestFit="1" customWidth="1"/>
    <col min="13" max="18" width="11.7109375" bestFit="1" customWidth="1"/>
    <col min="19" max="19" width="15.28515625" customWidth="1"/>
    <col min="20" max="20" width="13.140625" customWidth="1"/>
    <col min="21" max="35" width="11.7109375" bestFit="1" customWidth="1"/>
  </cols>
  <sheetData>
    <row r="1" spans="1:35" ht="15" customHeight="1">
      <c r="B1" s="1571" t="s">
        <v>2444</v>
      </c>
      <c r="C1" s="1571"/>
      <c r="D1" s="1571"/>
      <c r="E1" s="1571"/>
      <c r="F1" s="1571"/>
      <c r="G1" s="1571"/>
      <c r="H1" s="1571"/>
      <c r="I1" s="1571"/>
      <c r="J1" s="1571"/>
      <c r="K1" s="1571"/>
      <c r="L1" s="1571"/>
      <c r="M1" s="1571"/>
      <c r="N1" s="1571"/>
      <c r="O1" s="1571"/>
      <c r="P1" s="1571"/>
      <c r="Q1" s="1571"/>
      <c r="R1" s="1571"/>
      <c r="S1" s="1571"/>
      <c r="T1" s="1571"/>
      <c r="U1" s="1571"/>
      <c r="V1" s="1571"/>
      <c r="W1" s="1571"/>
      <c r="X1" s="1571"/>
      <c r="Y1" s="1571"/>
      <c r="Z1" s="1571"/>
      <c r="AA1" s="1571"/>
      <c r="AB1" s="1576" t="s">
        <v>2474</v>
      </c>
      <c r="AC1" s="1576"/>
      <c r="AD1" s="1576"/>
      <c r="AE1" s="1577" t="s">
        <v>2475</v>
      </c>
      <c r="AF1" s="1577"/>
      <c r="AG1" s="1577"/>
      <c r="AH1" s="1577"/>
      <c r="AI1" s="1577"/>
    </row>
    <row r="2" spans="1:35" ht="87.75" customHeight="1">
      <c r="B2" s="1571"/>
      <c r="C2" s="1571"/>
      <c r="D2" s="1571"/>
      <c r="E2" s="1571"/>
      <c r="F2" s="1571"/>
      <c r="G2" s="1571"/>
      <c r="H2" s="1571"/>
      <c r="I2" s="1571"/>
      <c r="J2" s="1571"/>
      <c r="K2" s="1571"/>
      <c r="L2" s="1571"/>
      <c r="M2" s="1571"/>
      <c r="N2" s="1571"/>
      <c r="O2" s="1571"/>
      <c r="P2" s="1571"/>
      <c r="Q2" s="1571"/>
      <c r="R2" s="1571"/>
      <c r="S2" s="1571"/>
      <c r="T2" s="1571"/>
      <c r="U2" s="1571"/>
      <c r="V2" s="1571"/>
      <c r="W2" s="1571"/>
      <c r="X2" s="1571"/>
      <c r="Y2" s="1571"/>
      <c r="Z2" s="1571"/>
      <c r="AA2" s="1571"/>
      <c r="AB2" s="1576" t="s">
        <v>2476</v>
      </c>
      <c r="AC2" s="1576"/>
      <c r="AD2" s="1576"/>
      <c r="AE2" s="1578" t="s">
        <v>2477</v>
      </c>
      <c r="AF2" s="1578"/>
      <c r="AG2" s="1578"/>
      <c r="AH2" s="1578"/>
      <c r="AI2" s="1578"/>
    </row>
    <row r="3" spans="1:35" ht="25.5" customHeight="1">
      <c r="B3" s="1571"/>
      <c r="C3" s="1571"/>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6" t="s">
        <v>2478</v>
      </c>
      <c r="AC3" s="1576"/>
      <c r="AD3" s="1576"/>
      <c r="AE3" s="1579" t="s">
        <v>2479</v>
      </c>
      <c r="AF3" s="1579"/>
      <c r="AG3" s="1579"/>
      <c r="AH3" s="1579"/>
      <c r="AI3" s="1579"/>
    </row>
    <row r="4" spans="1:35" s="313" customFormat="1" ht="27.75" customHeight="1">
      <c r="A4"/>
      <c r="B4" s="1571"/>
      <c r="C4" s="1571"/>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6" t="s">
        <v>2480</v>
      </c>
      <c r="AC4" s="1576"/>
      <c r="AD4" s="1576"/>
      <c r="AE4" s="1580" t="s">
        <v>2481</v>
      </c>
      <c r="AF4" s="1580"/>
      <c r="AG4" s="1580"/>
      <c r="AH4" s="1580"/>
      <c r="AI4" s="1580"/>
    </row>
    <row r="5" spans="1:35" ht="22.5" customHeight="1">
      <c r="B5" s="1571"/>
      <c r="C5" s="1571"/>
      <c r="D5" s="1571"/>
      <c r="E5" s="1571"/>
      <c r="F5" s="1571"/>
      <c r="G5" s="1571"/>
      <c r="H5" s="1571"/>
      <c r="I5" s="1571"/>
      <c r="J5" s="1571"/>
      <c r="K5" s="1571"/>
      <c r="L5" s="1571"/>
      <c r="M5" s="1571"/>
      <c r="N5" s="1571"/>
      <c r="O5" s="1571"/>
      <c r="P5" s="1571"/>
      <c r="Q5" s="1571"/>
      <c r="R5" s="1571"/>
      <c r="S5" s="1571"/>
      <c r="T5" s="1571"/>
      <c r="U5" s="1571"/>
      <c r="V5" s="1571"/>
      <c r="W5" s="1571"/>
      <c r="X5" s="1571"/>
      <c r="Y5" s="1571"/>
      <c r="Z5" s="1571"/>
      <c r="AA5" s="1571"/>
      <c r="AB5" s="1576" t="s">
        <v>2482</v>
      </c>
      <c r="AC5" s="1576"/>
      <c r="AD5" s="1576"/>
      <c r="AE5" s="1604" t="s">
        <v>2483</v>
      </c>
      <c r="AF5" s="1604"/>
      <c r="AG5" s="1604"/>
      <c r="AH5" s="1604"/>
      <c r="AI5" s="1604"/>
    </row>
    <row r="6" spans="1:35" s="321" customFormat="1" ht="24.75" customHeight="1">
      <c r="A6" s="313"/>
      <c r="B6" s="1582" t="s">
        <v>2445</v>
      </c>
      <c r="C6" s="1582" t="s">
        <v>2446</v>
      </c>
      <c r="D6" s="1582" t="s">
        <v>0</v>
      </c>
      <c r="E6" s="1585" t="s">
        <v>1</v>
      </c>
      <c r="F6" s="1582" t="s">
        <v>2</v>
      </c>
      <c r="G6" s="1582" t="s">
        <v>2447</v>
      </c>
      <c r="H6" s="1582" t="s">
        <v>3</v>
      </c>
      <c r="I6" s="1588" t="s">
        <v>2448</v>
      </c>
      <c r="J6" s="1582" t="s">
        <v>4</v>
      </c>
      <c r="K6" s="1591" t="s">
        <v>5</v>
      </c>
      <c r="L6" s="1594" t="s">
        <v>2449</v>
      </c>
      <c r="M6" s="1595"/>
      <c r="N6" s="1595"/>
      <c r="O6" s="1595"/>
      <c r="P6" s="1595"/>
      <c r="Q6" s="1595"/>
      <c r="R6" s="1595"/>
      <c r="S6" s="1595"/>
      <c r="T6" s="1595"/>
      <c r="U6" s="1595"/>
      <c r="V6" s="1595"/>
      <c r="W6" s="1595"/>
      <c r="X6" s="1595"/>
      <c r="Y6" s="1595"/>
      <c r="Z6" s="1595"/>
      <c r="AA6" s="1595"/>
      <c r="AB6" s="1595"/>
      <c r="AC6" s="1595"/>
      <c r="AD6" s="1595"/>
      <c r="AE6" s="1595"/>
      <c r="AF6" s="1595"/>
      <c r="AG6" s="1595"/>
      <c r="AH6" s="1595"/>
      <c r="AI6" s="1595"/>
    </row>
    <row r="7" spans="1:35" s="321" customFormat="1" ht="32.25" customHeight="1">
      <c r="A7" s="320"/>
      <c r="B7" s="1583"/>
      <c r="C7" s="1583"/>
      <c r="D7" s="1583"/>
      <c r="E7" s="1586"/>
      <c r="F7" s="1583"/>
      <c r="G7" s="1583"/>
      <c r="H7" s="1583"/>
      <c r="I7" s="1589"/>
      <c r="J7" s="1583"/>
      <c r="K7" s="1592"/>
      <c r="L7" s="1602" t="s">
        <v>2450</v>
      </c>
      <c r="M7" s="1572" t="s">
        <v>2451</v>
      </c>
      <c r="N7" s="1572" t="s">
        <v>2452</v>
      </c>
      <c r="O7" s="1572" t="s">
        <v>2453</v>
      </c>
      <c r="P7" s="1572" t="s">
        <v>2454</v>
      </c>
      <c r="Q7" s="1572" t="s">
        <v>2455</v>
      </c>
      <c r="R7" s="1572" t="s">
        <v>2456</v>
      </c>
      <c r="S7" s="1572" t="s">
        <v>2457</v>
      </c>
      <c r="T7" s="1572" t="s">
        <v>2458</v>
      </c>
      <c r="U7" s="1572" t="s">
        <v>2459</v>
      </c>
      <c r="V7" s="1572" t="s">
        <v>2460</v>
      </c>
      <c r="W7" s="1572" t="s">
        <v>2461</v>
      </c>
      <c r="X7" s="1572" t="s">
        <v>2462</v>
      </c>
      <c r="Y7" s="1572" t="s">
        <v>2463</v>
      </c>
      <c r="Z7" s="1572" t="s">
        <v>2464</v>
      </c>
      <c r="AA7" s="1572" t="s">
        <v>2465</v>
      </c>
      <c r="AB7" s="1572" t="s">
        <v>2466</v>
      </c>
      <c r="AC7" s="1572" t="s">
        <v>2467</v>
      </c>
      <c r="AD7" s="1572" t="s">
        <v>2468</v>
      </c>
      <c r="AE7" s="1572" t="s">
        <v>2469</v>
      </c>
      <c r="AF7" s="1572" t="s">
        <v>2470</v>
      </c>
      <c r="AG7" s="1572" t="s">
        <v>2471</v>
      </c>
      <c r="AH7" s="1572" t="s">
        <v>2472</v>
      </c>
      <c r="AI7" s="1572" t="s">
        <v>2473</v>
      </c>
    </row>
    <row r="8" spans="1:35" s="321" customFormat="1" ht="26.25" customHeight="1">
      <c r="A8" s="320"/>
      <c r="B8" s="1584"/>
      <c r="C8" s="1584"/>
      <c r="D8" s="1584"/>
      <c r="E8" s="1587"/>
      <c r="F8" s="1584"/>
      <c r="G8" s="1584"/>
      <c r="H8" s="1584"/>
      <c r="I8" s="1590"/>
      <c r="J8" s="1584"/>
      <c r="K8" s="1593"/>
      <c r="L8" s="1603"/>
      <c r="M8" s="1573"/>
      <c r="N8" s="1573"/>
      <c r="O8" s="1573"/>
      <c r="P8" s="1573"/>
      <c r="Q8" s="1573"/>
      <c r="R8" s="1573"/>
      <c r="S8" s="1573"/>
      <c r="T8" s="1573"/>
      <c r="U8" s="1573"/>
      <c r="V8" s="1573"/>
      <c r="W8" s="1573"/>
      <c r="X8" s="1573"/>
      <c r="Y8" s="1573"/>
      <c r="Z8" s="1573"/>
      <c r="AA8" s="1573"/>
      <c r="AB8" s="1573"/>
      <c r="AC8" s="1573"/>
      <c r="AD8" s="1573"/>
      <c r="AE8" s="1573"/>
      <c r="AF8" s="1573"/>
      <c r="AG8" s="1573"/>
      <c r="AH8" s="1573"/>
      <c r="AI8" s="1573"/>
    </row>
    <row r="9" spans="1:35" s="812" customFormat="1" ht="12.75">
      <c r="B9" s="813">
        <v>2000</v>
      </c>
      <c r="C9" s="820" t="s">
        <v>6</v>
      </c>
      <c r="D9" s="821"/>
      <c r="E9" s="916"/>
      <c r="F9" s="821"/>
      <c r="G9" s="821"/>
      <c r="H9" s="822"/>
      <c r="I9" s="816"/>
      <c r="J9" s="816"/>
      <c r="K9" s="817">
        <f t="shared" ref="K9:AI9" si="0">+K10+K752+K876+K950+K998+K1006+K1049</f>
        <v>5981250.3872759994</v>
      </c>
      <c r="L9" s="814">
        <f t="shared" si="0"/>
        <v>8</v>
      </c>
      <c r="M9" s="815">
        <f t="shared" si="0"/>
        <v>2400</v>
      </c>
      <c r="N9" s="814">
        <f t="shared" si="0"/>
        <v>8</v>
      </c>
      <c r="O9" s="815">
        <f t="shared" si="0"/>
        <v>2400</v>
      </c>
      <c r="P9" s="814">
        <f t="shared" si="0"/>
        <v>599</v>
      </c>
      <c r="Q9" s="815">
        <f t="shared" si="0"/>
        <v>242577</v>
      </c>
      <c r="R9" s="823">
        <f t="shared" si="0"/>
        <v>20673</v>
      </c>
      <c r="S9" s="816">
        <f t="shared" si="0"/>
        <v>1737720.6361759999</v>
      </c>
      <c r="T9" s="814">
        <f t="shared" si="0"/>
        <v>10631</v>
      </c>
      <c r="U9" s="815">
        <f t="shared" si="0"/>
        <v>825352</v>
      </c>
      <c r="V9" s="814">
        <f t="shared" si="0"/>
        <v>11404.385</v>
      </c>
      <c r="W9" s="815">
        <f t="shared" si="0"/>
        <v>817708.87936599995</v>
      </c>
      <c r="X9" s="814">
        <f t="shared" si="0"/>
        <v>9644.7699599999996</v>
      </c>
      <c r="Y9" s="815">
        <f t="shared" si="0"/>
        <v>697648.1977124</v>
      </c>
      <c r="Z9" s="814">
        <f t="shared" si="0"/>
        <v>7004.1549599999998</v>
      </c>
      <c r="AA9" s="815">
        <f t="shared" si="0"/>
        <v>409007.63707839994</v>
      </c>
      <c r="AB9" s="814">
        <f t="shared" si="0"/>
        <v>4828.7699599999996</v>
      </c>
      <c r="AC9" s="815">
        <f t="shared" si="0"/>
        <v>303457.75771239994</v>
      </c>
      <c r="AD9" s="814">
        <f t="shared" si="0"/>
        <v>5095.3413899999996</v>
      </c>
      <c r="AE9" s="815">
        <f t="shared" si="0"/>
        <v>341325.52917909995</v>
      </c>
      <c r="AF9" s="814">
        <f t="shared" si="0"/>
        <v>5542.5835299999999</v>
      </c>
      <c r="AG9" s="815">
        <f t="shared" si="0"/>
        <v>322512.86561169999</v>
      </c>
      <c r="AH9" s="814">
        <f t="shared" si="0"/>
        <v>3909.38501</v>
      </c>
      <c r="AI9" s="815">
        <f t="shared" si="0"/>
        <v>279139.88962089998</v>
      </c>
    </row>
    <row r="10" spans="1:35" s="195" customFormat="1" ht="11.25">
      <c r="B10" s="120">
        <v>2100</v>
      </c>
      <c r="C10" s="322" t="s">
        <v>7</v>
      </c>
      <c r="D10" s="328"/>
      <c r="E10" s="917"/>
      <c r="F10" s="328"/>
      <c r="G10" s="328"/>
      <c r="H10" s="329"/>
      <c r="I10" s="325"/>
      <c r="J10" s="325"/>
      <c r="K10" s="326">
        <f t="shared" ref="K10:AI10" si="1">+K11+K269+K280+K344</f>
        <v>2318112.0761759998</v>
      </c>
      <c r="L10" s="323">
        <f t="shared" si="1"/>
        <v>0</v>
      </c>
      <c r="M10" s="324">
        <f t="shared" si="1"/>
        <v>0</v>
      </c>
      <c r="N10" s="323">
        <f t="shared" si="1"/>
        <v>0</v>
      </c>
      <c r="O10" s="324">
        <f t="shared" si="1"/>
        <v>0</v>
      </c>
      <c r="P10" s="323">
        <f t="shared" si="1"/>
        <v>576</v>
      </c>
      <c r="Q10" s="324">
        <f t="shared" si="1"/>
        <v>219205</v>
      </c>
      <c r="R10" s="330">
        <f t="shared" si="1"/>
        <v>11929</v>
      </c>
      <c r="S10" s="325">
        <f t="shared" si="1"/>
        <v>973606.636176</v>
      </c>
      <c r="T10" s="323">
        <f t="shared" si="1"/>
        <v>7634</v>
      </c>
      <c r="U10" s="324">
        <f t="shared" si="1"/>
        <v>565671</v>
      </c>
      <c r="V10" s="323">
        <f t="shared" si="1"/>
        <v>7456</v>
      </c>
      <c r="W10" s="324">
        <f t="shared" si="1"/>
        <v>527644</v>
      </c>
      <c r="X10" s="323">
        <f t="shared" si="1"/>
        <v>463</v>
      </c>
      <c r="Y10" s="324">
        <f t="shared" si="1"/>
        <v>31985.439999999999</v>
      </c>
      <c r="Z10" s="323">
        <f t="shared" si="1"/>
        <v>0</v>
      </c>
      <c r="AA10" s="324">
        <f t="shared" si="1"/>
        <v>0</v>
      </c>
      <c r="AB10" s="323">
        <f t="shared" si="1"/>
        <v>0</v>
      </c>
      <c r="AC10" s="324">
        <f t="shared" si="1"/>
        <v>0</v>
      </c>
      <c r="AD10" s="323">
        <f t="shared" si="1"/>
        <v>0</v>
      </c>
      <c r="AE10" s="324">
        <f t="shared" si="1"/>
        <v>0</v>
      </c>
      <c r="AF10" s="323">
        <f t="shared" si="1"/>
        <v>0</v>
      </c>
      <c r="AG10" s="324">
        <f t="shared" si="1"/>
        <v>0</v>
      </c>
      <c r="AH10" s="323">
        <f t="shared" si="1"/>
        <v>0</v>
      </c>
      <c r="AI10" s="324">
        <f t="shared" si="1"/>
        <v>0</v>
      </c>
    </row>
    <row r="11" spans="1:35" s="818" customFormat="1" ht="12">
      <c r="B11" s="910">
        <v>211</v>
      </c>
      <c r="C11" s="912" t="s">
        <v>8</v>
      </c>
      <c r="D11" s="910"/>
      <c r="E11" s="918"/>
      <c r="F11" s="910"/>
      <c r="G11" s="910"/>
      <c r="H11" s="910"/>
      <c r="I11" s="819"/>
      <c r="J11" s="913"/>
      <c r="K11" s="914">
        <f t="shared" ref="K11:AI11" si="2">+K14+K181+K12</f>
        <v>333685.28999999998</v>
      </c>
      <c r="L11" s="911">
        <f t="shared" si="2"/>
        <v>0</v>
      </c>
      <c r="M11" s="819">
        <f t="shared" si="2"/>
        <v>0</v>
      </c>
      <c r="N11" s="911">
        <f t="shared" si="2"/>
        <v>0</v>
      </c>
      <c r="O11" s="819">
        <f t="shared" si="2"/>
        <v>0</v>
      </c>
      <c r="P11" s="911">
        <f t="shared" si="2"/>
        <v>0</v>
      </c>
      <c r="Q11" s="819">
        <f t="shared" si="2"/>
        <v>0</v>
      </c>
      <c r="R11" s="911">
        <f t="shared" si="2"/>
        <v>3231</v>
      </c>
      <c r="S11" s="819">
        <f t="shared" si="2"/>
        <v>307609.84999999998</v>
      </c>
      <c r="T11" s="911">
        <f t="shared" si="2"/>
        <v>0</v>
      </c>
      <c r="U11" s="819">
        <f t="shared" si="2"/>
        <v>0</v>
      </c>
      <c r="V11" s="911">
        <f t="shared" si="2"/>
        <v>0</v>
      </c>
      <c r="W11" s="819">
        <f t="shared" si="2"/>
        <v>0</v>
      </c>
      <c r="X11" s="911">
        <f t="shared" si="2"/>
        <v>438</v>
      </c>
      <c r="Y11" s="819">
        <f t="shared" si="2"/>
        <v>26075.439999999999</v>
      </c>
      <c r="Z11" s="911">
        <f t="shared" si="2"/>
        <v>0</v>
      </c>
      <c r="AA11" s="819">
        <f t="shared" si="2"/>
        <v>0</v>
      </c>
      <c r="AB11" s="911">
        <f t="shared" si="2"/>
        <v>0</v>
      </c>
      <c r="AC11" s="819">
        <f t="shared" si="2"/>
        <v>0</v>
      </c>
      <c r="AD11" s="911">
        <f t="shared" si="2"/>
        <v>0</v>
      </c>
      <c r="AE11" s="819">
        <f t="shared" si="2"/>
        <v>0</v>
      </c>
      <c r="AF11" s="911">
        <f t="shared" si="2"/>
        <v>0</v>
      </c>
      <c r="AG11" s="819">
        <f t="shared" si="2"/>
        <v>0</v>
      </c>
      <c r="AH11" s="911">
        <f t="shared" si="2"/>
        <v>0</v>
      </c>
      <c r="AI11" s="819">
        <f t="shared" si="2"/>
        <v>0</v>
      </c>
    </row>
    <row r="12" spans="1:35" s="812" customFormat="1" ht="12.75">
      <c r="B12" s="813">
        <v>21101</v>
      </c>
      <c r="C12" s="820" t="s">
        <v>9</v>
      </c>
      <c r="D12" s="830"/>
      <c r="E12" s="916"/>
      <c r="F12" s="821"/>
      <c r="G12" s="821"/>
      <c r="H12" s="822"/>
      <c r="I12" s="816"/>
      <c r="J12" s="816"/>
      <c r="K12" s="817">
        <f>+K13</f>
        <v>8000</v>
      </c>
      <c r="L12" s="814">
        <f t="shared" ref="L12:AI12" si="3">+L13</f>
        <v>0</v>
      </c>
      <c r="M12" s="815">
        <f t="shared" si="3"/>
        <v>0</v>
      </c>
      <c r="N12" s="814">
        <f t="shared" si="3"/>
        <v>0</v>
      </c>
      <c r="O12" s="815">
        <f t="shared" si="3"/>
        <v>0</v>
      </c>
      <c r="P12" s="814">
        <f t="shared" si="3"/>
        <v>0</v>
      </c>
      <c r="Q12" s="815">
        <f t="shared" si="3"/>
        <v>0</v>
      </c>
      <c r="R12" s="814">
        <f t="shared" si="3"/>
        <v>5</v>
      </c>
      <c r="S12" s="815">
        <f t="shared" si="3"/>
        <v>8000</v>
      </c>
      <c r="T12" s="814">
        <f t="shared" si="3"/>
        <v>0</v>
      </c>
      <c r="U12" s="815">
        <f t="shared" si="3"/>
        <v>0</v>
      </c>
      <c r="V12" s="814">
        <f t="shared" si="3"/>
        <v>0</v>
      </c>
      <c r="W12" s="815">
        <f t="shared" si="3"/>
        <v>0</v>
      </c>
      <c r="X12" s="814">
        <f t="shared" si="3"/>
        <v>0</v>
      </c>
      <c r="Y12" s="815">
        <f t="shared" si="3"/>
        <v>0</v>
      </c>
      <c r="Z12" s="814">
        <f t="shared" si="3"/>
        <v>0</v>
      </c>
      <c r="AA12" s="815">
        <f t="shared" si="3"/>
        <v>0</v>
      </c>
      <c r="AB12" s="814">
        <f t="shared" si="3"/>
        <v>0</v>
      </c>
      <c r="AC12" s="815">
        <f t="shared" si="3"/>
        <v>0</v>
      </c>
      <c r="AD12" s="814">
        <f t="shared" si="3"/>
        <v>0</v>
      </c>
      <c r="AE12" s="815">
        <f t="shared" si="3"/>
        <v>0</v>
      </c>
      <c r="AF12" s="814">
        <f t="shared" si="3"/>
        <v>0</v>
      </c>
      <c r="AG12" s="815">
        <f t="shared" si="3"/>
        <v>0</v>
      </c>
      <c r="AH12" s="814">
        <f t="shared" si="3"/>
        <v>0</v>
      </c>
      <c r="AI12" s="815">
        <f t="shared" si="3"/>
        <v>0</v>
      </c>
    </row>
    <row r="13" spans="1:35" s="812" customFormat="1" ht="36">
      <c r="B13" s="824"/>
      <c r="C13" s="915" t="s">
        <v>2484</v>
      </c>
      <c r="D13" s="825"/>
      <c r="E13" s="919">
        <v>5</v>
      </c>
      <c r="F13" s="825" t="s">
        <v>2485</v>
      </c>
      <c r="G13" s="826" t="s">
        <v>2486</v>
      </c>
      <c r="H13" s="827"/>
      <c r="I13" s="828" t="s">
        <v>2487</v>
      </c>
      <c r="J13" s="828">
        <v>1600</v>
      </c>
      <c r="K13" s="817">
        <f>+E13*J13</f>
        <v>8000</v>
      </c>
      <c r="L13" s="814"/>
      <c r="M13" s="829"/>
      <c r="N13" s="814"/>
      <c r="O13" s="829"/>
      <c r="P13" s="814"/>
      <c r="Q13" s="829"/>
      <c r="R13" s="823">
        <f>E13</f>
        <v>5</v>
      </c>
      <c r="S13" s="828">
        <f>K13</f>
        <v>8000</v>
      </c>
      <c r="T13" s="814"/>
      <c r="U13" s="829"/>
      <c r="V13" s="814"/>
      <c r="W13" s="829"/>
      <c r="X13" s="814"/>
      <c r="Y13" s="829"/>
      <c r="Z13" s="814"/>
      <c r="AA13" s="829"/>
      <c r="AB13" s="814"/>
      <c r="AC13" s="829"/>
      <c r="AD13" s="814"/>
      <c r="AE13" s="829"/>
      <c r="AF13" s="814"/>
      <c r="AG13" s="829"/>
      <c r="AH13" s="814"/>
      <c r="AI13" s="829"/>
    </row>
    <row r="14" spans="1:35" s="812" customFormat="1" ht="12.75">
      <c r="B14" s="813">
        <v>21102</v>
      </c>
      <c r="C14" s="820" t="s">
        <v>18</v>
      </c>
      <c r="D14" s="830"/>
      <c r="E14" s="916"/>
      <c r="F14" s="821"/>
      <c r="G14" s="821"/>
      <c r="H14" s="822"/>
      <c r="I14" s="816"/>
      <c r="J14" s="816"/>
      <c r="K14" s="817">
        <f t="shared" ref="K14:AI14" si="4">SUM(K15:K179)</f>
        <v>114790.29</v>
      </c>
      <c r="L14" s="814">
        <f t="shared" si="4"/>
        <v>0</v>
      </c>
      <c r="M14" s="815">
        <f t="shared" si="4"/>
        <v>0</v>
      </c>
      <c r="N14" s="814">
        <f t="shared" si="4"/>
        <v>0</v>
      </c>
      <c r="O14" s="815">
        <f t="shared" si="4"/>
        <v>0</v>
      </c>
      <c r="P14" s="814">
        <f t="shared" si="4"/>
        <v>0</v>
      </c>
      <c r="Q14" s="815">
        <f t="shared" si="4"/>
        <v>0</v>
      </c>
      <c r="R14" s="814">
        <f t="shared" si="4"/>
        <v>1282</v>
      </c>
      <c r="S14" s="815">
        <f t="shared" si="4"/>
        <v>110138.95</v>
      </c>
      <c r="T14" s="814">
        <f t="shared" si="4"/>
        <v>0</v>
      </c>
      <c r="U14" s="815">
        <f t="shared" si="4"/>
        <v>0</v>
      </c>
      <c r="V14" s="814">
        <f t="shared" si="4"/>
        <v>0</v>
      </c>
      <c r="W14" s="815">
        <f t="shared" si="4"/>
        <v>0</v>
      </c>
      <c r="X14" s="814">
        <f t="shared" si="4"/>
        <v>118</v>
      </c>
      <c r="Y14" s="815">
        <f t="shared" si="4"/>
        <v>4651.34</v>
      </c>
      <c r="Z14" s="814">
        <f t="shared" si="4"/>
        <v>0</v>
      </c>
      <c r="AA14" s="815">
        <f t="shared" si="4"/>
        <v>0</v>
      </c>
      <c r="AB14" s="814">
        <f t="shared" si="4"/>
        <v>0</v>
      </c>
      <c r="AC14" s="815">
        <f t="shared" si="4"/>
        <v>0</v>
      </c>
      <c r="AD14" s="814">
        <f t="shared" si="4"/>
        <v>0</v>
      </c>
      <c r="AE14" s="815">
        <f t="shared" si="4"/>
        <v>0</v>
      </c>
      <c r="AF14" s="814">
        <f t="shared" si="4"/>
        <v>0</v>
      </c>
      <c r="AG14" s="815">
        <f t="shared" si="4"/>
        <v>0</v>
      </c>
      <c r="AH14" s="814">
        <f t="shared" si="4"/>
        <v>0</v>
      </c>
      <c r="AI14" s="815">
        <f t="shared" si="4"/>
        <v>0</v>
      </c>
    </row>
    <row r="15" spans="1:35" s="812" customFormat="1" ht="25.5">
      <c r="B15" s="831"/>
      <c r="C15" s="832" t="s">
        <v>2488</v>
      </c>
      <c r="D15" s="826"/>
      <c r="E15" s="920">
        <v>35</v>
      </c>
      <c r="F15" s="833" t="s">
        <v>2489</v>
      </c>
      <c r="G15" s="826" t="s">
        <v>2486</v>
      </c>
      <c r="H15" s="834"/>
      <c r="I15" s="828" t="s">
        <v>2487</v>
      </c>
      <c r="J15" s="338">
        <v>43</v>
      </c>
      <c r="K15" s="817">
        <f t="shared" ref="K15:K59" si="5">+E15*J15</f>
        <v>1505</v>
      </c>
      <c r="L15" s="835"/>
      <c r="M15" s="836"/>
      <c r="N15" s="835"/>
      <c r="O15" s="836"/>
      <c r="P15" s="837"/>
      <c r="Q15" s="836"/>
      <c r="R15" s="838">
        <f t="shared" ref="R15:R59" si="6">E15</f>
        <v>35</v>
      </c>
      <c r="S15" s="836">
        <f>+J15*R15</f>
        <v>1505</v>
      </c>
      <c r="T15" s="837"/>
      <c r="U15" s="836"/>
      <c r="V15" s="837"/>
      <c r="W15" s="836"/>
      <c r="X15" s="837"/>
      <c r="Y15" s="836"/>
      <c r="Z15" s="837"/>
      <c r="AA15" s="836"/>
      <c r="AB15" s="837"/>
      <c r="AC15" s="836"/>
      <c r="AD15" s="837"/>
      <c r="AE15" s="836"/>
      <c r="AF15" s="837"/>
      <c r="AG15" s="836"/>
      <c r="AH15" s="837"/>
      <c r="AI15" s="836"/>
    </row>
    <row r="16" spans="1:35" s="812" customFormat="1" ht="25.5">
      <c r="B16" s="831"/>
      <c r="C16" s="832" t="s">
        <v>2490</v>
      </c>
      <c r="D16" s="826"/>
      <c r="E16" s="920">
        <v>26</v>
      </c>
      <c r="F16" s="833" t="s">
        <v>2489</v>
      </c>
      <c r="G16" s="826" t="s">
        <v>2486</v>
      </c>
      <c r="H16" s="834"/>
      <c r="I16" s="828" t="s">
        <v>2487</v>
      </c>
      <c r="J16" s="338">
        <v>43</v>
      </c>
      <c r="K16" s="817">
        <f t="shared" si="5"/>
        <v>1118</v>
      </c>
      <c r="L16" s="835"/>
      <c r="M16" s="836"/>
      <c r="N16" s="835"/>
      <c r="O16" s="836"/>
      <c r="P16" s="837"/>
      <c r="Q16" s="836"/>
      <c r="R16" s="838">
        <f t="shared" si="6"/>
        <v>26</v>
      </c>
      <c r="S16" s="836">
        <f t="shared" ref="S16:S79" si="7">+J16*R16</f>
        <v>1118</v>
      </c>
      <c r="T16" s="837"/>
      <c r="U16" s="836"/>
      <c r="V16" s="837"/>
      <c r="W16" s="836"/>
      <c r="X16" s="837"/>
      <c r="Y16" s="836"/>
      <c r="Z16" s="837"/>
      <c r="AA16" s="836"/>
      <c r="AB16" s="837"/>
      <c r="AC16" s="836"/>
      <c r="AD16" s="837"/>
      <c r="AE16" s="836"/>
      <c r="AF16" s="837"/>
      <c r="AG16" s="836"/>
      <c r="AH16" s="837"/>
      <c r="AI16" s="836"/>
    </row>
    <row r="17" spans="2:35" s="812" customFormat="1" ht="25.5">
      <c r="B17" s="831"/>
      <c r="C17" s="832" t="s">
        <v>2491</v>
      </c>
      <c r="D17" s="826"/>
      <c r="E17" s="920">
        <v>5</v>
      </c>
      <c r="F17" s="833" t="s">
        <v>2492</v>
      </c>
      <c r="G17" s="826" t="s">
        <v>2486</v>
      </c>
      <c r="H17" s="834"/>
      <c r="I17" s="828" t="s">
        <v>2487</v>
      </c>
      <c r="J17" s="338">
        <v>83</v>
      </c>
      <c r="K17" s="817">
        <f t="shared" si="5"/>
        <v>415</v>
      </c>
      <c r="L17" s="835"/>
      <c r="M17" s="836"/>
      <c r="N17" s="835"/>
      <c r="O17" s="836"/>
      <c r="P17" s="837"/>
      <c r="Q17" s="836"/>
      <c r="R17" s="838">
        <f t="shared" si="6"/>
        <v>5</v>
      </c>
      <c r="S17" s="836">
        <f t="shared" si="7"/>
        <v>415</v>
      </c>
      <c r="T17" s="837"/>
      <c r="U17" s="836"/>
      <c r="V17" s="837"/>
      <c r="W17" s="836"/>
      <c r="X17" s="837"/>
      <c r="Y17" s="836"/>
      <c r="Z17" s="837"/>
      <c r="AA17" s="836"/>
      <c r="AB17" s="837"/>
      <c r="AC17" s="836"/>
      <c r="AD17" s="837"/>
      <c r="AE17" s="836"/>
      <c r="AF17" s="837"/>
      <c r="AG17" s="836"/>
      <c r="AH17" s="837"/>
      <c r="AI17" s="836"/>
    </row>
    <row r="18" spans="2:35" s="812" customFormat="1" ht="25.5">
      <c r="B18" s="831"/>
      <c r="C18" s="832" t="s">
        <v>2493</v>
      </c>
      <c r="D18" s="826"/>
      <c r="E18" s="920">
        <v>5</v>
      </c>
      <c r="F18" s="833" t="s">
        <v>2492</v>
      </c>
      <c r="G18" s="826" t="s">
        <v>2486</v>
      </c>
      <c r="H18" s="834"/>
      <c r="I18" s="828" t="s">
        <v>2487</v>
      </c>
      <c r="J18" s="338">
        <v>142</v>
      </c>
      <c r="K18" s="817">
        <f t="shared" si="5"/>
        <v>710</v>
      </c>
      <c r="L18" s="835"/>
      <c r="M18" s="836"/>
      <c r="N18" s="835"/>
      <c r="O18" s="836"/>
      <c r="P18" s="837"/>
      <c r="Q18" s="836"/>
      <c r="R18" s="838">
        <f t="shared" si="6"/>
        <v>5</v>
      </c>
      <c r="S18" s="836">
        <f t="shared" si="7"/>
        <v>710</v>
      </c>
      <c r="T18" s="837"/>
      <c r="U18" s="836"/>
      <c r="V18" s="837"/>
      <c r="W18" s="836"/>
      <c r="X18" s="837"/>
      <c r="Y18" s="836"/>
      <c r="Z18" s="837"/>
      <c r="AA18" s="836"/>
      <c r="AB18" s="837"/>
      <c r="AC18" s="836"/>
      <c r="AD18" s="837"/>
      <c r="AE18" s="836"/>
      <c r="AF18" s="837"/>
      <c r="AG18" s="836"/>
      <c r="AH18" s="837"/>
      <c r="AI18" s="836"/>
    </row>
    <row r="19" spans="2:35" s="812" customFormat="1" ht="25.5">
      <c r="B19" s="831"/>
      <c r="C19" s="832" t="s">
        <v>2494</v>
      </c>
      <c r="D19" s="826"/>
      <c r="E19" s="920">
        <v>10</v>
      </c>
      <c r="F19" s="833" t="s">
        <v>2492</v>
      </c>
      <c r="G19" s="826" t="s">
        <v>2486</v>
      </c>
      <c r="H19" s="834"/>
      <c r="I19" s="828" t="s">
        <v>2487</v>
      </c>
      <c r="J19" s="338">
        <v>21</v>
      </c>
      <c r="K19" s="817">
        <f t="shared" si="5"/>
        <v>210</v>
      </c>
      <c r="L19" s="835"/>
      <c r="M19" s="836"/>
      <c r="N19" s="835"/>
      <c r="O19" s="836"/>
      <c r="P19" s="837"/>
      <c r="Q19" s="836"/>
      <c r="R19" s="838">
        <f t="shared" si="6"/>
        <v>10</v>
      </c>
      <c r="S19" s="836">
        <f t="shared" si="7"/>
        <v>210</v>
      </c>
      <c r="T19" s="837"/>
      <c r="U19" s="836"/>
      <c r="V19" s="837"/>
      <c r="W19" s="836"/>
      <c r="X19" s="837"/>
      <c r="Y19" s="836"/>
      <c r="Z19" s="837"/>
      <c r="AA19" s="836"/>
      <c r="AB19" s="837"/>
      <c r="AC19" s="836"/>
      <c r="AD19" s="837"/>
      <c r="AE19" s="836"/>
      <c r="AF19" s="837"/>
      <c r="AG19" s="836"/>
      <c r="AH19" s="837"/>
      <c r="AI19" s="836"/>
    </row>
    <row r="20" spans="2:35" s="812" customFormat="1" ht="25.5">
      <c r="B20" s="831"/>
      <c r="C20" s="832" t="s">
        <v>2495</v>
      </c>
      <c r="D20" s="826"/>
      <c r="E20" s="920">
        <v>30</v>
      </c>
      <c r="F20" s="833" t="s">
        <v>2496</v>
      </c>
      <c r="G20" s="826" t="s">
        <v>2486</v>
      </c>
      <c r="H20" s="834"/>
      <c r="I20" s="828" t="s">
        <v>2487</v>
      </c>
      <c r="J20" s="338">
        <v>53</v>
      </c>
      <c r="K20" s="817">
        <f t="shared" si="5"/>
        <v>1590</v>
      </c>
      <c r="L20" s="835"/>
      <c r="M20" s="836"/>
      <c r="N20" s="835"/>
      <c r="O20" s="836"/>
      <c r="P20" s="837"/>
      <c r="Q20" s="836"/>
      <c r="R20" s="838">
        <f t="shared" si="6"/>
        <v>30</v>
      </c>
      <c r="S20" s="836">
        <f t="shared" si="7"/>
        <v>1590</v>
      </c>
      <c r="T20" s="837"/>
      <c r="U20" s="836"/>
      <c r="V20" s="837"/>
      <c r="W20" s="836"/>
      <c r="X20" s="837"/>
      <c r="Y20" s="836"/>
      <c r="Z20" s="837"/>
      <c r="AA20" s="836"/>
      <c r="AB20" s="837"/>
      <c r="AC20" s="836"/>
      <c r="AD20" s="837"/>
      <c r="AE20" s="836"/>
      <c r="AF20" s="837"/>
      <c r="AG20" s="836"/>
      <c r="AH20" s="837"/>
      <c r="AI20" s="836"/>
    </row>
    <row r="21" spans="2:35" s="812" customFormat="1" ht="25.5">
      <c r="B21" s="831"/>
      <c r="C21" s="832" t="s">
        <v>2497</v>
      </c>
      <c r="D21" s="826"/>
      <c r="E21" s="920">
        <v>22</v>
      </c>
      <c r="F21" s="833" t="s">
        <v>2498</v>
      </c>
      <c r="G21" s="826" t="s">
        <v>2486</v>
      </c>
      <c r="H21" s="834"/>
      <c r="I21" s="828" t="s">
        <v>2487</v>
      </c>
      <c r="J21" s="338">
        <v>30</v>
      </c>
      <c r="K21" s="817">
        <f t="shared" si="5"/>
        <v>660</v>
      </c>
      <c r="L21" s="835"/>
      <c r="M21" s="836"/>
      <c r="N21" s="835"/>
      <c r="O21" s="836"/>
      <c r="P21" s="837"/>
      <c r="Q21" s="836"/>
      <c r="R21" s="838">
        <f t="shared" si="6"/>
        <v>22</v>
      </c>
      <c r="S21" s="836">
        <f t="shared" si="7"/>
        <v>660</v>
      </c>
      <c r="T21" s="837"/>
      <c r="U21" s="836"/>
      <c r="V21" s="837"/>
      <c r="W21" s="836"/>
      <c r="X21" s="837"/>
      <c r="Y21" s="836"/>
      <c r="Z21" s="837"/>
      <c r="AA21" s="836"/>
      <c r="AB21" s="837"/>
      <c r="AC21" s="836"/>
      <c r="AD21" s="837"/>
      <c r="AE21" s="836"/>
      <c r="AF21" s="837"/>
      <c r="AG21" s="836"/>
      <c r="AH21" s="837"/>
      <c r="AI21" s="836"/>
    </row>
    <row r="22" spans="2:35" s="812" customFormat="1" ht="25.5">
      <c r="B22" s="831"/>
      <c r="C22" s="832" t="s">
        <v>2499</v>
      </c>
      <c r="D22" s="826"/>
      <c r="E22" s="920">
        <v>12</v>
      </c>
      <c r="F22" s="833" t="s">
        <v>2492</v>
      </c>
      <c r="G22" s="826" t="s">
        <v>2486</v>
      </c>
      <c r="H22" s="834"/>
      <c r="I22" s="828" t="s">
        <v>2487</v>
      </c>
      <c r="J22" s="338">
        <v>32</v>
      </c>
      <c r="K22" s="817">
        <f t="shared" si="5"/>
        <v>384</v>
      </c>
      <c r="L22" s="835"/>
      <c r="M22" s="836"/>
      <c r="N22" s="835"/>
      <c r="O22" s="836"/>
      <c r="P22" s="837"/>
      <c r="Q22" s="836"/>
      <c r="R22" s="838">
        <f t="shared" si="6"/>
        <v>12</v>
      </c>
      <c r="S22" s="836">
        <f t="shared" si="7"/>
        <v>384</v>
      </c>
      <c r="T22" s="837"/>
      <c r="U22" s="836"/>
      <c r="V22" s="837"/>
      <c r="W22" s="836"/>
      <c r="X22" s="837"/>
      <c r="Y22" s="836"/>
      <c r="Z22" s="837"/>
      <c r="AA22" s="836"/>
      <c r="AB22" s="837"/>
      <c r="AC22" s="836"/>
      <c r="AD22" s="837"/>
      <c r="AE22" s="836"/>
      <c r="AF22" s="837"/>
      <c r="AG22" s="836"/>
      <c r="AH22" s="837"/>
      <c r="AI22" s="836"/>
    </row>
    <row r="23" spans="2:35" s="812" customFormat="1" ht="25.5">
      <c r="B23" s="831"/>
      <c r="C23" s="832" t="s">
        <v>2500</v>
      </c>
      <c r="D23" s="826"/>
      <c r="E23" s="920">
        <v>10</v>
      </c>
      <c r="F23" s="833" t="s">
        <v>2489</v>
      </c>
      <c r="G23" s="826" t="s">
        <v>2486</v>
      </c>
      <c r="H23" s="834"/>
      <c r="I23" s="828" t="s">
        <v>2487</v>
      </c>
      <c r="J23" s="338">
        <v>33</v>
      </c>
      <c r="K23" s="817">
        <f t="shared" si="5"/>
        <v>330</v>
      </c>
      <c r="L23" s="835"/>
      <c r="M23" s="836"/>
      <c r="N23" s="835"/>
      <c r="O23" s="836"/>
      <c r="P23" s="837"/>
      <c r="Q23" s="836"/>
      <c r="R23" s="838">
        <f t="shared" si="6"/>
        <v>10</v>
      </c>
      <c r="S23" s="836">
        <f t="shared" si="7"/>
        <v>330</v>
      </c>
      <c r="T23" s="837"/>
      <c r="U23" s="836"/>
      <c r="V23" s="837"/>
      <c r="W23" s="836"/>
      <c r="X23" s="837"/>
      <c r="Y23" s="836"/>
      <c r="Z23" s="837"/>
      <c r="AA23" s="836"/>
      <c r="AB23" s="837"/>
      <c r="AC23" s="836"/>
      <c r="AD23" s="837"/>
      <c r="AE23" s="836"/>
      <c r="AF23" s="837"/>
      <c r="AG23" s="836"/>
      <c r="AH23" s="837"/>
      <c r="AI23" s="836"/>
    </row>
    <row r="24" spans="2:35" s="812" customFormat="1" ht="25.5">
      <c r="B24" s="831"/>
      <c r="C24" s="832" t="s">
        <v>2501</v>
      </c>
      <c r="D24" s="826"/>
      <c r="E24" s="920">
        <v>5</v>
      </c>
      <c r="F24" s="833" t="s">
        <v>2498</v>
      </c>
      <c r="G24" s="826" t="s">
        <v>2486</v>
      </c>
      <c r="H24" s="834"/>
      <c r="I24" s="828" t="s">
        <v>2487</v>
      </c>
      <c r="J24" s="338">
        <v>1581</v>
      </c>
      <c r="K24" s="817">
        <f t="shared" si="5"/>
        <v>7905</v>
      </c>
      <c r="L24" s="835"/>
      <c r="M24" s="836"/>
      <c r="N24" s="835"/>
      <c r="O24" s="836"/>
      <c r="P24" s="837"/>
      <c r="Q24" s="836"/>
      <c r="R24" s="838">
        <f t="shared" si="6"/>
        <v>5</v>
      </c>
      <c r="S24" s="836">
        <f t="shared" si="7"/>
        <v>7905</v>
      </c>
      <c r="T24" s="837"/>
      <c r="U24" s="836"/>
      <c r="V24" s="837"/>
      <c r="W24" s="836"/>
      <c r="X24" s="837"/>
      <c r="Y24" s="836"/>
      <c r="Z24" s="837"/>
      <c r="AA24" s="836"/>
      <c r="AB24" s="837"/>
      <c r="AC24" s="836"/>
      <c r="AD24" s="837"/>
      <c r="AE24" s="836"/>
      <c r="AF24" s="837"/>
      <c r="AG24" s="836"/>
      <c r="AH24" s="837"/>
      <c r="AI24" s="836"/>
    </row>
    <row r="25" spans="2:35" s="812" customFormat="1" ht="25.5">
      <c r="B25" s="831"/>
      <c r="C25" s="832" t="s">
        <v>2502</v>
      </c>
      <c r="D25" s="826"/>
      <c r="E25" s="920">
        <v>5</v>
      </c>
      <c r="F25" s="833" t="s">
        <v>2498</v>
      </c>
      <c r="G25" s="826" t="s">
        <v>2486</v>
      </c>
      <c r="H25" s="834"/>
      <c r="I25" s="828" t="s">
        <v>2487</v>
      </c>
      <c r="J25" s="338">
        <v>133</v>
      </c>
      <c r="K25" s="817">
        <f t="shared" si="5"/>
        <v>665</v>
      </c>
      <c r="L25" s="835"/>
      <c r="M25" s="836"/>
      <c r="N25" s="835"/>
      <c r="O25" s="836"/>
      <c r="P25" s="837"/>
      <c r="Q25" s="836"/>
      <c r="R25" s="838">
        <f t="shared" si="6"/>
        <v>5</v>
      </c>
      <c r="S25" s="836">
        <f t="shared" si="7"/>
        <v>665</v>
      </c>
      <c r="T25" s="837"/>
      <c r="U25" s="836"/>
      <c r="V25" s="837"/>
      <c r="W25" s="836"/>
      <c r="X25" s="837"/>
      <c r="Y25" s="836"/>
      <c r="Z25" s="837"/>
      <c r="AA25" s="836"/>
      <c r="AB25" s="837"/>
      <c r="AC25" s="836"/>
      <c r="AD25" s="837"/>
      <c r="AE25" s="836"/>
      <c r="AF25" s="837"/>
      <c r="AG25" s="836"/>
      <c r="AH25" s="837"/>
      <c r="AI25" s="836"/>
    </row>
    <row r="26" spans="2:35" s="812" customFormat="1" ht="25.5">
      <c r="B26" s="831"/>
      <c r="C26" s="832" t="s">
        <v>2503</v>
      </c>
      <c r="D26" s="826"/>
      <c r="E26" s="920">
        <v>10</v>
      </c>
      <c r="F26" s="833" t="s">
        <v>2489</v>
      </c>
      <c r="G26" s="826" t="s">
        <v>2486</v>
      </c>
      <c r="H26" s="834"/>
      <c r="I26" s="828" t="s">
        <v>2487</v>
      </c>
      <c r="J26" s="338">
        <v>143</v>
      </c>
      <c r="K26" s="817">
        <f t="shared" si="5"/>
        <v>1430</v>
      </c>
      <c r="L26" s="835"/>
      <c r="M26" s="836"/>
      <c r="N26" s="835"/>
      <c r="O26" s="836"/>
      <c r="P26" s="837"/>
      <c r="Q26" s="836"/>
      <c r="R26" s="838">
        <f t="shared" si="6"/>
        <v>10</v>
      </c>
      <c r="S26" s="836">
        <f t="shared" si="7"/>
        <v>1430</v>
      </c>
      <c r="T26" s="837"/>
      <c r="U26" s="836"/>
      <c r="V26" s="837"/>
      <c r="W26" s="836"/>
      <c r="X26" s="837"/>
      <c r="Y26" s="836"/>
      <c r="Z26" s="837"/>
      <c r="AA26" s="836"/>
      <c r="AB26" s="837"/>
      <c r="AC26" s="836"/>
      <c r="AD26" s="837"/>
      <c r="AE26" s="836"/>
      <c r="AF26" s="837"/>
      <c r="AG26" s="836"/>
      <c r="AH26" s="837"/>
      <c r="AI26" s="836"/>
    </row>
    <row r="27" spans="2:35" s="812" customFormat="1" ht="25.5">
      <c r="B27" s="831"/>
      <c r="C27" s="832" t="s">
        <v>2504</v>
      </c>
      <c r="D27" s="826"/>
      <c r="E27" s="920">
        <v>24</v>
      </c>
      <c r="F27" s="833" t="s">
        <v>2492</v>
      </c>
      <c r="G27" s="826" t="s">
        <v>2486</v>
      </c>
      <c r="H27" s="834"/>
      <c r="I27" s="828" t="s">
        <v>2487</v>
      </c>
      <c r="J27" s="338">
        <v>61</v>
      </c>
      <c r="K27" s="817">
        <f t="shared" si="5"/>
        <v>1464</v>
      </c>
      <c r="L27" s="835"/>
      <c r="M27" s="836"/>
      <c r="N27" s="835"/>
      <c r="O27" s="836"/>
      <c r="P27" s="837"/>
      <c r="Q27" s="836"/>
      <c r="R27" s="838">
        <f t="shared" si="6"/>
        <v>24</v>
      </c>
      <c r="S27" s="836">
        <f t="shared" si="7"/>
        <v>1464</v>
      </c>
      <c r="T27" s="837"/>
      <c r="U27" s="836"/>
      <c r="V27" s="837"/>
      <c r="W27" s="836"/>
      <c r="X27" s="837"/>
      <c r="Y27" s="836"/>
      <c r="Z27" s="837"/>
      <c r="AA27" s="836"/>
      <c r="AB27" s="837"/>
      <c r="AC27" s="836"/>
      <c r="AD27" s="837"/>
      <c r="AE27" s="836"/>
      <c r="AF27" s="837"/>
      <c r="AG27" s="836"/>
      <c r="AH27" s="837"/>
      <c r="AI27" s="836"/>
    </row>
    <row r="28" spans="2:35" s="812" customFormat="1" ht="25.5">
      <c r="B28" s="831"/>
      <c r="C28" s="839" t="s">
        <v>2505</v>
      </c>
      <c r="D28" s="826"/>
      <c r="E28" s="920">
        <v>25</v>
      </c>
      <c r="F28" s="833" t="s">
        <v>2498</v>
      </c>
      <c r="G28" s="826" t="s">
        <v>2486</v>
      </c>
      <c r="H28" s="834"/>
      <c r="I28" s="828" t="s">
        <v>2487</v>
      </c>
      <c r="J28" s="338">
        <v>110</v>
      </c>
      <c r="K28" s="817">
        <f t="shared" si="5"/>
        <v>2750</v>
      </c>
      <c r="L28" s="835"/>
      <c r="M28" s="836"/>
      <c r="N28" s="835"/>
      <c r="O28" s="836"/>
      <c r="P28" s="837"/>
      <c r="Q28" s="836"/>
      <c r="R28" s="838">
        <f t="shared" si="6"/>
        <v>25</v>
      </c>
      <c r="S28" s="836">
        <f t="shared" si="7"/>
        <v>2750</v>
      </c>
      <c r="T28" s="837"/>
      <c r="U28" s="836"/>
      <c r="V28" s="837"/>
      <c r="W28" s="836"/>
      <c r="X28" s="837"/>
      <c r="Y28" s="836"/>
      <c r="Z28" s="837"/>
      <c r="AA28" s="836"/>
      <c r="AB28" s="837"/>
      <c r="AC28" s="836"/>
      <c r="AD28" s="837"/>
      <c r="AE28" s="836"/>
      <c r="AF28" s="837"/>
      <c r="AG28" s="836"/>
      <c r="AH28" s="837"/>
      <c r="AI28" s="836"/>
    </row>
    <row r="29" spans="2:35" s="812" customFormat="1" ht="25.5">
      <c r="B29" s="831"/>
      <c r="C29" s="840" t="s">
        <v>2506</v>
      </c>
      <c r="D29" s="826"/>
      <c r="E29" s="920">
        <v>5</v>
      </c>
      <c r="F29" s="833" t="s">
        <v>2492</v>
      </c>
      <c r="G29" s="826" t="s">
        <v>2486</v>
      </c>
      <c r="H29" s="834"/>
      <c r="I29" s="828" t="s">
        <v>2487</v>
      </c>
      <c r="J29" s="338">
        <v>17</v>
      </c>
      <c r="K29" s="817">
        <f t="shared" si="5"/>
        <v>85</v>
      </c>
      <c r="L29" s="835"/>
      <c r="M29" s="836"/>
      <c r="N29" s="835"/>
      <c r="O29" s="836"/>
      <c r="P29" s="837"/>
      <c r="Q29" s="836"/>
      <c r="R29" s="838">
        <f t="shared" si="6"/>
        <v>5</v>
      </c>
      <c r="S29" s="836">
        <f t="shared" si="7"/>
        <v>85</v>
      </c>
      <c r="T29" s="837"/>
      <c r="U29" s="836"/>
      <c r="V29" s="837"/>
      <c r="W29" s="836"/>
      <c r="X29" s="837"/>
      <c r="Y29" s="836"/>
      <c r="Z29" s="837"/>
      <c r="AA29" s="836"/>
      <c r="AB29" s="837"/>
      <c r="AC29" s="836"/>
      <c r="AD29" s="837"/>
      <c r="AE29" s="836"/>
      <c r="AF29" s="837"/>
      <c r="AG29" s="836"/>
      <c r="AH29" s="837"/>
      <c r="AI29" s="836"/>
    </row>
    <row r="30" spans="2:35" s="812" customFormat="1" ht="25.5">
      <c r="B30" s="831"/>
      <c r="C30" s="840" t="s">
        <v>2507</v>
      </c>
      <c r="D30" s="826"/>
      <c r="E30" s="920">
        <v>17</v>
      </c>
      <c r="F30" s="833" t="s">
        <v>2508</v>
      </c>
      <c r="G30" s="826" t="s">
        <v>2486</v>
      </c>
      <c r="H30" s="834"/>
      <c r="I30" s="828" t="s">
        <v>2487</v>
      </c>
      <c r="J30" s="338">
        <v>36</v>
      </c>
      <c r="K30" s="817">
        <f t="shared" si="5"/>
        <v>612</v>
      </c>
      <c r="L30" s="835"/>
      <c r="M30" s="836"/>
      <c r="N30" s="835"/>
      <c r="O30" s="836"/>
      <c r="P30" s="837"/>
      <c r="Q30" s="836"/>
      <c r="R30" s="838">
        <f t="shared" si="6"/>
        <v>17</v>
      </c>
      <c r="S30" s="836">
        <f t="shared" si="7"/>
        <v>612</v>
      </c>
      <c r="T30" s="837"/>
      <c r="U30" s="836"/>
      <c r="V30" s="837"/>
      <c r="W30" s="836"/>
      <c r="X30" s="837"/>
      <c r="Y30" s="836"/>
      <c r="Z30" s="837"/>
      <c r="AA30" s="836"/>
      <c r="AB30" s="837"/>
      <c r="AC30" s="836"/>
      <c r="AD30" s="837"/>
      <c r="AE30" s="836"/>
      <c r="AF30" s="837"/>
      <c r="AG30" s="836"/>
      <c r="AH30" s="837"/>
      <c r="AI30" s="836"/>
    </row>
    <row r="31" spans="2:35" s="812" customFormat="1" ht="25.5">
      <c r="B31" s="831"/>
      <c r="C31" s="840" t="s">
        <v>2509</v>
      </c>
      <c r="D31" s="826"/>
      <c r="E31" s="921">
        <v>10</v>
      </c>
      <c r="F31" s="833" t="s">
        <v>2492</v>
      </c>
      <c r="G31" s="826" t="s">
        <v>2486</v>
      </c>
      <c r="H31" s="834"/>
      <c r="I31" s="828" t="s">
        <v>2487</v>
      </c>
      <c r="J31" s="338">
        <v>11</v>
      </c>
      <c r="K31" s="817">
        <f t="shared" si="5"/>
        <v>110</v>
      </c>
      <c r="L31" s="835"/>
      <c r="M31" s="836"/>
      <c r="N31" s="835"/>
      <c r="O31" s="836"/>
      <c r="P31" s="837"/>
      <c r="Q31" s="836"/>
      <c r="R31" s="838">
        <f t="shared" si="6"/>
        <v>10</v>
      </c>
      <c r="S31" s="836">
        <f t="shared" si="7"/>
        <v>110</v>
      </c>
      <c r="T31" s="837"/>
      <c r="U31" s="836"/>
      <c r="V31" s="837"/>
      <c r="W31" s="836"/>
      <c r="X31" s="837"/>
      <c r="Y31" s="836"/>
      <c r="Z31" s="837"/>
      <c r="AA31" s="836"/>
      <c r="AB31" s="837"/>
      <c r="AC31" s="836"/>
      <c r="AD31" s="837"/>
      <c r="AE31" s="836"/>
      <c r="AF31" s="837"/>
      <c r="AG31" s="836"/>
      <c r="AH31" s="837"/>
      <c r="AI31" s="836"/>
    </row>
    <row r="32" spans="2:35" s="812" customFormat="1" ht="25.5">
      <c r="B32" s="831"/>
      <c r="C32" s="841" t="s">
        <v>2510</v>
      </c>
      <c r="D32" s="826"/>
      <c r="E32" s="921">
        <v>3</v>
      </c>
      <c r="F32" s="833" t="s">
        <v>2492</v>
      </c>
      <c r="G32" s="826" t="s">
        <v>2486</v>
      </c>
      <c r="H32" s="834"/>
      <c r="I32" s="828" t="s">
        <v>2487</v>
      </c>
      <c r="J32" s="338">
        <v>239</v>
      </c>
      <c r="K32" s="817">
        <f t="shared" si="5"/>
        <v>717</v>
      </c>
      <c r="L32" s="835"/>
      <c r="M32" s="836"/>
      <c r="N32" s="835"/>
      <c r="O32" s="836"/>
      <c r="P32" s="837"/>
      <c r="Q32" s="836"/>
      <c r="R32" s="838">
        <f t="shared" si="6"/>
        <v>3</v>
      </c>
      <c r="S32" s="836">
        <f t="shared" si="7"/>
        <v>717</v>
      </c>
      <c r="T32" s="837"/>
      <c r="U32" s="836"/>
      <c r="V32" s="837"/>
      <c r="W32" s="836"/>
      <c r="X32" s="837"/>
      <c r="Y32" s="836"/>
      <c r="Z32" s="837"/>
      <c r="AA32" s="836"/>
      <c r="AB32" s="837"/>
      <c r="AC32" s="836"/>
      <c r="AD32" s="837"/>
      <c r="AE32" s="836"/>
      <c r="AF32" s="837"/>
      <c r="AG32" s="836"/>
      <c r="AH32" s="837"/>
      <c r="AI32" s="836"/>
    </row>
    <row r="33" spans="2:35" s="812" customFormat="1" ht="25.5">
      <c r="B33" s="831"/>
      <c r="C33" s="840" t="s">
        <v>2511</v>
      </c>
      <c r="D33" s="826"/>
      <c r="E33" s="920">
        <v>20</v>
      </c>
      <c r="F33" s="833" t="s">
        <v>2492</v>
      </c>
      <c r="G33" s="826" t="s">
        <v>2486</v>
      </c>
      <c r="H33" s="834"/>
      <c r="I33" s="828" t="s">
        <v>2487</v>
      </c>
      <c r="J33" s="338">
        <v>25</v>
      </c>
      <c r="K33" s="817">
        <f t="shared" si="5"/>
        <v>500</v>
      </c>
      <c r="L33" s="835"/>
      <c r="M33" s="836"/>
      <c r="N33" s="835"/>
      <c r="O33" s="836"/>
      <c r="P33" s="837"/>
      <c r="Q33" s="836"/>
      <c r="R33" s="838">
        <f t="shared" si="6"/>
        <v>20</v>
      </c>
      <c r="S33" s="836">
        <f t="shared" si="7"/>
        <v>500</v>
      </c>
      <c r="T33" s="837"/>
      <c r="U33" s="836"/>
      <c r="V33" s="837"/>
      <c r="W33" s="836"/>
      <c r="X33" s="837"/>
      <c r="Y33" s="836"/>
      <c r="Z33" s="837"/>
      <c r="AA33" s="836"/>
      <c r="AB33" s="837"/>
      <c r="AC33" s="836"/>
      <c r="AD33" s="837"/>
      <c r="AE33" s="836"/>
      <c r="AF33" s="837"/>
      <c r="AG33" s="836"/>
      <c r="AH33" s="837"/>
      <c r="AI33" s="836"/>
    </row>
    <row r="34" spans="2:35" s="812" customFormat="1" ht="25.5">
      <c r="B34" s="831"/>
      <c r="C34" s="832" t="s">
        <v>2512</v>
      </c>
      <c r="D34" s="826"/>
      <c r="E34" s="920">
        <v>5</v>
      </c>
      <c r="F34" s="833" t="s">
        <v>2489</v>
      </c>
      <c r="G34" s="826" t="s">
        <v>2486</v>
      </c>
      <c r="H34" s="834"/>
      <c r="I34" s="828" t="s">
        <v>2487</v>
      </c>
      <c r="J34" s="338">
        <v>133</v>
      </c>
      <c r="K34" s="817">
        <f t="shared" si="5"/>
        <v>665</v>
      </c>
      <c r="L34" s="835"/>
      <c r="M34" s="836"/>
      <c r="N34" s="835"/>
      <c r="O34" s="836"/>
      <c r="P34" s="837"/>
      <c r="Q34" s="836"/>
      <c r="R34" s="838">
        <f t="shared" si="6"/>
        <v>5</v>
      </c>
      <c r="S34" s="836">
        <f t="shared" si="7"/>
        <v>665</v>
      </c>
      <c r="T34" s="837"/>
      <c r="U34" s="836"/>
      <c r="V34" s="837"/>
      <c r="W34" s="836"/>
      <c r="X34" s="837"/>
      <c r="Y34" s="836"/>
      <c r="Z34" s="837"/>
      <c r="AA34" s="836"/>
      <c r="AB34" s="837"/>
      <c r="AC34" s="836"/>
      <c r="AD34" s="837"/>
      <c r="AE34" s="836"/>
      <c r="AF34" s="837"/>
      <c r="AG34" s="836"/>
      <c r="AH34" s="837"/>
      <c r="AI34" s="836"/>
    </row>
    <row r="35" spans="2:35" s="812" customFormat="1" ht="25.5">
      <c r="B35" s="831"/>
      <c r="C35" s="832" t="s">
        <v>2513</v>
      </c>
      <c r="D35" s="826"/>
      <c r="E35" s="920">
        <v>25</v>
      </c>
      <c r="F35" s="833" t="s">
        <v>2498</v>
      </c>
      <c r="G35" s="826" t="s">
        <v>2486</v>
      </c>
      <c r="H35" s="834"/>
      <c r="I35" s="828" t="s">
        <v>2487</v>
      </c>
      <c r="J35" s="338">
        <v>41</v>
      </c>
      <c r="K35" s="817">
        <f t="shared" si="5"/>
        <v>1025</v>
      </c>
      <c r="L35" s="835"/>
      <c r="M35" s="836"/>
      <c r="N35" s="835"/>
      <c r="O35" s="836"/>
      <c r="P35" s="837"/>
      <c r="Q35" s="836"/>
      <c r="R35" s="838">
        <f t="shared" si="6"/>
        <v>25</v>
      </c>
      <c r="S35" s="836">
        <f t="shared" si="7"/>
        <v>1025</v>
      </c>
      <c r="T35" s="837"/>
      <c r="U35" s="836"/>
      <c r="V35" s="837"/>
      <c r="W35" s="836"/>
      <c r="X35" s="837"/>
      <c r="Y35" s="836"/>
      <c r="Z35" s="837"/>
      <c r="AA35" s="836"/>
      <c r="AB35" s="837"/>
      <c r="AC35" s="836"/>
      <c r="AD35" s="837"/>
      <c r="AE35" s="836"/>
      <c r="AF35" s="837"/>
      <c r="AG35" s="836"/>
      <c r="AH35" s="837"/>
      <c r="AI35" s="836"/>
    </row>
    <row r="36" spans="2:35" s="812" customFormat="1" ht="25.5">
      <c r="B36" s="831"/>
      <c r="C36" s="832" t="s">
        <v>2514</v>
      </c>
      <c r="D36" s="826"/>
      <c r="E36" s="920">
        <v>5</v>
      </c>
      <c r="F36" s="833" t="s">
        <v>2492</v>
      </c>
      <c r="G36" s="826" t="s">
        <v>2486</v>
      </c>
      <c r="H36" s="834"/>
      <c r="I36" s="828" t="s">
        <v>2487</v>
      </c>
      <c r="J36" s="338">
        <v>12</v>
      </c>
      <c r="K36" s="817">
        <f t="shared" si="5"/>
        <v>60</v>
      </c>
      <c r="L36" s="835"/>
      <c r="M36" s="836"/>
      <c r="N36" s="835"/>
      <c r="O36" s="836"/>
      <c r="P36" s="837"/>
      <c r="Q36" s="836"/>
      <c r="R36" s="838">
        <f t="shared" si="6"/>
        <v>5</v>
      </c>
      <c r="S36" s="836">
        <f t="shared" si="7"/>
        <v>60</v>
      </c>
      <c r="T36" s="837"/>
      <c r="U36" s="836"/>
      <c r="V36" s="837"/>
      <c r="W36" s="836"/>
      <c r="X36" s="837"/>
      <c r="Y36" s="836"/>
      <c r="Z36" s="837"/>
      <c r="AA36" s="836"/>
      <c r="AB36" s="837"/>
      <c r="AC36" s="836"/>
      <c r="AD36" s="837"/>
      <c r="AE36" s="836"/>
      <c r="AF36" s="837"/>
      <c r="AG36" s="836"/>
      <c r="AH36" s="837"/>
      <c r="AI36" s="836"/>
    </row>
    <row r="37" spans="2:35" s="812" customFormat="1" ht="25.5">
      <c r="B37" s="831"/>
      <c r="C37" s="832" t="s">
        <v>2515</v>
      </c>
      <c r="D37" s="826"/>
      <c r="E37" s="920">
        <v>4</v>
      </c>
      <c r="F37" s="833" t="s">
        <v>2492</v>
      </c>
      <c r="G37" s="826" t="s">
        <v>2486</v>
      </c>
      <c r="H37" s="834"/>
      <c r="I37" s="828" t="s">
        <v>2487</v>
      </c>
      <c r="J37" s="338">
        <v>153</v>
      </c>
      <c r="K37" s="817">
        <f t="shared" si="5"/>
        <v>612</v>
      </c>
      <c r="L37" s="835"/>
      <c r="M37" s="836"/>
      <c r="N37" s="835"/>
      <c r="O37" s="836"/>
      <c r="P37" s="837"/>
      <c r="Q37" s="836"/>
      <c r="R37" s="838">
        <f t="shared" si="6"/>
        <v>4</v>
      </c>
      <c r="S37" s="836">
        <f t="shared" si="7"/>
        <v>612</v>
      </c>
      <c r="T37" s="837"/>
      <c r="U37" s="836"/>
      <c r="V37" s="837"/>
      <c r="W37" s="836"/>
      <c r="X37" s="837"/>
      <c r="Y37" s="836"/>
      <c r="Z37" s="837"/>
      <c r="AA37" s="836"/>
      <c r="AB37" s="837"/>
      <c r="AC37" s="836"/>
      <c r="AD37" s="837"/>
      <c r="AE37" s="836"/>
      <c r="AF37" s="837"/>
      <c r="AG37" s="836"/>
      <c r="AH37" s="837"/>
      <c r="AI37" s="836"/>
    </row>
    <row r="38" spans="2:35" s="812" customFormat="1" ht="25.5">
      <c r="B38" s="831"/>
      <c r="C38" s="832" t="s">
        <v>2516</v>
      </c>
      <c r="D38" s="826"/>
      <c r="E38" s="920">
        <v>12</v>
      </c>
      <c r="F38" s="833" t="s">
        <v>2489</v>
      </c>
      <c r="G38" s="826" t="s">
        <v>2486</v>
      </c>
      <c r="H38" s="834"/>
      <c r="I38" s="828" t="s">
        <v>2487</v>
      </c>
      <c r="J38" s="338">
        <v>36</v>
      </c>
      <c r="K38" s="817">
        <f t="shared" si="5"/>
        <v>432</v>
      </c>
      <c r="L38" s="835"/>
      <c r="M38" s="836"/>
      <c r="N38" s="835"/>
      <c r="O38" s="836"/>
      <c r="P38" s="837"/>
      <c r="Q38" s="836"/>
      <c r="R38" s="838">
        <f t="shared" si="6"/>
        <v>12</v>
      </c>
      <c r="S38" s="836">
        <f t="shared" si="7"/>
        <v>432</v>
      </c>
      <c r="T38" s="837"/>
      <c r="U38" s="836"/>
      <c r="V38" s="837"/>
      <c r="W38" s="836"/>
      <c r="X38" s="837"/>
      <c r="Y38" s="836"/>
      <c r="Z38" s="837"/>
      <c r="AA38" s="836"/>
      <c r="AB38" s="837"/>
      <c r="AC38" s="836"/>
      <c r="AD38" s="837"/>
      <c r="AE38" s="836"/>
      <c r="AF38" s="837"/>
      <c r="AG38" s="836"/>
      <c r="AH38" s="837"/>
      <c r="AI38" s="836"/>
    </row>
    <row r="39" spans="2:35" s="812" customFormat="1" ht="25.5">
      <c r="B39" s="831"/>
      <c r="C39" s="832" t="s">
        <v>2517</v>
      </c>
      <c r="D39" s="826"/>
      <c r="E39" s="920">
        <v>10</v>
      </c>
      <c r="F39" s="833" t="s">
        <v>2489</v>
      </c>
      <c r="G39" s="826" t="s">
        <v>2486</v>
      </c>
      <c r="H39" s="834"/>
      <c r="I39" s="828" t="s">
        <v>2487</v>
      </c>
      <c r="J39" s="338">
        <v>330</v>
      </c>
      <c r="K39" s="817">
        <f t="shared" si="5"/>
        <v>3300</v>
      </c>
      <c r="L39" s="835"/>
      <c r="M39" s="836"/>
      <c r="N39" s="835"/>
      <c r="O39" s="836"/>
      <c r="P39" s="837"/>
      <c r="Q39" s="836"/>
      <c r="R39" s="838">
        <f t="shared" si="6"/>
        <v>10</v>
      </c>
      <c r="S39" s="836">
        <f t="shared" si="7"/>
        <v>3300</v>
      </c>
      <c r="T39" s="837"/>
      <c r="U39" s="836"/>
      <c r="V39" s="837"/>
      <c r="W39" s="836"/>
      <c r="X39" s="837"/>
      <c r="Y39" s="836"/>
      <c r="Z39" s="837"/>
      <c r="AA39" s="836"/>
      <c r="AB39" s="837"/>
      <c r="AC39" s="836"/>
      <c r="AD39" s="837"/>
      <c r="AE39" s="836"/>
      <c r="AF39" s="837"/>
      <c r="AG39" s="836"/>
      <c r="AH39" s="837"/>
      <c r="AI39" s="836"/>
    </row>
    <row r="40" spans="2:35" s="812" customFormat="1" ht="25.5">
      <c r="B40" s="831"/>
      <c r="C40" s="832" t="s">
        <v>2518</v>
      </c>
      <c r="D40" s="826"/>
      <c r="E40" s="920">
        <v>40</v>
      </c>
      <c r="F40" s="833" t="s">
        <v>2489</v>
      </c>
      <c r="G40" s="826" t="s">
        <v>2486</v>
      </c>
      <c r="H40" s="834"/>
      <c r="I40" s="828" t="s">
        <v>2487</v>
      </c>
      <c r="J40" s="338">
        <v>36</v>
      </c>
      <c r="K40" s="817">
        <f t="shared" si="5"/>
        <v>1440</v>
      </c>
      <c r="L40" s="835"/>
      <c r="M40" s="836"/>
      <c r="N40" s="835"/>
      <c r="O40" s="836"/>
      <c r="P40" s="837"/>
      <c r="Q40" s="836"/>
      <c r="R40" s="838">
        <f t="shared" si="6"/>
        <v>40</v>
      </c>
      <c r="S40" s="836">
        <f t="shared" si="7"/>
        <v>1440</v>
      </c>
      <c r="T40" s="837"/>
      <c r="U40" s="836"/>
      <c r="V40" s="837"/>
      <c r="W40" s="836"/>
      <c r="X40" s="837"/>
      <c r="Y40" s="836"/>
      <c r="Z40" s="837"/>
      <c r="AA40" s="836"/>
      <c r="AB40" s="837"/>
      <c r="AC40" s="836"/>
      <c r="AD40" s="837"/>
      <c r="AE40" s="836"/>
      <c r="AF40" s="837"/>
      <c r="AG40" s="836"/>
      <c r="AH40" s="837"/>
      <c r="AI40" s="836"/>
    </row>
    <row r="41" spans="2:35" s="812" customFormat="1" ht="25.5">
      <c r="B41" s="831"/>
      <c r="C41" s="832" t="s">
        <v>2519</v>
      </c>
      <c r="D41" s="826"/>
      <c r="E41" s="920">
        <v>60</v>
      </c>
      <c r="F41" s="833" t="s">
        <v>2489</v>
      </c>
      <c r="G41" s="826" t="s">
        <v>2486</v>
      </c>
      <c r="H41" s="834"/>
      <c r="I41" s="828" t="s">
        <v>2487</v>
      </c>
      <c r="J41" s="842">
        <v>41</v>
      </c>
      <c r="K41" s="817">
        <f t="shared" si="5"/>
        <v>2460</v>
      </c>
      <c r="L41" s="835"/>
      <c r="M41" s="836"/>
      <c r="N41" s="835"/>
      <c r="O41" s="836"/>
      <c r="P41" s="837"/>
      <c r="Q41" s="836"/>
      <c r="R41" s="838">
        <f t="shared" si="6"/>
        <v>60</v>
      </c>
      <c r="S41" s="836">
        <f t="shared" si="7"/>
        <v>2460</v>
      </c>
      <c r="T41" s="837"/>
      <c r="U41" s="836"/>
      <c r="V41" s="837"/>
      <c r="W41" s="836"/>
      <c r="X41" s="837"/>
      <c r="Y41" s="836"/>
      <c r="Z41" s="837"/>
      <c r="AA41" s="836"/>
      <c r="AB41" s="837"/>
      <c r="AC41" s="836"/>
      <c r="AD41" s="837"/>
      <c r="AE41" s="836"/>
      <c r="AF41" s="837"/>
      <c r="AG41" s="836"/>
      <c r="AH41" s="837"/>
      <c r="AI41" s="836"/>
    </row>
    <row r="42" spans="2:35" s="812" customFormat="1" ht="25.5">
      <c r="B42" s="831"/>
      <c r="C42" s="832" t="s">
        <v>2520</v>
      </c>
      <c r="D42" s="826"/>
      <c r="E42" s="920">
        <v>10</v>
      </c>
      <c r="F42" s="833" t="s">
        <v>2489</v>
      </c>
      <c r="G42" s="826" t="s">
        <v>2486</v>
      </c>
      <c r="H42" s="834"/>
      <c r="I42" s="828" t="s">
        <v>2487</v>
      </c>
      <c r="J42" s="344">
        <v>532</v>
      </c>
      <c r="K42" s="817">
        <f t="shared" si="5"/>
        <v>5320</v>
      </c>
      <c r="L42" s="835"/>
      <c r="M42" s="836"/>
      <c r="N42" s="835"/>
      <c r="O42" s="836"/>
      <c r="P42" s="837"/>
      <c r="Q42" s="836"/>
      <c r="R42" s="838">
        <f t="shared" si="6"/>
        <v>10</v>
      </c>
      <c r="S42" s="836">
        <f t="shared" si="7"/>
        <v>5320</v>
      </c>
      <c r="T42" s="837"/>
      <c r="U42" s="836"/>
      <c r="V42" s="837"/>
      <c r="W42" s="836"/>
      <c r="X42" s="837"/>
      <c r="Y42" s="836"/>
      <c r="Z42" s="837"/>
      <c r="AA42" s="836"/>
      <c r="AB42" s="837"/>
      <c r="AC42" s="836"/>
      <c r="AD42" s="837"/>
      <c r="AE42" s="836"/>
      <c r="AF42" s="837"/>
      <c r="AG42" s="836"/>
      <c r="AH42" s="837"/>
      <c r="AI42" s="836"/>
    </row>
    <row r="43" spans="2:35" s="812" customFormat="1" ht="25.5">
      <c r="B43" s="831"/>
      <c r="C43" s="832" t="s">
        <v>2521</v>
      </c>
      <c r="D43" s="826"/>
      <c r="E43" s="920">
        <v>20</v>
      </c>
      <c r="F43" s="833" t="s">
        <v>2492</v>
      </c>
      <c r="G43" s="826" t="s">
        <v>2486</v>
      </c>
      <c r="H43" s="834"/>
      <c r="I43" s="828" t="s">
        <v>2487</v>
      </c>
      <c r="J43" s="344">
        <v>119</v>
      </c>
      <c r="K43" s="817">
        <f t="shared" si="5"/>
        <v>2380</v>
      </c>
      <c r="L43" s="835"/>
      <c r="M43" s="836"/>
      <c r="N43" s="835"/>
      <c r="O43" s="836"/>
      <c r="P43" s="837"/>
      <c r="Q43" s="836"/>
      <c r="R43" s="838">
        <f t="shared" si="6"/>
        <v>20</v>
      </c>
      <c r="S43" s="836">
        <f t="shared" si="7"/>
        <v>2380</v>
      </c>
      <c r="T43" s="837"/>
      <c r="U43" s="836"/>
      <c r="V43" s="837"/>
      <c r="W43" s="836"/>
      <c r="X43" s="837"/>
      <c r="Y43" s="836"/>
      <c r="Z43" s="837"/>
      <c r="AA43" s="836"/>
      <c r="AB43" s="837"/>
      <c r="AC43" s="836"/>
      <c r="AD43" s="837"/>
      <c r="AE43" s="836"/>
      <c r="AF43" s="837"/>
      <c r="AG43" s="836"/>
      <c r="AH43" s="837"/>
      <c r="AI43" s="836"/>
    </row>
    <row r="44" spans="2:35" s="812" customFormat="1" ht="25.5">
      <c r="B44" s="831"/>
      <c r="C44" s="832" t="s">
        <v>2522</v>
      </c>
      <c r="D44" s="826"/>
      <c r="E44" s="920">
        <v>10</v>
      </c>
      <c r="F44" s="833" t="s">
        <v>2498</v>
      </c>
      <c r="G44" s="826" t="s">
        <v>2486</v>
      </c>
      <c r="H44" s="834"/>
      <c r="I44" s="828" t="s">
        <v>2487</v>
      </c>
      <c r="J44" s="344">
        <v>135</v>
      </c>
      <c r="K44" s="817">
        <f t="shared" si="5"/>
        <v>1350</v>
      </c>
      <c r="L44" s="835"/>
      <c r="M44" s="836"/>
      <c r="N44" s="835"/>
      <c r="O44" s="836"/>
      <c r="P44" s="837"/>
      <c r="Q44" s="836"/>
      <c r="R44" s="838">
        <f t="shared" si="6"/>
        <v>10</v>
      </c>
      <c r="S44" s="836">
        <f t="shared" si="7"/>
        <v>1350</v>
      </c>
      <c r="T44" s="837"/>
      <c r="U44" s="836"/>
      <c r="V44" s="837"/>
      <c r="W44" s="836"/>
      <c r="X44" s="837"/>
      <c r="Y44" s="836"/>
      <c r="Z44" s="837"/>
      <c r="AA44" s="836"/>
      <c r="AB44" s="837"/>
      <c r="AC44" s="836"/>
      <c r="AD44" s="837"/>
      <c r="AE44" s="836"/>
      <c r="AF44" s="837"/>
      <c r="AG44" s="836"/>
      <c r="AH44" s="837"/>
      <c r="AI44" s="836"/>
    </row>
    <row r="45" spans="2:35" s="812" customFormat="1" ht="25.5">
      <c r="B45" s="831"/>
      <c r="C45" s="832" t="s">
        <v>2523</v>
      </c>
      <c r="D45" s="826"/>
      <c r="E45" s="920">
        <v>10</v>
      </c>
      <c r="F45" s="833" t="s">
        <v>2492</v>
      </c>
      <c r="G45" s="826" t="s">
        <v>2486</v>
      </c>
      <c r="H45" s="834"/>
      <c r="I45" s="828" t="s">
        <v>2487</v>
      </c>
      <c r="J45" s="344">
        <v>14</v>
      </c>
      <c r="K45" s="817">
        <f t="shared" si="5"/>
        <v>140</v>
      </c>
      <c r="L45" s="835"/>
      <c r="M45" s="836"/>
      <c r="N45" s="835"/>
      <c r="O45" s="836"/>
      <c r="P45" s="837"/>
      <c r="Q45" s="836"/>
      <c r="R45" s="838">
        <f t="shared" si="6"/>
        <v>10</v>
      </c>
      <c r="S45" s="836">
        <f t="shared" si="7"/>
        <v>140</v>
      </c>
      <c r="T45" s="837"/>
      <c r="U45" s="836"/>
      <c r="V45" s="837"/>
      <c r="W45" s="836"/>
      <c r="X45" s="837"/>
      <c r="Y45" s="836"/>
      <c r="Z45" s="837"/>
      <c r="AA45" s="836"/>
      <c r="AB45" s="837"/>
      <c r="AC45" s="836"/>
      <c r="AD45" s="837"/>
      <c r="AE45" s="836"/>
      <c r="AF45" s="837"/>
      <c r="AG45" s="836"/>
      <c r="AH45" s="837"/>
      <c r="AI45" s="836"/>
    </row>
    <row r="46" spans="2:35" s="812" customFormat="1" ht="25.5">
      <c r="B46" s="831"/>
      <c r="C46" s="832" t="s">
        <v>2524</v>
      </c>
      <c r="D46" s="826"/>
      <c r="E46" s="920">
        <v>30</v>
      </c>
      <c r="F46" s="833" t="s">
        <v>2492</v>
      </c>
      <c r="G46" s="826" t="s">
        <v>2486</v>
      </c>
      <c r="H46" s="834"/>
      <c r="I46" s="828" t="s">
        <v>2487</v>
      </c>
      <c r="J46" s="344">
        <v>5</v>
      </c>
      <c r="K46" s="817">
        <f t="shared" si="5"/>
        <v>150</v>
      </c>
      <c r="L46" s="835"/>
      <c r="M46" s="836"/>
      <c r="N46" s="835"/>
      <c r="O46" s="836"/>
      <c r="P46" s="837"/>
      <c r="Q46" s="836"/>
      <c r="R46" s="838">
        <f t="shared" si="6"/>
        <v>30</v>
      </c>
      <c r="S46" s="836">
        <f t="shared" si="7"/>
        <v>150</v>
      </c>
      <c r="T46" s="837"/>
      <c r="U46" s="836"/>
      <c r="V46" s="837"/>
      <c r="W46" s="836"/>
      <c r="X46" s="837"/>
      <c r="Y46" s="836"/>
      <c r="Z46" s="837"/>
      <c r="AA46" s="836"/>
      <c r="AB46" s="837"/>
      <c r="AC46" s="836"/>
      <c r="AD46" s="837"/>
      <c r="AE46" s="836"/>
      <c r="AF46" s="837"/>
      <c r="AG46" s="836"/>
      <c r="AH46" s="837"/>
      <c r="AI46" s="836"/>
    </row>
    <row r="47" spans="2:35" s="812" customFormat="1" ht="25.5">
      <c r="B47" s="831"/>
      <c r="C47" s="832" t="s">
        <v>2525</v>
      </c>
      <c r="D47" s="826"/>
      <c r="E47" s="920">
        <v>5</v>
      </c>
      <c r="F47" s="833" t="s">
        <v>2492</v>
      </c>
      <c r="G47" s="826" t="s">
        <v>2486</v>
      </c>
      <c r="H47" s="834"/>
      <c r="I47" s="828" t="s">
        <v>2487</v>
      </c>
      <c r="J47" s="344">
        <v>178</v>
      </c>
      <c r="K47" s="817">
        <f t="shared" si="5"/>
        <v>890</v>
      </c>
      <c r="L47" s="835"/>
      <c r="M47" s="836"/>
      <c r="N47" s="835"/>
      <c r="O47" s="836"/>
      <c r="P47" s="837"/>
      <c r="Q47" s="836"/>
      <c r="R47" s="838">
        <f t="shared" si="6"/>
        <v>5</v>
      </c>
      <c r="S47" s="836">
        <f t="shared" si="7"/>
        <v>890</v>
      </c>
      <c r="T47" s="837"/>
      <c r="U47" s="836"/>
      <c r="V47" s="837"/>
      <c r="W47" s="836"/>
      <c r="X47" s="837"/>
      <c r="Y47" s="836"/>
      <c r="Z47" s="837"/>
      <c r="AA47" s="836"/>
      <c r="AB47" s="837"/>
      <c r="AC47" s="836"/>
      <c r="AD47" s="837"/>
      <c r="AE47" s="836"/>
      <c r="AF47" s="837"/>
      <c r="AG47" s="836"/>
      <c r="AH47" s="837"/>
      <c r="AI47" s="836"/>
    </row>
    <row r="48" spans="2:35" s="812" customFormat="1" ht="25.5">
      <c r="B48" s="831"/>
      <c r="C48" s="832" t="s">
        <v>2526</v>
      </c>
      <c r="D48" s="826"/>
      <c r="E48" s="920">
        <v>20</v>
      </c>
      <c r="F48" s="833" t="s">
        <v>2489</v>
      </c>
      <c r="G48" s="826" t="s">
        <v>2486</v>
      </c>
      <c r="H48" s="834"/>
      <c r="I48" s="828" t="s">
        <v>2487</v>
      </c>
      <c r="J48" s="344">
        <v>91</v>
      </c>
      <c r="K48" s="817">
        <f t="shared" si="5"/>
        <v>1820</v>
      </c>
      <c r="L48" s="835"/>
      <c r="M48" s="836"/>
      <c r="N48" s="835"/>
      <c r="O48" s="836"/>
      <c r="P48" s="837"/>
      <c r="Q48" s="836"/>
      <c r="R48" s="838">
        <f t="shared" si="6"/>
        <v>20</v>
      </c>
      <c r="S48" s="836">
        <f t="shared" si="7"/>
        <v>1820</v>
      </c>
      <c r="T48" s="837"/>
      <c r="U48" s="836"/>
      <c r="V48" s="837"/>
      <c r="W48" s="836"/>
      <c r="X48" s="837"/>
      <c r="Y48" s="836"/>
      <c r="Z48" s="837"/>
      <c r="AA48" s="836"/>
      <c r="AB48" s="837"/>
      <c r="AC48" s="836"/>
      <c r="AD48" s="837"/>
      <c r="AE48" s="836"/>
      <c r="AF48" s="837"/>
      <c r="AG48" s="836"/>
      <c r="AH48" s="837"/>
      <c r="AI48" s="836"/>
    </row>
    <row r="49" spans="2:35" s="812" customFormat="1" ht="25.5">
      <c r="B49" s="831"/>
      <c r="C49" s="832" t="s">
        <v>2527</v>
      </c>
      <c r="D49" s="826"/>
      <c r="E49" s="920">
        <v>10</v>
      </c>
      <c r="F49" s="833" t="s">
        <v>2492</v>
      </c>
      <c r="G49" s="826" t="s">
        <v>2486</v>
      </c>
      <c r="H49" s="834"/>
      <c r="I49" s="828" t="s">
        <v>2487</v>
      </c>
      <c r="J49" s="344">
        <v>13</v>
      </c>
      <c r="K49" s="817">
        <f t="shared" si="5"/>
        <v>130</v>
      </c>
      <c r="L49" s="835"/>
      <c r="M49" s="836"/>
      <c r="N49" s="835"/>
      <c r="O49" s="836"/>
      <c r="P49" s="837"/>
      <c r="Q49" s="836"/>
      <c r="R49" s="838">
        <f t="shared" si="6"/>
        <v>10</v>
      </c>
      <c r="S49" s="836">
        <f t="shared" si="7"/>
        <v>130</v>
      </c>
      <c r="T49" s="837"/>
      <c r="U49" s="836"/>
      <c r="V49" s="837"/>
      <c r="W49" s="836"/>
      <c r="X49" s="837"/>
      <c r="Y49" s="836"/>
      <c r="Z49" s="837"/>
      <c r="AA49" s="836"/>
      <c r="AB49" s="837"/>
      <c r="AC49" s="836"/>
      <c r="AD49" s="837"/>
      <c r="AE49" s="836"/>
      <c r="AF49" s="837"/>
      <c r="AG49" s="836"/>
      <c r="AH49" s="837"/>
      <c r="AI49" s="836"/>
    </row>
    <row r="50" spans="2:35" s="812" customFormat="1" ht="25.5">
      <c r="B50" s="831"/>
      <c r="C50" s="843" t="s">
        <v>2528</v>
      </c>
      <c r="D50" s="826"/>
      <c r="E50" s="920">
        <v>2</v>
      </c>
      <c r="F50" s="833" t="s">
        <v>2492</v>
      </c>
      <c r="G50" s="826" t="s">
        <v>2486</v>
      </c>
      <c r="H50" s="834"/>
      <c r="I50" s="828" t="s">
        <v>2487</v>
      </c>
      <c r="J50" s="338">
        <v>300</v>
      </c>
      <c r="K50" s="817">
        <f t="shared" si="5"/>
        <v>600</v>
      </c>
      <c r="L50" s="835"/>
      <c r="M50" s="836"/>
      <c r="N50" s="835"/>
      <c r="O50" s="836"/>
      <c r="P50" s="837"/>
      <c r="Q50" s="836"/>
      <c r="R50" s="838">
        <f t="shared" si="6"/>
        <v>2</v>
      </c>
      <c r="S50" s="836">
        <f t="shared" si="7"/>
        <v>600</v>
      </c>
      <c r="T50" s="837"/>
      <c r="U50" s="836"/>
      <c r="V50" s="837"/>
      <c r="W50" s="836"/>
      <c r="X50" s="837"/>
      <c r="Y50" s="836"/>
      <c r="Z50" s="837"/>
      <c r="AA50" s="836"/>
      <c r="AB50" s="837"/>
      <c r="AC50" s="836"/>
      <c r="AD50" s="837"/>
      <c r="AE50" s="836"/>
      <c r="AF50" s="837"/>
      <c r="AG50" s="836"/>
      <c r="AH50" s="837"/>
      <c r="AI50" s="836"/>
    </row>
    <row r="51" spans="2:35" s="812" customFormat="1" ht="25.5">
      <c r="B51" s="831"/>
      <c r="C51" s="843" t="s">
        <v>2529</v>
      </c>
      <c r="D51" s="826"/>
      <c r="E51" s="920">
        <v>2</v>
      </c>
      <c r="F51" s="833" t="s">
        <v>2492</v>
      </c>
      <c r="G51" s="826" t="s">
        <v>2486</v>
      </c>
      <c r="H51" s="834"/>
      <c r="I51" s="828" t="s">
        <v>2487</v>
      </c>
      <c r="J51" s="338">
        <v>300</v>
      </c>
      <c r="K51" s="817">
        <f t="shared" si="5"/>
        <v>600</v>
      </c>
      <c r="L51" s="835"/>
      <c r="M51" s="836"/>
      <c r="N51" s="835"/>
      <c r="O51" s="836"/>
      <c r="P51" s="837"/>
      <c r="Q51" s="836"/>
      <c r="R51" s="838">
        <f t="shared" si="6"/>
        <v>2</v>
      </c>
      <c r="S51" s="836">
        <f t="shared" si="7"/>
        <v>600</v>
      </c>
      <c r="T51" s="837"/>
      <c r="U51" s="836"/>
      <c r="V51" s="837"/>
      <c r="W51" s="836"/>
      <c r="X51" s="837"/>
      <c r="Y51" s="836"/>
      <c r="Z51" s="837"/>
      <c r="AA51" s="836"/>
      <c r="AB51" s="837"/>
      <c r="AC51" s="836"/>
      <c r="AD51" s="837"/>
      <c r="AE51" s="836"/>
      <c r="AF51" s="837"/>
      <c r="AG51" s="836"/>
      <c r="AH51" s="837"/>
      <c r="AI51" s="836"/>
    </row>
    <row r="52" spans="2:35" s="812" customFormat="1" ht="25.5">
      <c r="B52" s="831"/>
      <c r="C52" s="832" t="s">
        <v>2530</v>
      </c>
      <c r="D52" s="826"/>
      <c r="E52" s="920">
        <v>40</v>
      </c>
      <c r="F52" s="833" t="s">
        <v>2489</v>
      </c>
      <c r="G52" s="826" t="s">
        <v>2486</v>
      </c>
      <c r="H52" s="834"/>
      <c r="I52" s="828" t="s">
        <v>2487</v>
      </c>
      <c r="J52" s="338">
        <v>89</v>
      </c>
      <c r="K52" s="817">
        <f t="shared" si="5"/>
        <v>3560</v>
      </c>
      <c r="L52" s="835"/>
      <c r="M52" s="836"/>
      <c r="N52" s="835"/>
      <c r="O52" s="836"/>
      <c r="P52" s="837"/>
      <c r="Q52" s="836"/>
      <c r="R52" s="838">
        <f t="shared" si="6"/>
        <v>40</v>
      </c>
      <c r="S52" s="836">
        <f t="shared" si="7"/>
        <v>3560</v>
      </c>
      <c r="T52" s="837"/>
      <c r="U52" s="836"/>
      <c r="V52" s="837"/>
      <c r="W52" s="836"/>
      <c r="X52" s="837"/>
      <c r="Y52" s="836"/>
      <c r="Z52" s="837"/>
      <c r="AA52" s="836"/>
      <c r="AB52" s="837"/>
      <c r="AC52" s="836"/>
      <c r="AD52" s="837"/>
      <c r="AE52" s="836"/>
      <c r="AF52" s="837"/>
      <c r="AG52" s="836"/>
      <c r="AH52" s="837"/>
      <c r="AI52" s="836"/>
    </row>
    <row r="53" spans="2:35" s="812" customFormat="1" ht="25.5">
      <c r="B53" s="831"/>
      <c r="C53" s="832" t="s">
        <v>2531</v>
      </c>
      <c r="D53" s="826"/>
      <c r="E53" s="920">
        <v>3</v>
      </c>
      <c r="F53" s="833" t="s">
        <v>2492</v>
      </c>
      <c r="G53" s="826" t="s">
        <v>2486</v>
      </c>
      <c r="H53" s="834"/>
      <c r="I53" s="828" t="s">
        <v>2487</v>
      </c>
      <c r="J53" s="842">
        <v>170</v>
      </c>
      <c r="K53" s="817">
        <f t="shared" si="5"/>
        <v>510</v>
      </c>
      <c r="L53" s="835"/>
      <c r="M53" s="836"/>
      <c r="N53" s="835"/>
      <c r="O53" s="836"/>
      <c r="P53" s="837"/>
      <c r="Q53" s="836"/>
      <c r="R53" s="838">
        <f t="shared" si="6"/>
        <v>3</v>
      </c>
      <c r="S53" s="836">
        <f t="shared" si="7"/>
        <v>510</v>
      </c>
      <c r="T53" s="837"/>
      <c r="U53" s="836"/>
      <c r="V53" s="837"/>
      <c r="W53" s="836"/>
      <c r="X53" s="837"/>
      <c r="Y53" s="836"/>
      <c r="Z53" s="837"/>
      <c r="AA53" s="836"/>
      <c r="AB53" s="837"/>
      <c r="AC53" s="836"/>
      <c r="AD53" s="837"/>
      <c r="AE53" s="836"/>
      <c r="AF53" s="837"/>
      <c r="AG53" s="836"/>
      <c r="AH53" s="837"/>
      <c r="AI53" s="836"/>
    </row>
    <row r="54" spans="2:35" s="812" customFormat="1" ht="25.5">
      <c r="B54" s="831"/>
      <c r="C54" s="832" t="s">
        <v>2532</v>
      </c>
      <c r="D54" s="826"/>
      <c r="E54" s="920">
        <v>3</v>
      </c>
      <c r="F54" s="833" t="s">
        <v>2492</v>
      </c>
      <c r="G54" s="826" t="s">
        <v>2486</v>
      </c>
      <c r="H54" s="834"/>
      <c r="I54" s="828" t="s">
        <v>2487</v>
      </c>
      <c r="J54" s="842">
        <v>170</v>
      </c>
      <c r="K54" s="817">
        <f t="shared" si="5"/>
        <v>510</v>
      </c>
      <c r="L54" s="835"/>
      <c r="M54" s="836"/>
      <c r="N54" s="835"/>
      <c r="O54" s="836"/>
      <c r="P54" s="837"/>
      <c r="Q54" s="836"/>
      <c r="R54" s="838">
        <f t="shared" si="6"/>
        <v>3</v>
      </c>
      <c r="S54" s="836">
        <f t="shared" si="7"/>
        <v>510</v>
      </c>
      <c r="T54" s="837"/>
      <c r="U54" s="836"/>
      <c r="V54" s="837"/>
      <c r="W54" s="836"/>
      <c r="X54" s="837"/>
      <c r="Y54" s="836"/>
      <c r="Z54" s="837"/>
      <c r="AA54" s="836"/>
      <c r="AB54" s="837"/>
      <c r="AC54" s="836"/>
      <c r="AD54" s="837"/>
      <c r="AE54" s="836"/>
      <c r="AF54" s="837"/>
      <c r="AG54" s="836"/>
      <c r="AH54" s="837"/>
      <c r="AI54" s="836"/>
    </row>
    <row r="55" spans="2:35" s="812" customFormat="1" ht="25.5">
      <c r="B55" s="831"/>
      <c r="C55" s="832" t="s">
        <v>2533</v>
      </c>
      <c r="D55" s="826"/>
      <c r="E55" s="920">
        <v>1</v>
      </c>
      <c r="F55" s="833" t="s">
        <v>2492</v>
      </c>
      <c r="G55" s="826" t="s">
        <v>2486</v>
      </c>
      <c r="H55" s="834"/>
      <c r="I55" s="828" t="s">
        <v>2487</v>
      </c>
      <c r="J55" s="842">
        <v>326</v>
      </c>
      <c r="K55" s="817">
        <f t="shared" si="5"/>
        <v>326</v>
      </c>
      <c r="L55" s="835"/>
      <c r="M55" s="836"/>
      <c r="N55" s="835"/>
      <c r="O55" s="836"/>
      <c r="P55" s="837"/>
      <c r="Q55" s="836"/>
      <c r="R55" s="838">
        <f t="shared" si="6"/>
        <v>1</v>
      </c>
      <c r="S55" s="836">
        <f t="shared" si="7"/>
        <v>326</v>
      </c>
      <c r="T55" s="837"/>
      <c r="U55" s="836"/>
      <c r="V55" s="837"/>
      <c r="W55" s="836"/>
      <c r="X55" s="837"/>
      <c r="Y55" s="836"/>
      <c r="Z55" s="837"/>
      <c r="AA55" s="836"/>
      <c r="AB55" s="837"/>
      <c r="AC55" s="836"/>
      <c r="AD55" s="837"/>
      <c r="AE55" s="836"/>
      <c r="AF55" s="837"/>
      <c r="AG55" s="836"/>
      <c r="AH55" s="837"/>
      <c r="AI55" s="836"/>
    </row>
    <row r="56" spans="2:35" s="812" customFormat="1" ht="25.5">
      <c r="B56" s="831"/>
      <c r="C56" s="832" t="s">
        <v>2534</v>
      </c>
      <c r="D56" s="826"/>
      <c r="E56" s="920">
        <v>1</v>
      </c>
      <c r="F56" s="833" t="s">
        <v>2492</v>
      </c>
      <c r="G56" s="826" t="s">
        <v>2486</v>
      </c>
      <c r="H56" s="834"/>
      <c r="I56" s="828" t="s">
        <v>2487</v>
      </c>
      <c r="J56" s="842">
        <v>90</v>
      </c>
      <c r="K56" s="817">
        <f t="shared" si="5"/>
        <v>90</v>
      </c>
      <c r="L56" s="835"/>
      <c r="M56" s="836"/>
      <c r="N56" s="835"/>
      <c r="O56" s="836"/>
      <c r="P56" s="837"/>
      <c r="Q56" s="836"/>
      <c r="R56" s="838">
        <f t="shared" si="6"/>
        <v>1</v>
      </c>
      <c r="S56" s="836">
        <f t="shared" si="7"/>
        <v>90</v>
      </c>
      <c r="T56" s="837"/>
      <c r="U56" s="836"/>
      <c r="V56" s="837"/>
      <c r="W56" s="836"/>
      <c r="X56" s="837"/>
      <c r="Y56" s="836"/>
      <c r="Z56" s="837"/>
      <c r="AA56" s="836"/>
      <c r="AB56" s="837"/>
      <c r="AC56" s="836"/>
      <c r="AD56" s="837"/>
      <c r="AE56" s="836"/>
      <c r="AF56" s="837"/>
      <c r="AG56" s="836"/>
      <c r="AH56" s="837"/>
      <c r="AI56" s="836"/>
    </row>
    <row r="57" spans="2:35" s="812" customFormat="1" ht="25.5">
      <c r="B57" s="831"/>
      <c r="C57" s="832" t="s">
        <v>2535</v>
      </c>
      <c r="D57" s="826"/>
      <c r="E57" s="920">
        <v>2</v>
      </c>
      <c r="F57" s="833" t="s">
        <v>2536</v>
      </c>
      <c r="G57" s="826" t="s">
        <v>2486</v>
      </c>
      <c r="H57" s="834"/>
      <c r="I57" s="828" t="s">
        <v>2487</v>
      </c>
      <c r="J57" s="842">
        <v>198</v>
      </c>
      <c r="K57" s="817">
        <f t="shared" si="5"/>
        <v>396</v>
      </c>
      <c r="L57" s="835"/>
      <c r="M57" s="836"/>
      <c r="N57" s="835"/>
      <c r="O57" s="836"/>
      <c r="P57" s="837"/>
      <c r="Q57" s="836"/>
      <c r="R57" s="838">
        <f t="shared" si="6"/>
        <v>2</v>
      </c>
      <c r="S57" s="836">
        <f t="shared" si="7"/>
        <v>396</v>
      </c>
      <c r="T57" s="837"/>
      <c r="U57" s="836"/>
      <c r="V57" s="837"/>
      <c r="W57" s="836"/>
      <c r="X57" s="837"/>
      <c r="Y57" s="836"/>
      <c r="Z57" s="837"/>
      <c r="AA57" s="836"/>
      <c r="AB57" s="837"/>
      <c r="AC57" s="836"/>
      <c r="AD57" s="837"/>
      <c r="AE57" s="836"/>
      <c r="AF57" s="837"/>
      <c r="AG57" s="836"/>
      <c r="AH57" s="837"/>
      <c r="AI57" s="836"/>
    </row>
    <row r="58" spans="2:35" s="812" customFormat="1" ht="25.5">
      <c r="B58" s="831"/>
      <c r="C58" s="832" t="s">
        <v>2537</v>
      </c>
      <c r="D58" s="826"/>
      <c r="E58" s="920">
        <v>1</v>
      </c>
      <c r="F58" s="833" t="s">
        <v>2492</v>
      </c>
      <c r="G58" s="826" t="s">
        <v>2486</v>
      </c>
      <c r="H58" s="834"/>
      <c r="I58" s="828" t="s">
        <v>2487</v>
      </c>
      <c r="J58" s="842">
        <v>300</v>
      </c>
      <c r="K58" s="817">
        <f t="shared" si="5"/>
        <v>300</v>
      </c>
      <c r="L58" s="835"/>
      <c r="M58" s="836"/>
      <c r="N58" s="835"/>
      <c r="O58" s="836"/>
      <c r="P58" s="837"/>
      <c r="Q58" s="836"/>
      <c r="R58" s="838">
        <f t="shared" si="6"/>
        <v>1</v>
      </c>
      <c r="S58" s="836">
        <f t="shared" si="7"/>
        <v>300</v>
      </c>
      <c r="T58" s="837"/>
      <c r="U58" s="836"/>
      <c r="V58" s="837"/>
      <c r="W58" s="836"/>
      <c r="X58" s="837"/>
      <c r="Y58" s="836"/>
      <c r="Z58" s="837"/>
      <c r="AA58" s="836"/>
      <c r="AB58" s="837"/>
      <c r="AC58" s="836"/>
      <c r="AD58" s="837"/>
      <c r="AE58" s="836"/>
      <c r="AF58" s="837"/>
      <c r="AG58" s="836"/>
      <c r="AH58" s="837"/>
      <c r="AI58" s="836"/>
    </row>
    <row r="59" spans="2:35" s="812" customFormat="1" ht="25.5">
      <c r="B59" s="824"/>
      <c r="C59" s="832" t="s">
        <v>2538</v>
      </c>
      <c r="D59" s="825"/>
      <c r="E59" s="919">
        <v>12</v>
      </c>
      <c r="F59" s="825" t="s">
        <v>2492</v>
      </c>
      <c r="G59" s="826" t="s">
        <v>2486</v>
      </c>
      <c r="H59" s="834"/>
      <c r="I59" s="828" t="s">
        <v>2487</v>
      </c>
      <c r="J59" s="828">
        <v>12</v>
      </c>
      <c r="K59" s="817">
        <f t="shared" si="5"/>
        <v>144</v>
      </c>
      <c r="L59" s="823"/>
      <c r="M59" s="828"/>
      <c r="N59" s="823"/>
      <c r="O59" s="828"/>
      <c r="P59" s="823"/>
      <c r="Q59" s="828"/>
      <c r="R59" s="838">
        <f t="shared" si="6"/>
        <v>12</v>
      </c>
      <c r="S59" s="836">
        <f t="shared" si="7"/>
        <v>144</v>
      </c>
      <c r="T59" s="823"/>
      <c r="U59" s="828"/>
      <c r="V59" s="823"/>
      <c r="W59" s="828"/>
      <c r="X59" s="823"/>
      <c r="Y59" s="828"/>
      <c r="Z59" s="844"/>
      <c r="AA59" s="845"/>
      <c r="AB59" s="844"/>
      <c r="AC59" s="845"/>
      <c r="AD59" s="844"/>
      <c r="AE59" s="845"/>
      <c r="AF59" s="844"/>
      <c r="AG59" s="845"/>
      <c r="AH59" s="844"/>
      <c r="AI59" s="845"/>
    </row>
    <row r="60" spans="2:35" s="812" customFormat="1" ht="51">
      <c r="B60" s="846"/>
      <c r="C60" s="847" t="s">
        <v>2539</v>
      </c>
      <c r="D60" s="848"/>
      <c r="E60" s="919">
        <v>8</v>
      </c>
      <c r="F60" s="848" t="s">
        <v>1048</v>
      </c>
      <c r="G60" s="848" t="s">
        <v>2540</v>
      </c>
      <c r="H60" s="849"/>
      <c r="I60" s="850" t="s">
        <v>2487</v>
      </c>
      <c r="J60" s="850">
        <v>51</v>
      </c>
      <c r="K60" s="817">
        <f t="shared" ref="K60:K75" si="8">(E60*J60)</f>
        <v>408</v>
      </c>
      <c r="L60" s="823"/>
      <c r="M60" s="850"/>
      <c r="N60" s="823"/>
      <c r="O60" s="850"/>
      <c r="P60" s="823"/>
      <c r="Q60" s="850">
        <f>+J60*P60</f>
        <v>0</v>
      </c>
      <c r="R60" s="823">
        <v>8</v>
      </c>
      <c r="S60" s="836">
        <f t="shared" si="7"/>
        <v>408</v>
      </c>
      <c r="T60" s="823"/>
      <c r="U60" s="850"/>
      <c r="V60" s="823"/>
      <c r="W60" s="850"/>
      <c r="X60" s="823"/>
      <c r="Y60" s="850"/>
      <c r="Z60" s="844"/>
      <c r="AA60" s="851"/>
      <c r="AB60" s="844"/>
      <c r="AC60" s="851"/>
      <c r="AD60" s="844"/>
      <c r="AE60" s="851"/>
      <c r="AF60" s="844"/>
      <c r="AG60" s="851"/>
      <c r="AH60" s="844"/>
      <c r="AI60" s="851"/>
    </row>
    <row r="61" spans="2:35" s="812" customFormat="1" ht="51">
      <c r="B61" s="846"/>
      <c r="C61" s="852" t="s">
        <v>2541</v>
      </c>
      <c r="D61" s="848"/>
      <c r="E61" s="919">
        <v>6</v>
      </c>
      <c r="F61" s="848" t="s">
        <v>1048</v>
      </c>
      <c r="G61" s="848" t="s">
        <v>2540</v>
      </c>
      <c r="H61" s="849"/>
      <c r="I61" s="850" t="s">
        <v>2487</v>
      </c>
      <c r="J61" s="850">
        <v>57</v>
      </c>
      <c r="K61" s="817">
        <f t="shared" si="8"/>
        <v>342</v>
      </c>
      <c r="L61" s="823"/>
      <c r="M61" s="850"/>
      <c r="N61" s="823"/>
      <c r="O61" s="850"/>
      <c r="P61" s="823"/>
      <c r="Q61" s="850">
        <f t="shared" ref="Q61:Q75" si="9">+J61*P61</f>
        <v>0</v>
      </c>
      <c r="R61" s="823">
        <v>6</v>
      </c>
      <c r="S61" s="836">
        <f t="shared" si="7"/>
        <v>342</v>
      </c>
      <c r="T61" s="823"/>
      <c r="U61" s="850"/>
      <c r="V61" s="823"/>
      <c r="W61" s="850"/>
      <c r="X61" s="823"/>
      <c r="Y61" s="850"/>
      <c r="Z61" s="844"/>
      <c r="AA61" s="851"/>
      <c r="AB61" s="844"/>
      <c r="AC61" s="851"/>
      <c r="AD61" s="844"/>
      <c r="AE61" s="851"/>
      <c r="AF61" s="844"/>
      <c r="AG61" s="851"/>
      <c r="AH61" s="844"/>
      <c r="AI61" s="851"/>
    </row>
    <row r="62" spans="2:35" s="812" customFormat="1" ht="51">
      <c r="B62" s="846"/>
      <c r="C62" s="852" t="s">
        <v>2542</v>
      </c>
      <c r="D62" s="848"/>
      <c r="E62" s="919">
        <v>6</v>
      </c>
      <c r="F62" s="848" t="s">
        <v>108</v>
      </c>
      <c r="G62" s="848" t="s">
        <v>2540</v>
      </c>
      <c r="H62" s="849"/>
      <c r="I62" s="850" t="s">
        <v>2487</v>
      </c>
      <c r="J62" s="850">
        <v>15</v>
      </c>
      <c r="K62" s="817">
        <f t="shared" si="8"/>
        <v>90</v>
      </c>
      <c r="L62" s="823"/>
      <c r="M62" s="850"/>
      <c r="N62" s="823"/>
      <c r="O62" s="850"/>
      <c r="P62" s="823"/>
      <c r="Q62" s="850">
        <f t="shared" si="9"/>
        <v>0</v>
      </c>
      <c r="R62" s="823">
        <v>6</v>
      </c>
      <c r="S62" s="836">
        <f t="shared" si="7"/>
        <v>90</v>
      </c>
      <c r="T62" s="823"/>
      <c r="U62" s="850"/>
      <c r="V62" s="823"/>
      <c r="W62" s="850"/>
      <c r="X62" s="823"/>
      <c r="Y62" s="850"/>
      <c r="Z62" s="844"/>
      <c r="AA62" s="851"/>
      <c r="AB62" s="844"/>
      <c r="AC62" s="851"/>
      <c r="AD62" s="844"/>
      <c r="AE62" s="851"/>
      <c r="AF62" s="844"/>
      <c r="AG62" s="851"/>
      <c r="AH62" s="844"/>
      <c r="AI62" s="851"/>
    </row>
    <row r="63" spans="2:35" s="812" customFormat="1" ht="51">
      <c r="B63" s="846"/>
      <c r="C63" s="852" t="s">
        <v>2543</v>
      </c>
      <c r="D63" s="848"/>
      <c r="E63" s="919">
        <v>6</v>
      </c>
      <c r="F63" s="848" t="s">
        <v>1048</v>
      </c>
      <c r="G63" s="848" t="s">
        <v>2540</v>
      </c>
      <c r="H63" s="849"/>
      <c r="I63" s="850" t="s">
        <v>2487</v>
      </c>
      <c r="J63" s="850">
        <v>23</v>
      </c>
      <c r="K63" s="817">
        <f t="shared" si="8"/>
        <v>138</v>
      </c>
      <c r="L63" s="823"/>
      <c r="M63" s="850"/>
      <c r="N63" s="823"/>
      <c r="O63" s="850"/>
      <c r="P63" s="823"/>
      <c r="Q63" s="850">
        <f t="shared" si="9"/>
        <v>0</v>
      </c>
      <c r="R63" s="823">
        <v>6</v>
      </c>
      <c r="S63" s="836">
        <f t="shared" si="7"/>
        <v>138</v>
      </c>
      <c r="T63" s="823"/>
      <c r="U63" s="850"/>
      <c r="V63" s="823"/>
      <c r="W63" s="850"/>
      <c r="X63" s="823"/>
      <c r="Y63" s="850"/>
      <c r="Z63" s="844"/>
      <c r="AA63" s="851"/>
      <c r="AB63" s="844"/>
      <c r="AC63" s="851"/>
      <c r="AD63" s="844"/>
      <c r="AE63" s="851"/>
      <c r="AF63" s="844"/>
      <c r="AG63" s="851"/>
      <c r="AH63" s="844"/>
      <c r="AI63" s="851"/>
    </row>
    <row r="64" spans="2:35" s="812" customFormat="1" ht="51">
      <c r="B64" s="846"/>
      <c r="C64" s="852" t="s">
        <v>2544</v>
      </c>
      <c r="D64" s="848"/>
      <c r="E64" s="919">
        <v>6</v>
      </c>
      <c r="F64" s="848" t="s">
        <v>2545</v>
      </c>
      <c r="G64" s="848" t="s">
        <v>2540</v>
      </c>
      <c r="H64" s="849"/>
      <c r="I64" s="850" t="s">
        <v>2487</v>
      </c>
      <c r="J64" s="850">
        <v>113</v>
      </c>
      <c r="K64" s="817">
        <f t="shared" si="8"/>
        <v>678</v>
      </c>
      <c r="L64" s="823"/>
      <c r="M64" s="850"/>
      <c r="N64" s="823"/>
      <c r="O64" s="850"/>
      <c r="P64" s="823"/>
      <c r="Q64" s="850">
        <f t="shared" si="9"/>
        <v>0</v>
      </c>
      <c r="R64" s="823">
        <v>6</v>
      </c>
      <c r="S64" s="836">
        <f t="shared" si="7"/>
        <v>678</v>
      </c>
      <c r="T64" s="823"/>
      <c r="U64" s="850"/>
      <c r="V64" s="823"/>
      <c r="W64" s="850"/>
      <c r="X64" s="823"/>
      <c r="Y64" s="850"/>
      <c r="Z64" s="844"/>
      <c r="AA64" s="851"/>
      <c r="AB64" s="844"/>
      <c r="AC64" s="851"/>
      <c r="AD64" s="844"/>
      <c r="AE64" s="851"/>
      <c r="AF64" s="844"/>
      <c r="AG64" s="851"/>
      <c r="AH64" s="844"/>
      <c r="AI64" s="851"/>
    </row>
    <row r="65" spans="2:35" s="812" customFormat="1" ht="51">
      <c r="B65" s="846"/>
      <c r="C65" s="853" t="s">
        <v>2546</v>
      </c>
      <c r="D65" s="848"/>
      <c r="E65" s="919">
        <v>6</v>
      </c>
      <c r="F65" s="848" t="s">
        <v>108</v>
      </c>
      <c r="G65" s="848" t="s">
        <v>2540</v>
      </c>
      <c r="H65" s="849"/>
      <c r="I65" s="850" t="s">
        <v>2487</v>
      </c>
      <c r="J65" s="850">
        <v>30</v>
      </c>
      <c r="K65" s="817">
        <f t="shared" si="8"/>
        <v>180</v>
      </c>
      <c r="L65" s="823"/>
      <c r="M65" s="850"/>
      <c r="N65" s="823"/>
      <c r="O65" s="850"/>
      <c r="P65" s="823"/>
      <c r="Q65" s="850">
        <f t="shared" si="9"/>
        <v>0</v>
      </c>
      <c r="R65" s="823">
        <v>6</v>
      </c>
      <c r="S65" s="836">
        <f t="shared" si="7"/>
        <v>180</v>
      </c>
      <c r="T65" s="823"/>
      <c r="U65" s="850"/>
      <c r="V65" s="823"/>
      <c r="W65" s="850"/>
      <c r="X65" s="823"/>
      <c r="Y65" s="850"/>
      <c r="Z65" s="844"/>
      <c r="AA65" s="851"/>
      <c r="AB65" s="844"/>
      <c r="AC65" s="851"/>
      <c r="AD65" s="844"/>
      <c r="AE65" s="851"/>
      <c r="AF65" s="844"/>
      <c r="AG65" s="851"/>
      <c r="AH65" s="844"/>
      <c r="AI65" s="851"/>
    </row>
    <row r="66" spans="2:35" s="812" customFormat="1" ht="51">
      <c r="B66" s="846"/>
      <c r="C66" s="853" t="s">
        <v>2547</v>
      </c>
      <c r="D66" s="848"/>
      <c r="E66" s="919">
        <v>5</v>
      </c>
      <c r="F66" s="848" t="s">
        <v>108</v>
      </c>
      <c r="G66" s="848" t="s">
        <v>2540</v>
      </c>
      <c r="H66" s="849"/>
      <c r="I66" s="850" t="s">
        <v>2487</v>
      </c>
      <c r="J66" s="850">
        <v>154</v>
      </c>
      <c r="K66" s="817">
        <f t="shared" si="8"/>
        <v>770</v>
      </c>
      <c r="L66" s="823"/>
      <c r="M66" s="850"/>
      <c r="N66" s="823"/>
      <c r="O66" s="850"/>
      <c r="P66" s="823"/>
      <c r="Q66" s="850">
        <f t="shared" si="9"/>
        <v>0</v>
      </c>
      <c r="R66" s="823">
        <v>5</v>
      </c>
      <c r="S66" s="836">
        <f t="shared" si="7"/>
        <v>770</v>
      </c>
      <c r="T66" s="823"/>
      <c r="U66" s="850"/>
      <c r="V66" s="823"/>
      <c r="W66" s="850"/>
      <c r="X66" s="823"/>
      <c r="Y66" s="850"/>
      <c r="Z66" s="844"/>
      <c r="AA66" s="851"/>
      <c r="AB66" s="844"/>
      <c r="AC66" s="851"/>
      <c r="AD66" s="844"/>
      <c r="AE66" s="851"/>
      <c r="AF66" s="844"/>
      <c r="AG66" s="851"/>
      <c r="AH66" s="844"/>
      <c r="AI66" s="851"/>
    </row>
    <row r="67" spans="2:35" s="812" customFormat="1" ht="51">
      <c r="B67" s="846"/>
      <c r="C67" s="853" t="s">
        <v>2548</v>
      </c>
      <c r="D67" s="848"/>
      <c r="E67" s="919">
        <v>5</v>
      </c>
      <c r="F67" s="848" t="s">
        <v>108</v>
      </c>
      <c r="G67" s="848" t="s">
        <v>2540</v>
      </c>
      <c r="H67" s="849"/>
      <c r="I67" s="850" t="s">
        <v>2487</v>
      </c>
      <c r="J67" s="850">
        <v>147</v>
      </c>
      <c r="K67" s="817">
        <f t="shared" si="8"/>
        <v>735</v>
      </c>
      <c r="L67" s="823"/>
      <c r="M67" s="850"/>
      <c r="N67" s="823"/>
      <c r="O67" s="850"/>
      <c r="P67" s="823"/>
      <c r="Q67" s="850">
        <f t="shared" si="9"/>
        <v>0</v>
      </c>
      <c r="R67" s="823">
        <v>5</v>
      </c>
      <c r="S67" s="836">
        <f t="shared" si="7"/>
        <v>735</v>
      </c>
      <c r="T67" s="823"/>
      <c r="U67" s="850"/>
      <c r="V67" s="823"/>
      <c r="W67" s="850"/>
      <c r="X67" s="823"/>
      <c r="Y67" s="850"/>
      <c r="Z67" s="844"/>
      <c r="AA67" s="851"/>
      <c r="AB67" s="844"/>
      <c r="AC67" s="851"/>
      <c r="AD67" s="844"/>
      <c r="AE67" s="851"/>
      <c r="AF67" s="844"/>
      <c r="AG67" s="851"/>
      <c r="AH67" s="844"/>
      <c r="AI67" s="851"/>
    </row>
    <row r="68" spans="2:35" s="812" customFormat="1" ht="51">
      <c r="B68" s="846"/>
      <c r="C68" s="847" t="s">
        <v>2549</v>
      </c>
      <c r="D68" s="848"/>
      <c r="E68" s="919">
        <v>7</v>
      </c>
      <c r="F68" s="848" t="s">
        <v>108</v>
      </c>
      <c r="G68" s="848" t="s">
        <v>2540</v>
      </c>
      <c r="H68" s="849"/>
      <c r="I68" s="850" t="s">
        <v>2487</v>
      </c>
      <c r="J68" s="850">
        <v>247</v>
      </c>
      <c r="K68" s="817">
        <f t="shared" si="8"/>
        <v>1729</v>
      </c>
      <c r="L68" s="823"/>
      <c r="M68" s="850"/>
      <c r="N68" s="823"/>
      <c r="O68" s="850"/>
      <c r="P68" s="823"/>
      <c r="Q68" s="850">
        <f t="shared" si="9"/>
        <v>0</v>
      </c>
      <c r="R68" s="823">
        <v>7</v>
      </c>
      <c r="S68" s="836">
        <f t="shared" si="7"/>
        <v>1729</v>
      </c>
      <c r="T68" s="823"/>
      <c r="U68" s="850"/>
      <c r="V68" s="823"/>
      <c r="W68" s="850"/>
      <c r="X68" s="823"/>
      <c r="Y68" s="850"/>
      <c r="Z68" s="844"/>
      <c r="AA68" s="851"/>
      <c r="AB68" s="844"/>
      <c r="AC68" s="851"/>
      <c r="AD68" s="844"/>
      <c r="AE68" s="851"/>
      <c r="AF68" s="844"/>
      <c r="AG68" s="851"/>
      <c r="AH68" s="844"/>
      <c r="AI68" s="851"/>
    </row>
    <row r="69" spans="2:35" s="812" customFormat="1" ht="51">
      <c r="B69" s="846"/>
      <c r="C69" s="853" t="s">
        <v>2550</v>
      </c>
      <c r="D69" s="848"/>
      <c r="E69" s="919">
        <v>1</v>
      </c>
      <c r="F69" s="848" t="s">
        <v>2545</v>
      </c>
      <c r="G69" s="848" t="s">
        <v>2540</v>
      </c>
      <c r="H69" s="849"/>
      <c r="I69" s="850" t="s">
        <v>2487</v>
      </c>
      <c r="J69" s="850">
        <v>165</v>
      </c>
      <c r="K69" s="817">
        <f t="shared" si="8"/>
        <v>165</v>
      </c>
      <c r="L69" s="823"/>
      <c r="M69" s="850"/>
      <c r="N69" s="823"/>
      <c r="O69" s="850"/>
      <c r="P69" s="823"/>
      <c r="Q69" s="850">
        <f t="shared" si="9"/>
        <v>0</v>
      </c>
      <c r="R69" s="823">
        <v>1</v>
      </c>
      <c r="S69" s="836">
        <f t="shared" si="7"/>
        <v>165</v>
      </c>
      <c r="T69" s="823"/>
      <c r="U69" s="850"/>
      <c r="V69" s="823"/>
      <c r="W69" s="850"/>
      <c r="X69" s="823"/>
      <c r="Y69" s="850"/>
      <c r="Z69" s="844"/>
      <c r="AA69" s="851"/>
      <c r="AB69" s="844"/>
      <c r="AC69" s="851"/>
      <c r="AD69" s="844"/>
      <c r="AE69" s="851"/>
      <c r="AF69" s="844"/>
      <c r="AG69" s="851"/>
      <c r="AH69" s="844"/>
      <c r="AI69" s="851"/>
    </row>
    <row r="70" spans="2:35" s="812" customFormat="1" ht="51">
      <c r="B70" s="846"/>
      <c r="C70" s="853" t="s">
        <v>2551</v>
      </c>
      <c r="D70" s="848"/>
      <c r="E70" s="919">
        <v>7</v>
      </c>
      <c r="F70" s="848" t="s">
        <v>108</v>
      </c>
      <c r="G70" s="848" t="s">
        <v>2540</v>
      </c>
      <c r="H70" s="849"/>
      <c r="I70" s="850" t="s">
        <v>2487</v>
      </c>
      <c r="J70" s="850">
        <v>17</v>
      </c>
      <c r="K70" s="817">
        <f t="shared" si="8"/>
        <v>119</v>
      </c>
      <c r="L70" s="823"/>
      <c r="M70" s="850"/>
      <c r="N70" s="823"/>
      <c r="O70" s="850"/>
      <c r="P70" s="823"/>
      <c r="Q70" s="850">
        <f t="shared" si="9"/>
        <v>0</v>
      </c>
      <c r="R70" s="823">
        <v>7</v>
      </c>
      <c r="S70" s="836">
        <f t="shared" si="7"/>
        <v>119</v>
      </c>
      <c r="T70" s="823"/>
      <c r="U70" s="850"/>
      <c r="V70" s="823"/>
      <c r="W70" s="850"/>
      <c r="X70" s="823"/>
      <c r="Y70" s="850"/>
      <c r="Z70" s="844"/>
      <c r="AA70" s="851"/>
      <c r="AB70" s="844"/>
      <c r="AC70" s="851"/>
      <c r="AD70" s="844"/>
      <c r="AE70" s="851"/>
      <c r="AF70" s="844"/>
      <c r="AG70" s="851"/>
      <c r="AH70" s="844"/>
      <c r="AI70" s="851"/>
    </row>
    <row r="71" spans="2:35" s="812" customFormat="1" ht="51">
      <c r="B71" s="846"/>
      <c r="C71" s="853" t="s">
        <v>2552</v>
      </c>
      <c r="D71" s="848"/>
      <c r="E71" s="919">
        <v>40</v>
      </c>
      <c r="F71" s="848" t="s">
        <v>108</v>
      </c>
      <c r="G71" s="848" t="s">
        <v>2540</v>
      </c>
      <c r="H71" s="849"/>
      <c r="I71" s="850" t="s">
        <v>2487</v>
      </c>
      <c r="J71" s="850">
        <v>27</v>
      </c>
      <c r="K71" s="817">
        <f t="shared" si="8"/>
        <v>1080</v>
      </c>
      <c r="L71" s="823"/>
      <c r="M71" s="850"/>
      <c r="N71" s="823"/>
      <c r="O71" s="850"/>
      <c r="P71" s="823"/>
      <c r="Q71" s="850">
        <f t="shared" si="9"/>
        <v>0</v>
      </c>
      <c r="R71" s="823">
        <v>40</v>
      </c>
      <c r="S71" s="836">
        <f t="shared" si="7"/>
        <v>1080</v>
      </c>
      <c r="T71" s="823"/>
      <c r="U71" s="850"/>
      <c r="V71" s="823"/>
      <c r="W71" s="850"/>
      <c r="X71" s="823"/>
      <c r="Y71" s="850"/>
      <c r="Z71" s="844"/>
      <c r="AA71" s="851"/>
      <c r="AB71" s="844"/>
      <c r="AC71" s="851"/>
      <c r="AD71" s="844"/>
      <c r="AE71" s="851"/>
      <c r="AF71" s="844"/>
      <c r="AG71" s="851"/>
      <c r="AH71" s="844"/>
      <c r="AI71" s="851"/>
    </row>
    <row r="72" spans="2:35" s="812" customFormat="1" ht="51">
      <c r="B72" s="846"/>
      <c r="C72" s="852" t="s">
        <v>2553</v>
      </c>
      <c r="D72" s="848"/>
      <c r="E72" s="919">
        <v>40</v>
      </c>
      <c r="F72" s="848" t="s">
        <v>108</v>
      </c>
      <c r="G72" s="848" t="s">
        <v>2540</v>
      </c>
      <c r="H72" s="849"/>
      <c r="I72" s="850" t="s">
        <v>2487</v>
      </c>
      <c r="J72" s="850">
        <v>27</v>
      </c>
      <c r="K72" s="817">
        <f t="shared" si="8"/>
        <v>1080</v>
      </c>
      <c r="L72" s="823"/>
      <c r="M72" s="850"/>
      <c r="N72" s="823"/>
      <c r="O72" s="850"/>
      <c r="P72" s="823"/>
      <c r="Q72" s="850">
        <f t="shared" si="9"/>
        <v>0</v>
      </c>
      <c r="R72" s="823">
        <v>40</v>
      </c>
      <c r="S72" s="836">
        <f t="shared" si="7"/>
        <v>1080</v>
      </c>
      <c r="T72" s="823"/>
      <c r="U72" s="850"/>
      <c r="V72" s="823"/>
      <c r="W72" s="850"/>
      <c r="X72" s="823"/>
      <c r="Y72" s="850"/>
      <c r="Z72" s="844"/>
      <c r="AA72" s="851"/>
      <c r="AB72" s="844"/>
      <c r="AC72" s="851"/>
      <c r="AD72" s="844"/>
      <c r="AE72" s="851"/>
      <c r="AF72" s="844"/>
      <c r="AG72" s="851"/>
      <c r="AH72" s="844"/>
      <c r="AI72" s="851"/>
    </row>
    <row r="73" spans="2:35" s="812" customFormat="1" ht="51">
      <c r="B73" s="846"/>
      <c r="C73" s="853" t="s">
        <v>2554</v>
      </c>
      <c r="D73" s="848"/>
      <c r="E73" s="919">
        <v>3</v>
      </c>
      <c r="F73" s="848" t="s">
        <v>108</v>
      </c>
      <c r="G73" s="848" t="s">
        <v>2540</v>
      </c>
      <c r="H73" s="849"/>
      <c r="I73" s="850" t="s">
        <v>2487</v>
      </c>
      <c r="J73" s="850">
        <v>578</v>
      </c>
      <c r="K73" s="817">
        <f t="shared" si="8"/>
        <v>1734</v>
      </c>
      <c r="L73" s="823"/>
      <c r="M73" s="850"/>
      <c r="N73" s="823"/>
      <c r="O73" s="850"/>
      <c r="P73" s="823"/>
      <c r="Q73" s="850">
        <f t="shared" si="9"/>
        <v>0</v>
      </c>
      <c r="R73" s="823">
        <v>3</v>
      </c>
      <c r="S73" s="836">
        <f t="shared" si="7"/>
        <v>1734</v>
      </c>
      <c r="T73" s="823"/>
      <c r="U73" s="850"/>
      <c r="V73" s="823"/>
      <c r="W73" s="850"/>
      <c r="X73" s="823"/>
      <c r="Y73" s="850"/>
      <c r="Z73" s="844"/>
      <c r="AA73" s="851"/>
      <c r="AB73" s="844"/>
      <c r="AC73" s="851"/>
      <c r="AD73" s="844"/>
      <c r="AE73" s="851"/>
      <c r="AF73" s="844"/>
      <c r="AG73" s="851"/>
      <c r="AH73" s="844"/>
      <c r="AI73" s="851"/>
    </row>
    <row r="74" spans="2:35" s="812" customFormat="1" ht="51">
      <c r="B74" s="846"/>
      <c r="C74" s="853" t="s">
        <v>2555</v>
      </c>
      <c r="D74" s="848"/>
      <c r="E74" s="919">
        <v>7</v>
      </c>
      <c r="F74" s="848" t="s">
        <v>108</v>
      </c>
      <c r="G74" s="848" t="s">
        <v>2540</v>
      </c>
      <c r="H74" s="849"/>
      <c r="I74" s="850" t="s">
        <v>2487</v>
      </c>
      <c r="J74" s="850">
        <v>45</v>
      </c>
      <c r="K74" s="817">
        <f t="shared" si="8"/>
        <v>315</v>
      </c>
      <c r="L74" s="823"/>
      <c r="M74" s="850"/>
      <c r="N74" s="823"/>
      <c r="O74" s="850"/>
      <c r="P74" s="823"/>
      <c r="Q74" s="850">
        <f t="shared" si="9"/>
        <v>0</v>
      </c>
      <c r="R74" s="823">
        <v>7</v>
      </c>
      <c r="S74" s="836">
        <f t="shared" si="7"/>
        <v>315</v>
      </c>
      <c r="T74" s="823"/>
      <c r="U74" s="850"/>
      <c r="V74" s="823"/>
      <c r="W74" s="850"/>
      <c r="X74" s="823"/>
      <c r="Y74" s="850"/>
      <c r="Z74" s="844"/>
      <c r="AA74" s="851"/>
      <c r="AB74" s="844"/>
      <c r="AC74" s="851"/>
      <c r="AD74" s="844"/>
      <c r="AE74" s="851"/>
      <c r="AF74" s="844"/>
      <c r="AG74" s="851"/>
      <c r="AH74" s="844"/>
      <c r="AI74" s="851"/>
    </row>
    <row r="75" spans="2:35" s="812" customFormat="1" ht="51">
      <c r="B75" s="846"/>
      <c r="C75" s="832" t="s">
        <v>2556</v>
      </c>
      <c r="D75" s="854"/>
      <c r="E75" s="920">
        <v>2</v>
      </c>
      <c r="F75" s="855" t="s">
        <v>108</v>
      </c>
      <c r="G75" s="848" t="s">
        <v>2540</v>
      </c>
      <c r="H75" s="856"/>
      <c r="I75" s="850" t="s">
        <v>2487</v>
      </c>
      <c r="J75" s="857">
        <v>200</v>
      </c>
      <c r="K75" s="817">
        <f t="shared" si="8"/>
        <v>400</v>
      </c>
      <c r="L75" s="835"/>
      <c r="M75" s="858"/>
      <c r="N75" s="835"/>
      <c r="O75" s="858"/>
      <c r="P75" s="837"/>
      <c r="Q75" s="858">
        <f t="shared" si="9"/>
        <v>0</v>
      </c>
      <c r="R75" s="837">
        <v>2</v>
      </c>
      <c r="S75" s="836">
        <f t="shared" si="7"/>
        <v>400</v>
      </c>
      <c r="T75" s="837"/>
      <c r="U75" s="858"/>
      <c r="V75" s="837"/>
      <c r="W75" s="858"/>
      <c r="X75" s="837"/>
      <c r="Y75" s="858"/>
      <c r="Z75" s="837"/>
      <c r="AA75" s="858"/>
      <c r="AB75" s="837"/>
      <c r="AC75" s="858"/>
      <c r="AD75" s="837"/>
      <c r="AE75" s="858"/>
      <c r="AF75" s="837"/>
      <c r="AG75" s="858"/>
      <c r="AH75" s="837"/>
      <c r="AI75" s="858"/>
    </row>
    <row r="76" spans="2:35" s="812" customFormat="1" ht="38.25">
      <c r="B76" s="846"/>
      <c r="C76" s="859" t="s">
        <v>2557</v>
      </c>
      <c r="D76" s="860"/>
      <c r="E76" s="919">
        <v>24</v>
      </c>
      <c r="F76" s="861" t="s">
        <v>1048</v>
      </c>
      <c r="G76" s="862" t="s">
        <v>2558</v>
      </c>
      <c r="H76" s="863"/>
      <c r="I76" s="864" t="s">
        <v>2559</v>
      </c>
      <c r="J76" s="864">
        <v>55</v>
      </c>
      <c r="K76" s="817">
        <f t="shared" ref="K76:K118" si="10">+E76*J76</f>
        <v>1320</v>
      </c>
      <c r="L76" s="838"/>
      <c r="M76" s="865"/>
      <c r="N76" s="838"/>
      <c r="O76" s="865"/>
      <c r="P76" s="838"/>
      <c r="Q76" s="865"/>
      <c r="R76" s="838">
        <v>14</v>
      </c>
      <c r="S76" s="836">
        <f t="shared" si="7"/>
        <v>770</v>
      </c>
      <c r="T76" s="838"/>
      <c r="U76" s="865"/>
      <c r="V76" s="823"/>
      <c r="W76" s="864"/>
      <c r="X76" s="838">
        <v>10</v>
      </c>
      <c r="Y76" s="866">
        <f>J76*X76</f>
        <v>550</v>
      </c>
      <c r="Z76" s="867"/>
      <c r="AA76" s="868"/>
      <c r="AB76" s="867"/>
      <c r="AC76" s="868"/>
      <c r="AD76" s="867"/>
      <c r="AE76" s="868"/>
      <c r="AF76" s="867"/>
      <c r="AG76" s="868"/>
      <c r="AH76" s="867"/>
      <c r="AI76" s="868"/>
    </row>
    <row r="77" spans="2:35" s="812" customFormat="1" ht="38.25">
      <c r="B77" s="846"/>
      <c r="C77" s="859" t="s">
        <v>2560</v>
      </c>
      <c r="D77" s="860"/>
      <c r="E77" s="919">
        <v>24</v>
      </c>
      <c r="F77" s="861" t="s">
        <v>1048</v>
      </c>
      <c r="G77" s="862" t="s">
        <v>2558</v>
      </c>
      <c r="H77" s="863"/>
      <c r="I77" s="864" t="s">
        <v>2559</v>
      </c>
      <c r="J77" s="864">
        <v>69</v>
      </c>
      <c r="K77" s="817">
        <f t="shared" si="10"/>
        <v>1656</v>
      </c>
      <c r="L77" s="838"/>
      <c r="M77" s="865"/>
      <c r="N77" s="838"/>
      <c r="O77" s="865"/>
      <c r="P77" s="838"/>
      <c r="Q77" s="865"/>
      <c r="R77" s="838">
        <v>14</v>
      </c>
      <c r="S77" s="836">
        <f t="shared" si="7"/>
        <v>966</v>
      </c>
      <c r="T77" s="838"/>
      <c r="U77" s="865"/>
      <c r="V77" s="823"/>
      <c r="W77" s="864"/>
      <c r="X77" s="838">
        <v>10</v>
      </c>
      <c r="Y77" s="866">
        <f>J77*X77</f>
        <v>690</v>
      </c>
      <c r="Z77" s="867"/>
      <c r="AA77" s="868"/>
      <c r="AB77" s="867"/>
      <c r="AC77" s="868"/>
      <c r="AD77" s="867"/>
      <c r="AE77" s="868"/>
      <c r="AF77" s="867"/>
      <c r="AG77" s="868"/>
      <c r="AH77" s="867"/>
      <c r="AI77" s="868"/>
    </row>
    <row r="78" spans="2:35" s="812" customFormat="1" ht="38.25">
      <c r="B78" s="846"/>
      <c r="C78" s="859" t="s">
        <v>2561</v>
      </c>
      <c r="D78" s="860"/>
      <c r="E78" s="919">
        <v>2</v>
      </c>
      <c r="F78" s="861" t="s">
        <v>157</v>
      </c>
      <c r="G78" s="862" t="s">
        <v>2558</v>
      </c>
      <c r="H78" s="863"/>
      <c r="I78" s="864" t="s">
        <v>2559</v>
      </c>
      <c r="J78" s="864">
        <v>35</v>
      </c>
      <c r="K78" s="817">
        <f t="shared" si="10"/>
        <v>70</v>
      </c>
      <c r="L78" s="838"/>
      <c r="M78" s="865"/>
      <c r="N78" s="838"/>
      <c r="O78" s="865"/>
      <c r="P78" s="838"/>
      <c r="Q78" s="865"/>
      <c r="R78" s="838">
        <v>2</v>
      </c>
      <c r="S78" s="836">
        <f t="shared" si="7"/>
        <v>70</v>
      </c>
      <c r="T78" s="838"/>
      <c r="U78" s="865"/>
      <c r="V78" s="823"/>
      <c r="W78" s="864"/>
      <c r="X78" s="838"/>
      <c r="Y78" s="866">
        <f t="shared" ref="Y78:Y118" si="11">J78*X78</f>
        <v>0</v>
      </c>
      <c r="Z78" s="867"/>
      <c r="AA78" s="868"/>
      <c r="AB78" s="867"/>
      <c r="AC78" s="868"/>
      <c r="AD78" s="867"/>
      <c r="AE78" s="868"/>
      <c r="AF78" s="867"/>
      <c r="AG78" s="868"/>
      <c r="AH78" s="867"/>
      <c r="AI78" s="868"/>
    </row>
    <row r="79" spans="2:35" s="812" customFormat="1" ht="38.25">
      <c r="B79" s="846"/>
      <c r="C79" s="859" t="s">
        <v>2562</v>
      </c>
      <c r="D79" s="860"/>
      <c r="E79" s="919">
        <v>10</v>
      </c>
      <c r="F79" s="861" t="s">
        <v>1048</v>
      </c>
      <c r="G79" s="862" t="s">
        <v>2558</v>
      </c>
      <c r="H79" s="863"/>
      <c r="I79" s="864" t="s">
        <v>2559</v>
      </c>
      <c r="J79" s="864">
        <v>41</v>
      </c>
      <c r="K79" s="817">
        <f t="shared" si="10"/>
        <v>410</v>
      </c>
      <c r="L79" s="838"/>
      <c r="M79" s="865"/>
      <c r="N79" s="838"/>
      <c r="O79" s="865"/>
      <c r="P79" s="838"/>
      <c r="Q79" s="865"/>
      <c r="R79" s="838">
        <v>5</v>
      </c>
      <c r="S79" s="836">
        <f t="shared" si="7"/>
        <v>205</v>
      </c>
      <c r="T79" s="838"/>
      <c r="U79" s="865"/>
      <c r="V79" s="823"/>
      <c r="W79" s="864"/>
      <c r="X79" s="838">
        <v>5</v>
      </c>
      <c r="Y79" s="866">
        <f t="shared" si="11"/>
        <v>205</v>
      </c>
      <c r="Z79" s="867"/>
      <c r="AA79" s="868"/>
      <c r="AB79" s="867"/>
      <c r="AC79" s="868"/>
      <c r="AD79" s="867"/>
      <c r="AE79" s="868"/>
      <c r="AF79" s="867"/>
      <c r="AG79" s="868"/>
      <c r="AH79" s="867"/>
      <c r="AI79" s="868"/>
    </row>
    <row r="80" spans="2:35" s="812" customFormat="1" ht="38.25">
      <c r="B80" s="846"/>
      <c r="C80" s="859" t="s">
        <v>2563</v>
      </c>
      <c r="D80" s="860"/>
      <c r="E80" s="919">
        <v>1</v>
      </c>
      <c r="F80" s="861" t="s">
        <v>1048</v>
      </c>
      <c r="G80" s="862" t="s">
        <v>2558</v>
      </c>
      <c r="H80" s="863"/>
      <c r="I80" s="864" t="s">
        <v>2559</v>
      </c>
      <c r="J80" s="864">
        <v>150</v>
      </c>
      <c r="K80" s="817">
        <f t="shared" si="10"/>
        <v>150</v>
      </c>
      <c r="L80" s="838"/>
      <c r="M80" s="865"/>
      <c r="N80" s="838"/>
      <c r="O80" s="865"/>
      <c r="P80" s="838"/>
      <c r="Q80" s="865"/>
      <c r="R80" s="838">
        <v>1</v>
      </c>
      <c r="S80" s="836">
        <f t="shared" ref="S80:S143" si="12">+J80*R80</f>
        <v>150</v>
      </c>
      <c r="T80" s="838"/>
      <c r="U80" s="865"/>
      <c r="V80" s="823"/>
      <c r="W80" s="864"/>
      <c r="X80" s="838"/>
      <c r="Y80" s="866">
        <f t="shared" si="11"/>
        <v>0</v>
      </c>
      <c r="Z80" s="867"/>
      <c r="AA80" s="868"/>
      <c r="AB80" s="867"/>
      <c r="AC80" s="868"/>
      <c r="AD80" s="867"/>
      <c r="AE80" s="868"/>
      <c r="AF80" s="867"/>
      <c r="AG80" s="868"/>
      <c r="AH80" s="867"/>
      <c r="AI80" s="868"/>
    </row>
    <row r="81" spans="2:35" s="812" customFormat="1" ht="38.25">
      <c r="B81" s="846"/>
      <c r="C81" s="859" t="s">
        <v>2564</v>
      </c>
      <c r="D81" s="860"/>
      <c r="E81" s="919">
        <v>10</v>
      </c>
      <c r="F81" s="861" t="s">
        <v>108</v>
      </c>
      <c r="G81" s="862" t="s">
        <v>2558</v>
      </c>
      <c r="H81" s="863"/>
      <c r="I81" s="864" t="s">
        <v>2559</v>
      </c>
      <c r="J81" s="864">
        <v>18</v>
      </c>
      <c r="K81" s="817">
        <f t="shared" si="10"/>
        <v>180</v>
      </c>
      <c r="L81" s="838"/>
      <c r="M81" s="865"/>
      <c r="N81" s="838"/>
      <c r="O81" s="865"/>
      <c r="P81" s="838"/>
      <c r="Q81" s="865"/>
      <c r="R81" s="838">
        <v>5</v>
      </c>
      <c r="S81" s="836">
        <f t="shared" si="12"/>
        <v>90</v>
      </c>
      <c r="T81" s="838"/>
      <c r="U81" s="865"/>
      <c r="V81" s="823"/>
      <c r="W81" s="864"/>
      <c r="X81" s="838">
        <v>5</v>
      </c>
      <c r="Y81" s="866">
        <f t="shared" si="11"/>
        <v>90</v>
      </c>
      <c r="Z81" s="867"/>
      <c r="AA81" s="868"/>
      <c r="AB81" s="867"/>
      <c r="AC81" s="868"/>
      <c r="AD81" s="867"/>
      <c r="AE81" s="868"/>
      <c r="AF81" s="867"/>
      <c r="AG81" s="868"/>
      <c r="AH81" s="867"/>
      <c r="AI81" s="868"/>
    </row>
    <row r="82" spans="2:35" s="812" customFormat="1" ht="38.25">
      <c r="B82" s="846"/>
      <c r="C82" s="859" t="s">
        <v>2565</v>
      </c>
      <c r="D82" s="860"/>
      <c r="E82" s="919">
        <v>10</v>
      </c>
      <c r="F82" s="861" t="s">
        <v>108</v>
      </c>
      <c r="G82" s="862" t="s">
        <v>2558</v>
      </c>
      <c r="H82" s="863"/>
      <c r="I82" s="864" t="s">
        <v>2559</v>
      </c>
      <c r="J82" s="864">
        <v>14</v>
      </c>
      <c r="K82" s="817">
        <f t="shared" si="10"/>
        <v>140</v>
      </c>
      <c r="L82" s="838"/>
      <c r="M82" s="865"/>
      <c r="N82" s="838"/>
      <c r="O82" s="865"/>
      <c r="P82" s="838"/>
      <c r="Q82" s="865"/>
      <c r="R82" s="838">
        <v>5</v>
      </c>
      <c r="S82" s="836">
        <f t="shared" si="12"/>
        <v>70</v>
      </c>
      <c r="T82" s="838"/>
      <c r="U82" s="865"/>
      <c r="V82" s="823"/>
      <c r="W82" s="864"/>
      <c r="X82" s="838">
        <v>5</v>
      </c>
      <c r="Y82" s="866">
        <f t="shared" si="11"/>
        <v>70</v>
      </c>
      <c r="Z82" s="867"/>
      <c r="AA82" s="868"/>
      <c r="AB82" s="867"/>
      <c r="AC82" s="868"/>
      <c r="AD82" s="867"/>
      <c r="AE82" s="868"/>
      <c r="AF82" s="867"/>
      <c r="AG82" s="868"/>
      <c r="AH82" s="867"/>
      <c r="AI82" s="868"/>
    </row>
    <row r="83" spans="2:35" s="812" customFormat="1" ht="38.25">
      <c r="B83" s="846"/>
      <c r="C83" s="859" t="s">
        <v>2566</v>
      </c>
      <c r="D83" s="860"/>
      <c r="E83" s="919">
        <v>10</v>
      </c>
      <c r="F83" s="861" t="s">
        <v>108</v>
      </c>
      <c r="G83" s="862" t="s">
        <v>2558</v>
      </c>
      <c r="H83" s="863"/>
      <c r="I83" s="864" t="s">
        <v>2559</v>
      </c>
      <c r="J83" s="864">
        <v>28</v>
      </c>
      <c r="K83" s="817">
        <f t="shared" si="10"/>
        <v>280</v>
      </c>
      <c r="L83" s="838"/>
      <c r="M83" s="865"/>
      <c r="N83" s="838"/>
      <c r="O83" s="865"/>
      <c r="P83" s="838"/>
      <c r="Q83" s="865"/>
      <c r="R83" s="838">
        <v>5</v>
      </c>
      <c r="S83" s="836">
        <f t="shared" si="12"/>
        <v>140</v>
      </c>
      <c r="T83" s="838"/>
      <c r="U83" s="865"/>
      <c r="V83" s="823"/>
      <c r="W83" s="864"/>
      <c r="X83" s="838">
        <v>5</v>
      </c>
      <c r="Y83" s="866">
        <f t="shared" si="11"/>
        <v>140</v>
      </c>
      <c r="Z83" s="867"/>
      <c r="AA83" s="868"/>
      <c r="AB83" s="867"/>
      <c r="AC83" s="868"/>
      <c r="AD83" s="867"/>
      <c r="AE83" s="868"/>
      <c r="AF83" s="867"/>
      <c r="AG83" s="868"/>
      <c r="AH83" s="867"/>
      <c r="AI83" s="868"/>
    </row>
    <row r="84" spans="2:35" s="812" customFormat="1" ht="38.25">
      <c r="B84" s="846"/>
      <c r="C84" s="859" t="s">
        <v>2567</v>
      </c>
      <c r="D84" s="860"/>
      <c r="E84" s="919">
        <v>20</v>
      </c>
      <c r="F84" s="861" t="s">
        <v>1048</v>
      </c>
      <c r="G84" s="862" t="s">
        <v>2558</v>
      </c>
      <c r="H84" s="863"/>
      <c r="I84" s="864" t="s">
        <v>2559</v>
      </c>
      <c r="J84" s="864">
        <v>17</v>
      </c>
      <c r="K84" s="817">
        <f t="shared" si="10"/>
        <v>340</v>
      </c>
      <c r="L84" s="838"/>
      <c r="M84" s="865"/>
      <c r="N84" s="838"/>
      <c r="O84" s="865"/>
      <c r="P84" s="838"/>
      <c r="Q84" s="865"/>
      <c r="R84" s="838">
        <v>10</v>
      </c>
      <c r="S84" s="836">
        <f t="shared" si="12"/>
        <v>170</v>
      </c>
      <c r="T84" s="838"/>
      <c r="U84" s="865"/>
      <c r="V84" s="823"/>
      <c r="W84" s="864"/>
      <c r="X84" s="838">
        <v>10</v>
      </c>
      <c r="Y84" s="866">
        <f t="shared" si="11"/>
        <v>170</v>
      </c>
      <c r="Z84" s="867"/>
      <c r="AA84" s="868"/>
      <c r="AB84" s="867"/>
      <c r="AC84" s="868"/>
      <c r="AD84" s="867"/>
      <c r="AE84" s="868"/>
      <c r="AF84" s="867"/>
      <c r="AG84" s="868"/>
      <c r="AH84" s="867"/>
      <c r="AI84" s="868"/>
    </row>
    <row r="85" spans="2:35" s="812" customFormat="1" ht="38.25">
      <c r="B85" s="846"/>
      <c r="C85" s="859" t="s">
        <v>2568</v>
      </c>
      <c r="D85" s="860"/>
      <c r="E85" s="919">
        <v>10</v>
      </c>
      <c r="F85" s="861" t="s">
        <v>1048</v>
      </c>
      <c r="G85" s="862" t="s">
        <v>2558</v>
      </c>
      <c r="H85" s="863"/>
      <c r="I85" s="864" t="s">
        <v>2559</v>
      </c>
      <c r="J85" s="864">
        <v>22</v>
      </c>
      <c r="K85" s="817">
        <f t="shared" si="10"/>
        <v>220</v>
      </c>
      <c r="L85" s="838"/>
      <c r="M85" s="865"/>
      <c r="N85" s="838"/>
      <c r="O85" s="865"/>
      <c r="P85" s="838"/>
      <c r="Q85" s="865"/>
      <c r="R85" s="838">
        <v>5</v>
      </c>
      <c r="S85" s="836">
        <f t="shared" si="12"/>
        <v>110</v>
      </c>
      <c r="T85" s="838"/>
      <c r="U85" s="865"/>
      <c r="V85" s="823"/>
      <c r="W85" s="864"/>
      <c r="X85" s="838">
        <v>5</v>
      </c>
      <c r="Y85" s="866">
        <f t="shared" si="11"/>
        <v>110</v>
      </c>
      <c r="Z85" s="867"/>
      <c r="AA85" s="868"/>
      <c r="AB85" s="867"/>
      <c r="AC85" s="868"/>
      <c r="AD85" s="867"/>
      <c r="AE85" s="868"/>
      <c r="AF85" s="867"/>
      <c r="AG85" s="868"/>
      <c r="AH85" s="867"/>
      <c r="AI85" s="868"/>
    </row>
    <row r="86" spans="2:35" s="812" customFormat="1" ht="38.25">
      <c r="B86" s="846"/>
      <c r="C86" s="859" t="s">
        <v>2569</v>
      </c>
      <c r="D86" s="860"/>
      <c r="E86" s="919">
        <v>9</v>
      </c>
      <c r="F86" s="861" t="s">
        <v>1048</v>
      </c>
      <c r="G86" s="862" t="s">
        <v>2558</v>
      </c>
      <c r="H86" s="863"/>
      <c r="I86" s="864" t="s">
        <v>2559</v>
      </c>
      <c r="J86" s="864">
        <v>22</v>
      </c>
      <c r="K86" s="817">
        <f t="shared" si="10"/>
        <v>198</v>
      </c>
      <c r="L86" s="838"/>
      <c r="M86" s="865"/>
      <c r="N86" s="838"/>
      <c r="O86" s="865"/>
      <c r="P86" s="838"/>
      <c r="Q86" s="865"/>
      <c r="R86" s="838">
        <v>5</v>
      </c>
      <c r="S86" s="836">
        <f t="shared" si="12"/>
        <v>110</v>
      </c>
      <c r="T86" s="838"/>
      <c r="U86" s="865"/>
      <c r="V86" s="823"/>
      <c r="W86" s="864"/>
      <c r="X86" s="838">
        <v>4</v>
      </c>
      <c r="Y86" s="866">
        <f t="shared" si="11"/>
        <v>88</v>
      </c>
      <c r="Z86" s="867"/>
      <c r="AA86" s="868"/>
      <c r="AB86" s="867"/>
      <c r="AC86" s="868"/>
      <c r="AD86" s="867"/>
      <c r="AE86" s="868"/>
      <c r="AF86" s="867"/>
      <c r="AG86" s="868"/>
      <c r="AH86" s="867"/>
      <c r="AI86" s="868"/>
    </row>
    <row r="87" spans="2:35" s="812" customFormat="1" ht="38.25">
      <c r="B87" s="846"/>
      <c r="C87" s="859" t="s">
        <v>2570</v>
      </c>
      <c r="D87" s="860"/>
      <c r="E87" s="919">
        <v>3</v>
      </c>
      <c r="F87" s="861" t="s">
        <v>1048</v>
      </c>
      <c r="G87" s="862" t="s">
        <v>2558</v>
      </c>
      <c r="H87" s="863"/>
      <c r="I87" s="864" t="s">
        <v>2559</v>
      </c>
      <c r="J87" s="864">
        <v>42</v>
      </c>
      <c r="K87" s="817">
        <f t="shared" si="10"/>
        <v>126</v>
      </c>
      <c r="L87" s="838"/>
      <c r="M87" s="865"/>
      <c r="N87" s="838"/>
      <c r="O87" s="865"/>
      <c r="P87" s="838"/>
      <c r="Q87" s="865"/>
      <c r="R87" s="838">
        <v>3</v>
      </c>
      <c r="S87" s="836">
        <f t="shared" si="12"/>
        <v>126</v>
      </c>
      <c r="T87" s="838"/>
      <c r="U87" s="865"/>
      <c r="V87" s="823"/>
      <c r="W87" s="864"/>
      <c r="X87" s="838"/>
      <c r="Y87" s="866">
        <f t="shared" si="11"/>
        <v>0</v>
      </c>
      <c r="Z87" s="867"/>
      <c r="AA87" s="868"/>
      <c r="AB87" s="867"/>
      <c r="AC87" s="868"/>
      <c r="AD87" s="867"/>
      <c r="AE87" s="868"/>
      <c r="AF87" s="867"/>
      <c r="AG87" s="868"/>
      <c r="AH87" s="867"/>
      <c r="AI87" s="868"/>
    </row>
    <row r="88" spans="2:35" s="812" customFormat="1" ht="38.25">
      <c r="B88" s="846"/>
      <c r="C88" s="859" t="s">
        <v>2571</v>
      </c>
      <c r="D88" s="860"/>
      <c r="E88" s="919">
        <v>8</v>
      </c>
      <c r="F88" s="861" t="s">
        <v>108</v>
      </c>
      <c r="G88" s="862" t="s">
        <v>2558</v>
      </c>
      <c r="H88" s="863"/>
      <c r="I88" s="864" t="s">
        <v>2559</v>
      </c>
      <c r="J88" s="864">
        <v>15</v>
      </c>
      <c r="K88" s="817">
        <f t="shared" si="10"/>
        <v>120</v>
      </c>
      <c r="L88" s="838"/>
      <c r="M88" s="865"/>
      <c r="N88" s="838"/>
      <c r="O88" s="865"/>
      <c r="P88" s="838"/>
      <c r="Q88" s="865"/>
      <c r="R88" s="838">
        <v>4</v>
      </c>
      <c r="S88" s="836">
        <f t="shared" si="12"/>
        <v>60</v>
      </c>
      <c r="T88" s="838"/>
      <c r="U88" s="865"/>
      <c r="V88" s="823"/>
      <c r="W88" s="864"/>
      <c r="X88" s="838">
        <v>4</v>
      </c>
      <c r="Y88" s="866">
        <f t="shared" si="11"/>
        <v>60</v>
      </c>
      <c r="Z88" s="867"/>
      <c r="AA88" s="868"/>
      <c r="AB88" s="867"/>
      <c r="AC88" s="868"/>
      <c r="AD88" s="867"/>
      <c r="AE88" s="868"/>
      <c r="AF88" s="867"/>
      <c r="AG88" s="868"/>
      <c r="AH88" s="867"/>
      <c r="AI88" s="868"/>
    </row>
    <row r="89" spans="2:35" s="812" customFormat="1" ht="38.25">
      <c r="B89" s="846"/>
      <c r="C89" s="859" t="s">
        <v>2572</v>
      </c>
      <c r="D89" s="860"/>
      <c r="E89" s="919">
        <v>6</v>
      </c>
      <c r="F89" s="861" t="s">
        <v>1048</v>
      </c>
      <c r="G89" s="862" t="s">
        <v>2558</v>
      </c>
      <c r="H89" s="863"/>
      <c r="I89" s="864" t="s">
        <v>2559</v>
      </c>
      <c r="J89" s="864">
        <v>28.999999999999996</v>
      </c>
      <c r="K89" s="817">
        <f t="shared" si="10"/>
        <v>173.99999999999997</v>
      </c>
      <c r="L89" s="838"/>
      <c r="M89" s="865"/>
      <c r="N89" s="838"/>
      <c r="O89" s="865"/>
      <c r="P89" s="838"/>
      <c r="Q89" s="865"/>
      <c r="R89" s="838">
        <v>3</v>
      </c>
      <c r="S89" s="836">
        <f t="shared" si="12"/>
        <v>86.999999999999986</v>
      </c>
      <c r="T89" s="838"/>
      <c r="U89" s="865"/>
      <c r="V89" s="823"/>
      <c r="W89" s="864"/>
      <c r="X89" s="838">
        <v>3</v>
      </c>
      <c r="Y89" s="866">
        <f t="shared" si="11"/>
        <v>86.999999999999986</v>
      </c>
      <c r="Z89" s="867"/>
      <c r="AA89" s="868"/>
      <c r="AB89" s="867"/>
      <c r="AC89" s="868"/>
      <c r="AD89" s="867"/>
      <c r="AE89" s="868"/>
      <c r="AF89" s="867"/>
      <c r="AG89" s="868"/>
      <c r="AH89" s="867"/>
      <c r="AI89" s="868"/>
    </row>
    <row r="90" spans="2:35" s="812" customFormat="1" ht="38.25">
      <c r="B90" s="846"/>
      <c r="C90" s="859" t="s">
        <v>2573</v>
      </c>
      <c r="D90" s="860"/>
      <c r="E90" s="919">
        <v>3</v>
      </c>
      <c r="F90" s="861" t="s">
        <v>1048</v>
      </c>
      <c r="G90" s="862" t="s">
        <v>2558</v>
      </c>
      <c r="H90" s="863"/>
      <c r="I90" s="864" t="s">
        <v>2559</v>
      </c>
      <c r="J90" s="864">
        <v>20.440000000000001</v>
      </c>
      <c r="K90" s="817">
        <f t="shared" si="10"/>
        <v>61.320000000000007</v>
      </c>
      <c r="L90" s="838"/>
      <c r="M90" s="865"/>
      <c r="N90" s="838"/>
      <c r="O90" s="865"/>
      <c r="P90" s="838"/>
      <c r="Q90" s="865"/>
      <c r="R90" s="838">
        <v>3</v>
      </c>
      <c r="S90" s="836">
        <f t="shared" si="12"/>
        <v>61.320000000000007</v>
      </c>
      <c r="T90" s="838"/>
      <c r="U90" s="865"/>
      <c r="V90" s="823"/>
      <c r="W90" s="864"/>
      <c r="X90" s="838"/>
      <c r="Y90" s="866">
        <f t="shared" si="11"/>
        <v>0</v>
      </c>
      <c r="Z90" s="867"/>
      <c r="AA90" s="868"/>
      <c r="AB90" s="867"/>
      <c r="AC90" s="868"/>
      <c r="AD90" s="867"/>
      <c r="AE90" s="868"/>
      <c r="AF90" s="867"/>
      <c r="AG90" s="868"/>
      <c r="AH90" s="867"/>
      <c r="AI90" s="868"/>
    </row>
    <row r="91" spans="2:35" s="812" customFormat="1" ht="38.25">
      <c r="B91" s="846"/>
      <c r="C91" s="859" t="s">
        <v>2574</v>
      </c>
      <c r="D91" s="860"/>
      <c r="E91" s="919">
        <v>5</v>
      </c>
      <c r="F91" s="861" t="s">
        <v>108</v>
      </c>
      <c r="G91" s="862" t="s">
        <v>2558</v>
      </c>
      <c r="H91" s="863"/>
      <c r="I91" s="864" t="s">
        <v>2559</v>
      </c>
      <c r="J91" s="864">
        <v>15</v>
      </c>
      <c r="K91" s="817">
        <f t="shared" si="10"/>
        <v>75</v>
      </c>
      <c r="L91" s="838"/>
      <c r="M91" s="865"/>
      <c r="N91" s="838"/>
      <c r="O91" s="865"/>
      <c r="P91" s="838"/>
      <c r="Q91" s="865"/>
      <c r="R91" s="838">
        <v>5</v>
      </c>
      <c r="S91" s="836">
        <f t="shared" si="12"/>
        <v>75</v>
      </c>
      <c r="T91" s="838"/>
      <c r="U91" s="865"/>
      <c r="V91" s="823"/>
      <c r="W91" s="864"/>
      <c r="X91" s="838"/>
      <c r="Y91" s="866">
        <f t="shared" si="11"/>
        <v>0</v>
      </c>
      <c r="Z91" s="867"/>
      <c r="AA91" s="868"/>
      <c r="AB91" s="867"/>
      <c r="AC91" s="868"/>
      <c r="AD91" s="867"/>
      <c r="AE91" s="868"/>
      <c r="AF91" s="867"/>
      <c r="AG91" s="868"/>
      <c r="AH91" s="867"/>
      <c r="AI91" s="868"/>
    </row>
    <row r="92" spans="2:35" s="812" customFormat="1" ht="38.25">
      <c r="B92" s="846"/>
      <c r="C92" s="859" t="s">
        <v>2575</v>
      </c>
      <c r="D92" s="860"/>
      <c r="E92" s="919">
        <v>10</v>
      </c>
      <c r="F92" s="861" t="s">
        <v>108</v>
      </c>
      <c r="G92" s="862" t="s">
        <v>2558</v>
      </c>
      <c r="H92" s="863"/>
      <c r="I92" s="864" t="s">
        <v>2559</v>
      </c>
      <c r="J92" s="864">
        <v>80</v>
      </c>
      <c r="K92" s="817">
        <f t="shared" si="10"/>
        <v>800</v>
      </c>
      <c r="L92" s="838"/>
      <c r="M92" s="865"/>
      <c r="N92" s="838"/>
      <c r="O92" s="865"/>
      <c r="P92" s="838"/>
      <c r="Q92" s="865"/>
      <c r="R92" s="838">
        <v>5</v>
      </c>
      <c r="S92" s="836">
        <f t="shared" si="12"/>
        <v>400</v>
      </c>
      <c r="T92" s="838"/>
      <c r="U92" s="865"/>
      <c r="V92" s="823"/>
      <c r="W92" s="864"/>
      <c r="X92" s="838">
        <v>5</v>
      </c>
      <c r="Y92" s="866">
        <f t="shared" si="11"/>
        <v>400</v>
      </c>
      <c r="Z92" s="867"/>
      <c r="AA92" s="868"/>
      <c r="AB92" s="867"/>
      <c r="AC92" s="868"/>
      <c r="AD92" s="867"/>
      <c r="AE92" s="868"/>
      <c r="AF92" s="867"/>
      <c r="AG92" s="868"/>
      <c r="AH92" s="867"/>
      <c r="AI92" s="868"/>
    </row>
    <row r="93" spans="2:35" s="812" customFormat="1" ht="38.25">
      <c r="B93" s="846"/>
      <c r="C93" s="859" t="s">
        <v>2576</v>
      </c>
      <c r="D93" s="860"/>
      <c r="E93" s="919">
        <v>10</v>
      </c>
      <c r="F93" s="861" t="s">
        <v>108</v>
      </c>
      <c r="G93" s="862" t="s">
        <v>2558</v>
      </c>
      <c r="H93" s="863"/>
      <c r="I93" s="864" t="s">
        <v>2559</v>
      </c>
      <c r="J93" s="864">
        <v>27</v>
      </c>
      <c r="K93" s="817">
        <f t="shared" si="10"/>
        <v>270</v>
      </c>
      <c r="L93" s="838"/>
      <c r="M93" s="865"/>
      <c r="N93" s="838"/>
      <c r="O93" s="865"/>
      <c r="P93" s="838"/>
      <c r="Q93" s="865"/>
      <c r="R93" s="838">
        <v>5</v>
      </c>
      <c r="S93" s="836">
        <f t="shared" si="12"/>
        <v>135</v>
      </c>
      <c r="T93" s="838"/>
      <c r="U93" s="865"/>
      <c r="V93" s="823"/>
      <c r="W93" s="864"/>
      <c r="X93" s="838">
        <v>5</v>
      </c>
      <c r="Y93" s="866">
        <f t="shared" si="11"/>
        <v>135</v>
      </c>
      <c r="Z93" s="867"/>
      <c r="AA93" s="868"/>
      <c r="AB93" s="867"/>
      <c r="AC93" s="868"/>
      <c r="AD93" s="867"/>
      <c r="AE93" s="868"/>
      <c r="AF93" s="867"/>
      <c r="AG93" s="868"/>
      <c r="AH93" s="867"/>
      <c r="AI93" s="868"/>
    </row>
    <row r="94" spans="2:35" s="812" customFormat="1" ht="38.25">
      <c r="B94" s="846"/>
      <c r="C94" s="859" t="s">
        <v>2577</v>
      </c>
      <c r="D94" s="860"/>
      <c r="E94" s="919">
        <v>10</v>
      </c>
      <c r="F94" s="861" t="s">
        <v>108</v>
      </c>
      <c r="G94" s="862" t="s">
        <v>2558</v>
      </c>
      <c r="H94" s="863"/>
      <c r="I94" s="864" t="s">
        <v>2559</v>
      </c>
      <c r="J94" s="864">
        <v>5</v>
      </c>
      <c r="K94" s="817">
        <f t="shared" si="10"/>
        <v>50</v>
      </c>
      <c r="L94" s="838"/>
      <c r="M94" s="865"/>
      <c r="N94" s="838"/>
      <c r="O94" s="865"/>
      <c r="P94" s="838"/>
      <c r="Q94" s="865"/>
      <c r="R94" s="838">
        <v>5</v>
      </c>
      <c r="S94" s="836">
        <f t="shared" si="12"/>
        <v>25</v>
      </c>
      <c r="T94" s="838"/>
      <c r="U94" s="865"/>
      <c r="V94" s="823"/>
      <c r="W94" s="864"/>
      <c r="X94" s="838">
        <v>5</v>
      </c>
      <c r="Y94" s="866">
        <f t="shared" si="11"/>
        <v>25</v>
      </c>
      <c r="Z94" s="867"/>
      <c r="AA94" s="868"/>
      <c r="AB94" s="867"/>
      <c r="AC94" s="868"/>
      <c r="AD94" s="867"/>
      <c r="AE94" s="868"/>
      <c r="AF94" s="867"/>
      <c r="AG94" s="868"/>
      <c r="AH94" s="867"/>
      <c r="AI94" s="868"/>
    </row>
    <row r="95" spans="2:35" s="812" customFormat="1" ht="38.25">
      <c r="B95" s="846"/>
      <c r="C95" s="859" t="s">
        <v>2578</v>
      </c>
      <c r="D95" s="860"/>
      <c r="E95" s="919">
        <v>8</v>
      </c>
      <c r="F95" s="861" t="s">
        <v>1048</v>
      </c>
      <c r="G95" s="862" t="s">
        <v>2558</v>
      </c>
      <c r="H95" s="863"/>
      <c r="I95" s="864" t="s">
        <v>2559</v>
      </c>
      <c r="J95" s="864">
        <v>49</v>
      </c>
      <c r="K95" s="817">
        <f t="shared" si="10"/>
        <v>392</v>
      </c>
      <c r="L95" s="838"/>
      <c r="M95" s="865"/>
      <c r="N95" s="838"/>
      <c r="O95" s="865"/>
      <c r="P95" s="838"/>
      <c r="Q95" s="865"/>
      <c r="R95" s="838">
        <v>4</v>
      </c>
      <c r="S95" s="836">
        <f t="shared" si="12"/>
        <v>196</v>
      </c>
      <c r="T95" s="838"/>
      <c r="U95" s="865"/>
      <c r="V95" s="823"/>
      <c r="W95" s="864"/>
      <c r="X95" s="838">
        <v>4</v>
      </c>
      <c r="Y95" s="866">
        <f t="shared" si="11"/>
        <v>196</v>
      </c>
      <c r="Z95" s="867"/>
      <c r="AA95" s="868"/>
      <c r="AB95" s="867"/>
      <c r="AC95" s="868"/>
      <c r="AD95" s="867"/>
      <c r="AE95" s="868"/>
      <c r="AF95" s="867"/>
      <c r="AG95" s="868"/>
      <c r="AH95" s="867"/>
      <c r="AI95" s="868"/>
    </row>
    <row r="96" spans="2:35" s="812" customFormat="1" ht="38.25">
      <c r="B96" s="846"/>
      <c r="C96" s="859" t="s">
        <v>2579</v>
      </c>
      <c r="D96" s="860"/>
      <c r="E96" s="919">
        <v>1</v>
      </c>
      <c r="F96" s="861" t="s">
        <v>108</v>
      </c>
      <c r="G96" s="862" t="s">
        <v>2558</v>
      </c>
      <c r="H96" s="863"/>
      <c r="I96" s="864" t="s">
        <v>2559</v>
      </c>
      <c r="J96" s="864">
        <v>60</v>
      </c>
      <c r="K96" s="817">
        <f t="shared" si="10"/>
        <v>60</v>
      </c>
      <c r="L96" s="838"/>
      <c r="M96" s="865"/>
      <c r="N96" s="838"/>
      <c r="O96" s="865"/>
      <c r="P96" s="838"/>
      <c r="Q96" s="865"/>
      <c r="R96" s="838">
        <v>1</v>
      </c>
      <c r="S96" s="836">
        <f t="shared" si="12"/>
        <v>60</v>
      </c>
      <c r="T96" s="838"/>
      <c r="U96" s="865"/>
      <c r="V96" s="823"/>
      <c r="W96" s="864"/>
      <c r="X96" s="838"/>
      <c r="Y96" s="866">
        <f t="shared" si="11"/>
        <v>0</v>
      </c>
      <c r="Z96" s="867"/>
      <c r="AA96" s="868"/>
      <c r="AB96" s="867"/>
      <c r="AC96" s="868"/>
      <c r="AD96" s="867"/>
      <c r="AE96" s="868"/>
      <c r="AF96" s="867"/>
      <c r="AG96" s="868"/>
      <c r="AH96" s="867"/>
      <c r="AI96" s="868"/>
    </row>
    <row r="97" spans="2:35" s="812" customFormat="1" ht="38.25">
      <c r="B97" s="846"/>
      <c r="C97" s="859" t="s">
        <v>2580</v>
      </c>
      <c r="D97" s="860"/>
      <c r="E97" s="919">
        <v>10</v>
      </c>
      <c r="F97" s="861" t="s">
        <v>1048</v>
      </c>
      <c r="G97" s="862" t="s">
        <v>2558</v>
      </c>
      <c r="H97" s="863"/>
      <c r="I97" s="864" t="s">
        <v>2559</v>
      </c>
      <c r="J97" s="864">
        <v>135</v>
      </c>
      <c r="K97" s="817">
        <f t="shared" si="10"/>
        <v>1350</v>
      </c>
      <c r="L97" s="838"/>
      <c r="M97" s="865"/>
      <c r="N97" s="838"/>
      <c r="O97" s="865"/>
      <c r="P97" s="838"/>
      <c r="Q97" s="864"/>
      <c r="R97" s="838">
        <v>5</v>
      </c>
      <c r="S97" s="836">
        <f t="shared" si="12"/>
        <v>675</v>
      </c>
      <c r="T97" s="838"/>
      <c r="U97" s="865"/>
      <c r="V97" s="869"/>
      <c r="W97" s="870"/>
      <c r="X97" s="838">
        <v>5</v>
      </c>
      <c r="Y97" s="866">
        <f t="shared" si="11"/>
        <v>675</v>
      </c>
      <c r="Z97" s="867"/>
      <c r="AA97" s="868"/>
      <c r="AB97" s="867"/>
      <c r="AC97" s="868"/>
      <c r="AD97" s="867"/>
      <c r="AE97" s="868"/>
      <c r="AF97" s="867"/>
      <c r="AG97" s="868"/>
      <c r="AH97" s="867"/>
      <c r="AI97" s="868"/>
    </row>
    <row r="98" spans="2:35" s="812" customFormat="1" ht="38.25">
      <c r="B98" s="846"/>
      <c r="C98" s="859" t="s">
        <v>2581</v>
      </c>
      <c r="D98" s="860"/>
      <c r="E98" s="919">
        <v>4</v>
      </c>
      <c r="F98" s="861" t="s">
        <v>108</v>
      </c>
      <c r="G98" s="862" t="s">
        <v>2558</v>
      </c>
      <c r="H98" s="863"/>
      <c r="I98" s="864" t="s">
        <v>2559</v>
      </c>
      <c r="J98" s="864">
        <v>18</v>
      </c>
      <c r="K98" s="817">
        <f t="shared" si="10"/>
        <v>72</v>
      </c>
      <c r="L98" s="838"/>
      <c r="M98" s="865"/>
      <c r="N98" s="838"/>
      <c r="O98" s="865"/>
      <c r="P98" s="838"/>
      <c r="Q98" s="865"/>
      <c r="R98" s="838">
        <v>4</v>
      </c>
      <c r="S98" s="836">
        <f t="shared" si="12"/>
        <v>72</v>
      </c>
      <c r="T98" s="838"/>
      <c r="U98" s="865"/>
      <c r="V98" s="823"/>
      <c r="W98" s="864"/>
      <c r="X98" s="838"/>
      <c r="Y98" s="866">
        <f t="shared" si="11"/>
        <v>0</v>
      </c>
      <c r="Z98" s="867"/>
      <c r="AA98" s="868"/>
      <c r="AB98" s="867"/>
      <c r="AC98" s="868"/>
      <c r="AD98" s="867"/>
      <c r="AE98" s="868"/>
      <c r="AF98" s="867"/>
      <c r="AG98" s="868"/>
      <c r="AH98" s="867"/>
      <c r="AI98" s="868"/>
    </row>
    <row r="99" spans="2:35" s="812" customFormat="1" ht="38.25">
      <c r="B99" s="846"/>
      <c r="C99" s="859" t="s">
        <v>2582</v>
      </c>
      <c r="D99" s="860"/>
      <c r="E99" s="919">
        <v>4</v>
      </c>
      <c r="F99" s="861" t="s">
        <v>108</v>
      </c>
      <c r="G99" s="862" t="s">
        <v>2558</v>
      </c>
      <c r="H99" s="863"/>
      <c r="I99" s="864" t="s">
        <v>2559</v>
      </c>
      <c r="J99" s="864">
        <v>18</v>
      </c>
      <c r="K99" s="817">
        <f t="shared" si="10"/>
        <v>72</v>
      </c>
      <c r="L99" s="838"/>
      <c r="M99" s="865"/>
      <c r="N99" s="838"/>
      <c r="O99" s="865"/>
      <c r="P99" s="838"/>
      <c r="Q99" s="865"/>
      <c r="R99" s="838">
        <v>4</v>
      </c>
      <c r="S99" s="836">
        <f t="shared" si="12"/>
        <v>72</v>
      </c>
      <c r="T99" s="838"/>
      <c r="U99" s="865"/>
      <c r="V99" s="823"/>
      <c r="W99" s="864"/>
      <c r="X99" s="838"/>
      <c r="Y99" s="866">
        <f t="shared" si="11"/>
        <v>0</v>
      </c>
      <c r="Z99" s="867"/>
      <c r="AA99" s="868"/>
      <c r="AB99" s="867"/>
      <c r="AC99" s="868"/>
      <c r="AD99" s="867"/>
      <c r="AE99" s="868"/>
      <c r="AF99" s="867"/>
      <c r="AG99" s="868"/>
      <c r="AH99" s="867"/>
      <c r="AI99" s="868"/>
    </row>
    <row r="100" spans="2:35" s="812" customFormat="1" ht="38.25">
      <c r="B100" s="846"/>
      <c r="C100" s="859" t="s">
        <v>2583</v>
      </c>
      <c r="D100" s="860"/>
      <c r="E100" s="919">
        <v>4</v>
      </c>
      <c r="F100" s="861" t="s">
        <v>108</v>
      </c>
      <c r="G100" s="862" t="s">
        <v>2558</v>
      </c>
      <c r="H100" s="863"/>
      <c r="I100" s="864" t="s">
        <v>2559</v>
      </c>
      <c r="J100" s="864">
        <v>18</v>
      </c>
      <c r="K100" s="817">
        <f t="shared" si="10"/>
        <v>72</v>
      </c>
      <c r="L100" s="838"/>
      <c r="M100" s="865"/>
      <c r="N100" s="838"/>
      <c r="O100" s="865"/>
      <c r="P100" s="838"/>
      <c r="Q100" s="865"/>
      <c r="R100" s="838">
        <v>4</v>
      </c>
      <c r="S100" s="836">
        <f t="shared" si="12"/>
        <v>72</v>
      </c>
      <c r="T100" s="838"/>
      <c r="U100" s="865"/>
      <c r="V100" s="823"/>
      <c r="W100" s="864"/>
      <c r="X100" s="838"/>
      <c r="Y100" s="866">
        <f t="shared" si="11"/>
        <v>0</v>
      </c>
      <c r="Z100" s="867"/>
      <c r="AA100" s="868"/>
      <c r="AB100" s="867"/>
      <c r="AC100" s="868"/>
      <c r="AD100" s="867"/>
      <c r="AE100" s="868"/>
      <c r="AF100" s="867"/>
      <c r="AG100" s="868"/>
      <c r="AH100" s="867"/>
      <c r="AI100" s="868"/>
    </row>
    <row r="101" spans="2:35" s="812" customFormat="1" ht="38.25">
      <c r="B101" s="846"/>
      <c r="C101" s="859" t="s">
        <v>2584</v>
      </c>
      <c r="D101" s="860"/>
      <c r="E101" s="919">
        <v>20</v>
      </c>
      <c r="F101" s="861" t="s">
        <v>108</v>
      </c>
      <c r="G101" s="862" t="s">
        <v>2558</v>
      </c>
      <c r="H101" s="863"/>
      <c r="I101" s="864" t="s">
        <v>2559</v>
      </c>
      <c r="J101" s="864">
        <v>9</v>
      </c>
      <c r="K101" s="817">
        <f t="shared" si="10"/>
        <v>180</v>
      </c>
      <c r="L101" s="838"/>
      <c r="M101" s="865"/>
      <c r="N101" s="838"/>
      <c r="O101" s="865"/>
      <c r="P101" s="838"/>
      <c r="Q101" s="865"/>
      <c r="R101" s="838">
        <v>10</v>
      </c>
      <c r="S101" s="836">
        <f t="shared" si="12"/>
        <v>90</v>
      </c>
      <c r="T101" s="838"/>
      <c r="U101" s="865"/>
      <c r="V101" s="823"/>
      <c r="W101" s="864"/>
      <c r="X101" s="838">
        <v>10</v>
      </c>
      <c r="Y101" s="866">
        <f t="shared" si="11"/>
        <v>90</v>
      </c>
      <c r="Z101" s="867"/>
      <c r="AA101" s="868"/>
      <c r="AB101" s="867"/>
      <c r="AC101" s="868"/>
      <c r="AD101" s="867"/>
      <c r="AE101" s="868"/>
      <c r="AF101" s="867"/>
      <c r="AG101" s="868"/>
      <c r="AH101" s="867"/>
      <c r="AI101" s="868"/>
    </row>
    <row r="102" spans="2:35" s="812" customFormat="1" ht="38.25">
      <c r="B102" s="846"/>
      <c r="C102" s="859" t="s">
        <v>2585</v>
      </c>
      <c r="D102" s="860"/>
      <c r="E102" s="919">
        <v>1</v>
      </c>
      <c r="F102" s="861" t="s">
        <v>11</v>
      </c>
      <c r="G102" s="862" t="s">
        <v>2558</v>
      </c>
      <c r="H102" s="863"/>
      <c r="I102" s="864" t="s">
        <v>2559</v>
      </c>
      <c r="J102" s="864">
        <v>9444</v>
      </c>
      <c r="K102" s="817">
        <f t="shared" si="10"/>
        <v>9444</v>
      </c>
      <c r="L102" s="838"/>
      <c r="M102" s="865"/>
      <c r="N102" s="838"/>
      <c r="O102" s="865"/>
      <c r="P102" s="838"/>
      <c r="Q102" s="865"/>
      <c r="R102" s="838">
        <v>1</v>
      </c>
      <c r="S102" s="836">
        <f t="shared" si="12"/>
        <v>9444</v>
      </c>
      <c r="T102" s="838"/>
      <c r="U102" s="865"/>
      <c r="V102" s="823"/>
      <c r="W102" s="864"/>
      <c r="X102" s="838"/>
      <c r="Y102" s="866">
        <f t="shared" si="11"/>
        <v>0</v>
      </c>
      <c r="Z102" s="867"/>
      <c r="AA102" s="868"/>
      <c r="AB102" s="867"/>
      <c r="AC102" s="868"/>
      <c r="AD102" s="867"/>
      <c r="AE102" s="868"/>
      <c r="AF102" s="867"/>
      <c r="AG102" s="868"/>
      <c r="AH102" s="867"/>
      <c r="AI102" s="868"/>
    </row>
    <row r="103" spans="2:35" s="812" customFormat="1" ht="38.25">
      <c r="B103" s="846"/>
      <c r="C103" s="859" t="s">
        <v>2586</v>
      </c>
      <c r="D103" s="860"/>
      <c r="E103" s="919">
        <v>2</v>
      </c>
      <c r="F103" s="861" t="s">
        <v>108</v>
      </c>
      <c r="G103" s="862" t="s">
        <v>2558</v>
      </c>
      <c r="H103" s="863"/>
      <c r="I103" s="864" t="s">
        <v>2559</v>
      </c>
      <c r="J103" s="864">
        <v>153</v>
      </c>
      <c r="K103" s="817">
        <f t="shared" si="10"/>
        <v>306</v>
      </c>
      <c r="L103" s="838"/>
      <c r="M103" s="865"/>
      <c r="N103" s="838"/>
      <c r="O103" s="865"/>
      <c r="P103" s="838"/>
      <c r="Q103" s="865"/>
      <c r="R103" s="838">
        <v>2</v>
      </c>
      <c r="S103" s="836">
        <f t="shared" si="12"/>
        <v>306</v>
      </c>
      <c r="T103" s="838"/>
      <c r="U103" s="865"/>
      <c r="V103" s="823"/>
      <c r="W103" s="864"/>
      <c r="X103" s="838"/>
      <c r="Y103" s="866">
        <f t="shared" si="11"/>
        <v>0</v>
      </c>
      <c r="Z103" s="867"/>
      <c r="AA103" s="868"/>
      <c r="AB103" s="867"/>
      <c r="AC103" s="868"/>
      <c r="AD103" s="867"/>
      <c r="AE103" s="868"/>
      <c r="AF103" s="867"/>
      <c r="AG103" s="868"/>
      <c r="AH103" s="867"/>
      <c r="AI103" s="868"/>
    </row>
    <row r="104" spans="2:35" s="812" customFormat="1" ht="38.25">
      <c r="B104" s="846"/>
      <c r="C104" s="859" t="s">
        <v>2587</v>
      </c>
      <c r="D104" s="860"/>
      <c r="E104" s="919">
        <v>5</v>
      </c>
      <c r="F104" s="861" t="s">
        <v>108</v>
      </c>
      <c r="G104" s="862" t="s">
        <v>2558</v>
      </c>
      <c r="H104" s="863"/>
      <c r="I104" s="864" t="s">
        <v>2559</v>
      </c>
      <c r="J104" s="864">
        <v>38</v>
      </c>
      <c r="K104" s="817">
        <f t="shared" si="10"/>
        <v>190</v>
      </c>
      <c r="L104" s="838"/>
      <c r="M104" s="865"/>
      <c r="N104" s="838"/>
      <c r="O104" s="865"/>
      <c r="P104" s="838"/>
      <c r="Q104" s="865"/>
      <c r="R104" s="838">
        <v>5</v>
      </c>
      <c r="S104" s="836">
        <f t="shared" si="12"/>
        <v>190</v>
      </c>
      <c r="T104" s="838"/>
      <c r="U104" s="865"/>
      <c r="V104" s="823"/>
      <c r="W104" s="864"/>
      <c r="X104" s="838"/>
      <c r="Y104" s="866">
        <f t="shared" si="11"/>
        <v>0</v>
      </c>
      <c r="Z104" s="867"/>
      <c r="AA104" s="868"/>
      <c r="AB104" s="867"/>
      <c r="AC104" s="868"/>
      <c r="AD104" s="867"/>
      <c r="AE104" s="868"/>
      <c r="AF104" s="867"/>
      <c r="AG104" s="868"/>
      <c r="AH104" s="867"/>
      <c r="AI104" s="868"/>
    </row>
    <row r="105" spans="2:35" s="812" customFormat="1" ht="38.25">
      <c r="B105" s="846"/>
      <c r="C105" s="859" t="s">
        <v>2588</v>
      </c>
      <c r="D105" s="860"/>
      <c r="E105" s="919">
        <v>2</v>
      </c>
      <c r="F105" s="861" t="s">
        <v>108</v>
      </c>
      <c r="G105" s="862" t="s">
        <v>2558</v>
      </c>
      <c r="H105" s="863"/>
      <c r="I105" s="864" t="s">
        <v>2559</v>
      </c>
      <c r="J105" s="864">
        <v>40</v>
      </c>
      <c r="K105" s="817">
        <f t="shared" si="10"/>
        <v>80</v>
      </c>
      <c r="L105" s="838"/>
      <c r="M105" s="865"/>
      <c r="N105" s="838"/>
      <c r="O105" s="865"/>
      <c r="P105" s="838"/>
      <c r="Q105" s="865"/>
      <c r="R105" s="838">
        <v>2</v>
      </c>
      <c r="S105" s="836">
        <f t="shared" si="12"/>
        <v>80</v>
      </c>
      <c r="T105" s="838"/>
      <c r="U105" s="865"/>
      <c r="V105" s="823"/>
      <c r="W105" s="864"/>
      <c r="X105" s="838"/>
      <c r="Y105" s="866">
        <f t="shared" si="11"/>
        <v>0</v>
      </c>
      <c r="Z105" s="867"/>
      <c r="AA105" s="868"/>
      <c r="AB105" s="867"/>
      <c r="AC105" s="868"/>
      <c r="AD105" s="867"/>
      <c r="AE105" s="868"/>
      <c r="AF105" s="867"/>
      <c r="AG105" s="868"/>
      <c r="AH105" s="867"/>
      <c r="AI105" s="868"/>
    </row>
    <row r="106" spans="2:35" s="812" customFormat="1" ht="38.25">
      <c r="B106" s="846"/>
      <c r="C106" s="859" t="s">
        <v>2589</v>
      </c>
      <c r="D106" s="860"/>
      <c r="E106" s="919">
        <v>6</v>
      </c>
      <c r="F106" s="861" t="s">
        <v>108</v>
      </c>
      <c r="G106" s="862" t="s">
        <v>2558</v>
      </c>
      <c r="H106" s="863"/>
      <c r="I106" s="864" t="s">
        <v>2559</v>
      </c>
      <c r="J106" s="864">
        <v>25</v>
      </c>
      <c r="K106" s="817">
        <f t="shared" si="10"/>
        <v>150</v>
      </c>
      <c r="L106" s="838"/>
      <c r="M106" s="865"/>
      <c r="N106" s="838"/>
      <c r="O106" s="865"/>
      <c r="P106" s="838"/>
      <c r="Q106" s="865"/>
      <c r="R106" s="838">
        <v>3</v>
      </c>
      <c r="S106" s="836">
        <f t="shared" si="12"/>
        <v>75</v>
      </c>
      <c r="T106" s="838"/>
      <c r="U106" s="865"/>
      <c r="V106" s="823"/>
      <c r="W106" s="864"/>
      <c r="X106" s="838">
        <v>3</v>
      </c>
      <c r="Y106" s="866">
        <f t="shared" si="11"/>
        <v>75</v>
      </c>
      <c r="Z106" s="867"/>
      <c r="AA106" s="868"/>
      <c r="AB106" s="867"/>
      <c r="AC106" s="868"/>
      <c r="AD106" s="867"/>
      <c r="AE106" s="868"/>
      <c r="AF106" s="867"/>
      <c r="AG106" s="868"/>
      <c r="AH106" s="867"/>
      <c r="AI106" s="868"/>
    </row>
    <row r="107" spans="2:35" s="812" customFormat="1" ht="38.25">
      <c r="B107" s="846"/>
      <c r="C107" s="859" t="s">
        <v>2590</v>
      </c>
      <c r="D107" s="860"/>
      <c r="E107" s="919">
        <v>2</v>
      </c>
      <c r="F107" s="861" t="s">
        <v>108</v>
      </c>
      <c r="G107" s="862" t="s">
        <v>2558</v>
      </c>
      <c r="H107" s="863"/>
      <c r="I107" s="864" t="s">
        <v>2559</v>
      </c>
      <c r="J107" s="864">
        <v>250</v>
      </c>
      <c r="K107" s="817">
        <f t="shared" si="10"/>
        <v>500</v>
      </c>
      <c r="L107" s="838"/>
      <c r="M107" s="865"/>
      <c r="N107" s="838"/>
      <c r="O107" s="865"/>
      <c r="P107" s="838"/>
      <c r="Q107" s="865"/>
      <c r="R107" s="838">
        <v>2</v>
      </c>
      <c r="S107" s="836">
        <f t="shared" si="12"/>
        <v>500</v>
      </c>
      <c r="T107" s="838"/>
      <c r="U107" s="865"/>
      <c r="V107" s="823"/>
      <c r="W107" s="864"/>
      <c r="X107" s="838"/>
      <c r="Y107" s="866">
        <f t="shared" si="11"/>
        <v>0</v>
      </c>
      <c r="Z107" s="867"/>
      <c r="AA107" s="868"/>
      <c r="AB107" s="867"/>
      <c r="AC107" s="868"/>
      <c r="AD107" s="867"/>
      <c r="AE107" s="868"/>
      <c r="AF107" s="867"/>
      <c r="AG107" s="868"/>
      <c r="AH107" s="867"/>
      <c r="AI107" s="868"/>
    </row>
    <row r="108" spans="2:35" s="812" customFormat="1" ht="38.25">
      <c r="B108" s="846"/>
      <c r="C108" s="859" t="s">
        <v>2591</v>
      </c>
      <c r="D108" s="860"/>
      <c r="E108" s="919">
        <v>5</v>
      </c>
      <c r="F108" s="861" t="s">
        <v>1048</v>
      </c>
      <c r="G108" s="862" t="s">
        <v>2558</v>
      </c>
      <c r="H108" s="863"/>
      <c r="I108" s="864" t="s">
        <v>2559</v>
      </c>
      <c r="J108" s="864">
        <v>459</v>
      </c>
      <c r="K108" s="817">
        <f t="shared" si="10"/>
        <v>2295</v>
      </c>
      <c r="L108" s="838"/>
      <c r="M108" s="865"/>
      <c r="N108" s="838"/>
      <c r="O108" s="865"/>
      <c r="P108" s="838"/>
      <c r="Q108" s="865"/>
      <c r="R108" s="838">
        <v>5</v>
      </c>
      <c r="S108" s="836">
        <f t="shared" si="12"/>
        <v>2295</v>
      </c>
      <c r="T108" s="838"/>
      <c r="U108" s="865"/>
      <c r="V108" s="823"/>
      <c r="W108" s="864"/>
      <c r="X108" s="838"/>
      <c r="Y108" s="866">
        <f t="shared" si="11"/>
        <v>0</v>
      </c>
      <c r="Z108" s="867"/>
      <c r="AA108" s="868"/>
      <c r="AB108" s="867"/>
      <c r="AC108" s="868"/>
      <c r="AD108" s="867"/>
      <c r="AE108" s="868"/>
      <c r="AF108" s="867"/>
      <c r="AG108" s="868"/>
      <c r="AH108" s="867"/>
      <c r="AI108" s="868"/>
    </row>
    <row r="109" spans="2:35" s="812" customFormat="1" ht="38.25">
      <c r="B109" s="846"/>
      <c r="C109" s="859" t="s">
        <v>2592</v>
      </c>
      <c r="D109" s="860"/>
      <c r="E109" s="919">
        <v>11</v>
      </c>
      <c r="F109" s="861" t="s">
        <v>1048</v>
      </c>
      <c r="G109" s="862" t="s">
        <v>2558</v>
      </c>
      <c r="H109" s="863"/>
      <c r="I109" s="864" t="s">
        <v>2559</v>
      </c>
      <c r="J109" s="864">
        <v>75</v>
      </c>
      <c r="K109" s="817">
        <f t="shared" si="10"/>
        <v>825</v>
      </c>
      <c r="L109" s="838"/>
      <c r="M109" s="865"/>
      <c r="N109" s="838"/>
      <c r="O109" s="865"/>
      <c r="P109" s="838"/>
      <c r="Q109" s="865"/>
      <c r="R109" s="838">
        <v>6</v>
      </c>
      <c r="S109" s="836">
        <f t="shared" si="12"/>
        <v>450</v>
      </c>
      <c r="T109" s="838"/>
      <c r="U109" s="865"/>
      <c r="V109" s="823"/>
      <c r="W109" s="864"/>
      <c r="X109" s="838">
        <v>5</v>
      </c>
      <c r="Y109" s="866">
        <f t="shared" si="11"/>
        <v>375</v>
      </c>
      <c r="Z109" s="867"/>
      <c r="AA109" s="868"/>
      <c r="AB109" s="867"/>
      <c r="AC109" s="868"/>
      <c r="AD109" s="867"/>
      <c r="AE109" s="868"/>
      <c r="AF109" s="867"/>
      <c r="AG109" s="868"/>
      <c r="AH109" s="867"/>
      <c r="AI109" s="868"/>
    </row>
    <row r="110" spans="2:35" s="812" customFormat="1" ht="38.25">
      <c r="B110" s="846"/>
      <c r="C110" s="859" t="s">
        <v>2593</v>
      </c>
      <c r="D110" s="860"/>
      <c r="E110" s="919">
        <v>6</v>
      </c>
      <c r="F110" s="861" t="s">
        <v>1048</v>
      </c>
      <c r="G110" s="862" t="s">
        <v>2558</v>
      </c>
      <c r="H110" s="863"/>
      <c r="I110" s="864" t="s">
        <v>2559</v>
      </c>
      <c r="J110" s="864">
        <v>75</v>
      </c>
      <c r="K110" s="817">
        <f t="shared" si="10"/>
        <v>450</v>
      </c>
      <c r="L110" s="838"/>
      <c r="M110" s="865"/>
      <c r="N110" s="838"/>
      <c r="O110" s="865"/>
      <c r="P110" s="838"/>
      <c r="Q110" s="865"/>
      <c r="R110" s="838">
        <v>6</v>
      </c>
      <c r="S110" s="836">
        <f t="shared" si="12"/>
        <v>450</v>
      </c>
      <c r="T110" s="838"/>
      <c r="U110" s="865"/>
      <c r="V110" s="823"/>
      <c r="W110" s="864"/>
      <c r="X110" s="838"/>
      <c r="Y110" s="866">
        <f t="shared" si="11"/>
        <v>0</v>
      </c>
      <c r="Z110" s="867"/>
      <c r="AA110" s="868"/>
      <c r="AB110" s="867"/>
      <c r="AC110" s="868"/>
      <c r="AD110" s="867"/>
      <c r="AE110" s="868"/>
      <c r="AF110" s="867"/>
      <c r="AG110" s="868"/>
      <c r="AH110" s="867"/>
      <c r="AI110" s="868"/>
    </row>
    <row r="111" spans="2:35" s="812" customFormat="1" ht="38.25">
      <c r="B111" s="846"/>
      <c r="C111" s="859" t="s">
        <v>2594</v>
      </c>
      <c r="D111" s="860"/>
      <c r="E111" s="919">
        <v>10</v>
      </c>
      <c r="F111" s="861" t="s">
        <v>108</v>
      </c>
      <c r="G111" s="862" t="s">
        <v>2558</v>
      </c>
      <c r="H111" s="863"/>
      <c r="I111" s="864" t="s">
        <v>2559</v>
      </c>
      <c r="J111" s="864">
        <v>107</v>
      </c>
      <c r="K111" s="817">
        <f t="shared" si="10"/>
        <v>1070</v>
      </c>
      <c r="L111" s="838"/>
      <c r="M111" s="865"/>
      <c r="N111" s="838"/>
      <c r="O111" s="865"/>
      <c r="P111" s="838"/>
      <c r="Q111" s="865"/>
      <c r="R111" s="838">
        <v>10</v>
      </c>
      <c r="S111" s="836">
        <f t="shared" si="12"/>
        <v>1070</v>
      </c>
      <c r="T111" s="838"/>
      <c r="U111" s="865"/>
      <c r="V111" s="823"/>
      <c r="W111" s="864"/>
      <c r="X111" s="838"/>
      <c r="Y111" s="866">
        <f t="shared" si="11"/>
        <v>0</v>
      </c>
      <c r="Z111" s="867"/>
      <c r="AA111" s="868"/>
      <c r="AB111" s="867"/>
      <c r="AC111" s="868"/>
      <c r="AD111" s="867"/>
      <c r="AE111" s="868"/>
      <c r="AF111" s="867"/>
      <c r="AG111" s="868"/>
      <c r="AH111" s="867"/>
      <c r="AI111" s="868"/>
    </row>
    <row r="112" spans="2:35" s="812" customFormat="1" ht="38.25">
      <c r="B112" s="846"/>
      <c r="C112" s="859" t="s">
        <v>2595</v>
      </c>
      <c r="D112" s="860"/>
      <c r="E112" s="919">
        <v>2</v>
      </c>
      <c r="F112" s="861" t="s">
        <v>108</v>
      </c>
      <c r="G112" s="862" t="s">
        <v>2558</v>
      </c>
      <c r="H112" s="863"/>
      <c r="I112" s="864" t="s">
        <v>2559</v>
      </c>
      <c r="J112" s="864">
        <v>33</v>
      </c>
      <c r="K112" s="817">
        <f t="shared" si="10"/>
        <v>66</v>
      </c>
      <c r="L112" s="838"/>
      <c r="M112" s="865"/>
      <c r="N112" s="838"/>
      <c r="O112" s="865"/>
      <c r="P112" s="838"/>
      <c r="Q112" s="865"/>
      <c r="R112" s="838">
        <v>2</v>
      </c>
      <c r="S112" s="836">
        <f t="shared" si="12"/>
        <v>66</v>
      </c>
      <c r="T112" s="838"/>
      <c r="U112" s="865"/>
      <c r="V112" s="823"/>
      <c r="W112" s="864"/>
      <c r="X112" s="838"/>
      <c r="Y112" s="866">
        <f t="shared" si="11"/>
        <v>0</v>
      </c>
      <c r="Z112" s="867"/>
      <c r="AA112" s="868"/>
      <c r="AB112" s="867"/>
      <c r="AC112" s="868"/>
      <c r="AD112" s="867"/>
      <c r="AE112" s="868"/>
      <c r="AF112" s="867"/>
      <c r="AG112" s="868"/>
      <c r="AH112" s="867"/>
      <c r="AI112" s="868"/>
    </row>
    <row r="113" spans="2:35" s="812" customFormat="1" ht="38.25">
      <c r="B113" s="846"/>
      <c r="C113" s="859" t="s">
        <v>2596</v>
      </c>
      <c r="D113" s="860"/>
      <c r="E113" s="919">
        <v>1</v>
      </c>
      <c r="F113" s="861" t="s">
        <v>108</v>
      </c>
      <c r="G113" s="862" t="s">
        <v>2558</v>
      </c>
      <c r="H113" s="863"/>
      <c r="I113" s="864" t="s">
        <v>2559</v>
      </c>
      <c r="J113" s="864">
        <v>33</v>
      </c>
      <c r="K113" s="817">
        <f t="shared" si="10"/>
        <v>33</v>
      </c>
      <c r="L113" s="838"/>
      <c r="M113" s="865"/>
      <c r="N113" s="838"/>
      <c r="O113" s="865"/>
      <c r="P113" s="838"/>
      <c r="Q113" s="865"/>
      <c r="R113" s="838">
        <v>1</v>
      </c>
      <c r="S113" s="836">
        <f t="shared" si="12"/>
        <v>33</v>
      </c>
      <c r="T113" s="838"/>
      <c r="U113" s="865"/>
      <c r="V113" s="823"/>
      <c r="W113" s="864"/>
      <c r="X113" s="838"/>
      <c r="Y113" s="866">
        <f t="shared" si="11"/>
        <v>0</v>
      </c>
      <c r="Z113" s="867"/>
      <c r="AA113" s="868"/>
      <c r="AB113" s="867"/>
      <c r="AC113" s="868"/>
      <c r="AD113" s="867"/>
      <c r="AE113" s="868"/>
      <c r="AF113" s="867"/>
      <c r="AG113" s="868"/>
      <c r="AH113" s="867"/>
      <c r="AI113" s="868"/>
    </row>
    <row r="114" spans="2:35" s="812" customFormat="1" ht="38.25">
      <c r="B114" s="846"/>
      <c r="C114" s="859" t="s">
        <v>2597</v>
      </c>
      <c r="D114" s="860"/>
      <c r="E114" s="919">
        <v>10</v>
      </c>
      <c r="F114" s="861" t="s">
        <v>108</v>
      </c>
      <c r="G114" s="862" t="s">
        <v>2558</v>
      </c>
      <c r="H114" s="863"/>
      <c r="I114" s="864" t="s">
        <v>2559</v>
      </c>
      <c r="J114" s="864">
        <v>35</v>
      </c>
      <c r="K114" s="817">
        <f t="shared" si="10"/>
        <v>350</v>
      </c>
      <c r="L114" s="838"/>
      <c r="M114" s="865"/>
      <c r="N114" s="838"/>
      <c r="O114" s="865"/>
      <c r="P114" s="838"/>
      <c r="Q114" s="865"/>
      <c r="R114" s="838">
        <v>5</v>
      </c>
      <c r="S114" s="836">
        <f t="shared" si="12"/>
        <v>175</v>
      </c>
      <c r="T114" s="838"/>
      <c r="U114" s="865"/>
      <c r="V114" s="823"/>
      <c r="W114" s="864"/>
      <c r="X114" s="838">
        <v>5</v>
      </c>
      <c r="Y114" s="866">
        <f t="shared" si="11"/>
        <v>175</v>
      </c>
      <c r="Z114" s="867"/>
      <c r="AA114" s="868"/>
      <c r="AB114" s="867"/>
      <c r="AC114" s="868"/>
      <c r="AD114" s="867"/>
      <c r="AE114" s="868"/>
      <c r="AF114" s="867"/>
      <c r="AG114" s="868"/>
      <c r="AH114" s="867"/>
      <c r="AI114" s="868"/>
    </row>
    <row r="115" spans="2:35" s="812" customFormat="1" ht="38.25">
      <c r="B115" s="846"/>
      <c r="C115" s="859" t="s">
        <v>2598</v>
      </c>
      <c r="D115" s="860"/>
      <c r="E115" s="919">
        <v>5</v>
      </c>
      <c r="F115" s="861" t="s">
        <v>108</v>
      </c>
      <c r="G115" s="862" t="s">
        <v>2558</v>
      </c>
      <c r="H115" s="863"/>
      <c r="I115" s="864" t="s">
        <v>2559</v>
      </c>
      <c r="J115" s="864">
        <v>35</v>
      </c>
      <c r="K115" s="817">
        <f t="shared" si="10"/>
        <v>175</v>
      </c>
      <c r="L115" s="838"/>
      <c r="M115" s="865"/>
      <c r="N115" s="838"/>
      <c r="O115" s="865"/>
      <c r="P115" s="838"/>
      <c r="Q115" s="865"/>
      <c r="R115" s="838">
        <v>5</v>
      </c>
      <c r="S115" s="836">
        <f t="shared" si="12"/>
        <v>175</v>
      </c>
      <c r="T115" s="838"/>
      <c r="U115" s="865"/>
      <c r="V115" s="823"/>
      <c r="W115" s="864"/>
      <c r="X115" s="838"/>
      <c r="Y115" s="866">
        <f t="shared" si="11"/>
        <v>0</v>
      </c>
      <c r="Z115" s="867"/>
      <c r="AA115" s="868"/>
      <c r="AB115" s="867"/>
      <c r="AC115" s="868"/>
      <c r="AD115" s="867"/>
      <c r="AE115" s="868"/>
      <c r="AF115" s="867"/>
      <c r="AG115" s="868"/>
      <c r="AH115" s="867"/>
      <c r="AI115" s="868"/>
    </row>
    <row r="116" spans="2:35" s="812" customFormat="1" ht="38.25">
      <c r="B116" s="846"/>
      <c r="C116" s="859" t="s">
        <v>2599</v>
      </c>
      <c r="D116" s="860"/>
      <c r="E116" s="919">
        <v>2</v>
      </c>
      <c r="F116" s="861" t="s">
        <v>108</v>
      </c>
      <c r="G116" s="862" t="s">
        <v>2558</v>
      </c>
      <c r="H116" s="863"/>
      <c r="I116" s="864" t="s">
        <v>2559</v>
      </c>
      <c r="J116" s="864">
        <v>33</v>
      </c>
      <c r="K116" s="817">
        <f t="shared" si="10"/>
        <v>66</v>
      </c>
      <c r="L116" s="838"/>
      <c r="M116" s="865"/>
      <c r="N116" s="838"/>
      <c r="O116" s="865"/>
      <c r="P116" s="838"/>
      <c r="Q116" s="865"/>
      <c r="R116" s="838">
        <v>2</v>
      </c>
      <c r="S116" s="836">
        <f t="shared" si="12"/>
        <v>66</v>
      </c>
      <c r="T116" s="838"/>
      <c r="U116" s="865"/>
      <c r="V116" s="823"/>
      <c r="W116" s="864"/>
      <c r="X116" s="838"/>
      <c r="Y116" s="866">
        <f t="shared" si="11"/>
        <v>0</v>
      </c>
      <c r="Z116" s="867"/>
      <c r="AA116" s="868"/>
      <c r="AB116" s="867"/>
      <c r="AC116" s="868"/>
      <c r="AD116" s="867"/>
      <c r="AE116" s="868"/>
      <c r="AF116" s="867"/>
      <c r="AG116" s="868"/>
      <c r="AH116" s="867"/>
      <c r="AI116" s="868"/>
    </row>
    <row r="117" spans="2:35" s="812" customFormat="1" ht="38.25">
      <c r="B117" s="846"/>
      <c r="C117" s="859" t="s">
        <v>2600</v>
      </c>
      <c r="D117" s="860"/>
      <c r="E117" s="919">
        <v>10</v>
      </c>
      <c r="F117" s="861" t="s">
        <v>1048</v>
      </c>
      <c r="G117" s="862" t="s">
        <v>2558</v>
      </c>
      <c r="H117" s="863"/>
      <c r="I117" s="864" t="s">
        <v>2559</v>
      </c>
      <c r="J117" s="864">
        <v>49.067999999999998</v>
      </c>
      <c r="K117" s="817">
        <f t="shared" si="10"/>
        <v>490.67999999999995</v>
      </c>
      <c r="L117" s="838"/>
      <c r="M117" s="865"/>
      <c r="N117" s="838"/>
      <c r="O117" s="865"/>
      <c r="P117" s="838"/>
      <c r="Q117" s="865"/>
      <c r="R117" s="838">
        <v>5</v>
      </c>
      <c r="S117" s="836">
        <f t="shared" si="12"/>
        <v>245.33999999999997</v>
      </c>
      <c r="T117" s="838"/>
      <c r="U117" s="865"/>
      <c r="V117" s="823"/>
      <c r="W117" s="864"/>
      <c r="X117" s="838">
        <v>5</v>
      </c>
      <c r="Y117" s="866">
        <f t="shared" si="11"/>
        <v>245.33999999999997</v>
      </c>
      <c r="Z117" s="867"/>
      <c r="AA117" s="868"/>
      <c r="AB117" s="867"/>
      <c r="AC117" s="868"/>
      <c r="AD117" s="867"/>
      <c r="AE117" s="868"/>
      <c r="AF117" s="867"/>
      <c r="AG117" s="868"/>
      <c r="AH117" s="867"/>
      <c r="AI117" s="868"/>
    </row>
    <row r="118" spans="2:35" s="812" customFormat="1" ht="38.25">
      <c r="B118" s="846"/>
      <c r="C118" s="859" t="s">
        <v>2601</v>
      </c>
      <c r="D118" s="860"/>
      <c r="E118" s="919">
        <v>4</v>
      </c>
      <c r="F118" s="861" t="s">
        <v>56</v>
      </c>
      <c r="G118" s="862" t="s">
        <v>2558</v>
      </c>
      <c r="H118" s="863"/>
      <c r="I118" s="864" t="s">
        <v>2559</v>
      </c>
      <c r="J118" s="864">
        <v>900</v>
      </c>
      <c r="K118" s="817">
        <f t="shared" si="10"/>
        <v>3600</v>
      </c>
      <c r="L118" s="838"/>
      <c r="M118" s="865"/>
      <c r="N118" s="838"/>
      <c r="O118" s="865"/>
      <c r="P118" s="838"/>
      <c r="Q118" s="865"/>
      <c r="R118" s="838">
        <v>4</v>
      </c>
      <c r="S118" s="836">
        <f t="shared" si="12"/>
        <v>3600</v>
      </c>
      <c r="T118" s="838"/>
      <c r="U118" s="865"/>
      <c r="V118" s="823"/>
      <c r="W118" s="864"/>
      <c r="X118" s="838"/>
      <c r="Y118" s="866">
        <f t="shared" si="11"/>
        <v>0</v>
      </c>
      <c r="Z118" s="867"/>
      <c r="AA118" s="868"/>
      <c r="AB118" s="867"/>
      <c r="AC118" s="868"/>
      <c r="AD118" s="867"/>
      <c r="AE118" s="868"/>
      <c r="AF118" s="867"/>
      <c r="AG118" s="868"/>
      <c r="AH118" s="867"/>
      <c r="AI118" s="868"/>
    </row>
    <row r="119" spans="2:35" s="812" customFormat="1" ht="25.5">
      <c r="B119" s="846"/>
      <c r="C119" s="871" t="s">
        <v>27</v>
      </c>
      <c r="D119" s="872"/>
      <c r="E119" s="919">
        <v>8</v>
      </c>
      <c r="F119" s="872" t="s">
        <v>26</v>
      </c>
      <c r="G119" s="872" t="s">
        <v>2602</v>
      </c>
      <c r="H119" s="873"/>
      <c r="I119" s="864" t="s">
        <v>2487</v>
      </c>
      <c r="J119" s="864">
        <v>55</v>
      </c>
      <c r="K119" s="817">
        <f t="shared" ref="K119:K147" si="13">J119*E119</f>
        <v>440</v>
      </c>
      <c r="L119" s="838"/>
      <c r="M119" s="865"/>
      <c r="N119" s="838"/>
      <c r="O119" s="865"/>
      <c r="P119" s="838"/>
      <c r="Q119" s="865"/>
      <c r="R119" s="838">
        <v>8</v>
      </c>
      <c r="S119" s="836">
        <f t="shared" si="12"/>
        <v>440</v>
      </c>
      <c r="T119" s="838"/>
      <c r="U119" s="865"/>
      <c r="V119" s="838"/>
      <c r="W119" s="865"/>
      <c r="X119" s="838"/>
      <c r="Y119" s="865"/>
      <c r="Z119" s="867"/>
      <c r="AA119" s="868"/>
      <c r="AB119" s="867"/>
      <c r="AC119" s="868"/>
      <c r="AD119" s="867"/>
      <c r="AE119" s="868"/>
      <c r="AF119" s="867"/>
      <c r="AG119" s="868"/>
      <c r="AH119" s="867"/>
      <c r="AI119" s="868"/>
    </row>
    <row r="120" spans="2:35" s="812" customFormat="1" ht="25.5">
      <c r="B120" s="846"/>
      <c r="C120" s="871" t="s">
        <v>28</v>
      </c>
      <c r="D120" s="872"/>
      <c r="E120" s="919">
        <v>2</v>
      </c>
      <c r="F120" s="872" t="s">
        <v>26</v>
      </c>
      <c r="G120" s="872" t="s">
        <v>2602</v>
      </c>
      <c r="H120" s="873"/>
      <c r="I120" s="864" t="s">
        <v>2487</v>
      </c>
      <c r="J120" s="864">
        <v>69</v>
      </c>
      <c r="K120" s="817">
        <f t="shared" si="13"/>
        <v>138</v>
      </c>
      <c r="L120" s="838"/>
      <c r="M120" s="865"/>
      <c r="N120" s="838"/>
      <c r="O120" s="865"/>
      <c r="P120" s="838"/>
      <c r="Q120" s="865"/>
      <c r="R120" s="838">
        <v>2</v>
      </c>
      <c r="S120" s="836">
        <f t="shared" si="12"/>
        <v>138</v>
      </c>
      <c r="T120" s="838"/>
      <c r="U120" s="865"/>
      <c r="V120" s="838"/>
      <c r="W120" s="865"/>
      <c r="X120" s="838"/>
      <c r="Y120" s="865"/>
      <c r="Z120" s="867"/>
      <c r="AA120" s="868"/>
      <c r="AB120" s="867"/>
      <c r="AC120" s="868"/>
      <c r="AD120" s="867"/>
      <c r="AE120" s="868"/>
      <c r="AF120" s="867"/>
      <c r="AG120" s="868"/>
      <c r="AH120" s="867"/>
      <c r="AI120" s="868"/>
    </row>
    <row r="121" spans="2:35" s="812" customFormat="1" ht="25.5">
      <c r="B121" s="846"/>
      <c r="C121" s="871" t="s">
        <v>29</v>
      </c>
      <c r="D121" s="872"/>
      <c r="E121" s="919">
        <v>4</v>
      </c>
      <c r="F121" s="872" t="s">
        <v>11</v>
      </c>
      <c r="G121" s="872" t="s">
        <v>2602</v>
      </c>
      <c r="H121" s="873"/>
      <c r="I121" s="864" t="s">
        <v>2487</v>
      </c>
      <c r="J121" s="864">
        <v>6</v>
      </c>
      <c r="K121" s="817">
        <f t="shared" si="13"/>
        <v>24</v>
      </c>
      <c r="L121" s="838"/>
      <c r="M121" s="865"/>
      <c r="N121" s="838"/>
      <c r="O121" s="865"/>
      <c r="P121" s="838"/>
      <c r="Q121" s="865"/>
      <c r="R121" s="838">
        <v>4</v>
      </c>
      <c r="S121" s="836">
        <f t="shared" si="12"/>
        <v>24</v>
      </c>
      <c r="T121" s="838"/>
      <c r="U121" s="865"/>
      <c r="V121" s="838"/>
      <c r="W121" s="865"/>
      <c r="X121" s="838"/>
      <c r="Y121" s="865"/>
      <c r="Z121" s="867"/>
      <c r="AA121" s="868"/>
      <c r="AB121" s="867"/>
      <c r="AC121" s="868"/>
      <c r="AD121" s="867"/>
      <c r="AE121" s="868"/>
      <c r="AF121" s="867"/>
      <c r="AG121" s="868"/>
      <c r="AH121" s="867"/>
      <c r="AI121" s="868"/>
    </row>
    <row r="122" spans="2:35" s="812" customFormat="1" ht="25.5">
      <c r="B122" s="846"/>
      <c r="C122" s="871" t="s">
        <v>32</v>
      </c>
      <c r="D122" s="872"/>
      <c r="E122" s="919">
        <v>2</v>
      </c>
      <c r="F122" s="872" t="s">
        <v>26</v>
      </c>
      <c r="G122" s="872" t="s">
        <v>2602</v>
      </c>
      <c r="H122" s="873"/>
      <c r="I122" s="864" t="s">
        <v>2487</v>
      </c>
      <c r="J122" s="864">
        <v>11</v>
      </c>
      <c r="K122" s="817">
        <f t="shared" si="13"/>
        <v>22</v>
      </c>
      <c r="L122" s="838"/>
      <c r="M122" s="865"/>
      <c r="N122" s="838"/>
      <c r="O122" s="865"/>
      <c r="P122" s="838"/>
      <c r="Q122" s="865"/>
      <c r="R122" s="838">
        <v>2</v>
      </c>
      <c r="S122" s="836">
        <f t="shared" si="12"/>
        <v>22</v>
      </c>
      <c r="T122" s="838"/>
      <c r="U122" s="865"/>
      <c r="V122" s="838"/>
      <c r="W122" s="865"/>
      <c r="X122" s="838"/>
      <c r="Y122" s="865"/>
      <c r="Z122" s="867"/>
      <c r="AA122" s="868"/>
      <c r="AB122" s="867"/>
      <c r="AC122" s="868"/>
      <c r="AD122" s="867"/>
      <c r="AE122" s="868"/>
      <c r="AF122" s="867"/>
      <c r="AG122" s="868"/>
      <c r="AH122" s="867"/>
      <c r="AI122" s="868"/>
    </row>
    <row r="123" spans="2:35" s="812" customFormat="1" ht="25.5">
      <c r="B123" s="846"/>
      <c r="C123" s="871" t="s">
        <v>33</v>
      </c>
      <c r="D123" s="872"/>
      <c r="E123" s="919">
        <v>1</v>
      </c>
      <c r="F123" s="872" t="s">
        <v>11</v>
      </c>
      <c r="G123" s="872" t="s">
        <v>2602</v>
      </c>
      <c r="H123" s="873"/>
      <c r="I123" s="864" t="s">
        <v>2487</v>
      </c>
      <c r="J123" s="864">
        <v>41</v>
      </c>
      <c r="K123" s="817">
        <f t="shared" si="13"/>
        <v>41</v>
      </c>
      <c r="L123" s="838"/>
      <c r="M123" s="865"/>
      <c r="N123" s="838"/>
      <c r="O123" s="865"/>
      <c r="P123" s="838"/>
      <c r="Q123" s="865"/>
      <c r="R123" s="838">
        <v>1</v>
      </c>
      <c r="S123" s="836">
        <f t="shared" si="12"/>
        <v>41</v>
      </c>
      <c r="T123" s="838"/>
      <c r="U123" s="865"/>
      <c r="V123" s="838"/>
      <c r="W123" s="865"/>
      <c r="X123" s="838"/>
      <c r="Y123" s="865"/>
      <c r="Z123" s="867"/>
      <c r="AA123" s="868"/>
      <c r="AB123" s="867"/>
      <c r="AC123" s="868"/>
      <c r="AD123" s="867"/>
      <c r="AE123" s="868"/>
      <c r="AF123" s="867"/>
      <c r="AG123" s="868"/>
      <c r="AH123" s="867"/>
      <c r="AI123" s="868"/>
    </row>
    <row r="124" spans="2:35" s="812" customFormat="1" ht="25.5">
      <c r="B124" s="846"/>
      <c r="C124" s="871" t="s">
        <v>43</v>
      </c>
      <c r="D124" s="872"/>
      <c r="E124" s="919">
        <v>2</v>
      </c>
      <c r="F124" s="872" t="s">
        <v>11</v>
      </c>
      <c r="G124" s="872" t="s">
        <v>2602</v>
      </c>
      <c r="H124" s="873"/>
      <c r="I124" s="864" t="s">
        <v>2487</v>
      </c>
      <c r="J124" s="864">
        <v>107</v>
      </c>
      <c r="K124" s="817">
        <f t="shared" si="13"/>
        <v>214</v>
      </c>
      <c r="L124" s="838"/>
      <c r="M124" s="865"/>
      <c r="N124" s="838"/>
      <c r="O124" s="865"/>
      <c r="P124" s="838"/>
      <c r="Q124" s="865"/>
      <c r="R124" s="838">
        <v>2</v>
      </c>
      <c r="S124" s="836">
        <f t="shared" si="12"/>
        <v>214</v>
      </c>
      <c r="T124" s="838"/>
      <c r="U124" s="865"/>
      <c r="V124" s="838"/>
      <c r="W124" s="865"/>
      <c r="X124" s="838"/>
      <c r="Y124" s="865"/>
      <c r="Z124" s="867"/>
      <c r="AA124" s="868"/>
      <c r="AB124" s="867"/>
      <c r="AC124" s="868"/>
      <c r="AD124" s="867"/>
      <c r="AE124" s="868"/>
      <c r="AF124" s="867"/>
      <c r="AG124" s="868"/>
      <c r="AH124" s="867"/>
      <c r="AI124" s="868"/>
    </row>
    <row r="125" spans="2:35" s="812" customFormat="1" ht="25.5">
      <c r="B125" s="846"/>
      <c r="C125" s="871" t="s">
        <v>45</v>
      </c>
      <c r="D125" s="872"/>
      <c r="E125" s="919">
        <v>4</v>
      </c>
      <c r="F125" s="872" t="s">
        <v>11</v>
      </c>
      <c r="G125" s="872" t="s">
        <v>2602</v>
      </c>
      <c r="H125" s="873"/>
      <c r="I125" s="864" t="s">
        <v>2487</v>
      </c>
      <c r="J125" s="864">
        <v>299</v>
      </c>
      <c r="K125" s="817">
        <f t="shared" si="13"/>
        <v>1196</v>
      </c>
      <c r="L125" s="838"/>
      <c r="M125" s="865"/>
      <c r="N125" s="838"/>
      <c r="O125" s="865"/>
      <c r="P125" s="838"/>
      <c r="Q125" s="865"/>
      <c r="R125" s="838">
        <v>4</v>
      </c>
      <c r="S125" s="836">
        <f t="shared" si="12"/>
        <v>1196</v>
      </c>
      <c r="T125" s="838"/>
      <c r="U125" s="865"/>
      <c r="V125" s="838"/>
      <c r="W125" s="865"/>
      <c r="X125" s="838"/>
      <c r="Y125" s="865"/>
      <c r="Z125" s="867"/>
      <c r="AA125" s="868"/>
      <c r="AB125" s="867"/>
      <c r="AC125" s="868"/>
      <c r="AD125" s="867"/>
      <c r="AE125" s="868"/>
      <c r="AF125" s="867"/>
      <c r="AG125" s="868"/>
      <c r="AH125" s="867"/>
      <c r="AI125" s="868"/>
    </row>
    <row r="126" spans="2:35" s="812" customFormat="1" ht="25.5">
      <c r="B126" s="846"/>
      <c r="C126" s="871" t="s">
        <v>64</v>
      </c>
      <c r="D126" s="872"/>
      <c r="E126" s="919">
        <v>3</v>
      </c>
      <c r="F126" s="872" t="s">
        <v>11</v>
      </c>
      <c r="G126" s="872" t="s">
        <v>2602</v>
      </c>
      <c r="H126" s="873"/>
      <c r="I126" s="864" t="s">
        <v>2487</v>
      </c>
      <c r="J126" s="864">
        <v>13</v>
      </c>
      <c r="K126" s="817">
        <f t="shared" si="13"/>
        <v>39</v>
      </c>
      <c r="L126" s="838"/>
      <c r="M126" s="865"/>
      <c r="N126" s="838"/>
      <c r="O126" s="865"/>
      <c r="P126" s="838"/>
      <c r="Q126" s="865"/>
      <c r="R126" s="838">
        <v>3</v>
      </c>
      <c r="S126" s="836">
        <f t="shared" si="12"/>
        <v>39</v>
      </c>
      <c r="T126" s="838"/>
      <c r="U126" s="865"/>
      <c r="V126" s="838"/>
      <c r="W126" s="865"/>
      <c r="X126" s="838"/>
      <c r="Y126" s="865"/>
      <c r="Z126" s="867"/>
      <c r="AA126" s="868"/>
      <c r="AB126" s="867"/>
      <c r="AC126" s="868"/>
      <c r="AD126" s="867"/>
      <c r="AE126" s="868"/>
      <c r="AF126" s="867"/>
      <c r="AG126" s="868"/>
      <c r="AH126" s="867"/>
      <c r="AI126" s="868"/>
    </row>
    <row r="127" spans="2:35" s="812" customFormat="1" ht="25.5">
      <c r="B127" s="846"/>
      <c r="C127" s="871" t="s">
        <v>65</v>
      </c>
      <c r="D127" s="872"/>
      <c r="E127" s="919">
        <v>6</v>
      </c>
      <c r="F127" s="872" t="s">
        <v>11</v>
      </c>
      <c r="G127" s="872" t="s">
        <v>2602</v>
      </c>
      <c r="H127" s="873"/>
      <c r="I127" s="864" t="s">
        <v>2487</v>
      </c>
      <c r="J127" s="864">
        <v>16</v>
      </c>
      <c r="K127" s="817">
        <f t="shared" si="13"/>
        <v>96</v>
      </c>
      <c r="L127" s="838"/>
      <c r="M127" s="865"/>
      <c r="N127" s="838"/>
      <c r="O127" s="865"/>
      <c r="P127" s="838"/>
      <c r="Q127" s="865"/>
      <c r="R127" s="838">
        <v>6</v>
      </c>
      <c r="S127" s="836">
        <f t="shared" si="12"/>
        <v>96</v>
      </c>
      <c r="T127" s="838"/>
      <c r="U127" s="865"/>
      <c r="V127" s="838"/>
      <c r="W127" s="865"/>
      <c r="X127" s="838"/>
      <c r="Y127" s="865"/>
      <c r="Z127" s="867"/>
      <c r="AA127" s="868"/>
      <c r="AB127" s="867"/>
      <c r="AC127" s="868"/>
      <c r="AD127" s="867"/>
      <c r="AE127" s="868"/>
      <c r="AF127" s="867"/>
      <c r="AG127" s="868"/>
      <c r="AH127" s="867"/>
      <c r="AI127" s="868"/>
    </row>
    <row r="128" spans="2:35" s="812" customFormat="1" ht="25.5">
      <c r="B128" s="846"/>
      <c r="C128" s="871" t="s">
        <v>69</v>
      </c>
      <c r="D128" s="872"/>
      <c r="E128" s="919">
        <v>4</v>
      </c>
      <c r="F128" s="872" t="s">
        <v>26</v>
      </c>
      <c r="G128" s="872" t="s">
        <v>2602</v>
      </c>
      <c r="H128" s="873"/>
      <c r="I128" s="864" t="s">
        <v>2487</v>
      </c>
      <c r="J128" s="864">
        <v>15</v>
      </c>
      <c r="K128" s="817">
        <f t="shared" si="13"/>
        <v>60</v>
      </c>
      <c r="L128" s="838"/>
      <c r="M128" s="865"/>
      <c r="N128" s="838"/>
      <c r="O128" s="865"/>
      <c r="P128" s="838"/>
      <c r="Q128" s="865"/>
      <c r="R128" s="838">
        <v>4</v>
      </c>
      <c r="S128" s="836">
        <f t="shared" si="12"/>
        <v>60</v>
      </c>
      <c r="T128" s="838"/>
      <c r="U128" s="865"/>
      <c r="V128" s="838"/>
      <c r="W128" s="865"/>
      <c r="X128" s="838"/>
      <c r="Y128" s="865"/>
      <c r="Z128" s="867"/>
      <c r="AA128" s="868"/>
      <c r="AB128" s="867"/>
      <c r="AC128" s="868"/>
      <c r="AD128" s="867"/>
      <c r="AE128" s="868"/>
      <c r="AF128" s="867"/>
      <c r="AG128" s="868"/>
      <c r="AH128" s="867"/>
      <c r="AI128" s="868"/>
    </row>
    <row r="129" spans="2:35" s="812" customFormat="1" ht="25.5">
      <c r="B129" s="846"/>
      <c r="C129" s="871" t="s">
        <v>70</v>
      </c>
      <c r="D129" s="872"/>
      <c r="E129" s="919">
        <v>4</v>
      </c>
      <c r="F129" s="872" t="s">
        <v>11</v>
      </c>
      <c r="G129" s="872" t="s">
        <v>2602</v>
      </c>
      <c r="H129" s="873"/>
      <c r="I129" s="864" t="s">
        <v>2487</v>
      </c>
      <c r="J129" s="864">
        <v>15</v>
      </c>
      <c r="K129" s="817">
        <f t="shared" si="13"/>
        <v>60</v>
      </c>
      <c r="L129" s="838"/>
      <c r="M129" s="865"/>
      <c r="N129" s="838"/>
      <c r="O129" s="865"/>
      <c r="P129" s="838"/>
      <c r="Q129" s="865"/>
      <c r="R129" s="838">
        <v>4</v>
      </c>
      <c r="S129" s="836">
        <f t="shared" si="12"/>
        <v>60</v>
      </c>
      <c r="T129" s="838"/>
      <c r="U129" s="865"/>
      <c r="V129" s="838"/>
      <c r="W129" s="865"/>
      <c r="X129" s="838"/>
      <c r="Y129" s="865"/>
      <c r="Z129" s="867"/>
      <c r="AA129" s="868"/>
      <c r="AB129" s="867"/>
      <c r="AC129" s="868"/>
      <c r="AD129" s="867"/>
      <c r="AE129" s="868"/>
      <c r="AF129" s="867"/>
      <c r="AG129" s="868"/>
      <c r="AH129" s="867"/>
      <c r="AI129" s="868"/>
    </row>
    <row r="130" spans="2:35" s="812" customFormat="1" ht="25.5">
      <c r="B130" s="846"/>
      <c r="C130" s="871" t="s">
        <v>73</v>
      </c>
      <c r="D130" s="872"/>
      <c r="E130" s="919">
        <v>2</v>
      </c>
      <c r="F130" s="872" t="s">
        <v>11</v>
      </c>
      <c r="G130" s="872" t="s">
        <v>2602</v>
      </c>
      <c r="H130" s="873"/>
      <c r="I130" s="864" t="s">
        <v>2487</v>
      </c>
      <c r="J130" s="864">
        <v>80</v>
      </c>
      <c r="K130" s="817">
        <f t="shared" si="13"/>
        <v>160</v>
      </c>
      <c r="L130" s="838"/>
      <c r="M130" s="865"/>
      <c r="N130" s="838"/>
      <c r="O130" s="865"/>
      <c r="P130" s="838"/>
      <c r="Q130" s="865"/>
      <c r="R130" s="838">
        <v>2</v>
      </c>
      <c r="S130" s="836">
        <f t="shared" si="12"/>
        <v>160</v>
      </c>
      <c r="T130" s="838"/>
      <c r="U130" s="865"/>
      <c r="V130" s="838"/>
      <c r="W130" s="865"/>
      <c r="X130" s="838"/>
      <c r="Y130" s="865"/>
      <c r="Z130" s="867"/>
      <c r="AA130" s="868"/>
      <c r="AB130" s="867"/>
      <c r="AC130" s="868"/>
      <c r="AD130" s="867"/>
      <c r="AE130" s="868"/>
      <c r="AF130" s="867"/>
      <c r="AG130" s="868"/>
      <c r="AH130" s="867"/>
      <c r="AI130" s="868"/>
    </row>
    <row r="131" spans="2:35" s="812" customFormat="1" ht="25.5">
      <c r="B131" s="846"/>
      <c r="C131" s="871" t="s">
        <v>76</v>
      </c>
      <c r="D131" s="872"/>
      <c r="E131" s="919">
        <v>15</v>
      </c>
      <c r="F131" s="872" t="s">
        <v>11</v>
      </c>
      <c r="G131" s="872" t="s">
        <v>2602</v>
      </c>
      <c r="H131" s="873"/>
      <c r="I131" s="864" t="s">
        <v>2487</v>
      </c>
      <c r="J131" s="864">
        <v>27</v>
      </c>
      <c r="K131" s="817">
        <f t="shared" si="13"/>
        <v>405</v>
      </c>
      <c r="L131" s="838"/>
      <c r="M131" s="865"/>
      <c r="N131" s="838"/>
      <c r="O131" s="865"/>
      <c r="P131" s="838"/>
      <c r="Q131" s="865"/>
      <c r="R131" s="838">
        <v>15</v>
      </c>
      <c r="S131" s="836">
        <f t="shared" si="12"/>
        <v>405</v>
      </c>
      <c r="T131" s="838"/>
      <c r="U131" s="865"/>
      <c r="V131" s="838"/>
      <c r="W131" s="865"/>
      <c r="X131" s="838"/>
      <c r="Y131" s="865"/>
      <c r="Z131" s="867"/>
      <c r="AA131" s="868"/>
      <c r="AB131" s="867"/>
      <c r="AC131" s="868"/>
      <c r="AD131" s="867"/>
      <c r="AE131" s="868"/>
      <c r="AF131" s="867"/>
      <c r="AG131" s="868"/>
      <c r="AH131" s="867"/>
      <c r="AI131" s="868"/>
    </row>
    <row r="132" spans="2:35" s="812" customFormat="1" ht="25.5">
      <c r="B132" s="846"/>
      <c r="C132" s="871" t="s">
        <v>78</v>
      </c>
      <c r="D132" s="872"/>
      <c r="E132" s="919">
        <v>5</v>
      </c>
      <c r="F132" s="872" t="s">
        <v>11</v>
      </c>
      <c r="G132" s="872" t="s">
        <v>2602</v>
      </c>
      <c r="H132" s="873"/>
      <c r="I132" s="864" t="s">
        <v>2487</v>
      </c>
      <c r="J132" s="864">
        <v>49</v>
      </c>
      <c r="K132" s="817">
        <f t="shared" si="13"/>
        <v>245</v>
      </c>
      <c r="L132" s="838"/>
      <c r="M132" s="865"/>
      <c r="N132" s="838"/>
      <c r="O132" s="865"/>
      <c r="P132" s="838"/>
      <c r="Q132" s="865"/>
      <c r="R132" s="838">
        <v>5</v>
      </c>
      <c r="S132" s="836">
        <f t="shared" si="12"/>
        <v>245</v>
      </c>
      <c r="T132" s="838"/>
      <c r="U132" s="865"/>
      <c r="V132" s="838"/>
      <c r="W132" s="865"/>
      <c r="X132" s="838"/>
      <c r="Y132" s="865"/>
      <c r="Z132" s="867"/>
      <c r="AA132" s="868"/>
      <c r="AB132" s="867"/>
      <c r="AC132" s="868"/>
      <c r="AD132" s="867"/>
      <c r="AE132" s="868"/>
      <c r="AF132" s="867"/>
      <c r="AG132" s="868"/>
      <c r="AH132" s="867"/>
      <c r="AI132" s="868"/>
    </row>
    <row r="133" spans="2:35" s="812" customFormat="1" ht="25.5">
      <c r="B133" s="846"/>
      <c r="C133" s="871" t="s">
        <v>84</v>
      </c>
      <c r="D133" s="872"/>
      <c r="E133" s="919">
        <v>12</v>
      </c>
      <c r="F133" s="872" t="s">
        <v>26</v>
      </c>
      <c r="G133" s="872" t="s">
        <v>2602</v>
      </c>
      <c r="H133" s="873"/>
      <c r="I133" s="864" t="s">
        <v>2487</v>
      </c>
      <c r="J133" s="864">
        <v>9</v>
      </c>
      <c r="K133" s="817">
        <f t="shared" si="13"/>
        <v>108</v>
      </c>
      <c r="L133" s="838"/>
      <c r="M133" s="865"/>
      <c r="N133" s="838"/>
      <c r="O133" s="865"/>
      <c r="P133" s="838"/>
      <c r="Q133" s="865"/>
      <c r="R133" s="838">
        <v>12</v>
      </c>
      <c r="S133" s="836">
        <f t="shared" si="12"/>
        <v>108</v>
      </c>
      <c r="T133" s="838"/>
      <c r="U133" s="865"/>
      <c r="V133" s="838"/>
      <c r="W133" s="865"/>
      <c r="X133" s="838"/>
      <c r="Y133" s="865"/>
      <c r="Z133" s="867"/>
      <c r="AA133" s="868"/>
      <c r="AB133" s="867"/>
      <c r="AC133" s="868"/>
      <c r="AD133" s="867"/>
      <c r="AE133" s="868"/>
      <c r="AF133" s="867"/>
      <c r="AG133" s="868"/>
      <c r="AH133" s="867"/>
      <c r="AI133" s="868"/>
    </row>
    <row r="134" spans="2:35" s="812" customFormat="1" ht="25.5">
      <c r="B134" s="846"/>
      <c r="C134" s="871" t="s">
        <v>85</v>
      </c>
      <c r="D134" s="872"/>
      <c r="E134" s="919">
        <v>2</v>
      </c>
      <c r="F134" s="872" t="s">
        <v>26</v>
      </c>
      <c r="G134" s="872" t="s">
        <v>2602</v>
      </c>
      <c r="H134" s="873"/>
      <c r="I134" s="864" t="s">
        <v>2487</v>
      </c>
      <c r="J134" s="864">
        <v>135</v>
      </c>
      <c r="K134" s="817">
        <f t="shared" si="13"/>
        <v>270</v>
      </c>
      <c r="L134" s="838"/>
      <c r="M134" s="865"/>
      <c r="N134" s="838"/>
      <c r="O134" s="865"/>
      <c r="P134" s="838"/>
      <c r="Q134" s="865"/>
      <c r="R134" s="838">
        <v>2</v>
      </c>
      <c r="S134" s="836">
        <f t="shared" si="12"/>
        <v>270</v>
      </c>
      <c r="T134" s="838"/>
      <c r="U134" s="865"/>
      <c r="V134" s="838"/>
      <c r="W134" s="865"/>
      <c r="X134" s="838"/>
      <c r="Y134" s="865"/>
      <c r="Z134" s="867"/>
      <c r="AA134" s="868"/>
      <c r="AB134" s="867"/>
      <c r="AC134" s="868"/>
      <c r="AD134" s="867"/>
      <c r="AE134" s="868"/>
      <c r="AF134" s="867"/>
      <c r="AG134" s="868"/>
      <c r="AH134" s="867"/>
      <c r="AI134" s="868"/>
    </row>
    <row r="135" spans="2:35" s="812" customFormat="1" ht="25.5">
      <c r="B135" s="846"/>
      <c r="C135" s="871" t="s">
        <v>87</v>
      </c>
      <c r="D135" s="872"/>
      <c r="E135" s="919">
        <v>2</v>
      </c>
      <c r="F135" s="872" t="s">
        <v>11</v>
      </c>
      <c r="G135" s="872" t="s">
        <v>2602</v>
      </c>
      <c r="H135" s="873"/>
      <c r="I135" s="864" t="s">
        <v>2487</v>
      </c>
      <c r="J135" s="864">
        <v>16</v>
      </c>
      <c r="K135" s="817">
        <f t="shared" si="13"/>
        <v>32</v>
      </c>
      <c r="L135" s="838"/>
      <c r="M135" s="865"/>
      <c r="N135" s="838"/>
      <c r="O135" s="865"/>
      <c r="P135" s="838"/>
      <c r="Q135" s="865"/>
      <c r="R135" s="838">
        <v>2</v>
      </c>
      <c r="S135" s="836">
        <f t="shared" si="12"/>
        <v>32</v>
      </c>
      <c r="T135" s="838"/>
      <c r="U135" s="865"/>
      <c r="V135" s="838"/>
      <c r="W135" s="865"/>
      <c r="X135" s="838"/>
      <c r="Y135" s="865"/>
      <c r="Z135" s="867"/>
      <c r="AA135" s="868"/>
      <c r="AB135" s="867"/>
      <c r="AC135" s="868"/>
      <c r="AD135" s="867"/>
      <c r="AE135" s="868"/>
      <c r="AF135" s="867"/>
      <c r="AG135" s="868"/>
      <c r="AH135" s="867"/>
      <c r="AI135" s="868"/>
    </row>
    <row r="136" spans="2:35" s="812" customFormat="1" ht="25.5">
      <c r="B136" s="846"/>
      <c r="C136" s="871" t="s">
        <v>88</v>
      </c>
      <c r="D136" s="872"/>
      <c r="E136" s="919">
        <v>4</v>
      </c>
      <c r="F136" s="872" t="s">
        <v>11</v>
      </c>
      <c r="G136" s="872" t="s">
        <v>2602</v>
      </c>
      <c r="H136" s="873"/>
      <c r="I136" s="864" t="s">
        <v>2487</v>
      </c>
      <c r="J136" s="864">
        <v>65</v>
      </c>
      <c r="K136" s="817">
        <f t="shared" si="13"/>
        <v>260</v>
      </c>
      <c r="L136" s="838"/>
      <c r="M136" s="865"/>
      <c r="N136" s="838"/>
      <c r="O136" s="865"/>
      <c r="P136" s="838"/>
      <c r="Q136" s="865"/>
      <c r="R136" s="838">
        <v>4</v>
      </c>
      <c r="S136" s="836">
        <f t="shared" si="12"/>
        <v>260</v>
      </c>
      <c r="T136" s="838"/>
      <c r="U136" s="865"/>
      <c r="V136" s="838"/>
      <c r="W136" s="865"/>
      <c r="X136" s="838"/>
      <c r="Y136" s="865"/>
      <c r="Z136" s="867"/>
      <c r="AA136" s="868"/>
      <c r="AB136" s="867"/>
      <c r="AC136" s="868"/>
      <c r="AD136" s="867"/>
      <c r="AE136" s="868"/>
      <c r="AF136" s="867"/>
      <c r="AG136" s="868"/>
      <c r="AH136" s="867"/>
      <c r="AI136" s="868"/>
    </row>
    <row r="137" spans="2:35" s="812" customFormat="1" ht="25.5">
      <c r="B137" s="846"/>
      <c r="C137" s="871" t="s">
        <v>89</v>
      </c>
      <c r="D137" s="872"/>
      <c r="E137" s="919">
        <v>2</v>
      </c>
      <c r="F137" s="872" t="s">
        <v>11</v>
      </c>
      <c r="G137" s="872" t="s">
        <v>2602</v>
      </c>
      <c r="H137" s="873"/>
      <c r="I137" s="864" t="s">
        <v>2487</v>
      </c>
      <c r="J137" s="864">
        <v>17</v>
      </c>
      <c r="K137" s="817">
        <f t="shared" si="13"/>
        <v>34</v>
      </c>
      <c r="L137" s="838"/>
      <c r="M137" s="865"/>
      <c r="N137" s="838"/>
      <c r="O137" s="865"/>
      <c r="P137" s="838"/>
      <c r="Q137" s="865"/>
      <c r="R137" s="838">
        <v>2</v>
      </c>
      <c r="S137" s="836">
        <f t="shared" si="12"/>
        <v>34</v>
      </c>
      <c r="T137" s="838"/>
      <c r="U137" s="865"/>
      <c r="V137" s="838"/>
      <c r="W137" s="865"/>
      <c r="X137" s="838"/>
      <c r="Y137" s="865"/>
      <c r="Z137" s="867"/>
      <c r="AA137" s="868"/>
      <c r="AB137" s="867"/>
      <c r="AC137" s="868"/>
      <c r="AD137" s="867"/>
      <c r="AE137" s="868"/>
      <c r="AF137" s="867"/>
      <c r="AG137" s="868"/>
      <c r="AH137" s="867"/>
      <c r="AI137" s="868"/>
    </row>
    <row r="138" spans="2:35" s="812" customFormat="1" ht="25.5">
      <c r="B138" s="846"/>
      <c r="C138" s="871" t="s">
        <v>90</v>
      </c>
      <c r="D138" s="872"/>
      <c r="E138" s="919">
        <v>2</v>
      </c>
      <c r="F138" s="872" t="s">
        <v>11</v>
      </c>
      <c r="G138" s="872" t="s">
        <v>2602</v>
      </c>
      <c r="H138" s="873"/>
      <c r="I138" s="864" t="s">
        <v>2487</v>
      </c>
      <c r="J138" s="864">
        <v>17</v>
      </c>
      <c r="K138" s="817">
        <f t="shared" si="13"/>
        <v>34</v>
      </c>
      <c r="L138" s="838"/>
      <c r="M138" s="865"/>
      <c r="N138" s="838"/>
      <c r="O138" s="865"/>
      <c r="P138" s="838"/>
      <c r="Q138" s="865"/>
      <c r="R138" s="838">
        <v>2</v>
      </c>
      <c r="S138" s="836">
        <f t="shared" si="12"/>
        <v>34</v>
      </c>
      <c r="T138" s="838"/>
      <c r="U138" s="865"/>
      <c r="V138" s="838"/>
      <c r="W138" s="865"/>
      <c r="X138" s="838"/>
      <c r="Y138" s="865"/>
      <c r="Z138" s="867"/>
      <c r="AA138" s="868"/>
      <c r="AB138" s="867"/>
      <c r="AC138" s="868"/>
      <c r="AD138" s="867"/>
      <c r="AE138" s="868"/>
      <c r="AF138" s="867"/>
      <c r="AG138" s="868"/>
      <c r="AH138" s="867"/>
      <c r="AI138" s="868"/>
    </row>
    <row r="139" spans="2:35" s="812" customFormat="1" ht="25.5">
      <c r="B139" s="846"/>
      <c r="C139" s="871" t="s">
        <v>92</v>
      </c>
      <c r="D139" s="872"/>
      <c r="E139" s="919">
        <v>5</v>
      </c>
      <c r="F139" s="872" t="s">
        <v>11</v>
      </c>
      <c r="G139" s="872" t="s">
        <v>2602</v>
      </c>
      <c r="H139" s="873"/>
      <c r="I139" s="864" t="s">
        <v>2487</v>
      </c>
      <c r="J139" s="864">
        <v>17</v>
      </c>
      <c r="K139" s="817">
        <f t="shared" si="13"/>
        <v>85</v>
      </c>
      <c r="L139" s="838"/>
      <c r="M139" s="865"/>
      <c r="N139" s="838"/>
      <c r="O139" s="865"/>
      <c r="P139" s="838"/>
      <c r="Q139" s="865"/>
      <c r="R139" s="838">
        <v>5</v>
      </c>
      <c r="S139" s="836">
        <f t="shared" si="12"/>
        <v>85</v>
      </c>
      <c r="T139" s="838"/>
      <c r="U139" s="865"/>
      <c r="V139" s="838"/>
      <c r="W139" s="865"/>
      <c r="X139" s="838"/>
      <c r="Y139" s="865"/>
      <c r="Z139" s="867"/>
      <c r="AA139" s="868"/>
      <c r="AB139" s="867"/>
      <c r="AC139" s="868"/>
      <c r="AD139" s="867"/>
      <c r="AE139" s="868"/>
      <c r="AF139" s="867"/>
      <c r="AG139" s="868"/>
      <c r="AH139" s="867"/>
      <c r="AI139" s="868"/>
    </row>
    <row r="140" spans="2:35" s="812" customFormat="1" ht="25.5">
      <c r="B140" s="846"/>
      <c r="C140" s="871" t="s">
        <v>99</v>
      </c>
      <c r="D140" s="872"/>
      <c r="E140" s="919">
        <v>2</v>
      </c>
      <c r="F140" s="872" t="s">
        <v>11</v>
      </c>
      <c r="G140" s="872" t="s">
        <v>2602</v>
      </c>
      <c r="H140" s="873"/>
      <c r="I140" s="864" t="s">
        <v>2487</v>
      </c>
      <c r="J140" s="864">
        <v>1378</v>
      </c>
      <c r="K140" s="817">
        <f t="shared" si="13"/>
        <v>2756</v>
      </c>
      <c r="L140" s="838"/>
      <c r="M140" s="865"/>
      <c r="N140" s="838"/>
      <c r="O140" s="865"/>
      <c r="P140" s="838"/>
      <c r="Q140" s="865"/>
      <c r="R140" s="838">
        <v>2</v>
      </c>
      <c r="S140" s="836">
        <f t="shared" si="12"/>
        <v>2756</v>
      </c>
      <c r="T140" s="838"/>
      <c r="U140" s="865"/>
      <c r="V140" s="838"/>
      <c r="W140" s="865"/>
      <c r="X140" s="838"/>
      <c r="Y140" s="865"/>
      <c r="Z140" s="867"/>
      <c r="AA140" s="868"/>
      <c r="AB140" s="867"/>
      <c r="AC140" s="868"/>
      <c r="AD140" s="867"/>
      <c r="AE140" s="868"/>
      <c r="AF140" s="867"/>
      <c r="AG140" s="868"/>
      <c r="AH140" s="867"/>
      <c r="AI140" s="868"/>
    </row>
    <row r="141" spans="2:35" s="812" customFormat="1" ht="25.5">
      <c r="B141" s="846"/>
      <c r="C141" s="871" t="s">
        <v>121</v>
      </c>
      <c r="D141" s="872"/>
      <c r="E141" s="919">
        <v>4</v>
      </c>
      <c r="F141" s="872" t="s">
        <v>26</v>
      </c>
      <c r="G141" s="872" t="s">
        <v>2602</v>
      </c>
      <c r="H141" s="873"/>
      <c r="I141" s="864" t="s">
        <v>2487</v>
      </c>
      <c r="J141" s="864">
        <v>28</v>
      </c>
      <c r="K141" s="817">
        <f t="shared" si="13"/>
        <v>112</v>
      </c>
      <c r="L141" s="838"/>
      <c r="M141" s="865"/>
      <c r="N141" s="838"/>
      <c r="O141" s="865"/>
      <c r="P141" s="838"/>
      <c r="Q141" s="865"/>
      <c r="R141" s="838">
        <v>4</v>
      </c>
      <c r="S141" s="836">
        <f t="shared" si="12"/>
        <v>112</v>
      </c>
      <c r="T141" s="838"/>
      <c r="U141" s="865"/>
      <c r="V141" s="838"/>
      <c r="W141" s="865"/>
      <c r="X141" s="838"/>
      <c r="Y141" s="865"/>
      <c r="Z141" s="867"/>
      <c r="AA141" s="868"/>
      <c r="AB141" s="867"/>
      <c r="AC141" s="868"/>
      <c r="AD141" s="867"/>
      <c r="AE141" s="868"/>
      <c r="AF141" s="867"/>
      <c r="AG141" s="868"/>
      <c r="AH141" s="867"/>
      <c r="AI141" s="868"/>
    </row>
    <row r="142" spans="2:35" s="812" customFormat="1" ht="25.5">
      <c r="B142" s="846"/>
      <c r="C142" s="871" t="s">
        <v>122</v>
      </c>
      <c r="D142" s="872"/>
      <c r="E142" s="919">
        <v>2</v>
      </c>
      <c r="F142" s="872" t="s">
        <v>11</v>
      </c>
      <c r="G142" s="872" t="s">
        <v>2602</v>
      </c>
      <c r="H142" s="873"/>
      <c r="I142" s="864" t="s">
        <v>2487</v>
      </c>
      <c r="J142" s="864">
        <v>33</v>
      </c>
      <c r="K142" s="817">
        <f t="shared" si="13"/>
        <v>66</v>
      </c>
      <c r="L142" s="838"/>
      <c r="M142" s="865"/>
      <c r="N142" s="838"/>
      <c r="O142" s="865"/>
      <c r="P142" s="838"/>
      <c r="Q142" s="865"/>
      <c r="R142" s="838">
        <v>2</v>
      </c>
      <c r="S142" s="836">
        <f t="shared" si="12"/>
        <v>66</v>
      </c>
      <c r="T142" s="838"/>
      <c r="U142" s="865"/>
      <c r="V142" s="838"/>
      <c r="W142" s="865"/>
      <c r="X142" s="838"/>
      <c r="Y142" s="865"/>
      <c r="Z142" s="867"/>
      <c r="AA142" s="868"/>
      <c r="AB142" s="867"/>
      <c r="AC142" s="868"/>
      <c r="AD142" s="867"/>
      <c r="AE142" s="868"/>
      <c r="AF142" s="867"/>
      <c r="AG142" s="868"/>
      <c r="AH142" s="867"/>
      <c r="AI142" s="868"/>
    </row>
    <row r="143" spans="2:35" s="812" customFormat="1" ht="25.5">
      <c r="B143" s="846"/>
      <c r="C143" s="871" t="s">
        <v>2603</v>
      </c>
      <c r="D143" s="872"/>
      <c r="E143" s="919">
        <v>10</v>
      </c>
      <c r="F143" s="872" t="s">
        <v>11</v>
      </c>
      <c r="G143" s="872" t="s">
        <v>2602</v>
      </c>
      <c r="H143" s="873"/>
      <c r="I143" s="864" t="s">
        <v>2487</v>
      </c>
      <c r="J143" s="864">
        <v>35</v>
      </c>
      <c r="K143" s="817">
        <f t="shared" si="13"/>
        <v>350</v>
      </c>
      <c r="L143" s="838"/>
      <c r="M143" s="865"/>
      <c r="N143" s="838"/>
      <c r="O143" s="865"/>
      <c r="P143" s="838"/>
      <c r="Q143" s="865"/>
      <c r="R143" s="838">
        <v>10</v>
      </c>
      <c r="S143" s="836">
        <f t="shared" si="12"/>
        <v>350</v>
      </c>
      <c r="T143" s="838"/>
      <c r="U143" s="865"/>
      <c r="V143" s="838"/>
      <c r="W143" s="865"/>
      <c r="X143" s="838"/>
      <c r="Y143" s="865"/>
      <c r="Z143" s="867"/>
      <c r="AA143" s="868"/>
      <c r="AB143" s="867"/>
      <c r="AC143" s="868"/>
      <c r="AD143" s="867"/>
      <c r="AE143" s="868"/>
      <c r="AF143" s="867"/>
      <c r="AG143" s="868"/>
      <c r="AH143" s="867"/>
      <c r="AI143" s="868"/>
    </row>
    <row r="144" spans="2:35" s="812" customFormat="1" ht="25.5">
      <c r="B144" s="846"/>
      <c r="C144" s="871" t="s">
        <v>2604</v>
      </c>
      <c r="D144" s="872"/>
      <c r="E144" s="919">
        <v>5</v>
      </c>
      <c r="F144" s="872" t="s">
        <v>11</v>
      </c>
      <c r="G144" s="872" t="s">
        <v>2602</v>
      </c>
      <c r="H144" s="873"/>
      <c r="I144" s="864" t="s">
        <v>2487</v>
      </c>
      <c r="J144" s="864">
        <v>31</v>
      </c>
      <c r="K144" s="817">
        <f t="shared" si="13"/>
        <v>155</v>
      </c>
      <c r="L144" s="838"/>
      <c r="M144" s="865"/>
      <c r="N144" s="838"/>
      <c r="O144" s="865"/>
      <c r="P144" s="838"/>
      <c r="Q144" s="865"/>
      <c r="R144" s="838">
        <v>5</v>
      </c>
      <c r="S144" s="836">
        <f t="shared" ref="S144:S178" si="14">+J144*R144</f>
        <v>155</v>
      </c>
      <c r="T144" s="838"/>
      <c r="U144" s="865"/>
      <c r="V144" s="838"/>
      <c r="W144" s="865"/>
      <c r="X144" s="838"/>
      <c r="Y144" s="865"/>
      <c r="Z144" s="867"/>
      <c r="AA144" s="868"/>
      <c r="AB144" s="867"/>
      <c r="AC144" s="868"/>
      <c r="AD144" s="867"/>
      <c r="AE144" s="868"/>
      <c r="AF144" s="867"/>
      <c r="AG144" s="868"/>
      <c r="AH144" s="867"/>
      <c r="AI144" s="868"/>
    </row>
    <row r="145" spans="2:35" s="812" customFormat="1" ht="25.5">
      <c r="B145" s="846"/>
      <c r="C145" s="871" t="s">
        <v>2605</v>
      </c>
      <c r="D145" s="872"/>
      <c r="E145" s="919">
        <v>1</v>
      </c>
      <c r="F145" s="872" t="s">
        <v>11</v>
      </c>
      <c r="G145" s="872" t="s">
        <v>2602</v>
      </c>
      <c r="H145" s="873"/>
      <c r="I145" s="864" t="s">
        <v>2487</v>
      </c>
      <c r="J145" s="864">
        <v>38.590000000000003</v>
      </c>
      <c r="K145" s="817">
        <f t="shared" si="13"/>
        <v>38.590000000000003</v>
      </c>
      <c r="L145" s="838"/>
      <c r="M145" s="865"/>
      <c r="N145" s="838"/>
      <c r="O145" s="865"/>
      <c r="P145" s="838"/>
      <c r="Q145" s="865"/>
      <c r="R145" s="838">
        <v>1</v>
      </c>
      <c r="S145" s="836">
        <f t="shared" si="14"/>
        <v>38.590000000000003</v>
      </c>
      <c r="T145" s="838"/>
      <c r="U145" s="865"/>
      <c r="V145" s="838"/>
      <c r="W145" s="865"/>
      <c r="X145" s="838"/>
      <c r="Y145" s="865"/>
      <c r="Z145" s="867"/>
      <c r="AA145" s="868"/>
      <c r="AB145" s="867"/>
      <c r="AC145" s="868"/>
      <c r="AD145" s="867"/>
      <c r="AE145" s="868"/>
      <c r="AF145" s="867"/>
      <c r="AG145" s="868"/>
      <c r="AH145" s="867"/>
      <c r="AI145" s="868"/>
    </row>
    <row r="146" spans="2:35" s="812" customFormat="1" ht="25.5">
      <c r="B146" s="846"/>
      <c r="C146" s="871" t="s">
        <v>2606</v>
      </c>
      <c r="D146" s="872"/>
      <c r="E146" s="919">
        <v>10</v>
      </c>
      <c r="F146" s="872" t="s">
        <v>11</v>
      </c>
      <c r="G146" s="872" t="s">
        <v>2602</v>
      </c>
      <c r="H146" s="873"/>
      <c r="I146" s="864" t="s">
        <v>2487</v>
      </c>
      <c r="J146" s="864">
        <v>397.97</v>
      </c>
      <c r="K146" s="817">
        <f t="shared" si="13"/>
        <v>3979.7000000000003</v>
      </c>
      <c r="L146" s="838"/>
      <c r="M146" s="865"/>
      <c r="N146" s="838"/>
      <c r="O146" s="865"/>
      <c r="P146" s="838"/>
      <c r="Q146" s="865"/>
      <c r="R146" s="838">
        <v>10</v>
      </c>
      <c r="S146" s="836">
        <f t="shared" si="14"/>
        <v>3979.7000000000003</v>
      </c>
      <c r="T146" s="838"/>
      <c r="U146" s="865"/>
      <c r="V146" s="838"/>
      <c r="W146" s="865"/>
      <c r="X146" s="838"/>
      <c r="Y146" s="865"/>
      <c r="Z146" s="867"/>
      <c r="AA146" s="868"/>
      <c r="AB146" s="867"/>
      <c r="AC146" s="868"/>
      <c r="AD146" s="867"/>
      <c r="AE146" s="868"/>
      <c r="AF146" s="867"/>
      <c r="AG146" s="868"/>
      <c r="AH146" s="867"/>
      <c r="AI146" s="868"/>
    </row>
    <row r="147" spans="2:35" s="812" customFormat="1" ht="25.5">
      <c r="B147" s="846"/>
      <c r="C147" s="871" t="s">
        <v>2607</v>
      </c>
      <c r="D147" s="872"/>
      <c r="E147" s="919">
        <v>1</v>
      </c>
      <c r="F147" s="872" t="s">
        <v>11</v>
      </c>
      <c r="G147" s="872" t="s">
        <v>2602</v>
      </c>
      <c r="H147" s="873"/>
      <c r="I147" s="864" t="s">
        <v>2487</v>
      </c>
      <c r="J147" s="864">
        <v>5800</v>
      </c>
      <c r="K147" s="817">
        <f t="shared" si="13"/>
        <v>5800</v>
      </c>
      <c r="L147" s="838"/>
      <c r="M147" s="865"/>
      <c r="N147" s="838"/>
      <c r="O147" s="865"/>
      <c r="P147" s="838"/>
      <c r="Q147" s="865"/>
      <c r="R147" s="838">
        <v>1</v>
      </c>
      <c r="S147" s="836">
        <f t="shared" si="14"/>
        <v>5800</v>
      </c>
      <c r="T147" s="838"/>
      <c r="U147" s="865"/>
      <c r="V147" s="838"/>
      <c r="W147" s="865"/>
      <c r="X147" s="838"/>
      <c r="Y147" s="865"/>
      <c r="Z147" s="867"/>
      <c r="AA147" s="868"/>
      <c r="AB147" s="867"/>
      <c r="AC147" s="868"/>
      <c r="AD147" s="867"/>
      <c r="AE147" s="868"/>
      <c r="AF147" s="867"/>
      <c r="AG147" s="868"/>
      <c r="AH147" s="867"/>
      <c r="AI147" s="868"/>
    </row>
    <row r="148" spans="2:35" s="812" customFormat="1" ht="12.75">
      <c r="B148" s="846"/>
      <c r="C148" s="874" t="s">
        <v>2608</v>
      </c>
      <c r="D148" s="874"/>
      <c r="E148" s="919">
        <v>8</v>
      </c>
      <c r="F148" s="875" t="s">
        <v>1048</v>
      </c>
      <c r="G148" s="875" t="s">
        <v>2609</v>
      </c>
      <c r="H148" s="876"/>
      <c r="I148" s="877" t="s">
        <v>2610</v>
      </c>
      <c r="J148" s="877">
        <v>55</v>
      </c>
      <c r="K148" s="817">
        <f t="shared" ref="K148:K158" si="15">E148*J148</f>
        <v>440</v>
      </c>
      <c r="L148" s="838"/>
      <c r="M148" s="878"/>
      <c r="N148" s="838"/>
      <c r="O148" s="878"/>
      <c r="P148" s="838"/>
      <c r="Q148" s="878"/>
      <c r="R148" s="879">
        <f t="shared" ref="R148:R178" si="16">+E148</f>
        <v>8</v>
      </c>
      <c r="S148" s="836">
        <f t="shared" si="14"/>
        <v>440</v>
      </c>
      <c r="T148" s="869"/>
      <c r="U148" s="880"/>
      <c r="V148" s="838"/>
      <c r="W148" s="878"/>
      <c r="X148" s="838"/>
      <c r="Y148" s="878"/>
      <c r="Z148" s="867"/>
      <c r="AA148" s="881"/>
      <c r="AB148" s="867"/>
      <c r="AC148" s="881"/>
      <c r="AD148" s="867"/>
      <c r="AE148" s="881"/>
      <c r="AF148" s="867"/>
      <c r="AG148" s="881"/>
      <c r="AH148" s="867"/>
      <c r="AI148" s="881"/>
    </row>
    <row r="149" spans="2:35" s="812" customFormat="1" ht="12.75">
      <c r="B149" s="846"/>
      <c r="C149" s="874" t="s">
        <v>2611</v>
      </c>
      <c r="D149" s="874"/>
      <c r="E149" s="919">
        <v>2</v>
      </c>
      <c r="F149" s="875" t="s">
        <v>108</v>
      </c>
      <c r="G149" s="875" t="s">
        <v>2609</v>
      </c>
      <c r="H149" s="876"/>
      <c r="I149" s="877" t="s">
        <v>2610</v>
      </c>
      <c r="J149" s="877">
        <v>16</v>
      </c>
      <c r="K149" s="817">
        <f t="shared" si="15"/>
        <v>32</v>
      </c>
      <c r="L149" s="838"/>
      <c r="M149" s="878"/>
      <c r="N149" s="838"/>
      <c r="O149" s="878"/>
      <c r="P149" s="838"/>
      <c r="Q149" s="878"/>
      <c r="R149" s="838">
        <f t="shared" si="16"/>
        <v>2</v>
      </c>
      <c r="S149" s="836">
        <f t="shared" si="14"/>
        <v>32</v>
      </c>
      <c r="T149" s="869"/>
      <c r="U149" s="880"/>
      <c r="V149" s="838"/>
      <c r="W149" s="878"/>
      <c r="X149" s="838"/>
      <c r="Y149" s="878"/>
      <c r="Z149" s="867"/>
      <c r="AA149" s="881"/>
      <c r="AB149" s="867"/>
      <c r="AC149" s="881"/>
      <c r="AD149" s="867"/>
      <c r="AE149" s="881"/>
      <c r="AF149" s="867"/>
      <c r="AG149" s="881"/>
      <c r="AH149" s="867"/>
      <c r="AI149" s="881"/>
    </row>
    <row r="150" spans="2:35" s="812" customFormat="1" ht="12.75">
      <c r="B150" s="846"/>
      <c r="C150" s="874" t="s">
        <v>2612</v>
      </c>
      <c r="D150" s="874"/>
      <c r="E150" s="919">
        <v>20</v>
      </c>
      <c r="F150" s="875" t="s">
        <v>108</v>
      </c>
      <c r="G150" s="875" t="s">
        <v>2609</v>
      </c>
      <c r="H150" s="876"/>
      <c r="I150" s="877" t="s">
        <v>2610</v>
      </c>
      <c r="J150" s="877">
        <v>6</v>
      </c>
      <c r="K150" s="817">
        <f t="shared" si="15"/>
        <v>120</v>
      </c>
      <c r="L150" s="838"/>
      <c r="M150" s="878"/>
      <c r="N150" s="838"/>
      <c r="O150" s="878"/>
      <c r="P150" s="838"/>
      <c r="Q150" s="878"/>
      <c r="R150" s="838">
        <f t="shared" si="16"/>
        <v>20</v>
      </c>
      <c r="S150" s="836">
        <f t="shared" si="14"/>
        <v>120</v>
      </c>
      <c r="T150" s="869"/>
      <c r="U150" s="880"/>
      <c r="V150" s="838"/>
      <c r="W150" s="878"/>
      <c r="X150" s="838"/>
      <c r="Y150" s="878"/>
      <c r="Z150" s="867"/>
      <c r="AA150" s="881"/>
      <c r="AB150" s="867"/>
      <c r="AC150" s="881"/>
      <c r="AD150" s="867"/>
      <c r="AE150" s="881"/>
      <c r="AF150" s="867"/>
      <c r="AG150" s="881"/>
      <c r="AH150" s="867"/>
      <c r="AI150" s="881"/>
    </row>
    <row r="151" spans="2:35" s="812" customFormat="1" ht="12.75">
      <c r="B151" s="846"/>
      <c r="C151" s="874" t="s">
        <v>2613</v>
      </c>
      <c r="D151" s="874"/>
      <c r="E151" s="919">
        <v>3</v>
      </c>
      <c r="F151" s="875" t="s">
        <v>108</v>
      </c>
      <c r="G151" s="875" t="s">
        <v>2609</v>
      </c>
      <c r="H151" s="876"/>
      <c r="I151" s="877" t="s">
        <v>2610</v>
      </c>
      <c r="J151" s="877">
        <v>107</v>
      </c>
      <c r="K151" s="817">
        <f t="shared" si="15"/>
        <v>321</v>
      </c>
      <c r="L151" s="838"/>
      <c r="M151" s="878"/>
      <c r="N151" s="838"/>
      <c r="O151" s="878"/>
      <c r="P151" s="838"/>
      <c r="Q151" s="878"/>
      <c r="R151" s="838">
        <f t="shared" si="16"/>
        <v>3</v>
      </c>
      <c r="S151" s="836">
        <f t="shared" si="14"/>
        <v>321</v>
      </c>
      <c r="T151" s="869"/>
      <c r="U151" s="880"/>
      <c r="V151" s="838"/>
      <c r="W151" s="878"/>
      <c r="X151" s="838"/>
      <c r="Y151" s="878"/>
      <c r="Z151" s="867"/>
      <c r="AA151" s="881"/>
      <c r="AB151" s="867"/>
      <c r="AC151" s="881"/>
      <c r="AD151" s="867"/>
      <c r="AE151" s="881"/>
      <c r="AF151" s="867"/>
      <c r="AG151" s="881"/>
      <c r="AH151" s="867"/>
      <c r="AI151" s="881"/>
    </row>
    <row r="152" spans="2:35" s="812" customFormat="1" ht="12.75">
      <c r="B152" s="846"/>
      <c r="C152" s="874" t="s">
        <v>2565</v>
      </c>
      <c r="D152" s="874"/>
      <c r="E152" s="919">
        <v>2</v>
      </c>
      <c r="F152" s="875" t="s">
        <v>56</v>
      </c>
      <c r="G152" s="875" t="s">
        <v>2609</v>
      </c>
      <c r="H152" s="876"/>
      <c r="I152" s="877" t="s">
        <v>2610</v>
      </c>
      <c r="J152" s="877">
        <v>14</v>
      </c>
      <c r="K152" s="817">
        <f t="shared" si="15"/>
        <v>28</v>
      </c>
      <c r="L152" s="838"/>
      <c r="M152" s="878"/>
      <c r="N152" s="838"/>
      <c r="O152" s="878"/>
      <c r="P152" s="838"/>
      <c r="Q152" s="878"/>
      <c r="R152" s="838">
        <f t="shared" si="16"/>
        <v>2</v>
      </c>
      <c r="S152" s="836">
        <f t="shared" si="14"/>
        <v>28</v>
      </c>
      <c r="T152" s="869"/>
      <c r="U152" s="880"/>
      <c r="V152" s="838"/>
      <c r="W152" s="878"/>
      <c r="X152" s="838"/>
      <c r="Y152" s="878"/>
      <c r="Z152" s="867"/>
      <c r="AA152" s="881"/>
      <c r="AB152" s="867"/>
      <c r="AC152" s="881"/>
      <c r="AD152" s="867"/>
      <c r="AE152" s="881"/>
      <c r="AF152" s="867"/>
      <c r="AG152" s="881"/>
      <c r="AH152" s="867"/>
      <c r="AI152" s="881"/>
    </row>
    <row r="153" spans="2:35" s="812" customFormat="1" ht="12.75">
      <c r="B153" s="846"/>
      <c r="C153" s="874" t="s">
        <v>2566</v>
      </c>
      <c r="D153" s="874"/>
      <c r="E153" s="919">
        <v>8</v>
      </c>
      <c r="F153" s="875" t="s">
        <v>108</v>
      </c>
      <c r="G153" s="875" t="s">
        <v>2609</v>
      </c>
      <c r="H153" s="876"/>
      <c r="I153" s="877" t="s">
        <v>2610</v>
      </c>
      <c r="J153" s="877">
        <v>17</v>
      </c>
      <c r="K153" s="817">
        <f t="shared" si="15"/>
        <v>136</v>
      </c>
      <c r="L153" s="838"/>
      <c r="M153" s="878"/>
      <c r="N153" s="838"/>
      <c r="O153" s="878"/>
      <c r="P153" s="838"/>
      <c r="Q153" s="878"/>
      <c r="R153" s="838">
        <f t="shared" si="16"/>
        <v>8</v>
      </c>
      <c r="S153" s="836">
        <f t="shared" si="14"/>
        <v>136</v>
      </c>
      <c r="T153" s="869"/>
      <c r="U153" s="880"/>
      <c r="V153" s="838"/>
      <c r="W153" s="878"/>
      <c r="X153" s="838"/>
      <c r="Y153" s="878"/>
      <c r="Z153" s="867"/>
      <c r="AA153" s="881"/>
      <c r="AB153" s="867"/>
      <c r="AC153" s="881"/>
      <c r="AD153" s="867"/>
      <c r="AE153" s="881"/>
      <c r="AF153" s="867"/>
      <c r="AG153" s="881"/>
      <c r="AH153" s="867"/>
      <c r="AI153" s="881"/>
    </row>
    <row r="154" spans="2:35" s="812" customFormat="1" ht="12.75">
      <c r="B154" s="846"/>
      <c r="C154" s="874" t="s">
        <v>2614</v>
      </c>
      <c r="D154" s="874"/>
      <c r="E154" s="919">
        <v>10</v>
      </c>
      <c r="F154" s="875" t="s">
        <v>108</v>
      </c>
      <c r="G154" s="875" t="s">
        <v>2609</v>
      </c>
      <c r="H154" s="876"/>
      <c r="I154" s="877" t="s">
        <v>2610</v>
      </c>
      <c r="J154" s="877">
        <v>17</v>
      </c>
      <c r="K154" s="817">
        <f t="shared" si="15"/>
        <v>170</v>
      </c>
      <c r="L154" s="838"/>
      <c r="M154" s="878"/>
      <c r="N154" s="838"/>
      <c r="O154" s="878"/>
      <c r="P154" s="838"/>
      <c r="Q154" s="878"/>
      <c r="R154" s="838">
        <f t="shared" si="16"/>
        <v>10</v>
      </c>
      <c r="S154" s="836">
        <f t="shared" si="14"/>
        <v>170</v>
      </c>
      <c r="T154" s="869"/>
      <c r="U154" s="880"/>
      <c r="V154" s="838"/>
      <c r="W154" s="878"/>
      <c r="X154" s="838"/>
      <c r="Y154" s="878"/>
      <c r="Z154" s="867"/>
      <c r="AA154" s="881"/>
      <c r="AB154" s="867"/>
      <c r="AC154" s="881"/>
      <c r="AD154" s="867"/>
      <c r="AE154" s="881"/>
      <c r="AF154" s="867"/>
      <c r="AG154" s="881"/>
      <c r="AH154" s="867"/>
      <c r="AI154" s="881"/>
    </row>
    <row r="155" spans="2:35" s="812" customFormat="1" ht="12.75">
      <c r="B155" s="846"/>
      <c r="C155" s="874" t="s">
        <v>2568</v>
      </c>
      <c r="D155" s="874"/>
      <c r="E155" s="919">
        <v>2</v>
      </c>
      <c r="F155" s="875" t="s">
        <v>1048</v>
      </c>
      <c r="G155" s="875" t="s">
        <v>2609</v>
      </c>
      <c r="H155" s="876"/>
      <c r="I155" s="877" t="s">
        <v>2610</v>
      </c>
      <c r="J155" s="877">
        <v>22</v>
      </c>
      <c r="K155" s="817">
        <f t="shared" si="15"/>
        <v>44</v>
      </c>
      <c r="L155" s="838"/>
      <c r="M155" s="878"/>
      <c r="N155" s="838"/>
      <c r="O155" s="878"/>
      <c r="P155" s="838"/>
      <c r="Q155" s="878"/>
      <c r="R155" s="838">
        <f t="shared" si="16"/>
        <v>2</v>
      </c>
      <c r="S155" s="836">
        <f t="shared" si="14"/>
        <v>44</v>
      </c>
      <c r="T155" s="869"/>
      <c r="U155" s="880"/>
      <c r="V155" s="838"/>
      <c r="W155" s="878"/>
      <c r="X155" s="838"/>
      <c r="Y155" s="878"/>
      <c r="Z155" s="867"/>
      <c r="AA155" s="881"/>
      <c r="AB155" s="867"/>
      <c r="AC155" s="881"/>
      <c r="AD155" s="867"/>
      <c r="AE155" s="881"/>
      <c r="AF155" s="867"/>
      <c r="AG155" s="881"/>
      <c r="AH155" s="867"/>
      <c r="AI155" s="881"/>
    </row>
    <row r="156" spans="2:35" s="812" customFormat="1" ht="12.75">
      <c r="B156" s="846"/>
      <c r="C156" s="874" t="s">
        <v>2615</v>
      </c>
      <c r="D156" s="874"/>
      <c r="E156" s="919">
        <v>10</v>
      </c>
      <c r="F156" s="875" t="s">
        <v>1048</v>
      </c>
      <c r="G156" s="875" t="s">
        <v>2609</v>
      </c>
      <c r="H156" s="876"/>
      <c r="I156" s="877" t="s">
        <v>2610</v>
      </c>
      <c r="J156" s="877">
        <v>17</v>
      </c>
      <c r="K156" s="817">
        <f t="shared" si="15"/>
        <v>170</v>
      </c>
      <c r="L156" s="838"/>
      <c r="M156" s="878"/>
      <c r="N156" s="838"/>
      <c r="O156" s="878"/>
      <c r="P156" s="838"/>
      <c r="Q156" s="878"/>
      <c r="R156" s="838">
        <f t="shared" si="16"/>
        <v>10</v>
      </c>
      <c r="S156" s="836">
        <f t="shared" si="14"/>
        <v>170</v>
      </c>
      <c r="T156" s="869"/>
      <c r="U156" s="880"/>
      <c r="V156" s="838"/>
      <c r="W156" s="878"/>
      <c r="X156" s="838"/>
      <c r="Y156" s="878"/>
      <c r="Z156" s="867"/>
      <c r="AA156" s="881"/>
      <c r="AB156" s="867"/>
      <c r="AC156" s="881"/>
      <c r="AD156" s="867"/>
      <c r="AE156" s="881"/>
      <c r="AF156" s="867"/>
      <c r="AG156" s="881"/>
      <c r="AH156" s="867"/>
      <c r="AI156" s="881"/>
    </row>
    <row r="157" spans="2:35" s="812" customFormat="1" ht="12.75">
      <c r="B157" s="846"/>
      <c r="C157" s="874" t="s">
        <v>2616</v>
      </c>
      <c r="D157" s="874"/>
      <c r="E157" s="919">
        <v>2</v>
      </c>
      <c r="F157" s="875" t="s">
        <v>108</v>
      </c>
      <c r="G157" s="875" t="s">
        <v>2609</v>
      </c>
      <c r="H157" s="876"/>
      <c r="I157" s="877" t="s">
        <v>2610</v>
      </c>
      <c r="J157" s="877">
        <v>15</v>
      </c>
      <c r="K157" s="817">
        <f t="shared" si="15"/>
        <v>30</v>
      </c>
      <c r="L157" s="838"/>
      <c r="M157" s="878"/>
      <c r="N157" s="838"/>
      <c r="O157" s="878"/>
      <c r="P157" s="838"/>
      <c r="Q157" s="878"/>
      <c r="R157" s="838">
        <f t="shared" si="16"/>
        <v>2</v>
      </c>
      <c r="S157" s="836">
        <f t="shared" si="14"/>
        <v>30</v>
      </c>
      <c r="T157" s="869"/>
      <c r="U157" s="880"/>
      <c r="V157" s="838"/>
      <c r="W157" s="878"/>
      <c r="X157" s="838"/>
      <c r="Y157" s="878"/>
      <c r="Z157" s="867"/>
      <c r="AA157" s="881"/>
      <c r="AB157" s="867"/>
      <c r="AC157" s="881"/>
      <c r="AD157" s="867"/>
      <c r="AE157" s="881"/>
      <c r="AF157" s="867"/>
      <c r="AG157" s="881"/>
      <c r="AH157" s="867"/>
      <c r="AI157" s="881"/>
    </row>
    <row r="158" spans="2:35" s="812" customFormat="1" ht="12.75">
      <c r="B158" s="846"/>
      <c r="C158" s="874" t="s">
        <v>2617</v>
      </c>
      <c r="D158" s="874"/>
      <c r="E158" s="919">
        <v>10</v>
      </c>
      <c r="F158" s="875" t="s">
        <v>108</v>
      </c>
      <c r="G158" s="875" t="s">
        <v>2609</v>
      </c>
      <c r="H158" s="876"/>
      <c r="I158" s="877" t="s">
        <v>2610</v>
      </c>
      <c r="J158" s="877">
        <v>14</v>
      </c>
      <c r="K158" s="817">
        <f t="shared" si="15"/>
        <v>140</v>
      </c>
      <c r="L158" s="838"/>
      <c r="M158" s="878"/>
      <c r="N158" s="838"/>
      <c r="O158" s="878"/>
      <c r="P158" s="838"/>
      <c r="Q158" s="878"/>
      <c r="R158" s="838">
        <f t="shared" si="16"/>
        <v>10</v>
      </c>
      <c r="S158" s="836">
        <f t="shared" si="14"/>
        <v>140</v>
      </c>
      <c r="T158" s="869"/>
      <c r="U158" s="880"/>
      <c r="V158" s="838"/>
      <c r="W158" s="878"/>
      <c r="X158" s="838"/>
      <c r="Y158" s="878"/>
      <c r="Z158" s="867"/>
      <c r="AA158" s="881"/>
      <c r="AB158" s="867"/>
      <c r="AC158" s="881"/>
      <c r="AD158" s="867"/>
      <c r="AE158" s="881"/>
      <c r="AF158" s="867"/>
      <c r="AG158" s="881"/>
      <c r="AH158" s="867"/>
      <c r="AI158" s="881"/>
    </row>
    <row r="159" spans="2:35" s="812" customFormat="1" ht="12.75">
      <c r="B159" s="846"/>
      <c r="C159" s="874" t="s">
        <v>2618</v>
      </c>
      <c r="D159" s="874"/>
      <c r="E159" s="919">
        <v>2</v>
      </c>
      <c r="F159" s="875" t="s">
        <v>108</v>
      </c>
      <c r="G159" s="875" t="s">
        <v>2609</v>
      </c>
      <c r="H159" s="876"/>
      <c r="I159" s="877" t="s">
        <v>2610</v>
      </c>
      <c r="J159" s="877">
        <v>299</v>
      </c>
      <c r="K159" s="817">
        <f>J159*E159</f>
        <v>598</v>
      </c>
      <c r="L159" s="838"/>
      <c r="M159" s="878"/>
      <c r="N159" s="838"/>
      <c r="O159" s="878"/>
      <c r="P159" s="838"/>
      <c r="Q159" s="878"/>
      <c r="R159" s="838">
        <f t="shared" si="16"/>
        <v>2</v>
      </c>
      <c r="S159" s="836">
        <f t="shared" si="14"/>
        <v>598</v>
      </c>
      <c r="T159" s="869"/>
      <c r="U159" s="880"/>
      <c r="V159" s="838"/>
      <c r="W159" s="878"/>
      <c r="X159" s="838"/>
      <c r="Y159" s="878"/>
      <c r="Z159" s="867"/>
      <c r="AA159" s="881"/>
      <c r="AB159" s="867"/>
      <c r="AC159" s="881"/>
      <c r="AD159" s="867"/>
      <c r="AE159" s="881"/>
      <c r="AF159" s="867"/>
      <c r="AG159" s="881"/>
      <c r="AH159" s="867"/>
      <c r="AI159" s="881"/>
    </row>
    <row r="160" spans="2:35" s="812" customFormat="1" ht="12.75">
      <c r="B160" s="846"/>
      <c r="C160" s="874" t="s">
        <v>2619</v>
      </c>
      <c r="D160" s="874"/>
      <c r="E160" s="919">
        <v>1</v>
      </c>
      <c r="F160" s="875" t="s">
        <v>115</v>
      </c>
      <c r="G160" s="875" t="s">
        <v>2609</v>
      </c>
      <c r="H160" s="876"/>
      <c r="I160" s="877" t="s">
        <v>2610</v>
      </c>
      <c r="J160" s="877">
        <v>36</v>
      </c>
      <c r="K160" s="817">
        <f>J160*E160</f>
        <v>36</v>
      </c>
      <c r="L160" s="838"/>
      <c r="M160" s="878"/>
      <c r="N160" s="838"/>
      <c r="O160" s="878"/>
      <c r="P160" s="838"/>
      <c r="Q160" s="878"/>
      <c r="R160" s="838">
        <f t="shared" si="16"/>
        <v>1</v>
      </c>
      <c r="S160" s="836">
        <f t="shared" si="14"/>
        <v>36</v>
      </c>
      <c r="T160" s="869"/>
      <c r="U160" s="880"/>
      <c r="V160" s="838"/>
      <c r="W160" s="878"/>
      <c r="X160" s="838"/>
      <c r="Y160" s="878"/>
      <c r="Z160" s="867"/>
      <c r="AA160" s="881"/>
      <c r="AB160" s="867"/>
      <c r="AC160" s="881"/>
      <c r="AD160" s="867"/>
      <c r="AE160" s="881"/>
      <c r="AF160" s="867"/>
      <c r="AG160" s="881"/>
      <c r="AH160" s="867"/>
      <c r="AI160" s="881"/>
    </row>
    <row r="161" spans="2:35" s="812" customFormat="1" ht="12.75">
      <c r="B161" s="846"/>
      <c r="C161" s="874" t="s">
        <v>2620</v>
      </c>
      <c r="D161" s="874"/>
      <c r="E161" s="919">
        <v>4</v>
      </c>
      <c r="F161" s="875" t="s">
        <v>1048</v>
      </c>
      <c r="G161" s="875" t="s">
        <v>2609</v>
      </c>
      <c r="H161" s="876"/>
      <c r="I161" s="877" t="s">
        <v>2610</v>
      </c>
      <c r="J161" s="877">
        <v>35</v>
      </c>
      <c r="K161" s="817">
        <f>E161*J161</f>
        <v>140</v>
      </c>
      <c r="L161" s="838"/>
      <c r="M161" s="878"/>
      <c r="N161" s="838"/>
      <c r="O161" s="878"/>
      <c r="P161" s="838"/>
      <c r="Q161" s="878"/>
      <c r="R161" s="838">
        <f t="shared" si="16"/>
        <v>4</v>
      </c>
      <c r="S161" s="836">
        <f t="shared" si="14"/>
        <v>140</v>
      </c>
      <c r="T161" s="869"/>
      <c r="U161" s="880"/>
      <c r="V161" s="838"/>
      <c r="W161" s="878"/>
      <c r="X161" s="838"/>
      <c r="Y161" s="878"/>
      <c r="Z161" s="867"/>
      <c r="AA161" s="881"/>
      <c r="AB161" s="867"/>
      <c r="AC161" s="881"/>
      <c r="AD161" s="867"/>
      <c r="AE161" s="881"/>
      <c r="AF161" s="867"/>
      <c r="AG161" s="881"/>
      <c r="AH161" s="867"/>
      <c r="AI161" s="881"/>
    </row>
    <row r="162" spans="2:35" s="812" customFormat="1" ht="12.75">
      <c r="B162" s="846"/>
      <c r="C162" s="874" t="s">
        <v>2621</v>
      </c>
      <c r="D162" s="874"/>
      <c r="E162" s="919">
        <v>8</v>
      </c>
      <c r="F162" s="875" t="s">
        <v>108</v>
      </c>
      <c r="G162" s="875" t="s">
        <v>2609</v>
      </c>
      <c r="H162" s="876"/>
      <c r="I162" s="877" t="s">
        <v>2610</v>
      </c>
      <c r="J162" s="877">
        <v>30</v>
      </c>
      <c r="K162" s="817">
        <f>E162*J162</f>
        <v>240</v>
      </c>
      <c r="L162" s="838"/>
      <c r="M162" s="878"/>
      <c r="N162" s="838"/>
      <c r="O162" s="878"/>
      <c r="P162" s="838"/>
      <c r="Q162" s="878"/>
      <c r="R162" s="838">
        <f t="shared" si="16"/>
        <v>8</v>
      </c>
      <c r="S162" s="836">
        <f t="shared" si="14"/>
        <v>240</v>
      </c>
      <c r="T162" s="869"/>
      <c r="U162" s="880"/>
      <c r="V162" s="838"/>
      <c r="W162" s="878"/>
      <c r="X162" s="838"/>
      <c r="Y162" s="878"/>
      <c r="Z162" s="867"/>
      <c r="AA162" s="881"/>
      <c r="AB162" s="867"/>
      <c r="AC162" s="881"/>
      <c r="AD162" s="867"/>
      <c r="AE162" s="881"/>
      <c r="AF162" s="867"/>
      <c r="AG162" s="881"/>
      <c r="AH162" s="867"/>
      <c r="AI162" s="881"/>
    </row>
    <row r="163" spans="2:35" s="812" customFormat="1" ht="12.75">
      <c r="B163" s="846"/>
      <c r="C163" s="874" t="s">
        <v>2622</v>
      </c>
      <c r="D163" s="874"/>
      <c r="E163" s="919">
        <v>8</v>
      </c>
      <c r="F163" s="875" t="s">
        <v>1048</v>
      </c>
      <c r="G163" s="875" t="s">
        <v>2609</v>
      </c>
      <c r="H163" s="876"/>
      <c r="I163" s="877" t="s">
        <v>2610</v>
      </c>
      <c r="J163" s="877">
        <v>67</v>
      </c>
      <c r="K163" s="817">
        <f>E163*J163</f>
        <v>536</v>
      </c>
      <c r="L163" s="838"/>
      <c r="M163" s="878"/>
      <c r="N163" s="838"/>
      <c r="O163" s="878"/>
      <c r="P163" s="838"/>
      <c r="Q163" s="878"/>
      <c r="R163" s="838">
        <f t="shared" si="16"/>
        <v>8</v>
      </c>
      <c r="S163" s="836">
        <f t="shared" si="14"/>
        <v>536</v>
      </c>
      <c r="T163" s="869"/>
      <c r="U163" s="880"/>
      <c r="V163" s="838"/>
      <c r="W163" s="878"/>
      <c r="X163" s="838"/>
      <c r="Y163" s="878"/>
      <c r="Z163" s="867"/>
      <c r="AA163" s="881"/>
      <c r="AB163" s="867"/>
      <c r="AC163" s="881"/>
      <c r="AD163" s="867"/>
      <c r="AE163" s="881"/>
      <c r="AF163" s="867"/>
      <c r="AG163" s="881"/>
      <c r="AH163" s="867"/>
      <c r="AI163" s="881"/>
    </row>
    <row r="164" spans="2:35" s="812" customFormat="1" ht="12.75">
      <c r="B164" s="846"/>
      <c r="C164" s="874" t="s">
        <v>2623</v>
      </c>
      <c r="D164" s="874"/>
      <c r="E164" s="919">
        <v>3</v>
      </c>
      <c r="F164" s="875" t="s">
        <v>56</v>
      </c>
      <c r="G164" s="875" t="s">
        <v>2609</v>
      </c>
      <c r="H164" s="876"/>
      <c r="I164" s="877" t="s">
        <v>2610</v>
      </c>
      <c r="J164" s="877">
        <v>46</v>
      </c>
      <c r="K164" s="817">
        <f>J164*E164</f>
        <v>138</v>
      </c>
      <c r="L164" s="838"/>
      <c r="M164" s="878"/>
      <c r="N164" s="838"/>
      <c r="O164" s="878"/>
      <c r="P164" s="838"/>
      <c r="Q164" s="878"/>
      <c r="R164" s="838">
        <f t="shared" si="16"/>
        <v>3</v>
      </c>
      <c r="S164" s="836">
        <f t="shared" si="14"/>
        <v>138</v>
      </c>
      <c r="T164" s="869"/>
      <c r="U164" s="880"/>
      <c r="V164" s="838"/>
      <c r="W164" s="878"/>
      <c r="X164" s="838"/>
      <c r="Y164" s="878"/>
      <c r="Z164" s="867"/>
      <c r="AA164" s="881"/>
      <c r="AB164" s="867"/>
      <c r="AC164" s="881"/>
      <c r="AD164" s="867"/>
      <c r="AE164" s="881"/>
      <c r="AF164" s="867"/>
      <c r="AG164" s="881"/>
      <c r="AH164" s="867"/>
      <c r="AI164" s="881"/>
    </row>
    <row r="165" spans="2:35" s="812" customFormat="1" ht="12.75">
      <c r="B165" s="846"/>
      <c r="C165" s="874" t="s">
        <v>2624</v>
      </c>
      <c r="D165" s="874"/>
      <c r="E165" s="919">
        <v>3</v>
      </c>
      <c r="F165" s="875" t="s">
        <v>2545</v>
      </c>
      <c r="G165" s="875" t="s">
        <v>2609</v>
      </c>
      <c r="H165" s="876"/>
      <c r="I165" s="877" t="s">
        <v>2610</v>
      </c>
      <c r="J165" s="877">
        <v>135</v>
      </c>
      <c r="K165" s="817">
        <f>E165*J165</f>
        <v>405</v>
      </c>
      <c r="L165" s="838"/>
      <c r="M165" s="878"/>
      <c r="N165" s="838"/>
      <c r="O165" s="878"/>
      <c r="P165" s="838"/>
      <c r="Q165" s="878"/>
      <c r="R165" s="838">
        <f t="shared" si="16"/>
        <v>3</v>
      </c>
      <c r="S165" s="836">
        <f t="shared" si="14"/>
        <v>405</v>
      </c>
      <c r="T165" s="869"/>
      <c r="U165" s="880"/>
      <c r="V165" s="838"/>
      <c r="W165" s="878"/>
      <c r="X165" s="838"/>
      <c r="Y165" s="878"/>
      <c r="Z165" s="867"/>
      <c r="AA165" s="881"/>
      <c r="AB165" s="867"/>
      <c r="AC165" s="881"/>
      <c r="AD165" s="867"/>
      <c r="AE165" s="881"/>
      <c r="AF165" s="867"/>
      <c r="AG165" s="881"/>
      <c r="AH165" s="867"/>
      <c r="AI165" s="881"/>
    </row>
    <row r="166" spans="2:35" s="812" customFormat="1" ht="12.75">
      <c r="B166" s="846"/>
      <c r="C166" s="874" t="s">
        <v>2582</v>
      </c>
      <c r="D166" s="874"/>
      <c r="E166" s="919">
        <v>2</v>
      </c>
      <c r="F166" s="875" t="s">
        <v>108</v>
      </c>
      <c r="G166" s="875" t="s">
        <v>2609</v>
      </c>
      <c r="H166" s="876"/>
      <c r="I166" s="877" t="s">
        <v>2610</v>
      </c>
      <c r="J166" s="877">
        <v>16</v>
      </c>
      <c r="K166" s="817">
        <f>J166*E166</f>
        <v>32</v>
      </c>
      <c r="L166" s="838"/>
      <c r="M166" s="878"/>
      <c r="N166" s="838"/>
      <c r="O166" s="878"/>
      <c r="P166" s="838"/>
      <c r="Q166" s="878"/>
      <c r="R166" s="838">
        <f t="shared" si="16"/>
        <v>2</v>
      </c>
      <c r="S166" s="836">
        <f t="shared" si="14"/>
        <v>32</v>
      </c>
      <c r="T166" s="869"/>
      <c r="U166" s="880"/>
      <c r="V166" s="838"/>
      <c r="W166" s="878"/>
      <c r="X166" s="838"/>
      <c r="Y166" s="878"/>
      <c r="Z166" s="867"/>
      <c r="AA166" s="881"/>
      <c r="AB166" s="867"/>
      <c r="AC166" s="881"/>
      <c r="AD166" s="867"/>
      <c r="AE166" s="881"/>
      <c r="AF166" s="867"/>
      <c r="AG166" s="881"/>
      <c r="AH166" s="867"/>
      <c r="AI166" s="881"/>
    </row>
    <row r="167" spans="2:35" s="812" customFormat="1" ht="12.75">
      <c r="B167" s="846"/>
      <c r="C167" s="874" t="s">
        <v>2583</v>
      </c>
      <c r="D167" s="874"/>
      <c r="E167" s="919">
        <v>2</v>
      </c>
      <c r="F167" s="875" t="s">
        <v>108</v>
      </c>
      <c r="G167" s="875" t="s">
        <v>2609</v>
      </c>
      <c r="H167" s="876"/>
      <c r="I167" s="877" t="s">
        <v>2610</v>
      </c>
      <c r="J167" s="877">
        <v>17</v>
      </c>
      <c r="K167" s="817">
        <f>J167*E167</f>
        <v>34</v>
      </c>
      <c r="L167" s="838"/>
      <c r="M167" s="878"/>
      <c r="N167" s="838"/>
      <c r="O167" s="878"/>
      <c r="P167" s="838"/>
      <c r="Q167" s="878"/>
      <c r="R167" s="838">
        <f t="shared" si="16"/>
        <v>2</v>
      </c>
      <c r="S167" s="836">
        <f t="shared" si="14"/>
        <v>34</v>
      </c>
      <c r="T167" s="869"/>
      <c r="U167" s="880"/>
      <c r="V167" s="838"/>
      <c r="W167" s="878"/>
      <c r="X167" s="838"/>
      <c r="Y167" s="878"/>
      <c r="Z167" s="867"/>
      <c r="AA167" s="881"/>
      <c r="AB167" s="867"/>
      <c r="AC167" s="881"/>
      <c r="AD167" s="867"/>
      <c r="AE167" s="881"/>
      <c r="AF167" s="867"/>
      <c r="AG167" s="881"/>
      <c r="AH167" s="867"/>
      <c r="AI167" s="881"/>
    </row>
    <row r="168" spans="2:35" s="812" customFormat="1" ht="12.75">
      <c r="B168" s="846"/>
      <c r="C168" s="874" t="s">
        <v>2625</v>
      </c>
      <c r="D168" s="874"/>
      <c r="E168" s="919">
        <v>2</v>
      </c>
      <c r="F168" s="875" t="s">
        <v>108</v>
      </c>
      <c r="G168" s="875" t="s">
        <v>2609</v>
      </c>
      <c r="H168" s="876"/>
      <c r="I168" s="877" t="s">
        <v>2610</v>
      </c>
      <c r="J168" s="877">
        <v>17</v>
      </c>
      <c r="K168" s="817">
        <f>J168*E168</f>
        <v>34</v>
      </c>
      <c r="L168" s="838"/>
      <c r="M168" s="878"/>
      <c r="N168" s="838"/>
      <c r="O168" s="878"/>
      <c r="P168" s="838"/>
      <c r="Q168" s="878"/>
      <c r="R168" s="838">
        <f t="shared" si="16"/>
        <v>2</v>
      </c>
      <c r="S168" s="836">
        <f t="shared" si="14"/>
        <v>34</v>
      </c>
      <c r="T168" s="869"/>
      <c r="U168" s="880"/>
      <c r="V168" s="838"/>
      <c r="W168" s="878"/>
      <c r="X168" s="838"/>
      <c r="Y168" s="878"/>
      <c r="Z168" s="867"/>
      <c r="AA168" s="881"/>
      <c r="AB168" s="867"/>
      <c r="AC168" s="881"/>
      <c r="AD168" s="867"/>
      <c r="AE168" s="881"/>
      <c r="AF168" s="867"/>
      <c r="AG168" s="881"/>
      <c r="AH168" s="867"/>
      <c r="AI168" s="881"/>
    </row>
    <row r="169" spans="2:35" s="812" customFormat="1" ht="12.75">
      <c r="B169" s="846"/>
      <c r="C169" s="874" t="s">
        <v>2626</v>
      </c>
      <c r="D169" s="874"/>
      <c r="E169" s="919">
        <v>12</v>
      </c>
      <c r="F169" s="875" t="s">
        <v>108</v>
      </c>
      <c r="G169" s="875" t="s">
        <v>2609</v>
      </c>
      <c r="H169" s="876"/>
      <c r="I169" s="877" t="s">
        <v>2610</v>
      </c>
      <c r="J169" s="877">
        <v>17</v>
      </c>
      <c r="K169" s="817">
        <f>E169*J169</f>
        <v>204</v>
      </c>
      <c r="L169" s="838"/>
      <c r="M169" s="878"/>
      <c r="N169" s="838"/>
      <c r="O169" s="878"/>
      <c r="P169" s="838"/>
      <c r="Q169" s="878"/>
      <c r="R169" s="838">
        <f t="shared" si="16"/>
        <v>12</v>
      </c>
      <c r="S169" s="836">
        <f t="shared" si="14"/>
        <v>204</v>
      </c>
      <c r="T169" s="869"/>
      <c r="U169" s="880"/>
      <c r="V169" s="838"/>
      <c r="W169" s="878"/>
      <c r="X169" s="838"/>
      <c r="Y169" s="878"/>
      <c r="Z169" s="867"/>
      <c r="AA169" s="881"/>
      <c r="AB169" s="867"/>
      <c r="AC169" s="881"/>
      <c r="AD169" s="867"/>
      <c r="AE169" s="881"/>
      <c r="AF169" s="867"/>
      <c r="AG169" s="881"/>
      <c r="AH169" s="867"/>
      <c r="AI169" s="881"/>
    </row>
    <row r="170" spans="2:35" s="812" customFormat="1" ht="12.75">
      <c r="B170" s="846"/>
      <c r="C170" s="874" t="s">
        <v>2627</v>
      </c>
      <c r="D170" s="874"/>
      <c r="E170" s="919">
        <v>10</v>
      </c>
      <c r="F170" s="875" t="s">
        <v>108</v>
      </c>
      <c r="G170" s="875" t="s">
        <v>2609</v>
      </c>
      <c r="H170" s="876"/>
      <c r="I170" s="877" t="s">
        <v>2610</v>
      </c>
      <c r="J170" s="877">
        <v>38</v>
      </c>
      <c r="K170" s="817">
        <f>E170*J170</f>
        <v>380</v>
      </c>
      <c r="L170" s="838"/>
      <c r="M170" s="878"/>
      <c r="N170" s="838"/>
      <c r="O170" s="878"/>
      <c r="P170" s="838"/>
      <c r="Q170" s="878"/>
      <c r="R170" s="838">
        <f t="shared" si="16"/>
        <v>10</v>
      </c>
      <c r="S170" s="836">
        <f t="shared" si="14"/>
        <v>380</v>
      </c>
      <c r="T170" s="869"/>
      <c r="U170" s="880"/>
      <c r="V170" s="838"/>
      <c r="W170" s="878"/>
      <c r="X170" s="838"/>
      <c r="Y170" s="878"/>
      <c r="Z170" s="838"/>
      <c r="AA170" s="878"/>
      <c r="AB170" s="838"/>
      <c r="AC170" s="878"/>
      <c r="AD170" s="838"/>
      <c r="AE170" s="878"/>
      <c r="AF170" s="838"/>
      <c r="AG170" s="878"/>
      <c r="AH170" s="867"/>
      <c r="AI170" s="881"/>
    </row>
    <row r="171" spans="2:35" s="812" customFormat="1" ht="12.75">
      <c r="B171" s="846"/>
      <c r="C171" s="874" t="s">
        <v>2628</v>
      </c>
      <c r="D171" s="874"/>
      <c r="E171" s="919">
        <v>3</v>
      </c>
      <c r="F171" s="875" t="s">
        <v>108</v>
      </c>
      <c r="G171" s="875" t="s">
        <v>2609</v>
      </c>
      <c r="H171" s="876"/>
      <c r="I171" s="877" t="s">
        <v>2610</v>
      </c>
      <c r="J171" s="877">
        <v>13</v>
      </c>
      <c r="K171" s="817">
        <f>E171*J171</f>
        <v>39</v>
      </c>
      <c r="L171" s="838"/>
      <c r="M171" s="878"/>
      <c r="N171" s="838"/>
      <c r="O171" s="878"/>
      <c r="P171" s="838"/>
      <c r="Q171" s="878"/>
      <c r="R171" s="838">
        <f t="shared" si="16"/>
        <v>3</v>
      </c>
      <c r="S171" s="836">
        <f t="shared" si="14"/>
        <v>39</v>
      </c>
      <c r="T171" s="869"/>
      <c r="U171" s="880"/>
      <c r="V171" s="838"/>
      <c r="W171" s="878"/>
      <c r="X171" s="838"/>
      <c r="Y171" s="878"/>
      <c r="Z171" s="867"/>
      <c r="AA171" s="881"/>
      <c r="AB171" s="867"/>
      <c r="AC171" s="881"/>
      <c r="AD171" s="867"/>
      <c r="AE171" s="881"/>
      <c r="AF171" s="867"/>
      <c r="AG171" s="881"/>
      <c r="AH171" s="867"/>
      <c r="AI171" s="881"/>
    </row>
    <row r="172" spans="2:35" s="812" customFormat="1" ht="12.75">
      <c r="B172" s="846"/>
      <c r="C172" s="874" t="s">
        <v>2526</v>
      </c>
      <c r="D172" s="874"/>
      <c r="E172" s="919">
        <v>10</v>
      </c>
      <c r="F172" s="875" t="s">
        <v>108</v>
      </c>
      <c r="G172" s="875" t="s">
        <v>2609</v>
      </c>
      <c r="H172" s="876"/>
      <c r="I172" s="877" t="s">
        <v>2610</v>
      </c>
      <c r="J172" s="877">
        <v>3</v>
      </c>
      <c r="K172" s="817">
        <f>E172*J172</f>
        <v>30</v>
      </c>
      <c r="L172" s="838"/>
      <c r="M172" s="878"/>
      <c r="N172" s="838"/>
      <c r="O172" s="878"/>
      <c r="P172" s="838"/>
      <c r="Q172" s="878"/>
      <c r="R172" s="838">
        <f t="shared" si="16"/>
        <v>10</v>
      </c>
      <c r="S172" s="836">
        <f t="shared" si="14"/>
        <v>30</v>
      </c>
      <c r="T172" s="869"/>
      <c r="U172" s="880"/>
      <c r="V172" s="838"/>
      <c r="W172" s="878"/>
      <c r="X172" s="838"/>
      <c r="Y172" s="878"/>
      <c r="Z172" s="867"/>
      <c r="AA172" s="881"/>
      <c r="AB172" s="867"/>
      <c r="AC172" s="881"/>
      <c r="AD172" s="867"/>
      <c r="AE172" s="881"/>
      <c r="AF172" s="867"/>
      <c r="AG172" s="881"/>
      <c r="AH172" s="867"/>
      <c r="AI172" s="881"/>
    </row>
    <row r="173" spans="2:35" s="812" customFormat="1" ht="12.75">
      <c r="B173" s="846"/>
      <c r="C173" s="874" t="s">
        <v>2629</v>
      </c>
      <c r="D173" s="874"/>
      <c r="E173" s="919">
        <v>2</v>
      </c>
      <c r="F173" s="875" t="s">
        <v>2545</v>
      </c>
      <c r="G173" s="875" t="s">
        <v>2609</v>
      </c>
      <c r="H173" s="876"/>
      <c r="I173" s="877" t="s">
        <v>2610</v>
      </c>
      <c r="J173" s="877">
        <v>73</v>
      </c>
      <c r="K173" s="817">
        <f>E173*J173</f>
        <v>146</v>
      </c>
      <c r="L173" s="838"/>
      <c r="M173" s="878"/>
      <c r="N173" s="838"/>
      <c r="O173" s="878"/>
      <c r="P173" s="838"/>
      <c r="Q173" s="878"/>
      <c r="R173" s="838">
        <f t="shared" si="16"/>
        <v>2</v>
      </c>
      <c r="S173" s="836">
        <f t="shared" si="14"/>
        <v>146</v>
      </c>
      <c r="T173" s="869"/>
      <c r="U173" s="880"/>
      <c r="V173" s="838"/>
      <c r="W173" s="878"/>
      <c r="X173" s="838"/>
      <c r="Y173" s="878"/>
      <c r="Z173" s="867"/>
      <c r="AA173" s="881"/>
      <c r="AB173" s="867"/>
      <c r="AC173" s="881"/>
      <c r="AD173" s="867"/>
      <c r="AE173" s="881"/>
      <c r="AF173" s="867"/>
      <c r="AG173" s="881"/>
      <c r="AH173" s="867"/>
      <c r="AI173" s="881"/>
    </row>
    <row r="174" spans="2:35" s="812" customFormat="1" ht="12.75">
      <c r="B174" s="846"/>
      <c r="C174" s="874" t="s">
        <v>2630</v>
      </c>
      <c r="D174" s="874"/>
      <c r="E174" s="919">
        <v>4</v>
      </c>
      <c r="F174" s="875" t="s">
        <v>1048</v>
      </c>
      <c r="G174" s="875" t="s">
        <v>2609</v>
      </c>
      <c r="H174" s="876"/>
      <c r="I174" s="877" t="s">
        <v>2610</v>
      </c>
      <c r="J174" s="877">
        <v>29</v>
      </c>
      <c r="K174" s="817">
        <f>J174*E174</f>
        <v>116</v>
      </c>
      <c r="L174" s="838"/>
      <c r="M174" s="878"/>
      <c r="N174" s="838"/>
      <c r="O174" s="878"/>
      <c r="P174" s="838"/>
      <c r="Q174" s="878"/>
      <c r="R174" s="838">
        <f t="shared" si="16"/>
        <v>4</v>
      </c>
      <c r="S174" s="836">
        <f t="shared" si="14"/>
        <v>116</v>
      </c>
      <c r="T174" s="869"/>
      <c r="U174" s="880"/>
      <c r="V174" s="838"/>
      <c r="W174" s="878"/>
      <c r="X174" s="838"/>
      <c r="Y174" s="878"/>
      <c r="Z174" s="867"/>
      <c r="AA174" s="881"/>
      <c r="AB174" s="867"/>
      <c r="AC174" s="881"/>
      <c r="AD174" s="867"/>
      <c r="AE174" s="881"/>
      <c r="AF174" s="867"/>
      <c r="AG174" s="881"/>
      <c r="AH174" s="867"/>
      <c r="AI174" s="881"/>
    </row>
    <row r="175" spans="2:35" s="812" customFormat="1" ht="12.75">
      <c r="B175" s="846"/>
      <c r="C175" s="882" t="s">
        <v>2631</v>
      </c>
      <c r="D175" s="882"/>
      <c r="E175" s="919">
        <v>15</v>
      </c>
      <c r="F175" s="875" t="s">
        <v>1048</v>
      </c>
      <c r="G175" s="875" t="s">
        <v>2609</v>
      </c>
      <c r="H175" s="876"/>
      <c r="I175" s="877" t="s">
        <v>2610</v>
      </c>
      <c r="J175" s="877">
        <v>14</v>
      </c>
      <c r="K175" s="817">
        <f>J175*E175</f>
        <v>210</v>
      </c>
      <c r="L175" s="838"/>
      <c r="M175" s="878"/>
      <c r="N175" s="838"/>
      <c r="O175" s="878"/>
      <c r="P175" s="838"/>
      <c r="Q175" s="878"/>
      <c r="R175" s="838">
        <f t="shared" si="16"/>
        <v>15</v>
      </c>
      <c r="S175" s="836">
        <f t="shared" si="14"/>
        <v>210</v>
      </c>
      <c r="T175" s="869"/>
      <c r="U175" s="880"/>
      <c r="V175" s="838"/>
      <c r="W175" s="878"/>
      <c r="X175" s="838"/>
      <c r="Y175" s="878"/>
      <c r="Z175" s="867"/>
      <c r="AA175" s="881"/>
      <c r="AB175" s="867"/>
      <c r="AC175" s="881"/>
      <c r="AD175" s="867"/>
      <c r="AE175" s="881"/>
      <c r="AF175" s="867"/>
      <c r="AG175" s="881"/>
      <c r="AH175" s="867"/>
      <c r="AI175" s="881"/>
    </row>
    <row r="176" spans="2:35" s="812" customFormat="1" ht="12.75">
      <c r="B176" s="846"/>
      <c r="C176" s="882" t="s">
        <v>2632</v>
      </c>
      <c r="D176" s="882"/>
      <c r="E176" s="919">
        <v>2</v>
      </c>
      <c r="F176" s="875" t="s">
        <v>108</v>
      </c>
      <c r="G176" s="875" t="s">
        <v>2609</v>
      </c>
      <c r="H176" s="875"/>
      <c r="I176" s="877" t="s">
        <v>2610</v>
      </c>
      <c r="J176" s="877">
        <v>459</v>
      </c>
      <c r="K176" s="817">
        <f>E176*J176</f>
        <v>918</v>
      </c>
      <c r="L176" s="838"/>
      <c r="M176" s="878"/>
      <c r="N176" s="838"/>
      <c r="O176" s="878"/>
      <c r="P176" s="838"/>
      <c r="Q176" s="878"/>
      <c r="R176" s="838">
        <f t="shared" si="16"/>
        <v>2</v>
      </c>
      <c r="S176" s="836">
        <f t="shared" si="14"/>
        <v>918</v>
      </c>
      <c r="T176" s="869"/>
      <c r="U176" s="880"/>
      <c r="V176" s="838"/>
      <c r="W176" s="878"/>
      <c r="X176" s="838"/>
      <c r="Y176" s="878"/>
      <c r="Z176" s="867"/>
      <c r="AA176" s="881"/>
      <c r="AB176" s="867"/>
      <c r="AC176" s="881"/>
      <c r="AD176" s="867"/>
      <c r="AE176" s="881"/>
      <c r="AF176" s="867"/>
      <c r="AG176" s="881"/>
      <c r="AH176" s="867"/>
      <c r="AI176" s="881"/>
    </row>
    <row r="177" spans="2:35" s="812" customFormat="1" ht="12.75">
      <c r="B177" s="846"/>
      <c r="C177" s="874" t="s">
        <v>2633</v>
      </c>
      <c r="D177" s="874"/>
      <c r="E177" s="919">
        <v>5</v>
      </c>
      <c r="F177" s="875" t="s">
        <v>108</v>
      </c>
      <c r="G177" s="875" t="s">
        <v>2609</v>
      </c>
      <c r="H177" s="876"/>
      <c r="I177" s="877" t="s">
        <v>2610</v>
      </c>
      <c r="J177" s="877">
        <v>75</v>
      </c>
      <c r="K177" s="817">
        <f>J177*E177</f>
        <v>375</v>
      </c>
      <c r="L177" s="838"/>
      <c r="M177" s="878"/>
      <c r="N177" s="838"/>
      <c r="O177" s="878"/>
      <c r="P177" s="838"/>
      <c r="Q177" s="878"/>
      <c r="R177" s="838">
        <f t="shared" si="16"/>
        <v>5</v>
      </c>
      <c r="S177" s="836">
        <f t="shared" si="14"/>
        <v>375</v>
      </c>
      <c r="T177" s="869"/>
      <c r="U177" s="880"/>
      <c r="V177" s="838"/>
      <c r="W177" s="878"/>
      <c r="X177" s="838"/>
      <c r="Y177" s="878"/>
      <c r="Z177" s="867"/>
      <c r="AA177" s="881"/>
      <c r="AB177" s="867"/>
      <c r="AC177" s="881"/>
      <c r="AD177" s="867"/>
      <c r="AE177" s="881"/>
      <c r="AF177" s="867"/>
      <c r="AG177" s="881"/>
      <c r="AH177" s="867"/>
      <c r="AI177" s="881"/>
    </row>
    <row r="178" spans="2:35" s="812" customFormat="1" ht="12.75">
      <c r="B178" s="846"/>
      <c r="C178" s="874" t="s">
        <v>2634</v>
      </c>
      <c r="D178" s="874"/>
      <c r="E178" s="919">
        <v>2</v>
      </c>
      <c r="F178" s="875" t="s">
        <v>108</v>
      </c>
      <c r="G178" s="875" t="s">
        <v>2609</v>
      </c>
      <c r="H178" s="876"/>
      <c r="I178" s="877" t="s">
        <v>2610</v>
      </c>
      <c r="J178" s="877">
        <v>33</v>
      </c>
      <c r="K178" s="817">
        <f>E178*J178</f>
        <v>66</v>
      </c>
      <c r="L178" s="838"/>
      <c r="M178" s="878"/>
      <c r="N178" s="838"/>
      <c r="O178" s="878"/>
      <c r="P178" s="838"/>
      <c r="Q178" s="878"/>
      <c r="R178" s="838">
        <f t="shared" si="16"/>
        <v>2</v>
      </c>
      <c r="S178" s="836">
        <f t="shared" si="14"/>
        <v>66</v>
      </c>
      <c r="T178" s="869"/>
      <c r="U178" s="880"/>
      <c r="V178" s="838"/>
      <c r="W178" s="878"/>
      <c r="X178" s="838"/>
      <c r="Y178" s="878"/>
      <c r="Z178" s="867"/>
      <c r="AA178" s="881"/>
      <c r="AB178" s="867"/>
      <c r="AC178" s="881"/>
      <c r="AD178" s="867"/>
      <c r="AE178" s="881"/>
      <c r="AF178" s="867"/>
      <c r="AG178" s="881"/>
      <c r="AH178" s="867"/>
      <c r="AI178" s="881"/>
    </row>
    <row r="179" spans="2:35" s="812" customFormat="1" ht="12.75">
      <c r="B179" s="883"/>
      <c r="C179" s="832"/>
      <c r="D179" s="826"/>
      <c r="E179" s="920"/>
      <c r="F179" s="833"/>
      <c r="G179" s="826"/>
      <c r="H179" s="834"/>
      <c r="I179" s="816"/>
      <c r="J179" s="884"/>
      <c r="K179" s="817"/>
      <c r="L179" s="835"/>
      <c r="M179" s="885"/>
      <c r="N179" s="835"/>
      <c r="O179" s="885"/>
      <c r="P179" s="837"/>
      <c r="Q179" s="885"/>
      <c r="R179" s="837"/>
      <c r="S179" s="885"/>
      <c r="T179" s="837"/>
      <c r="U179" s="885"/>
      <c r="V179" s="837"/>
      <c r="W179" s="885"/>
      <c r="X179" s="837"/>
      <c r="Y179" s="885"/>
      <c r="Z179" s="837"/>
      <c r="AA179" s="885"/>
      <c r="AB179" s="837"/>
      <c r="AC179" s="885"/>
      <c r="AD179" s="837"/>
      <c r="AE179" s="885"/>
      <c r="AF179" s="837"/>
      <c r="AG179" s="885"/>
      <c r="AH179" s="837"/>
      <c r="AI179" s="885"/>
    </row>
    <row r="180" spans="2:35" s="812" customFormat="1" ht="12.75">
      <c r="B180" s="813"/>
      <c r="C180" s="886"/>
      <c r="D180" s="821"/>
      <c r="E180" s="919"/>
      <c r="F180" s="821"/>
      <c r="G180" s="821"/>
      <c r="H180" s="822"/>
      <c r="I180" s="816"/>
      <c r="J180" s="816"/>
      <c r="K180" s="817"/>
      <c r="L180" s="823"/>
      <c r="M180" s="816"/>
      <c r="N180" s="823"/>
      <c r="O180" s="816"/>
      <c r="P180" s="823"/>
      <c r="Q180" s="816"/>
      <c r="R180" s="823"/>
      <c r="S180" s="816"/>
      <c r="T180" s="823"/>
      <c r="U180" s="816"/>
      <c r="V180" s="823"/>
      <c r="W180" s="816"/>
      <c r="X180" s="823"/>
      <c r="Y180" s="816"/>
      <c r="Z180" s="844"/>
      <c r="AA180" s="887"/>
      <c r="AB180" s="844"/>
      <c r="AC180" s="887"/>
      <c r="AD180" s="844"/>
      <c r="AE180" s="887"/>
      <c r="AF180" s="844"/>
      <c r="AG180" s="887"/>
      <c r="AH180" s="844"/>
      <c r="AI180" s="887"/>
    </row>
    <row r="181" spans="2:35" s="812" customFormat="1" ht="12.75">
      <c r="B181" s="813">
        <v>21106</v>
      </c>
      <c r="C181" s="820" t="s">
        <v>129</v>
      </c>
      <c r="D181" s="830"/>
      <c r="E181" s="916"/>
      <c r="F181" s="821"/>
      <c r="G181" s="821"/>
      <c r="H181" s="822"/>
      <c r="I181" s="816"/>
      <c r="J181" s="816"/>
      <c r="K181" s="817">
        <f t="shared" ref="K181:AI181" si="17">SUM(K182:K267)</f>
        <v>210895</v>
      </c>
      <c r="L181" s="814">
        <f t="shared" si="17"/>
        <v>0</v>
      </c>
      <c r="M181" s="815">
        <f t="shared" si="17"/>
        <v>0</v>
      </c>
      <c r="N181" s="814">
        <f t="shared" si="17"/>
        <v>0</v>
      </c>
      <c r="O181" s="815">
        <f t="shared" si="17"/>
        <v>0</v>
      </c>
      <c r="P181" s="814">
        <f t="shared" si="17"/>
        <v>0</v>
      </c>
      <c r="Q181" s="815">
        <f t="shared" si="17"/>
        <v>0</v>
      </c>
      <c r="R181" s="814">
        <f t="shared" si="17"/>
        <v>1944</v>
      </c>
      <c r="S181" s="815">
        <f t="shared" si="17"/>
        <v>189470.9</v>
      </c>
      <c r="T181" s="814">
        <f t="shared" si="17"/>
        <v>0</v>
      </c>
      <c r="U181" s="815">
        <f t="shared" si="17"/>
        <v>0</v>
      </c>
      <c r="V181" s="814">
        <f t="shared" si="17"/>
        <v>0</v>
      </c>
      <c r="W181" s="815">
        <f t="shared" si="17"/>
        <v>0</v>
      </c>
      <c r="X181" s="814">
        <f t="shared" si="17"/>
        <v>320</v>
      </c>
      <c r="Y181" s="815">
        <f t="shared" si="17"/>
        <v>21424.1</v>
      </c>
      <c r="Z181" s="814">
        <f t="shared" si="17"/>
        <v>0</v>
      </c>
      <c r="AA181" s="815">
        <f t="shared" si="17"/>
        <v>0</v>
      </c>
      <c r="AB181" s="814">
        <f t="shared" si="17"/>
        <v>0</v>
      </c>
      <c r="AC181" s="815">
        <f t="shared" si="17"/>
        <v>0</v>
      </c>
      <c r="AD181" s="814">
        <f t="shared" si="17"/>
        <v>0</v>
      </c>
      <c r="AE181" s="815">
        <f t="shared" si="17"/>
        <v>0</v>
      </c>
      <c r="AF181" s="814">
        <f t="shared" si="17"/>
        <v>0</v>
      </c>
      <c r="AG181" s="815">
        <f t="shared" si="17"/>
        <v>0</v>
      </c>
      <c r="AH181" s="814">
        <f t="shared" si="17"/>
        <v>0</v>
      </c>
      <c r="AI181" s="815">
        <f t="shared" si="17"/>
        <v>0</v>
      </c>
    </row>
    <row r="182" spans="2:35" s="812" customFormat="1" ht="25.5">
      <c r="B182" s="824"/>
      <c r="C182" s="888" t="s">
        <v>2635</v>
      </c>
      <c r="D182" s="888"/>
      <c r="E182" s="922">
        <v>40</v>
      </c>
      <c r="F182" s="889" t="s">
        <v>2636</v>
      </c>
      <c r="G182" s="826" t="s">
        <v>2486</v>
      </c>
      <c r="H182" s="834"/>
      <c r="I182" s="828" t="s">
        <v>2487</v>
      </c>
      <c r="J182" s="338">
        <v>942</v>
      </c>
      <c r="K182" s="817">
        <f t="shared" ref="K182:K205" si="18">+E182*J182</f>
        <v>37680</v>
      </c>
      <c r="L182" s="835"/>
      <c r="M182" s="836"/>
      <c r="N182" s="838"/>
      <c r="O182" s="890"/>
      <c r="P182" s="837"/>
      <c r="Q182" s="836"/>
      <c r="R182" s="838">
        <f t="shared" ref="R182:R205" si="19">E182</f>
        <v>40</v>
      </c>
      <c r="S182" s="836">
        <f t="shared" ref="S182:S205" si="20">K182</f>
        <v>37680</v>
      </c>
      <c r="T182" s="837"/>
      <c r="U182" s="836"/>
      <c r="V182" s="838"/>
      <c r="W182" s="890"/>
      <c r="X182" s="838"/>
      <c r="Y182" s="890"/>
      <c r="Z182" s="867"/>
      <c r="AA182" s="891"/>
      <c r="AB182" s="867"/>
      <c r="AC182" s="891"/>
      <c r="AD182" s="867"/>
      <c r="AE182" s="891"/>
      <c r="AF182" s="867"/>
      <c r="AG182" s="891"/>
      <c r="AH182" s="867"/>
      <c r="AI182" s="891"/>
    </row>
    <row r="183" spans="2:35" s="812" customFormat="1" ht="25.5">
      <c r="B183" s="824"/>
      <c r="C183" s="888" t="s">
        <v>2637</v>
      </c>
      <c r="D183" s="888"/>
      <c r="E183" s="922">
        <v>25</v>
      </c>
      <c r="F183" s="889" t="s">
        <v>2636</v>
      </c>
      <c r="G183" s="826" t="s">
        <v>2486</v>
      </c>
      <c r="H183" s="834"/>
      <c r="I183" s="828" t="s">
        <v>2487</v>
      </c>
      <c r="J183" s="338">
        <v>1102</v>
      </c>
      <c r="K183" s="817">
        <f t="shared" si="18"/>
        <v>27550</v>
      </c>
      <c r="L183" s="835"/>
      <c r="M183" s="836"/>
      <c r="N183" s="838"/>
      <c r="O183" s="890"/>
      <c r="P183" s="837"/>
      <c r="Q183" s="836"/>
      <c r="R183" s="838">
        <f t="shared" si="19"/>
        <v>25</v>
      </c>
      <c r="S183" s="836">
        <f t="shared" si="20"/>
        <v>27550</v>
      </c>
      <c r="T183" s="837"/>
      <c r="U183" s="836"/>
      <c r="V183" s="838"/>
      <c r="W183" s="890"/>
      <c r="X183" s="838"/>
      <c r="Y183" s="890"/>
      <c r="Z183" s="867"/>
      <c r="AA183" s="891"/>
      <c r="AB183" s="867"/>
      <c r="AC183" s="891"/>
      <c r="AD183" s="867"/>
      <c r="AE183" s="891"/>
      <c r="AF183" s="867"/>
      <c r="AG183" s="891"/>
      <c r="AH183" s="867"/>
      <c r="AI183" s="891"/>
    </row>
    <row r="184" spans="2:35" s="812" customFormat="1" ht="25.5">
      <c r="B184" s="824"/>
      <c r="C184" s="892" t="s">
        <v>2638</v>
      </c>
      <c r="D184" s="892"/>
      <c r="E184" s="922">
        <v>15</v>
      </c>
      <c r="F184" s="889" t="s">
        <v>2636</v>
      </c>
      <c r="G184" s="826" t="s">
        <v>2486</v>
      </c>
      <c r="H184" s="834"/>
      <c r="I184" s="828" t="s">
        <v>2487</v>
      </c>
      <c r="J184" s="338">
        <v>195</v>
      </c>
      <c r="K184" s="817">
        <f t="shared" si="18"/>
        <v>2925</v>
      </c>
      <c r="L184" s="835"/>
      <c r="M184" s="836"/>
      <c r="N184" s="838"/>
      <c r="O184" s="890"/>
      <c r="P184" s="837"/>
      <c r="Q184" s="836"/>
      <c r="R184" s="838">
        <f t="shared" si="19"/>
        <v>15</v>
      </c>
      <c r="S184" s="836">
        <f t="shared" si="20"/>
        <v>2925</v>
      </c>
      <c r="T184" s="837"/>
      <c r="U184" s="836"/>
      <c r="V184" s="838"/>
      <c r="W184" s="890"/>
      <c r="X184" s="838"/>
      <c r="Y184" s="890"/>
      <c r="Z184" s="867"/>
      <c r="AA184" s="891"/>
      <c r="AB184" s="867"/>
      <c r="AC184" s="891"/>
      <c r="AD184" s="867"/>
      <c r="AE184" s="891"/>
      <c r="AF184" s="867"/>
      <c r="AG184" s="891"/>
      <c r="AH184" s="867"/>
      <c r="AI184" s="891"/>
    </row>
    <row r="185" spans="2:35" s="812" customFormat="1" ht="25.5">
      <c r="B185" s="824"/>
      <c r="C185" s="892" t="s">
        <v>2639</v>
      </c>
      <c r="D185" s="892"/>
      <c r="E185" s="922">
        <v>5</v>
      </c>
      <c r="F185" s="889" t="s">
        <v>2636</v>
      </c>
      <c r="G185" s="826" t="s">
        <v>2486</v>
      </c>
      <c r="H185" s="834"/>
      <c r="I185" s="828" t="s">
        <v>2487</v>
      </c>
      <c r="J185" s="338">
        <v>225</v>
      </c>
      <c r="K185" s="817">
        <f t="shared" si="18"/>
        <v>1125</v>
      </c>
      <c r="L185" s="835"/>
      <c r="M185" s="836"/>
      <c r="N185" s="838"/>
      <c r="O185" s="890"/>
      <c r="P185" s="837"/>
      <c r="Q185" s="836"/>
      <c r="R185" s="838">
        <f t="shared" si="19"/>
        <v>5</v>
      </c>
      <c r="S185" s="836">
        <f t="shared" si="20"/>
        <v>1125</v>
      </c>
      <c r="T185" s="837"/>
      <c r="U185" s="836"/>
      <c r="V185" s="838"/>
      <c r="W185" s="890"/>
      <c r="X185" s="838"/>
      <c r="Y185" s="890"/>
      <c r="Z185" s="867"/>
      <c r="AA185" s="891"/>
      <c r="AB185" s="867"/>
      <c r="AC185" s="891"/>
      <c r="AD185" s="867"/>
      <c r="AE185" s="891"/>
      <c r="AF185" s="867"/>
      <c r="AG185" s="891"/>
      <c r="AH185" s="867"/>
      <c r="AI185" s="891"/>
    </row>
    <row r="186" spans="2:35" s="812" customFormat="1" ht="25.5">
      <c r="B186" s="824"/>
      <c r="C186" s="892" t="s">
        <v>2640</v>
      </c>
      <c r="D186" s="892"/>
      <c r="E186" s="922">
        <v>3</v>
      </c>
      <c r="F186" s="889" t="s">
        <v>2508</v>
      </c>
      <c r="G186" s="826" t="s">
        <v>2486</v>
      </c>
      <c r="H186" s="834"/>
      <c r="I186" s="828" t="s">
        <v>2487</v>
      </c>
      <c r="J186" s="338">
        <v>180</v>
      </c>
      <c r="K186" s="817">
        <f t="shared" si="18"/>
        <v>540</v>
      </c>
      <c r="L186" s="835"/>
      <c r="M186" s="836"/>
      <c r="N186" s="838"/>
      <c r="O186" s="890"/>
      <c r="P186" s="837"/>
      <c r="Q186" s="836"/>
      <c r="R186" s="838">
        <f t="shared" si="19"/>
        <v>3</v>
      </c>
      <c r="S186" s="836">
        <f t="shared" si="20"/>
        <v>540</v>
      </c>
      <c r="T186" s="837"/>
      <c r="U186" s="836"/>
      <c r="V186" s="838"/>
      <c r="W186" s="890"/>
      <c r="X186" s="838"/>
      <c r="Y186" s="890"/>
      <c r="Z186" s="867"/>
      <c r="AA186" s="891"/>
      <c r="AB186" s="867"/>
      <c r="AC186" s="891"/>
      <c r="AD186" s="867"/>
      <c r="AE186" s="891"/>
      <c r="AF186" s="867"/>
      <c r="AG186" s="891"/>
      <c r="AH186" s="867"/>
      <c r="AI186" s="891"/>
    </row>
    <row r="187" spans="2:35" s="812" customFormat="1" ht="25.5">
      <c r="B187" s="824"/>
      <c r="C187" s="892" t="s">
        <v>2641</v>
      </c>
      <c r="D187" s="892"/>
      <c r="E187" s="922">
        <v>50</v>
      </c>
      <c r="F187" s="889" t="s">
        <v>56</v>
      </c>
      <c r="G187" s="826" t="s">
        <v>2486</v>
      </c>
      <c r="H187" s="834"/>
      <c r="I187" s="828" t="s">
        <v>2487</v>
      </c>
      <c r="J187" s="338">
        <v>6</v>
      </c>
      <c r="K187" s="817">
        <f t="shared" si="18"/>
        <v>300</v>
      </c>
      <c r="L187" s="835"/>
      <c r="M187" s="836"/>
      <c r="N187" s="838"/>
      <c r="O187" s="890"/>
      <c r="P187" s="837"/>
      <c r="Q187" s="836"/>
      <c r="R187" s="838">
        <f t="shared" si="19"/>
        <v>50</v>
      </c>
      <c r="S187" s="836">
        <f t="shared" si="20"/>
        <v>300</v>
      </c>
      <c r="T187" s="837"/>
      <c r="U187" s="836"/>
      <c r="V187" s="838"/>
      <c r="W187" s="890"/>
      <c r="X187" s="838"/>
      <c r="Y187" s="890"/>
      <c r="Z187" s="867"/>
      <c r="AA187" s="891"/>
      <c r="AB187" s="867"/>
      <c r="AC187" s="891"/>
      <c r="AD187" s="867"/>
      <c r="AE187" s="891"/>
      <c r="AF187" s="867"/>
      <c r="AG187" s="891"/>
      <c r="AH187" s="867"/>
      <c r="AI187" s="891"/>
    </row>
    <row r="188" spans="2:35" s="812" customFormat="1" ht="25.5">
      <c r="B188" s="824"/>
      <c r="C188" s="892" t="s">
        <v>2642</v>
      </c>
      <c r="D188" s="892"/>
      <c r="E188" s="922">
        <v>30</v>
      </c>
      <c r="F188" s="889" t="s">
        <v>2489</v>
      </c>
      <c r="G188" s="826" t="s">
        <v>2486</v>
      </c>
      <c r="H188" s="834"/>
      <c r="I188" s="828" t="s">
        <v>2487</v>
      </c>
      <c r="J188" s="338">
        <v>2</v>
      </c>
      <c r="K188" s="817">
        <f t="shared" si="18"/>
        <v>60</v>
      </c>
      <c r="L188" s="835"/>
      <c r="M188" s="836"/>
      <c r="N188" s="838"/>
      <c r="O188" s="890"/>
      <c r="P188" s="837"/>
      <c r="Q188" s="836"/>
      <c r="R188" s="838">
        <f t="shared" si="19"/>
        <v>30</v>
      </c>
      <c r="S188" s="836">
        <f t="shared" si="20"/>
        <v>60</v>
      </c>
      <c r="T188" s="837"/>
      <c r="U188" s="836"/>
      <c r="V188" s="838"/>
      <c r="W188" s="890"/>
      <c r="X188" s="838"/>
      <c r="Y188" s="890"/>
      <c r="Z188" s="867"/>
      <c r="AA188" s="891"/>
      <c r="AB188" s="867"/>
      <c r="AC188" s="891"/>
      <c r="AD188" s="867"/>
      <c r="AE188" s="891"/>
      <c r="AF188" s="867"/>
      <c r="AG188" s="891"/>
      <c r="AH188" s="867"/>
      <c r="AI188" s="891"/>
    </row>
    <row r="189" spans="2:35" s="812" customFormat="1" ht="25.5">
      <c r="B189" s="824"/>
      <c r="C189" s="892" t="s">
        <v>2643</v>
      </c>
      <c r="D189" s="892"/>
      <c r="E189" s="922">
        <v>3</v>
      </c>
      <c r="F189" s="889" t="s">
        <v>2489</v>
      </c>
      <c r="G189" s="826" t="s">
        <v>2486</v>
      </c>
      <c r="H189" s="834"/>
      <c r="I189" s="828" t="s">
        <v>2487</v>
      </c>
      <c r="J189" s="338">
        <v>154</v>
      </c>
      <c r="K189" s="817">
        <f t="shared" si="18"/>
        <v>462</v>
      </c>
      <c r="L189" s="835"/>
      <c r="M189" s="836"/>
      <c r="N189" s="838"/>
      <c r="O189" s="890"/>
      <c r="P189" s="837"/>
      <c r="Q189" s="836"/>
      <c r="R189" s="838">
        <f t="shared" si="19"/>
        <v>3</v>
      </c>
      <c r="S189" s="836">
        <f t="shared" si="20"/>
        <v>462</v>
      </c>
      <c r="T189" s="837"/>
      <c r="U189" s="836"/>
      <c r="V189" s="838"/>
      <c r="W189" s="890"/>
      <c r="X189" s="838"/>
      <c r="Y189" s="890"/>
      <c r="Z189" s="867"/>
      <c r="AA189" s="891"/>
      <c r="AB189" s="867"/>
      <c r="AC189" s="891"/>
      <c r="AD189" s="867"/>
      <c r="AE189" s="891"/>
      <c r="AF189" s="867"/>
      <c r="AG189" s="891"/>
      <c r="AH189" s="867"/>
      <c r="AI189" s="891"/>
    </row>
    <row r="190" spans="2:35" s="812" customFormat="1" ht="25.5">
      <c r="B190" s="824"/>
      <c r="C190" s="892" t="s">
        <v>2644</v>
      </c>
      <c r="D190" s="892"/>
      <c r="E190" s="922">
        <v>20</v>
      </c>
      <c r="F190" s="889" t="s">
        <v>2636</v>
      </c>
      <c r="G190" s="826" t="s">
        <v>2486</v>
      </c>
      <c r="H190" s="834"/>
      <c r="I190" s="828" t="s">
        <v>2487</v>
      </c>
      <c r="J190" s="338">
        <v>356</v>
      </c>
      <c r="K190" s="817">
        <f t="shared" si="18"/>
        <v>7120</v>
      </c>
      <c r="L190" s="835"/>
      <c r="M190" s="836"/>
      <c r="N190" s="838"/>
      <c r="O190" s="890"/>
      <c r="P190" s="837"/>
      <c r="Q190" s="836"/>
      <c r="R190" s="838">
        <f t="shared" si="19"/>
        <v>20</v>
      </c>
      <c r="S190" s="836">
        <f t="shared" si="20"/>
        <v>7120</v>
      </c>
      <c r="T190" s="837"/>
      <c r="U190" s="836"/>
      <c r="V190" s="838"/>
      <c r="W190" s="890"/>
      <c r="X190" s="838"/>
      <c r="Y190" s="890"/>
      <c r="Z190" s="867"/>
      <c r="AA190" s="891"/>
      <c r="AB190" s="867"/>
      <c r="AC190" s="891"/>
      <c r="AD190" s="867"/>
      <c r="AE190" s="891"/>
      <c r="AF190" s="867"/>
      <c r="AG190" s="891"/>
      <c r="AH190" s="867"/>
      <c r="AI190" s="891"/>
    </row>
    <row r="191" spans="2:35" s="812" customFormat="1" ht="25.5">
      <c r="B191" s="824"/>
      <c r="C191" s="892" t="s">
        <v>2645</v>
      </c>
      <c r="D191" s="892"/>
      <c r="E191" s="922">
        <v>35</v>
      </c>
      <c r="F191" s="889" t="s">
        <v>2636</v>
      </c>
      <c r="G191" s="826" t="s">
        <v>2486</v>
      </c>
      <c r="H191" s="834"/>
      <c r="I191" s="828" t="s">
        <v>2487</v>
      </c>
      <c r="J191" s="338">
        <v>29</v>
      </c>
      <c r="K191" s="817">
        <f t="shared" si="18"/>
        <v>1015</v>
      </c>
      <c r="L191" s="835"/>
      <c r="M191" s="836"/>
      <c r="N191" s="838"/>
      <c r="O191" s="890"/>
      <c r="P191" s="837"/>
      <c r="Q191" s="836"/>
      <c r="R191" s="838">
        <f t="shared" si="19"/>
        <v>35</v>
      </c>
      <c r="S191" s="836">
        <f t="shared" si="20"/>
        <v>1015</v>
      </c>
      <c r="T191" s="837"/>
      <c r="U191" s="836"/>
      <c r="V191" s="838"/>
      <c r="W191" s="890"/>
      <c r="X191" s="838"/>
      <c r="Y191" s="890"/>
      <c r="Z191" s="867"/>
      <c r="AA191" s="891"/>
      <c r="AB191" s="867"/>
      <c r="AC191" s="891"/>
      <c r="AD191" s="867"/>
      <c r="AE191" s="891"/>
      <c r="AF191" s="867"/>
      <c r="AG191" s="891"/>
      <c r="AH191" s="867"/>
      <c r="AI191" s="891"/>
    </row>
    <row r="192" spans="2:35" s="812" customFormat="1" ht="25.5">
      <c r="B192" s="824"/>
      <c r="C192" s="839" t="s">
        <v>2646</v>
      </c>
      <c r="D192" s="839"/>
      <c r="E192" s="920">
        <v>35</v>
      </c>
      <c r="F192" s="889" t="s">
        <v>2636</v>
      </c>
      <c r="G192" s="826" t="s">
        <v>2486</v>
      </c>
      <c r="H192" s="834"/>
      <c r="I192" s="828" t="s">
        <v>2487</v>
      </c>
      <c r="J192" s="338">
        <v>39</v>
      </c>
      <c r="K192" s="817">
        <f t="shared" si="18"/>
        <v>1365</v>
      </c>
      <c r="L192" s="835"/>
      <c r="M192" s="836"/>
      <c r="N192" s="838"/>
      <c r="O192" s="890"/>
      <c r="P192" s="837"/>
      <c r="Q192" s="836"/>
      <c r="R192" s="838">
        <f t="shared" si="19"/>
        <v>35</v>
      </c>
      <c r="S192" s="836">
        <f t="shared" si="20"/>
        <v>1365</v>
      </c>
      <c r="T192" s="837"/>
      <c r="U192" s="836"/>
      <c r="V192" s="838"/>
      <c r="W192" s="890"/>
      <c r="X192" s="838"/>
      <c r="Y192" s="890"/>
      <c r="Z192" s="867"/>
      <c r="AA192" s="891"/>
      <c r="AB192" s="867"/>
      <c r="AC192" s="891"/>
      <c r="AD192" s="867"/>
      <c r="AE192" s="891"/>
      <c r="AF192" s="867"/>
      <c r="AG192" s="891"/>
      <c r="AH192" s="867"/>
      <c r="AI192" s="891"/>
    </row>
    <row r="193" spans="2:35" s="812" customFormat="1" ht="25.5">
      <c r="B193" s="824"/>
      <c r="C193" s="839" t="s">
        <v>2647</v>
      </c>
      <c r="D193" s="839"/>
      <c r="E193" s="920">
        <v>15</v>
      </c>
      <c r="F193" s="889" t="s">
        <v>2636</v>
      </c>
      <c r="G193" s="826" t="s">
        <v>2486</v>
      </c>
      <c r="H193" s="834"/>
      <c r="I193" s="828" t="s">
        <v>2487</v>
      </c>
      <c r="J193" s="338">
        <v>27</v>
      </c>
      <c r="K193" s="817">
        <f t="shared" si="18"/>
        <v>405</v>
      </c>
      <c r="L193" s="835"/>
      <c r="M193" s="836"/>
      <c r="N193" s="838"/>
      <c r="O193" s="890"/>
      <c r="P193" s="837"/>
      <c r="Q193" s="836"/>
      <c r="R193" s="838">
        <f t="shared" si="19"/>
        <v>15</v>
      </c>
      <c r="S193" s="836">
        <f t="shared" si="20"/>
        <v>405</v>
      </c>
      <c r="T193" s="837"/>
      <c r="U193" s="836"/>
      <c r="V193" s="838"/>
      <c r="W193" s="890"/>
      <c r="X193" s="838"/>
      <c r="Y193" s="890"/>
      <c r="Z193" s="867"/>
      <c r="AA193" s="891"/>
      <c r="AB193" s="867"/>
      <c r="AC193" s="891"/>
      <c r="AD193" s="867"/>
      <c r="AE193" s="891"/>
      <c r="AF193" s="867"/>
      <c r="AG193" s="891"/>
      <c r="AH193" s="867"/>
      <c r="AI193" s="891"/>
    </row>
    <row r="194" spans="2:35" s="812" customFormat="1" ht="25.5">
      <c r="B194" s="824"/>
      <c r="C194" s="386" t="s">
        <v>2648</v>
      </c>
      <c r="D194" s="386"/>
      <c r="E194" s="920">
        <v>13</v>
      </c>
      <c r="F194" s="889" t="s">
        <v>2636</v>
      </c>
      <c r="G194" s="826" t="s">
        <v>2486</v>
      </c>
      <c r="H194" s="834"/>
      <c r="I194" s="828" t="s">
        <v>2487</v>
      </c>
      <c r="J194" s="338">
        <v>110</v>
      </c>
      <c r="K194" s="817">
        <f t="shared" si="18"/>
        <v>1430</v>
      </c>
      <c r="L194" s="835"/>
      <c r="M194" s="836"/>
      <c r="N194" s="838"/>
      <c r="O194" s="890"/>
      <c r="P194" s="837"/>
      <c r="Q194" s="836"/>
      <c r="R194" s="838">
        <f t="shared" si="19"/>
        <v>13</v>
      </c>
      <c r="S194" s="836">
        <f t="shared" si="20"/>
        <v>1430</v>
      </c>
      <c r="T194" s="837"/>
      <c r="U194" s="836"/>
      <c r="V194" s="838"/>
      <c r="W194" s="890"/>
      <c r="X194" s="838"/>
      <c r="Y194" s="890"/>
      <c r="Z194" s="867"/>
      <c r="AA194" s="891"/>
      <c r="AB194" s="867"/>
      <c r="AC194" s="891"/>
      <c r="AD194" s="867"/>
      <c r="AE194" s="891"/>
      <c r="AF194" s="867"/>
      <c r="AG194" s="891"/>
      <c r="AH194" s="867"/>
      <c r="AI194" s="891"/>
    </row>
    <row r="195" spans="2:35" s="812" customFormat="1" ht="25.5">
      <c r="B195" s="824"/>
      <c r="C195" s="386" t="s">
        <v>2649</v>
      </c>
      <c r="D195" s="386"/>
      <c r="E195" s="920">
        <v>12</v>
      </c>
      <c r="F195" s="889" t="s">
        <v>2636</v>
      </c>
      <c r="G195" s="826" t="s">
        <v>2486</v>
      </c>
      <c r="H195" s="834"/>
      <c r="I195" s="828" t="s">
        <v>2487</v>
      </c>
      <c r="J195" s="338">
        <v>110</v>
      </c>
      <c r="K195" s="817">
        <f t="shared" si="18"/>
        <v>1320</v>
      </c>
      <c r="L195" s="835"/>
      <c r="M195" s="836"/>
      <c r="N195" s="838"/>
      <c r="O195" s="890"/>
      <c r="P195" s="837"/>
      <c r="Q195" s="836"/>
      <c r="R195" s="838">
        <f t="shared" si="19"/>
        <v>12</v>
      </c>
      <c r="S195" s="836">
        <f t="shared" si="20"/>
        <v>1320</v>
      </c>
      <c r="T195" s="837"/>
      <c r="U195" s="836"/>
      <c r="V195" s="838"/>
      <c r="W195" s="890"/>
      <c r="X195" s="838"/>
      <c r="Y195" s="890"/>
      <c r="Z195" s="867"/>
      <c r="AA195" s="891"/>
      <c r="AB195" s="867"/>
      <c r="AC195" s="891"/>
      <c r="AD195" s="867"/>
      <c r="AE195" s="891"/>
      <c r="AF195" s="867"/>
      <c r="AG195" s="891"/>
      <c r="AH195" s="867"/>
      <c r="AI195" s="891"/>
    </row>
    <row r="196" spans="2:35" s="812" customFormat="1" ht="25.5">
      <c r="B196" s="824"/>
      <c r="C196" s="387" t="s">
        <v>2650</v>
      </c>
      <c r="D196" s="387"/>
      <c r="E196" s="920">
        <v>80</v>
      </c>
      <c r="F196" s="889" t="s">
        <v>2492</v>
      </c>
      <c r="G196" s="826" t="s">
        <v>2486</v>
      </c>
      <c r="H196" s="834"/>
      <c r="I196" s="828" t="s">
        <v>2487</v>
      </c>
      <c r="J196" s="338">
        <v>10</v>
      </c>
      <c r="K196" s="817">
        <f t="shared" si="18"/>
        <v>800</v>
      </c>
      <c r="L196" s="835"/>
      <c r="M196" s="836"/>
      <c r="N196" s="838"/>
      <c r="O196" s="890"/>
      <c r="P196" s="837"/>
      <c r="Q196" s="836"/>
      <c r="R196" s="838">
        <f t="shared" si="19"/>
        <v>80</v>
      </c>
      <c r="S196" s="836">
        <f t="shared" si="20"/>
        <v>800</v>
      </c>
      <c r="T196" s="837"/>
      <c r="U196" s="836"/>
      <c r="V196" s="838"/>
      <c r="W196" s="890"/>
      <c r="X196" s="838"/>
      <c r="Y196" s="890"/>
      <c r="Z196" s="867"/>
      <c r="AA196" s="891"/>
      <c r="AB196" s="867"/>
      <c r="AC196" s="891"/>
      <c r="AD196" s="867"/>
      <c r="AE196" s="891"/>
      <c r="AF196" s="867"/>
      <c r="AG196" s="891"/>
      <c r="AH196" s="867"/>
      <c r="AI196" s="891"/>
    </row>
    <row r="197" spans="2:35" s="812" customFormat="1" ht="25.5">
      <c r="B197" s="824"/>
      <c r="C197" s="388" t="s">
        <v>2651</v>
      </c>
      <c r="D197" s="388"/>
      <c r="E197" s="920">
        <v>30</v>
      </c>
      <c r="F197" s="889" t="s">
        <v>2492</v>
      </c>
      <c r="G197" s="826" t="s">
        <v>2486</v>
      </c>
      <c r="H197" s="834"/>
      <c r="I197" s="828" t="s">
        <v>2487</v>
      </c>
      <c r="J197" s="338">
        <v>40</v>
      </c>
      <c r="K197" s="817">
        <f t="shared" si="18"/>
        <v>1200</v>
      </c>
      <c r="L197" s="835"/>
      <c r="M197" s="836"/>
      <c r="N197" s="838"/>
      <c r="O197" s="890"/>
      <c r="P197" s="837"/>
      <c r="Q197" s="836"/>
      <c r="R197" s="838">
        <f t="shared" si="19"/>
        <v>30</v>
      </c>
      <c r="S197" s="836">
        <f t="shared" si="20"/>
        <v>1200</v>
      </c>
      <c r="T197" s="837"/>
      <c r="U197" s="836"/>
      <c r="V197" s="838"/>
      <c r="W197" s="890"/>
      <c r="X197" s="838"/>
      <c r="Y197" s="890"/>
      <c r="Z197" s="867"/>
      <c r="AA197" s="891"/>
      <c r="AB197" s="867"/>
      <c r="AC197" s="891"/>
      <c r="AD197" s="867"/>
      <c r="AE197" s="891"/>
      <c r="AF197" s="867"/>
      <c r="AG197" s="891"/>
      <c r="AH197" s="867"/>
      <c r="AI197" s="891"/>
    </row>
    <row r="198" spans="2:35" s="812" customFormat="1" ht="25.5">
      <c r="B198" s="824"/>
      <c r="C198" s="389" t="s">
        <v>2652</v>
      </c>
      <c r="D198" s="390"/>
      <c r="E198" s="920">
        <v>10</v>
      </c>
      <c r="F198" s="889" t="s">
        <v>2498</v>
      </c>
      <c r="G198" s="826" t="s">
        <v>2486</v>
      </c>
      <c r="H198" s="834"/>
      <c r="I198" s="828" t="s">
        <v>2487</v>
      </c>
      <c r="J198" s="338">
        <v>69</v>
      </c>
      <c r="K198" s="817">
        <f t="shared" si="18"/>
        <v>690</v>
      </c>
      <c r="L198" s="835"/>
      <c r="M198" s="836"/>
      <c r="N198" s="838"/>
      <c r="O198" s="890"/>
      <c r="P198" s="837"/>
      <c r="Q198" s="836"/>
      <c r="R198" s="838">
        <f t="shared" si="19"/>
        <v>10</v>
      </c>
      <c r="S198" s="836">
        <f t="shared" si="20"/>
        <v>690</v>
      </c>
      <c r="T198" s="837"/>
      <c r="U198" s="836"/>
      <c r="V198" s="838"/>
      <c r="W198" s="890"/>
      <c r="X198" s="838"/>
      <c r="Y198" s="890"/>
      <c r="Z198" s="867"/>
      <c r="AA198" s="891"/>
      <c r="AB198" s="867"/>
      <c r="AC198" s="891"/>
      <c r="AD198" s="867"/>
      <c r="AE198" s="891"/>
      <c r="AF198" s="867"/>
      <c r="AG198" s="891"/>
      <c r="AH198" s="867"/>
      <c r="AI198" s="891"/>
    </row>
    <row r="199" spans="2:35" s="812" customFormat="1" ht="25.5">
      <c r="B199" s="824"/>
      <c r="C199" s="391" t="s">
        <v>2653</v>
      </c>
      <c r="D199" s="391"/>
      <c r="E199" s="920">
        <v>1</v>
      </c>
      <c r="F199" s="889" t="s">
        <v>2654</v>
      </c>
      <c r="G199" s="826" t="s">
        <v>2486</v>
      </c>
      <c r="H199" s="834"/>
      <c r="I199" s="828" t="s">
        <v>2487</v>
      </c>
      <c r="J199" s="338">
        <v>3595</v>
      </c>
      <c r="K199" s="817">
        <f t="shared" si="18"/>
        <v>3595</v>
      </c>
      <c r="L199" s="835"/>
      <c r="M199" s="836"/>
      <c r="N199" s="838"/>
      <c r="O199" s="890"/>
      <c r="P199" s="837"/>
      <c r="Q199" s="836"/>
      <c r="R199" s="838">
        <f t="shared" si="19"/>
        <v>1</v>
      </c>
      <c r="S199" s="836">
        <f t="shared" si="20"/>
        <v>3595</v>
      </c>
      <c r="T199" s="837"/>
      <c r="U199" s="836"/>
      <c r="V199" s="838"/>
      <c r="W199" s="890"/>
      <c r="X199" s="838"/>
      <c r="Y199" s="890"/>
      <c r="Z199" s="867"/>
      <c r="AA199" s="891"/>
      <c r="AB199" s="867"/>
      <c r="AC199" s="891"/>
      <c r="AD199" s="867"/>
      <c r="AE199" s="891"/>
      <c r="AF199" s="867"/>
      <c r="AG199" s="891"/>
      <c r="AH199" s="867"/>
      <c r="AI199" s="891"/>
    </row>
    <row r="200" spans="2:35" s="812" customFormat="1" ht="25.5">
      <c r="B200" s="824"/>
      <c r="C200" s="391" t="s">
        <v>2655</v>
      </c>
      <c r="D200" s="391"/>
      <c r="E200" s="920">
        <v>1</v>
      </c>
      <c r="F200" s="889" t="s">
        <v>2654</v>
      </c>
      <c r="G200" s="826" t="s">
        <v>2486</v>
      </c>
      <c r="H200" s="834"/>
      <c r="I200" s="828" t="s">
        <v>2487</v>
      </c>
      <c r="J200" s="338">
        <v>4430</v>
      </c>
      <c r="K200" s="817">
        <f t="shared" si="18"/>
        <v>4430</v>
      </c>
      <c r="L200" s="835"/>
      <c r="M200" s="836"/>
      <c r="N200" s="838"/>
      <c r="O200" s="890"/>
      <c r="P200" s="837"/>
      <c r="Q200" s="836"/>
      <c r="R200" s="838">
        <f t="shared" si="19"/>
        <v>1</v>
      </c>
      <c r="S200" s="836">
        <f t="shared" si="20"/>
        <v>4430</v>
      </c>
      <c r="T200" s="837"/>
      <c r="U200" s="836"/>
      <c r="V200" s="838"/>
      <c r="W200" s="890"/>
      <c r="X200" s="838"/>
      <c r="Y200" s="890"/>
      <c r="Z200" s="867"/>
      <c r="AA200" s="891"/>
      <c r="AB200" s="867"/>
      <c r="AC200" s="891"/>
      <c r="AD200" s="867"/>
      <c r="AE200" s="891"/>
      <c r="AF200" s="867"/>
      <c r="AG200" s="891"/>
      <c r="AH200" s="867"/>
      <c r="AI200" s="891"/>
    </row>
    <row r="201" spans="2:35" s="812" customFormat="1" ht="25.5">
      <c r="B201" s="824"/>
      <c r="C201" s="392" t="s">
        <v>2656</v>
      </c>
      <c r="D201" s="392"/>
      <c r="E201" s="920">
        <v>5</v>
      </c>
      <c r="F201" s="889" t="s">
        <v>2536</v>
      </c>
      <c r="G201" s="826" t="s">
        <v>2486</v>
      </c>
      <c r="H201" s="834"/>
      <c r="I201" s="828" t="s">
        <v>2487</v>
      </c>
      <c r="J201" s="338">
        <v>60</v>
      </c>
      <c r="K201" s="817">
        <f t="shared" si="18"/>
        <v>300</v>
      </c>
      <c r="L201" s="835"/>
      <c r="M201" s="836"/>
      <c r="N201" s="838"/>
      <c r="O201" s="890"/>
      <c r="P201" s="837"/>
      <c r="Q201" s="836"/>
      <c r="R201" s="838">
        <f t="shared" si="19"/>
        <v>5</v>
      </c>
      <c r="S201" s="836">
        <f t="shared" si="20"/>
        <v>300</v>
      </c>
      <c r="T201" s="837"/>
      <c r="U201" s="836"/>
      <c r="V201" s="838"/>
      <c r="W201" s="890"/>
      <c r="X201" s="838"/>
      <c r="Y201" s="890"/>
      <c r="Z201" s="867"/>
      <c r="AA201" s="891"/>
      <c r="AB201" s="867"/>
      <c r="AC201" s="891"/>
      <c r="AD201" s="867"/>
      <c r="AE201" s="891"/>
      <c r="AF201" s="867"/>
      <c r="AG201" s="891"/>
      <c r="AH201" s="867"/>
      <c r="AI201" s="891"/>
    </row>
    <row r="202" spans="2:35" s="812" customFormat="1" ht="25.5">
      <c r="B202" s="824"/>
      <c r="C202" s="393" t="s">
        <v>2657</v>
      </c>
      <c r="D202" s="393"/>
      <c r="E202" s="920">
        <v>3</v>
      </c>
      <c r="F202" s="889" t="s">
        <v>2536</v>
      </c>
      <c r="G202" s="826" t="s">
        <v>2486</v>
      </c>
      <c r="H202" s="834"/>
      <c r="I202" s="828" t="s">
        <v>2487</v>
      </c>
      <c r="J202" s="338">
        <v>50</v>
      </c>
      <c r="K202" s="817">
        <f t="shared" si="18"/>
        <v>150</v>
      </c>
      <c r="L202" s="835"/>
      <c r="M202" s="836"/>
      <c r="N202" s="838"/>
      <c r="O202" s="890"/>
      <c r="P202" s="837"/>
      <c r="Q202" s="836"/>
      <c r="R202" s="838">
        <f t="shared" si="19"/>
        <v>3</v>
      </c>
      <c r="S202" s="836">
        <f t="shared" si="20"/>
        <v>150</v>
      </c>
      <c r="T202" s="837"/>
      <c r="U202" s="836"/>
      <c r="V202" s="838"/>
      <c r="W202" s="890"/>
      <c r="X202" s="838"/>
      <c r="Y202" s="890"/>
      <c r="Z202" s="867"/>
      <c r="AA202" s="891"/>
      <c r="AB202" s="867"/>
      <c r="AC202" s="891"/>
      <c r="AD202" s="867"/>
      <c r="AE202" s="891"/>
      <c r="AF202" s="867"/>
      <c r="AG202" s="891"/>
      <c r="AH202" s="867"/>
      <c r="AI202" s="891"/>
    </row>
    <row r="203" spans="2:35" s="812" customFormat="1" ht="25.5">
      <c r="B203" s="824"/>
      <c r="C203" s="394" t="s">
        <v>2658</v>
      </c>
      <c r="D203" s="394"/>
      <c r="E203" s="920">
        <v>10</v>
      </c>
      <c r="F203" s="889" t="s">
        <v>2492</v>
      </c>
      <c r="G203" s="826" t="s">
        <v>2486</v>
      </c>
      <c r="H203" s="834"/>
      <c r="I203" s="828" t="s">
        <v>2487</v>
      </c>
      <c r="J203" s="338">
        <v>38</v>
      </c>
      <c r="K203" s="817">
        <f t="shared" si="18"/>
        <v>380</v>
      </c>
      <c r="L203" s="835"/>
      <c r="M203" s="836"/>
      <c r="N203" s="838"/>
      <c r="O203" s="890"/>
      <c r="P203" s="837"/>
      <c r="Q203" s="836"/>
      <c r="R203" s="838">
        <f t="shared" si="19"/>
        <v>10</v>
      </c>
      <c r="S203" s="836">
        <f t="shared" si="20"/>
        <v>380</v>
      </c>
      <c r="T203" s="837"/>
      <c r="U203" s="836"/>
      <c r="V203" s="838"/>
      <c r="W203" s="890"/>
      <c r="X203" s="838"/>
      <c r="Y203" s="890"/>
      <c r="Z203" s="867"/>
      <c r="AA203" s="891"/>
      <c r="AB203" s="867"/>
      <c r="AC203" s="891"/>
      <c r="AD203" s="867"/>
      <c r="AE203" s="891"/>
      <c r="AF203" s="867"/>
      <c r="AG203" s="891"/>
      <c r="AH203" s="867"/>
      <c r="AI203" s="891"/>
    </row>
    <row r="204" spans="2:35" s="812" customFormat="1" ht="25.5">
      <c r="B204" s="824"/>
      <c r="C204" s="395" t="s">
        <v>2659</v>
      </c>
      <c r="D204" s="396"/>
      <c r="E204" s="920">
        <v>5</v>
      </c>
      <c r="F204" s="889" t="s">
        <v>2492</v>
      </c>
      <c r="G204" s="826" t="s">
        <v>2486</v>
      </c>
      <c r="H204" s="834"/>
      <c r="I204" s="828" t="s">
        <v>2487</v>
      </c>
      <c r="J204" s="338">
        <v>42</v>
      </c>
      <c r="K204" s="817">
        <f t="shared" si="18"/>
        <v>210</v>
      </c>
      <c r="L204" s="835"/>
      <c r="M204" s="836"/>
      <c r="N204" s="838"/>
      <c r="O204" s="890"/>
      <c r="P204" s="837"/>
      <c r="Q204" s="836"/>
      <c r="R204" s="838">
        <f t="shared" si="19"/>
        <v>5</v>
      </c>
      <c r="S204" s="836">
        <f t="shared" si="20"/>
        <v>210</v>
      </c>
      <c r="T204" s="837"/>
      <c r="U204" s="836"/>
      <c r="V204" s="838"/>
      <c r="W204" s="890"/>
      <c r="X204" s="838"/>
      <c r="Y204" s="890"/>
      <c r="Z204" s="867"/>
      <c r="AA204" s="891"/>
      <c r="AB204" s="867"/>
      <c r="AC204" s="891"/>
      <c r="AD204" s="867"/>
      <c r="AE204" s="891"/>
      <c r="AF204" s="867"/>
      <c r="AG204" s="891"/>
      <c r="AH204" s="867"/>
      <c r="AI204" s="891"/>
    </row>
    <row r="205" spans="2:35" s="812" customFormat="1" ht="25.5">
      <c r="B205" s="824"/>
      <c r="C205" s="386" t="s">
        <v>2660</v>
      </c>
      <c r="D205" s="386"/>
      <c r="E205" s="919">
        <v>30</v>
      </c>
      <c r="F205" s="825" t="s">
        <v>2489</v>
      </c>
      <c r="G205" s="826" t="s">
        <v>2486</v>
      </c>
      <c r="H205" s="834"/>
      <c r="I205" s="828" t="s">
        <v>2487</v>
      </c>
      <c r="J205" s="338">
        <v>4</v>
      </c>
      <c r="K205" s="817">
        <f t="shared" si="18"/>
        <v>120</v>
      </c>
      <c r="L205" s="823"/>
      <c r="M205" s="828"/>
      <c r="N205" s="823"/>
      <c r="O205" s="828"/>
      <c r="P205" s="823"/>
      <c r="Q205" s="828"/>
      <c r="R205" s="838">
        <f t="shared" si="19"/>
        <v>30</v>
      </c>
      <c r="S205" s="836">
        <f t="shared" si="20"/>
        <v>120</v>
      </c>
      <c r="T205" s="823"/>
      <c r="U205" s="828"/>
      <c r="V205" s="823"/>
      <c r="W205" s="828"/>
      <c r="X205" s="823"/>
      <c r="Y205" s="828"/>
      <c r="Z205" s="844"/>
      <c r="AA205" s="845"/>
      <c r="AB205" s="844"/>
      <c r="AC205" s="845"/>
      <c r="AD205" s="844"/>
      <c r="AE205" s="845"/>
      <c r="AF205" s="844"/>
      <c r="AG205" s="845"/>
      <c r="AH205" s="844"/>
      <c r="AI205" s="845"/>
    </row>
    <row r="206" spans="2:35" s="812" customFormat="1" ht="12.75">
      <c r="B206" s="893"/>
      <c r="C206" s="832" t="s">
        <v>2661</v>
      </c>
      <c r="D206" s="894"/>
      <c r="E206" s="919">
        <v>30</v>
      </c>
      <c r="F206" s="894" t="s">
        <v>2662</v>
      </c>
      <c r="G206" s="895" t="s">
        <v>2663</v>
      </c>
      <c r="H206" s="896"/>
      <c r="I206" s="897" t="s">
        <v>2487</v>
      </c>
      <c r="J206" s="898">
        <v>115</v>
      </c>
      <c r="K206" s="817">
        <f>(E206*J206)</f>
        <v>3450</v>
      </c>
      <c r="L206" s="823"/>
      <c r="M206" s="897"/>
      <c r="N206" s="823"/>
      <c r="O206" s="897"/>
      <c r="P206" s="823"/>
      <c r="Q206" s="897"/>
      <c r="R206" s="823"/>
      <c r="S206" s="897"/>
      <c r="T206" s="823"/>
      <c r="U206" s="897"/>
      <c r="V206" s="823"/>
      <c r="W206" s="897"/>
      <c r="X206" s="823">
        <v>30</v>
      </c>
      <c r="Y206" s="897">
        <f>(X206*J206)</f>
        <v>3450</v>
      </c>
      <c r="Z206" s="844"/>
      <c r="AA206" s="899"/>
      <c r="AB206" s="844"/>
      <c r="AC206" s="899"/>
      <c r="AD206" s="844"/>
      <c r="AE206" s="899"/>
      <c r="AF206" s="844"/>
      <c r="AG206" s="899"/>
      <c r="AH206" s="844"/>
      <c r="AI206" s="899"/>
    </row>
    <row r="207" spans="2:35" s="812" customFormat="1" ht="12.75">
      <c r="B207" s="893"/>
      <c r="C207" s="832" t="s">
        <v>2664</v>
      </c>
      <c r="D207" s="895"/>
      <c r="E207" s="919">
        <v>40</v>
      </c>
      <c r="F207" s="895" t="s">
        <v>2662</v>
      </c>
      <c r="G207" s="895" t="s">
        <v>2663</v>
      </c>
      <c r="H207" s="900"/>
      <c r="I207" s="897" t="s">
        <v>2487</v>
      </c>
      <c r="J207" s="898">
        <v>75</v>
      </c>
      <c r="K207" s="817">
        <f>(E207*J207)</f>
        <v>3000</v>
      </c>
      <c r="L207" s="823"/>
      <c r="M207" s="897"/>
      <c r="N207" s="823"/>
      <c r="O207" s="897"/>
      <c r="P207" s="823"/>
      <c r="Q207" s="897"/>
      <c r="R207" s="823"/>
      <c r="S207" s="897"/>
      <c r="T207" s="823"/>
      <c r="U207" s="897"/>
      <c r="V207" s="823"/>
      <c r="W207" s="897"/>
      <c r="X207" s="823">
        <v>40</v>
      </c>
      <c r="Y207" s="897">
        <f>(X207*J207)</f>
        <v>3000</v>
      </c>
      <c r="Z207" s="844"/>
      <c r="AA207" s="899"/>
      <c r="AB207" s="844"/>
      <c r="AC207" s="899"/>
      <c r="AD207" s="844"/>
      <c r="AE207" s="899"/>
      <c r="AF207" s="844"/>
      <c r="AG207" s="899"/>
      <c r="AH207" s="844"/>
      <c r="AI207" s="899"/>
    </row>
    <row r="208" spans="2:35" s="812" customFormat="1" ht="51">
      <c r="B208" s="893"/>
      <c r="C208" s="852" t="s">
        <v>2665</v>
      </c>
      <c r="D208" s="848"/>
      <c r="E208" s="919">
        <v>40</v>
      </c>
      <c r="F208" s="848" t="s">
        <v>115</v>
      </c>
      <c r="G208" s="848" t="s">
        <v>2540</v>
      </c>
      <c r="H208" s="849"/>
      <c r="I208" s="850" t="s">
        <v>2487</v>
      </c>
      <c r="J208" s="850">
        <v>319</v>
      </c>
      <c r="K208" s="817">
        <f>E208*J208</f>
        <v>12760</v>
      </c>
      <c r="L208" s="823"/>
      <c r="M208" s="850"/>
      <c r="N208" s="823"/>
      <c r="O208" s="850"/>
      <c r="P208" s="823"/>
      <c r="Q208" s="850">
        <f>+P208*J208</f>
        <v>0</v>
      </c>
      <c r="R208" s="823">
        <v>40</v>
      </c>
      <c r="S208" s="850">
        <f>+R208*J208</f>
        <v>12760</v>
      </c>
      <c r="T208" s="823"/>
      <c r="U208" s="850"/>
      <c r="V208" s="823"/>
      <c r="W208" s="850"/>
      <c r="X208" s="823"/>
      <c r="Y208" s="850"/>
      <c r="Z208" s="844"/>
      <c r="AA208" s="851"/>
      <c r="AB208" s="844"/>
      <c r="AC208" s="851"/>
      <c r="AD208" s="844"/>
      <c r="AE208" s="851"/>
      <c r="AF208" s="844"/>
      <c r="AG208" s="851"/>
      <c r="AH208" s="844"/>
      <c r="AI208" s="851"/>
    </row>
    <row r="209" spans="2:35" s="812" customFormat="1" ht="51">
      <c r="B209" s="893"/>
      <c r="C209" s="852" t="s">
        <v>2666</v>
      </c>
      <c r="D209" s="848"/>
      <c r="E209" s="919">
        <v>1</v>
      </c>
      <c r="F209" s="848" t="s">
        <v>115</v>
      </c>
      <c r="G209" s="848" t="s">
        <v>2540</v>
      </c>
      <c r="H209" s="849"/>
      <c r="I209" s="850" t="s">
        <v>2487</v>
      </c>
      <c r="J209" s="850">
        <v>319</v>
      </c>
      <c r="K209" s="817">
        <f>E209*J209</f>
        <v>319</v>
      </c>
      <c r="L209" s="823"/>
      <c r="M209" s="850"/>
      <c r="N209" s="823"/>
      <c r="O209" s="850"/>
      <c r="P209" s="823"/>
      <c r="Q209" s="850">
        <f t="shared" ref="Q209:Q212" si="21">+P209*J209</f>
        <v>0</v>
      </c>
      <c r="R209" s="823">
        <v>1</v>
      </c>
      <c r="S209" s="850">
        <f t="shared" ref="S209:S211" si="22">+R209*J209</f>
        <v>319</v>
      </c>
      <c r="T209" s="823"/>
      <c r="U209" s="850"/>
      <c r="V209" s="823"/>
      <c r="W209" s="850"/>
      <c r="X209" s="823"/>
      <c r="Y209" s="850"/>
      <c r="Z209" s="844"/>
      <c r="AA209" s="851"/>
      <c r="AB209" s="844"/>
      <c r="AC209" s="851"/>
      <c r="AD209" s="844"/>
      <c r="AE209" s="851"/>
      <c r="AF209" s="844"/>
      <c r="AG209" s="851"/>
      <c r="AH209" s="844"/>
      <c r="AI209" s="851"/>
    </row>
    <row r="210" spans="2:35" s="812" customFormat="1" ht="51">
      <c r="B210" s="893"/>
      <c r="C210" s="853" t="s">
        <v>2667</v>
      </c>
      <c r="D210" s="848"/>
      <c r="E210" s="919">
        <v>1</v>
      </c>
      <c r="F210" s="848" t="s">
        <v>115</v>
      </c>
      <c r="G210" s="848" t="s">
        <v>2540</v>
      </c>
      <c r="H210" s="849"/>
      <c r="I210" s="850" t="s">
        <v>2487</v>
      </c>
      <c r="J210" s="850">
        <v>307</v>
      </c>
      <c r="K210" s="817">
        <f>E210*J210</f>
        <v>307</v>
      </c>
      <c r="L210" s="823"/>
      <c r="M210" s="850"/>
      <c r="N210" s="823"/>
      <c r="O210" s="850"/>
      <c r="P210" s="823"/>
      <c r="Q210" s="850">
        <f t="shared" si="21"/>
        <v>0</v>
      </c>
      <c r="R210" s="823">
        <v>1</v>
      </c>
      <c r="S210" s="850">
        <f t="shared" si="22"/>
        <v>307</v>
      </c>
      <c r="T210" s="823"/>
      <c r="U210" s="850"/>
      <c r="V210" s="823"/>
      <c r="W210" s="850"/>
      <c r="X210" s="823"/>
      <c r="Y210" s="850"/>
      <c r="Z210" s="844"/>
      <c r="AA210" s="851"/>
      <c r="AB210" s="844"/>
      <c r="AC210" s="851"/>
      <c r="AD210" s="844"/>
      <c r="AE210" s="851"/>
      <c r="AF210" s="844"/>
      <c r="AG210" s="851"/>
      <c r="AH210" s="844"/>
      <c r="AI210" s="851"/>
    </row>
    <row r="211" spans="2:35" s="812" customFormat="1" ht="51">
      <c r="B211" s="893"/>
      <c r="C211" s="853" t="s">
        <v>2668</v>
      </c>
      <c r="D211" s="848"/>
      <c r="E211" s="919">
        <v>7</v>
      </c>
      <c r="F211" s="848" t="s">
        <v>108</v>
      </c>
      <c r="G211" s="848" t="s">
        <v>2540</v>
      </c>
      <c r="H211" s="849"/>
      <c r="I211" s="850" t="s">
        <v>2487</v>
      </c>
      <c r="J211" s="850">
        <v>21</v>
      </c>
      <c r="K211" s="817">
        <f>E211*J211</f>
        <v>147</v>
      </c>
      <c r="L211" s="823"/>
      <c r="M211" s="850"/>
      <c r="N211" s="823"/>
      <c r="O211" s="850"/>
      <c r="P211" s="823"/>
      <c r="Q211" s="850">
        <f t="shared" si="21"/>
        <v>0</v>
      </c>
      <c r="R211" s="823">
        <v>7</v>
      </c>
      <c r="S211" s="850">
        <f t="shared" si="22"/>
        <v>147</v>
      </c>
      <c r="T211" s="823"/>
      <c r="U211" s="850"/>
      <c r="V211" s="823"/>
      <c r="W211" s="850"/>
      <c r="X211" s="823"/>
      <c r="Y211" s="850"/>
      <c r="Z211" s="844"/>
      <c r="AA211" s="851"/>
      <c r="AB211" s="844"/>
      <c r="AC211" s="851"/>
      <c r="AD211" s="844"/>
      <c r="AE211" s="851"/>
      <c r="AF211" s="844"/>
      <c r="AG211" s="851"/>
      <c r="AH211" s="844"/>
      <c r="AI211" s="851"/>
    </row>
    <row r="212" spans="2:35" s="812" customFormat="1" ht="51">
      <c r="B212" s="893"/>
      <c r="C212" s="852" t="s">
        <v>2669</v>
      </c>
      <c r="D212" s="848"/>
      <c r="E212" s="919">
        <v>6</v>
      </c>
      <c r="F212" s="848" t="s">
        <v>115</v>
      </c>
      <c r="G212" s="848" t="s">
        <v>2540</v>
      </c>
      <c r="H212" s="849"/>
      <c r="I212" s="850" t="s">
        <v>2487</v>
      </c>
      <c r="J212" s="850">
        <v>61</v>
      </c>
      <c r="K212" s="817">
        <f>E212*J212</f>
        <v>366</v>
      </c>
      <c r="L212" s="823"/>
      <c r="M212" s="850"/>
      <c r="N212" s="823"/>
      <c r="O212" s="850"/>
      <c r="P212" s="823"/>
      <c r="Q212" s="850">
        <f t="shared" si="21"/>
        <v>0</v>
      </c>
      <c r="R212" s="823">
        <v>6</v>
      </c>
      <c r="S212" s="850">
        <f>+R212*J212</f>
        <v>366</v>
      </c>
      <c r="T212" s="823"/>
      <c r="U212" s="850"/>
      <c r="V212" s="823"/>
      <c r="W212" s="850"/>
      <c r="X212" s="823"/>
      <c r="Y212" s="850"/>
      <c r="Z212" s="844"/>
      <c r="AA212" s="851"/>
      <c r="AB212" s="844"/>
      <c r="AC212" s="851"/>
      <c r="AD212" s="844"/>
      <c r="AE212" s="851"/>
      <c r="AF212" s="844"/>
      <c r="AG212" s="851"/>
      <c r="AH212" s="844"/>
      <c r="AI212" s="851"/>
    </row>
    <row r="213" spans="2:35" s="812" customFormat="1" ht="38.25">
      <c r="B213" s="893"/>
      <c r="C213" s="901" t="s">
        <v>2670</v>
      </c>
      <c r="D213" s="860"/>
      <c r="E213" s="920">
        <v>12</v>
      </c>
      <c r="F213" s="902" t="s">
        <v>11</v>
      </c>
      <c r="G213" s="862" t="s">
        <v>2558</v>
      </c>
      <c r="H213" s="863"/>
      <c r="I213" s="864" t="s">
        <v>2559</v>
      </c>
      <c r="J213" s="903">
        <v>89</v>
      </c>
      <c r="K213" s="817">
        <f t="shared" ref="K213:K254" si="23">J213*E213</f>
        <v>1068</v>
      </c>
      <c r="L213" s="823"/>
      <c r="M213" s="864"/>
      <c r="N213" s="823"/>
      <c r="O213" s="864"/>
      <c r="P213" s="869"/>
      <c r="Q213" s="880"/>
      <c r="R213" s="823">
        <v>6</v>
      </c>
      <c r="S213" s="866">
        <f t="shared" ref="S213:S240" si="24">J213*R213</f>
        <v>534</v>
      </c>
      <c r="T213" s="823"/>
      <c r="U213" s="864"/>
      <c r="V213" s="823"/>
      <c r="W213" s="864"/>
      <c r="X213" s="823">
        <v>6</v>
      </c>
      <c r="Y213" s="866">
        <f>J213*X213</f>
        <v>534</v>
      </c>
      <c r="Z213" s="869"/>
      <c r="AA213" s="904"/>
      <c r="AB213" s="844"/>
      <c r="AC213" s="904"/>
      <c r="AD213" s="844"/>
      <c r="AE213" s="904"/>
      <c r="AF213" s="844"/>
      <c r="AG213" s="904"/>
      <c r="AH213" s="844"/>
      <c r="AI213" s="904"/>
    </row>
    <row r="214" spans="2:35" s="812" customFormat="1" ht="38.25">
      <c r="B214" s="893"/>
      <c r="C214" s="901" t="s">
        <v>2671</v>
      </c>
      <c r="D214" s="860"/>
      <c r="E214" s="920">
        <v>80</v>
      </c>
      <c r="F214" s="861" t="s">
        <v>108</v>
      </c>
      <c r="G214" s="862" t="s">
        <v>2558</v>
      </c>
      <c r="H214" s="863"/>
      <c r="I214" s="864" t="s">
        <v>2559</v>
      </c>
      <c r="J214" s="864">
        <v>62</v>
      </c>
      <c r="K214" s="817">
        <f t="shared" si="23"/>
        <v>4960</v>
      </c>
      <c r="L214" s="838"/>
      <c r="M214" s="865"/>
      <c r="N214" s="838"/>
      <c r="O214" s="865"/>
      <c r="P214" s="869"/>
      <c r="Q214" s="880"/>
      <c r="R214" s="823">
        <v>40</v>
      </c>
      <c r="S214" s="866">
        <f t="shared" si="24"/>
        <v>2480</v>
      </c>
      <c r="T214" s="838"/>
      <c r="U214" s="865"/>
      <c r="V214" s="838"/>
      <c r="W214" s="865"/>
      <c r="X214" s="838">
        <v>40</v>
      </c>
      <c r="Y214" s="866">
        <f>J214*X214</f>
        <v>2480</v>
      </c>
      <c r="Z214" s="869"/>
      <c r="AA214" s="868"/>
      <c r="AB214" s="867"/>
      <c r="AC214" s="868"/>
      <c r="AD214" s="867"/>
      <c r="AE214" s="868"/>
      <c r="AF214" s="867"/>
      <c r="AG214" s="868"/>
      <c r="AH214" s="867"/>
      <c r="AI214" s="868"/>
    </row>
    <row r="215" spans="2:35" s="812" customFormat="1" ht="38.25">
      <c r="B215" s="893"/>
      <c r="C215" s="901" t="s">
        <v>2672</v>
      </c>
      <c r="D215" s="860"/>
      <c r="E215" s="920">
        <v>10</v>
      </c>
      <c r="F215" s="861" t="s">
        <v>108</v>
      </c>
      <c r="G215" s="862" t="s">
        <v>2558</v>
      </c>
      <c r="H215" s="863"/>
      <c r="I215" s="864" t="s">
        <v>2559</v>
      </c>
      <c r="J215" s="864">
        <v>99</v>
      </c>
      <c r="K215" s="817">
        <f t="shared" si="23"/>
        <v>990</v>
      </c>
      <c r="L215" s="838"/>
      <c r="M215" s="865"/>
      <c r="N215" s="838"/>
      <c r="O215" s="865"/>
      <c r="P215" s="869"/>
      <c r="Q215" s="880"/>
      <c r="R215" s="823">
        <v>5</v>
      </c>
      <c r="S215" s="866">
        <f t="shared" si="24"/>
        <v>495</v>
      </c>
      <c r="T215" s="838"/>
      <c r="U215" s="865"/>
      <c r="V215" s="838"/>
      <c r="W215" s="865"/>
      <c r="X215" s="838">
        <v>5</v>
      </c>
      <c r="Y215" s="866">
        <f>J215*X215</f>
        <v>495</v>
      </c>
      <c r="Z215" s="869"/>
      <c r="AA215" s="868"/>
      <c r="AB215" s="867"/>
      <c r="AC215" s="868"/>
      <c r="AD215" s="867"/>
      <c r="AE215" s="868"/>
      <c r="AF215" s="867"/>
      <c r="AG215" s="868"/>
      <c r="AH215" s="867"/>
      <c r="AI215" s="868"/>
    </row>
    <row r="216" spans="2:35" s="812" customFormat="1" ht="38.25">
      <c r="B216" s="893"/>
      <c r="C216" s="901" t="s">
        <v>2673</v>
      </c>
      <c r="D216" s="860"/>
      <c r="E216" s="920">
        <v>2</v>
      </c>
      <c r="F216" s="861" t="s">
        <v>115</v>
      </c>
      <c r="G216" s="862" t="s">
        <v>2558</v>
      </c>
      <c r="H216" s="863"/>
      <c r="I216" s="864" t="s">
        <v>2559</v>
      </c>
      <c r="J216" s="864">
        <v>125</v>
      </c>
      <c r="K216" s="817">
        <f t="shared" si="23"/>
        <v>250</v>
      </c>
      <c r="L216" s="838"/>
      <c r="M216" s="865"/>
      <c r="N216" s="838"/>
      <c r="O216" s="865"/>
      <c r="P216" s="869"/>
      <c r="Q216" s="880"/>
      <c r="R216" s="823">
        <v>2</v>
      </c>
      <c r="S216" s="866">
        <f t="shared" si="24"/>
        <v>250</v>
      </c>
      <c r="T216" s="838"/>
      <c r="U216" s="865"/>
      <c r="V216" s="838"/>
      <c r="W216" s="865"/>
      <c r="X216" s="838"/>
      <c r="Y216" s="866">
        <f t="shared" ref="Y216:Y240" si="25">J216*X216</f>
        <v>0</v>
      </c>
      <c r="Z216" s="869"/>
      <c r="AA216" s="868"/>
      <c r="AB216" s="867"/>
      <c r="AC216" s="868"/>
      <c r="AD216" s="867"/>
      <c r="AE216" s="868"/>
      <c r="AF216" s="867"/>
      <c r="AG216" s="868"/>
      <c r="AH216" s="867"/>
      <c r="AI216" s="868"/>
    </row>
    <row r="217" spans="2:35" s="812" customFormat="1" ht="38.25">
      <c r="B217" s="893"/>
      <c r="C217" s="901" t="s">
        <v>2674</v>
      </c>
      <c r="D217" s="860"/>
      <c r="E217" s="920">
        <v>10</v>
      </c>
      <c r="F217" s="861" t="s">
        <v>108</v>
      </c>
      <c r="G217" s="862" t="s">
        <v>2558</v>
      </c>
      <c r="H217" s="863"/>
      <c r="I217" s="864" t="s">
        <v>2559</v>
      </c>
      <c r="J217" s="864">
        <v>7.5399999999999991</v>
      </c>
      <c r="K217" s="817">
        <f t="shared" si="23"/>
        <v>75.399999999999991</v>
      </c>
      <c r="L217" s="838"/>
      <c r="M217" s="865"/>
      <c r="N217" s="838"/>
      <c r="O217" s="865"/>
      <c r="P217" s="869"/>
      <c r="Q217" s="880"/>
      <c r="R217" s="823">
        <v>10</v>
      </c>
      <c r="S217" s="866">
        <f t="shared" si="24"/>
        <v>75.399999999999991</v>
      </c>
      <c r="T217" s="838"/>
      <c r="U217" s="865"/>
      <c r="V217" s="838"/>
      <c r="W217" s="865"/>
      <c r="X217" s="838"/>
      <c r="Y217" s="866">
        <f t="shared" si="25"/>
        <v>0</v>
      </c>
      <c r="Z217" s="869"/>
      <c r="AA217" s="868"/>
      <c r="AB217" s="867"/>
      <c r="AC217" s="868"/>
      <c r="AD217" s="867"/>
      <c r="AE217" s="868"/>
      <c r="AF217" s="867"/>
      <c r="AG217" s="868"/>
      <c r="AH217" s="867"/>
      <c r="AI217" s="868"/>
    </row>
    <row r="218" spans="2:35" s="812" customFormat="1" ht="38.25">
      <c r="B218" s="893"/>
      <c r="C218" s="901" t="s">
        <v>2675</v>
      </c>
      <c r="D218" s="860"/>
      <c r="E218" s="920">
        <v>2</v>
      </c>
      <c r="F218" s="861" t="s">
        <v>115</v>
      </c>
      <c r="G218" s="862" t="s">
        <v>2558</v>
      </c>
      <c r="H218" s="863"/>
      <c r="I218" s="864" t="s">
        <v>2559</v>
      </c>
      <c r="J218" s="864">
        <v>195</v>
      </c>
      <c r="K218" s="817">
        <f t="shared" si="23"/>
        <v>390</v>
      </c>
      <c r="L218" s="838"/>
      <c r="M218" s="865"/>
      <c r="N218" s="838"/>
      <c r="O218" s="865"/>
      <c r="P218" s="869"/>
      <c r="Q218" s="880"/>
      <c r="R218" s="823">
        <v>2</v>
      </c>
      <c r="S218" s="866">
        <f t="shared" si="24"/>
        <v>390</v>
      </c>
      <c r="T218" s="838"/>
      <c r="U218" s="865"/>
      <c r="V218" s="838"/>
      <c r="W218" s="865"/>
      <c r="X218" s="838"/>
      <c r="Y218" s="866">
        <f t="shared" si="25"/>
        <v>0</v>
      </c>
      <c r="Z218" s="869"/>
      <c r="AA218" s="868"/>
      <c r="AB218" s="867"/>
      <c r="AC218" s="868"/>
      <c r="AD218" s="867"/>
      <c r="AE218" s="868"/>
      <c r="AF218" s="867"/>
      <c r="AG218" s="868"/>
      <c r="AH218" s="867"/>
      <c r="AI218" s="868"/>
    </row>
    <row r="219" spans="2:35" s="812" customFormat="1" ht="38.25">
      <c r="B219" s="893"/>
      <c r="C219" s="901" t="s">
        <v>2676</v>
      </c>
      <c r="D219" s="860"/>
      <c r="E219" s="920">
        <v>2</v>
      </c>
      <c r="F219" s="861" t="s">
        <v>2677</v>
      </c>
      <c r="G219" s="862" t="s">
        <v>2558</v>
      </c>
      <c r="H219" s="863"/>
      <c r="I219" s="864" t="s">
        <v>2559</v>
      </c>
      <c r="J219" s="864">
        <v>280</v>
      </c>
      <c r="K219" s="817">
        <f t="shared" si="23"/>
        <v>560</v>
      </c>
      <c r="L219" s="838"/>
      <c r="M219" s="865"/>
      <c r="N219" s="838"/>
      <c r="O219" s="865"/>
      <c r="P219" s="869"/>
      <c r="Q219" s="880"/>
      <c r="R219" s="823">
        <v>2</v>
      </c>
      <c r="S219" s="866">
        <f t="shared" si="24"/>
        <v>560</v>
      </c>
      <c r="T219" s="838"/>
      <c r="U219" s="865"/>
      <c r="V219" s="838"/>
      <c r="W219" s="865"/>
      <c r="X219" s="838"/>
      <c r="Y219" s="866">
        <f t="shared" si="25"/>
        <v>0</v>
      </c>
      <c r="Z219" s="869"/>
      <c r="AA219" s="868"/>
      <c r="AB219" s="867"/>
      <c r="AC219" s="868"/>
      <c r="AD219" s="867"/>
      <c r="AE219" s="868"/>
      <c r="AF219" s="867"/>
      <c r="AG219" s="868"/>
      <c r="AH219" s="867"/>
      <c r="AI219" s="868"/>
    </row>
    <row r="220" spans="2:35" s="812" customFormat="1" ht="38.25">
      <c r="B220" s="893"/>
      <c r="C220" s="901" t="s">
        <v>2678</v>
      </c>
      <c r="D220" s="860"/>
      <c r="E220" s="920">
        <v>4</v>
      </c>
      <c r="F220" s="861" t="s">
        <v>115</v>
      </c>
      <c r="G220" s="862" t="s">
        <v>2558</v>
      </c>
      <c r="H220" s="863"/>
      <c r="I220" s="864" t="s">
        <v>2559</v>
      </c>
      <c r="J220" s="864">
        <v>76</v>
      </c>
      <c r="K220" s="817">
        <f t="shared" si="23"/>
        <v>304</v>
      </c>
      <c r="L220" s="838"/>
      <c r="M220" s="865"/>
      <c r="N220" s="838"/>
      <c r="O220" s="865"/>
      <c r="P220" s="869"/>
      <c r="Q220" s="880"/>
      <c r="R220" s="823">
        <v>0</v>
      </c>
      <c r="S220" s="866">
        <f t="shared" si="24"/>
        <v>0</v>
      </c>
      <c r="T220" s="838"/>
      <c r="U220" s="865"/>
      <c r="V220" s="838"/>
      <c r="W220" s="865"/>
      <c r="X220" s="838">
        <v>4</v>
      </c>
      <c r="Y220" s="866">
        <f t="shared" si="25"/>
        <v>304</v>
      </c>
      <c r="Z220" s="869"/>
      <c r="AA220" s="868"/>
      <c r="AB220" s="867"/>
      <c r="AC220" s="868"/>
      <c r="AD220" s="867"/>
      <c r="AE220" s="868"/>
      <c r="AF220" s="867"/>
      <c r="AG220" s="868"/>
      <c r="AH220" s="867"/>
      <c r="AI220" s="868"/>
    </row>
    <row r="221" spans="2:35" s="812" customFormat="1" ht="38.25">
      <c r="B221" s="893"/>
      <c r="C221" s="901" t="s">
        <v>2679</v>
      </c>
      <c r="D221" s="860"/>
      <c r="E221" s="920">
        <v>2</v>
      </c>
      <c r="F221" s="861" t="s">
        <v>115</v>
      </c>
      <c r="G221" s="862" t="s">
        <v>2558</v>
      </c>
      <c r="H221" s="863"/>
      <c r="I221" s="864" t="s">
        <v>2559</v>
      </c>
      <c r="J221" s="864">
        <v>150</v>
      </c>
      <c r="K221" s="817">
        <f t="shared" si="23"/>
        <v>300</v>
      </c>
      <c r="L221" s="838"/>
      <c r="M221" s="865"/>
      <c r="N221" s="838"/>
      <c r="O221" s="865"/>
      <c r="P221" s="869"/>
      <c r="Q221" s="880"/>
      <c r="R221" s="823">
        <v>2</v>
      </c>
      <c r="S221" s="866">
        <f t="shared" si="24"/>
        <v>300</v>
      </c>
      <c r="T221" s="838"/>
      <c r="U221" s="865"/>
      <c r="V221" s="838"/>
      <c r="W221" s="865"/>
      <c r="X221" s="838"/>
      <c r="Y221" s="866">
        <f t="shared" si="25"/>
        <v>0</v>
      </c>
      <c r="Z221" s="869"/>
      <c r="AA221" s="868"/>
      <c r="AB221" s="867"/>
      <c r="AC221" s="868"/>
      <c r="AD221" s="867"/>
      <c r="AE221" s="868"/>
      <c r="AF221" s="867"/>
      <c r="AG221" s="868"/>
      <c r="AH221" s="867"/>
      <c r="AI221" s="868"/>
    </row>
    <row r="222" spans="2:35" s="812" customFormat="1" ht="38.25">
      <c r="B222" s="893"/>
      <c r="C222" s="901" t="s">
        <v>2680</v>
      </c>
      <c r="D222" s="860"/>
      <c r="E222" s="920">
        <v>2</v>
      </c>
      <c r="F222" s="861" t="s">
        <v>115</v>
      </c>
      <c r="G222" s="862" t="s">
        <v>2558</v>
      </c>
      <c r="H222" s="863"/>
      <c r="I222" s="864" t="s">
        <v>2559</v>
      </c>
      <c r="J222" s="864">
        <v>160</v>
      </c>
      <c r="K222" s="817">
        <f t="shared" si="23"/>
        <v>320</v>
      </c>
      <c r="L222" s="838"/>
      <c r="M222" s="865"/>
      <c r="N222" s="838"/>
      <c r="O222" s="865"/>
      <c r="P222" s="869"/>
      <c r="Q222" s="880"/>
      <c r="R222" s="823">
        <v>2</v>
      </c>
      <c r="S222" s="866">
        <f t="shared" si="24"/>
        <v>320</v>
      </c>
      <c r="T222" s="838"/>
      <c r="U222" s="865"/>
      <c r="V222" s="838"/>
      <c r="W222" s="865"/>
      <c r="X222" s="838"/>
      <c r="Y222" s="866">
        <f t="shared" si="25"/>
        <v>0</v>
      </c>
      <c r="Z222" s="869"/>
      <c r="AA222" s="868"/>
      <c r="AB222" s="867"/>
      <c r="AC222" s="868"/>
      <c r="AD222" s="867"/>
      <c r="AE222" s="868"/>
      <c r="AF222" s="867"/>
      <c r="AG222" s="868"/>
      <c r="AH222" s="867"/>
      <c r="AI222" s="868"/>
    </row>
    <row r="223" spans="2:35" s="812" customFormat="1" ht="38.25">
      <c r="B223" s="893"/>
      <c r="C223" s="901" t="s">
        <v>2681</v>
      </c>
      <c r="D223" s="860"/>
      <c r="E223" s="920">
        <v>15</v>
      </c>
      <c r="F223" s="861" t="s">
        <v>115</v>
      </c>
      <c r="G223" s="862" t="s">
        <v>2558</v>
      </c>
      <c r="H223" s="863"/>
      <c r="I223" s="864" t="s">
        <v>2559</v>
      </c>
      <c r="J223" s="864">
        <v>117</v>
      </c>
      <c r="K223" s="817">
        <f t="shared" si="23"/>
        <v>1755</v>
      </c>
      <c r="L223" s="838"/>
      <c r="M223" s="865"/>
      <c r="N223" s="838"/>
      <c r="O223" s="865"/>
      <c r="P223" s="869"/>
      <c r="Q223" s="880"/>
      <c r="R223" s="823">
        <v>8</v>
      </c>
      <c r="S223" s="866">
        <f t="shared" si="24"/>
        <v>936</v>
      </c>
      <c r="T223" s="838"/>
      <c r="U223" s="865"/>
      <c r="V223" s="838"/>
      <c r="W223" s="865"/>
      <c r="X223" s="838">
        <v>7</v>
      </c>
      <c r="Y223" s="866">
        <f t="shared" si="25"/>
        <v>819</v>
      </c>
      <c r="Z223" s="869"/>
      <c r="AA223" s="868"/>
      <c r="AB223" s="867"/>
      <c r="AC223" s="868"/>
      <c r="AD223" s="867"/>
      <c r="AE223" s="868"/>
      <c r="AF223" s="867"/>
      <c r="AG223" s="868"/>
      <c r="AH223" s="867"/>
      <c r="AI223" s="868"/>
    </row>
    <row r="224" spans="2:35" s="812" customFormat="1" ht="38.25">
      <c r="B224" s="893"/>
      <c r="C224" s="901" t="s">
        <v>2682</v>
      </c>
      <c r="D224" s="860"/>
      <c r="E224" s="920">
        <v>5</v>
      </c>
      <c r="F224" s="861" t="s">
        <v>115</v>
      </c>
      <c r="G224" s="862" t="s">
        <v>2558</v>
      </c>
      <c r="H224" s="863"/>
      <c r="I224" s="864" t="s">
        <v>2559</v>
      </c>
      <c r="J224" s="864">
        <v>75</v>
      </c>
      <c r="K224" s="817">
        <f t="shared" si="23"/>
        <v>375</v>
      </c>
      <c r="L224" s="838"/>
      <c r="M224" s="865"/>
      <c r="N224" s="838"/>
      <c r="O224" s="865"/>
      <c r="P224" s="869"/>
      <c r="Q224" s="880"/>
      <c r="R224" s="823"/>
      <c r="S224" s="866">
        <f t="shared" si="24"/>
        <v>0</v>
      </c>
      <c r="T224" s="838"/>
      <c r="U224" s="865"/>
      <c r="V224" s="838"/>
      <c r="W224" s="865"/>
      <c r="X224" s="838">
        <v>5</v>
      </c>
      <c r="Y224" s="866">
        <f t="shared" si="25"/>
        <v>375</v>
      </c>
      <c r="Z224" s="869"/>
      <c r="AA224" s="868"/>
      <c r="AB224" s="867"/>
      <c r="AC224" s="868"/>
      <c r="AD224" s="867"/>
      <c r="AE224" s="868"/>
      <c r="AF224" s="867"/>
      <c r="AG224" s="868"/>
      <c r="AH224" s="867"/>
      <c r="AI224" s="868"/>
    </row>
    <row r="225" spans="2:35" s="812" customFormat="1" ht="38.25">
      <c r="B225" s="893"/>
      <c r="C225" s="901" t="s">
        <v>2683</v>
      </c>
      <c r="D225" s="860"/>
      <c r="E225" s="920">
        <v>200</v>
      </c>
      <c r="F225" s="861" t="s">
        <v>108</v>
      </c>
      <c r="G225" s="862" t="s">
        <v>2558</v>
      </c>
      <c r="H225" s="863"/>
      <c r="I225" s="864" t="s">
        <v>2559</v>
      </c>
      <c r="J225" s="864">
        <v>3</v>
      </c>
      <c r="K225" s="817">
        <f t="shared" si="23"/>
        <v>600</v>
      </c>
      <c r="L225" s="838"/>
      <c r="M225" s="865"/>
      <c r="N225" s="838"/>
      <c r="O225" s="865"/>
      <c r="P225" s="869"/>
      <c r="Q225" s="880"/>
      <c r="R225" s="823">
        <v>100</v>
      </c>
      <c r="S225" s="866">
        <f t="shared" si="24"/>
        <v>300</v>
      </c>
      <c r="T225" s="838"/>
      <c r="U225" s="865"/>
      <c r="V225" s="838"/>
      <c r="W225" s="865"/>
      <c r="X225" s="838">
        <v>100</v>
      </c>
      <c r="Y225" s="866">
        <f t="shared" si="25"/>
        <v>300</v>
      </c>
      <c r="Z225" s="869"/>
      <c r="AA225" s="868"/>
      <c r="AB225" s="867"/>
      <c r="AC225" s="868"/>
      <c r="AD225" s="867"/>
      <c r="AE225" s="868"/>
      <c r="AF225" s="867"/>
      <c r="AG225" s="868"/>
      <c r="AH225" s="867"/>
      <c r="AI225" s="868"/>
    </row>
    <row r="226" spans="2:35" s="812" customFormat="1" ht="38.25">
      <c r="B226" s="893"/>
      <c r="C226" s="901" t="s">
        <v>2684</v>
      </c>
      <c r="D226" s="860"/>
      <c r="E226" s="920">
        <v>20</v>
      </c>
      <c r="F226" s="861" t="s">
        <v>115</v>
      </c>
      <c r="G226" s="862" t="s">
        <v>2558</v>
      </c>
      <c r="H226" s="863"/>
      <c r="I226" s="864" t="s">
        <v>2559</v>
      </c>
      <c r="J226" s="864">
        <v>5</v>
      </c>
      <c r="K226" s="817">
        <f t="shared" si="23"/>
        <v>100</v>
      </c>
      <c r="L226" s="838"/>
      <c r="M226" s="865"/>
      <c r="N226" s="838"/>
      <c r="O226" s="865"/>
      <c r="P226" s="869"/>
      <c r="Q226" s="880"/>
      <c r="R226" s="823">
        <v>10</v>
      </c>
      <c r="S226" s="866">
        <f t="shared" si="24"/>
        <v>50</v>
      </c>
      <c r="T226" s="838"/>
      <c r="U226" s="865"/>
      <c r="V226" s="838"/>
      <c r="W226" s="865"/>
      <c r="X226" s="838">
        <v>10</v>
      </c>
      <c r="Y226" s="866">
        <f t="shared" si="25"/>
        <v>50</v>
      </c>
      <c r="Z226" s="869"/>
      <c r="AA226" s="868"/>
      <c r="AB226" s="867"/>
      <c r="AC226" s="868"/>
      <c r="AD226" s="867"/>
      <c r="AE226" s="868"/>
      <c r="AF226" s="867"/>
      <c r="AG226" s="868"/>
      <c r="AH226" s="867"/>
      <c r="AI226" s="868"/>
    </row>
    <row r="227" spans="2:35" s="812" customFormat="1" ht="38.25">
      <c r="B227" s="893"/>
      <c r="C227" s="901" t="s">
        <v>2685</v>
      </c>
      <c r="D227" s="860"/>
      <c r="E227" s="920">
        <v>18</v>
      </c>
      <c r="F227" s="861" t="s">
        <v>108</v>
      </c>
      <c r="G227" s="862" t="s">
        <v>2558</v>
      </c>
      <c r="H227" s="863"/>
      <c r="I227" s="864" t="s">
        <v>2559</v>
      </c>
      <c r="J227" s="864">
        <v>105</v>
      </c>
      <c r="K227" s="817">
        <f t="shared" si="23"/>
        <v>1890</v>
      </c>
      <c r="L227" s="838"/>
      <c r="M227" s="865"/>
      <c r="N227" s="838"/>
      <c r="O227" s="865"/>
      <c r="P227" s="869"/>
      <c r="Q227" s="880"/>
      <c r="R227" s="823">
        <v>10</v>
      </c>
      <c r="S227" s="866">
        <f t="shared" si="24"/>
        <v>1050</v>
      </c>
      <c r="T227" s="838"/>
      <c r="U227" s="865"/>
      <c r="V227" s="838"/>
      <c r="W227" s="865"/>
      <c r="X227" s="838">
        <v>8</v>
      </c>
      <c r="Y227" s="866">
        <f t="shared" si="25"/>
        <v>840</v>
      </c>
      <c r="Z227" s="869"/>
      <c r="AA227" s="868"/>
      <c r="AB227" s="867"/>
      <c r="AC227" s="868"/>
      <c r="AD227" s="867"/>
      <c r="AE227" s="868"/>
      <c r="AF227" s="867"/>
      <c r="AG227" s="868"/>
      <c r="AH227" s="867"/>
      <c r="AI227" s="868"/>
    </row>
    <row r="228" spans="2:35" s="812" customFormat="1" ht="38.25">
      <c r="B228" s="893"/>
      <c r="C228" s="901" t="s">
        <v>2627</v>
      </c>
      <c r="D228" s="860"/>
      <c r="E228" s="920">
        <v>10</v>
      </c>
      <c r="F228" s="861" t="s">
        <v>108</v>
      </c>
      <c r="G228" s="862" t="s">
        <v>2558</v>
      </c>
      <c r="H228" s="863"/>
      <c r="I228" s="864" t="s">
        <v>2559</v>
      </c>
      <c r="J228" s="864">
        <v>38</v>
      </c>
      <c r="K228" s="817">
        <f t="shared" si="23"/>
        <v>380</v>
      </c>
      <c r="L228" s="838"/>
      <c r="M228" s="865"/>
      <c r="N228" s="838"/>
      <c r="O228" s="865"/>
      <c r="P228" s="869"/>
      <c r="Q228" s="880"/>
      <c r="R228" s="823">
        <v>5</v>
      </c>
      <c r="S228" s="866">
        <f t="shared" si="24"/>
        <v>190</v>
      </c>
      <c r="T228" s="838"/>
      <c r="U228" s="865"/>
      <c r="V228" s="838"/>
      <c r="W228" s="865"/>
      <c r="X228" s="838">
        <v>5</v>
      </c>
      <c r="Y228" s="866">
        <f t="shared" si="25"/>
        <v>190</v>
      </c>
      <c r="Z228" s="869"/>
      <c r="AA228" s="868"/>
      <c r="AB228" s="867"/>
      <c r="AC228" s="868"/>
      <c r="AD228" s="867"/>
      <c r="AE228" s="868"/>
      <c r="AF228" s="867"/>
      <c r="AG228" s="868"/>
      <c r="AH228" s="867"/>
      <c r="AI228" s="868"/>
    </row>
    <row r="229" spans="2:35" s="812" customFormat="1" ht="38.25">
      <c r="B229" s="893"/>
      <c r="C229" s="901" t="s">
        <v>2686</v>
      </c>
      <c r="D229" s="860"/>
      <c r="E229" s="920">
        <v>8</v>
      </c>
      <c r="F229" s="861" t="s">
        <v>108</v>
      </c>
      <c r="G229" s="862" t="s">
        <v>2558</v>
      </c>
      <c r="H229" s="863"/>
      <c r="I229" s="864" t="s">
        <v>2559</v>
      </c>
      <c r="J229" s="864">
        <v>42</v>
      </c>
      <c r="K229" s="817">
        <f t="shared" si="23"/>
        <v>336</v>
      </c>
      <c r="L229" s="838"/>
      <c r="M229" s="865"/>
      <c r="N229" s="838"/>
      <c r="O229" s="865"/>
      <c r="P229" s="869"/>
      <c r="Q229" s="880"/>
      <c r="R229" s="823">
        <v>4</v>
      </c>
      <c r="S229" s="866">
        <f t="shared" si="24"/>
        <v>168</v>
      </c>
      <c r="T229" s="838"/>
      <c r="U229" s="865"/>
      <c r="V229" s="838"/>
      <c r="W229" s="865"/>
      <c r="X229" s="838">
        <v>4</v>
      </c>
      <c r="Y229" s="866">
        <f t="shared" si="25"/>
        <v>168</v>
      </c>
      <c r="Z229" s="869"/>
      <c r="AA229" s="868"/>
      <c r="AB229" s="867"/>
      <c r="AC229" s="868"/>
      <c r="AD229" s="867"/>
      <c r="AE229" s="868"/>
      <c r="AF229" s="867"/>
      <c r="AG229" s="868"/>
      <c r="AH229" s="867"/>
      <c r="AI229" s="868"/>
    </row>
    <row r="230" spans="2:35" s="812" customFormat="1" ht="38.25">
      <c r="B230" s="893"/>
      <c r="C230" s="901" t="s">
        <v>2687</v>
      </c>
      <c r="D230" s="860"/>
      <c r="E230" s="920">
        <v>3</v>
      </c>
      <c r="F230" s="861" t="s">
        <v>108</v>
      </c>
      <c r="G230" s="862" t="s">
        <v>2558</v>
      </c>
      <c r="H230" s="863"/>
      <c r="I230" s="864" t="s">
        <v>2559</v>
      </c>
      <c r="J230" s="864">
        <v>130</v>
      </c>
      <c r="K230" s="817">
        <f t="shared" si="23"/>
        <v>390</v>
      </c>
      <c r="L230" s="838"/>
      <c r="M230" s="865"/>
      <c r="N230" s="838"/>
      <c r="O230" s="865"/>
      <c r="P230" s="869"/>
      <c r="Q230" s="880"/>
      <c r="R230" s="823">
        <v>3</v>
      </c>
      <c r="S230" s="866">
        <f t="shared" si="24"/>
        <v>390</v>
      </c>
      <c r="T230" s="838"/>
      <c r="U230" s="865"/>
      <c r="V230" s="838"/>
      <c r="W230" s="865"/>
      <c r="X230" s="838"/>
      <c r="Y230" s="866">
        <f t="shared" si="25"/>
        <v>0</v>
      </c>
      <c r="Z230" s="869"/>
      <c r="AA230" s="868"/>
      <c r="AB230" s="867"/>
      <c r="AC230" s="868"/>
      <c r="AD230" s="867"/>
      <c r="AE230" s="868"/>
      <c r="AF230" s="867"/>
      <c r="AG230" s="868"/>
      <c r="AH230" s="867"/>
      <c r="AI230" s="868"/>
    </row>
    <row r="231" spans="2:35" s="812" customFormat="1" ht="38.25">
      <c r="B231" s="893"/>
      <c r="C231" s="901" t="s">
        <v>2688</v>
      </c>
      <c r="D231" s="860"/>
      <c r="E231" s="920">
        <v>250</v>
      </c>
      <c r="F231" s="861" t="s">
        <v>108</v>
      </c>
      <c r="G231" s="862" t="s">
        <v>2558</v>
      </c>
      <c r="H231" s="863"/>
      <c r="I231" s="864" t="s">
        <v>2559</v>
      </c>
      <c r="J231" s="864">
        <v>4</v>
      </c>
      <c r="K231" s="817">
        <f t="shared" si="23"/>
        <v>1000</v>
      </c>
      <c r="L231" s="838"/>
      <c r="M231" s="865"/>
      <c r="N231" s="838"/>
      <c r="O231" s="865"/>
      <c r="P231" s="869"/>
      <c r="Q231" s="880"/>
      <c r="R231" s="823">
        <v>250</v>
      </c>
      <c r="S231" s="866">
        <f t="shared" si="24"/>
        <v>1000</v>
      </c>
      <c r="T231" s="838"/>
      <c r="U231" s="865"/>
      <c r="V231" s="838"/>
      <c r="W231" s="865"/>
      <c r="X231" s="838"/>
      <c r="Y231" s="866">
        <f t="shared" si="25"/>
        <v>0</v>
      </c>
      <c r="Z231" s="869"/>
      <c r="AA231" s="868"/>
      <c r="AB231" s="867"/>
      <c r="AC231" s="868"/>
      <c r="AD231" s="867"/>
      <c r="AE231" s="868"/>
      <c r="AF231" s="867"/>
      <c r="AG231" s="868"/>
      <c r="AH231" s="867"/>
      <c r="AI231" s="868"/>
    </row>
    <row r="232" spans="2:35" s="812" customFormat="1" ht="38.25">
      <c r="B232" s="893"/>
      <c r="C232" s="901" t="s">
        <v>2689</v>
      </c>
      <c r="D232" s="860"/>
      <c r="E232" s="920">
        <v>250</v>
      </c>
      <c r="F232" s="861" t="s">
        <v>2690</v>
      </c>
      <c r="G232" s="862" t="s">
        <v>2558</v>
      </c>
      <c r="H232" s="863"/>
      <c r="I232" s="864" t="s">
        <v>2559</v>
      </c>
      <c r="J232" s="864">
        <v>4</v>
      </c>
      <c r="K232" s="817">
        <f t="shared" si="23"/>
        <v>1000</v>
      </c>
      <c r="L232" s="838"/>
      <c r="M232" s="865"/>
      <c r="N232" s="838"/>
      <c r="O232" s="865"/>
      <c r="P232" s="869"/>
      <c r="Q232" s="880"/>
      <c r="R232" s="823">
        <v>250</v>
      </c>
      <c r="S232" s="866">
        <f t="shared" si="24"/>
        <v>1000</v>
      </c>
      <c r="T232" s="838"/>
      <c r="U232" s="865"/>
      <c r="V232" s="838"/>
      <c r="W232" s="865"/>
      <c r="X232" s="838"/>
      <c r="Y232" s="866">
        <f t="shared" si="25"/>
        <v>0</v>
      </c>
      <c r="Z232" s="869"/>
      <c r="AA232" s="868"/>
      <c r="AB232" s="867"/>
      <c r="AC232" s="868"/>
      <c r="AD232" s="867"/>
      <c r="AE232" s="868"/>
      <c r="AF232" s="867"/>
      <c r="AG232" s="868"/>
      <c r="AH232" s="867"/>
      <c r="AI232" s="868"/>
    </row>
    <row r="233" spans="2:35" s="812" customFormat="1" ht="38.25">
      <c r="B233" s="893"/>
      <c r="C233" s="901" t="s">
        <v>2691</v>
      </c>
      <c r="D233" s="860"/>
      <c r="E233" s="920">
        <v>250</v>
      </c>
      <c r="F233" s="861" t="s">
        <v>2690</v>
      </c>
      <c r="G233" s="862" t="s">
        <v>2558</v>
      </c>
      <c r="H233" s="863"/>
      <c r="I233" s="864" t="s">
        <v>2559</v>
      </c>
      <c r="J233" s="864">
        <v>4</v>
      </c>
      <c r="K233" s="817">
        <f t="shared" si="23"/>
        <v>1000</v>
      </c>
      <c r="L233" s="838"/>
      <c r="M233" s="865"/>
      <c r="N233" s="838"/>
      <c r="O233" s="865"/>
      <c r="P233" s="869"/>
      <c r="Q233" s="880"/>
      <c r="R233" s="823">
        <v>250</v>
      </c>
      <c r="S233" s="866">
        <f t="shared" si="24"/>
        <v>1000</v>
      </c>
      <c r="T233" s="838"/>
      <c r="U233" s="865"/>
      <c r="V233" s="838"/>
      <c r="W233" s="865"/>
      <c r="X233" s="838"/>
      <c r="Y233" s="866">
        <f t="shared" si="25"/>
        <v>0</v>
      </c>
      <c r="Z233" s="869"/>
      <c r="AA233" s="868"/>
      <c r="AB233" s="867"/>
      <c r="AC233" s="868"/>
      <c r="AD233" s="867"/>
      <c r="AE233" s="868"/>
      <c r="AF233" s="867"/>
      <c r="AG233" s="868"/>
      <c r="AH233" s="867"/>
      <c r="AI233" s="868"/>
    </row>
    <row r="234" spans="2:35" s="812" customFormat="1" ht="38.25">
      <c r="B234" s="893"/>
      <c r="C234" s="901" t="s">
        <v>2692</v>
      </c>
      <c r="D234" s="860"/>
      <c r="E234" s="920">
        <v>10</v>
      </c>
      <c r="F234" s="861" t="s">
        <v>108</v>
      </c>
      <c r="G234" s="862" t="s">
        <v>2558</v>
      </c>
      <c r="H234" s="863"/>
      <c r="I234" s="864" t="s">
        <v>2559</v>
      </c>
      <c r="J234" s="864">
        <v>4.54</v>
      </c>
      <c r="K234" s="817">
        <f t="shared" si="23"/>
        <v>45.4</v>
      </c>
      <c r="L234" s="838"/>
      <c r="M234" s="865"/>
      <c r="N234" s="838"/>
      <c r="O234" s="865"/>
      <c r="P234" s="869"/>
      <c r="Q234" s="880"/>
      <c r="R234" s="838">
        <v>5</v>
      </c>
      <c r="S234" s="866">
        <f t="shared" si="24"/>
        <v>22.7</v>
      </c>
      <c r="T234" s="838"/>
      <c r="U234" s="865"/>
      <c r="V234" s="838"/>
      <c r="W234" s="865"/>
      <c r="X234" s="838">
        <v>5</v>
      </c>
      <c r="Y234" s="866">
        <f t="shared" si="25"/>
        <v>22.7</v>
      </c>
      <c r="Z234" s="869"/>
      <c r="AA234" s="868"/>
      <c r="AB234" s="867"/>
      <c r="AC234" s="868"/>
      <c r="AD234" s="867"/>
      <c r="AE234" s="868"/>
      <c r="AF234" s="867"/>
      <c r="AG234" s="868"/>
      <c r="AH234" s="867"/>
      <c r="AI234" s="868"/>
    </row>
    <row r="235" spans="2:35" s="812" customFormat="1" ht="38.25">
      <c r="B235" s="893"/>
      <c r="C235" s="901" t="s">
        <v>2693</v>
      </c>
      <c r="D235" s="860"/>
      <c r="E235" s="920">
        <v>50</v>
      </c>
      <c r="F235" s="861" t="s">
        <v>397</v>
      </c>
      <c r="G235" s="862" t="s">
        <v>2558</v>
      </c>
      <c r="H235" s="860"/>
      <c r="I235" s="864" t="s">
        <v>2559</v>
      </c>
      <c r="J235" s="864">
        <v>24.12</v>
      </c>
      <c r="K235" s="817">
        <f t="shared" si="23"/>
        <v>1206</v>
      </c>
      <c r="L235" s="838"/>
      <c r="M235" s="865"/>
      <c r="N235" s="838"/>
      <c r="O235" s="865"/>
      <c r="P235" s="869"/>
      <c r="Q235" s="880"/>
      <c r="R235" s="838">
        <v>25</v>
      </c>
      <c r="S235" s="866">
        <f t="shared" si="24"/>
        <v>603</v>
      </c>
      <c r="T235" s="838"/>
      <c r="U235" s="865"/>
      <c r="V235" s="838"/>
      <c r="W235" s="865"/>
      <c r="X235" s="838">
        <v>25</v>
      </c>
      <c r="Y235" s="866">
        <f t="shared" si="25"/>
        <v>603</v>
      </c>
      <c r="Z235" s="869"/>
      <c r="AA235" s="868"/>
      <c r="AB235" s="867"/>
      <c r="AC235" s="868"/>
      <c r="AD235" s="867"/>
      <c r="AE235" s="868"/>
      <c r="AF235" s="867"/>
      <c r="AG235" s="868"/>
      <c r="AH235" s="867"/>
      <c r="AI235" s="868"/>
    </row>
    <row r="236" spans="2:35" s="812" customFormat="1" ht="38.25">
      <c r="B236" s="893"/>
      <c r="C236" s="901" t="s">
        <v>2694</v>
      </c>
      <c r="D236" s="860"/>
      <c r="E236" s="920">
        <v>30</v>
      </c>
      <c r="F236" s="861" t="s">
        <v>108</v>
      </c>
      <c r="G236" s="862" t="s">
        <v>2558</v>
      </c>
      <c r="H236" s="860"/>
      <c r="I236" s="864" t="s">
        <v>2559</v>
      </c>
      <c r="J236" s="864">
        <v>35</v>
      </c>
      <c r="K236" s="817">
        <f t="shared" si="23"/>
        <v>1050</v>
      </c>
      <c r="L236" s="838"/>
      <c r="M236" s="865"/>
      <c r="N236" s="838"/>
      <c r="O236" s="865"/>
      <c r="P236" s="869"/>
      <c r="Q236" s="880"/>
      <c r="R236" s="838">
        <v>15</v>
      </c>
      <c r="S236" s="866">
        <f t="shared" si="24"/>
        <v>525</v>
      </c>
      <c r="T236" s="838"/>
      <c r="U236" s="865"/>
      <c r="V236" s="838"/>
      <c r="W236" s="865"/>
      <c r="X236" s="838">
        <v>15</v>
      </c>
      <c r="Y236" s="866">
        <f t="shared" si="25"/>
        <v>525</v>
      </c>
      <c r="Z236" s="869"/>
      <c r="AA236" s="868"/>
      <c r="AB236" s="867"/>
      <c r="AC236" s="868"/>
      <c r="AD236" s="867"/>
      <c r="AE236" s="868"/>
      <c r="AF236" s="867"/>
      <c r="AG236" s="868"/>
      <c r="AH236" s="867"/>
      <c r="AI236" s="868"/>
    </row>
    <row r="237" spans="2:35" s="812" customFormat="1" ht="38.25">
      <c r="B237" s="893"/>
      <c r="C237" s="901" t="s">
        <v>2695</v>
      </c>
      <c r="D237" s="860"/>
      <c r="E237" s="920">
        <v>3</v>
      </c>
      <c r="F237" s="861" t="s">
        <v>108</v>
      </c>
      <c r="G237" s="862" t="s">
        <v>2558</v>
      </c>
      <c r="H237" s="860"/>
      <c r="I237" s="864" t="s">
        <v>2559</v>
      </c>
      <c r="J237" s="864">
        <v>115</v>
      </c>
      <c r="K237" s="817">
        <f t="shared" si="23"/>
        <v>345</v>
      </c>
      <c r="L237" s="838"/>
      <c r="M237" s="865"/>
      <c r="N237" s="838"/>
      <c r="O237" s="865"/>
      <c r="P237" s="869"/>
      <c r="Q237" s="880"/>
      <c r="R237" s="838">
        <v>3</v>
      </c>
      <c r="S237" s="866">
        <f t="shared" si="24"/>
        <v>345</v>
      </c>
      <c r="T237" s="838"/>
      <c r="U237" s="865"/>
      <c r="V237" s="838"/>
      <c r="W237" s="865"/>
      <c r="X237" s="838"/>
      <c r="Y237" s="866">
        <f t="shared" si="25"/>
        <v>0</v>
      </c>
      <c r="Z237" s="869"/>
      <c r="AA237" s="868"/>
      <c r="AB237" s="867"/>
      <c r="AC237" s="868"/>
      <c r="AD237" s="867"/>
      <c r="AE237" s="868"/>
      <c r="AF237" s="867"/>
      <c r="AG237" s="868"/>
      <c r="AH237" s="867"/>
      <c r="AI237" s="868"/>
    </row>
    <row r="238" spans="2:35" s="812" customFormat="1" ht="38.25">
      <c r="B238" s="893"/>
      <c r="C238" s="901" t="s">
        <v>2696</v>
      </c>
      <c r="D238" s="860"/>
      <c r="E238" s="923">
        <v>7</v>
      </c>
      <c r="F238" s="861" t="s">
        <v>2697</v>
      </c>
      <c r="G238" s="862" t="s">
        <v>2558</v>
      </c>
      <c r="H238" s="860"/>
      <c r="I238" s="864" t="s">
        <v>2559</v>
      </c>
      <c r="J238" s="864">
        <v>69.599999999999994</v>
      </c>
      <c r="K238" s="817">
        <f t="shared" si="23"/>
        <v>487.19999999999993</v>
      </c>
      <c r="L238" s="838"/>
      <c r="M238" s="865"/>
      <c r="N238" s="838"/>
      <c r="O238" s="865"/>
      <c r="P238" s="869"/>
      <c r="Q238" s="880"/>
      <c r="R238" s="838">
        <v>3</v>
      </c>
      <c r="S238" s="866">
        <f t="shared" si="24"/>
        <v>208.79999999999998</v>
      </c>
      <c r="T238" s="838"/>
      <c r="U238" s="865"/>
      <c r="V238" s="838"/>
      <c r="W238" s="865"/>
      <c r="X238" s="838">
        <v>4</v>
      </c>
      <c r="Y238" s="866">
        <f t="shared" si="25"/>
        <v>278.39999999999998</v>
      </c>
      <c r="Z238" s="869"/>
      <c r="AA238" s="868"/>
      <c r="AB238" s="867"/>
      <c r="AC238" s="868"/>
      <c r="AD238" s="867"/>
      <c r="AE238" s="868"/>
      <c r="AF238" s="867"/>
      <c r="AG238" s="868"/>
      <c r="AH238" s="867"/>
      <c r="AI238" s="868"/>
    </row>
    <row r="239" spans="2:35" s="812" customFormat="1" ht="38.25">
      <c r="B239" s="893"/>
      <c r="C239" s="901" t="s">
        <v>2698</v>
      </c>
      <c r="D239" s="860"/>
      <c r="E239" s="920">
        <v>4</v>
      </c>
      <c r="F239" s="902" t="s">
        <v>394</v>
      </c>
      <c r="G239" s="862" t="s">
        <v>2558</v>
      </c>
      <c r="H239" s="860"/>
      <c r="I239" s="864" t="s">
        <v>2559</v>
      </c>
      <c r="J239" s="864">
        <v>440</v>
      </c>
      <c r="K239" s="817">
        <f t="shared" si="23"/>
        <v>1760</v>
      </c>
      <c r="L239" s="838"/>
      <c r="M239" s="865"/>
      <c r="N239" s="838"/>
      <c r="O239" s="865"/>
      <c r="P239" s="869"/>
      <c r="Q239" s="880"/>
      <c r="R239" s="838">
        <v>2</v>
      </c>
      <c r="S239" s="866">
        <f t="shared" si="24"/>
        <v>880</v>
      </c>
      <c r="T239" s="838"/>
      <c r="U239" s="865"/>
      <c r="V239" s="838"/>
      <c r="W239" s="865"/>
      <c r="X239" s="838">
        <v>2</v>
      </c>
      <c r="Y239" s="866">
        <f t="shared" si="25"/>
        <v>880</v>
      </c>
      <c r="Z239" s="869"/>
      <c r="AA239" s="868"/>
      <c r="AB239" s="867"/>
      <c r="AC239" s="868"/>
      <c r="AD239" s="867"/>
      <c r="AE239" s="868"/>
      <c r="AF239" s="867"/>
      <c r="AG239" s="868"/>
      <c r="AH239" s="867"/>
      <c r="AI239" s="868"/>
    </row>
    <row r="240" spans="2:35" s="812" customFormat="1" ht="38.25">
      <c r="B240" s="893"/>
      <c r="C240" s="901" t="s">
        <v>2699</v>
      </c>
      <c r="D240" s="860"/>
      <c r="E240" s="920">
        <v>5</v>
      </c>
      <c r="F240" s="902" t="s">
        <v>394</v>
      </c>
      <c r="G240" s="862" t="s">
        <v>2558</v>
      </c>
      <c r="H240" s="860"/>
      <c r="I240" s="864" t="s">
        <v>2559</v>
      </c>
      <c r="J240" s="864">
        <v>1222</v>
      </c>
      <c r="K240" s="817">
        <f t="shared" si="23"/>
        <v>6110</v>
      </c>
      <c r="L240" s="838"/>
      <c r="M240" s="865"/>
      <c r="N240" s="838"/>
      <c r="O240" s="865"/>
      <c r="P240" s="869"/>
      <c r="Q240" s="880"/>
      <c r="R240" s="838"/>
      <c r="S240" s="866">
        <f t="shared" si="24"/>
        <v>0</v>
      </c>
      <c r="T240" s="838"/>
      <c r="U240" s="865"/>
      <c r="V240" s="838"/>
      <c r="W240" s="865"/>
      <c r="X240" s="838">
        <v>5</v>
      </c>
      <c r="Y240" s="866">
        <f t="shared" si="25"/>
        <v>6110</v>
      </c>
      <c r="Z240" s="869"/>
      <c r="AA240" s="868"/>
      <c r="AB240" s="867"/>
      <c r="AC240" s="868"/>
      <c r="AD240" s="867"/>
      <c r="AE240" s="868"/>
      <c r="AF240" s="867"/>
      <c r="AG240" s="868"/>
      <c r="AH240" s="867"/>
      <c r="AI240" s="868"/>
    </row>
    <row r="241" spans="2:35" s="812" customFormat="1" ht="25.5">
      <c r="B241" s="893"/>
      <c r="C241" s="871" t="s">
        <v>140</v>
      </c>
      <c r="D241" s="872"/>
      <c r="E241" s="919">
        <v>3</v>
      </c>
      <c r="F241" s="872" t="s">
        <v>22</v>
      </c>
      <c r="G241" s="872" t="s">
        <v>2602</v>
      </c>
      <c r="H241" s="873"/>
      <c r="I241" s="864" t="s">
        <v>2700</v>
      </c>
      <c r="J241" s="864">
        <v>3595</v>
      </c>
      <c r="K241" s="817">
        <f t="shared" si="23"/>
        <v>10785</v>
      </c>
      <c r="L241" s="838"/>
      <c r="M241" s="865"/>
      <c r="N241" s="838"/>
      <c r="O241" s="865"/>
      <c r="P241" s="838"/>
      <c r="Q241" s="865"/>
      <c r="R241" s="838">
        <v>3</v>
      </c>
      <c r="S241" s="865">
        <f>R241*J241</f>
        <v>10785</v>
      </c>
      <c r="T241" s="838"/>
      <c r="U241" s="865"/>
      <c r="V241" s="838"/>
      <c r="W241" s="865"/>
      <c r="X241" s="838"/>
      <c r="Y241" s="865"/>
      <c r="Z241" s="867"/>
      <c r="AA241" s="868"/>
      <c r="AB241" s="867"/>
      <c r="AC241" s="868"/>
      <c r="AD241" s="867"/>
      <c r="AE241" s="868"/>
      <c r="AF241" s="867"/>
      <c r="AG241" s="868"/>
      <c r="AH241" s="867"/>
      <c r="AI241" s="868"/>
    </row>
    <row r="242" spans="2:35" s="812" customFormat="1" ht="25.5">
      <c r="B242" s="893"/>
      <c r="C242" s="871" t="s">
        <v>142</v>
      </c>
      <c r="D242" s="872"/>
      <c r="E242" s="919">
        <v>6</v>
      </c>
      <c r="F242" s="872" t="s">
        <v>22</v>
      </c>
      <c r="G242" s="872" t="s">
        <v>2602</v>
      </c>
      <c r="H242" s="873"/>
      <c r="I242" s="864" t="s">
        <v>2700</v>
      </c>
      <c r="J242" s="864">
        <v>4430</v>
      </c>
      <c r="K242" s="817">
        <f t="shared" si="23"/>
        <v>26580</v>
      </c>
      <c r="L242" s="838"/>
      <c r="M242" s="865"/>
      <c r="N242" s="838"/>
      <c r="O242" s="865"/>
      <c r="P242" s="838"/>
      <c r="Q242" s="865"/>
      <c r="R242" s="838">
        <v>6</v>
      </c>
      <c r="S242" s="865">
        <f t="shared" ref="S242:S254" si="26">R242*J242</f>
        <v>26580</v>
      </c>
      <c r="T242" s="838"/>
      <c r="U242" s="865"/>
      <c r="V242" s="838"/>
      <c r="W242" s="865"/>
      <c r="X242" s="838"/>
      <c r="Y242" s="865"/>
      <c r="Z242" s="867"/>
      <c r="AA242" s="868"/>
      <c r="AB242" s="867"/>
      <c r="AC242" s="868"/>
      <c r="AD242" s="867"/>
      <c r="AE242" s="868"/>
      <c r="AF242" s="867"/>
      <c r="AG242" s="868"/>
      <c r="AH242" s="867"/>
      <c r="AI242" s="868"/>
    </row>
    <row r="243" spans="2:35" s="812" customFormat="1" ht="25.5">
      <c r="B243" s="893"/>
      <c r="C243" s="871" t="s">
        <v>152</v>
      </c>
      <c r="D243" s="872"/>
      <c r="E243" s="919">
        <v>3</v>
      </c>
      <c r="F243" s="872" t="s">
        <v>11</v>
      </c>
      <c r="G243" s="872" t="s">
        <v>2602</v>
      </c>
      <c r="H243" s="873"/>
      <c r="I243" s="864" t="s">
        <v>2700</v>
      </c>
      <c r="J243" s="864">
        <v>195</v>
      </c>
      <c r="K243" s="817">
        <f t="shared" si="23"/>
        <v>585</v>
      </c>
      <c r="L243" s="838"/>
      <c r="M243" s="865"/>
      <c r="N243" s="838"/>
      <c r="O243" s="865"/>
      <c r="P243" s="838"/>
      <c r="Q243" s="865"/>
      <c r="R243" s="838">
        <v>3</v>
      </c>
      <c r="S243" s="865">
        <f t="shared" si="26"/>
        <v>585</v>
      </c>
      <c r="T243" s="838"/>
      <c r="U243" s="865"/>
      <c r="V243" s="838"/>
      <c r="W243" s="865"/>
      <c r="X243" s="838"/>
      <c r="Y243" s="865"/>
      <c r="Z243" s="867"/>
      <c r="AA243" s="868"/>
      <c r="AB243" s="867"/>
      <c r="AC243" s="868"/>
      <c r="AD243" s="867"/>
      <c r="AE243" s="868"/>
      <c r="AF243" s="867"/>
      <c r="AG243" s="868"/>
      <c r="AH243" s="867"/>
      <c r="AI243" s="868"/>
    </row>
    <row r="244" spans="2:35" s="812" customFormat="1" ht="25.5">
      <c r="B244" s="893"/>
      <c r="C244" s="871" t="s">
        <v>153</v>
      </c>
      <c r="D244" s="872"/>
      <c r="E244" s="919">
        <v>2</v>
      </c>
      <c r="F244" s="872" t="s">
        <v>22</v>
      </c>
      <c r="G244" s="872" t="s">
        <v>2602</v>
      </c>
      <c r="H244" s="873"/>
      <c r="I244" s="864" t="s">
        <v>2700</v>
      </c>
      <c r="J244" s="864">
        <v>280</v>
      </c>
      <c r="K244" s="817">
        <f t="shared" si="23"/>
        <v>560</v>
      </c>
      <c r="L244" s="838"/>
      <c r="M244" s="865"/>
      <c r="N244" s="838"/>
      <c r="O244" s="865"/>
      <c r="P244" s="838"/>
      <c r="Q244" s="865"/>
      <c r="R244" s="838">
        <v>2</v>
      </c>
      <c r="S244" s="865">
        <f t="shared" si="26"/>
        <v>560</v>
      </c>
      <c r="T244" s="838"/>
      <c r="U244" s="865"/>
      <c r="V244" s="838"/>
      <c r="W244" s="865"/>
      <c r="X244" s="838"/>
      <c r="Y244" s="865"/>
      <c r="Z244" s="867"/>
      <c r="AA244" s="868"/>
      <c r="AB244" s="867"/>
      <c r="AC244" s="868"/>
      <c r="AD244" s="867"/>
      <c r="AE244" s="868"/>
      <c r="AF244" s="867"/>
      <c r="AG244" s="868"/>
      <c r="AH244" s="867"/>
      <c r="AI244" s="868"/>
    </row>
    <row r="245" spans="2:35" s="812" customFormat="1" ht="25.5">
      <c r="B245" s="893"/>
      <c r="C245" s="871" t="s">
        <v>160</v>
      </c>
      <c r="D245" s="872"/>
      <c r="E245" s="919">
        <v>12</v>
      </c>
      <c r="F245" s="872" t="s">
        <v>22</v>
      </c>
      <c r="G245" s="872" t="s">
        <v>2602</v>
      </c>
      <c r="H245" s="873"/>
      <c r="I245" s="864" t="s">
        <v>2700</v>
      </c>
      <c r="J245" s="864">
        <v>76</v>
      </c>
      <c r="K245" s="817">
        <f t="shared" si="23"/>
        <v>912</v>
      </c>
      <c r="L245" s="838"/>
      <c r="M245" s="865"/>
      <c r="N245" s="838"/>
      <c r="O245" s="865"/>
      <c r="P245" s="838"/>
      <c r="Q245" s="865"/>
      <c r="R245" s="838">
        <v>12</v>
      </c>
      <c r="S245" s="865">
        <f t="shared" si="26"/>
        <v>912</v>
      </c>
      <c r="T245" s="838"/>
      <c r="U245" s="865"/>
      <c r="V245" s="838"/>
      <c r="W245" s="865"/>
      <c r="X245" s="838"/>
      <c r="Y245" s="865"/>
      <c r="Z245" s="867"/>
      <c r="AA245" s="868"/>
      <c r="AB245" s="867"/>
      <c r="AC245" s="868"/>
      <c r="AD245" s="867"/>
      <c r="AE245" s="868"/>
      <c r="AF245" s="867"/>
      <c r="AG245" s="868"/>
      <c r="AH245" s="867"/>
      <c r="AI245" s="868"/>
    </row>
    <row r="246" spans="2:35" s="812" customFormat="1" ht="25.5">
      <c r="B246" s="893"/>
      <c r="C246" s="871" t="s">
        <v>165</v>
      </c>
      <c r="D246" s="872"/>
      <c r="E246" s="919">
        <v>1</v>
      </c>
      <c r="F246" s="872" t="s">
        <v>22</v>
      </c>
      <c r="G246" s="872" t="s">
        <v>2602</v>
      </c>
      <c r="H246" s="873"/>
      <c r="I246" s="864" t="s">
        <v>2700</v>
      </c>
      <c r="J246" s="864">
        <v>25</v>
      </c>
      <c r="K246" s="817">
        <f t="shared" si="23"/>
        <v>25</v>
      </c>
      <c r="L246" s="838"/>
      <c r="M246" s="865"/>
      <c r="N246" s="838"/>
      <c r="O246" s="865"/>
      <c r="P246" s="838"/>
      <c r="Q246" s="865"/>
      <c r="R246" s="838">
        <v>1</v>
      </c>
      <c r="S246" s="865">
        <f t="shared" si="26"/>
        <v>25</v>
      </c>
      <c r="T246" s="838"/>
      <c r="U246" s="865"/>
      <c r="V246" s="838"/>
      <c r="W246" s="865"/>
      <c r="X246" s="838"/>
      <c r="Y246" s="865"/>
      <c r="Z246" s="867"/>
      <c r="AA246" s="868"/>
      <c r="AB246" s="867"/>
      <c r="AC246" s="868"/>
      <c r="AD246" s="867"/>
      <c r="AE246" s="868"/>
      <c r="AF246" s="867"/>
      <c r="AG246" s="868"/>
      <c r="AH246" s="867"/>
      <c r="AI246" s="868"/>
    </row>
    <row r="247" spans="2:35" s="812" customFormat="1" ht="25.5">
      <c r="B247" s="893"/>
      <c r="C247" s="871" t="s">
        <v>166</v>
      </c>
      <c r="D247" s="872"/>
      <c r="E247" s="919">
        <v>1</v>
      </c>
      <c r="F247" s="872" t="s">
        <v>22</v>
      </c>
      <c r="G247" s="872" t="s">
        <v>2602</v>
      </c>
      <c r="H247" s="873"/>
      <c r="I247" s="864" t="s">
        <v>2700</v>
      </c>
      <c r="J247" s="864">
        <v>23</v>
      </c>
      <c r="K247" s="817">
        <f t="shared" si="23"/>
        <v>23</v>
      </c>
      <c r="L247" s="838"/>
      <c r="M247" s="865"/>
      <c r="N247" s="838"/>
      <c r="O247" s="865"/>
      <c r="P247" s="838"/>
      <c r="Q247" s="865"/>
      <c r="R247" s="838">
        <v>1</v>
      </c>
      <c r="S247" s="865">
        <f t="shared" si="26"/>
        <v>23</v>
      </c>
      <c r="T247" s="838"/>
      <c r="U247" s="865"/>
      <c r="V247" s="838"/>
      <c r="W247" s="865"/>
      <c r="X247" s="838"/>
      <c r="Y247" s="865"/>
      <c r="Z247" s="867"/>
      <c r="AA247" s="868"/>
      <c r="AB247" s="867"/>
      <c r="AC247" s="868"/>
      <c r="AD247" s="867"/>
      <c r="AE247" s="868"/>
      <c r="AF247" s="867"/>
      <c r="AG247" s="868"/>
      <c r="AH247" s="867"/>
      <c r="AI247" s="868"/>
    </row>
    <row r="248" spans="2:35" s="812" customFormat="1" ht="25.5">
      <c r="B248" s="893"/>
      <c r="C248" s="905" t="s">
        <v>169</v>
      </c>
      <c r="D248" s="872"/>
      <c r="E248" s="919">
        <v>8</v>
      </c>
      <c r="F248" s="872" t="s">
        <v>26</v>
      </c>
      <c r="G248" s="872" t="s">
        <v>2602</v>
      </c>
      <c r="H248" s="873"/>
      <c r="I248" s="864" t="s">
        <v>2700</v>
      </c>
      <c r="J248" s="864">
        <v>30</v>
      </c>
      <c r="K248" s="817">
        <f t="shared" si="23"/>
        <v>240</v>
      </c>
      <c r="L248" s="838"/>
      <c r="M248" s="865"/>
      <c r="N248" s="838"/>
      <c r="O248" s="865"/>
      <c r="P248" s="838"/>
      <c r="Q248" s="865"/>
      <c r="R248" s="838">
        <v>8</v>
      </c>
      <c r="S248" s="865">
        <f t="shared" si="26"/>
        <v>240</v>
      </c>
      <c r="T248" s="838"/>
      <c r="U248" s="865"/>
      <c r="V248" s="838"/>
      <c r="W248" s="865"/>
      <c r="X248" s="838"/>
      <c r="Y248" s="865"/>
      <c r="Z248" s="867"/>
      <c r="AA248" s="868"/>
      <c r="AB248" s="867"/>
      <c r="AC248" s="868"/>
      <c r="AD248" s="867"/>
      <c r="AE248" s="868"/>
      <c r="AF248" s="867"/>
      <c r="AG248" s="868"/>
      <c r="AH248" s="867"/>
      <c r="AI248" s="868"/>
    </row>
    <row r="249" spans="2:35" s="812" customFormat="1" ht="25.5">
      <c r="B249" s="893"/>
      <c r="C249" s="905" t="s">
        <v>177</v>
      </c>
      <c r="D249" s="872"/>
      <c r="E249" s="919">
        <v>1</v>
      </c>
      <c r="F249" s="872" t="s">
        <v>26</v>
      </c>
      <c r="G249" s="872" t="s">
        <v>2602</v>
      </c>
      <c r="H249" s="873"/>
      <c r="I249" s="864" t="s">
        <v>2700</v>
      </c>
      <c r="J249" s="864">
        <v>125</v>
      </c>
      <c r="K249" s="817">
        <f t="shared" si="23"/>
        <v>125</v>
      </c>
      <c r="L249" s="838"/>
      <c r="M249" s="865"/>
      <c r="N249" s="838"/>
      <c r="O249" s="865"/>
      <c r="P249" s="838"/>
      <c r="Q249" s="865"/>
      <c r="R249" s="838">
        <v>1</v>
      </c>
      <c r="S249" s="865">
        <f t="shared" si="26"/>
        <v>125</v>
      </c>
      <c r="T249" s="838"/>
      <c r="U249" s="865"/>
      <c r="V249" s="838"/>
      <c r="W249" s="865"/>
      <c r="X249" s="838"/>
      <c r="Y249" s="865"/>
      <c r="Z249" s="867"/>
      <c r="AA249" s="868"/>
      <c r="AB249" s="867"/>
      <c r="AC249" s="868"/>
      <c r="AD249" s="867"/>
      <c r="AE249" s="868"/>
      <c r="AF249" s="867"/>
      <c r="AG249" s="868"/>
      <c r="AH249" s="867"/>
      <c r="AI249" s="868"/>
    </row>
    <row r="250" spans="2:35" s="812" customFormat="1" ht="25.5">
      <c r="B250" s="893"/>
      <c r="C250" s="906" t="s">
        <v>2701</v>
      </c>
      <c r="D250" s="872"/>
      <c r="E250" s="919">
        <v>6</v>
      </c>
      <c r="F250" s="872" t="s">
        <v>22</v>
      </c>
      <c r="G250" s="872" t="s">
        <v>2602</v>
      </c>
      <c r="H250" s="873"/>
      <c r="I250" s="864" t="s">
        <v>2700</v>
      </c>
      <c r="J250" s="864">
        <v>265</v>
      </c>
      <c r="K250" s="817">
        <f t="shared" si="23"/>
        <v>1590</v>
      </c>
      <c r="L250" s="838"/>
      <c r="M250" s="865"/>
      <c r="N250" s="838"/>
      <c r="O250" s="865"/>
      <c r="P250" s="838"/>
      <c r="Q250" s="865"/>
      <c r="R250" s="838">
        <v>6</v>
      </c>
      <c r="S250" s="865">
        <f t="shared" si="26"/>
        <v>1590</v>
      </c>
      <c r="T250" s="838"/>
      <c r="U250" s="865"/>
      <c r="V250" s="838"/>
      <c r="W250" s="865"/>
      <c r="X250" s="838"/>
      <c r="Y250" s="865"/>
      <c r="Z250" s="867"/>
      <c r="AA250" s="868"/>
      <c r="AB250" s="867"/>
      <c r="AC250" s="868"/>
      <c r="AD250" s="867"/>
      <c r="AE250" s="868"/>
      <c r="AF250" s="867"/>
      <c r="AG250" s="868"/>
      <c r="AH250" s="867"/>
      <c r="AI250" s="868"/>
    </row>
    <row r="251" spans="2:35" s="812" customFormat="1" ht="25.5">
      <c r="B251" s="893"/>
      <c r="C251" s="906" t="s">
        <v>186</v>
      </c>
      <c r="D251" s="872"/>
      <c r="E251" s="919">
        <v>40</v>
      </c>
      <c r="F251" s="872" t="s">
        <v>22</v>
      </c>
      <c r="G251" s="872" t="s">
        <v>2602</v>
      </c>
      <c r="H251" s="873"/>
      <c r="I251" s="864" t="s">
        <v>2700</v>
      </c>
      <c r="J251" s="864">
        <v>117</v>
      </c>
      <c r="K251" s="817">
        <f t="shared" si="23"/>
        <v>4680</v>
      </c>
      <c r="L251" s="838"/>
      <c r="M251" s="865"/>
      <c r="N251" s="838"/>
      <c r="O251" s="865"/>
      <c r="P251" s="838"/>
      <c r="Q251" s="865"/>
      <c r="R251" s="838">
        <v>40</v>
      </c>
      <c r="S251" s="865">
        <f t="shared" si="26"/>
        <v>4680</v>
      </c>
      <c r="T251" s="838"/>
      <c r="U251" s="865"/>
      <c r="V251" s="838"/>
      <c r="W251" s="865"/>
      <c r="X251" s="838"/>
      <c r="Y251" s="865"/>
      <c r="Z251" s="867"/>
      <c r="AA251" s="868"/>
      <c r="AB251" s="867"/>
      <c r="AC251" s="868"/>
      <c r="AD251" s="867"/>
      <c r="AE251" s="868"/>
      <c r="AF251" s="867"/>
      <c r="AG251" s="868"/>
      <c r="AH251" s="867"/>
      <c r="AI251" s="868"/>
    </row>
    <row r="252" spans="2:35" s="812" customFormat="1" ht="25.5">
      <c r="B252" s="893"/>
      <c r="C252" s="906" t="s">
        <v>187</v>
      </c>
      <c r="D252" s="872"/>
      <c r="E252" s="919">
        <v>6</v>
      </c>
      <c r="F252" s="872" t="s">
        <v>26</v>
      </c>
      <c r="G252" s="872" t="s">
        <v>2602</v>
      </c>
      <c r="H252" s="873"/>
      <c r="I252" s="864" t="s">
        <v>2700</v>
      </c>
      <c r="J252" s="864">
        <v>75</v>
      </c>
      <c r="K252" s="817">
        <f t="shared" si="23"/>
        <v>450</v>
      </c>
      <c r="L252" s="838"/>
      <c r="M252" s="865"/>
      <c r="N252" s="838"/>
      <c r="O252" s="865"/>
      <c r="P252" s="838"/>
      <c r="Q252" s="865"/>
      <c r="R252" s="838">
        <v>6</v>
      </c>
      <c r="S252" s="865">
        <f t="shared" si="26"/>
        <v>450</v>
      </c>
      <c r="T252" s="838"/>
      <c r="U252" s="865"/>
      <c r="V252" s="838"/>
      <c r="W252" s="865"/>
      <c r="X252" s="838"/>
      <c r="Y252" s="865"/>
      <c r="Z252" s="867"/>
      <c r="AA252" s="868"/>
      <c r="AB252" s="867"/>
      <c r="AC252" s="868"/>
      <c r="AD252" s="867"/>
      <c r="AE252" s="868"/>
      <c r="AF252" s="867"/>
      <c r="AG252" s="868"/>
      <c r="AH252" s="867"/>
      <c r="AI252" s="868"/>
    </row>
    <row r="253" spans="2:35" s="812" customFormat="1" ht="25.5">
      <c r="B253" s="893"/>
      <c r="C253" s="906" t="s">
        <v>194</v>
      </c>
      <c r="D253" s="872"/>
      <c r="E253" s="919">
        <v>2</v>
      </c>
      <c r="F253" s="872" t="s">
        <v>11</v>
      </c>
      <c r="G253" s="872" t="s">
        <v>2602</v>
      </c>
      <c r="H253" s="873"/>
      <c r="I253" s="864" t="s">
        <v>2700</v>
      </c>
      <c r="J253" s="864">
        <v>38</v>
      </c>
      <c r="K253" s="817">
        <f t="shared" si="23"/>
        <v>76</v>
      </c>
      <c r="L253" s="838"/>
      <c r="M253" s="865"/>
      <c r="N253" s="838"/>
      <c r="O253" s="865"/>
      <c r="P253" s="838"/>
      <c r="Q253" s="865"/>
      <c r="R253" s="838">
        <v>2</v>
      </c>
      <c r="S253" s="865">
        <f t="shared" si="26"/>
        <v>76</v>
      </c>
      <c r="T253" s="838"/>
      <c r="U253" s="865"/>
      <c r="V253" s="838"/>
      <c r="W253" s="865"/>
      <c r="X253" s="838"/>
      <c r="Y253" s="865"/>
      <c r="Z253" s="867"/>
      <c r="AA253" s="868"/>
      <c r="AB253" s="867"/>
      <c r="AC253" s="868"/>
      <c r="AD253" s="867"/>
      <c r="AE253" s="868"/>
      <c r="AF253" s="867"/>
      <c r="AG253" s="868"/>
      <c r="AH253" s="867"/>
      <c r="AI253" s="868"/>
    </row>
    <row r="254" spans="2:35" s="812" customFormat="1" ht="25.5">
      <c r="B254" s="893"/>
      <c r="C254" s="906" t="s">
        <v>195</v>
      </c>
      <c r="D254" s="872"/>
      <c r="E254" s="919">
        <v>5</v>
      </c>
      <c r="F254" s="872" t="s">
        <v>11</v>
      </c>
      <c r="G254" s="872" t="s">
        <v>2602</v>
      </c>
      <c r="H254" s="873"/>
      <c r="I254" s="864" t="s">
        <v>2700</v>
      </c>
      <c r="J254" s="864">
        <v>42</v>
      </c>
      <c r="K254" s="817">
        <f t="shared" si="23"/>
        <v>210</v>
      </c>
      <c r="L254" s="838"/>
      <c r="M254" s="865"/>
      <c r="N254" s="838"/>
      <c r="O254" s="865"/>
      <c r="P254" s="838"/>
      <c r="Q254" s="865"/>
      <c r="R254" s="838">
        <v>5</v>
      </c>
      <c r="S254" s="865">
        <f t="shared" si="26"/>
        <v>210</v>
      </c>
      <c r="T254" s="838"/>
      <c r="U254" s="865"/>
      <c r="V254" s="838"/>
      <c r="W254" s="865"/>
      <c r="X254" s="838"/>
      <c r="Y254" s="865"/>
      <c r="Z254" s="867"/>
      <c r="AA254" s="868"/>
      <c r="AB254" s="867"/>
      <c r="AC254" s="868"/>
      <c r="AD254" s="867"/>
      <c r="AE254" s="868"/>
      <c r="AF254" s="867"/>
      <c r="AG254" s="868"/>
      <c r="AH254" s="867"/>
      <c r="AI254" s="868"/>
    </row>
    <row r="255" spans="2:35" s="812" customFormat="1" ht="12.75">
      <c r="B255" s="893"/>
      <c r="C255" s="907" t="s">
        <v>2702</v>
      </c>
      <c r="D255" s="907"/>
      <c r="E255" s="919">
        <v>6</v>
      </c>
      <c r="F255" s="875" t="s">
        <v>108</v>
      </c>
      <c r="G255" s="875" t="s">
        <v>2609</v>
      </c>
      <c r="H255" s="876"/>
      <c r="I255" s="877" t="s">
        <v>2610</v>
      </c>
      <c r="J255" s="877">
        <v>126</v>
      </c>
      <c r="K255" s="817">
        <f>E255*J255</f>
        <v>756</v>
      </c>
      <c r="L255" s="814"/>
      <c r="M255" s="908"/>
      <c r="N255" s="814"/>
      <c r="O255" s="908"/>
      <c r="P255" s="814"/>
      <c r="Q255" s="908"/>
      <c r="R255" s="823">
        <f t="shared" ref="R255:R267" si="27">+E255</f>
        <v>6</v>
      </c>
      <c r="S255" s="877">
        <v>756</v>
      </c>
      <c r="T255" s="869"/>
      <c r="U255" s="880"/>
      <c r="V255" s="814"/>
      <c r="W255" s="908"/>
      <c r="X255" s="814"/>
      <c r="Y255" s="908"/>
      <c r="Z255" s="814"/>
      <c r="AA255" s="908"/>
      <c r="AB255" s="814"/>
      <c r="AC255" s="908"/>
      <c r="AD255" s="814"/>
      <c r="AE255" s="908"/>
      <c r="AF255" s="814"/>
      <c r="AG255" s="908"/>
      <c r="AH255" s="814"/>
      <c r="AI255" s="908"/>
    </row>
    <row r="256" spans="2:35" s="812" customFormat="1" ht="12.75">
      <c r="B256" s="893"/>
      <c r="C256" s="907" t="s">
        <v>2703</v>
      </c>
      <c r="D256" s="907"/>
      <c r="E256" s="919">
        <v>2</v>
      </c>
      <c r="F256" s="875" t="s">
        <v>2704</v>
      </c>
      <c r="G256" s="875" t="s">
        <v>2609</v>
      </c>
      <c r="H256" s="876"/>
      <c r="I256" s="877" t="s">
        <v>2610</v>
      </c>
      <c r="J256" s="877">
        <v>88</v>
      </c>
      <c r="K256" s="817">
        <f>E256*J256</f>
        <v>176</v>
      </c>
      <c r="L256" s="838"/>
      <c r="M256" s="878"/>
      <c r="N256" s="838"/>
      <c r="O256" s="878"/>
      <c r="P256" s="838"/>
      <c r="Q256" s="878"/>
      <c r="R256" s="823">
        <f t="shared" si="27"/>
        <v>2</v>
      </c>
      <c r="S256" s="878">
        <v>176</v>
      </c>
      <c r="T256" s="869"/>
      <c r="U256" s="880"/>
      <c r="V256" s="838"/>
      <c r="W256" s="878"/>
      <c r="X256" s="838"/>
      <c r="Y256" s="878"/>
      <c r="Z256" s="867"/>
      <c r="AA256" s="881"/>
      <c r="AB256" s="867"/>
      <c r="AC256" s="881"/>
      <c r="AD256" s="867"/>
      <c r="AE256" s="881"/>
      <c r="AF256" s="867"/>
      <c r="AG256" s="881"/>
      <c r="AH256" s="867"/>
      <c r="AI256" s="881"/>
    </row>
    <row r="257" spans="2:35" s="812" customFormat="1" ht="12.75">
      <c r="B257" s="893"/>
      <c r="C257" s="907" t="s">
        <v>2705</v>
      </c>
      <c r="D257" s="907"/>
      <c r="E257" s="919">
        <v>20</v>
      </c>
      <c r="F257" s="875" t="s">
        <v>108</v>
      </c>
      <c r="G257" s="875" t="s">
        <v>2609</v>
      </c>
      <c r="H257" s="876"/>
      <c r="I257" s="877" t="s">
        <v>2610</v>
      </c>
      <c r="J257" s="877">
        <v>62</v>
      </c>
      <c r="K257" s="817">
        <f>J257*E257</f>
        <v>1240</v>
      </c>
      <c r="L257" s="838"/>
      <c r="M257" s="878"/>
      <c r="N257" s="838"/>
      <c r="O257" s="878"/>
      <c r="P257" s="838"/>
      <c r="Q257" s="878"/>
      <c r="R257" s="823">
        <f t="shared" si="27"/>
        <v>20</v>
      </c>
      <c r="S257" s="878">
        <v>1240</v>
      </c>
      <c r="T257" s="869"/>
      <c r="U257" s="880"/>
      <c r="V257" s="838"/>
      <c r="W257" s="878"/>
      <c r="X257" s="838"/>
      <c r="Y257" s="878"/>
      <c r="Z257" s="867"/>
      <c r="AA257" s="881"/>
      <c r="AB257" s="867"/>
      <c r="AC257" s="881"/>
      <c r="AD257" s="867"/>
      <c r="AE257" s="881"/>
      <c r="AF257" s="867"/>
      <c r="AG257" s="881"/>
      <c r="AH257" s="867"/>
      <c r="AI257" s="881"/>
    </row>
    <row r="258" spans="2:35" s="812" customFormat="1" ht="12.75">
      <c r="B258" s="893"/>
      <c r="C258" s="907" t="s">
        <v>2706</v>
      </c>
      <c r="D258" s="907"/>
      <c r="E258" s="919">
        <v>6</v>
      </c>
      <c r="F258" s="875"/>
      <c r="G258" s="875" t="s">
        <v>2609</v>
      </c>
      <c r="H258" s="876"/>
      <c r="I258" s="877" t="s">
        <v>2610</v>
      </c>
      <c r="J258" s="877">
        <v>63</v>
      </c>
      <c r="K258" s="817">
        <f t="shared" ref="K258:K267" si="28">E258*J258</f>
        <v>378</v>
      </c>
      <c r="L258" s="838"/>
      <c r="M258" s="878"/>
      <c r="N258" s="838"/>
      <c r="O258" s="878"/>
      <c r="P258" s="838"/>
      <c r="Q258" s="878"/>
      <c r="R258" s="823">
        <f t="shared" si="27"/>
        <v>6</v>
      </c>
      <c r="S258" s="878">
        <v>378</v>
      </c>
      <c r="T258" s="869"/>
      <c r="U258" s="880"/>
      <c r="V258" s="838"/>
      <c r="W258" s="878"/>
      <c r="X258" s="838"/>
      <c r="Y258" s="878"/>
      <c r="Z258" s="867"/>
      <c r="AA258" s="881"/>
      <c r="AB258" s="867"/>
      <c r="AC258" s="881"/>
      <c r="AD258" s="867"/>
      <c r="AE258" s="881"/>
      <c r="AF258" s="867"/>
      <c r="AG258" s="881"/>
      <c r="AH258" s="867"/>
      <c r="AI258" s="881"/>
    </row>
    <row r="259" spans="2:35" s="812" customFormat="1" ht="12.75">
      <c r="B259" s="893"/>
      <c r="C259" s="882" t="s">
        <v>2707</v>
      </c>
      <c r="D259" s="882"/>
      <c r="E259" s="919">
        <v>3</v>
      </c>
      <c r="F259" s="875" t="s">
        <v>115</v>
      </c>
      <c r="G259" s="875" t="s">
        <v>2609</v>
      </c>
      <c r="H259" s="875"/>
      <c r="I259" s="877" t="s">
        <v>2610</v>
      </c>
      <c r="J259" s="877">
        <v>3595</v>
      </c>
      <c r="K259" s="817">
        <f t="shared" si="28"/>
        <v>10785</v>
      </c>
      <c r="L259" s="838"/>
      <c r="M259" s="878"/>
      <c r="N259" s="838"/>
      <c r="O259" s="878"/>
      <c r="P259" s="838"/>
      <c r="Q259" s="878"/>
      <c r="R259" s="823">
        <f t="shared" si="27"/>
        <v>3</v>
      </c>
      <c r="S259" s="878">
        <v>10785</v>
      </c>
      <c r="T259" s="869"/>
      <c r="U259" s="880"/>
      <c r="V259" s="838"/>
      <c r="W259" s="878"/>
      <c r="X259" s="838"/>
      <c r="Y259" s="878"/>
      <c r="Z259" s="867"/>
      <c r="AA259" s="881"/>
      <c r="AB259" s="867"/>
      <c r="AC259" s="881"/>
      <c r="AD259" s="867"/>
      <c r="AE259" s="881"/>
      <c r="AF259" s="867"/>
      <c r="AG259" s="881"/>
      <c r="AH259" s="867"/>
      <c r="AI259" s="881"/>
    </row>
    <row r="260" spans="2:35" s="812" customFormat="1" ht="12.75">
      <c r="B260" s="893"/>
      <c r="C260" s="874" t="s">
        <v>2675</v>
      </c>
      <c r="D260" s="874"/>
      <c r="E260" s="919">
        <v>5</v>
      </c>
      <c r="F260" s="875" t="s">
        <v>115</v>
      </c>
      <c r="G260" s="875" t="s">
        <v>2609</v>
      </c>
      <c r="H260" s="876"/>
      <c r="I260" s="877" t="s">
        <v>2610</v>
      </c>
      <c r="J260" s="877">
        <v>195</v>
      </c>
      <c r="K260" s="817">
        <f t="shared" si="28"/>
        <v>975</v>
      </c>
      <c r="L260" s="838"/>
      <c r="M260" s="878"/>
      <c r="N260" s="838"/>
      <c r="O260" s="878"/>
      <c r="P260" s="838"/>
      <c r="Q260" s="878"/>
      <c r="R260" s="823">
        <f t="shared" si="27"/>
        <v>5</v>
      </c>
      <c r="S260" s="878">
        <v>975</v>
      </c>
      <c r="T260" s="869"/>
      <c r="U260" s="880"/>
      <c r="V260" s="838"/>
      <c r="W260" s="878"/>
      <c r="X260" s="838"/>
      <c r="Y260" s="878"/>
      <c r="Z260" s="867"/>
      <c r="AA260" s="881"/>
      <c r="AB260" s="867"/>
      <c r="AC260" s="881"/>
      <c r="AD260" s="867"/>
      <c r="AE260" s="881"/>
      <c r="AF260" s="867"/>
      <c r="AG260" s="881"/>
      <c r="AH260" s="867"/>
      <c r="AI260" s="881"/>
    </row>
    <row r="261" spans="2:35" s="812" customFormat="1" ht="12.75">
      <c r="B261" s="893"/>
      <c r="C261" s="874" t="s">
        <v>2708</v>
      </c>
      <c r="D261" s="874"/>
      <c r="E261" s="919">
        <v>2</v>
      </c>
      <c r="F261" s="875" t="s">
        <v>115</v>
      </c>
      <c r="G261" s="875" t="s">
        <v>2609</v>
      </c>
      <c r="H261" s="876"/>
      <c r="I261" s="877" t="s">
        <v>2610</v>
      </c>
      <c r="J261" s="877">
        <v>280</v>
      </c>
      <c r="K261" s="817">
        <f t="shared" si="28"/>
        <v>560</v>
      </c>
      <c r="L261" s="838"/>
      <c r="M261" s="878"/>
      <c r="N261" s="838"/>
      <c r="O261" s="878"/>
      <c r="P261" s="838"/>
      <c r="Q261" s="878"/>
      <c r="R261" s="823">
        <f t="shared" si="27"/>
        <v>2</v>
      </c>
      <c r="S261" s="878">
        <v>560</v>
      </c>
      <c r="T261" s="869"/>
      <c r="U261" s="880"/>
      <c r="V261" s="838"/>
      <c r="W261" s="878"/>
      <c r="X261" s="838"/>
      <c r="Y261" s="878"/>
      <c r="Z261" s="867"/>
      <c r="AA261" s="881"/>
      <c r="AB261" s="867"/>
      <c r="AC261" s="881"/>
      <c r="AD261" s="867"/>
      <c r="AE261" s="881"/>
      <c r="AF261" s="867"/>
      <c r="AG261" s="881"/>
      <c r="AH261" s="867"/>
      <c r="AI261" s="881"/>
    </row>
    <row r="262" spans="2:35" s="812" customFormat="1" ht="12.75">
      <c r="B262" s="893"/>
      <c r="C262" s="907" t="s">
        <v>2709</v>
      </c>
      <c r="D262" s="907"/>
      <c r="E262" s="919">
        <v>15</v>
      </c>
      <c r="F262" s="875" t="s">
        <v>115</v>
      </c>
      <c r="G262" s="875" t="s">
        <v>2609</v>
      </c>
      <c r="H262" s="876"/>
      <c r="I262" s="877" t="s">
        <v>2610</v>
      </c>
      <c r="J262" s="877">
        <v>31.6666666666666</v>
      </c>
      <c r="K262" s="817">
        <f t="shared" si="28"/>
        <v>474.99999999999898</v>
      </c>
      <c r="L262" s="838"/>
      <c r="M262" s="878"/>
      <c r="N262" s="838"/>
      <c r="O262" s="878"/>
      <c r="P262" s="838"/>
      <c r="Q262" s="878"/>
      <c r="R262" s="823">
        <f t="shared" si="27"/>
        <v>15</v>
      </c>
      <c r="S262" s="878">
        <v>475</v>
      </c>
      <c r="T262" s="869"/>
      <c r="U262" s="880"/>
      <c r="V262" s="838"/>
      <c r="W262" s="878"/>
      <c r="X262" s="838"/>
      <c r="Y262" s="878"/>
      <c r="Z262" s="867"/>
      <c r="AA262" s="881"/>
      <c r="AB262" s="867"/>
      <c r="AC262" s="881"/>
      <c r="AD262" s="867"/>
      <c r="AE262" s="881"/>
      <c r="AF262" s="867"/>
      <c r="AG262" s="881"/>
      <c r="AH262" s="867"/>
      <c r="AI262" s="881"/>
    </row>
    <row r="263" spans="2:35" s="812" customFormat="1" ht="12.75">
      <c r="B263" s="893"/>
      <c r="C263" s="874" t="s">
        <v>2710</v>
      </c>
      <c r="D263" s="874"/>
      <c r="E263" s="919">
        <v>15</v>
      </c>
      <c r="F263" s="875" t="s">
        <v>108</v>
      </c>
      <c r="G263" s="875" t="s">
        <v>2609</v>
      </c>
      <c r="H263" s="876"/>
      <c r="I263" s="877" t="s">
        <v>2610</v>
      </c>
      <c r="J263" s="877">
        <v>30</v>
      </c>
      <c r="K263" s="817">
        <f t="shared" si="28"/>
        <v>450</v>
      </c>
      <c r="L263" s="838"/>
      <c r="M263" s="878"/>
      <c r="N263" s="838"/>
      <c r="O263" s="878"/>
      <c r="P263" s="838"/>
      <c r="Q263" s="878"/>
      <c r="R263" s="823">
        <f t="shared" si="27"/>
        <v>15</v>
      </c>
      <c r="S263" s="878">
        <v>450</v>
      </c>
      <c r="T263" s="869"/>
      <c r="U263" s="880"/>
      <c r="V263" s="838"/>
      <c r="W263" s="878"/>
      <c r="X263" s="838"/>
      <c r="Y263" s="878"/>
      <c r="Z263" s="867"/>
      <c r="AA263" s="881"/>
      <c r="AB263" s="867"/>
      <c r="AC263" s="881"/>
      <c r="AD263" s="867"/>
      <c r="AE263" s="881"/>
      <c r="AF263" s="867"/>
      <c r="AG263" s="881"/>
      <c r="AH263" s="867"/>
      <c r="AI263" s="881"/>
    </row>
    <row r="264" spans="2:35" s="812" customFormat="1" ht="12.75">
      <c r="B264" s="893"/>
      <c r="C264" s="874" t="s">
        <v>2711</v>
      </c>
      <c r="D264" s="874"/>
      <c r="E264" s="919">
        <v>5</v>
      </c>
      <c r="F264" s="875" t="s">
        <v>115</v>
      </c>
      <c r="G264" s="875" t="s">
        <v>2609</v>
      </c>
      <c r="H264" s="876"/>
      <c r="I264" s="877" t="s">
        <v>2610</v>
      </c>
      <c r="J264" s="877">
        <v>75</v>
      </c>
      <c r="K264" s="817">
        <f t="shared" si="28"/>
        <v>375</v>
      </c>
      <c r="L264" s="838"/>
      <c r="M264" s="878"/>
      <c r="N264" s="838"/>
      <c r="O264" s="878"/>
      <c r="P264" s="838"/>
      <c r="Q264" s="878"/>
      <c r="R264" s="823">
        <f t="shared" si="27"/>
        <v>5</v>
      </c>
      <c r="S264" s="878">
        <v>375</v>
      </c>
      <c r="T264" s="869"/>
      <c r="U264" s="880"/>
      <c r="V264" s="838"/>
      <c r="W264" s="878"/>
      <c r="X264" s="838"/>
      <c r="Y264" s="878"/>
      <c r="Z264" s="867"/>
      <c r="AA264" s="881"/>
      <c r="AB264" s="867"/>
      <c r="AC264" s="881"/>
      <c r="AD264" s="867"/>
      <c r="AE264" s="881"/>
      <c r="AF264" s="867"/>
      <c r="AG264" s="881"/>
      <c r="AH264" s="867"/>
      <c r="AI264" s="881"/>
    </row>
    <row r="265" spans="2:35" s="812" customFormat="1" ht="12.75">
      <c r="B265" s="893"/>
      <c r="C265" s="874" t="s">
        <v>2712</v>
      </c>
      <c r="D265" s="874"/>
      <c r="E265" s="919">
        <v>20</v>
      </c>
      <c r="F265" s="875" t="s">
        <v>115</v>
      </c>
      <c r="G265" s="875" t="s">
        <v>2609</v>
      </c>
      <c r="H265" s="876"/>
      <c r="I265" s="877" t="s">
        <v>2610</v>
      </c>
      <c r="J265" s="877">
        <v>117</v>
      </c>
      <c r="K265" s="817">
        <f t="shared" si="28"/>
        <v>2340</v>
      </c>
      <c r="L265" s="838"/>
      <c r="M265" s="878"/>
      <c r="N265" s="838"/>
      <c r="O265" s="878"/>
      <c r="P265" s="838"/>
      <c r="Q265" s="878"/>
      <c r="R265" s="823">
        <f t="shared" si="27"/>
        <v>20</v>
      </c>
      <c r="S265" s="878">
        <v>2340</v>
      </c>
      <c r="T265" s="869"/>
      <c r="U265" s="880"/>
      <c r="V265" s="838"/>
      <c r="W265" s="878"/>
      <c r="X265" s="838"/>
      <c r="Y265" s="878"/>
      <c r="Z265" s="867"/>
      <c r="AA265" s="881"/>
      <c r="AB265" s="867"/>
      <c r="AC265" s="881"/>
      <c r="AD265" s="867"/>
      <c r="AE265" s="881"/>
      <c r="AF265" s="867"/>
      <c r="AG265" s="881"/>
      <c r="AH265" s="867"/>
      <c r="AI265" s="881"/>
    </row>
    <row r="266" spans="2:35" s="812" customFormat="1" ht="12.75">
      <c r="B266" s="893"/>
      <c r="C266" s="882" t="s">
        <v>2713</v>
      </c>
      <c r="D266" s="882"/>
      <c r="E266" s="919">
        <v>4</v>
      </c>
      <c r="F266" s="875" t="s">
        <v>1048</v>
      </c>
      <c r="G266" s="875" t="s">
        <v>2609</v>
      </c>
      <c r="H266" s="875"/>
      <c r="I266" s="877" t="s">
        <v>2610</v>
      </c>
      <c r="J266" s="877">
        <v>44</v>
      </c>
      <c r="K266" s="817">
        <f t="shared" si="28"/>
        <v>176</v>
      </c>
      <c r="L266" s="838"/>
      <c r="M266" s="878"/>
      <c r="N266" s="838"/>
      <c r="O266" s="878"/>
      <c r="P266" s="838"/>
      <c r="Q266" s="878"/>
      <c r="R266" s="823">
        <f t="shared" si="27"/>
        <v>4</v>
      </c>
      <c r="S266" s="878">
        <v>176</v>
      </c>
      <c r="T266" s="869"/>
      <c r="U266" s="880"/>
      <c r="V266" s="838"/>
      <c r="W266" s="878"/>
      <c r="X266" s="838"/>
      <c r="Y266" s="878"/>
      <c r="Z266" s="867"/>
      <c r="AA266" s="881"/>
      <c r="AB266" s="867"/>
      <c r="AC266" s="881"/>
      <c r="AD266" s="867"/>
      <c r="AE266" s="881"/>
      <c r="AF266" s="867"/>
      <c r="AG266" s="881"/>
      <c r="AH266" s="867"/>
      <c r="AI266" s="881"/>
    </row>
    <row r="267" spans="2:35" s="812" customFormat="1" ht="12.75">
      <c r="B267" s="893"/>
      <c r="C267" s="882" t="s">
        <v>2714</v>
      </c>
      <c r="D267" s="882"/>
      <c r="E267" s="919">
        <v>200</v>
      </c>
      <c r="F267" s="875" t="s">
        <v>108</v>
      </c>
      <c r="G267" s="875" t="s">
        <v>2609</v>
      </c>
      <c r="H267" s="875"/>
      <c r="I267" s="877" t="s">
        <v>2610</v>
      </c>
      <c r="J267" s="877">
        <v>4</v>
      </c>
      <c r="K267" s="817">
        <f t="shared" si="28"/>
        <v>800</v>
      </c>
      <c r="L267" s="838"/>
      <c r="M267" s="878"/>
      <c r="N267" s="838"/>
      <c r="O267" s="878"/>
      <c r="P267" s="838"/>
      <c r="Q267" s="878"/>
      <c r="R267" s="823">
        <f t="shared" si="27"/>
        <v>200</v>
      </c>
      <c r="S267" s="878">
        <v>800</v>
      </c>
      <c r="T267" s="869"/>
      <c r="U267" s="880"/>
      <c r="V267" s="838"/>
      <c r="W267" s="878"/>
      <c r="X267" s="838"/>
      <c r="Y267" s="878"/>
      <c r="Z267" s="867"/>
      <c r="AA267" s="881"/>
      <c r="AB267" s="867"/>
      <c r="AC267" s="881"/>
      <c r="AD267" s="867"/>
      <c r="AE267" s="881"/>
      <c r="AF267" s="867"/>
      <c r="AG267" s="881"/>
      <c r="AH267" s="867"/>
      <c r="AI267" s="881"/>
    </row>
    <row r="268" spans="2:35" s="812" customFormat="1" ht="12.75">
      <c r="B268" s="813"/>
      <c r="C268" s="909"/>
      <c r="D268" s="821"/>
      <c r="E268" s="919"/>
      <c r="F268" s="821"/>
      <c r="G268" s="821"/>
      <c r="H268" s="822"/>
      <c r="I268" s="816"/>
      <c r="J268" s="816"/>
      <c r="K268" s="817"/>
      <c r="L268" s="823"/>
      <c r="M268" s="816"/>
      <c r="N268" s="823"/>
      <c r="O268" s="816"/>
      <c r="P268" s="823"/>
      <c r="Q268" s="816"/>
      <c r="R268" s="823"/>
      <c r="S268" s="816"/>
      <c r="T268" s="823"/>
      <c r="U268" s="816"/>
      <c r="V268" s="823"/>
      <c r="W268" s="816"/>
      <c r="X268" s="823"/>
      <c r="Y268" s="816"/>
      <c r="Z268" s="844"/>
      <c r="AA268" s="887"/>
      <c r="AB268" s="844"/>
      <c r="AC268" s="887"/>
      <c r="AD268" s="844"/>
      <c r="AE268" s="887"/>
      <c r="AF268" s="844"/>
      <c r="AG268" s="887"/>
      <c r="AH268" s="844"/>
      <c r="AI268" s="887"/>
    </row>
    <row r="269" spans="2:35" ht="22.5">
      <c r="B269" s="120">
        <v>214</v>
      </c>
      <c r="C269" s="327" t="s">
        <v>2715</v>
      </c>
      <c r="D269" s="120"/>
      <c r="E269" s="917"/>
      <c r="F269" s="327"/>
      <c r="G269" s="327"/>
      <c r="H269" s="327"/>
      <c r="I269" s="324"/>
      <c r="J269" s="382"/>
      <c r="K269" s="326">
        <f>+K270</f>
        <v>11092</v>
      </c>
      <c r="L269" s="323">
        <f t="shared" ref="L269:AI269" si="29">+L270</f>
        <v>0</v>
      </c>
      <c r="M269" s="324">
        <f t="shared" si="29"/>
        <v>0</v>
      </c>
      <c r="N269" s="323">
        <f t="shared" si="29"/>
        <v>0</v>
      </c>
      <c r="O269" s="324">
        <f t="shared" si="29"/>
        <v>0</v>
      </c>
      <c r="P269" s="323">
        <f t="shared" si="29"/>
        <v>11</v>
      </c>
      <c r="Q269" s="324">
        <f t="shared" si="29"/>
        <v>3596</v>
      </c>
      <c r="R269" s="323">
        <f t="shared" si="29"/>
        <v>6</v>
      </c>
      <c r="S269" s="324">
        <f t="shared" si="29"/>
        <v>7496</v>
      </c>
      <c r="T269" s="323">
        <f t="shared" si="29"/>
        <v>0</v>
      </c>
      <c r="U269" s="324">
        <f t="shared" si="29"/>
        <v>0</v>
      </c>
      <c r="V269" s="323">
        <f t="shared" si="29"/>
        <v>0</v>
      </c>
      <c r="W269" s="324">
        <f t="shared" si="29"/>
        <v>0</v>
      </c>
      <c r="X269" s="323">
        <f t="shared" si="29"/>
        <v>0</v>
      </c>
      <c r="Y269" s="324">
        <f t="shared" si="29"/>
        <v>0</v>
      </c>
      <c r="Z269" s="323">
        <f t="shared" si="29"/>
        <v>0</v>
      </c>
      <c r="AA269" s="324">
        <f t="shared" si="29"/>
        <v>0</v>
      </c>
      <c r="AB269" s="323">
        <f t="shared" si="29"/>
        <v>0</v>
      </c>
      <c r="AC269" s="324">
        <f t="shared" si="29"/>
        <v>0</v>
      </c>
      <c r="AD269" s="323">
        <f t="shared" si="29"/>
        <v>0</v>
      </c>
      <c r="AE269" s="324">
        <f t="shared" si="29"/>
        <v>0</v>
      </c>
      <c r="AF269" s="323">
        <f t="shared" si="29"/>
        <v>0</v>
      </c>
      <c r="AG269" s="324">
        <f t="shared" si="29"/>
        <v>0</v>
      </c>
      <c r="AH269" s="323">
        <f t="shared" si="29"/>
        <v>0</v>
      </c>
      <c r="AI269" s="324">
        <f t="shared" si="29"/>
        <v>0</v>
      </c>
    </row>
    <row r="270" spans="2:35">
      <c r="B270" s="120">
        <v>21401</v>
      </c>
      <c r="C270" s="411" t="s">
        <v>215</v>
      </c>
      <c r="D270" s="336"/>
      <c r="E270" s="917"/>
      <c r="F270" s="277"/>
      <c r="G270" s="277"/>
      <c r="H270" s="277"/>
      <c r="I270" s="325"/>
      <c r="J270" s="382"/>
      <c r="K270" s="326">
        <f>SUM(K271:K278)</f>
        <v>11092</v>
      </c>
      <c r="L270" s="323">
        <f t="shared" ref="L270:AI270" si="30">SUM(L271:L278)</f>
        <v>0</v>
      </c>
      <c r="M270" s="324">
        <f t="shared" si="30"/>
        <v>0</v>
      </c>
      <c r="N270" s="323">
        <f t="shared" si="30"/>
        <v>0</v>
      </c>
      <c r="O270" s="324">
        <f t="shared" si="30"/>
        <v>0</v>
      </c>
      <c r="P270" s="323">
        <f t="shared" si="30"/>
        <v>11</v>
      </c>
      <c r="Q270" s="324">
        <f t="shared" si="30"/>
        <v>3596</v>
      </c>
      <c r="R270" s="323">
        <f t="shared" si="30"/>
        <v>6</v>
      </c>
      <c r="S270" s="324">
        <f t="shared" si="30"/>
        <v>7496</v>
      </c>
      <c r="T270" s="323">
        <f t="shared" si="30"/>
        <v>0</v>
      </c>
      <c r="U270" s="324">
        <f t="shared" si="30"/>
        <v>0</v>
      </c>
      <c r="V270" s="323">
        <f t="shared" si="30"/>
        <v>0</v>
      </c>
      <c r="W270" s="324">
        <f t="shared" si="30"/>
        <v>0</v>
      </c>
      <c r="X270" s="323">
        <f t="shared" si="30"/>
        <v>0</v>
      </c>
      <c r="Y270" s="324">
        <f t="shared" si="30"/>
        <v>0</v>
      </c>
      <c r="Z270" s="323">
        <f t="shared" si="30"/>
        <v>0</v>
      </c>
      <c r="AA270" s="324">
        <f t="shared" si="30"/>
        <v>0</v>
      </c>
      <c r="AB270" s="323">
        <f t="shared" si="30"/>
        <v>0</v>
      </c>
      <c r="AC270" s="324">
        <f t="shared" si="30"/>
        <v>0</v>
      </c>
      <c r="AD270" s="323">
        <f t="shared" si="30"/>
        <v>0</v>
      </c>
      <c r="AE270" s="324">
        <f t="shared" si="30"/>
        <v>0</v>
      </c>
      <c r="AF270" s="323">
        <f t="shared" si="30"/>
        <v>0</v>
      </c>
      <c r="AG270" s="324">
        <f t="shared" si="30"/>
        <v>0</v>
      </c>
      <c r="AH270" s="323">
        <f t="shared" si="30"/>
        <v>0</v>
      </c>
      <c r="AI270" s="324">
        <f t="shared" si="30"/>
        <v>0</v>
      </c>
    </row>
    <row r="271" spans="2:35" ht="22.5">
      <c r="B271" s="331"/>
      <c r="C271" s="412" t="s">
        <v>2716</v>
      </c>
      <c r="D271" s="413"/>
      <c r="E271" s="924">
        <v>3</v>
      </c>
      <c r="F271" s="413" t="s">
        <v>2492</v>
      </c>
      <c r="G271" s="333" t="s">
        <v>2486</v>
      </c>
      <c r="H271" s="345"/>
      <c r="I271" s="334" t="s">
        <v>2487</v>
      </c>
      <c r="J271" s="414">
        <v>113</v>
      </c>
      <c r="K271" s="326">
        <f>+E271*J271</f>
        <v>339</v>
      </c>
      <c r="L271" s="342"/>
      <c r="M271" s="385"/>
      <c r="N271" s="342"/>
      <c r="O271" s="385"/>
      <c r="P271" s="342">
        <f>E271</f>
        <v>3</v>
      </c>
      <c r="Q271" s="340">
        <f>K271</f>
        <v>339</v>
      </c>
      <c r="R271" s="341"/>
      <c r="S271" s="385"/>
      <c r="T271" s="365"/>
      <c r="U271" s="385"/>
      <c r="V271" s="330"/>
      <c r="W271" s="347"/>
      <c r="X271" s="346"/>
      <c r="Y271" s="347"/>
      <c r="Z271" s="365"/>
      <c r="AA271" s="385"/>
      <c r="AB271" s="365"/>
      <c r="AC271" s="385"/>
      <c r="AD271" s="365"/>
      <c r="AE271" s="385"/>
      <c r="AF271" s="365"/>
      <c r="AG271" s="385"/>
      <c r="AH271" s="365"/>
      <c r="AI271" s="385"/>
    </row>
    <row r="272" spans="2:35" ht="22.5">
      <c r="B272" s="331"/>
      <c r="C272" s="412" t="s">
        <v>2717</v>
      </c>
      <c r="D272" s="413"/>
      <c r="E272" s="924">
        <v>3</v>
      </c>
      <c r="F272" s="413" t="s">
        <v>2492</v>
      </c>
      <c r="G272" s="333" t="s">
        <v>2486</v>
      </c>
      <c r="H272" s="345"/>
      <c r="I272" s="334" t="s">
        <v>2487</v>
      </c>
      <c r="J272" s="414">
        <v>271</v>
      </c>
      <c r="K272" s="326">
        <f>+E272*J272</f>
        <v>813</v>
      </c>
      <c r="L272" s="342"/>
      <c r="M272" s="385"/>
      <c r="N272" s="342"/>
      <c r="O272" s="385"/>
      <c r="P272" s="342">
        <f>E272</f>
        <v>3</v>
      </c>
      <c r="Q272" s="340">
        <f t="shared" ref="Q272:Q275" si="31">K272</f>
        <v>813</v>
      </c>
      <c r="R272" s="365"/>
      <c r="S272" s="385"/>
      <c r="T272" s="365"/>
      <c r="U272" s="385"/>
      <c r="V272" s="330"/>
      <c r="W272" s="347"/>
      <c r="X272" s="346"/>
      <c r="Y272" s="347"/>
      <c r="Z272" s="365"/>
      <c r="AA272" s="385"/>
      <c r="AB272" s="365"/>
      <c r="AC272" s="385"/>
      <c r="AD272" s="365"/>
      <c r="AE272" s="385"/>
      <c r="AF272" s="365"/>
      <c r="AG272" s="385"/>
      <c r="AH272" s="365"/>
      <c r="AI272" s="385"/>
    </row>
    <row r="273" spans="2:35" ht="22.5">
      <c r="B273" s="331"/>
      <c r="C273" s="412" t="s">
        <v>2718</v>
      </c>
      <c r="D273" s="413"/>
      <c r="E273" s="924">
        <v>1</v>
      </c>
      <c r="F273" s="413" t="s">
        <v>2492</v>
      </c>
      <c r="G273" s="333" t="s">
        <v>2486</v>
      </c>
      <c r="H273" s="345"/>
      <c r="I273" s="334" t="s">
        <v>2487</v>
      </c>
      <c r="J273" s="414">
        <v>1134</v>
      </c>
      <c r="K273" s="326">
        <f>+E273*J273</f>
        <v>1134</v>
      </c>
      <c r="L273" s="342"/>
      <c r="M273" s="385"/>
      <c r="N273" s="342"/>
      <c r="O273" s="385"/>
      <c r="P273" s="342">
        <f>E273</f>
        <v>1</v>
      </c>
      <c r="Q273" s="340">
        <f t="shared" si="31"/>
        <v>1134</v>
      </c>
      <c r="R273" s="365"/>
      <c r="S273" s="385"/>
      <c r="T273" s="365"/>
      <c r="U273" s="385"/>
      <c r="V273" s="330"/>
      <c r="W273" s="415"/>
      <c r="X273" s="416"/>
      <c r="Y273" s="415"/>
      <c r="Z273" s="365"/>
      <c r="AA273" s="385"/>
      <c r="AB273" s="365"/>
      <c r="AC273" s="385"/>
      <c r="AD273" s="365"/>
      <c r="AE273" s="385"/>
      <c r="AF273" s="365"/>
      <c r="AG273" s="385"/>
      <c r="AH273" s="365"/>
      <c r="AI273" s="385"/>
    </row>
    <row r="274" spans="2:35" ht="22.5">
      <c r="B274" s="331"/>
      <c r="C274" s="412" t="s">
        <v>2719</v>
      </c>
      <c r="D274" s="413"/>
      <c r="E274" s="924">
        <v>2</v>
      </c>
      <c r="F274" s="413" t="s">
        <v>2492</v>
      </c>
      <c r="G274" s="333" t="s">
        <v>2486</v>
      </c>
      <c r="H274" s="345"/>
      <c r="I274" s="334" t="s">
        <v>2487</v>
      </c>
      <c r="J274" s="414">
        <v>270</v>
      </c>
      <c r="K274" s="326">
        <f>+E274*J274</f>
        <v>540</v>
      </c>
      <c r="L274" s="342"/>
      <c r="M274" s="385"/>
      <c r="N274" s="342"/>
      <c r="O274" s="385"/>
      <c r="P274" s="342">
        <f>E274</f>
        <v>2</v>
      </c>
      <c r="Q274" s="340">
        <f t="shared" si="31"/>
        <v>540</v>
      </c>
      <c r="R274" s="365"/>
      <c r="S274" s="385"/>
      <c r="T274" s="365"/>
      <c r="U274" s="385"/>
      <c r="V274" s="330"/>
      <c r="W274" s="415"/>
      <c r="X274" s="416"/>
      <c r="Y274" s="415"/>
      <c r="Z274" s="365"/>
      <c r="AA274" s="385"/>
      <c r="AB274" s="365"/>
      <c r="AC274" s="385"/>
      <c r="AD274" s="365"/>
      <c r="AE274" s="385"/>
      <c r="AF274" s="365"/>
      <c r="AG274" s="385"/>
      <c r="AH274" s="365"/>
      <c r="AI274" s="385"/>
    </row>
    <row r="275" spans="2:35" ht="22.5">
      <c r="B275" s="331"/>
      <c r="C275" s="417" t="s">
        <v>2720</v>
      </c>
      <c r="D275" s="332"/>
      <c r="E275" s="925">
        <v>2</v>
      </c>
      <c r="F275" s="332" t="s">
        <v>2492</v>
      </c>
      <c r="G275" s="333" t="s">
        <v>2486</v>
      </c>
      <c r="H275" s="345"/>
      <c r="I275" s="334" t="s">
        <v>2487</v>
      </c>
      <c r="J275" s="347">
        <v>385</v>
      </c>
      <c r="K275" s="326">
        <f>+E275*J275</f>
        <v>770</v>
      </c>
      <c r="L275" s="330"/>
      <c r="M275" s="334"/>
      <c r="N275" s="330"/>
      <c r="O275" s="334"/>
      <c r="P275" s="342">
        <f>E275</f>
        <v>2</v>
      </c>
      <c r="Q275" s="340">
        <f t="shared" si="31"/>
        <v>770</v>
      </c>
      <c r="R275" s="330"/>
      <c r="S275" s="334"/>
      <c r="T275" s="330"/>
      <c r="U275" s="334"/>
      <c r="V275" s="330"/>
      <c r="W275" s="334"/>
      <c r="X275" s="330"/>
      <c r="Y275" s="334"/>
      <c r="Z275" s="346"/>
      <c r="AA275" s="347"/>
      <c r="AB275" s="346"/>
      <c r="AC275" s="347"/>
      <c r="AD275" s="346"/>
      <c r="AE275" s="347"/>
      <c r="AF275" s="346"/>
      <c r="AG275" s="347"/>
      <c r="AH275" s="346"/>
      <c r="AI275" s="347"/>
    </row>
    <row r="276" spans="2:35" ht="22.5">
      <c r="B276" s="397"/>
      <c r="C276" s="369" t="s">
        <v>2721</v>
      </c>
      <c r="D276" s="370"/>
      <c r="E276" s="925">
        <v>4</v>
      </c>
      <c r="F276" s="370" t="s">
        <v>11</v>
      </c>
      <c r="G276" s="370" t="s">
        <v>2602</v>
      </c>
      <c r="H276" s="409"/>
      <c r="I276" s="363" t="s">
        <v>2700</v>
      </c>
      <c r="J276" s="363">
        <v>864</v>
      </c>
      <c r="K276" s="326">
        <f>J276*E276</f>
        <v>3456</v>
      </c>
      <c r="L276" s="342"/>
      <c r="M276" s="364"/>
      <c r="N276" s="342"/>
      <c r="O276" s="364"/>
      <c r="P276" s="342"/>
      <c r="Q276" s="364"/>
      <c r="R276" s="342">
        <v>4</v>
      </c>
      <c r="S276" s="364">
        <f>R276*J276</f>
        <v>3456</v>
      </c>
      <c r="T276" s="342"/>
      <c r="U276" s="364"/>
      <c r="V276" s="342"/>
      <c r="W276" s="364"/>
      <c r="X276" s="342"/>
      <c r="Y276" s="364"/>
      <c r="Z276" s="365"/>
      <c r="AA276" s="366"/>
      <c r="AB276" s="365"/>
      <c r="AC276" s="366"/>
      <c r="AD276" s="365"/>
      <c r="AE276" s="366"/>
      <c r="AF276" s="365"/>
      <c r="AG276" s="366"/>
      <c r="AH276" s="365"/>
      <c r="AI276" s="366"/>
    </row>
    <row r="277" spans="2:35" ht="22.5">
      <c r="B277" s="397"/>
      <c r="C277" s="369" t="s">
        <v>234</v>
      </c>
      <c r="D277" s="370"/>
      <c r="E277" s="925">
        <v>2</v>
      </c>
      <c r="F277" s="370" t="s">
        <v>11</v>
      </c>
      <c r="G277" s="370" t="s">
        <v>2602</v>
      </c>
      <c r="H277" s="409"/>
      <c r="I277" s="363" t="s">
        <v>2700</v>
      </c>
      <c r="J277" s="363">
        <v>2020</v>
      </c>
      <c r="K277" s="326">
        <f>J277*E277</f>
        <v>4040</v>
      </c>
      <c r="L277" s="342"/>
      <c r="M277" s="364"/>
      <c r="N277" s="342"/>
      <c r="O277" s="364"/>
      <c r="P277" s="342"/>
      <c r="Q277" s="364"/>
      <c r="R277" s="342">
        <v>2</v>
      </c>
      <c r="S277" s="364">
        <f>R277*J277</f>
        <v>4040</v>
      </c>
      <c r="T277" s="342"/>
      <c r="U277" s="364"/>
      <c r="V277" s="342"/>
      <c r="W277" s="364"/>
      <c r="X277" s="342"/>
      <c r="Y277" s="364"/>
      <c r="Z277" s="365"/>
      <c r="AA277" s="366"/>
      <c r="AB277" s="365"/>
      <c r="AC277" s="366"/>
      <c r="AD277" s="365"/>
      <c r="AE277" s="366"/>
      <c r="AF277" s="365"/>
      <c r="AG277" s="366"/>
      <c r="AH277" s="365"/>
      <c r="AI277" s="366"/>
    </row>
    <row r="278" spans="2:35">
      <c r="B278" s="331"/>
      <c r="C278" s="417"/>
      <c r="D278" s="332"/>
      <c r="E278" s="925"/>
      <c r="F278" s="332"/>
      <c r="G278" s="333"/>
      <c r="H278" s="345"/>
      <c r="I278" s="334"/>
      <c r="J278" s="347"/>
      <c r="K278" s="326"/>
      <c r="L278" s="330"/>
      <c r="M278" s="334"/>
      <c r="N278" s="330"/>
      <c r="O278" s="334"/>
      <c r="P278" s="342"/>
      <c r="Q278" s="340"/>
      <c r="R278" s="330"/>
      <c r="S278" s="334"/>
      <c r="T278" s="330"/>
      <c r="U278" s="334"/>
      <c r="V278" s="330"/>
      <c r="W278" s="334"/>
      <c r="X278" s="330"/>
      <c r="Y278" s="334"/>
      <c r="Z278" s="346"/>
      <c r="AA278" s="347"/>
      <c r="AB278" s="346"/>
      <c r="AC278" s="347"/>
      <c r="AD278" s="346"/>
      <c r="AE278" s="347"/>
      <c r="AF278" s="346"/>
      <c r="AG278" s="347"/>
      <c r="AH278" s="346"/>
      <c r="AI278" s="347"/>
    </row>
    <row r="279" spans="2:35">
      <c r="B279" s="120"/>
      <c r="C279" s="381"/>
      <c r="D279" s="328"/>
      <c r="E279" s="925"/>
      <c r="F279" s="277"/>
      <c r="G279" s="277"/>
      <c r="H279" s="277"/>
      <c r="I279" s="325"/>
      <c r="J279" s="382"/>
      <c r="K279" s="326"/>
      <c r="L279" s="330"/>
      <c r="M279" s="325"/>
      <c r="N279" s="330"/>
      <c r="O279" s="325"/>
      <c r="P279" s="330"/>
      <c r="Q279" s="325"/>
      <c r="R279" s="330"/>
      <c r="S279" s="325"/>
      <c r="T279" s="330"/>
      <c r="U279" s="325"/>
      <c r="V279" s="330"/>
      <c r="W279" s="325"/>
      <c r="X279" s="330"/>
      <c r="Y279" s="325"/>
      <c r="Z279" s="346"/>
      <c r="AA279" s="382"/>
      <c r="AB279" s="346"/>
      <c r="AC279" s="382"/>
      <c r="AD279" s="346"/>
      <c r="AE279" s="382"/>
      <c r="AF279" s="346"/>
      <c r="AG279" s="382"/>
      <c r="AH279" s="346"/>
      <c r="AI279" s="382"/>
    </row>
    <row r="280" spans="2:35">
      <c r="B280" s="120">
        <v>216</v>
      </c>
      <c r="C280" s="322" t="s">
        <v>2722</v>
      </c>
      <c r="D280" s="120"/>
      <c r="E280" s="917"/>
      <c r="F280" s="327"/>
      <c r="G280" s="327"/>
      <c r="H280" s="327"/>
      <c r="I280" s="324"/>
      <c r="J280" s="382"/>
      <c r="K280" s="326">
        <f t="shared" ref="K280:AI280" si="32">+K281+K329+K338</f>
        <v>163818.78617599999</v>
      </c>
      <c r="L280" s="323">
        <f t="shared" si="32"/>
        <v>0</v>
      </c>
      <c r="M280" s="324">
        <f t="shared" si="32"/>
        <v>0</v>
      </c>
      <c r="N280" s="323">
        <f t="shared" si="32"/>
        <v>0</v>
      </c>
      <c r="O280" s="324">
        <f t="shared" si="32"/>
        <v>0</v>
      </c>
      <c r="P280" s="323">
        <f t="shared" si="32"/>
        <v>241</v>
      </c>
      <c r="Q280" s="324">
        <f t="shared" si="32"/>
        <v>66685</v>
      </c>
      <c r="R280" s="323">
        <f t="shared" si="32"/>
        <v>1051</v>
      </c>
      <c r="S280" s="324">
        <f t="shared" si="32"/>
        <v>91223.786175999994</v>
      </c>
      <c r="T280" s="323">
        <f t="shared" si="32"/>
        <v>0</v>
      </c>
      <c r="U280" s="324">
        <f t="shared" si="32"/>
        <v>0</v>
      </c>
      <c r="V280" s="323">
        <f t="shared" si="32"/>
        <v>0</v>
      </c>
      <c r="W280" s="324">
        <f t="shared" si="32"/>
        <v>0</v>
      </c>
      <c r="X280" s="323">
        <f t="shared" si="32"/>
        <v>25</v>
      </c>
      <c r="Y280" s="324">
        <f t="shared" si="32"/>
        <v>5910</v>
      </c>
      <c r="Z280" s="323">
        <f t="shared" si="32"/>
        <v>0</v>
      </c>
      <c r="AA280" s="324">
        <f t="shared" si="32"/>
        <v>0</v>
      </c>
      <c r="AB280" s="323">
        <f t="shared" si="32"/>
        <v>0</v>
      </c>
      <c r="AC280" s="324">
        <f t="shared" si="32"/>
        <v>0</v>
      </c>
      <c r="AD280" s="323">
        <f t="shared" si="32"/>
        <v>0</v>
      </c>
      <c r="AE280" s="324">
        <f t="shared" si="32"/>
        <v>0</v>
      </c>
      <c r="AF280" s="323">
        <f t="shared" si="32"/>
        <v>0</v>
      </c>
      <c r="AG280" s="324">
        <f t="shared" si="32"/>
        <v>0</v>
      </c>
      <c r="AH280" s="323">
        <f t="shared" si="32"/>
        <v>0</v>
      </c>
      <c r="AI280" s="324">
        <f t="shared" si="32"/>
        <v>0</v>
      </c>
    </row>
    <row r="281" spans="2:35">
      <c r="B281" s="120">
        <v>21601</v>
      </c>
      <c r="C281" s="322" t="s">
        <v>2723</v>
      </c>
      <c r="D281" s="336"/>
      <c r="E281" s="917"/>
      <c r="F281" s="277"/>
      <c r="G281" s="277"/>
      <c r="H281" s="277"/>
      <c r="I281" s="325"/>
      <c r="J281" s="382"/>
      <c r="K281" s="326">
        <f>SUM(K282:K327)</f>
        <v>89559.786175999994</v>
      </c>
      <c r="L281" s="323">
        <f t="shared" ref="L281:AI281" si="33">SUM(L282:L327)</f>
        <v>0</v>
      </c>
      <c r="M281" s="324">
        <f t="shared" si="33"/>
        <v>0</v>
      </c>
      <c r="N281" s="323">
        <f t="shared" si="33"/>
        <v>0</v>
      </c>
      <c r="O281" s="324">
        <f t="shared" si="33"/>
        <v>0</v>
      </c>
      <c r="P281" s="323">
        <f t="shared" si="33"/>
        <v>101</v>
      </c>
      <c r="Q281" s="324">
        <f t="shared" si="33"/>
        <v>22005</v>
      </c>
      <c r="R281" s="323">
        <f t="shared" si="33"/>
        <v>808</v>
      </c>
      <c r="S281" s="324">
        <f t="shared" si="33"/>
        <v>67004.786175999994</v>
      </c>
      <c r="T281" s="323">
        <f t="shared" si="33"/>
        <v>0</v>
      </c>
      <c r="U281" s="324">
        <f t="shared" si="33"/>
        <v>0</v>
      </c>
      <c r="V281" s="323">
        <f t="shared" si="33"/>
        <v>0</v>
      </c>
      <c r="W281" s="324">
        <f t="shared" si="33"/>
        <v>0</v>
      </c>
      <c r="X281" s="323">
        <f t="shared" si="33"/>
        <v>5</v>
      </c>
      <c r="Y281" s="324">
        <f t="shared" si="33"/>
        <v>550</v>
      </c>
      <c r="Z281" s="323">
        <f t="shared" si="33"/>
        <v>0</v>
      </c>
      <c r="AA281" s="324">
        <f t="shared" si="33"/>
        <v>0</v>
      </c>
      <c r="AB281" s="323">
        <f t="shared" si="33"/>
        <v>0</v>
      </c>
      <c r="AC281" s="324">
        <f t="shared" si="33"/>
        <v>0</v>
      </c>
      <c r="AD281" s="323">
        <f t="shared" si="33"/>
        <v>0</v>
      </c>
      <c r="AE281" s="324">
        <f t="shared" si="33"/>
        <v>0</v>
      </c>
      <c r="AF281" s="323">
        <f t="shared" si="33"/>
        <v>0</v>
      </c>
      <c r="AG281" s="324">
        <f t="shared" si="33"/>
        <v>0</v>
      </c>
      <c r="AH281" s="323">
        <f t="shared" si="33"/>
        <v>0</v>
      </c>
      <c r="AI281" s="324">
        <f t="shared" si="33"/>
        <v>0</v>
      </c>
    </row>
    <row r="282" spans="2:35" ht="22.5">
      <c r="B282" s="332"/>
      <c r="C282" s="412" t="s">
        <v>2724</v>
      </c>
      <c r="D282" s="413"/>
      <c r="E282" s="924">
        <v>25</v>
      </c>
      <c r="F282" s="413" t="s">
        <v>2492</v>
      </c>
      <c r="G282" s="333" t="s">
        <v>2486</v>
      </c>
      <c r="H282" s="345"/>
      <c r="I282" s="334" t="s">
        <v>2487</v>
      </c>
      <c r="J282" s="418">
        <v>148</v>
      </c>
      <c r="K282" s="326">
        <f t="shared" ref="K282:K289" si="34">+E282*J282</f>
        <v>3700</v>
      </c>
      <c r="L282" s="342"/>
      <c r="M282" s="385"/>
      <c r="N282" s="342"/>
      <c r="O282" s="385"/>
      <c r="P282" s="342">
        <f t="shared" ref="P282:P289" si="35">E282</f>
        <v>25</v>
      </c>
      <c r="Q282" s="340">
        <f>K282</f>
        <v>3700</v>
      </c>
      <c r="R282" s="419"/>
      <c r="S282" s="420"/>
      <c r="T282" s="342"/>
      <c r="U282" s="385"/>
      <c r="V282" s="421"/>
      <c r="W282" s="422"/>
      <c r="X282" s="365"/>
      <c r="Y282" s="385"/>
      <c r="Z282" s="365"/>
      <c r="AA282" s="385"/>
      <c r="AB282" s="365"/>
      <c r="AC282" s="385"/>
      <c r="AD282" s="365"/>
      <c r="AE282" s="385"/>
      <c r="AF282" s="365"/>
      <c r="AG282" s="385"/>
      <c r="AH282" s="365"/>
      <c r="AI282" s="385"/>
    </row>
    <row r="283" spans="2:35" ht="22.5">
      <c r="B283" s="332"/>
      <c r="C283" s="412" t="s">
        <v>2725</v>
      </c>
      <c r="D283" s="413"/>
      <c r="E283" s="924">
        <v>6</v>
      </c>
      <c r="F283" s="413" t="s">
        <v>2492</v>
      </c>
      <c r="G283" s="333" t="s">
        <v>2486</v>
      </c>
      <c r="H283" s="345"/>
      <c r="I283" s="334" t="s">
        <v>2487</v>
      </c>
      <c r="J283" s="343">
        <v>85</v>
      </c>
      <c r="K283" s="326">
        <f t="shared" si="34"/>
        <v>510</v>
      </c>
      <c r="L283" s="342"/>
      <c r="M283" s="385"/>
      <c r="N283" s="342"/>
      <c r="O283" s="385"/>
      <c r="P283" s="342">
        <f t="shared" si="35"/>
        <v>6</v>
      </c>
      <c r="Q283" s="340">
        <f t="shared" ref="Q283:Q289" si="36">K283</f>
        <v>510</v>
      </c>
      <c r="R283" s="419"/>
      <c r="S283" s="420"/>
      <c r="T283" s="342"/>
      <c r="U283" s="385"/>
      <c r="V283" s="421"/>
      <c r="W283" s="422"/>
      <c r="X283" s="365"/>
      <c r="Y283" s="385"/>
      <c r="Z283" s="365"/>
      <c r="AA283" s="385"/>
      <c r="AB283" s="365"/>
      <c r="AC283" s="385"/>
      <c r="AD283" s="365"/>
      <c r="AE283" s="385"/>
      <c r="AF283" s="365"/>
      <c r="AG283" s="385"/>
      <c r="AH283" s="365"/>
      <c r="AI283" s="385"/>
    </row>
    <row r="284" spans="2:35" ht="22.5">
      <c r="B284" s="332"/>
      <c r="C284" s="412" t="s">
        <v>2726</v>
      </c>
      <c r="D284" s="413"/>
      <c r="E284" s="924">
        <v>6</v>
      </c>
      <c r="F284" s="413" t="s">
        <v>2492</v>
      </c>
      <c r="G284" s="333" t="s">
        <v>2486</v>
      </c>
      <c r="H284" s="345"/>
      <c r="I284" s="334" t="s">
        <v>2487</v>
      </c>
      <c r="J284" s="418">
        <v>45</v>
      </c>
      <c r="K284" s="326">
        <f t="shared" si="34"/>
        <v>270</v>
      </c>
      <c r="L284" s="342"/>
      <c r="M284" s="385"/>
      <c r="N284" s="342"/>
      <c r="O284" s="385"/>
      <c r="P284" s="342">
        <f t="shared" si="35"/>
        <v>6</v>
      </c>
      <c r="Q284" s="340">
        <f t="shared" si="36"/>
        <v>270</v>
      </c>
      <c r="R284" s="419"/>
      <c r="S284" s="420"/>
      <c r="T284" s="342"/>
      <c r="U284" s="385"/>
      <c r="V284" s="421"/>
      <c r="W284" s="422"/>
      <c r="X284" s="365"/>
      <c r="Y284" s="385"/>
      <c r="Z284" s="365"/>
      <c r="AA284" s="385"/>
      <c r="AB284" s="365"/>
      <c r="AC284" s="385"/>
      <c r="AD284" s="365"/>
      <c r="AE284" s="385"/>
      <c r="AF284" s="365"/>
      <c r="AG284" s="385"/>
      <c r="AH284" s="365"/>
      <c r="AI284" s="385"/>
    </row>
    <row r="285" spans="2:35" ht="22.5">
      <c r="B285" s="332"/>
      <c r="C285" s="412" t="s">
        <v>2727</v>
      </c>
      <c r="D285" s="413"/>
      <c r="E285" s="924">
        <v>6</v>
      </c>
      <c r="F285" s="413" t="s">
        <v>2492</v>
      </c>
      <c r="G285" s="333" t="s">
        <v>2486</v>
      </c>
      <c r="H285" s="345"/>
      <c r="I285" s="334" t="s">
        <v>2487</v>
      </c>
      <c r="J285" s="343">
        <v>60</v>
      </c>
      <c r="K285" s="326">
        <f t="shared" si="34"/>
        <v>360</v>
      </c>
      <c r="L285" s="342"/>
      <c r="M285" s="385"/>
      <c r="N285" s="342"/>
      <c r="O285" s="385"/>
      <c r="P285" s="342">
        <f t="shared" si="35"/>
        <v>6</v>
      </c>
      <c r="Q285" s="340">
        <f t="shared" si="36"/>
        <v>360</v>
      </c>
      <c r="R285" s="419"/>
      <c r="S285" s="420"/>
      <c r="T285" s="342"/>
      <c r="U285" s="385"/>
      <c r="V285" s="421"/>
      <c r="W285" s="422"/>
      <c r="X285" s="365"/>
      <c r="Y285" s="385"/>
      <c r="Z285" s="365"/>
      <c r="AA285" s="385"/>
      <c r="AB285" s="365"/>
      <c r="AC285" s="385"/>
      <c r="AD285" s="365"/>
      <c r="AE285" s="385"/>
      <c r="AF285" s="365"/>
      <c r="AG285" s="385"/>
      <c r="AH285" s="365"/>
      <c r="AI285" s="385"/>
    </row>
    <row r="286" spans="2:35" ht="22.5">
      <c r="B286" s="332"/>
      <c r="C286" s="412" t="s">
        <v>2728</v>
      </c>
      <c r="D286" s="413"/>
      <c r="E286" s="924">
        <v>6</v>
      </c>
      <c r="F286" s="423" t="s">
        <v>2492</v>
      </c>
      <c r="G286" s="333" t="s">
        <v>2486</v>
      </c>
      <c r="H286" s="345"/>
      <c r="I286" s="334" t="s">
        <v>2487</v>
      </c>
      <c r="J286" s="418">
        <v>45</v>
      </c>
      <c r="K286" s="326">
        <f t="shared" si="34"/>
        <v>270</v>
      </c>
      <c r="L286" s="342"/>
      <c r="M286" s="385"/>
      <c r="N286" s="342"/>
      <c r="O286" s="385"/>
      <c r="P286" s="342">
        <f t="shared" si="35"/>
        <v>6</v>
      </c>
      <c r="Q286" s="340">
        <f t="shared" si="36"/>
        <v>270</v>
      </c>
      <c r="R286" s="419"/>
      <c r="S286" s="420"/>
      <c r="T286" s="342"/>
      <c r="U286" s="385"/>
      <c r="V286" s="421"/>
      <c r="W286" s="422"/>
      <c r="X286" s="365"/>
      <c r="Y286" s="385"/>
      <c r="Z286" s="365"/>
      <c r="AA286" s="385"/>
      <c r="AB286" s="365"/>
      <c r="AC286" s="385"/>
      <c r="AD286" s="365"/>
      <c r="AE286" s="385"/>
      <c r="AF286" s="365"/>
      <c r="AG286" s="385"/>
      <c r="AH286" s="365"/>
      <c r="AI286" s="385"/>
    </row>
    <row r="287" spans="2:35" ht="22.5">
      <c r="B287" s="332"/>
      <c r="C287" s="412" t="s">
        <v>2729</v>
      </c>
      <c r="D287" s="413"/>
      <c r="E287" s="924">
        <v>28</v>
      </c>
      <c r="F287" s="413" t="s">
        <v>2730</v>
      </c>
      <c r="G287" s="333" t="s">
        <v>2486</v>
      </c>
      <c r="H287" s="345"/>
      <c r="I287" s="334" t="s">
        <v>2487</v>
      </c>
      <c r="J287" s="418">
        <v>20</v>
      </c>
      <c r="K287" s="326">
        <f t="shared" si="34"/>
        <v>560</v>
      </c>
      <c r="L287" s="342"/>
      <c r="M287" s="385"/>
      <c r="N287" s="342"/>
      <c r="O287" s="385"/>
      <c r="P287" s="342">
        <f t="shared" si="35"/>
        <v>28</v>
      </c>
      <c r="Q287" s="340">
        <f t="shared" si="36"/>
        <v>560</v>
      </c>
      <c r="R287" s="419"/>
      <c r="S287" s="420"/>
      <c r="T287" s="342"/>
      <c r="U287" s="385"/>
      <c r="V287" s="421"/>
      <c r="W287" s="422"/>
      <c r="X287" s="365"/>
      <c r="Y287" s="385"/>
      <c r="Z287" s="365"/>
      <c r="AA287" s="385"/>
      <c r="AB287" s="365"/>
      <c r="AC287" s="385"/>
      <c r="AD287" s="365"/>
      <c r="AE287" s="385"/>
      <c r="AF287" s="365"/>
      <c r="AG287" s="385"/>
      <c r="AH287" s="365"/>
      <c r="AI287" s="385"/>
    </row>
    <row r="288" spans="2:35" ht="22.5">
      <c r="B288" s="332"/>
      <c r="C288" s="412" t="s">
        <v>2731</v>
      </c>
      <c r="D288" s="413"/>
      <c r="E288" s="924">
        <v>15</v>
      </c>
      <c r="F288" s="413" t="s">
        <v>2732</v>
      </c>
      <c r="G288" s="333" t="s">
        <v>2486</v>
      </c>
      <c r="H288" s="345"/>
      <c r="I288" s="334" t="s">
        <v>2487</v>
      </c>
      <c r="J288" s="418">
        <v>720</v>
      </c>
      <c r="K288" s="326">
        <f t="shared" si="34"/>
        <v>10800</v>
      </c>
      <c r="L288" s="342"/>
      <c r="M288" s="385"/>
      <c r="N288" s="342"/>
      <c r="O288" s="385"/>
      <c r="P288" s="342">
        <f t="shared" si="35"/>
        <v>15</v>
      </c>
      <c r="Q288" s="340">
        <f t="shared" si="36"/>
        <v>10800</v>
      </c>
      <c r="R288" s="419"/>
      <c r="S288" s="420"/>
      <c r="T288" s="342"/>
      <c r="U288" s="385"/>
      <c r="V288" s="421"/>
      <c r="W288" s="422"/>
      <c r="X288" s="365"/>
      <c r="Y288" s="385"/>
      <c r="Z288" s="365"/>
      <c r="AA288" s="385"/>
      <c r="AB288" s="365"/>
      <c r="AC288" s="385"/>
      <c r="AD288" s="365"/>
      <c r="AE288" s="385"/>
      <c r="AF288" s="365"/>
      <c r="AG288" s="385"/>
      <c r="AH288" s="365"/>
      <c r="AI288" s="385"/>
    </row>
    <row r="289" spans="2:35" ht="22.5">
      <c r="B289" s="332"/>
      <c r="C289" s="412" t="s">
        <v>2733</v>
      </c>
      <c r="D289" s="413"/>
      <c r="E289" s="924">
        <v>9</v>
      </c>
      <c r="F289" s="413" t="s">
        <v>2734</v>
      </c>
      <c r="G289" s="333" t="s">
        <v>2486</v>
      </c>
      <c r="H289" s="345"/>
      <c r="I289" s="334" t="s">
        <v>2487</v>
      </c>
      <c r="J289" s="418">
        <v>615</v>
      </c>
      <c r="K289" s="326">
        <f t="shared" si="34"/>
        <v>5535</v>
      </c>
      <c r="L289" s="342"/>
      <c r="M289" s="385"/>
      <c r="N289" s="342"/>
      <c r="O289" s="385"/>
      <c r="P289" s="342">
        <f t="shared" si="35"/>
        <v>9</v>
      </c>
      <c r="Q289" s="340">
        <f t="shared" si="36"/>
        <v>5535</v>
      </c>
      <c r="R289" s="419"/>
      <c r="S289" s="420"/>
      <c r="T289" s="342"/>
      <c r="U289" s="385"/>
      <c r="V289" s="421"/>
      <c r="W289" s="422"/>
      <c r="X289" s="365"/>
      <c r="Y289" s="385"/>
      <c r="Z289" s="365"/>
      <c r="AA289" s="385"/>
      <c r="AB289" s="365"/>
      <c r="AC289" s="385"/>
      <c r="AD289" s="365"/>
      <c r="AE289" s="385"/>
      <c r="AF289" s="365"/>
      <c r="AG289" s="385"/>
      <c r="AH289" s="365"/>
      <c r="AI289" s="385"/>
    </row>
    <row r="290" spans="2:35" ht="22.5">
      <c r="B290" s="399"/>
      <c r="C290" s="355" t="s">
        <v>2735</v>
      </c>
      <c r="D290" s="350"/>
      <c r="E290" s="925">
        <v>48</v>
      </c>
      <c r="F290" s="349" t="s">
        <v>108</v>
      </c>
      <c r="G290" s="350" t="s">
        <v>2540</v>
      </c>
      <c r="H290" s="349"/>
      <c r="I290" s="352" t="s">
        <v>2487</v>
      </c>
      <c r="J290" s="353">
        <v>115</v>
      </c>
      <c r="K290" s="326">
        <f t="shared" ref="K290:K297" si="37">E290*J290</f>
        <v>5520</v>
      </c>
      <c r="L290" s="330"/>
      <c r="M290" s="352"/>
      <c r="N290" s="330"/>
      <c r="O290" s="352"/>
      <c r="P290" s="330"/>
      <c r="Q290" s="352"/>
      <c r="R290" s="330">
        <v>48</v>
      </c>
      <c r="S290" s="352">
        <f>+R290*J290</f>
        <v>5520</v>
      </c>
      <c r="T290" s="330"/>
      <c r="U290" s="352"/>
      <c r="V290" s="330"/>
      <c r="W290" s="352"/>
      <c r="X290" s="330"/>
      <c r="Y290" s="352"/>
      <c r="Z290" s="346"/>
      <c r="AA290" s="353"/>
      <c r="AB290" s="346"/>
      <c r="AC290" s="353"/>
      <c r="AD290" s="346"/>
      <c r="AE290" s="353"/>
      <c r="AF290" s="346"/>
      <c r="AG290" s="353"/>
      <c r="AH290" s="346"/>
      <c r="AI290" s="353"/>
    </row>
    <row r="291" spans="2:35" ht="22.5">
      <c r="B291" s="399"/>
      <c r="C291" s="355" t="s">
        <v>2736</v>
      </c>
      <c r="D291" s="350"/>
      <c r="E291" s="925">
        <v>48</v>
      </c>
      <c r="F291" s="349" t="s">
        <v>108</v>
      </c>
      <c r="G291" s="350" t="s">
        <v>2540</v>
      </c>
      <c r="H291" s="349"/>
      <c r="I291" s="352" t="s">
        <v>2487</v>
      </c>
      <c r="J291" s="353">
        <v>49</v>
      </c>
      <c r="K291" s="326">
        <f t="shared" si="37"/>
        <v>2352</v>
      </c>
      <c r="L291" s="330"/>
      <c r="M291" s="352"/>
      <c r="N291" s="330"/>
      <c r="O291" s="352"/>
      <c r="P291" s="330"/>
      <c r="Q291" s="352"/>
      <c r="R291" s="330">
        <v>48</v>
      </c>
      <c r="S291" s="352">
        <f t="shared" ref="S291:S297" si="38">+R291*J291</f>
        <v>2352</v>
      </c>
      <c r="T291" s="330"/>
      <c r="U291" s="352"/>
      <c r="V291" s="330"/>
      <c r="W291" s="352"/>
      <c r="X291" s="330"/>
      <c r="Y291" s="352"/>
      <c r="Z291" s="346"/>
      <c r="AA291" s="353"/>
      <c r="AB291" s="346"/>
      <c r="AC291" s="353"/>
      <c r="AD291" s="346"/>
      <c r="AE291" s="353"/>
      <c r="AF291" s="346"/>
      <c r="AG291" s="353"/>
      <c r="AH291" s="346"/>
      <c r="AI291" s="353"/>
    </row>
    <row r="292" spans="2:35" ht="22.5">
      <c r="B292" s="399"/>
      <c r="C292" s="355" t="s">
        <v>2737</v>
      </c>
      <c r="D292" s="350"/>
      <c r="E292" s="925">
        <v>48</v>
      </c>
      <c r="F292" s="349" t="s">
        <v>108</v>
      </c>
      <c r="G292" s="350" t="s">
        <v>2540</v>
      </c>
      <c r="H292" s="349"/>
      <c r="I292" s="352" t="s">
        <v>2487</v>
      </c>
      <c r="J292" s="353">
        <v>35</v>
      </c>
      <c r="K292" s="326">
        <f t="shared" si="37"/>
        <v>1680</v>
      </c>
      <c r="L292" s="330"/>
      <c r="M292" s="352"/>
      <c r="N292" s="330"/>
      <c r="O292" s="352"/>
      <c r="P292" s="330"/>
      <c r="Q292" s="352"/>
      <c r="R292" s="330">
        <v>48</v>
      </c>
      <c r="S292" s="352">
        <f t="shared" si="38"/>
        <v>1680</v>
      </c>
      <c r="T292" s="330"/>
      <c r="U292" s="352"/>
      <c r="V292" s="330"/>
      <c r="W292" s="352"/>
      <c r="X292" s="330"/>
      <c r="Y292" s="352"/>
      <c r="Z292" s="346"/>
      <c r="AA292" s="353"/>
      <c r="AB292" s="346"/>
      <c r="AC292" s="353"/>
      <c r="AD292" s="346"/>
      <c r="AE292" s="353"/>
      <c r="AF292" s="346"/>
      <c r="AG292" s="353"/>
      <c r="AH292" s="346"/>
      <c r="AI292" s="353"/>
    </row>
    <row r="293" spans="2:35" ht="22.5">
      <c r="B293" s="399"/>
      <c r="C293" s="355" t="s">
        <v>2738</v>
      </c>
      <c r="D293" s="350"/>
      <c r="E293" s="925">
        <v>48</v>
      </c>
      <c r="F293" s="349" t="s">
        <v>108</v>
      </c>
      <c r="G293" s="350" t="s">
        <v>2540</v>
      </c>
      <c r="H293" s="349"/>
      <c r="I293" s="352" t="s">
        <v>2487</v>
      </c>
      <c r="J293" s="353">
        <v>45</v>
      </c>
      <c r="K293" s="326">
        <f t="shared" si="37"/>
        <v>2160</v>
      </c>
      <c r="L293" s="330"/>
      <c r="M293" s="352"/>
      <c r="N293" s="330"/>
      <c r="O293" s="352"/>
      <c r="P293" s="330"/>
      <c r="Q293" s="352"/>
      <c r="R293" s="330">
        <v>48</v>
      </c>
      <c r="S293" s="352">
        <f t="shared" si="38"/>
        <v>2160</v>
      </c>
      <c r="T293" s="330"/>
      <c r="U293" s="352"/>
      <c r="V293" s="330"/>
      <c r="W293" s="352"/>
      <c r="X293" s="330"/>
      <c r="Y293" s="352"/>
      <c r="Z293" s="346"/>
      <c r="AA293" s="353"/>
      <c r="AB293" s="346"/>
      <c r="AC293" s="353"/>
      <c r="AD293" s="346"/>
      <c r="AE293" s="353"/>
      <c r="AF293" s="346"/>
      <c r="AG293" s="353"/>
      <c r="AH293" s="346"/>
      <c r="AI293" s="353"/>
    </row>
    <row r="294" spans="2:35" ht="22.5">
      <c r="B294" s="399"/>
      <c r="C294" s="355" t="s">
        <v>2739</v>
      </c>
      <c r="D294" s="350"/>
      <c r="E294" s="925">
        <v>48</v>
      </c>
      <c r="F294" s="349" t="s">
        <v>266</v>
      </c>
      <c r="G294" s="350" t="s">
        <v>2540</v>
      </c>
      <c r="H294" s="349"/>
      <c r="I294" s="352" t="s">
        <v>2487</v>
      </c>
      <c r="J294" s="353">
        <v>31</v>
      </c>
      <c r="K294" s="326">
        <f t="shared" si="37"/>
        <v>1488</v>
      </c>
      <c r="L294" s="330"/>
      <c r="M294" s="352"/>
      <c r="N294" s="330"/>
      <c r="O294" s="352"/>
      <c r="P294" s="330"/>
      <c r="Q294" s="352"/>
      <c r="R294" s="330">
        <v>48</v>
      </c>
      <c r="S294" s="352">
        <f t="shared" si="38"/>
        <v>1488</v>
      </c>
      <c r="T294" s="330"/>
      <c r="U294" s="352"/>
      <c r="V294" s="330"/>
      <c r="W294" s="352"/>
      <c r="X294" s="330"/>
      <c r="Y294" s="352"/>
      <c r="Z294" s="346"/>
      <c r="AA294" s="353"/>
      <c r="AB294" s="346"/>
      <c r="AC294" s="353"/>
      <c r="AD294" s="346"/>
      <c r="AE294" s="353"/>
      <c r="AF294" s="346"/>
      <c r="AG294" s="353"/>
      <c r="AH294" s="346"/>
      <c r="AI294" s="353"/>
    </row>
    <row r="295" spans="2:35" ht="22.5">
      <c r="B295" s="399"/>
      <c r="C295" s="355" t="s">
        <v>2740</v>
      </c>
      <c r="D295" s="350"/>
      <c r="E295" s="925">
        <v>48</v>
      </c>
      <c r="F295" s="349" t="s">
        <v>266</v>
      </c>
      <c r="G295" s="350" t="s">
        <v>2540</v>
      </c>
      <c r="H295" s="349"/>
      <c r="I295" s="352" t="s">
        <v>2487</v>
      </c>
      <c r="J295" s="353">
        <v>29</v>
      </c>
      <c r="K295" s="326">
        <f t="shared" si="37"/>
        <v>1392</v>
      </c>
      <c r="L295" s="330"/>
      <c r="M295" s="352"/>
      <c r="N295" s="330"/>
      <c r="O295" s="352"/>
      <c r="P295" s="330"/>
      <c r="Q295" s="352"/>
      <c r="R295" s="330">
        <v>48</v>
      </c>
      <c r="S295" s="352">
        <f t="shared" si="38"/>
        <v>1392</v>
      </c>
      <c r="T295" s="330"/>
      <c r="U295" s="352"/>
      <c r="V295" s="330"/>
      <c r="W295" s="352"/>
      <c r="X295" s="330"/>
      <c r="Y295" s="352"/>
      <c r="Z295" s="346"/>
      <c r="AA295" s="353"/>
      <c r="AB295" s="346"/>
      <c r="AC295" s="353"/>
      <c r="AD295" s="346"/>
      <c r="AE295" s="353"/>
      <c r="AF295" s="346"/>
      <c r="AG295" s="353"/>
      <c r="AH295" s="346"/>
      <c r="AI295" s="353"/>
    </row>
    <row r="296" spans="2:35" ht="22.5">
      <c r="B296" s="399"/>
      <c r="C296" s="355" t="s">
        <v>2741</v>
      </c>
      <c r="D296" s="350"/>
      <c r="E296" s="925">
        <v>48</v>
      </c>
      <c r="F296" s="349" t="s">
        <v>2742</v>
      </c>
      <c r="G296" s="350" t="s">
        <v>2540</v>
      </c>
      <c r="H296" s="349"/>
      <c r="I296" s="352" t="s">
        <v>2487</v>
      </c>
      <c r="J296" s="353">
        <v>34</v>
      </c>
      <c r="K296" s="326">
        <f t="shared" si="37"/>
        <v>1632</v>
      </c>
      <c r="L296" s="330"/>
      <c r="M296" s="352"/>
      <c r="N296" s="330"/>
      <c r="O296" s="352"/>
      <c r="P296" s="330"/>
      <c r="Q296" s="352"/>
      <c r="R296" s="330">
        <v>48</v>
      </c>
      <c r="S296" s="352">
        <f t="shared" si="38"/>
        <v>1632</v>
      </c>
      <c r="T296" s="330"/>
      <c r="U296" s="352"/>
      <c r="V296" s="330"/>
      <c r="W296" s="352"/>
      <c r="X296" s="330"/>
      <c r="Y296" s="352"/>
      <c r="Z296" s="346"/>
      <c r="AA296" s="353"/>
      <c r="AB296" s="346"/>
      <c r="AC296" s="353"/>
      <c r="AD296" s="346"/>
      <c r="AE296" s="353"/>
      <c r="AF296" s="346"/>
      <c r="AG296" s="353"/>
      <c r="AH296" s="346"/>
      <c r="AI296" s="353"/>
    </row>
    <row r="297" spans="2:35" ht="22.5">
      <c r="B297" s="399"/>
      <c r="C297" s="355" t="s">
        <v>2743</v>
      </c>
      <c r="D297" s="350"/>
      <c r="E297" s="925">
        <v>48</v>
      </c>
      <c r="F297" s="349" t="s">
        <v>108</v>
      </c>
      <c r="G297" s="350" t="s">
        <v>2540</v>
      </c>
      <c r="H297" s="349"/>
      <c r="I297" s="352" t="s">
        <v>2487</v>
      </c>
      <c r="J297" s="353">
        <v>56</v>
      </c>
      <c r="K297" s="326">
        <f t="shared" si="37"/>
        <v>2688</v>
      </c>
      <c r="L297" s="330"/>
      <c r="M297" s="352"/>
      <c r="N297" s="330"/>
      <c r="O297" s="352"/>
      <c r="P297" s="330"/>
      <c r="Q297" s="352"/>
      <c r="R297" s="330">
        <v>48</v>
      </c>
      <c r="S297" s="352">
        <f t="shared" si="38"/>
        <v>2688</v>
      </c>
      <c r="T297" s="330"/>
      <c r="U297" s="352"/>
      <c r="V297" s="330"/>
      <c r="W297" s="352"/>
      <c r="X297" s="330"/>
      <c r="Y297" s="352"/>
      <c r="Z297" s="346"/>
      <c r="AA297" s="353"/>
      <c r="AB297" s="346"/>
      <c r="AC297" s="353"/>
      <c r="AD297" s="346"/>
      <c r="AE297" s="353"/>
      <c r="AF297" s="346"/>
      <c r="AG297" s="353"/>
      <c r="AH297" s="346"/>
      <c r="AI297" s="353"/>
    </row>
    <row r="298" spans="2:35" ht="23.25">
      <c r="B298" s="399"/>
      <c r="C298" s="424" t="s">
        <v>2744</v>
      </c>
      <c r="D298" s="360"/>
      <c r="E298" s="926">
        <v>10</v>
      </c>
      <c r="F298" s="405" t="s">
        <v>1048</v>
      </c>
      <c r="G298" s="362" t="s">
        <v>2745</v>
      </c>
      <c r="H298" s="360"/>
      <c r="I298" s="363" t="s">
        <v>2559</v>
      </c>
      <c r="J298" s="363">
        <v>110</v>
      </c>
      <c r="K298" s="326">
        <f t="shared" ref="K298:K326" si="39">J298*E298</f>
        <v>1100</v>
      </c>
      <c r="L298" s="342"/>
      <c r="M298" s="364"/>
      <c r="N298" s="342"/>
      <c r="O298" s="364"/>
      <c r="P298" s="367"/>
      <c r="Q298" s="377"/>
      <c r="R298" s="342">
        <v>5</v>
      </c>
      <c r="S298" s="406">
        <f t="shared" ref="S298" si="40">J298*R298</f>
        <v>550</v>
      </c>
      <c r="T298" s="342"/>
      <c r="U298" s="364"/>
      <c r="V298" s="342"/>
      <c r="W298" s="364"/>
      <c r="X298" s="342">
        <v>5</v>
      </c>
      <c r="Y298" s="364">
        <v>550</v>
      </c>
      <c r="Z298" s="365"/>
      <c r="AA298" s="366"/>
      <c r="AB298" s="365"/>
      <c r="AC298" s="366"/>
      <c r="AD298" s="365"/>
      <c r="AE298" s="366"/>
      <c r="AF298" s="365"/>
      <c r="AG298" s="366"/>
      <c r="AH298" s="365"/>
      <c r="AI298" s="366"/>
    </row>
    <row r="299" spans="2:35" ht="22.5">
      <c r="B299" s="399"/>
      <c r="C299" s="369" t="s">
        <v>265</v>
      </c>
      <c r="D299" s="370"/>
      <c r="E299" s="925">
        <v>2</v>
      </c>
      <c r="F299" s="370" t="s">
        <v>11</v>
      </c>
      <c r="G299" s="370" t="s">
        <v>2602</v>
      </c>
      <c r="H299" s="409"/>
      <c r="I299" s="363" t="s">
        <v>2700</v>
      </c>
      <c r="J299" s="363">
        <v>35</v>
      </c>
      <c r="K299" s="326">
        <f t="shared" si="39"/>
        <v>70</v>
      </c>
      <c r="L299" s="342"/>
      <c r="M299" s="364"/>
      <c r="N299" s="342"/>
      <c r="O299" s="364"/>
      <c r="P299" s="342"/>
      <c r="Q299" s="364"/>
      <c r="R299" s="342">
        <v>2</v>
      </c>
      <c r="S299" s="364">
        <f>R299*J299</f>
        <v>70</v>
      </c>
      <c r="T299" s="342"/>
      <c r="U299" s="364"/>
      <c r="V299" s="342"/>
      <c r="W299" s="364"/>
      <c r="X299" s="342"/>
      <c r="Y299" s="364"/>
      <c r="Z299" s="365"/>
      <c r="AA299" s="366"/>
      <c r="AB299" s="365"/>
      <c r="AC299" s="366"/>
      <c r="AD299" s="365"/>
      <c r="AE299" s="366"/>
      <c r="AF299" s="365"/>
      <c r="AG299" s="366"/>
      <c r="AH299" s="365"/>
      <c r="AI299" s="366"/>
    </row>
    <row r="300" spans="2:35" ht="22.5">
      <c r="B300" s="399"/>
      <c r="C300" s="369" t="s">
        <v>279</v>
      </c>
      <c r="D300" s="370"/>
      <c r="E300" s="925">
        <v>2</v>
      </c>
      <c r="F300" s="370" t="s">
        <v>11</v>
      </c>
      <c r="G300" s="370" t="s">
        <v>2602</v>
      </c>
      <c r="H300" s="409"/>
      <c r="I300" s="363" t="s">
        <v>2700</v>
      </c>
      <c r="J300" s="363">
        <v>35</v>
      </c>
      <c r="K300" s="326">
        <f t="shared" si="39"/>
        <v>70</v>
      </c>
      <c r="L300" s="342"/>
      <c r="M300" s="364"/>
      <c r="N300" s="342"/>
      <c r="O300" s="364"/>
      <c r="P300" s="342"/>
      <c r="Q300" s="364"/>
      <c r="R300" s="342">
        <v>2</v>
      </c>
      <c r="S300" s="364">
        <f t="shared" ref="S300:S326" si="41">R300*J300</f>
        <v>70</v>
      </c>
      <c r="T300" s="342"/>
      <c r="U300" s="364"/>
      <c r="V300" s="342"/>
      <c r="W300" s="364"/>
      <c r="X300" s="342"/>
      <c r="Y300" s="364"/>
      <c r="Z300" s="365"/>
      <c r="AA300" s="366"/>
      <c r="AB300" s="365"/>
      <c r="AC300" s="366"/>
      <c r="AD300" s="365"/>
      <c r="AE300" s="366"/>
      <c r="AF300" s="365"/>
      <c r="AG300" s="366"/>
      <c r="AH300" s="365"/>
      <c r="AI300" s="366"/>
    </row>
    <row r="301" spans="2:35" ht="22.5">
      <c r="B301" s="399"/>
      <c r="C301" s="369" t="s">
        <v>280</v>
      </c>
      <c r="D301" s="370"/>
      <c r="E301" s="925">
        <v>40</v>
      </c>
      <c r="F301" s="370" t="s">
        <v>11</v>
      </c>
      <c r="G301" s="370" t="s">
        <v>2602</v>
      </c>
      <c r="H301" s="409"/>
      <c r="I301" s="363" t="s">
        <v>2700</v>
      </c>
      <c r="J301" s="363">
        <v>239</v>
      </c>
      <c r="K301" s="326">
        <f t="shared" si="39"/>
        <v>9560</v>
      </c>
      <c r="L301" s="342"/>
      <c r="M301" s="364"/>
      <c r="N301" s="342"/>
      <c r="O301" s="364"/>
      <c r="P301" s="342"/>
      <c r="Q301" s="364"/>
      <c r="R301" s="342">
        <v>40</v>
      </c>
      <c r="S301" s="364">
        <f t="shared" si="41"/>
        <v>9560</v>
      </c>
      <c r="T301" s="342"/>
      <c r="U301" s="364"/>
      <c r="V301" s="342"/>
      <c r="W301" s="364"/>
      <c r="X301" s="342"/>
      <c r="Y301" s="364"/>
      <c r="Z301" s="365"/>
      <c r="AA301" s="366"/>
      <c r="AB301" s="365"/>
      <c r="AC301" s="366"/>
      <c r="AD301" s="365"/>
      <c r="AE301" s="366"/>
      <c r="AF301" s="365"/>
      <c r="AG301" s="366"/>
      <c r="AH301" s="365"/>
      <c r="AI301" s="366"/>
    </row>
    <row r="302" spans="2:35" ht="22.5">
      <c r="B302" s="399"/>
      <c r="C302" s="369" t="s">
        <v>285</v>
      </c>
      <c r="D302" s="370"/>
      <c r="E302" s="925">
        <v>4</v>
      </c>
      <c r="F302" s="370" t="s">
        <v>281</v>
      </c>
      <c r="G302" s="370" t="s">
        <v>2602</v>
      </c>
      <c r="H302" s="409"/>
      <c r="I302" s="363" t="s">
        <v>2700</v>
      </c>
      <c r="J302" s="363">
        <v>43.196543999999996</v>
      </c>
      <c r="K302" s="326">
        <f t="shared" si="39"/>
        <v>172.78617599999998</v>
      </c>
      <c r="L302" s="342"/>
      <c r="M302" s="364"/>
      <c r="N302" s="342"/>
      <c r="O302" s="364"/>
      <c r="P302" s="342"/>
      <c r="Q302" s="364"/>
      <c r="R302" s="342">
        <v>4</v>
      </c>
      <c r="S302" s="364">
        <f t="shared" si="41"/>
        <v>172.78617599999998</v>
      </c>
      <c r="T302" s="342"/>
      <c r="U302" s="364"/>
      <c r="V302" s="342"/>
      <c r="W302" s="364"/>
      <c r="X302" s="342"/>
      <c r="Y302" s="364"/>
      <c r="Z302" s="365"/>
      <c r="AA302" s="366"/>
      <c r="AB302" s="365"/>
      <c r="AC302" s="366"/>
      <c r="AD302" s="365"/>
      <c r="AE302" s="366"/>
      <c r="AF302" s="365"/>
      <c r="AG302" s="366"/>
      <c r="AH302" s="365"/>
      <c r="AI302" s="366"/>
    </row>
    <row r="303" spans="2:35" ht="22.5">
      <c r="B303" s="399"/>
      <c r="C303" s="369" t="s">
        <v>286</v>
      </c>
      <c r="D303" s="370"/>
      <c r="E303" s="925">
        <v>100</v>
      </c>
      <c r="F303" s="370" t="s">
        <v>281</v>
      </c>
      <c r="G303" s="370" t="s">
        <v>2602</v>
      </c>
      <c r="H303" s="409"/>
      <c r="I303" s="363" t="s">
        <v>2700</v>
      </c>
      <c r="J303" s="363">
        <v>62</v>
      </c>
      <c r="K303" s="326">
        <f t="shared" si="39"/>
        <v>6200</v>
      </c>
      <c r="L303" s="342"/>
      <c r="M303" s="364"/>
      <c r="N303" s="342"/>
      <c r="O303" s="364"/>
      <c r="P303" s="342"/>
      <c r="Q303" s="364"/>
      <c r="R303" s="342">
        <v>100</v>
      </c>
      <c r="S303" s="364">
        <f t="shared" si="41"/>
        <v>6200</v>
      </c>
      <c r="T303" s="342"/>
      <c r="U303" s="364"/>
      <c r="V303" s="342"/>
      <c r="W303" s="364"/>
      <c r="X303" s="342"/>
      <c r="Y303" s="364"/>
      <c r="Z303" s="365"/>
      <c r="AA303" s="366"/>
      <c r="AB303" s="365"/>
      <c r="AC303" s="366"/>
      <c r="AD303" s="365"/>
      <c r="AE303" s="366"/>
      <c r="AF303" s="365"/>
      <c r="AG303" s="366"/>
      <c r="AH303" s="365"/>
      <c r="AI303" s="366"/>
    </row>
    <row r="304" spans="2:35" ht="22.5">
      <c r="B304" s="399"/>
      <c r="C304" s="369" t="s">
        <v>287</v>
      </c>
      <c r="D304" s="370"/>
      <c r="E304" s="925">
        <v>2</v>
      </c>
      <c r="F304" s="370" t="s">
        <v>281</v>
      </c>
      <c r="G304" s="370" t="s">
        <v>2602</v>
      </c>
      <c r="H304" s="409"/>
      <c r="I304" s="363" t="s">
        <v>2700</v>
      </c>
      <c r="J304" s="363">
        <v>55</v>
      </c>
      <c r="K304" s="326">
        <f t="shared" si="39"/>
        <v>110</v>
      </c>
      <c r="L304" s="342"/>
      <c r="M304" s="364"/>
      <c r="N304" s="342"/>
      <c r="O304" s="364"/>
      <c r="P304" s="342"/>
      <c r="Q304" s="364"/>
      <c r="R304" s="342">
        <v>2</v>
      </c>
      <c r="S304" s="364">
        <f t="shared" si="41"/>
        <v>110</v>
      </c>
      <c r="T304" s="342"/>
      <c r="U304" s="364"/>
      <c r="V304" s="342"/>
      <c r="W304" s="364"/>
      <c r="X304" s="342"/>
      <c r="Y304" s="364"/>
      <c r="Z304" s="365"/>
      <c r="AA304" s="366"/>
      <c r="AB304" s="365"/>
      <c r="AC304" s="366"/>
      <c r="AD304" s="365"/>
      <c r="AE304" s="366"/>
      <c r="AF304" s="365"/>
      <c r="AG304" s="366"/>
      <c r="AH304" s="365"/>
      <c r="AI304" s="366"/>
    </row>
    <row r="305" spans="2:35" ht="22.5">
      <c r="B305" s="399"/>
      <c r="C305" s="369" t="s">
        <v>288</v>
      </c>
      <c r="D305" s="370"/>
      <c r="E305" s="925">
        <v>5</v>
      </c>
      <c r="F305" s="370" t="s">
        <v>11</v>
      </c>
      <c r="G305" s="370" t="s">
        <v>2602</v>
      </c>
      <c r="H305" s="409"/>
      <c r="I305" s="363" t="s">
        <v>2700</v>
      </c>
      <c r="J305" s="363">
        <v>35</v>
      </c>
      <c r="K305" s="326">
        <f t="shared" si="39"/>
        <v>175</v>
      </c>
      <c r="L305" s="342"/>
      <c r="M305" s="364"/>
      <c r="N305" s="342"/>
      <c r="O305" s="364"/>
      <c r="P305" s="342"/>
      <c r="Q305" s="364"/>
      <c r="R305" s="342">
        <v>5</v>
      </c>
      <c r="S305" s="364">
        <f t="shared" si="41"/>
        <v>175</v>
      </c>
      <c r="T305" s="342"/>
      <c r="U305" s="364"/>
      <c r="V305" s="342"/>
      <c r="W305" s="364"/>
      <c r="X305" s="342"/>
      <c r="Y305" s="364"/>
      <c r="Z305" s="365"/>
      <c r="AA305" s="366"/>
      <c r="AB305" s="365"/>
      <c r="AC305" s="366"/>
      <c r="AD305" s="365"/>
      <c r="AE305" s="366"/>
      <c r="AF305" s="365"/>
      <c r="AG305" s="366"/>
      <c r="AH305" s="365"/>
      <c r="AI305" s="366"/>
    </row>
    <row r="306" spans="2:35" ht="22.5">
      <c r="B306" s="399"/>
      <c r="C306" s="369" t="s">
        <v>293</v>
      </c>
      <c r="D306" s="370"/>
      <c r="E306" s="925">
        <v>8</v>
      </c>
      <c r="F306" s="370" t="s">
        <v>11</v>
      </c>
      <c r="G306" s="370" t="s">
        <v>2602</v>
      </c>
      <c r="H306" s="409"/>
      <c r="I306" s="363" t="s">
        <v>2700</v>
      </c>
      <c r="J306" s="363">
        <v>51</v>
      </c>
      <c r="K306" s="326">
        <f t="shared" si="39"/>
        <v>408</v>
      </c>
      <c r="L306" s="342"/>
      <c r="M306" s="364"/>
      <c r="N306" s="342"/>
      <c r="O306" s="364"/>
      <c r="P306" s="342"/>
      <c r="Q306" s="364"/>
      <c r="R306" s="342">
        <v>8</v>
      </c>
      <c r="S306" s="364">
        <f t="shared" si="41"/>
        <v>408</v>
      </c>
      <c r="T306" s="342"/>
      <c r="U306" s="364"/>
      <c r="V306" s="342"/>
      <c r="W306" s="364"/>
      <c r="X306" s="342"/>
      <c r="Y306" s="364"/>
      <c r="Z306" s="365"/>
      <c r="AA306" s="366"/>
      <c r="AB306" s="365"/>
      <c r="AC306" s="366"/>
      <c r="AD306" s="365"/>
      <c r="AE306" s="366"/>
      <c r="AF306" s="365"/>
      <c r="AG306" s="366"/>
      <c r="AH306" s="365"/>
      <c r="AI306" s="366"/>
    </row>
    <row r="307" spans="2:35" ht="22.5">
      <c r="B307" s="399"/>
      <c r="C307" s="369" t="s">
        <v>294</v>
      </c>
      <c r="D307" s="370"/>
      <c r="E307" s="925">
        <v>1</v>
      </c>
      <c r="F307" s="370" t="s">
        <v>11</v>
      </c>
      <c r="G307" s="370" t="s">
        <v>2602</v>
      </c>
      <c r="H307" s="409"/>
      <c r="I307" s="363" t="s">
        <v>2700</v>
      </c>
      <c r="J307" s="363">
        <v>120</v>
      </c>
      <c r="K307" s="326">
        <f t="shared" si="39"/>
        <v>120</v>
      </c>
      <c r="L307" s="342"/>
      <c r="M307" s="364"/>
      <c r="N307" s="342"/>
      <c r="O307" s="364"/>
      <c r="P307" s="342"/>
      <c r="Q307" s="364"/>
      <c r="R307" s="342">
        <v>1</v>
      </c>
      <c r="S307" s="364">
        <f t="shared" si="41"/>
        <v>120</v>
      </c>
      <c r="T307" s="342"/>
      <c r="U307" s="364"/>
      <c r="V307" s="342"/>
      <c r="W307" s="364"/>
      <c r="X307" s="342"/>
      <c r="Y307" s="364"/>
      <c r="Z307" s="365"/>
      <c r="AA307" s="366"/>
      <c r="AB307" s="365"/>
      <c r="AC307" s="366"/>
      <c r="AD307" s="365"/>
      <c r="AE307" s="366"/>
      <c r="AF307" s="365"/>
      <c r="AG307" s="366"/>
      <c r="AH307" s="365"/>
      <c r="AI307" s="366"/>
    </row>
    <row r="308" spans="2:35" ht="22.5">
      <c r="B308" s="399"/>
      <c r="C308" s="369" t="s">
        <v>296</v>
      </c>
      <c r="D308" s="370"/>
      <c r="E308" s="925">
        <v>2</v>
      </c>
      <c r="F308" s="370" t="s">
        <v>11</v>
      </c>
      <c r="G308" s="370" t="s">
        <v>2602</v>
      </c>
      <c r="H308" s="409"/>
      <c r="I308" s="363" t="s">
        <v>2700</v>
      </c>
      <c r="J308" s="363">
        <v>35</v>
      </c>
      <c r="K308" s="326">
        <f t="shared" si="39"/>
        <v>70</v>
      </c>
      <c r="L308" s="342"/>
      <c r="M308" s="364"/>
      <c r="N308" s="342"/>
      <c r="O308" s="364"/>
      <c r="P308" s="342"/>
      <c r="Q308" s="364"/>
      <c r="R308" s="342">
        <v>2</v>
      </c>
      <c r="S308" s="364">
        <f t="shared" si="41"/>
        <v>70</v>
      </c>
      <c r="T308" s="342"/>
      <c r="U308" s="364"/>
      <c r="V308" s="342"/>
      <c r="W308" s="364"/>
      <c r="X308" s="342"/>
      <c r="Y308" s="364"/>
      <c r="Z308" s="365"/>
      <c r="AA308" s="366"/>
      <c r="AB308" s="365"/>
      <c r="AC308" s="366"/>
      <c r="AD308" s="365"/>
      <c r="AE308" s="366"/>
      <c r="AF308" s="365"/>
      <c r="AG308" s="366"/>
      <c r="AH308" s="365"/>
      <c r="AI308" s="366"/>
    </row>
    <row r="309" spans="2:35" ht="22.5">
      <c r="B309" s="399"/>
      <c r="C309" s="369" t="s">
        <v>297</v>
      </c>
      <c r="D309" s="370"/>
      <c r="E309" s="925">
        <v>6</v>
      </c>
      <c r="F309" s="370" t="s">
        <v>11</v>
      </c>
      <c r="G309" s="370" t="s">
        <v>2602</v>
      </c>
      <c r="H309" s="409"/>
      <c r="I309" s="363" t="s">
        <v>2700</v>
      </c>
      <c r="J309" s="363">
        <v>110</v>
      </c>
      <c r="K309" s="326">
        <f t="shared" si="39"/>
        <v>660</v>
      </c>
      <c r="L309" s="342"/>
      <c r="M309" s="364"/>
      <c r="N309" s="342"/>
      <c r="O309" s="364"/>
      <c r="P309" s="342"/>
      <c r="Q309" s="364"/>
      <c r="R309" s="342">
        <v>6</v>
      </c>
      <c r="S309" s="364">
        <f t="shared" si="41"/>
        <v>660</v>
      </c>
      <c r="T309" s="342"/>
      <c r="U309" s="364"/>
      <c r="V309" s="342"/>
      <c r="W309" s="364"/>
      <c r="X309" s="342"/>
      <c r="Y309" s="364"/>
      <c r="Z309" s="365"/>
      <c r="AA309" s="366"/>
      <c r="AB309" s="365"/>
      <c r="AC309" s="366"/>
      <c r="AD309" s="365"/>
      <c r="AE309" s="366"/>
      <c r="AF309" s="365"/>
      <c r="AG309" s="366"/>
      <c r="AH309" s="365"/>
      <c r="AI309" s="366"/>
    </row>
    <row r="310" spans="2:35" ht="22.5">
      <c r="B310" s="399"/>
      <c r="C310" s="369" t="s">
        <v>298</v>
      </c>
      <c r="D310" s="370"/>
      <c r="E310" s="925">
        <v>14</v>
      </c>
      <c r="F310" s="370" t="s">
        <v>11</v>
      </c>
      <c r="G310" s="370" t="s">
        <v>2602</v>
      </c>
      <c r="H310" s="409"/>
      <c r="I310" s="363" t="s">
        <v>2700</v>
      </c>
      <c r="J310" s="363">
        <v>25</v>
      </c>
      <c r="K310" s="326">
        <f t="shared" si="39"/>
        <v>350</v>
      </c>
      <c r="L310" s="342"/>
      <c r="M310" s="364"/>
      <c r="N310" s="342"/>
      <c r="O310" s="364"/>
      <c r="P310" s="342"/>
      <c r="Q310" s="364"/>
      <c r="R310" s="342">
        <v>14</v>
      </c>
      <c r="S310" s="364">
        <f t="shared" si="41"/>
        <v>350</v>
      </c>
      <c r="T310" s="342"/>
      <c r="U310" s="364"/>
      <c r="V310" s="342"/>
      <c r="W310" s="364"/>
      <c r="X310" s="342"/>
      <c r="Y310" s="364"/>
      <c r="Z310" s="365"/>
      <c r="AA310" s="366"/>
      <c r="AB310" s="365"/>
      <c r="AC310" s="366"/>
      <c r="AD310" s="365"/>
      <c r="AE310" s="366"/>
      <c r="AF310" s="365"/>
      <c r="AG310" s="366"/>
      <c r="AH310" s="365"/>
      <c r="AI310" s="366"/>
    </row>
    <row r="311" spans="2:35" ht="22.5">
      <c r="B311" s="399"/>
      <c r="C311" s="369" t="s">
        <v>300</v>
      </c>
      <c r="D311" s="370"/>
      <c r="E311" s="925">
        <v>15</v>
      </c>
      <c r="F311" s="370" t="s">
        <v>11</v>
      </c>
      <c r="G311" s="370" t="s">
        <v>2602</v>
      </c>
      <c r="H311" s="409"/>
      <c r="I311" s="363" t="s">
        <v>2700</v>
      </c>
      <c r="J311" s="363">
        <v>314</v>
      </c>
      <c r="K311" s="326">
        <f t="shared" si="39"/>
        <v>4710</v>
      </c>
      <c r="L311" s="342"/>
      <c r="M311" s="364"/>
      <c r="N311" s="342"/>
      <c r="O311" s="364"/>
      <c r="P311" s="342"/>
      <c r="Q311" s="364"/>
      <c r="R311" s="342">
        <v>15</v>
      </c>
      <c r="S311" s="364">
        <f t="shared" si="41"/>
        <v>4710</v>
      </c>
      <c r="T311" s="342"/>
      <c r="U311" s="364"/>
      <c r="V311" s="342"/>
      <c r="W311" s="364"/>
      <c r="X311" s="342"/>
      <c r="Y311" s="364"/>
      <c r="Z311" s="365"/>
      <c r="AA311" s="366"/>
      <c r="AB311" s="365"/>
      <c r="AC311" s="366"/>
      <c r="AD311" s="365"/>
      <c r="AE311" s="366"/>
      <c r="AF311" s="365"/>
      <c r="AG311" s="366"/>
      <c r="AH311" s="365"/>
      <c r="AI311" s="366"/>
    </row>
    <row r="312" spans="2:35" ht="22.5">
      <c r="B312" s="399"/>
      <c r="C312" s="369" t="s">
        <v>302</v>
      </c>
      <c r="D312" s="370"/>
      <c r="E312" s="925">
        <v>5</v>
      </c>
      <c r="F312" s="370" t="s">
        <v>11</v>
      </c>
      <c r="G312" s="370" t="s">
        <v>2602</v>
      </c>
      <c r="H312" s="409"/>
      <c r="I312" s="363" t="s">
        <v>2700</v>
      </c>
      <c r="J312" s="363">
        <v>9</v>
      </c>
      <c r="K312" s="326">
        <f t="shared" si="39"/>
        <v>45</v>
      </c>
      <c r="L312" s="342"/>
      <c r="M312" s="364"/>
      <c r="N312" s="342"/>
      <c r="O312" s="364"/>
      <c r="P312" s="342"/>
      <c r="Q312" s="364"/>
      <c r="R312" s="342">
        <v>5</v>
      </c>
      <c r="S312" s="364">
        <f t="shared" si="41"/>
        <v>45</v>
      </c>
      <c r="T312" s="342"/>
      <c r="U312" s="364"/>
      <c r="V312" s="342"/>
      <c r="W312" s="364"/>
      <c r="X312" s="342"/>
      <c r="Y312" s="364"/>
      <c r="Z312" s="365"/>
      <c r="AA312" s="366"/>
      <c r="AB312" s="365"/>
      <c r="AC312" s="366"/>
      <c r="AD312" s="365"/>
      <c r="AE312" s="366"/>
      <c r="AF312" s="365"/>
      <c r="AG312" s="366"/>
      <c r="AH312" s="365"/>
      <c r="AI312" s="366"/>
    </row>
    <row r="313" spans="2:35" ht="22.5">
      <c r="B313" s="399"/>
      <c r="C313" s="369" t="s">
        <v>309</v>
      </c>
      <c r="D313" s="370"/>
      <c r="E313" s="925">
        <v>10</v>
      </c>
      <c r="F313" s="370" t="s">
        <v>11</v>
      </c>
      <c r="G313" s="370" t="s">
        <v>2602</v>
      </c>
      <c r="H313" s="409"/>
      <c r="I313" s="363" t="s">
        <v>2700</v>
      </c>
      <c r="J313" s="363">
        <v>35</v>
      </c>
      <c r="K313" s="326">
        <f t="shared" si="39"/>
        <v>350</v>
      </c>
      <c r="L313" s="342"/>
      <c r="M313" s="364"/>
      <c r="N313" s="342"/>
      <c r="O313" s="364"/>
      <c r="P313" s="342"/>
      <c r="Q313" s="364"/>
      <c r="R313" s="342">
        <v>10</v>
      </c>
      <c r="S313" s="364">
        <f t="shared" si="41"/>
        <v>350</v>
      </c>
      <c r="T313" s="342"/>
      <c r="U313" s="364"/>
      <c r="V313" s="342"/>
      <c r="W313" s="364"/>
      <c r="X313" s="342"/>
      <c r="Y313" s="364"/>
      <c r="Z313" s="365"/>
      <c r="AA313" s="366"/>
      <c r="AB313" s="365"/>
      <c r="AC313" s="366"/>
      <c r="AD313" s="365"/>
      <c r="AE313" s="366"/>
      <c r="AF313" s="365"/>
      <c r="AG313" s="366"/>
      <c r="AH313" s="365"/>
      <c r="AI313" s="366"/>
    </row>
    <row r="314" spans="2:35" ht="22.5">
      <c r="B314" s="399"/>
      <c r="C314" s="369" t="s">
        <v>313</v>
      </c>
      <c r="D314" s="370"/>
      <c r="E314" s="925">
        <v>20</v>
      </c>
      <c r="F314" s="370" t="s">
        <v>11</v>
      </c>
      <c r="G314" s="370" t="s">
        <v>2602</v>
      </c>
      <c r="H314" s="409"/>
      <c r="I314" s="363" t="s">
        <v>2700</v>
      </c>
      <c r="J314" s="363">
        <v>58</v>
      </c>
      <c r="K314" s="326">
        <f t="shared" si="39"/>
        <v>1160</v>
      </c>
      <c r="L314" s="342"/>
      <c r="M314" s="364"/>
      <c r="N314" s="342"/>
      <c r="O314" s="364"/>
      <c r="P314" s="342"/>
      <c r="Q314" s="364"/>
      <c r="R314" s="342">
        <v>20</v>
      </c>
      <c r="S314" s="364">
        <f t="shared" si="41"/>
        <v>1160</v>
      </c>
      <c r="T314" s="342"/>
      <c r="U314" s="364"/>
      <c r="V314" s="342"/>
      <c r="W314" s="364"/>
      <c r="X314" s="342"/>
      <c r="Y314" s="364"/>
      <c r="Z314" s="365"/>
      <c r="AA314" s="366"/>
      <c r="AB314" s="365"/>
      <c r="AC314" s="366"/>
      <c r="AD314" s="365"/>
      <c r="AE314" s="366"/>
      <c r="AF314" s="365"/>
      <c r="AG314" s="366"/>
      <c r="AH314" s="365"/>
      <c r="AI314" s="366"/>
    </row>
    <row r="315" spans="2:35" ht="22.5">
      <c r="B315" s="399"/>
      <c r="C315" s="369" t="s">
        <v>318</v>
      </c>
      <c r="D315" s="370"/>
      <c r="E315" s="925">
        <v>4</v>
      </c>
      <c r="F315" s="370" t="s">
        <v>11</v>
      </c>
      <c r="G315" s="370" t="s">
        <v>2602</v>
      </c>
      <c r="H315" s="409"/>
      <c r="I315" s="363" t="s">
        <v>2700</v>
      </c>
      <c r="J315" s="363">
        <v>45</v>
      </c>
      <c r="K315" s="326">
        <f t="shared" si="39"/>
        <v>180</v>
      </c>
      <c r="L315" s="342"/>
      <c r="M315" s="364"/>
      <c r="N315" s="342"/>
      <c r="O315" s="364"/>
      <c r="P315" s="342"/>
      <c r="Q315" s="364"/>
      <c r="R315" s="342">
        <v>4</v>
      </c>
      <c r="S315" s="364">
        <f t="shared" si="41"/>
        <v>180</v>
      </c>
      <c r="T315" s="342"/>
      <c r="U315" s="364"/>
      <c r="V315" s="342"/>
      <c r="W315" s="364"/>
      <c r="X315" s="342"/>
      <c r="Y315" s="364"/>
      <c r="Z315" s="365"/>
      <c r="AA315" s="366"/>
      <c r="AB315" s="365"/>
      <c r="AC315" s="366"/>
      <c r="AD315" s="365"/>
      <c r="AE315" s="366"/>
      <c r="AF315" s="365"/>
      <c r="AG315" s="366"/>
      <c r="AH315" s="365"/>
      <c r="AI315" s="366"/>
    </row>
    <row r="316" spans="2:35" ht="22.5">
      <c r="B316" s="399"/>
      <c r="C316" s="369" t="s">
        <v>319</v>
      </c>
      <c r="D316" s="370"/>
      <c r="E316" s="925">
        <v>20</v>
      </c>
      <c r="F316" s="370" t="s">
        <v>11</v>
      </c>
      <c r="G316" s="370" t="s">
        <v>2602</v>
      </c>
      <c r="H316" s="409"/>
      <c r="I316" s="363" t="s">
        <v>2700</v>
      </c>
      <c r="J316" s="363">
        <v>28</v>
      </c>
      <c r="K316" s="326">
        <f t="shared" si="39"/>
        <v>560</v>
      </c>
      <c r="L316" s="342"/>
      <c r="M316" s="364"/>
      <c r="N316" s="342"/>
      <c r="O316" s="364"/>
      <c r="P316" s="342"/>
      <c r="Q316" s="364"/>
      <c r="R316" s="342">
        <v>20</v>
      </c>
      <c r="S316" s="364">
        <f t="shared" si="41"/>
        <v>560</v>
      </c>
      <c r="T316" s="342"/>
      <c r="U316" s="364"/>
      <c r="V316" s="342"/>
      <c r="W316" s="364"/>
      <c r="X316" s="342"/>
      <c r="Y316" s="364"/>
      <c r="Z316" s="365"/>
      <c r="AA316" s="366"/>
      <c r="AB316" s="365"/>
      <c r="AC316" s="366"/>
      <c r="AD316" s="365"/>
      <c r="AE316" s="366"/>
      <c r="AF316" s="365"/>
      <c r="AG316" s="366"/>
      <c r="AH316" s="365"/>
      <c r="AI316" s="366"/>
    </row>
    <row r="317" spans="2:35" ht="22.5">
      <c r="B317" s="399"/>
      <c r="C317" s="369" t="s">
        <v>2746</v>
      </c>
      <c r="D317" s="370"/>
      <c r="E317" s="925">
        <v>30</v>
      </c>
      <c r="F317" s="370" t="s">
        <v>11</v>
      </c>
      <c r="G317" s="370" t="s">
        <v>2602</v>
      </c>
      <c r="H317" s="409"/>
      <c r="I317" s="363" t="s">
        <v>2700</v>
      </c>
      <c r="J317" s="363">
        <v>100</v>
      </c>
      <c r="K317" s="326">
        <f t="shared" si="39"/>
        <v>3000</v>
      </c>
      <c r="L317" s="342"/>
      <c r="M317" s="364"/>
      <c r="N317" s="342"/>
      <c r="O317" s="364"/>
      <c r="P317" s="342"/>
      <c r="Q317" s="364"/>
      <c r="R317" s="342">
        <v>30</v>
      </c>
      <c r="S317" s="364">
        <f t="shared" si="41"/>
        <v>3000</v>
      </c>
      <c r="T317" s="342"/>
      <c r="U317" s="364"/>
      <c r="V317" s="342"/>
      <c r="W317" s="364"/>
      <c r="X317" s="342"/>
      <c r="Y317" s="364"/>
      <c r="Z317" s="365"/>
      <c r="AA317" s="366"/>
      <c r="AB317" s="365"/>
      <c r="AC317" s="366"/>
      <c r="AD317" s="365"/>
      <c r="AE317" s="366"/>
      <c r="AF317" s="365"/>
      <c r="AG317" s="366"/>
      <c r="AH317" s="365"/>
      <c r="AI317" s="366"/>
    </row>
    <row r="318" spans="2:35" ht="22.5">
      <c r="B318" s="399"/>
      <c r="C318" s="369" t="s">
        <v>323</v>
      </c>
      <c r="D318" s="370"/>
      <c r="E318" s="925">
        <v>10</v>
      </c>
      <c r="F318" s="370" t="s">
        <v>11</v>
      </c>
      <c r="G318" s="370" t="s">
        <v>2602</v>
      </c>
      <c r="H318" s="409"/>
      <c r="I318" s="363" t="s">
        <v>2700</v>
      </c>
      <c r="J318" s="363">
        <v>18</v>
      </c>
      <c r="K318" s="326">
        <f t="shared" si="39"/>
        <v>180</v>
      </c>
      <c r="L318" s="342"/>
      <c r="M318" s="364"/>
      <c r="N318" s="342"/>
      <c r="O318" s="364"/>
      <c r="P318" s="342"/>
      <c r="Q318" s="364"/>
      <c r="R318" s="342">
        <v>10</v>
      </c>
      <c r="S318" s="364">
        <f t="shared" si="41"/>
        <v>180</v>
      </c>
      <c r="T318" s="342"/>
      <c r="U318" s="364"/>
      <c r="V318" s="342"/>
      <c r="W318" s="364"/>
      <c r="X318" s="342"/>
      <c r="Y318" s="364"/>
      <c r="Z318" s="365"/>
      <c r="AA318" s="366"/>
      <c r="AB318" s="365"/>
      <c r="AC318" s="366"/>
      <c r="AD318" s="365"/>
      <c r="AE318" s="366"/>
      <c r="AF318" s="365"/>
      <c r="AG318" s="366"/>
      <c r="AH318" s="365"/>
      <c r="AI318" s="366"/>
    </row>
    <row r="319" spans="2:35" ht="22.5">
      <c r="B319" s="399"/>
      <c r="C319" s="369" t="s">
        <v>325</v>
      </c>
      <c r="D319" s="370"/>
      <c r="E319" s="925">
        <v>50</v>
      </c>
      <c r="F319" s="370" t="s">
        <v>11</v>
      </c>
      <c r="G319" s="370" t="s">
        <v>2602</v>
      </c>
      <c r="H319" s="409"/>
      <c r="I319" s="363" t="s">
        <v>2700</v>
      </c>
      <c r="J319" s="363">
        <v>14</v>
      </c>
      <c r="K319" s="326">
        <f t="shared" si="39"/>
        <v>700</v>
      </c>
      <c r="L319" s="342"/>
      <c r="M319" s="364"/>
      <c r="N319" s="342"/>
      <c r="O319" s="364"/>
      <c r="P319" s="342"/>
      <c r="Q319" s="364"/>
      <c r="R319" s="342">
        <v>50</v>
      </c>
      <c r="S319" s="364">
        <f t="shared" si="41"/>
        <v>700</v>
      </c>
      <c r="T319" s="342"/>
      <c r="U319" s="364"/>
      <c r="V319" s="342"/>
      <c r="W319" s="364"/>
      <c r="X319" s="342"/>
      <c r="Y319" s="364"/>
      <c r="Z319" s="365"/>
      <c r="AA319" s="366"/>
      <c r="AB319" s="365"/>
      <c r="AC319" s="366"/>
      <c r="AD319" s="365"/>
      <c r="AE319" s="366"/>
      <c r="AF319" s="365"/>
      <c r="AG319" s="366"/>
      <c r="AH319" s="365"/>
      <c r="AI319" s="366"/>
    </row>
    <row r="320" spans="2:35" ht="22.5">
      <c r="B320" s="399"/>
      <c r="C320" s="369" t="s">
        <v>327</v>
      </c>
      <c r="D320" s="370"/>
      <c r="E320" s="925">
        <v>10</v>
      </c>
      <c r="F320" s="370" t="s">
        <v>11</v>
      </c>
      <c r="G320" s="370" t="s">
        <v>2602</v>
      </c>
      <c r="H320" s="409"/>
      <c r="I320" s="363" t="s">
        <v>2700</v>
      </c>
      <c r="J320" s="363">
        <v>289</v>
      </c>
      <c r="K320" s="326">
        <f t="shared" si="39"/>
        <v>2890</v>
      </c>
      <c r="L320" s="342"/>
      <c r="M320" s="364"/>
      <c r="N320" s="342"/>
      <c r="O320" s="364"/>
      <c r="P320" s="342"/>
      <c r="Q320" s="364"/>
      <c r="R320" s="342">
        <v>10</v>
      </c>
      <c r="S320" s="364">
        <f t="shared" si="41"/>
        <v>2890</v>
      </c>
      <c r="T320" s="342"/>
      <c r="U320" s="364"/>
      <c r="V320" s="342"/>
      <c r="W320" s="364"/>
      <c r="X320" s="342"/>
      <c r="Y320" s="364"/>
      <c r="Z320" s="365"/>
      <c r="AA320" s="366"/>
      <c r="AB320" s="365"/>
      <c r="AC320" s="366"/>
      <c r="AD320" s="365"/>
      <c r="AE320" s="366"/>
      <c r="AF320" s="365"/>
      <c r="AG320" s="366"/>
      <c r="AH320" s="365"/>
      <c r="AI320" s="366"/>
    </row>
    <row r="321" spans="2:35" ht="22.5">
      <c r="B321" s="399"/>
      <c r="C321" s="369" t="s">
        <v>330</v>
      </c>
      <c r="D321" s="370"/>
      <c r="E321" s="925">
        <v>2</v>
      </c>
      <c r="F321" s="370" t="s">
        <v>11</v>
      </c>
      <c r="G321" s="370" t="s">
        <v>2602</v>
      </c>
      <c r="H321" s="409"/>
      <c r="I321" s="363" t="s">
        <v>2700</v>
      </c>
      <c r="J321" s="363">
        <v>19</v>
      </c>
      <c r="K321" s="326">
        <f t="shared" si="39"/>
        <v>38</v>
      </c>
      <c r="L321" s="342"/>
      <c r="M321" s="364"/>
      <c r="N321" s="342"/>
      <c r="O321" s="364"/>
      <c r="P321" s="342"/>
      <c r="Q321" s="364"/>
      <c r="R321" s="342">
        <v>2</v>
      </c>
      <c r="S321" s="364">
        <f t="shared" si="41"/>
        <v>38</v>
      </c>
      <c r="T321" s="342"/>
      <c r="U321" s="364"/>
      <c r="V321" s="342"/>
      <c r="W321" s="364"/>
      <c r="X321" s="342"/>
      <c r="Y321" s="364"/>
      <c r="Z321" s="365"/>
      <c r="AA321" s="366"/>
      <c r="AB321" s="365"/>
      <c r="AC321" s="366"/>
      <c r="AD321" s="365"/>
      <c r="AE321" s="366"/>
      <c r="AF321" s="365"/>
      <c r="AG321" s="366"/>
      <c r="AH321" s="365"/>
      <c r="AI321" s="366"/>
    </row>
    <row r="322" spans="2:35" ht="22.5">
      <c r="B322" s="399"/>
      <c r="C322" s="369" t="s">
        <v>2747</v>
      </c>
      <c r="D322" s="370"/>
      <c r="E322" s="925">
        <v>30</v>
      </c>
      <c r="F322" s="370" t="s">
        <v>11</v>
      </c>
      <c r="G322" s="370" t="s">
        <v>2602</v>
      </c>
      <c r="H322" s="409"/>
      <c r="I322" s="363" t="s">
        <v>2700</v>
      </c>
      <c r="J322" s="363">
        <v>198</v>
      </c>
      <c r="K322" s="326">
        <f t="shared" si="39"/>
        <v>5940</v>
      </c>
      <c r="L322" s="342"/>
      <c r="M322" s="364"/>
      <c r="N322" s="342"/>
      <c r="O322" s="364"/>
      <c r="P322" s="342"/>
      <c r="Q322" s="364"/>
      <c r="R322" s="342">
        <v>30</v>
      </c>
      <c r="S322" s="364">
        <f t="shared" si="41"/>
        <v>5940</v>
      </c>
      <c r="T322" s="342"/>
      <c r="U322" s="364"/>
      <c r="V322" s="342"/>
      <c r="W322" s="364"/>
      <c r="X322" s="342"/>
      <c r="Y322" s="364"/>
      <c r="Z322" s="365"/>
      <c r="AA322" s="366"/>
      <c r="AB322" s="365"/>
      <c r="AC322" s="366"/>
      <c r="AD322" s="365"/>
      <c r="AE322" s="366"/>
      <c r="AF322" s="365"/>
      <c r="AG322" s="366"/>
      <c r="AH322" s="365"/>
      <c r="AI322" s="366"/>
    </row>
    <row r="323" spans="2:35" ht="22.5">
      <c r="B323" s="399"/>
      <c r="C323" s="369" t="s">
        <v>332</v>
      </c>
      <c r="D323" s="370"/>
      <c r="E323" s="925">
        <v>6</v>
      </c>
      <c r="F323" s="370" t="s">
        <v>11</v>
      </c>
      <c r="G323" s="370" t="s">
        <v>2602</v>
      </c>
      <c r="H323" s="409"/>
      <c r="I323" s="363" t="s">
        <v>2700</v>
      </c>
      <c r="J323" s="363">
        <v>92</v>
      </c>
      <c r="K323" s="326">
        <f t="shared" si="39"/>
        <v>552</v>
      </c>
      <c r="L323" s="342"/>
      <c r="M323" s="364"/>
      <c r="N323" s="342"/>
      <c r="O323" s="364"/>
      <c r="P323" s="342"/>
      <c r="Q323" s="364"/>
      <c r="R323" s="342">
        <v>6</v>
      </c>
      <c r="S323" s="364">
        <f t="shared" si="41"/>
        <v>552</v>
      </c>
      <c r="T323" s="342"/>
      <c r="U323" s="364"/>
      <c r="V323" s="342"/>
      <c r="W323" s="364"/>
      <c r="X323" s="342"/>
      <c r="Y323" s="364"/>
      <c r="Z323" s="365"/>
      <c r="AA323" s="366"/>
      <c r="AB323" s="365"/>
      <c r="AC323" s="366"/>
      <c r="AD323" s="365"/>
      <c r="AE323" s="366"/>
      <c r="AF323" s="365"/>
      <c r="AG323" s="366"/>
      <c r="AH323" s="365"/>
      <c r="AI323" s="366"/>
    </row>
    <row r="324" spans="2:35" ht="22.5">
      <c r="B324" s="399"/>
      <c r="C324" s="369" t="s">
        <v>2748</v>
      </c>
      <c r="D324" s="370"/>
      <c r="E324" s="925">
        <v>8</v>
      </c>
      <c r="F324" s="370" t="s">
        <v>11</v>
      </c>
      <c r="G324" s="370" t="s">
        <v>2602</v>
      </c>
      <c r="H324" s="409"/>
      <c r="I324" s="363" t="s">
        <v>2700</v>
      </c>
      <c r="J324" s="363">
        <v>60</v>
      </c>
      <c r="K324" s="326">
        <f t="shared" si="39"/>
        <v>480</v>
      </c>
      <c r="L324" s="342"/>
      <c r="M324" s="364"/>
      <c r="N324" s="342"/>
      <c r="O324" s="364"/>
      <c r="P324" s="342"/>
      <c r="Q324" s="364"/>
      <c r="R324" s="342">
        <v>8</v>
      </c>
      <c r="S324" s="364">
        <f t="shared" si="41"/>
        <v>480</v>
      </c>
      <c r="T324" s="342"/>
      <c r="U324" s="364"/>
      <c r="V324" s="342"/>
      <c r="W324" s="364"/>
      <c r="X324" s="342"/>
      <c r="Y324" s="364"/>
      <c r="Z324" s="365"/>
      <c r="AA324" s="366"/>
      <c r="AB324" s="365"/>
      <c r="AC324" s="366"/>
      <c r="AD324" s="365"/>
      <c r="AE324" s="366"/>
      <c r="AF324" s="365"/>
      <c r="AG324" s="366"/>
      <c r="AH324" s="365"/>
      <c r="AI324" s="366"/>
    </row>
    <row r="325" spans="2:35" ht="22.5">
      <c r="B325" s="399"/>
      <c r="C325" s="369" t="s">
        <v>338</v>
      </c>
      <c r="D325" s="370"/>
      <c r="E325" s="925">
        <v>4</v>
      </c>
      <c r="F325" s="370" t="s">
        <v>11</v>
      </c>
      <c r="G325" s="370" t="s">
        <v>2602</v>
      </c>
      <c r="H325" s="409"/>
      <c r="I325" s="363" t="s">
        <v>2700</v>
      </c>
      <c r="J325" s="363">
        <v>110</v>
      </c>
      <c r="K325" s="326">
        <f t="shared" si="39"/>
        <v>440</v>
      </c>
      <c r="L325" s="342"/>
      <c r="M325" s="364"/>
      <c r="N325" s="342"/>
      <c r="O325" s="364"/>
      <c r="P325" s="342"/>
      <c r="Q325" s="364"/>
      <c r="R325" s="342">
        <v>4</v>
      </c>
      <c r="S325" s="364">
        <f t="shared" si="41"/>
        <v>440</v>
      </c>
      <c r="T325" s="342"/>
      <c r="U325" s="364"/>
      <c r="V325" s="342"/>
      <c r="W325" s="364"/>
      <c r="X325" s="342"/>
      <c r="Y325" s="364"/>
      <c r="Z325" s="365"/>
      <c r="AA325" s="366"/>
      <c r="AB325" s="365"/>
      <c r="AC325" s="366"/>
      <c r="AD325" s="365"/>
      <c r="AE325" s="366"/>
      <c r="AF325" s="365"/>
      <c r="AG325" s="366"/>
      <c r="AH325" s="365"/>
      <c r="AI325" s="366"/>
    </row>
    <row r="326" spans="2:35" ht="22.5">
      <c r="B326" s="399"/>
      <c r="C326" s="369" t="s">
        <v>2749</v>
      </c>
      <c r="D326" s="370"/>
      <c r="E326" s="925">
        <v>9</v>
      </c>
      <c r="F326" s="370" t="s">
        <v>11</v>
      </c>
      <c r="G326" s="370" t="s">
        <v>2602</v>
      </c>
      <c r="H326" s="409"/>
      <c r="I326" s="363" t="s">
        <v>2700</v>
      </c>
      <c r="J326" s="363">
        <v>928</v>
      </c>
      <c r="K326" s="326">
        <f t="shared" si="39"/>
        <v>8352</v>
      </c>
      <c r="L326" s="342"/>
      <c r="M326" s="364"/>
      <c r="N326" s="342"/>
      <c r="O326" s="364"/>
      <c r="P326" s="342"/>
      <c r="Q326" s="364"/>
      <c r="R326" s="342">
        <v>9</v>
      </c>
      <c r="S326" s="364">
        <f t="shared" si="41"/>
        <v>8352</v>
      </c>
      <c r="T326" s="342"/>
      <c r="U326" s="364"/>
      <c r="V326" s="342"/>
      <c r="W326" s="364"/>
      <c r="X326" s="342"/>
      <c r="Y326" s="364"/>
      <c r="Z326" s="365"/>
      <c r="AA326" s="366"/>
      <c r="AB326" s="365"/>
      <c r="AC326" s="366"/>
      <c r="AD326" s="365"/>
      <c r="AE326" s="366"/>
      <c r="AF326" s="365"/>
      <c r="AG326" s="366"/>
      <c r="AH326" s="365"/>
      <c r="AI326" s="366"/>
    </row>
    <row r="327" spans="2:35">
      <c r="B327" s="399"/>
      <c r="C327" s="369"/>
      <c r="D327" s="370"/>
      <c r="E327" s="925"/>
      <c r="F327" s="370"/>
      <c r="G327" s="370"/>
      <c r="H327" s="409"/>
      <c r="I327" s="363"/>
      <c r="J327" s="363"/>
      <c r="K327" s="326"/>
      <c r="L327" s="342"/>
      <c r="M327" s="364"/>
      <c r="N327" s="342"/>
      <c r="O327" s="364"/>
      <c r="P327" s="342"/>
      <c r="Q327" s="364"/>
      <c r="R327" s="342"/>
      <c r="S327" s="364"/>
      <c r="T327" s="342"/>
      <c r="U327" s="364"/>
      <c r="V327" s="342"/>
      <c r="W327" s="364"/>
      <c r="X327" s="342"/>
      <c r="Y327" s="364"/>
      <c r="Z327" s="365"/>
      <c r="AA327" s="366"/>
      <c r="AB327" s="365"/>
      <c r="AC327" s="366"/>
      <c r="AD327" s="365"/>
      <c r="AE327" s="366"/>
      <c r="AF327" s="365"/>
      <c r="AG327" s="366"/>
      <c r="AH327" s="365"/>
      <c r="AI327" s="366"/>
    </row>
    <row r="328" spans="2:35">
      <c r="B328" s="328"/>
      <c r="C328" s="425"/>
      <c r="D328" s="426"/>
      <c r="E328" s="925"/>
      <c r="F328" s="427"/>
      <c r="G328" s="426"/>
      <c r="H328" s="428"/>
      <c r="I328" s="325"/>
      <c r="J328" s="325"/>
      <c r="K328" s="326"/>
      <c r="L328" s="342"/>
      <c r="M328" s="429"/>
      <c r="N328" s="342"/>
      <c r="O328" s="429"/>
      <c r="P328" s="365"/>
      <c r="Q328" s="429"/>
      <c r="R328" s="416"/>
      <c r="S328" s="430"/>
      <c r="T328" s="365"/>
      <c r="U328" s="429"/>
      <c r="V328" s="421"/>
      <c r="W328" s="431"/>
      <c r="X328" s="365"/>
      <c r="Y328" s="429"/>
      <c r="Z328" s="365"/>
      <c r="AA328" s="429"/>
      <c r="AB328" s="365"/>
      <c r="AC328" s="429"/>
      <c r="AD328" s="365"/>
      <c r="AE328" s="429"/>
      <c r="AF328" s="365"/>
      <c r="AG328" s="429"/>
      <c r="AH328" s="365"/>
      <c r="AI328" s="429"/>
    </row>
    <row r="329" spans="2:35">
      <c r="B329" s="120">
        <v>21602</v>
      </c>
      <c r="C329" s="322" t="s">
        <v>2750</v>
      </c>
      <c r="D329" s="120"/>
      <c r="E329" s="917"/>
      <c r="F329" s="120"/>
      <c r="G329" s="120"/>
      <c r="H329" s="120"/>
      <c r="I329" s="324"/>
      <c r="J329" s="325"/>
      <c r="K329" s="326">
        <f t="shared" ref="K329:AI329" si="42">SUM(K330:K336)</f>
        <v>71675</v>
      </c>
      <c r="L329" s="323">
        <f t="shared" si="42"/>
        <v>0</v>
      </c>
      <c r="M329" s="324">
        <f t="shared" si="42"/>
        <v>0</v>
      </c>
      <c r="N329" s="323">
        <f t="shared" si="42"/>
        <v>0</v>
      </c>
      <c r="O329" s="324">
        <f t="shared" si="42"/>
        <v>0</v>
      </c>
      <c r="P329" s="323">
        <f t="shared" si="42"/>
        <v>140</v>
      </c>
      <c r="Q329" s="324">
        <f t="shared" si="42"/>
        <v>44680</v>
      </c>
      <c r="R329" s="323">
        <f t="shared" si="42"/>
        <v>135</v>
      </c>
      <c r="S329" s="324">
        <f t="shared" si="42"/>
        <v>21635</v>
      </c>
      <c r="T329" s="323">
        <f t="shared" si="42"/>
        <v>0</v>
      </c>
      <c r="U329" s="324">
        <f t="shared" si="42"/>
        <v>0</v>
      </c>
      <c r="V329" s="323">
        <f t="shared" si="42"/>
        <v>0</v>
      </c>
      <c r="W329" s="324">
        <f t="shared" si="42"/>
        <v>0</v>
      </c>
      <c r="X329" s="323">
        <f t="shared" si="42"/>
        <v>20</v>
      </c>
      <c r="Y329" s="324">
        <f t="shared" si="42"/>
        <v>5360</v>
      </c>
      <c r="Z329" s="323">
        <f t="shared" si="42"/>
        <v>0</v>
      </c>
      <c r="AA329" s="324">
        <f t="shared" si="42"/>
        <v>0</v>
      </c>
      <c r="AB329" s="323">
        <f t="shared" si="42"/>
        <v>0</v>
      </c>
      <c r="AC329" s="324">
        <f t="shared" si="42"/>
        <v>0</v>
      </c>
      <c r="AD329" s="323">
        <f t="shared" si="42"/>
        <v>0</v>
      </c>
      <c r="AE329" s="324">
        <f t="shared" si="42"/>
        <v>0</v>
      </c>
      <c r="AF329" s="323">
        <f t="shared" si="42"/>
        <v>0</v>
      </c>
      <c r="AG329" s="324">
        <f t="shared" si="42"/>
        <v>0</v>
      </c>
      <c r="AH329" s="323">
        <f t="shared" si="42"/>
        <v>0</v>
      </c>
      <c r="AI329" s="324">
        <f t="shared" si="42"/>
        <v>0</v>
      </c>
    </row>
    <row r="330" spans="2:35" ht="22.5">
      <c r="B330" s="331"/>
      <c r="C330" s="412" t="s">
        <v>2751</v>
      </c>
      <c r="D330" s="413"/>
      <c r="E330" s="924">
        <v>75</v>
      </c>
      <c r="F330" s="413" t="s">
        <v>2508</v>
      </c>
      <c r="G330" s="333" t="s">
        <v>2486</v>
      </c>
      <c r="H330" s="345"/>
      <c r="I330" s="334" t="s">
        <v>2487</v>
      </c>
      <c r="J330" s="418">
        <v>26</v>
      </c>
      <c r="K330" s="326">
        <f>+E330*J330</f>
        <v>1950</v>
      </c>
      <c r="L330" s="323"/>
      <c r="M330" s="335"/>
      <c r="N330" s="330"/>
      <c r="O330" s="334"/>
      <c r="P330" s="330">
        <v>50</v>
      </c>
      <c r="Q330" s="334">
        <f>J330*P330</f>
        <v>1300</v>
      </c>
      <c r="R330" s="330">
        <v>25</v>
      </c>
      <c r="S330" s="334">
        <f>R330*J330</f>
        <v>650</v>
      </c>
      <c r="T330" s="323"/>
      <c r="U330" s="335"/>
      <c r="V330" s="323"/>
      <c r="W330" s="335"/>
      <c r="X330" s="323"/>
      <c r="Y330" s="335"/>
      <c r="Z330" s="323"/>
      <c r="AA330" s="335"/>
      <c r="AB330" s="323"/>
      <c r="AC330" s="335"/>
      <c r="AD330" s="323"/>
      <c r="AE330" s="335"/>
      <c r="AF330" s="323"/>
      <c r="AG330" s="335"/>
      <c r="AH330" s="323"/>
      <c r="AI330" s="335"/>
    </row>
    <row r="331" spans="2:35" ht="22.5">
      <c r="B331" s="331"/>
      <c r="C331" s="412" t="s">
        <v>2752</v>
      </c>
      <c r="D331" s="413"/>
      <c r="E331" s="924">
        <v>45</v>
      </c>
      <c r="F331" s="413" t="s">
        <v>2508</v>
      </c>
      <c r="G331" s="333" t="s">
        <v>2486</v>
      </c>
      <c r="H331" s="345"/>
      <c r="I331" s="334" t="s">
        <v>2487</v>
      </c>
      <c r="J331" s="418">
        <v>580</v>
      </c>
      <c r="K331" s="326">
        <f>+E331*J331</f>
        <v>26100</v>
      </c>
      <c r="L331" s="323"/>
      <c r="M331" s="335"/>
      <c r="N331" s="330"/>
      <c r="O331" s="334"/>
      <c r="P331" s="330">
        <v>45</v>
      </c>
      <c r="Q331" s="334">
        <f>J331*P331</f>
        <v>26100</v>
      </c>
      <c r="R331" s="330"/>
      <c r="S331" s="334"/>
      <c r="T331" s="323"/>
      <c r="U331" s="335"/>
      <c r="V331" s="323"/>
      <c r="W331" s="335"/>
      <c r="X331" s="323"/>
      <c r="Y331" s="335"/>
      <c r="Z331" s="323"/>
      <c r="AA331" s="335"/>
      <c r="AB331" s="323"/>
      <c r="AC331" s="335"/>
      <c r="AD331" s="323"/>
      <c r="AE331" s="335"/>
      <c r="AF331" s="323"/>
      <c r="AG331" s="335"/>
      <c r="AH331" s="323"/>
      <c r="AI331" s="335"/>
    </row>
    <row r="332" spans="2:35" ht="22.5">
      <c r="B332" s="331"/>
      <c r="C332" s="412" t="s">
        <v>2753</v>
      </c>
      <c r="D332" s="413"/>
      <c r="E332" s="924">
        <v>45</v>
      </c>
      <c r="F332" s="413" t="s">
        <v>2508</v>
      </c>
      <c r="G332" s="333" t="s">
        <v>2486</v>
      </c>
      <c r="H332" s="345"/>
      <c r="I332" s="334" t="s">
        <v>2487</v>
      </c>
      <c r="J332" s="343">
        <v>384</v>
      </c>
      <c r="K332" s="326">
        <f>+E332*J332</f>
        <v>17280</v>
      </c>
      <c r="L332" s="323"/>
      <c r="M332" s="335"/>
      <c r="N332" s="330"/>
      <c r="O332" s="334"/>
      <c r="P332" s="330">
        <v>45</v>
      </c>
      <c r="Q332" s="334">
        <f>J332*P332</f>
        <v>17280</v>
      </c>
      <c r="R332" s="330"/>
      <c r="S332" s="334"/>
      <c r="T332" s="323"/>
      <c r="U332" s="335"/>
      <c r="V332" s="323"/>
      <c r="W332" s="335"/>
      <c r="X332" s="323"/>
      <c r="Y332" s="335"/>
      <c r="Z332" s="323"/>
      <c r="AA332" s="335"/>
      <c r="AB332" s="323"/>
      <c r="AC332" s="335"/>
      <c r="AD332" s="323"/>
      <c r="AE332" s="335"/>
      <c r="AF332" s="323"/>
      <c r="AG332" s="335"/>
      <c r="AH332" s="323"/>
      <c r="AI332" s="335"/>
    </row>
    <row r="333" spans="2:35" ht="22.5">
      <c r="B333" s="397"/>
      <c r="C333" s="404" t="s">
        <v>2754</v>
      </c>
      <c r="D333" s="360"/>
      <c r="E333" s="925">
        <v>35</v>
      </c>
      <c r="F333" s="360" t="s">
        <v>1048</v>
      </c>
      <c r="G333" s="360" t="s">
        <v>2558</v>
      </c>
      <c r="H333" s="360"/>
      <c r="I333" s="363" t="s">
        <v>2559</v>
      </c>
      <c r="J333" s="363">
        <v>268</v>
      </c>
      <c r="K333" s="326">
        <f>J333*E333</f>
        <v>9380</v>
      </c>
      <c r="L333" s="330"/>
      <c r="M333" s="363"/>
      <c r="N333" s="330"/>
      <c r="O333" s="363"/>
      <c r="P333" s="330"/>
      <c r="Q333" s="363">
        <f>+P333*J333</f>
        <v>0</v>
      </c>
      <c r="R333" s="330">
        <v>15</v>
      </c>
      <c r="S333" s="363">
        <f>+J333*R333</f>
        <v>4020</v>
      </c>
      <c r="T333" s="330"/>
      <c r="U333" s="363"/>
      <c r="V333" s="330"/>
      <c r="W333" s="363"/>
      <c r="X333" s="330">
        <v>20</v>
      </c>
      <c r="Y333" s="363">
        <f>+X333*J333</f>
        <v>5360</v>
      </c>
      <c r="Z333" s="330"/>
      <c r="AA333" s="363"/>
      <c r="AB333" s="330"/>
      <c r="AC333" s="363"/>
      <c r="AD333" s="330"/>
      <c r="AE333" s="363"/>
      <c r="AF333" s="330"/>
      <c r="AG333" s="363"/>
      <c r="AH333" s="330"/>
      <c r="AI333" s="363"/>
    </row>
    <row r="334" spans="2:35" ht="22.5">
      <c r="B334" s="397"/>
      <c r="C334" s="369" t="s">
        <v>352</v>
      </c>
      <c r="D334" s="370"/>
      <c r="E334" s="925">
        <v>20</v>
      </c>
      <c r="F334" s="370" t="s">
        <v>2755</v>
      </c>
      <c r="G334" s="370" t="s">
        <v>2602</v>
      </c>
      <c r="H334" s="370"/>
      <c r="I334" s="363" t="s">
        <v>2700</v>
      </c>
      <c r="J334" s="363">
        <v>267</v>
      </c>
      <c r="K334" s="326">
        <f>J334*E334</f>
        <v>5340</v>
      </c>
      <c r="L334" s="342"/>
      <c r="M334" s="364"/>
      <c r="N334" s="342"/>
      <c r="O334" s="364"/>
      <c r="P334" s="342"/>
      <c r="Q334" s="364"/>
      <c r="R334" s="342">
        <v>20</v>
      </c>
      <c r="S334" s="364">
        <f>R334*J334</f>
        <v>5340</v>
      </c>
      <c r="T334" s="342"/>
      <c r="U334" s="364"/>
      <c r="V334" s="342"/>
      <c r="W334" s="364"/>
      <c r="X334" s="342"/>
      <c r="Y334" s="364"/>
      <c r="Z334" s="365"/>
      <c r="AA334" s="366"/>
      <c r="AB334" s="365"/>
      <c r="AC334" s="366"/>
      <c r="AD334" s="365"/>
      <c r="AE334" s="366"/>
      <c r="AF334" s="365"/>
      <c r="AG334" s="366"/>
      <c r="AH334" s="365"/>
      <c r="AI334" s="366"/>
    </row>
    <row r="335" spans="2:35" ht="22.5">
      <c r="B335" s="397"/>
      <c r="C335" s="369" t="s">
        <v>361</v>
      </c>
      <c r="D335" s="370"/>
      <c r="E335" s="925">
        <v>50</v>
      </c>
      <c r="F335" s="370" t="s">
        <v>26</v>
      </c>
      <c r="G335" s="370" t="s">
        <v>2602</v>
      </c>
      <c r="H335" s="370"/>
      <c r="I335" s="363" t="s">
        <v>2700</v>
      </c>
      <c r="J335" s="363">
        <v>27</v>
      </c>
      <c r="K335" s="326">
        <f>J335*E335</f>
        <v>1350</v>
      </c>
      <c r="L335" s="342"/>
      <c r="M335" s="364"/>
      <c r="N335" s="342"/>
      <c r="O335" s="364"/>
      <c r="P335" s="342"/>
      <c r="Q335" s="364"/>
      <c r="R335" s="342">
        <v>50</v>
      </c>
      <c r="S335" s="364">
        <f t="shared" ref="S335:S336" si="43">R335*J335</f>
        <v>1350</v>
      </c>
      <c r="T335" s="342"/>
      <c r="U335" s="364"/>
      <c r="V335" s="342"/>
      <c r="W335" s="364"/>
      <c r="X335" s="342"/>
      <c r="Y335" s="364"/>
      <c r="Z335" s="365"/>
      <c r="AA335" s="366"/>
      <c r="AB335" s="365"/>
      <c r="AC335" s="366"/>
      <c r="AD335" s="365"/>
      <c r="AE335" s="366"/>
      <c r="AF335" s="365"/>
      <c r="AG335" s="366"/>
      <c r="AH335" s="365"/>
      <c r="AI335" s="366"/>
    </row>
    <row r="336" spans="2:35" ht="22.5">
      <c r="B336" s="397"/>
      <c r="C336" s="369" t="s">
        <v>362</v>
      </c>
      <c r="D336" s="370"/>
      <c r="E336" s="925">
        <v>25</v>
      </c>
      <c r="F336" s="370" t="s">
        <v>2755</v>
      </c>
      <c r="G336" s="370" t="s">
        <v>2602</v>
      </c>
      <c r="H336" s="370"/>
      <c r="I336" s="363" t="s">
        <v>2700</v>
      </c>
      <c r="J336" s="363">
        <v>411</v>
      </c>
      <c r="K336" s="326">
        <f>J336*E336</f>
        <v>10275</v>
      </c>
      <c r="L336" s="342"/>
      <c r="M336" s="364"/>
      <c r="N336" s="342"/>
      <c r="O336" s="364"/>
      <c r="P336" s="342"/>
      <c r="Q336" s="364"/>
      <c r="R336" s="342">
        <v>25</v>
      </c>
      <c r="S336" s="364">
        <f t="shared" si="43"/>
        <v>10275</v>
      </c>
      <c r="T336" s="342"/>
      <c r="U336" s="364"/>
      <c r="V336" s="342"/>
      <c r="W336" s="364"/>
      <c r="X336" s="342"/>
      <c r="Y336" s="364"/>
      <c r="Z336" s="365"/>
      <c r="AA336" s="366"/>
      <c r="AB336" s="365"/>
      <c r="AC336" s="366"/>
      <c r="AD336" s="365"/>
      <c r="AE336" s="366"/>
      <c r="AF336" s="365"/>
      <c r="AG336" s="366"/>
      <c r="AH336" s="365"/>
      <c r="AI336" s="366"/>
    </row>
    <row r="337" spans="2:35">
      <c r="B337" s="328"/>
      <c r="C337" s="381" t="s">
        <v>2756</v>
      </c>
      <c r="D337" s="328"/>
      <c r="E337" s="925"/>
      <c r="F337" s="328"/>
      <c r="G337" s="328"/>
      <c r="H337" s="328"/>
      <c r="I337" s="325"/>
      <c r="J337" s="325"/>
      <c r="K337" s="326"/>
      <c r="L337" s="330"/>
      <c r="M337" s="325"/>
      <c r="N337" s="330"/>
      <c r="O337" s="325"/>
      <c r="P337" s="330"/>
      <c r="Q337" s="325"/>
      <c r="R337" s="330"/>
      <c r="S337" s="325"/>
      <c r="T337" s="330"/>
      <c r="U337" s="325"/>
      <c r="V337" s="330"/>
      <c r="W337" s="325"/>
      <c r="X337" s="330"/>
      <c r="Y337" s="325"/>
      <c r="Z337" s="346"/>
      <c r="AA337" s="382"/>
      <c r="AB337" s="346"/>
      <c r="AC337" s="382"/>
      <c r="AD337" s="346"/>
      <c r="AE337" s="382"/>
      <c r="AF337" s="346"/>
      <c r="AG337" s="382"/>
      <c r="AH337" s="346"/>
      <c r="AI337" s="382"/>
    </row>
    <row r="338" spans="2:35">
      <c r="B338" s="120">
        <v>21603</v>
      </c>
      <c r="C338" s="432" t="s">
        <v>2757</v>
      </c>
      <c r="D338" s="336"/>
      <c r="E338" s="917"/>
      <c r="F338" s="120"/>
      <c r="G338" s="120"/>
      <c r="H338" s="120"/>
      <c r="I338" s="324"/>
      <c r="J338" s="325"/>
      <c r="K338" s="326">
        <f>SUM(K339:K342)</f>
        <v>2584</v>
      </c>
      <c r="L338" s="323">
        <f t="shared" ref="L338:AI338" si="44">SUM(L339:L342)</f>
        <v>0</v>
      </c>
      <c r="M338" s="324">
        <f t="shared" si="44"/>
        <v>0</v>
      </c>
      <c r="N338" s="323">
        <f t="shared" si="44"/>
        <v>0</v>
      </c>
      <c r="O338" s="324">
        <f t="shared" si="44"/>
        <v>0</v>
      </c>
      <c r="P338" s="323">
        <f t="shared" si="44"/>
        <v>0</v>
      </c>
      <c r="Q338" s="324">
        <f t="shared" si="44"/>
        <v>0</v>
      </c>
      <c r="R338" s="323">
        <f t="shared" si="44"/>
        <v>108</v>
      </c>
      <c r="S338" s="324">
        <f t="shared" si="44"/>
        <v>2584</v>
      </c>
      <c r="T338" s="323">
        <f t="shared" si="44"/>
        <v>0</v>
      </c>
      <c r="U338" s="324">
        <f t="shared" si="44"/>
        <v>0</v>
      </c>
      <c r="V338" s="323">
        <f t="shared" si="44"/>
        <v>0</v>
      </c>
      <c r="W338" s="324">
        <f t="shared" si="44"/>
        <v>0</v>
      </c>
      <c r="X338" s="323">
        <f t="shared" si="44"/>
        <v>0</v>
      </c>
      <c r="Y338" s="324">
        <f t="shared" si="44"/>
        <v>0</v>
      </c>
      <c r="Z338" s="323">
        <f t="shared" si="44"/>
        <v>0</v>
      </c>
      <c r="AA338" s="324">
        <f t="shared" si="44"/>
        <v>0</v>
      </c>
      <c r="AB338" s="323">
        <f t="shared" si="44"/>
        <v>0</v>
      </c>
      <c r="AC338" s="324">
        <f t="shared" si="44"/>
        <v>0</v>
      </c>
      <c r="AD338" s="323">
        <f t="shared" si="44"/>
        <v>0</v>
      </c>
      <c r="AE338" s="324">
        <f t="shared" si="44"/>
        <v>0</v>
      </c>
      <c r="AF338" s="323">
        <f t="shared" si="44"/>
        <v>0</v>
      </c>
      <c r="AG338" s="324">
        <f t="shared" si="44"/>
        <v>0</v>
      </c>
      <c r="AH338" s="323">
        <f t="shared" si="44"/>
        <v>0</v>
      </c>
      <c r="AI338" s="324">
        <f t="shared" si="44"/>
        <v>0</v>
      </c>
    </row>
    <row r="339" spans="2:35" ht="22.5">
      <c r="B339" s="397"/>
      <c r="C339" s="433" t="s">
        <v>2758</v>
      </c>
      <c r="D339" s="350"/>
      <c r="E339" s="925">
        <v>48</v>
      </c>
      <c r="F339" s="350" t="s">
        <v>2730</v>
      </c>
      <c r="G339" s="350" t="s">
        <v>2540</v>
      </c>
      <c r="H339" s="350"/>
      <c r="I339" s="352" t="s">
        <v>2487</v>
      </c>
      <c r="J339" s="352">
        <v>23</v>
      </c>
      <c r="K339" s="326">
        <f>E339*J339</f>
        <v>1104</v>
      </c>
      <c r="L339" s="330"/>
      <c r="M339" s="352"/>
      <c r="N339" s="330"/>
      <c r="O339" s="352"/>
      <c r="P339" s="330"/>
      <c r="Q339" s="352"/>
      <c r="R339" s="330">
        <v>48</v>
      </c>
      <c r="S339" s="352">
        <f t="shared" ref="S339" si="45">+R339*J339</f>
        <v>1104</v>
      </c>
      <c r="T339" s="330"/>
      <c r="U339" s="352"/>
      <c r="V339" s="330"/>
      <c r="W339" s="352"/>
      <c r="X339" s="330"/>
      <c r="Y339" s="352"/>
      <c r="Z339" s="346"/>
      <c r="AA339" s="353"/>
      <c r="AB339" s="346"/>
      <c r="AC339" s="353"/>
      <c r="AD339" s="346"/>
      <c r="AE339" s="353"/>
      <c r="AF339" s="346"/>
      <c r="AG339" s="353"/>
      <c r="AH339" s="346"/>
      <c r="AI339" s="353"/>
    </row>
    <row r="340" spans="2:35" ht="22.5">
      <c r="B340" s="397"/>
      <c r="C340" s="369" t="s">
        <v>384</v>
      </c>
      <c r="D340" s="370"/>
      <c r="E340" s="925">
        <v>10</v>
      </c>
      <c r="F340" s="370" t="s">
        <v>386</v>
      </c>
      <c r="G340" s="370" t="s">
        <v>2602</v>
      </c>
      <c r="H340" s="370"/>
      <c r="I340" s="363" t="s">
        <v>2700</v>
      </c>
      <c r="J340" s="363">
        <v>38</v>
      </c>
      <c r="K340" s="326">
        <f>J340*E340</f>
        <v>380</v>
      </c>
      <c r="L340" s="342"/>
      <c r="M340" s="364"/>
      <c r="N340" s="342"/>
      <c r="O340" s="364"/>
      <c r="P340" s="342"/>
      <c r="Q340" s="364"/>
      <c r="R340" s="342">
        <v>10</v>
      </c>
      <c r="S340" s="364">
        <f>R340*J340</f>
        <v>380</v>
      </c>
      <c r="T340" s="342"/>
      <c r="U340" s="364"/>
      <c r="V340" s="342"/>
      <c r="W340" s="364"/>
      <c r="X340" s="342"/>
      <c r="Y340" s="364"/>
      <c r="Z340" s="365"/>
      <c r="AA340" s="366"/>
      <c r="AB340" s="365"/>
      <c r="AC340" s="366"/>
      <c r="AD340" s="365"/>
      <c r="AE340" s="366"/>
      <c r="AF340" s="365"/>
      <c r="AG340" s="366"/>
      <c r="AH340" s="365"/>
      <c r="AI340" s="366"/>
    </row>
    <row r="341" spans="2:35" ht="22.5">
      <c r="B341" s="397"/>
      <c r="C341" s="369" t="s">
        <v>388</v>
      </c>
      <c r="D341" s="370"/>
      <c r="E341" s="925">
        <v>50</v>
      </c>
      <c r="F341" s="370" t="s">
        <v>11</v>
      </c>
      <c r="G341" s="370" t="s">
        <v>2602</v>
      </c>
      <c r="H341" s="370"/>
      <c r="I341" s="363" t="s">
        <v>2700</v>
      </c>
      <c r="J341" s="363">
        <v>22</v>
      </c>
      <c r="K341" s="326">
        <f>J341*E341</f>
        <v>1100</v>
      </c>
      <c r="L341" s="342"/>
      <c r="M341" s="364"/>
      <c r="N341" s="342"/>
      <c r="O341" s="364"/>
      <c r="P341" s="342"/>
      <c r="Q341" s="364"/>
      <c r="R341" s="342">
        <v>50</v>
      </c>
      <c r="S341" s="364">
        <f>R341*J341</f>
        <v>1100</v>
      </c>
      <c r="T341" s="342"/>
      <c r="U341" s="364"/>
      <c r="V341" s="342"/>
      <c r="W341" s="364"/>
      <c r="X341" s="342"/>
      <c r="Y341" s="364"/>
      <c r="Z341" s="365"/>
      <c r="AA341" s="366"/>
      <c r="AB341" s="365"/>
      <c r="AC341" s="366"/>
      <c r="AD341" s="365"/>
      <c r="AE341" s="366"/>
      <c r="AF341" s="365"/>
      <c r="AG341" s="366"/>
      <c r="AH341" s="365"/>
      <c r="AI341" s="366"/>
    </row>
    <row r="342" spans="2:35">
      <c r="B342" s="120"/>
      <c r="C342" s="434"/>
      <c r="D342" s="398"/>
      <c r="E342" s="925"/>
      <c r="F342" s="398"/>
      <c r="G342" s="398"/>
      <c r="H342" s="398"/>
      <c r="I342" s="325"/>
      <c r="J342" s="325"/>
      <c r="K342" s="326"/>
      <c r="L342" s="330"/>
      <c r="M342" s="325"/>
      <c r="N342" s="330"/>
      <c r="O342" s="325"/>
      <c r="P342" s="330"/>
      <c r="Q342" s="325"/>
      <c r="R342" s="330"/>
      <c r="S342" s="325"/>
      <c r="T342" s="330"/>
      <c r="U342" s="325"/>
      <c r="V342" s="330"/>
      <c r="W342" s="325"/>
      <c r="X342" s="330"/>
      <c r="Y342" s="325"/>
      <c r="Z342" s="346"/>
      <c r="AA342" s="382"/>
      <c r="AB342" s="346"/>
      <c r="AC342" s="382"/>
      <c r="AD342" s="346"/>
      <c r="AE342" s="382"/>
      <c r="AF342" s="346"/>
      <c r="AG342" s="382"/>
      <c r="AH342" s="346"/>
      <c r="AI342" s="382"/>
    </row>
    <row r="343" spans="2:35">
      <c r="B343" s="120"/>
      <c r="C343" s="381"/>
      <c r="D343" s="328"/>
      <c r="E343" s="925"/>
      <c r="F343" s="328"/>
      <c r="G343" s="328"/>
      <c r="H343" s="328"/>
      <c r="I343" s="325"/>
      <c r="J343" s="325"/>
      <c r="K343" s="326"/>
      <c r="L343" s="330"/>
      <c r="M343" s="325"/>
      <c r="N343" s="330"/>
      <c r="O343" s="325"/>
      <c r="P343" s="330"/>
      <c r="Q343" s="325"/>
      <c r="R343" s="330"/>
      <c r="S343" s="325"/>
      <c r="T343" s="330"/>
      <c r="U343" s="325"/>
      <c r="V343" s="330"/>
      <c r="W343" s="325"/>
      <c r="X343" s="330"/>
      <c r="Y343" s="325"/>
      <c r="Z343" s="346"/>
      <c r="AA343" s="382"/>
      <c r="AB343" s="346"/>
      <c r="AC343" s="382"/>
      <c r="AD343" s="346"/>
      <c r="AE343" s="382"/>
      <c r="AF343" s="346"/>
      <c r="AG343" s="382"/>
      <c r="AH343" s="346"/>
      <c r="AI343" s="382"/>
    </row>
    <row r="344" spans="2:35">
      <c r="B344" s="120">
        <v>217</v>
      </c>
      <c r="C344" s="322" t="s">
        <v>2759</v>
      </c>
      <c r="D344" s="336"/>
      <c r="E344" s="917"/>
      <c r="F344" s="120"/>
      <c r="G344" s="120"/>
      <c r="H344" s="120"/>
      <c r="I344" s="324"/>
      <c r="J344" s="325"/>
      <c r="K344" s="326">
        <f t="shared" ref="K344:AI344" si="46">+K345+K737</f>
        <v>1809516</v>
      </c>
      <c r="L344" s="323">
        <f t="shared" si="46"/>
        <v>0</v>
      </c>
      <c r="M344" s="324">
        <f t="shared" si="46"/>
        <v>0</v>
      </c>
      <c r="N344" s="323">
        <f t="shared" si="46"/>
        <v>0</v>
      </c>
      <c r="O344" s="324">
        <f t="shared" si="46"/>
        <v>0</v>
      </c>
      <c r="P344" s="323">
        <f t="shared" si="46"/>
        <v>324</v>
      </c>
      <c r="Q344" s="324">
        <f t="shared" si="46"/>
        <v>148924</v>
      </c>
      <c r="R344" s="323">
        <f t="shared" si="46"/>
        <v>7641</v>
      </c>
      <c r="S344" s="324">
        <f t="shared" si="46"/>
        <v>567277</v>
      </c>
      <c r="T344" s="323">
        <f t="shared" si="46"/>
        <v>7634</v>
      </c>
      <c r="U344" s="324">
        <f t="shared" si="46"/>
        <v>565671</v>
      </c>
      <c r="V344" s="323">
        <f t="shared" si="46"/>
        <v>7456</v>
      </c>
      <c r="W344" s="324">
        <f t="shared" si="46"/>
        <v>527644</v>
      </c>
      <c r="X344" s="323">
        <f t="shared" si="46"/>
        <v>0</v>
      </c>
      <c r="Y344" s="324">
        <f t="shared" si="46"/>
        <v>0</v>
      </c>
      <c r="Z344" s="323">
        <f t="shared" si="46"/>
        <v>0</v>
      </c>
      <c r="AA344" s="324">
        <f t="shared" si="46"/>
        <v>0</v>
      </c>
      <c r="AB344" s="323">
        <f t="shared" si="46"/>
        <v>0</v>
      </c>
      <c r="AC344" s="324">
        <f t="shared" si="46"/>
        <v>0</v>
      </c>
      <c r="AD344" s="323">
        <f t="shared" si="46"/>
        <v>0</v>
      </c>
      <c r="AE344" s="324">
        <f t="shared" si="46"/>
        <v>0</v>
      </c>
      <c r="AF344" s="323">
        <f t="shared" si="46"/>
        <v>0</v>
      </c>
      <c r="AG344" s="324">
        <f t="shared" si="46"/>
        <v>0</v>
      </c>
      <c r="AH344" s="323">
        <f t="shared" si="46"/>
        <v>0</v>
      </c>
      <c r="AI344" s="324">
        <f t="shared" si="46"/>
        <v>0</v>
      </c>
    </row>
    <row r="345" spans="2:35">
      <c r="B345" s="120">
        <v>21701</v>
      </c>
      <c r="C345" s="432" t="s">
        <v>2760</v>
      </c>
      <c r="D345" s="336"/>
      <c r="E345" s="917"/>
      <c r="F345" s="120"/>
      <c r="G345" s="120"/>
      <c r="H345" s="120"/>
      <c r="I345" s="324"/>
      <c r="J345" s="325"/>
      <c r="K345" s="326">
        <f t="shared" ref="K345:AI345" si="47">SUM(K346:K735)</f>
        <v>1799696</v>
      </c>
      <c r="L345" s="323">
        <f t="shared" si="47"/>
        <v>0</v>
      </c>
      <c r="M345" s="324">
        <f t="shared" si="47"/>
        <v>0</v>
      </c>
      <c r="N345" s="323">
        <f t="shared" si="47"/>
        <v>0</v>
      </c>
      <c r="O345" s="324">
        <f t="shared" si="47"/>
        <v>0</v>
      </c>
      <c r="P345" s="323">
        <f t="shared" si="47"/>
        <v>288</v>
      </c>
      <c r="Q345" s="324">
        <f t="shared" si="47"/>
        <v>139104</v>
      </c>
      <c r="R345" s="323">
        <f t="shared" si="47"/>
        <v>7641</v>
      </c>
      <c r="S345" s="324">
        <f t="shared" si="47"/>
        <v>567277</v>
      </c>
      <c r="T345" s="323">
        <f t="shared" si="47"/>
        <v>7634</v>
      </c>
      <c r="U345" s="324">
        <f t="shared" si="47"/>
        <v>565671</v>
      </c>
      <c r="V345" s="323">
        <f t="shared" si="47"/>
        <v>7456</v>
      </c>
      <c r="W345" s="324">
        <f t="shared" si="47"/>
        <v>527644</v>
      </c>
      <c r="X345" s="323">
        <f t="shared" si="47"/>
        <v>0</v>
      </c>
      <c r="Y345" s="324">
        <f t="shared" si="47"/>
        <v>0</v>
      </c>
      <c r="Z345" s="323">
        <f t="shared" si="47"/>
        <v>0</v>
      </c>
      <c r="AA345" s="324">
        <f t="shared" si="47"/>
        <v>0</v>
      </c>
      <c r="AB345" s="323">
        <f t="shared" si="47"/>
        <v>0</v>
      </c>
      <c r="AC345" s="324">
        <f t="shared" si="47"/>
        <v>0</v>
      </c>
      <c r="AD345" s="323">
        <f t="shared" si="47"/>
        <v>0</v>
      </c>
      <c r="AE345" s="324">
        <f t="shared" si="47"/>
        <v>0</v>
      </c>
      <c r="AF345" s="323">
        <f t="shared" si="47"/>
        <v>0</v>
      </c>
      <c r="AG345" s="324">
        <f t="shared" si="47"/>
        <v>0</v>
      </c>
      <c r="AH345" s="323">
        <f t="shared" si="47"/>
        <v>0</v>
      </c>
      <c r="AI345" s="324">
        <f t="shared" si="47"/>
        <v>0</v>
      </c>
    </row>
    <row r="346" spans="2:35" ht="22.5">
      <c r="B346" s="435"/>
      <c r="C346" s="436" t="s">
        <v>2761</v>
      </c>
      <c r="D346" s="333"/>
      <c r="E346" s="925">
        <v>288</v>
      </c>
      <c r="F346" s="383" t="s">
        <v>2492</v>
      </c>
      <c r="G346" s="333" t="s">
        <v>2486</v>
      </c>
      <c r="H346" s="333"/>
      <c r="I346" s="334" t="s">
        <v>2487</v>
      </c>
      <c r="J346" s="334">
        <v>483</v>
      </c>
      <c r="K346" s="326">
        <f>+E346*J346</f>
        <v>139104</v>
      </c>
      <c r="L346" s="339"/>
      <c r="M346" s="340"/>
      <c r="N346" s="339"/>
      <c r="O346" s="340"/>
      <c r="P346" s="341">
        <f>E346</f>
        <v>288</v>
      </c>
      <c r="Q346" s="340">
        <f>P346*J346</f>
        <v>139104</v>
      </c>
      <c r="R346" s="341"/>
      <c r="S346" s="340"/>
      <c r="T346" s="341"/>
      <c r="U346" s="340"/>
      <c r="V346" s="341"/>
      <c r="W346" s="340"/>
      <c r="X346" s="341"/>
      <c r="Y346" s="340"/>
      <c r="Z346" s="341"/>
      <c r="AA346" s="340"/>
      <c r="AB346" s="341"/>
      <c r="AC346" s="340"/>
      <c r="AD346" s="341"/>
      <c r="AE346" s="340"/>
      <c r="AF346" s="341"/>
      <c r="AG346" s="340"/>
      <c r="AH346" s="341"/>
      <c r="AI346" s="340"/>
    </row>
    <row r="347" spans="2:35" ht="22.5">
      <c r="B347" s="437"/>
      <c r="C347" s="354" t="s">
        <v>2762</v>
      </c>
      <c r="D347" s="350"/>
      <c r="E347" s="927">
        <v>40</v>
      </c>
      <c r="F347" s="438" t="s">
        <v>108</v>
      </c>
      <c r="G347" s="350" t="s">
        <v>2540</v>
      </c>
      <c r="H347" s="438"/>
      <c r="I347" s="446" t="s">
        <v>2487</v>
      </c>
      <c r="J347" s="352">
        <v>189</v>
      </c>
      <c r="K347" s="439">
        <f t="shared" ref="K347:K410" si="48">E347*J347</f>
        <v>7560</v>
      </c>
      <c r="L347" s="342"/>
      <c r="M347" s="440"/>
      <c r="N347" s="342"/>
      <c r="O347" s="440"/>
      <c r="P347" s="342"/>
      <c r="Q347" s="441"/>
      <c r="R347" s="342">
        <v>13</v>
      </c>
      <c r="S347" s="440">
        <f>+R347*J347</f>
        <v>2457</v>
      </c>
      <c r="T347" s="342">
        <v>13</v>
      </c>
      <c r="U347" s="440">
        <f>+T347*J347</f>
        <v>2457</v>
      </c>
      <c r="V347" s="342">
        <v>14</v>
      </c>
      <c r="W347" s="440">
        <f>+V347*J347</f>
        <v>2646</v>
      </c>
      <c r="X347" s="342"/>
      <c r="Y347" s="440"/>
      <c r="Z347" s="365"/>
      <c r="AA347" s="442"/>
      <c r="AB347" s="365"/>
      <c r="AC347" s="442"/>
      <c r="AD347" s="365"/>
      <c r="AE347" s="442"/>
      <c r="AF347" s="365"/>
      <c r="AG347" s="442"/>
      <c r="AH347" s="365"/>
      <c r="AI347" s="442"/>
    </row>
    <row r="348" spans="2:35" ht="22.5">
      <c r="B348" s="437"/>
      <c r="C348" s="354" t="s">
        <v>2763</v>
      </c>
      <c r="D348" s="350"/>
      <c r="E348" s="927">
        <v>40</v>
      </c>
      <c r="F348" s="438" t="s">
        <v>108</v>
      </c>
      <c r="G348" s="350" t="s">
        <v>2540</v>
      </c>
      <c r="H348" s="438"/>
      <c r="I348" s="446" t="s">
        <v>2487</v>
      </c>
      <c r="J348" s="352">
        <v>89</v>
      </c>
      <c r="K348" s="439">
        <f t="shared" si="48"/>
        <v>3560</v>
      </c>
      <c r="L348" s="342"/>
      <c r="M348" s="440"/>
      <c r="N348" s="342"/>
      <c r="O348" s="440"/>
      <c r="P348" s="342"/>
      <c r="Q348" s="440"/>
      <c r="R348" s="342">
        <v>13</v>
      </c>
      <c r="S348" s="440">
        <f t="shared" ref="S348:S416" si="49">+R348*J348</f>
        <v>1157</v>
      </c>
      <c r="T348" s="342">
        <v>13</v>
      </c>
      <c r="U348" s="440">
        <f t="shared" ref="U348:U416" si="50">+T348*J348</f>
        <v>1157</v>
      </c>
      <c r="V348" s="342">
        <v>14</v>
      </c>
      <c r="W348" s="440">
        <f t="shared" ref="W348:W416" si="51">+V348*J348</f>
        <v>1246</v>
      </c>
      <c r="X348" s="342"/>
      <c r="Y348" s="440"/>
      <c r="Z348" s="365"/>
      <c r="AA348" s="442"/>
      <c r="AB348" s="365"/>
      <c r="AC348" s="442"/>
      <c r="AD348" s="365"/>
      <c r="AE348" s="442"/>
      <c r="AF348" s="365"/>
      <c r="AG348" s="442"/>
      <c r="AH348" s="365"/>
      <c r="AI348" s="442"/>
    </row>
    <row r="349" spans="2:35" ht="22.5">
      <c r="B349" s="437"/>
      <c r="C349" s="354" t="s">
        <v>2764</v>
      </c>
      <c r="D349" s="350"/>
      <c r="E349" s="927">
        <v>600</v>
      </c>
      <c r="F349" s="438" t="s">
        <v>108</v>
      </c>
      <c r="G349" s="350" t="s">
        <v>2540</v>
      </c>
      <c r="H349" s="438"/>
      <c r="I349" s="446" t="s">
        <v>2487</v>
      </c>
      <c r="J349" s="352">
        <v>142</v>
      </c>
      <c r="K349" s="439">
        <f t="shared" si="48"/>
        <v>85200</v>
      </c>
      <c r="L349" s="342"/>
      <c r="M349" s="440"/>
      <c r="N349" s="342"/>
      <c r="O349" s="440"/>
      <c r="P349" s="342"/>
      <c r="Q349" s="440"/>
      <c r="R349" s="342">
        <v>200</v>
      </c>
      <c r="S349" s="440">
        <f t="shared" si="49"/>
        <v>28400</v>
      </c>
      <c r="T349" s="342">
        <v>200</v>
      </c>
      <c r="U349" s="440">
        <f t="shared" si="50"/>
        <v>28400</v>
      </c>
      <c r="V349" s="342">
        <v>200</v>
      </c>
      <c r="W349" s="440">
        <f t="shared" si="51"/>
        <v>28400</v>
      </c>
      <c r="X349" s="342"/>
      <c r="Y349" s="440"/>
      <c r="Z349" s="365"/>
      <c r="AA349" s="442"/>
      <c r="AB349" s="365"/>
      <c r="AC349" s="442"/>
      <c r="AD349" s="365"/>
      <c r="AE349" s="442"/>
      <c r="AF349" s="365"/>
      <c r="AG349" s="442"/>
      <c r="AH349" s="365"/>
      <c r="AI349" s="442"/>
    </row>
    <row r="350" spans="2:35" ht="22.5">
      <c r="B350" s="437"/>
      <c r="C350" s="354" t="s">
        <v>2765</v>
      </c>
      <c r="D350" s="350"/>
      <c r="E350" s="927">
        <v>40</v>
      </c>
      <c r="F350" s="438" t="s">
        <v>108</v>
      </c>
      <c r="G350" s="350" t="s">
        <v>2540</v>
      </c>
      <c r="H350" s="438"/>
      <c r="I350" s="446" t="s">
        <v>2487</v>
      </c>
      <c r="J350" s="352">
        <v>79</v>
      </c>
      <c r="K350" s="439">
        <f t="shared" si="48"/>
        <v>3160</v>
      </c>
      <c r="L350" s="342"/>
      <c r="M350" s="440"/>
      <c r="N350" s="342"/>
      <c r="O350" s="440"/>
      <c r="P350" s="342"/>
      <c r="Q350" s="440"/>
      <c r="R350" s="342">
        <v>13</v>
      </c>
      <c r="S350" s="440">
        <f t="shared" si="49"/>
        <v>1027</v>
      </c>
      <c r="T350" s="342">
        <v>13</v>
      </c>
      <c r="U350" s="440">
        <f t="shared" si="50"/>
        <v>1027</v>
      </c>
      <c r="V350" s="342">
        <v>14</v>
      </c>
      <c r="W350" s="440">
        <f t="shared" si="51"/>
        <v>1106</v>
      </c>
      <c r="X350" s="342"/>
      <c r="Y350" s="440"/>
      <c r="Z350" s="365"/>
      <c r="AA350" s="442"/>
      <c r="AB350" s="365"/>
      <c r="AC350" s="442"/>
      <c r="AD350" s="365"/>
      <c r="AE350" s="442"/>
      <c r="AF350" s="365"/>
      <c r="AG350" s="442"/>
      <c r="AH350" s="365"/>
      <c r="AI350" s="442"/>
    </row>
    <row r="351" spans="2:35" ht="22.5">
      <c r="B351" s="437"/>
      <c r="C351" s="443" t="s">
        <v>2766</v>
      </c>
      <c r="D351" s="350"/>
      <c r="E351" s="927">
        <v>40</v>
      </c>
      <c r="F351" s="438" t="s">
        <v>108</v>
      </c>
      <c r="G351" s="350" t="s">
        <v>2540</v>
      </c>
      <c r="H351" s="438"/>
      <c r="I351" s="446" t="s">
        <v>2487</v>
      </c>
      <c r="J351" s="352">
        <v>134</v>
      </c>
      <c r="K351" s="439">
        <f t="shared" si="48"/>
        <v>5360</v>
      </c>
      <c r="L351" s="342"/>
      <c r="M351" s="440"/>
      <c r="N351" s="342"/>
      <c r="O351" s="440"/>
      <c r="P351" s="342"/>
      <c r="Q351" s="440"/>
      <c r="R351" s="342">
        <v>13</v>
      </c>
      <c r="S351" s="440">
        <f t="shared" si="49"/>
        <v>1742</v>
      </c>
      <c r="T351" s="342">
        <v>13</v>
      </c>
      <c r="U351" s="440">
        <f t="shared" si="50"/>
        <v>1742</v>
      </c>
      <c r="V351" s="342">
        <v>14</v>
      </c>
      <c r="W351" s="440">
        <f t="shared" si="51"/>
        <v>1876</v>
      </c>
      <c r="X351" s="342"/>
      <c r="Y351" s="440"/>
      <c r="Z351" s="365"/>
      <c r="AA351" s="442"/>
      <c r="AB351" s="365"/>
      <c r="AC351" s="442"/>
      <c r="AD351" s="365"/>
      <c r="AE351" s="442"/>
      <c r="AF351" s="365"/>
      <c r="AG351" s="442"/>
      <c r="AH351" s="365"/>
      <c r="AI351" s="442"/>
    </row>
    <row r="352" spans="2:35" ht="22.5">
      <c r="B352" s="437"/>
      <c r="C352" s="354" t="s">
        <v>2767</v>
      </c>
      <c r="D352" s="350"/>
      <c r="E352" s="927">
        <v>40</v>
      </c>
      <c r="F352" s="438" t="s">
        <v>108</v>
      </c>
      <c r="G352" s="350" t="s">
        <v>2540</v>
      </c>
      <c r="H352" s="438"/>
      <c r="I352" s="446" t="s">
        <v>2487</v>
      </c>
      <c r="J352" s="352">
        <v>27</v>
      </c>
      <c r="K352" s="439">
        <f t="shared" si="48"/>
        <v>1080</v>
      </c>
      <c r="L352" s="342"/>
      <c r="M352" s="440"/>
      <c r="N352" s="342"/>
      <c r="O352" s="440"/>
      <c r="P352" s="342"/>
      <c r="Q352" s="440"/>
      <c r="R352" s="342">
        <v>13</v>
      </c>
      <c r="S352" s="440">
        <f t="shared" si="49"/>
        <v>351</v>
      </c>
      <c r="T352" s="342">
        <v>13</v>
      </c>
      <c r="U352" s="440">
        <f t="shared" si="50"/>
        <v>351</v>
      </c>
      <c r="V352" s="342">
        <v>14</v>
      </c>
      <c r="W352" s="440">
        <f t="shared" si="51"/>
        <v>378</v>
      </c>
      <c r="X352" s="342"/>
      <c r="Y352" s="440"/>
      <c r="Z352" s="365"/>
      <c r="AA352" s="442"/>
      <c r="AB352" s="365"/>
      <c r="AC352" s="442"/>
      <c r="AD352" s="365"/>
      <c r="AE352" s="442"/>
      <c r="AF352" s="365"/>
      <c r="AG352" s="442"/>
      <c r="AH352" s="365"/>
      <c r="AI352" s="442"/>
    </row>
    <row r="353" spans="2:35" ht="22.5">
      <c r="B353" s="437"/>
      <c r="C353" s="354" t="s">
        <v>2768</v>
      </c>
      <c r="D353" s="350"/>
      <c r="E353" s="927">
        <v>40</v>
      </c>
      <c r="F353" s="438" t="s">
        <v>108</v>
      </c>
      <c r="G353" s="350" t="s">
        <v>2540</v>
      </c>
      <c r="H353" s="438"/>
      <c r="I353" s="446" t="s">
        <v>2487</v>
      </c>
      <c r="J353" s="352">
        <v>162</v>
      </c>
      <c r="K353" s="439">
        <f t="shared" si="48"/>
        <v>6480</v>
      </c>
      <c r="L353" s="342"/>
      <c r="M353" s="440"/>
      <c r="N353" s="342"/>
      <c r="O353" s="440"/>
      <c r="P353" s="342"/>
      <c r="Q353" s="440"/>
      <c r="R353" s="342">
        <v>13</v>
      </c>
      <c r="S353" s="440">
        <f t="shared" si="49"/>
        <v>2106</v>
      </c>
      <c r="T353" s="342">
        <v>13</v>
      </c>
      <c r="U353" s="440">
        <f t="shared" si="50"/>
        <v>2106</v>
      </c>
      <c r="V353" s="342">
        <v>14</v>
      </c>
      <c r="W353" s="440">
        <f t="shared" si="51"/>
        <v>2268</v>
      </c>
      <c r="X353" s="342"/>
      <c r="Y353" s="440"/>
      <c r="Z353" s="365"/>
      <c r="AA353" s="442"/>
      <c r="AB353" s="365"/>
      <c r="AC353" s="442"/>
      <c r="AD353" s="365"/>
      <c r="AE353" s="442"/>
      <c r="AF353" s="365"/>
      <c r="AG353" s="442"/>
      <c r="AH353" s="365"/>
      <c r="AI353" s="442"/>
    </row>
    <row r="354" spans="2:35" ht="22.5">
      <c r="B354" s="437"/>
      <c r="C354" s="354" t="s">
        <v>2769</v>
      </c>
      <c r="D354" s="350"/>
      <c r="E354" s="927">
        <v>40</v>
      </c>
      <c r="F354" s="438" t="s">
        <v>108</v>
      </c>
      <c r="G354" s="350" t="s">
        <v>2540</v>
      </c>
      <c r="H354" s="438"/>
      <c r="I354" s="446" t="s">
        <v>2487</v>
      </c>
      <c r="J354" s="352">
        <v>39</v>
      </c>
      <c r="K354" s="439">
        <f t="shared" si="48"/>
        <v>1560</v>
      </c>
      <c r="L354" s="342"/>
      <c r="M354" s="440"/>
      <c r="N354" s="342"/>
      <c r="O354" s="440"/>
      <c r="P354" s="342"/>
      <c r="Q354" s="440"/>
      <c r="R354" s="342">
        <v>13</v>
      </c>
      <c r="S354" s="440">
        <f t="shared" si="49"/>
        <v>507</v>
      </c>
      <c r="T354" s="342">
        <v>13</v>
      </c>
      <c r="U354" s="440">
        <f t="shared" si="50"/>
        <v>507</v>
      </c>
      <c r="V354" s="342">
        <v>14</v>
      </c>
      <c r="W354" s="440">
        <f t="shared" si="51"/>
        <v>546</v>
      </c>
      <c r="X354" s="342"/>
      <c r="Y354" s="440"/>
      <c r="Z354" s="365"/>
      <c r="AA354" s="442"/>
      <c r="AB354" s="365"/>
      <c r="AC354" s="442"/>
      <c r="AD354" s="365"/>
      <c r="AE354" s="442"/>
      <c r="AF354" s="365"/>
      <c r="AG354" s="442"/>
      <c r="AH354" s="365"/>
      <c r="AI354" s="442"/>
    </row>
    <row r="355" spans="2:35" ht="22.5">
      <c r="B355" s="437"/>
      <c r="C355" s="354" t="s">
        <v>2770</v>
      </c>
      <c r="D355" s="350"/>
      <c r="E355" s="927">
        <v>40</v>
      </c>
      <c r="F355" s="438" t="s">
        <v>108</v>
      </c>
      <c r="G355" s="350" t="s">
        <v>2540</v>
      </c>
      <c r="H355" s="438"/>
      <c r="I355" s="446" t="s">
        <v>2487</v>
      </c>
      <c r="J355" s="352">
        <v>164</v>
      </c>
      <c r="K355" s="439">
        <f t="shared" si="48"/>
        <v>6560</v>
      </c>
      <c r="L355" s="342"/>
      <c r="M355" s="440"/>
      <c r="N355" s="342"/>
      <c r="O355" s="440"/>
      <c r="P355" s="342"/>
      <c r="Q355" s="440"/>
      <c r="R355" s="342">
        <v>13</v>
      </c>
      <c r="S355" s="440">
        <f t="shared" si="49"/>
        <v>2132</v>
      </c>
      <c r="T355" s="342">
        <v>13</v>
      </c>
      <c r="U355" s="440">
        <f t="shared" si="50"/>
        <v>2132</v>
      </c>
      <c r="V355" s="342">
        <v>14</v>
      </c>
      <c r="W355" s="440">
        <f t="shared" si="51"/>
        <v>2296</v>
      </c>
      <c r="X355" s="342"/>
      <c r="Y355" s="440"/>
      <c r="Z355" s="365"/>
      <c r="AA355" s="442"/>
      <c r="AB355" s="365"/>
      <c r="AC355" s="442"/>
      <c r="AD355" s="365"/>
      <c r="AE355" s="442"/>
      <c r="AF355" s="365"/>
      <c r="AG355" s="442"/>
      <c r="AH355" s="365"/>
      <c r="AI355" s="442"/>
    </row>
    <row r="356" spans="2:35" ht="22.5">
      <c r="B356" s="437"/>
      <c r="C356" s="354" t="s">
        <v>2771</v>
      </c>
      <c r="D356" s="350"/>
      <c r="E356" s="927">
        <v>40</v>
      </c>
      <c r="F356" s="438" t="s">
        <v>108</v>
      </c>
      <c r="G356" s="350" t="s">
        <v>2540</v>
      </c>
      <c r="H356" s="438"/>
      <c r="I356" s="446" t="s">
        <v>2487</v>
      </c>
      <c r="J356" s="352">
        <v>78</v>
      </c>
      <c r="K356" s="439">
        <f t="shared" si="48"/>
        <v>3120</v>
      </c>
      <c r="L356" s="342"/>
      <c r="M356" s="440"/>
      <c r="N356" s="342"/>
      <c r="O356" s="440"/>
      <c r="P356" s="342"/>
      <c r="Q356" s="440"/>
      <c r="R356" s="342">
        <v>13</v>
      </c>
      <c r="S356" s="440">
        <f t="shared" si="49"/>
        <v>1014</v>
      </c>
      <c r="T356" s="342">
        <v>13</v>
      </c>
      <c r="U356" s="440">
        <f t="shared" si="50"/>
        <v>1014</v>
      </c>
      <c r="V356" s="342">
        <v>14</v>
      </c>
      <c r="W356" s="440">
        <f t="shared" si="51"/>
        <v>1092</v>
      </c>
      <c r="X356" s="342"/>
      <c r="Y356" s="440"/>
      <c r="Z356" s="365"/>
      <c r="AA356" s="442"/>
      <c r="AB356" s="365"/>
      <c r="AC356" s="442"/>
      <c r="AD356" s="365"/>
      <c r="AE356" s="442"/>
      <c r="AF356" s="365"/>
      <c r="AG356" s="442"/>
      <c r="AH356" s="365"/>
      <c r="AI356" s="442"/>
    </row>
    <row r="357" spans="2:35" ht="22.5">
      <c r="B357" s="437"/>
      <c r="C357" s="355" t="s">
        <v>2772</v>
      </c>
      <c r="D357" s="350"/>
      <c r="E357" s="927">
        <v>40</v>
      </c>
      <c r="F357" s="438" t="s">
        <v>108</v>
      </c>
      <c r="G357" s="350" t="s">
        <v>2540</v>
      </c>
      <c r="H357" s="438"/>
      <c r="I357" s="446" t="s">
        <v>2487</v>
      </c>
      <c r="J357" s="352">
        <v>48</v>
      </c>
      <c r="K357" s="439">
        <f t="shared" si="48"/>
        <v>1920</v>
      </c>
      <c r="L357" s="342"/>
      <c r="M357" s="440"/>
      <c r="N357" s="342"/>
      <c r="O357" s="440"/>
      <c r="P357" s="342"/>
      <c r="Q357" s="440"/>
      <c r="R357" s="342">
        <v>13</v>
      </c>
      <c r="S357" s="440">
        <f t="shared" si="49"/>
        <v>624</v>
      </c>
      <c r="T357" s="342">
        <v>13</v>
      </c>
      <c r="U357" s="440">
        <f t="shared" si="50"/>
        <v>624</v>
      </c>
      <c r="V357" s="342">
        <v>14</v>
      </c>
      <c r="W357" s="440">
        <f t="shared" si="51"/>
        <v>672</v>
      </c>
      <c r="X357" s="342"/>
      <c r="Y357" s="440"/>
      <c r="Z357" s="365"/>
      <c r="AA357" s="442"/>
      <c r="AB357" s="365"/>
      <c r="AC357" s="442"/>
      <c r="AD357" s="365"/>
      <c r="AE357" s="442"/>
      <c r="AF357" s="365"/>
      <c r="AG357" s="442"/>
      <c r="AH357" s="365"/>
      <c r="AI357" s="442"/>
    </row>
    <row r="358" spans="2:35" ht="22.5">
      <c r="B358" s="437"/>
      <c r="C358" s="354" t="s">
        <v>2773</v>
      </c>
      <c r="D358" s="350"/>
      <c r="E358" s="927">
        <v>40</v>
      </c>
      <c r="F358" s="438" t="s">
        <v>108</v>
      </c>
      <c r="G358" s="350" t="s">
        <v>2540</v>
      </c>
      <c r="H358" s="438"/>
      <c r="I358" s="446" t="s">
        <v>2487</v>
      </c>
      <c r="J358" s="352">
        <v>75</v>
      </c>
      <c r="K358" s="439">
        <f t="shared" si="48"/>
        <v>3000</v>
      </c>
      <c r="L358" s="342"/>
      <c r="M358" s="440"/>
      <c r="N358" s="342"/>
      <c r="O358" s="440"/>
      <c r="P358" s="342"/>
      <c r="Q358" s="440"/>
      <c r="R358" s="342">
        <v>13</v>
      </c>
      <c r="S358" s="440">
        <f t="shared" si="49"/>
        <v>975</v>
      </c>
      <c r="T358" s="342">
        <v>13</v>
      </c>
      <c r="U358" s="440">
        <f t="shared" si="50"/>
        <v>975</v>
      </c>
      <c r="V358" s="342">
        <v>14</v>
      </c>
      <c r="W358" s="440">
        <f t="shared" si="51"/>
        <v>1050</v>
      </c>
      <c r="X358" s="342"/>
      <c r="Y358" s="440"/>
      <c r="Z358" s="365"/>
      <c r="AA358" s="442"/>
      <c r="AB358" s="365"/>
      <c r="AC358" s="442"/>
      <c r="AD358" s="365"/>
      <c r="AE358" s="442"/>
      <c r="AF358" s="365"/>
      <c r="AG358" s="442"/>
      <c r="AH358" s="365"/>
      <c r="AI358" s="442"/>
    </row>
    <row r="359" spans="2:35" ht="22.5">
      <c r="B359" s="437"/>
      <c r="C359" s="354" t="s">
        <v>2774</v>
      </c>
      <c r="D359" s="350"/>
      <c r="E359" s="927">
        <v>40</v>
      </c>
      <c r="F359" s="438" t="s">
        <v>108</v>
      </c>
      <c r="G359" s="350" t="s">
        <v>2540</v>
      </c>
      <c r="H359" s="438"/>
      <c r="I359" s="446" t="s">
        <v>2487</v>
      </c>
      <c r="J359" s="352">
        <v>113</v>
      </c>
      <c r="K359" s="439">
        <f t="shared" si="48"/>
        <v>4520</v>
      </c>
      <c r="L359" s="342"/>
      <c r="M359" s="440"/>
      <c r="N359" s="342"/>
      <c r="O359" s="440"/>
      <c r="P359" s="342"/>
      <c r="Q359" s="440"/>
      <c r="R359" s="342">
        <v>13</v>
      </c>
      <c r="S359" s="440">
        <f t="shared" si="49"/>
        <v>1469</v>
      </c>
      <c r="T359" s="342">
        <v>13</v>
      </c>
      <c r="U359" s="440">
        <f t="shared" si="50"/>
        <v>1469</v>
      </c>
      <c r="V359" s="342">
        <v>14</v>
      </c>
      <c r="W359" s="440">
        <f t="shared" si="51"/>
        <v>1582</v>
      </c>
      <c r="X359" s="342"/>
      <c r="Y359" s="440"/>
      <c r="Z359" s="365"/>
      <c r="AA359" s="442"/>
      <c r="AB359" s="365"/>
      <c r="AC359" s="442"/>
      <c r="AD359" s="365"/>
      <c r="AE359" s="442"/>
      <c r="AF359" s="365"/>
      <c r="AG359" s="442"/>
      <c r="AH359" s="365"/>
      <c r="AI359" s="442"/>
    </row>
    <row r="360" spans="2:35" ht="22.5">
      <c r="B360" s="437"/>
      <c r="C360" s="354" t="s">
        <v>2775</v>
      </c>
      <c r="D360" s="350"/>
      <c r="E360" s="927">
        <v>42</v>
      </c>
      <c r="F360" s="438" t="s">
        <v>108</v>
      </c>
      <c r="G360" s="350" t="s">
        <v>2540</v>
      </c>
      <c r="H360" s="438"/>
      <c r="I360" s="446" t="s">
        <v>2487</v>
      </c>
      <c r="J360" s="352">
        <v>79</v>
      </c>
      <c r="K360" s="439">
        <f t="shared" si="48"/>
        <v>3318</v>
      </c>
      <c r="L360" s="342"/>
      <c r="M360" s="440"/>
      <c r="N360" s="342"/>
      <c r="O360" s="440"/>
      <c r="P360" s="342"/>
      <c r="Q360" s="440"/>
      <c r="R360" s="342">
        <v>14</v>
      </c>
      <c r="S360" s="440">
        <f t="shared" si="49"/>
        <v>1106</v>
      </c>
      <c r="T360" s="342">
        <v>14</v>
      </c>
      <c r="U360" s="440">
        <f t="shared" si="50"/>
        <v>1106</v>
      </c>
      <c r="V360" s="342">
        <v>14</v>
      </c>
      <c r="W360" s="440">
        <f t="shared" si="51"/>
        <v>1106</v>
      </c>
      <c r="X360" s="342"/>
      <c r="Y360" s="440"/>
      <c r="Z360" s="365"/>
      <c r="AA360" s="442"/>
      <c r="AB360" s="365"/>
      <c r="AC360" s="442"/>
      <c r="AD360" s="365"/>
      <c r="AE360" s="442"/>
      <c r="AF360" s="365"/>
      <c r="AG360" s="442"/>
      <c r="AH360" s="365"/>
      <c r="AI360" s="442"/>
    </row>
    <row r="361" spans="2:35" ht="22.5">
      <c r="B361" s="437"/>
      <c r="C361" s="355" t="s">
        <v>2776</v>
      </c>
      <c r="D361" s="350"/>
      <c r="E361" s="927">
        <v>40</v>
      </c>
      <c r="F361" s="438" t="s">
        <v>108</v>
      </c>
      <c r="G361" s="350" t="s">
        <v>2540</v>
      </c>
      <c r="H361" s="438"/>
      <c r="I361" s="446" t="s">
        <v>2487</v>
      </c>
      <c r="J361" s="352">
        <v>518</v>
      </c>
      <c r="K361" s="439">
        <f t="shared" si="48"/>
        <v>20720</v>
      </c>
      <c r="L361" s="342"/>
      <c r="M361" s="440"/>
      <c r="N361" s="342"/>
      <c r="O361" s="440"/>
      <c r="P361" s="342"/>
      <c r="Q361" s="440"/>
      <c r="R361" s="342">
        <v>13</v>
      </c>
      <c r="S361" s="440">
        <f t="shared" si="49"/>
        <v>6734</v>
      </c>
      <c r="T361" s="342">
        <v>13</v>
      </c>
      <c r="U361" s="440">
        <f t="shared" si="50"/>
        <v>6734</v>
      </c>
      <c r="V361" s="342">
        <v>14</v>
      </c>
      <c r="W361" s="440">
        <f t="shared" si="51"/>
        <v>7252</v>
      </c>
      <c r="X361" s="342"/>
      <c r="Y361" s="440"/>
      <c r="Z361" s="365"/>
      <c r="AA361" s="442"/>
      <c r="AB361" s="365"/>
      <c r="AC361" s="442"/>
      <c r="AD361" s="365"/>
      <c r="AE361" s="442"/>
      <c r="AF361" s="365"/>
      <c r="AG361" s="442"/>
      <c r="AH361" s="365"/>
      <c r="AI361" s="442"/>
    </row>
    <row r="362" spans="2:35" ht="22.5">
      <c r="B362" s="437"/>
      <c r="C362" s="444" t="s">
        <v>2777</v>
      </c>
      <c r="D362" s="350"/>
      <c r="E362" s="927">
        <v>620</v>
      </c>
      <c r="F362" s="438" t="s">
        <v>108</v>
      </c>
      <c r="G362" s="350" t="s">
        <v>2540</v>
      </c>
      <c r="H362" s="438"/>
      <c r="I362" s="446" t="s">
        <v>2487</v>
      </c>
      <c r="J362" s="352">
        <v>129</v>
      </c>
      <c r="K362" s="439">
        <f t="shared" si="48"/>
        <v>79980</v>
      </c>
      <c r="L362" s="342"/>
      <c r="M362" s="440"/>
      <c r="N362" s="342"/>
      <c r="O362" s="440"/>
      <c r="P362" s="342"/>
      <c r="Q362" s="440"/>
      <c r="R362" s="342">
        <v>206</v>
      </c>
      <c r="S362" s="440">
        <f t="shared" si="49"/>
        <v>26574</v>
      </c>
      <c r="T362" s="342">
        <v>206</v>
      </c>
      <c r="U362" s="440">
        <f t="shared" si="50"/>
        <v>26574</v>
      </c>
      <c r="V362" s="342">
        <v>208</v>
      </c>
      <c r="W362" s="440">
        <f t="shared" si="51"/>
        <v>26832</v>
      </c>
      <c r="X362" s="342"/>
      <c r="Y362" s="440"/>
      <c r="Z362" s="365"/>
      <c r="AA362" s="442"/>
      <c r="AB362" s="365"/>
      <c r="AC362" s="442"/>
      <c r="AD362" s="365"/>
      <c r="AE362" s="442"/>
      <c r="AF362" s="365"/>
      <c r="AG362" s="442"/>
      <c r="AH362" s="365"/>
      <c r="AI362" s="442"/>
    </row>
    <row r="363" spans="2:35" ht="22.5">
      <c r="B363" s="437"/>
      <c r="C363" s="444" t="s">
        <v>2778</v>
      </c>
      <c r="D363" s="350"/>
      <c r="E363" s="927">
        <v>620</v>
      </c>
      <c r="F363" s="438" t="s">
        <v>108</v>
      </c>
      <c r="G363" s="350" t="s">
        <v>2540</v>
      </c>
      <c r="H363" s="438"/>
      <c r="I363" s="446" t="s">
        <v>2487</v>
      </c>
      <c r="J363" s="352">
        <v>129</v>
      </c>
      <c r="K363" s="439">
        <f t="shared" si="48"/>
        <v>79980</v>
      </c>
      <c r="L363" s="342"/>
      <c r="M363" s="440"/>
      <c r="N363" s="342"/>
      <c r="O363" s="440"/>
      <c r="P363" s="342"/>
      <c r="Q363" s="440"/>
      <c r="R363" s="342">
        <v>206</v>
      </c>
      <c r="S363" s="440">
        <f t="shared" si="49"/>
        <v>26574</v>
      </c>
      <c r="T363" s="342">
        <v>206</v>
      </c>
      <c r="U363" s="440">
        <f t="shared" si="50"/>
        <v>26574</v>
      </c>
      <c r="V363" s="342">
        <v>208</v>
      </c>
      <c r="W363" s="440">
        <f t="shared" si="51"/>
        <v>26832</v>
      </c>
      <c r="X363" s="342"/>
      <c r="Y363" s="440"/>
      <c r="Z363" s="365"/>
      <c r="AA363" s="442"/>
      <c r="AB363" s="365"/>
      <c r="AC363" s="442"/>
      <c r="AD363" s="365"/>
      <c r="AE363" s="442"/>
      <c r="AF363" s="365"/>
      <c r="AG363" s="442"/>
      <c r="AH363" s="365"/>
      <c r="AI363" s="442"/>
    </row>
    <row r="364" spans="2:35" ht="22.5">
      <c r="B364" s="437"/>
      <c r="C364" s="444" t="s">
        <v>2779</v>
      </c>
      <c r="D364" s="350"/>
      <c r="E364" s="927">
        <v>610</v>
      </c>
      <c r="F364" s="438" t="s">
        <v>108</v>
      </c>
      <c r="G364" s="350" t="s">
        <v>2540</v>
      </c>
      <c r="H364" s="438"/>
      <c r="I364" s="446" t="s">
        <v>2487</v>
      </c>
      <c r="J364" s="352">
        <v>129</v>
      </c>
      <c r="K364" s="439">
        <f t="shared" si="48"/>
        <v>78690</v>
      </c>
      <c r="L364" s="342"/>
      <c r="M364" s="440"/>
      <c r="N364" s="342"/>
      <c r="O364" s="440"/>
      <c r="P364" s="342"/>
      <c r="Q364" s="440"/>
      <c r="R364" s="342">
        <v>203</v>
      </c>
      <c r="S364" s="440">
        <f t="shared" si="49"/>
        <v>26187</v>
      </c>
      <c r="T364" s="342">
        <v>203</v>
      </c>
      <c r="U364" s="440">
        <f t="shared" si="50"/>
        <v>26187</v>
      </c>
      <c r="V364" s="342">
        <v>204</v>
      </c>
      <c r="W364" s="440">
        <f t="shared" si="51"/>
        <v>26316</v>
      </c>
      <c r="X364" s="342"/>
      <c r="Y364" s="440"/>
      <c r="Z364" s="365"/>
      <c r="AA364" s="442"/>
      <c r="AB364" s="365"/>
      <c r="AC364" s="442"/>
      <c r="AD364" s="365"/>
      <c r="AE364" s="442"/>
      <c r="AF364" s="365"/>
      <c r="AG364" s="442"/>
      <c r="AH364" s="365"/>
      <c r="AI364" s="442"/>
    </row>
    <row r="365" spans="2:35" ht="22.5">
      <c r="B365" s="437"/>
      <c r="C365" s="444" t="s">
        <v>2780</v>
      </c>
      <c r="D365" s="350"/>
      <c r="E365" s="927">
        <v>50</v>
      </c>
      <c r="F365" s="438" t="s">
        <v>108</v>
      </c>
      <c r="G365" s="350" t="s">
        <v>2540</v>
      </c>
      <c r="H365" s="438"/>
      <c r="I365" s="446" t="s">
        <v>2487</v>
      </c>
      <c r="J365" s="352">
        <v>61</v>
      </c>
      <c r="K365" s="439">
        <f t="shared" si="48"/>
        <v>3050</v>
      </c>
      <c r="L365" s="342"/>
      <c r="M365" s="440"/>
      <c r="N365" s="342"/>
      <c r="O365" s="440"/>
      <c r="P365" s="342"/>
      <c r="Q365" s="440"/>
      <c r="R365" s="342">
        <v>16</v>
      </c>
      <c r="S365" s="440">
        <f t="shared" si="49"/>
        <v>976</v>
      </c>
      <c r="T365" s="342">
        <v>16</v>
      </c>
      <c r="U365" s="440">
        <f t="shared" si="50"/>
        <v>976</v>
      </c>
      <c r="V365" s="342">
        <v>18</v>
      </c>
      <c r="W365" s="440">
        <f t="shared" si="51"/>
        <v>1098</v>
      </c>
      <c r="X365" s="342"/>
      <c r="Y365" s="440"/>
      <c r="Z365" s="365"/>
      <c r="AA365" s="442"/>
      <c r="AB365" s="365"/>
      <c r="AC365" s="442"/>
      <c r="AD365" s="365"/>
      <c r="AE365" s="442"/>
      <c r="AF365" s="365"/>
      <c r="AG365" s="442"/>
      <c r="AH365" s="365"/>
      <c r="AI365" s="442"/>
    </row>
    <row r="366" spans="2:35" ht="22.5">
      <c r="B366" s="437"/>
      <c r="C366" s="355" t="s">
        <v>2781</v>
      </c>
      <c r="D366" s="350"/>
      <c r="E366" s="927">
        <v>6</v>
      </c>
      <c r="F366" s="438" t="s">
        <v>108</v>
      </c>
      <c r="G366" s="350" t="s">
        <v>2540</v>
      </c>
      <c r="H366" s="438"/>
      <c r="I366" s="446" t="s">
        <v>2487</v>
      </c>
      <c r="J366" s="352">
        <v>645</v>
      </c>
      <c r="K366" s="439">
        <f t="shared" si="48"/>
        <v>3870</v>
      </c>
      <c r="L366" s="342"/>
      <c r="M366" s="440"/>
      <c r="N366" s="342"/>
      <c r="O366" s="440"/>
      <c r="P366" s="342"/>
      <c r="Q366" s="440"/>
      <c r="R366" s="342">
        <v>2</v>
      </c>
      <c r="S366" s="440">
        <f t="shared" si="49"/>
        <v>1290</v>
      </c>
      <c r="T366" s="342">
        <v>2</v>
      </c>
      <c r="U366" s="440">
        <f t="shared" si="50"/>
        <v>1290</v>
      </c>
      <c r="V366" s="342">
        <v>2</v>
      </c>
      <c r="W366" s="440">
        <f t="shared" si="51"/>
        <v>1290</v>
      </c>
      <c r="X366" s="342"/>
      <c r="Y366" s="440"/>
      <c r="Z366" s="365"/>
      <c r="AA366" s="442"/>
      <c r="AB366" s="365"/>
      <c r="AC366" s="442"/>
      <c r="AD366" s="365"/>
      <c r="AE366" s="442"/>
      <c r="AF366" s="365"/>
      <c r="AG366" s="442"/>
      <c r="AH366" s="365"/>
      <c r="AI366" s="442"/>
    </row>
    <row r="367" spans="2:35" ht="22.5">
      <c r="B367" s="437"/>
      <c r="C367" s="444" t="s">
        <v>2782</v>
      </c>
      <c r="D367" s="350"/>
      <c r="E367" s="927">
        <v>40</v>
      </c>
      <c r="F367" s="438" t="s">
        <v>108</v>
      </c>
      <c r="G367" s="350" t="s">
        <v>2540</v>
      </c>
      <c r="H367" s="438"/>
      <c r="I367" s="446" t="s">
        <v>2487</v>
      </c>
      <c r="J367" s="352">
        <v>1498</v>
      </c>
      <c r="K367" s="439">
        <f t="shared" si="48"/>
        <v>59920</v>
      </c>
      <c r="L367" s="342"/>
      <c r="M367" s="440"/>
      <c r="N367" s="342"/>
      <c r="O367" s="440"/>
      <c r="P367" s="342"/>
      <c r="Q367" s="440"/>
      <c r="R367" s="342">
        <v>13</v>
      </c>
      <c r="S367" s="440">
        <f t="shared" si="49"/>
        <v>19474</v>
      </c>
      <c r="T367" s="342">
        <v>13</v>
      </c>
      <c r="U367" s="440">
        <f t="shared" si="50"/>
        <v>19474</v>
      </c>
      <c r="V367" s="342">
        <v>14</v>
      </c>
      <c r="W367" s="440">
        <f t="shared" si="51"/>
        <v>20972</v>
      </c>
      <c r="X367" s="342"/>
      <c r="Y367" s="440"/>
      <c r="Z367" s="365"/>
      <c r="AA367" s="442"/>
      <c r="AB367" s="365"/>
      <c r="AC367" s="442"/>
      <c r="AD367" s="365"/>
      <c r="AE367" s="442"/>
      <c r="AF367" s="365"/>
      <c r="AG367" s="442"/>
      <c r="AH367" s="365"/>
      <c r="AI367" s="442"/>
    </row>
    <row r="368" spans="2:35" ht="67.5">
      <c r="B368" s="437"/>
      <c r="C368" s="444" t="s">
        <v>2783</v>
      </c>
      <c r="D368" s="350"/>
      <c r="E368" s="927">
        <v>20</v>
      </c>
      <c r="F368" s="438" t="s">
        <v>115</v>
      </c>
      <c r="G368" s="350" t="s">
        <v>2540</v>
      </c>
      <c r="H368" s="438"/>
      <c r="I368" s="446" t="s">
        <v>2487</v>
      </c>
      <c r="J368" s="352">
        <v>2487</v>
      </c>
      <c r="K368" s="439">
        <f t="shared" si="48"/>
        <v>49740</v>
      </c>
      <c r="L368" s="342"/>
      <c r="M368" s="440"/>
      <c r="N368" s="342"/>
      <c r="O368" s="440"/>
      <c r="P368" s="342"/>
      <c r="Q368" s="440"/>
      <c r="R368" s="342">
        <v>7</v>
      </c>
      <c r="S368" s="440">
        <f t="shared" si="49"/>
        <v>17409</v>
      </c>
      <c r="T368" s="342">
        <v>7</v>
      </c>
      <c r="U368" s="440">
        <f t="shared" si="50"/>
        <v>17409</v>
      </c>
      <c r="V368" s="342">
        <v>6</v>
      </c>
      <c r="W368" s="440">
        <f t="shared" si="51"/>
        <v>14922</v>
      </c>
      <c r="X368" s="342"/>
      <c r="Y368" s="440"/>
      <c r="Z368" s="365"/>
      <c r="AA368" s="442"/>
      <c r="AB368" s="365"/>
      <c r="AC368" s="442"/>
      <c r="AD368" s="365"/>
      <c r="AE368" s="442"/>
      <c r="AF368" s="365"/>
      <c r="AG368" s="442"/>
      <c r="AH368" s="365"/>
      <c r="AI368" s="442"/>
    </row>
    <row r="369" spans="2:35" ht="67.5">
      <c r="B369" s="437"/>
      <c r="C369" s="444" t="s">
        <v>2784</v>
      </c>
      <c r="D369" s="350"/>
      <c r="E369" s="927">
        <v>20</v>
      </c>
      <c r="F369" s="438" t="s">
        <v>115</v>
      </c>
      <c r="G369" s="350" t="s">
        <v>2540</v>
      </c>
      <c r="H369" s="438"/>
      <c r="I369" s="446" t="s">
        <v>2487</v>
      </c>
      <c r="J369" s="352">
        <v>1980</v>
      </c>
      <c r="K369" s="439">
        <f t="shared" si="48"/>
        <v>39600</v>
      </c>
      <c r="L369" s="342"/>
      <c r="M369" s="440"/>
      <c r="N369" s="342"/>
      <c r="O369" s="440"/>
      <c r="P369" s="342"/>
      <c r="Q369" s="440"/>
      <c r="R369" s="342">
        <v>7</v>
      </c>
      <c r="S369" s="440">
        <f t="shared" si="49"/>
        <v>13860</v>
      </c>
      <c r="T369" s="342">
        <v>7</v>
      </c>
      <c r="U369" s="440">
        <f t="shared" si="50"/>
        <v>13860</v>
      </c>
      <c r="V369" s="342">
        <v>6</v>
      </c>
      <c r="W369" s="440">
        <f t="shared" si="51"/>
        <v>11880</v>
      </c>
      <c r="X369" s="342"/>
      <c r="Y369" s="440"/>
      <c r="Z369" s="365"/>
      <c r="AA369" s="442"/>
      <c r="AB369" s="365"/>
      <c r="AC369" s="442"/>
      <c r="AD369" s="365"/>
      <c r="AE369" s="442"/>
      <c r="AF369" s="365"/>
      <c r="AG369" s="442"/>
      <c r="AH369" s="365"/>
      <c r="AI369" s="442"/>
    </row>
    <row r="370" spans="2:35" ht="78.75">
      <c r="B370" s="437"/>
      <c r="C370" s="444" t="s">
        <v>2785</v>
      </c>
      <c r="D370" s="350"/>
      <c r="E370" s="927">
        <v>20</v>
      </c>
      <c r="F370" s="438" t="s">
        <v>115</v>
      </c>
      <c r="G370" s="350" t="s">
        <v>2540</v>
      </c>
      <c r="H370" s="438"/>
      <c r="I370" s="446" t="s">
        <v>2487</v>
      </c>
      <c r="J370" s="352">
        <v>2190</v>
      </c>
      <c r="K370" s="439">
        <f t="shared" si="48"/>
        <v>43800</v>
      </c>
      <c r="L370" s="342"/>
      <c r="M370" s="440"/>
      <c r="N370" s="342"/>
      <c r="O370" s="440"/>
      <c r="P370" s="342"/>
      <c r="Q370" s="440"/>
      <c r="R370" s="342">
        <v>7</v>
      </c>
      <c r="S370" s="440">
        <f t="shared" si="49"/>
        <v>15330</v>
      </c>
      <c r="T370" s="342">
        <v>7</v>
      </c>
      <c r="U370" s="440">
        <f t="shared" si="50"/>
        <v>15330</v>
      </c>
      <c r="V370" s="342">
        <v>6</v>
      </c>
      <c r="W370" s="440">
        <f t="shared" si="51"/>
        <v>13140</v>
      </c>
      <c r="X370" s="342"/>
      <c r="Y370" s="440"/>
      <c r="Z370" s="365"/>
      <c r="AA370" s="442"/>
      <c r="AB370" s="365"/>
      <c r="AC370" s="442"/>
      <c r="AD370" s="365"/>
      <c r="AE370" s="442"/>
      <c r="AF370" s="365"/>
      <c r="AG370" s="442"/>
      <c r="AH370" s="365"/>
      <c r="AI370" s="442"/>
    </row>
    <row r="371" spans="2:35" ht="22.5">
      <c r="B371" s="437"/>
      <c r="C371" s="444" t="s">
        <v>2786</v>
      </c>
      <c r="D371" s="350"/>
      <c r="E371" s="927">
        <v>5</v>
      </c>
      <c r="F371" s="438" t="s">
        <v>108</v>
      </c>
      <c r="G371" s="350" t="s">
        <v>2540</v>
      </c>
      <c r="H371" s="438"/>
      <c r="I371" s="446" t="s">
        <v>2487</v>
      </c>
      <c r="J371" s="352">
        <v>100</v>
      </c>
      <c r="K371" s="439">
        <f t="shared" si="48"/>
        <v>500</v>
      </c>
      <c r="L371" s="342"/>
      <c r="M371" s="440"/>
      <c r="N371" s="342"/>
      <c r="O371" s="440"/>
      <c r="P371" s="342"/>
      <c r="Q371" s="440"/>
      <c r="R371" s="342">
        <v>2</v>
      </c>
      <c r="S371" s="440">
        <f t="shared" si="49"/>
        <v>200</v>
      </c>
      <c r="T371" s="342">
        <v>2</v>
      </c>
      <c r="U371" s="440">
        <f t="shared" si="50"/>
        <v>200</v>
      </c>
      <c r="V371" s="342">
        <v>1</v>
      </c>
      <c r="W371" s="440">
        <f t="shared" si="51"/>
        <v>100</v>
      </c>
      <c r="X371" s="342"/>
      <c r="Y371" s="440"/>
      <c r="Z371" s="365"/>
      <c r="AA371" s="442"/>
      <c r="AB371" s="365"/>
      <c r="AC371" s="442"/>
      <c r="AD371" s="365"/>
      <c r="AE371" s="442"/>
      <c r="AF371" s="365"/>
      <c r="AG371" s="442"/>
      <c r="AH371" s="365"/>
      <c r="AI371" s="442"/>
    </row>
    <row r="372" spans="2:35" ht="22.5">
      <c r="B372" s="437"/>
      <c r="C372" s="444" t="s">
        <v>2787</v>
      </c>
      <c r="D372" s="350"/>
      <c r="E372" s="927">
        <v>3</v>
      </c>
      <c r="F372" s="438" t="s">
        <v>108</v>
      </c>
      <c r="G372" s="350" t="s">
        <v>2540</v>
      </c>
      <c r="H372" s="438"/>
      <c r="I372" s="446" t="s">
        <v>2487</v>
      </c>
      <c r="J372" s="352">
        <v>335</v>
      </c>
      <c r="K372" s="439">
        <f t="shared" si="48"/>
        <v>1005</v>
      </c>
      <c r="L372" s="342"/>
      <c r="M372" s="440"/>
      <c r="N372" s="342"/>
      <c r="O372" s="440"/>
      <c r="P372" s="342"/>
      <c r="Q372" s="440"/>
      <c r="R372" s="342">
        <v>1</v>
      </c>
      <c r="S372" s="440">
        <f t="shared" si="49"/>
        <v>335</v>
      </c>
      <c r="T372" s="342">
        <v>1</v>
      </c>
      <c r="U372" s="440">
        <f t="shared" si="50"/>
        <v>335</v>
      </c>
      <c r="V372" s="342">
        <v>1</v>
      </c>
      <c r="W372" s="440">
        <f t="shared" si="51"/>
        <v>335</v>
      </c>
      <c r="X372" s="342"/>
      <c r="Y372" s="440"/>
      <c r="Z372" s="365"/>
      <c r="AA372" s="442"/>
      <c r="AB372" s="365"/>
      <c r="AC372" s="442"/>
      <c r="AD372" s="365"/>
      <c r="AE372" s="442"/>
      <c r="AF372" s="365"/>
      <c r="AG372" s="442"/>
      <c r="AH372" s="365"/>
      <c r="AI372" s="442"/>
    </row>
    <row r="373" spans="2:35" ht="22.5">
      <c r="B373" s="399"/>
      <c r="C373" s="445" t="s">
        <v>2788</v>
      </c>
      <c r="D373" s="350"/>
      <c r="E373" s="927">
        <v>40</v>
      </c>
      <c r="F373" s="438" t="s">
        <v>108</v>
      </c>
      <c r="G373" s="350" t="s">
        <v>2540</v>
      </c>
      <c r="H373" s="438"/>
      <c r="I373" s="446" t="s">
        <v>2487</v>
      </c>
      <c r="J373" s="446">
        <v>64</v>
      </c>
      <c r="K373" s="439">
        <f t="shared" si="48"/>
        <v>2560</v>
      </c>
      <c r="L373" s="342"/>
      <c r="M373" s="440"/>
      <c r="N373" s="342"/>
      <c r="O373" s="440"/>
      <c r="P373" s="342"/>
      <c r="Q373" s="440"/>
      <c r="R373" s="342">
        <v>13</v>
      </c>
      <c r="S373" s="440">
        <f t="shared" si="49"/>
        <v>832</v>
      </c>
      <c r="T373" s="342">
        <v>13</v>
      </c>
      <c r="U373" s="440">
        <f t="shared" si="50"/>
        <v>832</v>
      </c>
      <c r="V373" s="342">
        <v>14</v>
      </c>
      <c r="W373" s="440">
        <f t="shared" si="51"/>
        <v>896</v>
      </c>
      <c r="X373" s="342"/>
      <c r="Y373" s="440"/>
      <c r="Z373" s="365"/>
      <c r="AA373" s="442"/>
      <c r="AB373" s="365"/>
      <c r="AC373" s="442"/>
      <c r="AD373" s="365"/>
      <c r="AE373" s="442"/>
      <c r="AF373" s="365"/>
      <c r="AG373" s="442"/>
      <c r="AH373" s="365"/>
      <c r="AI373" s="442"/>
    </row>
    <row r="374" spans="2:35" ht="22.5">
      <c r="B374" s="399"/>
      <c r="C374" s="445" t="s">
        <v>2789</v>
      </c>
      <c r="D374" s="350"/>
      <c r="E374" s="927">
        <v>3</v>
      </c>
      <c r="F374" s="438" t="s">
        <v>108</v>
      </c>
      <c r="G374" s="350" t="s">
        <v>2540</v>
      </c>
      <c r="H374" s="438"/>
      <c r="I374" s="446" t="s">
        <v>2487</v>
      </c>
      <c r="J374" s="446">
        <v>870</v>
      </c>
      <c r="K374" s="439">
        <f t="shared" si="48"/>
        <v>2610</v>
      </c>
      <c r="L374" s="342"/>
      <c r="M374" s="440"/>
      <c r="N374" s="342"/>
      <c r="O374" s="440"/>
      <c r="P374" s="342"/>
      <c r="Q374" s="440"/>
      <c r="R374" s="342">
        <v>1</v>
      </c>
      <c r="S374" s="440">
        <f t="shared" si="49"/>
        <v>870</v>
      </c>
      <c r="T374" s="342">
        <v>1</v>
      </c>
      <c r="U374" s="440">
        <f t="shared" si="50"/>
        <v>870</v>
      </c>
      <c r="V374" s="342">
        <v>1</v>
      </c>
      <c r="W374" s="440">
        <f t="shared" si="51"/>
        <v>870</v>
      </c>
      <c r="X374" s="342"/>
      <c r="Y374" s="440"/>
      <c r="Z374" s="365"/>
      <c r="AA374" s="442"/>
      <c r="AB374" s="365"/>
      <c r="AC374" s="442"/>
      <c r="AD374" s="365"/>
      <c r="AE374" s="442"/>
      <c r="AF374" s="365"/>
      <c r="AG374" s="442"/>
      <c r="AH374" s="365"/>
      <c r="AI374" s="442"/>
    </row>
    <row r="375" spans="2:35" ht="22.5">
      <c r="B375" s="348"/>
      <c r="C375" s="443" t="s">
        <v>2790</v>
      </c>
      <c r="D375" s="350"/>
      <c r="E375" s="927">
        <v>20</v>
      </c>
      <c r="F375" s="438" t="s">
        <v>115</v>
      </c>
      <c r="G375" s="350" t="s">
        <v>2540</v>
      </c>
      <c r="H375" s="438"/>
      <c r="I375" s="446" t="s">
        <v>2487</v>
      </c>
      <c r="J375" s="446">
        <v>179</v>
      </c>
      <c r="K375" s="439">
        <f t="shared" si="48"/>
        <v>3580</v>
      </c>
      <c r="L375" s="342"/>
      <c r="M375" s="440"/>
      <c r="N375" s="342"/>
      <c r="O375" s="440"/>
      <c r="P375" s="342"/>
      <c r="Q375" s="440"/>
      <c r="R375" s="342">
        <v>7</v>
      </c>
      <c r="S375" s="440">
        <f t="shared" si="49"/>
        <v>1253</v>
      </c>
      <c r="T375" s="342">
        <v>7</v>
      </c>
      <c r="U375" s="440">
        <f t="shared" si="50"/>
        <v>1253</v>
      </c>
      <c r="V375" s="342">
        <v>6</v>
      </c>
      <c r="W375" s="440">
        <f t="shared" si="51"/>
        <v>1074</v>
      </c>
      <c r="X375" s="342"/>
      <c r="Y375" s="440"/>
      <c r="Z375" s="365"/>
      <c r="AA375" s="442"/>
      <c r="AB375" s="365"/>
      <c r="AC375" s="442"/>
      <c r="AD375" s="365"/>
      <c r="AE375" s="442"/>
      <c r="AF375" s="365"/>
      <c r="AG375" s="442"/>
      <c r="AH375" s="365"/>
      <c r="AI375" s="442"/>
    </row>
    <row r="376" spans="2:35" ht="22.5">
      <c r="B376" s="348"/>
      <c r="C376" s="443" t="s">
        <v>2791</v>
      </c>
      <c r="D376" s="350"/>
      <c r="E376" s="927">
        <v>20</v>
      </c>
      <c r="F376" s="438" t="s">
        <v>115</v>
      </c>
      <c r="G376" s="350" t="s">
        <v>2540</v>
      </c>
      <c r="H376" s="438"/>
      <c r="I376" s="446" t="s">
        <v>2487</v>
      </c>
      <c r="J376" s="446">
        <v>179</v>
      </c>
      <c r="K376" s="439">
        <f t="shared" si="48"/>
        <v>3580</v>
      </c>
      <c r="L376" s="342"/>
      <c r="M376" s="440"/>
      <c r="N376" s="342"/>
      <c r="O376" s="440"/>
      <c r="P376" s="342"/>
      <c r="Q376" s="440"/>
      <c r="R376" s="342">
        <v>7</v>
      </c>
      <c r="S376" s="440">
        <f t="shared" si="49"/>
        <v>1253</v>
      </c>
      <c r="T376" s="342">
        <v>7</v>
      </c>
      <c r="U376" s="440">
        <f t="shared" si="50"/>
        <v>1253</v>
      </c>
      <c r="V376" s="342">
        <v>6</v>
      </c>
      <c r="W376" s="440">
        <f t="shared" si="51"/>
        <v>1074</v>
      </c>
      <c r="X376" s="342"/>
      <c r="Y376" s="440"/>
      <c r="Z376" s="365"/>
      <c r="AA376" s="442"/>
      <c r="AB376" s="365"/>
      <c r="AC376" s="442"/>
      <c r="AD376" s="365"/>
      <c r="AE376" s="442"/>
      <c r="AF376" s="365"/>
      <c r="AG376" s="442"/>
      <c r="AH376" s="365"/>
      <c r="AI376" s="442"/>
    </row>
    <row r="377" spans="2:35" ht="22.5">
      <c r="B377" s="348"/>
      <c r="C377" s="443" t="s">
        <v>2792</v>
      </c>
      <c r="D377" s="350"/>
      <c r="E377" s="927">
        <v>20</v>
      </c>
      <c r="F377" s="438" t="s">
        <v>115</v>
      </c>
      <c r="G377" s="350" t="s">
        <v>2540</v>
      </c>
      <c r="H377" s="438"/>
      <c r="I377" s="446" t="s">
        <v>2487</v>
      </c>
      <c r="J377" s="446">
        <v>179</v>
      </c>
      <c r="K377" s="439">
        <f t="shared" si="48"/>
        <v>3580</v>
      </c>
      <c r="L377" s="342"/>
      <c r="M377" s="440"/>
      <c r="N377" s="342"/>
      <c r="O377" s="440"/>
      <c r="P377" s="342"/>
      <c r="Q377" s="440"/>
      <c r="R377" s="342">
        <v>7</v>
      </c>
      <c r="S377" s="440">
        <f t="shared" si="49"/>
        <v>1253</v>
      </c>
      <c r="T377" s="342">
        <v>7</v>
      </c>
      <c r="U377" s="440">
        <f t="shared" si="50"/>
        <v>1253</v>
      </c>
      <c r="V377" s="342">
        <v>6</v>
      </c>
      <c r="W377" s="440">
        <f t="shared" si="51"/>
        <v>1074</v>
      </c>
      <c r="X377" s="342"/>
      <c r="Y377" s="440"/>
      <c r="Z377" s="365"/>
      <c r="AA377" s="442"/>
      <c r="AB377" s="365"/>
      <c r="AC377" s="442"/>
      <c r="AD377" s="365"/>
      <c r="AE377" s="442"/>
      <c r="AF377" s="365"/>
      <c r="AG377" s="442"/>
      <c r="AH377" s="365"/>
      <c r="AI377" s="442"/>
    </row>
    <row r="378" spans="2:35" ht="22.5">
      <c r="B378" s="348"/>
      <c r="C378" s="443" t="s">
        <v>2793</v>
      </c>
      <c r="D378" s="350"/>
      <c r="E378" s="927">
        <v>20</v>
      </c>
      <c r="F378" s="438" t="s">
        <v>115</v>
      </c>
      <c r="G378" s="350" t="s">
        <v>2540</v>
      </c>
      <c r="H378" s="438"/>
      <c r="I378" s="446" t="s">
        <v>2487</v>
      </c>
      <c r="J378" s="446">
        <v>179</v>
      </c>
      <c r="K378" s="439">
        <f t="shared" si="48"/>
        <v>3580</v>
      </c>
      <c r="L378" s="342"/>
      <c r="M378" s="440"/>
      <c r="N378" s="342"/>
      <c r="O378" s="440"/>
      <c r="P378" s="342"/>
      <c r="Q378" s="440"/>
      <c r="R378" s="342">
        <v>7</v>
      </c>
      <c r="S378" s="440">
        <f t="shared" si="49"/>
        <v>1253</v>
      </c>
      <c r="T378" s="342">
        <v>7</v>
      </c>
      <c r="U378" s="440">
        <f t="shared" si="50"/>
        <v>1253</v>
      </c>
      <c r="V378" s="342">
        <v>6</v>
      </c>
      <c r="W378" s="440">
        <f t="shared" si="51"/>
        <v>1074</v>
      </c>
      <c r="X378" s="342"/>
      <c r="Y378" s="440"/>
      <c r="Z378" s="365"/>
      <c r="AA378" s="442"/>
      <c r="AB378" s="365"/>
      <c r="AC378" s="442"/>
      <c r="AD378" s="365"/>
      <c r="AE378" s="442"/>
      <c r="AF378" s="365"/>
      <c r="AG378" s="442"/>
      <c r="AH378" s="365"/>
      <c r="AI378" s="442"/>
    </row>
    <row r="379" spans="2:35" ht="22.5">
      <c r="B379" s="348"/>
      <c r="C379" s="443" t="s">
        <v>2794</v>
      </c>
      <c r="D379" s="350"/>
      <c r="E379" s="927">
        <v>20</v>
      </c>
      <c r="F379" s="438" t="s">
        <v>115</v>
      </c>
      <c r="G379" s="350" t="s">
        <v>2540</v>
      </c>
      <c r="H379" s="438"/>
      <c r="I379" s="446" t="s">
        <v>2487</v>
      </c>
      <c r="J379" s="446">
        <v>179</v>
      </c>
      <c r="K379" s="439">
        <f t="shared" si="48"/>
        <v>3580</v>
      </c>
      <c r="L379" s="342"/>
      <c r="M379" s="440"/>
      <c r="N379" s="342"/>
      <c r="O379" s="440"/>
      <c r="P379" s="342"/>
      <c r="Q379" s="440"/>
      <c r="R379" s="342">
        <v>7</v>
      </c>
      <c r="S379" s="440">
        <f t="shared" si="49"/>
        <v>1253</v>
      </c>
      <c r="T379" s="342">
        <v>7</v>
      </c>
      <c r="U379" s="440">
        <f t="shared" si="50"/>
        <v>1253</v>
      </c>
      <c r="V379" s="342">
        <v>6</v>
      </c>
      <c r="W379" s="440">
        <f t="shared" si="51"/>
        <v>1074</v>
      </c>
      <c r="X379" s="342"/>
      <c r="Y379" s="440"/>
      <c r="Z379" s="365"/>
      <c r="AA379" s="442"/>
      <c r="AB379" s="365"/>
      <c r="AC379" s="442"/>
      <c r="AD379" s="365"/>
      <c r="AE379" s="442"/>
      <c r="AF379" s="365"/>
      <c r="AG379" s="442"/>
      <c r="AH379" s="365"/>
      <c r="AI379" s="442"/>
    </row>
    <row r="380" spans="2:35" ht="22.5">
      <c r="B380" s="348"/>
      <c r="C380" s="443" t="s">
        <v>2795</v>
      </c>
      <c r="D380" s="350"/>
      <c r="E380" s="927">
        <v>20</v>
      </c>
      <c r="F380" s="438" t="s">
        <v>115</v>
      </c>
      <c r="G380" s="350" t="s">
        <v>2540</v>
      </c>
      <c r="H380" s="438"/>
      <c r="I380" s="446" t="s">
        <v>2487</v>
      </c>
      <c r="J380" s="446">
        <v>179</v>
      </c>
      <c r="K380" s="439">
        <f t="shared" si="48"/>
        <v>3580</v>
      </c>
      <c r="L380" s="342"/>
      <c r="M380" s="440"/>
      <c r="N380" s="342"/>
      <c r="O380" s="440"/>
      <c r="P380" s="342"/>
      <c r="Q380" s="440"/>
      <c r="R380" s="342">
        <v>7</v>
      </c>
      <c r="S380" s="440">
        <f t="shared" si="49"/>
        <v>1253</v>
      </c>
      <c r="T380" s="342">
        <v>7</v>
      </c>
      <c r="U380" s="440">
        <f t="shared" si="50"/>
        <v>1253</v>
      </c>
      <c r="V380" s="342">
        <v>6</v>
      </c>
      <c r="W380" s="440">
        <f t="shared" si="51"/>
        <v>1074</v>
      </c>
      <c r="X380" s="342"/>
      <c r="Y380" s="440"/>
      <c r="Z380" s="365"/>
      <c r="AA380" s="442"/>
      <c r="AB380" s="365"/>
      <c r="AC380" s="442"/>
      <c r="AD380" s="365"/>
      <c r="AE380" s="442"/>
      <c r="AF380" s="365"/>
      <c r="AG380" s="442"/>
      <c r="AH380" s="365"/>
      <c r="AI380" s="442"/>
    </row>
    <row r="381" spans="2:35" ht="22.5">
      <c r="B381" s="348"/>
      <c r="C381" s="443" t="s">
        <v>2796</v>
      </c>
      <c r="D381" s="350"/>
      <c r="E381" s="927">
        <v>20</v>
      </c>
      <c r="F381" s="438" t="s">
        <v>115</v>
      </c>
      <c r="G381" s="350" t="s">
        <v>2540</v>
      </c>
      <c r="H381" s="438"/>
      <c r="I381" s="446" t="s">
        <v>2487</v>
      </c>
      <c r="J381" s="446">
        <v>179</v>
      </c>
      <c r="K381" s="439">
        <f t="shared" si="48"/>
        <v>3580</v>
      </c>
      <c r="L381" s="342"/>
      <c r="M381" s="440"/>
      <c r="N381" s="342"/>
      <c r="O381" s="440"/>
      <c r="P381" s="342"/>
      <c r="Q381" s="440"/>
      <c r="R381" s="342">
        <v>7</v>
      </c>
      <c r="S381" s="440">
        <f t="shared" si="49"/>
        <v>1253</v>
      </c>
      <c r="T381" s="342">
        <v>7</v>
      </c>
      <c r="U381" s="440">
        <f t="shared" si="50"/>
        <v>1253</v>
      </c>
      <c r="V381" s="342">
        <v>6</v>
      </c>
      <c r="W381" s="440">
        <f t="shared" si="51"/>
        <v>1074</v>
      </c>
      <c r="X381" s="342"/>
      <c r="Y381" s="440"/>
      <c r="Z381" s="365"/>
      <c r="AA381" s="442"/>
      <c r="AB381" s="365"/>
      <c r="AC381" s="442"/>
      <c r="AD381" s="365"/>
      <c r="AE381" s="442"/>
      <c r="AF381" s="365"/>
      <c r="AG381" s="442"/>
      <c r="AH381" s="365"/>
      <c r="AI381" s="442"/>
    </row>
    <row r="382" spans="2:35" ht="22.5">
      <c r="B382" s="348"/>
      <c r="C382" s="443" t="s">
        <v>2797</v>
      </c>
      <c r="D382" s="350"/>
      <c r="E382" s="927">
        <v>20</v>
      </c>
      <c r="F382" s="438" t="s">
        <v>115</v>
      </c>
      <c r="G382" s="350" t="s">
        <v>2540</v>
      </c>
      <c r="H382" s="438"/>
      <c r="I382" s="446" t="s">
        <v>2487</v>
      </c>
      <c r="J382" s="446">
        <v>179</v>
      </c>
      <c r="K382" s="439">
        <f t="shared" si="48"/>
        <v>3580</v>
      </c>
      <c r="L382" s="342"/>
      <c r="M382" s="440"/>
      <c r="N382" s="342"/>
      <c r="O382" s="440"/>
      <c r="P382" s="342"/>
      <c r="Q382" s="440"/>
      <c r="R382" s="342">
        <v>7</v>
      </c>
      <c r="S382" s="440">
        <f t="shared" si="49"/>
        <v>1253</v>
      </c>
      <c r="T382" s="342">
        <v>7</v>
      </c>
      <c r="U382" s="440">
        <f t="shared" si="50"/>
        <v>1253</v>
      </c>
      <c r="V382" s="342">
        <v>6</v>
      </c>
      <c r="W382" s="440">
        <f t="shared" si="51"/>
        <v>1074</v>
      </c>
      <c r="X382" s="342"/>
      <c r="Y382" s="440"/>
      <c r="Z382" s="365"/>
      <c r="AA382" s="442"/>
      <c r="AB382" s="365"/>
      <c r="AC382" s="442"/>
      <c r="AD382" s="365"/>
      <c r="AE382" s="442"/>
      <c r="AF382" s="365"/>
      <c r="AG382" s="442"/>
      <c r="AH382" s="365"/>
      <c r="AI382" s="442"/>
    </row>
    <row r="383" spans="2:35" ht="22.5">
      <c r="B383" s="348"/>
      <c r="C383" s="443" t="s">
        <v>2798</v>
      </c>
      <c r="D383" s="350"/>
      <c r="E383" s="927">
        <v>20</v>
      </c>
      <c r="F383" s="438" t="s">
        <v>115</v>
      </c>
      <c r="G383" s="350" t="s">
        <v>2540</v>
      </c>
      <c r="H383" s="438"/>
      <c r="I383" s="446" t="s">
        <v>2487</v>
      </c>
      <c r="J383" s="446">
        <v>179</v>
      </c>
      <c r="K383" s="439">
        <f t="shared" si="48"/>
        <v>3580</v>
      </c>
      <c r="L383" s="342"/>
      <c r="M383" s="440"/>
      <c r="N383" s="342"/>
      <c r="O383" s="440"/>
      <c r="P383" s="342"/>
      <c r="Q383" s="440"/>
      <c r="R383" s="342">
        <v>7</v>
      </c>
      <c r="S383" s="440">
        <f t="shared" si="49"/>
        <v>1253</v>
      </c>
      <c r="T383" s="342">
        <v>7</v>
      </c>
      <c r="U383" s="440">
        <f t="shared" si="50"/>
        <v>1253</v>
      </c>
      <c r="V383" s="342">
        <v>6</v>
      </c>
      <c r="W383" s="440">
        <f t="shared" si="51"/>
        <v>1074</v>
      </c>
      <c r="X383" s="342"/>
      <c r="Y383" s="440"/>
      <c r="Z383" s="365"/>
      <c r="AA383" s="442"/>
      <c r="AB383" s="365"/>
      <c r="AC383" s="442"/>
      <c r="AD383" s="365"/>
      <c r="AE383" s="442"/>
      <c r="AF383" s="365"/>
      <c r="AG383" s="442"/>
      <c r="AH383" s="365"/>
      <c r="AI383" s="442"/>
    </row>
    <row r="384" spans="2:35" ht="22.5">
      <c r="B384" s="348"/>
      <c r="C384" s="443" t="s">
        <v>2799</v>
      </c>
      <c r="D384" s="350"/>
      <c r="E384" s="927">
        <v>20</v>
      </c>
      <c r="F384" s="438" t="s">
        <v>115</v>
      </c>
      <c r="G384" s="350" t="s">
        <v>2540</v>
      </c>
      <c r="H384" s="438"/>
      <c r="I384" s="446" t="s">
        <v>2487</v>
      </c>
      <c r="J384" s="446">
        <v>179</v>
      </c>
      <c r="K384" s="439">
        <f t="shared" si="48"/>
        <v>3580</v>
      </c>
      <c r="L384" s="342"/>
      <c r="M384" s="440"/>
      <c r="N384" s="342"/>
      <c r="O384" s="440"/>
      <c r="P384" s="342"/>
      <c r="Q384" s="440"/>
      <c r="R384" s="342">
        <v>7</v>
      </c>
      <c r="S384" s="440">
        <f t="shared" si="49"/>
        <v>1253</v>
      </c>
      <c r="T384" s="342">
        <v>7</v>
      </c>
      <c r="U384" s="440">
        <f t="shared" si="50"/>
        <v>1253</v>
      </c>
      <c r="V384" s="342">
        <v>6</v>
      </c>
      <c r="W384" s="440">
        <f t="shared" si="51"/>
        <v>1074</v>
      </c>
      <c r="X384" s="342"/>
      <c r="Y384" s="440"/>
      <c r="Z384" s="365"/>
      <c r="AA384" s="442"/>
      <c r="AB384" s="365"/>
      <c r="AC384" s="442"/>
      <c r="AD384" s="365"/>
      <c r="AE384" s="442"/>
      <c r="AF384" s="365"/>
      <c r="AG384" s="442"/>
      <c r="AH384" s="365"/>
      <c r="AI384" s="442"/>
    </row>
    <row r="385" spans="2:35" ht="22.5">
      <c r="B385" s="348"/>
      <c r="C385" s="443" t="s">
        <v>2800</v>
      </c>
      <c r="D385" s="350"/>
      <c r="E385" s="927">
        <v>20</v>
      </c>
      <c r="F385" s="438" t="s">
        <v>115</v>
      </c>
      <c r="G385" s="350" t="s">
        <v>2540</v>
      </c>
      <c r="H385" s="438"/>
      <c r="I385" s="446" t="s">
        <v>2487</v>
      </c>
      <c r="J385" s="446">
        <v>179</v>
      </c>
      <c r="K385" s="439">
        <f t="shared" si="48"/>
        <v>3580</v>
      </c>
      <c r="L385" s="342"/>
      <c r="M385" s="440"/>
      <c r="N385" s="342"/>
      <c r="O385" s="440"/>
      <c r="P385" s="342"/>
      <c r="Q385" s="440"/>
      <c r="R385" s="342">
        <v>7</v>
      </c>
      <c r="S385" s="440">
        <f t="shared" si="49"/>
        <v>1253</v>
      </c>
      <c r="T385" s="342">
        <v>7</v>
      </c>
      <c r="U385" s="440">
        <f t="shared" si="50"/>
        <v>1253</v>
      </c>
      <c r="V385" s="342">
        <v>6</v>
      </c>
      <c r="W385" s="440">
        <f t="shared" si="51"/>
        <v>1074</v>
      </c>
      <c r="X385" s="342"/>
      <c r="Y385" s="440"/>
      <c r="Z385" s="365"/>
      <c r="AA385" s="442"/>
      <c r="AB385" s="365"/>
      <c r="AC385" s="442"/>
      <c r="AD385" s="365"/>
      <c r="AE385" s="442"/>
      <c r="AF385" s="365"/>
      <c r="AG385" s="442"/>
      <c r="AH385" s="365"/>
      <c r="AI385" s="442"/>
    </row>
    <row r="386" spans="2:35" ht="22.5">
      <c r="B386" s="348"/>
      <c r="C386" s="443" t="s">
        <v>2801</v>
      </c>
      <c r="D386" s="350"/>
      <c r="E386" s="927">
        <v>20</v>
      </c>
      <c r="F386" s="438" t="s">
        <v>115</v>
      </c>
      <c r="G386" s="350" t="s">
        <v>2540</v>
      </c>
      <c r="H386" s="438"/>
      <c r="I386" s="446" t="s">
        <v>2487</v>
      </c>
      <c r="J386" s="446">
        <v>179</v>
      </c>
      <c r="K386" s="439">
        <f t="shared" si="48"/>
        <v>3580</v>
      </c>
      <c r="L386" s="342"/>
      <c r="M386" s="440"/>
      <c r="N386" s="342"/>
      <c r="O386" s="440"/>
      <c r="P386" s="342"/>
      <c r="Q386" s="440"/>
      <c r="R386" s="342">
        <v>7</v>
      </c>
      <c r="S386" s="440">
        <f t="shared" si="49"/>
        <v>1253</v>
      </c>
      <c r="T386" s="342">
        <v>7</v>
      </c>
      <c r="U386" s="440">
        <f t="shared" si="50"/>
        <v>1253</v>
      </c>
      <c r="V386" s="342">
        <v>6</v>
      </c>
      <c r="W386" s="440">
        <f t="shared" si="51"/>
        <v>1074</v>
      </c>
      <c r="X386" s="342"/>
      <c r="Y386" s="440"/>
      <c r="Z386" s="365"/>
      <c r="AA386" s="442"/>
      <c r="AB386" s="365"/>
      <c r="AC386" s="442"/>
      <c r="AD386" s="365"/>
      <c r="AE386" s="442"/>
      <c r="AF386" s="365"/>
      <c r="AG386" s="442"/>
      <c r="AH386" s="365"/>
      <c r="AI386" s="442"/>
    </row>
    <row r="387" spans="2:35" ht="22.5">
      <c r="B387" s="348"/>
      <c r="C387" s="443" t="s">
        <v>2802</v>
      </c>
      <c r="D387" s="350"/>
      <c r="E387" s="927">
        <v>20</v>
      </c>
      <c r="F387" s="438" t="s">
        <v>115</v>
      </c>
      <c r="G387" s="350" t="s">
        <v>2540</v>
      </c>
      <c r="H387" s="438"/>
      <c r="I387" s="446" t="s">
        <v>2487</v>
      </c>
      <c r="J387" s="446">
        <v>179</v>
      </c>
      <c r="K387" s="439">
        <f t="shared" si="48"/>
        <v>3580</v>
      </c>
      <c r="L387" s="342"/>
      <c r="M387" s="440"/>
      <c r="N387" s="342"/>
      <c r="O387" s="440"/>
      <c r="P387" s="342"/>
      <c r="Q387" s="440"/>
      <c r="R387" s="342">
        <v>7</v>
      </c>
      <c r="S387" s="440">
        <f t="shared" si="49"/>
        <v>1253</v>
      </c>
      <c r="T387" s="342">
        <v>7</v>
      </c>
      <c r="U387" s="440">
        <f t="shared" si="50"/>
        <v>1253</v>
      </c>
      <c r="V387" s="342">
        <v>6</v>
      </c>
      <c r="W387" s="440">
        <f t="shared" si="51"/>
        <v>1074</v>
      </c>
      <c r="X387" s="342"/>
      <c r="Y387" s="440"/>
      <c r="Z387" s="365"/>
      <c r="AA387" s="442"/>
      <c r="AB387" s="365"/>
      <c r="AC387" s="442"/>
      <c r="AD387" s="365"/>
      <c r="AE387" s="442"/>
      <c r="AF387" s="365"/>
      <c r="AG387" s="442"/>
      <c r="AH387" s="365"/>
      <c r="AI387" s="442"/>
    </row>
    <row r="388" spans="2:35" ht="22.5">
      <c r="B388" s="348"/>
      <c r="C388" s="443" t="s">
        <v>2803</v>
      </c>
      <c r="D388" s="350"/>
      <c r="E388" s="927">
        <v>20</v>
      </c>
      <c r="F388" s="438" t="s">
        <v>115</v>
      </c>
      <c r="G388" s="350" t="s">
        <v>2540</v>
      </c>
      <c r="H388" s="438"/>
      <c r="I388" s="446" t="s">
        <v>2487</v>
      </c>
      <c r="J388" s="446">
        <v>179</v>
      </c>
      <c r="K388" s="439">
        <f t="shared" si="48"/>
        <v>3580</v>
      </c>
      <c r="L388" s="342"/>
      <c r="M388" s="440"/>
      <c r="N388" s="342"/>
      <c r="O388" s="440"/>
      <c r="P388" s="342"/>
      <c r="Q388" s="440"/>
      <c r="R388" s="342">
        <v>7</v>
      </c>
      <c r="S388" s="440">
        <f t="shared" si="49"/>
        <v>1253</v>
      </c>
      <c r="T388" s="342">
        <v>7</v>
      </c>
      <c r="U388" s="440">
        <f t="shared" si="50"/>
        <v>1253</v>
      </c>
      <c r="V388" s="342">
        <v>6</v>
      </c>
      <c r="W388" s="440">
        <f t="shared" si="51"/>
        <v>1074</v>
      </c>
      <c r="X388" s="342"/>
      <c r="Y388" s="440"/>
      <c r="Z388" s="365"/>
      <c r="AA388" s="442"/>
      <c r="AB388" s="365"/>
      <c r="AC388" s="442"/>
      <c r="AD388" s="365"/>
      <c r="AE388" s="442"/>
      <c r="AF388" s="365"/>
      <c r="AG388" s="442"/>
      <c r="AH388" s="365"/>
      <c r="AI388" s="442"/>
    </row>
    <row r="389" spans="2:35" ht="22.5">
      <c r="B389" s="348"/>
      <c r="C389" s="443" t="s">
        <v>2804</v>
      </c>
      <c r="D389" s="433"/>
      <c r="E389" s="927">
        <v>20</v>
      </c>
      <c r="F389" s="438" t="s">
        <v>115</v>
      </c>
      <c r="G389" s="350" t="s">
        <v>2540</v>
      </c>
      <c r="H389" s="438"/>
      <c r="I389" s="446" t="s">
        <v>2487</v>
      </c>
      <c r="J389" s="446">
        <v>100</v>
      </c>
      <c r="K389" s="439">
        <f t="shared" si="48"/>
        <v>2000</v>
      </c>
      <c r="L389" s="342"/>
      <c r="M389" s="440"/>
      <c r="N389" s="342"/>
      <c r="O389" s="440"/>
      <c r="P389" s="342"/>
      <c r="Q389" s="440"/>
      <c r="R389" s="342">
        <v>7</v>
      </c>
      <c r="S389" s="440">
        <f t="shared" si="49"/>
        <v>700</v>
      </c>
      <c r="T389" s="342">
        <v>7</v>
      </c>
      <c r="U389" s="440">
        <f t="shared" si="50"/>
        <v>700</v>
      </c>
      <c r="V389" s="342">
        <v>6</v>
      </c>
      <c r="W389" s="440">
        <f t="shared" si="51"/>
        <v>600</v>
      </c>
      <c r="X389" s="342"/>
      <c r="Y389" s="440"/>
      <c r="Z389" s="365"/>
      <c r="AA389" s="442"/>
      <c r="AB389" s="365"/>
      <c r="AC389" s="442"/>
      <c r="AD389" s="365"/>
      <c r="AE389" s="442"/>
      <c r="AF389" s="365"/>
      <c r="AG389" s="442"/>
      <c r="AH389" s="365"/>
      <c r="AI389" s="442"/>
    </row>
    <row r="390" spans="2:35" ht="22.5">
      <c r="B390" s="348"/>
      <c r="C390" s="443" t="s">
        <v>2805</v>
      </c>
      <c r="D390" s="433"/>
      <c r="E390" s="927">
        <v>20</v>
      </c>
      <c r="F390" s="438" t="s">
        <v>115</v>
      </c>
      <c r="G390" s="350" t="s">
        <v>2540</v>
      </c>
      <c r="H390" s="438"/>
      <c r="I390" s="446" t="s">
        <v>2487</v>
      </c>
      <c r="J390" s="446">
        <v>100</v>
      </c>
      <c r="K390" s="439">
        <f t="shared" si="48"/>
        <v>2000</v>
      </c>
      <c r="L390" s="342"/>
      <c r="M390" s="440"/>
      <c r="N390" s="342"/>
      <c r="O390" s="440"/>
      <c r="P390" s="342"/>
      <c r="Q390" s="440"/>
      <c r="R390" s="342">
        <v>7</v>
      </c>
      <c r="S390" s="440">
        <f t="shared" si="49"/>
        <v>700</v>
      </c>
      <c r="T390" s="342">
        <v>7</v>
      </c>
      <c r="U390" s="440">
        <f t="shared" si="50"/>
        <v>700</v>
      </c>
      <c r="V390" s="342">
        <v>6</v>
      </c>
      <c r="W390" s="440">
        <f t="shared" si="51"/>
        <v>600</v>
      </c>
      <c r="X390" s="342"/>
      <c r="Y390" s="440"/>
      <c r="Z390" s="365"/>
      <c r="AA390" s="442"/>
      <c r="AB390" s="365"/>
      <c r="AC390" s="442"/>
      <c r="AD390" s="365"/>
      <c r="AE390" s="442"/>
      <c r="AF390" s="365"/>
      <c r="AG390" s="442"/>
      <c r="AH390" s="365"/>
      <c r="AI390" s="442"/>
    </row>
    <row r="391" spans="2:35" ht="22.5">
      <c r="B391" s="348"/>
      <c r="C391" s="443" t="s">
        <v>2806</v>
      </c>
      <c r="D391" s="433"/>
      <c r="E391" s="927">
        <v>20</v>
      </c>
      <c r="F391" s="438" t="s">
        <v>115</v>
      </c>
      <c r="G391" s="350" t="s">
        <v>2540</v>
      </c>
      <c r="H391" s="438"/>
      <c r="I391" s="446" t="s">
        <v>2487</v>
      </c>
      <c r="J391" s="446">
        <v>100</v>
      </c>
      <c r="K391" s="439">
        <f t="shared" si="48"/>
        <v>2000</v>
      </c>
      <c r="L391" s="342"/>
      <c r="M391" s="440"/>
      <c r="N391" s="342"/>
      <c r="O391" s="440"/>
      <c r="P391" s="342"/>
      <c r="Q391" s="440"/>
      <c r="R391" s="342">
        <v>7</v>
      </c>
      <c r="S391" s="440">
        <f t="shared" si="49"/>
        <v>700</v>
      </c>
      <c r="T391" s="342">
        <v>7</v>
      </c>
      <c r="U391" s="440">
        <f t="shared" si="50"/>
        <v>700</v>
      </c>
      <c r="V391" s="342">
        <v>6</v>
      </c>
      <c r="W391" s="440">
        <f t="shared" si="51"/>
        <v>600</v>
      </c>
      <c r="X391" s="342"/>
      <c r="Y391" s="440"/>
      <c r="Z391" s="365"/>
      <c r="AA391" s="442"/>
      <c r="AB391" s="365"/>
      <c r="AC391" s="442"/>
      <c r="AD391" s="365"/>
      <c r="AE391" s="442"/>
      <c r="AF391" s="365"/>
      <c r="AG391" s="442"/>
      <c r="AH391" s="365"/>
      <c r="AI391" s="442"/>
    </row>
    <row r="392" spans="2:35" ht="22.5">
      <c r="B392" s="348"/>
      <c r="C392" s="443" t="s">
        <v>2807</v>
      </c>
      <c r="D392" s="433"/>
      <c r="E392" s="927">
        <v>20</v>
      </c>
      <c r="F392" s="438" t="s">
        <v>115</v>
      </c>
      <c r="G392" s="350" t="s">
        <v>2540</v>
      </c>
      <c r="H392" s="438"/>
      <c r="I392" s="446" t="s">
        <v>2487</v>
      </c>
      <c r="J392" s="446">
        <v>100</v>
      </c>
      <c r="K392" s="439">
        <f t="shared" si="48"/>
        <v>2000</v>
      </c>
      <c r="L392" s="342"/>
      <c r="M392" s="440"/>
      <c r="N392" s="342"/>
      <c r="O392" s="440"/>
      <c r="P392" s="342"/>
      <c r="Q392" s="440"/>
      <c r="R392" s="342">
        <v>7</v>
      </c>
      <c r="S392" s="440">
        <f t="shared" si="49"/>
        <v>700</v>
      </c>
      <c r="T392" s="342">
        <v>7</v>
      </c>
      <c r="U392" s="440">
        <f t="shared" si="50"/>
        <v>700</v>
      </c>
      <c r="V392" s="342">
        <v>6</v>
      </c>
      <c r="W392" s="440">
        <f t="shared" si="51"/>
        <v>600</v>
      </c>
      <c r="X392" s="342"/>
      <c r="Y392" s="440"/>
      <c r="Z392" s="365"/>
      <c r="AA392" s="442"/>
      <c r="AB392" s="365"/>
      <c r="AC392" s="442"/>
      <c r="AD392" s="365"/>
      <c r="AE392" s="442"/>
      <c r="AF392" s="365"/>
      <c r="AG392" s="442"/>
      <c r="AH392" s="365"/>
      <c r="AI392" s="442"/>
    </row>
    <row r="393" spans="2:35" ht="22.5">
      <c r="B393" s="348"/>
      <c r="C393" s="443" t="s">
        <v>2808</v>
      </c>
      <c r="D393" s="433"/>
      <c r="E393" s="927">
        <v>20</v>
      </c>
      <c r="F393" s="438" t="s">
        <v>115</v>
      </c>
      <c r="G393" s="350" t="s">
        <v>2540</v>
      </c>
      <c r="H393" s="438"/>
      <c r="I393" s="446" t="s">
        <v>2487</v>
      </c>
      <c r="J393" s="446">
        <v>100</v>
      </c>
      <c r="K393" s="439">
        <f t="shared" si="48"/>
        <v>2000</v>
      </c>
      <c r="L393" s="342"/>
      <c r="M393" s="440"/>
      <c r="N393" s="342"/>
      <c r="O393" s="440"/>
      <c r="P393" s="342"/>
      <c r="Q393" s="440"/>
      <c r="R393" s="342">
        <v>7</v>
      </c>
      <c r="S393" s="440">
        <f t="shared" si="49"/>
        <v>700</v>
      </c>
      <c r="T393" s="342">
        <v>7</v>
      </c>
      <c r="U393" s="440">
        <f t="shared" si="50"/>
        <v>700</v>
      </c>
      <c r="V393" s="342">
        <v>6</v>
      </c>
      <c r="W393" s="440">
        <f t="shared" si="51"/>
        <v>600</v>
      </c>
      <c r="X393" s="342"/>
      <c r="Y393" s="440"/>
      <c r="Z393" s="365"/>
      <c r="AA393" s="442"/>
      <c r="AB393" s="365"/>
      <c r="AC393" s="442"/>
      <c r="AD393" s="365"/>
      <c r="AE393" s="442"/>
      <c r="AF393" s="365"/>
      <c r="AG393" s="442"/>
      <c r="AH393" s="365"/>
      <c r="AI393" s="442"/>
    </row>
    <row r="394" spans="2:35" ht="22.5">
      <c r="B394" s="348"/>
      <c r="C394" s="443" t="s">
        <v>2809</v>
      </c>
      <c r="D394" s="433"/>
      <c r="E394" s="927">
        <v>20</v>
      </c>
      <c r="F394" s="438" t="s">
        <v>115</v>
      </c>
      <c r="G394" s="350" t="s">
        <v>2540</v>
      </c>
      <c r="H394" s="438"/>
      <c r="I394" s="446" t="s">
        <v>2487</v>
      </c>
      <c r="J394" s="446">
        <v>100</v>
      </c>
      <c r="K394" s="439">
        <f t="shared" si="48"/>
        <v>2000</v>
      </c>
      <c r="L394" s="342"/>
      <c r="M394" s="440"/>
      <c r="N394" s="342"/>
      <c r="O394" s="440"/>
      <c r="P394" s="342"/>
      <c r="Q394" s="440"/>
      <c r="R394" s="342">
        <v>7</v>
      </c>
      <c r="S394" s="440">
        <f t="shared" si="49"/>
        <v>700</v>
      </c>
      <c r="T394" s="342">
        <v>7</v>
      </c>
      <c r="U394" s="440">
        <f t="shared" si="50"/>
        <v>700</v>
      </c>
      <c r="V394" s="342">
        <v>6</v>
      </c>
      <c r="W394" s="440">
        <f t="shared" si="51"/>
        <v>600</v>
      </c>
      <c r="X394" s="342"/>
      <c r="Y394" s="440"/>
      <c r="Z394" s="365"/>
      <c r="AA394" s="442"/>
      <c r="AB394" s="365"/>
      <c r="AC394" s="442"/>
      <c r="AD394" s="365"/>
      <c r="AE394" s="442"/>
      <c r="AF394" s="365"/>
      <c r="AG394" s="442"/>
      <c r="AH394" s="365"/>
      <c r="AI394" s="442"/>
    </row>
    <row r="395" spans="2:35" ht="22.5">
      <c r="B395" s="348"/>
      <c r="C395" s="443" t="s">
        <v>2810</v>
      </c>
      <c r="D395" s="433"/>
      <c r="E395" s="927">
        <v>20</v>
      </c>
      <c r="F395" s="438" t="s">
        <v>115</v>
      </c>
      <c r="G395" s="350" t="s">
        <v>2540</v>
      </c>
      <c r="H395" s="438"/>
      <c r="I395" s="446" t="s">
        <v>2487</v>
      </c>
      <c r="J395" s="446">
        <v>100</v>
      </c>
      <c r="K395" s="439">
        <f t="shared" si="48"/>
        <v>2000</v>
      </c>
      <c r="L395" s="342"/>
      <c r="M395" s="440"/>
      <c r="N395" s="342"/>
      <c r="O395" s="440"/>
      <c r="P395" s="342"/>
      <c r="Q395" s="440"/>
      <c r="R395" s="342">
        <v>7</v>
      </c>
      <c r="S395" s="440">
        <f t="shared" si="49"/>
        <v>700</v>
      </c>
      <c r="T395" s="342">
        <v>7</v>
      </c>
      <c r="U395" s="440">
        <f t="shared" si="50"/>
        <v>700</v>
      </c>
      <c r="V395" s="342">
        <v>6</v>
      </c>
      <c r="W395" s="440">
        <f t="shared" si="51"/>
        <v>600</v>
      </c>
      <c r="X395" s="342"/>
      <c r="Y395" s="440"/>
      <c r="Z395" s="365"/>
      <c r="AA395" s="442"/>
      <c r="AB395" s="365"/>
      <c r="AC395" s="442"/>
      <c r="AD395" s="365"/>
      <c r="AE395" s="442"/>
      <c r="AF395" s="365"/>
      <c r="AG395" s="442"/>
      <c r="AH395" s="365"/>
      <c r="AI395" s="442"/>
    </row>
    <row r="396" spans="2:35" ht="22.5">
      <c r="B396" s="348"/>
      <c r="C396" s="443" t="s">
        <v>2811</v>
      </c>
      <c r="D396" s="433"/>
      <c r="E396" s="927">
        <v>20</v>
      </c>
      <c r="F396" s="438" t="s">
        <v>115</v>
      </c>
      <c r="G396" s="350" t="s">
        <v>2540</v>
      </c>
      <c r="H396" s="438"/>
      <c r="I396" s="446" t="s">
        <v>2487</v>
      </c>
      <c r="J396" s="446">
        <v>100</v>
      </c>
      <c r="K396" s="439">
        <f t="shared" si="48"/>
        <v>2000</v>
      </c>
      <c r="L396" s="342"/>
      <c r="M396" s="440"/>
      <c r="N396" s="342"/>
      <c r="O396" s="440"/>
      <c r="P396" s="342"/>
      <c r="Q396" s="440"/>
      <c r="R396" s="342">
        <v>7</v>
      </c>
      <c r="S396" s="440">
        <f t="shared" si="49"/>
        <v>700</v>
      </c>
      <c r="T396" s="342">
        <v>7</v>
      </c>
      <c r="U396" s="440">
        <f t="shared" si="50"/>
        <v>700</v>
      </c>
      <c r="V396" s="342">
        <v>6</v>
      </c>
      <c r="W396" s="440">
        <f t="shared" si="51"/>
        <v>600</v>
      </c>
      <c r="X396" s="342"/>
      <c r="Y396" s="440"/>
      <c r="Z396" s="365"/>
      <c r="AA396" s="442"/>
      <c r="AB396" s="365"/>
      <c r="AC396" s="442"/>
      <c r="AD396" s="365"/>
      <c r="AE396" s="442"/>
      <c r="AF396" s="365"/>
      <c r="AG396" s="442"/>
      <c r="AH396" s="365"/>
      <c r="AI396" s="442"/>
    </row>
    <row r="397" spans="2:35" ht="22.5">
      <c r="B397" s="348"/>
      <c r="C397" s="443" t="s">
        <v>2812</v>
      </c>
      <c r="D397" s="433"/>
      <c r="E397" s="927">
        <v>20</v>
      </c>
      <c r="F397" s="438" t="s">
        <v>115</v>
      </c>
      <c r="G397" s="350" t="s">
        <v>2540</v>
      </c>
      <c r="H397" s="438"/>
      <c r="I397" s="446" t="s">
        <v>2487</v>
      </c>
      <c r="J397" s="446">
        <v>100</v>
      </c>
      <c r="K397" s="439">
        <f t="shared" si="48"/>
        <v>2000</v>
      </c>
      <c r="L397" s="342"/>
      <c r="M397" s="440"/>
      <c r="N397" s="342"/>
      <c r="O397" s="440"/>
      <c r="P397" s="342"/>
      <c r="Q397" s="440"/>
      <c r="R397" s="342">
        <v>7</v>
      </c>
      <c r="S397" s="440">
        <f t="shared" si="49"/>
        <v>700</v>
      </c>
      <c r="T397" s="342">
        <v>7</v>
      </c>
      <c r="U397" s="440">
        <f t="shared" si="50"/>
        <v>700</v>
      </c>
      <c r="V397" s="342">
        <v>6</v>
      </c>
      <c r="W397" s="440">
        <f t="shared" si="51"/>
        <v>600</v>
      </c>
      <c r="X397" s="342"/>
      <c r="Y397" s="440"/>
      <c r="Z397" s="365"/>
      <c r="AA397" s="442"/>
      <c r="AB397" s="365"/>
      <c r="AC397" s="442"/>
      <c r="AD397" s="365"/>
      <c r="AE397" s="442"/>
      <c r="AF397" s="365"/>
      <c r="AG397" s="442"/>
      <c r="AH397" s="365"/>
      <c r="AI397" s="442"/>
    </row>
    <row r="398" spans="2:35" ht="22.5">
      <c r="B398" s="348"/>
      <c r="C398" s="443" t="s">
        <v>2813</v>
      </c>
      <c r="D398" s="433"/>
      <c r="E398" s="927">
        <v>20</v>
      </c>
      <c r="F398" s="438" t="s">
        <v>115</v>
      </c>
      <c r="G398" s="350" t="s">
        <v>2540</v>
      </c>
      <c r="H398" s="438"/>
      <c r="I398" s="446" t="s">
        <v>2487</v>
      </c>
      <c r="J398" s="446">
        <v>100</v>
      </c>
      <c r="K398" s="439">
        <f t="shared" si="48"/>
        <v>2000</v>
      </c>
      <c r="L398" s="342"/>
      <c r="M398" s="440"/>
      <c r="N398" s="342"/>
      <c r="O398" s="440"/>
      <c r="P398" s="342"/>
      <c r="Q398" s="440"/>
      <c r="R398" s="342">
        <v>7</v>
      </c>
      <c r="S398" s="440">
        <f t="shared" si="49"/>
        <v>700</v>
      </c>
      <c r="T398" s="342">
        <v>7</v>
      </c>
      <c r="U398" s="440">
        <f t="shared" si="50"/>
        <v>700</v>
      </c>
      <c r="V398" s="342">
        <v>6</v>
      </c>
      <c r="W398" s="440">
        <f t="shared" si="51"/>
        <v>600</v>
      </c>
      <c r="X398" s="342"/>
      <c r="Y398" s="440"/>
      <c r="Z398" s="365"/>
      <c r="AA398" s="442"/>
      <c r="AB398" s="365"/>
      <c r="AC398" s="442"/>
      <c r="AD398" s="365"/>
      <c r="AE398" s="442"/>
      <c r="AF398" s="365"/>
      <c r="AG398" s="442"/>
      <c r="AH398" s="365"/>
      <c r="AI398" s="442"/>
    </row>
    <row r="399" spans="2:35" ht="22.5">
      <c r="B399" s="348"/>
      <c r="C399" s="443" t="s">
        <v>2814</v>
      </c>
      <c r="D399" s="433"/>
      <c r="E399" s="927">
        <v>20</v>
      </c>
      <c r="F399" s="438" t="s">
        <v>115</v>
      </c>
      <c r="G399" s="350" t="s">
        <v>2540</v>
      </c>
      <c r="H399" s="438"/>
      <c r="I399" s="446" t="s">
        <v>2487</v>
      </c>
      <c r="J399" s="446">
        <v>100</v>
      </c>
      <c r="K399" s="439">
        <f t="shared" si="48"/>
        <v>2000</v>
      </c>
      <c r="L399" s="342"/>
      <c r="M399" s="440"/>
      <c r="N399" s="342"/>
      <c r="O399" s="440"/>
      <c r="P399" s="342"/>
      <c r="Q399" s="440"/>
      <c r="R399" s="342">
        <v>7</v>
      </c>
      <c r="S399" s="440">
        <f t="shared" si="49"/>
        <v>700</v>
      </c>
      <c r="T399" s="342">
        <v>7</v>
      </c>
      <c r="U399" s="440">
        <f t="shared" si="50"/>
        <v>700</v>
      </c>
      <c r="V399" s="342">
        <v>6</v>
      </c>
      <c r="W399" s="440">
        <f t="shared" si="51"/>
        <v>600</v>
      </c>
      <c r="X399" s="342"/>
      <c r="Y399" s="440"/>
      <c r="Z399" s="365"/>
      <c r="AA399" s="442"/>
      <c r="AB399" s="365"/>
      <c r="AC399" s="442"/>
      <c r="AD399" s="365"/>
      <c r="AE399" s="442"/>
      <c r="AF399" s="365"/>
      <c r="AG399" s="442"/>
      <c r="AH399" s="365"/>
      <c r="AI399" s="442"/>
    </row>
    <row r="400" spans="2:35" ht="22.5">
      <c r="B400" s="348"/>
      <c r="C400" s="443" t="s">
        <v>2815</v>
      </c>
      <c r="D400" s="433"/>
      <c r="E400" s="927">
        <v>20</v>
      </c>
      <c r="F400" s="438" t="s">
        <v>115</v>
      </c>
      <c r="G400" s="350" t="s">
        <v>2540</v>
      </c>
      <c r="H400" s="438"/>
      <c r="I400" s="446" t="s">
        <v>2487</v>
      </c>
      <c r="J400" s="446">
        <v>100</v>
      </c>
      <c r="K400" s="439">
        <f t="shared" si="48"/>
        <v>2000</v>
      </c>
      <c r="L400" s="342"/>
      <c r="M400" s="440"/>
      <c r="N400" s="342"/>
      <c r="O400" s="440"/>
      <c r="P400" s="342"/>
      <c r="Q400" s="440"/>
      <c r="R400" s="342">
        <v>7</v>
      </c>
      <c r="S400" s="440">
        <f t="shared" si="49"/>
        <v>700</v>
      </c>
      <c r="T400" s="342">
        <v>7</v>
      </c>
      <c r="U400" s="440">
        <f t="shared" si="50"/>
        <v>700</v>
      </c>
      <c r="V400" s="342">
        <v>6</v>
      </c>
      <c r="W400" s="440">
        <f t="shared" si="51"/>
        <v>600</v>
      </c>
      <c r="X400" s="342"/>
      <c r="Y400" s="440"/>
      <c r="Z400" s="365"/>
      <c r="AA400" s="442"/>
      <c r="AB400" s="365"/>
      <c r="AC400" s="442"/>
      <c r="AD400" s="365"/>
      <c r="AE400" s="442"/>
      <c r="AF400" s="365"/>
      <c r="AG400" s="442"/>
      <c r="AH400" s="365"/>
      <c r="AI400" s="442"/>
    </row>
    <row r="401" spans="2:35" ht="22.5">
      <c r="B401" s="348"/>
      <c r="C401" s="443" t="s">
        <v>2816</v>
      </c>
      <c r="D401" s="433"/>
      <c r="E401" s="927">
        <v>20</v>
      </c>
      <c r="F401" s="438" t="s">
        <v>115</v>
      </c>
      <c r="G401" s="350" t="s">
        <v>2540</v>
      </c>
      <c r="H401" s="438"/>
      <c r="I401" s="446" t="s">
        <v>2487</v>
      </c>
      <c r="J401" s="446">
        <v>100</v>
      </c>
      <c r="K401" s="439">
        <f t="shared" si="48"/>
        <v>2000</v>
      </c>
      <c r="L401" s="342"/>
      <c r="M401" s="440"/>
      <c r="N401" s="342"/>
      <c r="O401" s="440"/>
      <c r="P401" s="342"/>
      <c r="Q401" s="440"/>
      <c r="R401" s="342">
        <v>7</v>
      </c>
      <c r="S401" s="440">
        <f t="shared" si="49"/>
        <v>700</v>
      </c>
      <c r="T401" s="342">
        <v>7</v>
      </c>
      <c r="U401" s="440">
        <f t="shared" si="50"/>
        <v>700</v>
      </c>
      <c r="V401" s="342">
        <v>6</v>
      </c>
      <c r="W401" s="440">
        <f t="shared" si="51"/>
        <v>600</v>
      </c>
      <c r="X401" s="342"/>
      <c r="Y401" s="440"/>
      <c r="Z401" s="365"/>
      <c r="AA401" s="442"/>
      <c r="AB401" s="365"/>
      <c r="AC401" s="442"/>
      <c r="AD401" s="365"/>
      <c r="AE401" s="442"/>
      <c r="AF401" s="365"/>
      <c r="AG401" s="442"/>
      <c r="AH401" s="365"/>
      <c r="AI401" s="442"/>
    </row>
    <row r="402" spans="2:35" ht="22.5">
      <c r="B402" s="348"/>
      <c r="C402" s="443" t="s">
        <v>2817</v>
      </c>
      <c r="D402" s="433"/>
      <c r="E402" s="927">
        <v>20</v>
      </c>
      <c r="F402" s="438" t="s">
        <v>115</v>
      </c>
      <c r="G402" s="350" t="s">
        <v>2540</v>
      </c>
      <c r="H402" s="438"/>
      <c r="I402" s="446" t="s">
        <v>2487</v>
      </c>
      <c r="J402" s="446">
        <v>100</v>
      </c>
      <c r="K402" s="439">
        <f t="shared" si="48"/>
        <v>2000</v>
      </c>
      <c r="L402" s="342"/>
      <c r="M402" s="440"/>
      <c r="N402" s="342"/>
      <c r="O402" s="440"/>
      <c r="P402" s="342"/>
      <c r="Q402" s="440"/>
      <c r="R402" s="342">
        <v>7</v>
      </c>
      <c r="S402" s="440">
        <f t="shared" si="49"/>
        <v>700</v>
      </c>
      <c r="T402" s="342">
        <v>7</v>
      </c>
      <c r="U402" s="440">
        <f t="shared" si="50"/>
        <v>700</v>
      </c>
      <c r="V402" s="342">
        <v>6</v>
      </c>
      <c r="W402" s="440">
        <f t="shared" si="51"/>
        <v>600</v>
      </c>
      <c r="X402" s="342"/>
      <c r="Y402" s="440"/>
      <c r="Z402" s="365"/>
      <c r="AA402" s="442"/>
      <c r="AB402" s="365"/>
      <c r="AC402" s="442"/>
      <c r="AD402" s="365"/>
      <c r="AE402" s="442"/>
      <c r="AF402" s="365"/>
      <c r="AG402" s="442"/>
      <c r="AH402" s="365"/>
      <c r="AI402" s="442"/>
    </row>
    <row r="403" spans="2:35" ht="22.5">
      <c r="B403" s="348"/>
      <c r="C403" s="443" t="s">
        <v>2818</v>
      </c>
      <c r="D403" s="433"/>
      <c r="E403" s="927">
        <v>20</v>
      </c>
      <c r="F403" s="438" t="s">
        <v>115</v>
      </c>
      <c r="G403" s="350" t="s">
        <v>2540</v>
      </c>
      <c r="H403" s="438"/>
      <c r="I403" s="446" t="s">
        <v>2487</v>
      </c>
      <c r="J403" s="446">
        <v>350</v>
      </c>
      <c r="K403" s="439">
        <f t="shared" si="48"/>
        <v>7000</v>
      </c>
      <c r="L403" s="342"/>
      <c r="M403" s="440"/>
      <c r="N403" s="342"/>
      <c r="O403" s="440"/>
      <c r="P403" s="342"/>
      <c r="Q403" s="440"/>
      <c r="R403" s="342">
        <v>7</v>
      </c>
      <c r="S403" s="440">
        <f t="shared" si="49"/>
        <v>2450</v>
      </c>
      <c r="T403" s="342">
        <v>7</v>
      </c>
      <c r="U403" s="440">
        <f t="shared" si="50"/>
        <v>2450</v>
      </c>
      <c r="V403" s="342">
        <v>6</v>
      </c>
      <c r="W403" s="440">
        <f t="shared" si="51"/>
        <v>2100</v>
      </c>
      <c r="X403" s="342"/>
      <c r="Y403" s="440"/>
      <c r="Z403" s="365"/>
      <c r="AA403" s="442"/>
      <c r="AB403" s="365"/>
      <c r="AC403" s="442"/>
      <c r="AD403" s="365"/>
      <c r="AE403" s="442"/>
      <c r="AF403" s="365"/>
      <c r="AG403" s="442"/>
      <c r="AH403" s="365"/>
      <c r="AI403" s="442"/>
    </row>
    <row r="404" spans="2:35" ht="22.5">
      <c r="B404" s="348"/>
      <c r="C404" s="443" t="s">
        <v>2819</v>
      </c>
      <c r="D404" s="433"/>
      <c r="E404" s="927">
        <v>20</v>
      </c>
      <c r="F404" s="438" t="s">
        <v>115</v>
      </c>
      <c r="G404" s="350" t="s">
        <v>2540</v>
      </c>
      <c r="H404" s="438"/>
      <c r="I404" s="446" t="s">
        <v>2487</v>
      </c>
      <c r="J404" s="446">
        <v>380</v>
      </c>
      <c r="K404" s="439">
        <f t="shared" si="48"/>
        <v>7600</v>
      </c>
      <c r="L404" s="342"/>
      <c r="M404" s="440"/>
      <c r="N404" s="342"/>
      <c r="O404" s="440"/>
      <c r="P404" s="342"/>
      <c r="Q404" s="440"/>
      <c r="R404" s="342">
        <v>7</v>
      </c>
      <c r="S404" s="440">
        <f t="shared" si="49"/>
        <v>2660</v>
      </c>
      <c r="T404" s="342">
        <v>7</v>
      </c>
      <c r="U404" s="440">
        <f t="shared" si="50"/>
        <v>2660</v>
      </c>
      <c r="V404" s="342">
        <v>6</v>
      </c>
      <c r="W404" s="440">
        <f t="shared" si="51"/>
        <v>2280</v>
      </c>
      <c r="X404" s="342"/>
      <c r="Y404" s="440"/>
      <c r="Z404" s="365"/>
      <c r="AA404" s="442"/>
      <c r="AB404" s="365"/>
      <c r="AC404" s="442"/>
      <c r="AD404" s="365"/>
      <c r="AE404" s="442"/>
      <c r="AF404" s="365"/>
      <c r="AG404" s="442"/>
      <c r="AH404" s="365"/>
      <c r="AI404" s="442"/>
    </row>
    <row r="405" spans="2:35" ht="22.5">
      <c r="B405" s="399"/>
      <c r="C405" s="443" t="s">
        <v>2820</v>
      </c>
      <c r="D405" s="350"/>
      <c r="E405" s="924">
        <v>40</v>
      </c>
      <c r="F405" s="438" t="s">
        <v>108</v>
      </c>
      <c r="G405" s="350" t="s">
        <v>2540</v>
      </c>
      <c r="H405" s="438"/>
      <c r="I405" s="446" t="s">
        <v>2487</v>
      </c>
      <c r="J405" s="446">
        <v>451</v>
      </c>
      <c r="K405" s="439">
        <f t="shared" si="48"/>
        <v>18040</v>
      </c>
      <c r="L405" s="342"/>
      <c r="M405" s="440"/>
      <c r="N405" s="342"/>
      <c r="O405" s="440"/>
      <c r="P405" s="342"/>
      <c r="Q405" s="440"/>
      <c r="R405" s="342">
        <v>13</v>
      </c>
      <c r="S405" s="440">
        <f t="shared" si="49"/>
        <v>5863</v>
      </c>
      <c r="T405" s="342">
        <v>13</v>
      </c>
      <c r="U405" s="440">
        <f t="shared" si="50"/>
        <v>5863</v>
      </c>
      <c r="V405" s="342">
        <v>14</v>
      </c>
      <c r="W405" s="440">
        <f t="shared" si="51"/>
        <v>6314</v>
      </c>
      <c r="X405" s="342"/>
      <c r="Y405" s="440"/>
      <c r="Z405" s="365"/>
      <c r="AA405" s="442"/>
      <c r="AB405" s="365"/>
      <c r="AC405" s="442"/>
      <c r="AD405" s="365"/>
      <c r="AE405" s="442"/>
      <c r="AF405" s="365"/>
      <c r="AG405" s="442"/>
      <c r="AH405" s="365"/>
      <c r="AI405" s="442"/>
    </row>
    <row r="406" spans="2:35" ht="22.5">
      <c r="B406" s="399"/>
      <c r="C406" s="443" t="s">
        <v>2821</v>
      </c>
      <c r="D406" s="350"/>
      <c r="E406" s="924">
        <v>40</v>
      </c>
      <c r="F406" s="438" t="s">
        <v>108</v>
      </c>
      <c r="G406" s="350" t="s">
        <v>2540</v>
      </c>
      <c r="H406" s="438"/>
      <c r="I406" s="446" t="s">
        <v>2487</v>
      </c>
      <c r="J406" s="446">
        <v>139</v>
      </c>
      <c r="K406" s="439">
        <f t="shared" si="48"/>
        <v>5560</v>
      </c>
      <c r="L406" s="342"/>
      <c r="M406" s="440"/>
      <c r="N406" s="342"/>
      <c r="O406" s="440"/>
      <c r="P406" s="342"/>
      <c r="Q406" s="440"/>
      <c r="R406" s="342">
        <v>13</v>
      </c>
      <c r="S406" s="440">
        <f t="shared" si="49"/>
        <v>1807</v>
      </c>
      <c r="T406" s="342">
        <v>13</v>
      </c>
      <c r="U406" s="440">
        <f t="shared" si="50"/>
        <v>1807</v>
      </c>
      <c r="V406" s="342">
        <v>14</v>
      </c>
      <c r="W406" s="440">
        <f t="shared" si="51"/>
        <v>1946</v>
      </c>
      <c r="X406" s="342"/>
      <c r="Y406" s="440"/>
      <c r="Z406" s="365"/>
      <c r="AA406" s="442"/>
      <c r="AB406" s="365"/>
      <c r="AC406" s="442"/>
      <c r="AD406" s="365"/>
      <c r="AE406" s="442"/>
      <c r="AF406" s="365"/>
      <c r="AG406" s="442"/>
      <c r="AH406" s="365"/>
      <c r="AI406" s="442"/>
    </row>
    <row r="407" spans="2:35" ht="22.5">
      <c r="B407" s="447"/>
      <c r="C407" s="354" t="s">
        <v>2822</v>
      </c>
      <c r="D407" s="350"/>
      <c r="E407" s="927">
        <v>500</v>
      </c>
      <c r="F407" s="438" t="s">
        <v>108</v>
      </c>
      <c r="G407" s="350" t="s">
        <v>2540</v>
      </c>
      <c r="H407" s="438"/>
      <c r="I407" s="446" t="s">
        <v>2487</v>
      </c>
      <c r="J407" s="446">
        <v>7</v>
      </c>
      <c r="K407" s="439">
        <f t="shared" si="48"/>
        <v>3500</v>
      </c>
      <c r="L407" s="342"/>
      <c r="M407" s="440"/>
      <c r="N407" s="342"/>
      <c r="O407" s="440"/>
      <c r="P407" s="342"/>
      <c r="Q407" s="440"/>
      <c r="R407" s="342">
        <v>166</v>
      </c>
      <c r="S407" s="440">
        <f t="shared" si="49"/>
        <v>1162</v>
      </c>
      <c r="T407" s="342">
        <v>167</v>
      </c>
      <c r="U407" s="440">
        <f t="shared" si="50"/>
        <v>1169</v>
      </c>
      <c r="V407" s="342">
        <v>167</v>
      </c>
      <c r="W407" s="440">
        <f t="shared" si="51"/>
        <v>1169</v>
      </c>
      <c r="X407" s="342"/>
      <c r="Y407" s="440"/>
      <c r="Z407" s="365"/>
      <c r="AA407" s="442"/>
      <c r="AB407" s="365"/>
      <c r="AC407" s="442"/>
      <c r="AD407" s="365"/>
      <c r="AE407" s="442"/>
      <c r="AF407" s="365"/>
      <c r="AG407" s="442"/>
      <c r="AH407" s="365"/>
      <c r="AI407" s="442"/>
    </row>
    <row r="408" spans="2:35" ht="22.5">
      <c r="B408" s="447"/>
      <c r="C408" s="355" t="s">
        <v>2823</v>
      </c>
      <c r="D408" s="350"/>
      <c r="E408" s="927">
        <v>500</v>
      </c>
      <c r="F408" s="438" t="s">
        <v>108</v>
      </c>
      <c r="G408" s="350" t="s">
        <v>2540</v>
      </c>
      <c r="H408" s="438"/>
      <c r="I408" s="446" t="s">
        <v>2487</v>
      </c>
      <c r="J408" s="446">
        <v>17</v>
      </c>
      <c r="K408" s="439">
        <f t="shared" si="48"/>
        <v>8500</v>
      </c>
      <c r="L408" s="342"/>
      <c r="M408" s="440"/>
      <c r="N408" s="342"/>
      <c r="O408" s="440"/>
      <c r="P408" s="342"/>
      <c r="Q408" s="440"/>
      <c r="R408" s="342">
        <v>166</v>
      </c>
      <c r="S408" s="440">
        <f t="shared" si="49"/>
        <v>2822</v>
      </c>
      <c r="T408" s="342">
        <v>167</v>
      </c>
      <c r="U408" s="440">
        <f t="shared" si="50"/>
        <v>2839</v>
      </c>
      <c r="V408" s="342">
        <v>167</v>
      </c>
      <c r="W408" s="440">
        <f t="shared" si="51"/>
        <v>2839</v>
      </c>
      <c r="X408" s="342"/>
      <c r="Y408" s="440"/>
      <c r="Z408" s="365"/>
      <c r="AA408" s="442"/>
      <c r="AB408" s="365"/>
      <c r="AC408" s="442"/>
      <c r="AD408" s="365"/>
      <c r="AE408" s="442"/>
      <c r="AF408" s="365"/>
      <c r="AG408" s="442"/>
      <c r="AH408" s="365"/>
      <c r="AI408" s="442"/>
    </row>
    <row r="409" spans="2:35" ht="22.5">
      <c r="B409" s="447"/>
      <c r="C409" s="448" t="s">
        <v>2824</v>
      </c>
      <c r="D409" s="350"/>
      <c r="E409" s="927">
        <v>150</v>
      </c>
      <c r="F409" s="438" t="s">
        <v>108</v>
      </c>
      <c r="G409" s="350" t="s">
        <v>2540</v>
      </c>
      <c r="H409" s="438"/>
      <c r="I409" s="446" t="s">
        <v>2487</v>
      </c>
      <c r="J409" s="446">
        <v>7</v>
      </c>
      <c r="K409" s="439">
        <f t="shared" si="48"/>
        <v>1050</v>
      </c>
      <c r="L409" s="342"/>
      <c r="M409" s="440"/>
      <c r="N409" s="342"/>
      <c r="O409" s="440"/>
      <c r="P409" s="342"/>
      <c r="Q409" s="440"/>
      <c r="R409" s="342">
        <v>50</v>
      </c>
      <c r="S409" s="440">
        <f t="shared" si="49"/>
        <v>350</v>
      </c>
      <c r="T409" s="342">
        <v>50</v>
      </c>
      <c r="U409" s="440">
        <f t="shared" si="50"/>
        <v>350</v>
      </c>
      <c r="V409" s="342">
        <v>50</v>
      </c>
      <c r="W409" s="440">
        <f t="shared" si="51"/>
        <v>350</v>
      </c>
      <c r="X409" s="342"/>
      <c r="Y409" s="440"/>
      <c r="Z409" s="365"/>
      <c r="AA409" s="442"/>
      <c r="AB409" s="365"/>
      <c r="AC409" s="442"/>
      <c r="AD409" s="365"/>
      <c r="AE409" s="442"/>
      <c r="AF409" s="365"/>
      <c r="AG409" s="442"/>
      <c r="AH409" s="365"/>
      <c r="AI409" s="442"/>
    </row>
    <row r="410" spans="2:35" ht="22.5">
      <c r="B410" s="447"/>
      <c r="C410" s="448" t="s">
        <v>2825</v>
      </c>
      <c r="D410" s="350"/>
      <c r="E410" s="927">
        <v>150</v>
      </c>
      <c r="F410" s="438" t="s">
        <v>108</v>
      </c>
      <c r="G410" s="350" t="s">
        <v>2540</v>
      </c>
      <c r="H410" s="438"/>
      <c r="I410" s="446" t="s">
        <v>2487</v>
      </c>
      <c r="J410" s="446">
        <v>7</v>
      </c>
      <c r="K410" s="439">
        <f t="shared" si="48"/>
        <v>1050</v>
      </c>
      <c r="L410" s="342"/>
      <c r="M410" s="440"/>
      <c r="N410" s="342"/>
      <c r="O410" s="440"/>
      <c r="P410" s="342"/>
      <c r="Q410" s="440"/>
      <c r="R410" s="342">
        <v>50</v>
      </c>
      <c r="S410" s="440">
        <f t="shared" si="49"/>
        <v>350</v>
      </c>
      <c r="T410" s="342">
        <v>50</v>
      </c>
      <c r="U410" s="440">
        <f t="shared" si="50"/>
        <v>350</v>
      </c>
      <c r="V410" s="342">
        <v>50</v>
      </c>
      <c r="W410" s="440">
        <f t="shared" si="51"/>
        <v>350</v>
      </c>
      <c r="X410" s="342"/>
      <c r="Y410" s="440"/>
      <c r="Z410" s="365"/>
      <c r="AA410" s="442"/>
      <c r="AB410" s="365"/>
      <c r="AC410" s="442"/>
      <c r="AD410" s="365"/>
      <c r="AE410" s="442"/>
      <c r="AF410" s="365"/>
      <c r="AG410" s="442"/>
      <c r="AH410" s="365"/>
      <c r="AI410" s="442"/>
    </row>
    <row r="411" spans="2:35" ht="22.5">
      <c r="B411" s="447"/>
      <c r="C411" s="448" t="s">
        <v>2826</v>
      </c>
      <c r="D411" s="350"/>
      <c r="E411" s="927">
        <v>150</v>
      </c>
      <c r="F411" s="438" t="s">
        <v>108</v>
      </c>
      <c r="G411" s="350" t="s">
        <v>2540</v>
      </c>
      <c r="H411" s="438"/>
      <c r="I411" s="446" t="s">
        <v>2487</v>
      </c>
      <c r="J411" s="446">
        <v>7</v>
      </c>
      <c r="K411" s="439">
        <f t="shared" ref="K411:K474" si="52">E411*J411</f>
        <v>1050</v>
      </c>
      <c r="L411" s="342"/>
      <c r="M411" s="440"/>
      <c r="N411" s="342"/>
      <c r="O411" s="440"/>
      <c r="P411" s="342"/>
      <c r="Q411" s="440"/>
      <c r="R411" s="342">
        <v>50</v>
      </c>
      <c r="S411" s="440">
        <f t="shared" si="49"/>
        <v>350</v>
      </c>
      <c r="T411" s="342">
        <v>50</v>
      </c>
      <c r="U411" s="440">
        <f t="shared" si="50"/>
        <v>350</v>
      </c>
      <c r="V411" s="342">
        <v>50</v>
      </c>
      <c r="W411" s="440">
        <f t="shared" si="51"/>
        <v>350</v>
      </c>
      <c r="X411" s="342"/>
      <c r="Y411" s="440"/>
      <c r="Z411" s="365"/>
      <c r="AA411" s="442"/>
      <c r="AB411" s="365"/>
      <c r="AC411" s="442"/>
      <c r="AD411" s="365"/>
      <c r="AE411" s="442"/>
      <c r="AF411" s="365"/>
      <c r="AG411" s="442"/>
      <c r="AH411" s="365"/>
      <c r="AI411" s="442"/>
    </row>
    <row r="412" spans="2:35" ht="22.5">
      <c r="B412" s="449"/>
      <c r="C412" s="448" t="s">
        <v>2827</v>
      </c>
      <c r="D412" s="350"/>
      <c r="E412" s="927">
        <v>150</v>
      </c>
      <c r="F412" s="438" t="s">
        <v>108</v>
      </c>
      <c r="G412" s="350" t="s">
        <v>2540</v>
      </c>
      <c r="H412" s="438"/>
      <c r="I412" s="446" t="s">
        <v>2487</v>
      </c>
      <c r="J412" s="446">
        <v>7</v>
      </c>
      <c r="K412" s="439">
        <f t="shared" si="52"/>
        <v>1050</v>
      </c>
      <c r="L412" s="342"/>
      <c r="M412" s="440"/>
      <c r="N412" s="342"/>
      <c r="O412" s="440"/>
      <c r="P412" s="342"/>
      <c r="Q412" s="440"/>
      <c r="R412" s="342">
        <v>50</v>
      </c>
      <c r="S412" s="440">
        <f t="shared" si="49"/>
        <v>350</v>
      </c>
      <c r="T412" s="342">
        <v>50</v>
      </c>
      <c r="U412" s="440">
        <f t="shared" si="50"/>
        <v>350</v>
      </c>
      <c r="V412" s="342">
        <v>50</v>
      </c>
      <c r="W412" s="440">
        <f t="shared" si="51"/>
        <v>350</v>
      </c>
      <c r="X412" s="342"/>
      <c r="Y412" s="440"/>
      <c r="Z412" s="365"/>
      <c r="AA412" s="442"/>
      <c r="AB412" s="365"/>
      <c r="AC412" s="442"/>
      <c r="AD412" s="365"/>
      <c r="AE412" s="442"/>
      <c r="AF412" s="365"/>
      <c r="AG412" s="442"/>
      <c r="AH412" s="365"/>
      <c r="AI412" s="442"/>
    </row>
    <row r="413" spans="2:35" ht="22.5">
      <c r="B413" s="447"/>
      <c r="C413" s="448" t="s">
        <v>2828</v>
      </c>
      <c r="D413" s="350"/>
      <c r="E413" s="927">
        <v>150</v>
      </c>
      <c r="F413" s="438" t="s">
        <v>108</v>
      </c>
      <c r="G413" s="350" t="s">
        <v>2540</v>
      </c>
      <c r="H413" s="438"/>
      <c r="I413" s="446" t="s">
        <v>2487</v>
      </c>
      <c r="J413" s="446">
        <v>7</v>
      </c>
      <c r="K413" s="439">
        <f t="shared" si="52"/>
        <v>1050</v>
      </c>
      <c r="L413" s="342"/>
      <c r="M413" s="440"/>
      <c r="N413" s="342"/>
      <c r="O413" s="440"/>
      <c r="P413" s="342"/>
      <c r="Q413" s="440"/>
      <c r="R413" s="342">
        <v>50</v>
      </c>
      <c r="S413" s="440">
        <f t="shared" si="49"/>
        <v>350</v>
      </c>
      <c r="T413" s="342">
        <v>50</v>
      </c>
      <c r="U413" s="440">
        <f t="shared" si="50"/>
        <v>350</v>
      </c>
      <c r="V413" s="342">
        <v>50</v>
      </c>
      <c r="W413" s="440">
        <f t="shared" si="51"/>
        <v>350</v>
      </c>
      <c r="X413" s="342"/>
      <c r="Y413" s="440"/>
      <c r="Z413" s="365"/>
      <c r="AA413" s="442"/>
      <c r="AB413" s="365"/>
      <c r="AC413" s="442"/>
      <c r="AD413" s="365"/>
      <c r="AE413" s="442"/>
      <c r="AF413" s="365"/>
      <c r="AG413" s="442"/>
      <c r="AH413" s="365"/>
      <c r="AI413" s="442"/>
    </row>
    <row r="414" spans="2:35" ht="22.5">
      <c r="B414" s="447"/>
      <c r="C414" s="448" t="s">
        <v>2829</v>
      </c>
      <c r="D414" s="350"/>
      <c r="E414" s="927">
        <v>150</v>
      </c>
      <c r="F414" s="438" t="s">
        <v>108</v>
      </c>
      <c r="G414" s="350" t="s">
        <v>2540</v>
      </c>
      <c r="H414" s="438"/>
      <c r="I414" s="446" t="s">
        <v>2487</v>
      </c>
      <c r="J414" s="446">
        <v>7</v>
      </c>
      <c r="K414" s="439">
        <f t="shared" si="52"/>
        <v>1050</v>
      </c>
      <c r="L414" s="342"/>
      <c r="M414" s="440"/>
      <c r="N414" s="342"/>
      <c r="O414" s="440"/>
      <c r="P414" s="342"/>
      <c r="Q414" s="440"/>
      <c r="R414" s="342">
        <v>50</v>
      </c>
      <c r="S414" s="440">
        <f t="shared" si="49"/>
        <v>350</v>
      </c>
      <c r="T414" s="342">
        <v>50</v>
      </c>
      <c r="U414" s="440">
        <f t="shared" si="50"/>
        <v>350</v>
      </c>
      <c r="V414" s="342">
        <v>50</v>
      </c>
      <c r="W414" s="440">
        <f t="shared" si="51"/>
        <v>350</v>
      </c>
      <c r="X414" s="342"/>
      <c r="Y414" s="440"/>
      <c r="Z414" s="365"/>
      <c r="AA414" s="442"/>
      <c r="AB414" s="365"/>
      <c r="AC414" s="442"/>
      <c r="AD414" s="365"/>
      <c r="AE414" s="442"/>
      <c r="AF414" s="365"/>
      <c r="AG414" s="442"/>
      <c r="AH414" s="365"/>
      <c r="AI414" s="442"/>
    </row>
    <row r="415" spans="2:35" ht="22.5">
      <c r="B415" s="447"/>
      <c r="C415" s="448" t="s">
        <v>2830</v>
      </c>
      <c r="D415" s="350"/>
      <c r="E415" s="927">
        <v>150</v>
      </c>
      <c r="F415" s="438" t="s">
        <v>108</v>
      </c>
      <c r="G415" s="350" t="s">
        <v>2540</v>
      </c>
      <c r="H415" s="438"/>
      <c r="I415" s="446" t="s">
        <v>2487</v>
      </c>
      <c r="J415" s="446">
        <v>7</v>
      </c>
      <c r="K415" s="439">
        <f t="shared" si="52"/>
        <v>1050</v>
      </c>
      <c r="L415" s="342"/>
      <c r="M415" s="440"/>
      <c r="N415" s="342"/>
      <c r="O415" s="440"/>
      <c r="P415" s="342"/>
      <c r="Q415" s="440"/>
      <c r="R415" s="342">
        <v>50</v>
      </c>
      <c r="S415" s="440">
        <f t="shared" si="49"/>
        <v>350</v>
      </c>
      <c r="T415" s="342">
        <v>50</v>
      </c>
      <c r="U415" s="440">
        <f t="shared" si="50"/>
        <v>350</v>
      </c>
      <c r="V415" s="342">
        <v>50</v>
      </c>
      <c r="W415" s="440">
        <f t="shared" si="51"/>
        <v>350</v>
      </c>
      <c r="X415" s="342"/>
      <c r="Y415" s="440"/>
      <c r="Z415" s="365"/>
      <c r="AA415" s="442"/>
      <c r="AB415" s="365"/>
      <c r="AC415" s="442"/>
      <c r="AD415" s="365"/>
      <c r="AE415" s="442"/>
      <c r="AF415" s="365"/>
      <c r="AG415" s="442"/>
      <c r="AH415" s="365"/>
      <c r="AI415" s="442"/>
    </row>
    <row r="416" spans="2:35" ht="22.5">
      <c r="B416" s="447"/>
      <c r="C416" s="448" t="s">
        <v>2831</v>
      </c>
      <c r="D416" s="350"/>
      <c r="E416" s="927">
        <v>150</v>
      </c>
      <c r="F416" s="438" t="s">
        <v>108</v>
      </c>
      <c r="G416" s="350" t="s">
        <v>2540</v>
      </c>
      <c r="H416" s="438"/>
      <c r="I416" s="446" t="s">
        <v>2487</v>
      </c>
      <c r="J416" s="446">
        <v>7</v>
      </c>
      <c r="K416" s="439">
        <f t="shared" si="52"/>
        <v>1050</v>
      </c>
      <c r="L416" s="342"/>
      <c r="M416" s="440"/>
      <c r="N416" s="342"/>
      <c r="O416" s="440"/>
      <c r="P416" s="342"/>
      <c r="Q416" s="440"/>
      <c r="R416" s="342">
        <v>50</v>
      </c>
      <c r="S416" s="440">
        <f t="shared" si="49"/>
        <v>350</v>
      </c>
      <c r="T416" s="342">
        <v>50</v>
      </c>
      <c r="U416" s="440">
        <f t="shared" si="50"/>
        <v>350</v>
      </c>
      <c r="V416" s="342">
        <v>50</v>
      </c>
      <c r="W416" s="440">
        <f t="shared" si="51"/>
        <v>350</v>
      </c>
      <c r="X416" s="342"/>
      <c r="Y416" s="440"/>
      <c r="Z416" s="365"/>
      <c r="AA416" s="442"/>
      <c r="AB416" s="365"/>
      <c r="AC416" s="442"/>
      <c r="AD416" s="365"/>
      <c r="AE416" s="442"/>
      <c r="AF416" s="365"/>
      <c r="AG416" s="442"/>
      <c r="AH416" s="365"/>
      <c r="AI416" s="442"/>
    </row>
    <row r="417" spans="2:35" ht="22.5">
      <c r="B417" s="447"/>
      <c r="C417" s="448" t="s">
        <v>2832</v>
      </c>
      <c r="D417" s="350"/>
      <c r="E417" s="927">
        <v>150</v>
      </c>
      <c r="F417" s="438" t="s">
        <v>108</v>
      </c>
      <c r="G417" s="350" t="s">
        <v>2540</v>
      </c>
      <c r="H417" s="438"/>
      <c r="I417" s="446" t="s">
        <v>2487</v>
      </c>
      <c r="J417" s="446">
        <v>7</v>
      </c>
      <c r="K417" s="439">
        <f t="shared" si="52"/>
        <v>1050</v>
      </c>
      <c r="L417" s="342"/>
      <c r="M417" s="440"/>
      <c r="N417" s="342"/>
      <c r="O417" s="440"/>
      <c r="P417" s="342"/>
      <c r="Q417" s="440"/>
      <c r="R417" s="342">
        <v>50</v>
      </c>
      <c r="S417" s="440">
        <f t="shared" ref="S417:S480" si="53">+R417*J417</f>
        <v>350</v>
      </c>
      <c r="T417" s="342">
        <v>50</v>
      </c>
      <c r="U417" s="440">
        <f t="shared" ref="U417:U480" si="54">+T417*J417</f>
        <v>350</v>
      </c>
      <c r="V417" s="342">
        <v>50</v>
      </c>
      <c r="W417" s="440">
        <f t="shared" ref="W417:W480" si="55">+V417*J417</f>
        <v>350</v>
      </c>
      <c r="X417" s="342"/>
      <c r="Y417" s="440"/>
      <c r="Z417" s="365"/>
      <c r="AA417" s="442"/>
      <c r="AB417" s="365"/>
      <c r="AC417" s="442"/>
      <c r="AD417" s="365"/>
      <c r="AE417" s="442"/>
      <c r="AF417" s="365"/>
      <c r="AG417" s="442"/>
      <c r="AH417" s="365"/>
      <c r="AI417" s="442"/>
    </row>
    <row r="418" spans="2:35" ht="22.5">
      <c r="B418" s="447"/>
      <c r="C418" s="448" t="s">
        <v>2833</v>
      </c>
      <c r="D418" s="350"/>
      <c r="E418" s="927">
        <v>150</v>
      </c>
      <c r="F418" s="438" t="s">
        <v>108</v>
      </c>
      <c r="G418" s="350" t="s">
        <v>2540</v>
      </c>
      <c r="H418" s="438"/>
      <c r="I418" s="446" t="s">
        <v>2487</v>
      </c>
      <c r="J418" s="446">
        <v>7</v>
      </c>
      <c r="K418" s="439">
        <f t="shared" si="52"/>
        <v>1050</v>
      </c>
      <c r="L418" s="342"/>
      <c r="M418" s="440"/>
      <c r="N418" s="342"/>
      <c r="O418" s="440"/>
      <c r="P418" s="342"/>
      <c r="Q418" s="440"/>
      <c r="R418" s="342">
        <v>50</v>
      </c>
      <c r="S418" s="440">
        <f t="shared" si="53"/>
        <v>350</v>
      </c>
      <c r="T418" s="342">
        <v>50</v>
      </c>
      <c r="U418" s="440">
        <f t="shared" si="54"/>
        <v>350</v>
      </c>
      <c r="V418" s="342">
        <v>50</v>
      </c>
      <c r="W418" s="440">
        <f t="shared" si="55"/>
        <v>350</v>
      </c>
      <c r="X418" s="342"/>
      <c r="Y418" s="440"/>
      <c r="Z418" s="365"/>
      <c r="AA418" s="442"/>
      <c r="AB418" s="365"/>
      <c r="AC418" s="442"/>
      <c r="AD418" s="365"/>
      <c r="AE418" s="442"/>
      <c r="AF418" s="365"/>
      <c r="AG418" s="442"/>
      <c r="AH418" s="365"/>
      <c r="AI418" s="442"/>
    </row>
    <row r="419" spans="2:35" ht="22.5">
      <c r="B419" s="447"/>
      <c r="C419" s="448" t="s">
        <v>2834</v>
      </c>
      <c r="D419" s="350"/>
      <c r="E419" s="927">
        <v>450</v>
      </c>
      <c r="F419" s="438" t="s">
        <v>108</v>
      </c>
      <c r="G419" s="350" t="s">
        <v>2540</v>
      </c>
      <c r="H419" s="438"/>
      <c r="I419" s="446" t="s">
        <v>2487</v>
      </c>
      <c r="J419" s="446">
        <v>3</v>
      </c>
      <c r="K419" s="439">
        <f t="shared" si="52"/>
        <v>1350</v>
      </c>
      <c r="L419" s="342"/>
      <c r="M419" s="440"/>
      <c r="N419" s="342"/>
      <c r="O419" s="440"/>
      <c r="P419" s="342"/>
      <c r="Q419" s="440"/>
      <c r="R419" s="342">
        <v>150</v>
      </c>
      <c r="S419" s="440">
        <f t="shared" si="53"/>
        <v>450</v>
      </c>
      <c r="T419" s="342">
        <v>150</v>
      </c>
      <c r="U419" s="440">
        <f t="shared" si="54"/>
        <v>450</v>
      </c>
      <c r="V419" s="342">
        <v>150</v>
      </c>
      <c r="W419" s="440">
        <f t="shared" si="55"/>
        <v>450</v>
      </c>
      <c r="X419" s="342"/>
      <c r="Y419" s="440"/>
      <c r="Z419" s="365"/>
      <c r="AA419" s="442"/>
      <c r="AB419" s="365"/>
      <c r="AC419" s="442"/>
      <c r="AD419" s="365"/>
      <c r="AE419" s="442"/>
      <c r="AF419" s="365"/>
      <c r="AG419" s="442"/>
      <c r="AH419" s="365"/>
      <c r="AI419" s="442"/>
    </row>
    <row r="420" spans="2:35" ht="22.5">
      <c r="B420" s="447"/>
      <c r="C420" s="448" t="s">
        <v>2835</v>
      </c>
      <c r="D420" s="350"/>
      <c r="E420" s="927">
        <v>450</v>
      </c>
      <c r="F420" s="438" t="s">
        <v>108</v>
      </c>
      <c r="G420" s="350" t="s">
        <v>2540</v>
      </c>
      <c r="H420" s="438"/>
      <c r="I420" s="446" t="s">
        <v>2487</v>
      </c>
      <c r="J420" s="446">
        <v>3</v>
      </c>
      <c r="K420" s="439">
        <f t="shared" si="52"/>
        <v>1350</v>
      </c>
      <c r="L420" s="342"/>
      <c r="M420" s="440"/>
      <c r="N420" s="342"/>
      <c r="O420" s="440"/>
      <c r="P420" s="342"/>
      <c r="Q420" s="440"/>
      <c r="R420" s="342">
        <v>150</v>
      </c>
      <c r="S420" s="440">
        <f t="shared" si="53"/>
        <v>450</v>
      </c>
      <c r="T420" s="342">
        <v>150</v>
      </c>
      <c r="U420" s="440">
        <f t="shared" si="54"/>
        <v>450</v>
      </c>
      <c r="V420" s="342">
        <v>150</v>
      </c>
      <c r="W420" s="440">
        <f t="shared" si="55"/>
        <v>450</v>
      </c>
      <c r="X420" s="342"/>
      <c r="Y420" s="440"/>
      <c r="Z420" s="365"/>
      <c r="AA420" s="442"/>
      <c r="AB420" s="365"/>
      <c r="AC420" s="442"/>
      <c r="AD420" s="365"/>
      <c r="AE420" s="442"/>
      <c r="AF420" s="365"/>
      <c r="AG420" s="442"/>
      <c r="AH420" s="365"/>
      <c r="AI420" s="442"/>
    </row>
    <row r="421" spans="2:35" ht="22.5">
      <c r="B421" s="447"/>
      <c r="C421" s="448" t="s">
        <v>2836</v>
      </c>
      <c r="D421" s="350"/>
      <c r="E421" s="927">
        <v>450</v>
      </c>
      <c r="F421" s="438" t="s">
        <v>108</v>
      </c>
      <c r="G421" s="350" t="s">
        <v>2540</v>
      </c>
      <c r="H421" s="438"/>
      <c r="I421" s="446" t="s">
        <v>2487</v>
      </c>
      <c r="J421" s="446">
        <v>3</v>
      </c>
      <c r="K421" s="439">
        <f t="shared" si="52"/>
        <v>1350</v>
      </c>
      <c r="L421" s="342"/>
      <c r="M421" s="440"/>
      <c r="N421" s="342"/>
      <c r="O421" s="440"/>
      <c r="P421" s="342"/>
      <c r="Q421" s="440"/>
      <c r="R421" s="342">
        <v>150</v>
      </c>
      <c r="S421" s="440">
        <f t="shared" si="53"/>
        <v>450</v>
      </c>
      <c r="T421" s="342">
        <v>150</v>
      </c>
      <c r="U421" s="440">
        <f t="shared" si="54"/>
        <v>450</v>
      </c>
      <c r="V421" s="342">
        <v>150</v>
      </c>
      <c r="W421" s="440">
        <f t="shared" si="55"/>
        <v>450</v>
      </c>
      <c r="X421" s="342"/>
      <c r="Y421" s="440"/>
      <c r="Z421" s="365"/>
      <c r="AA421" s="442"/>
      <c r="AB421" s="365"/>
      <c r="AC421" s="442"/>
      <c r="AD421" s="365"/>
      <c r="AE421" s="442"/>
      <c r="AF421" s="365"/>
      <c r="AG421" s="442"/>
      <c r="AH421" s="365"/>
      <c r="AI421" s="442"/>
    </row>
    <row r="422" spans="2:35" ht="22.5">
      <c r="B422" s="447"/>
      <c r="C422" s="448" t="s">
        <v>2837</v>
      </c>
      <c r="D422" s="350"/>
      <c r="E422" s="927">
        <v>450</v>
      </c>
      <c r="F422" s="438" t="s">
        <v>108</v>
      </c>
      <c r="G422" s="350" t="s">
        <v>2540</v>
      </c>
      <c r="H422" s="438"/>
      <c r="I422" s="446" t="s">
        <v>2487</v>
      </c>
      <c r="J422" s="446">
        <v>3</v>
      </c>
      <c r="K422" s="439">
        <f t="shared" si="52"/>
        <v>1350</v>
      </c>
      <c r="L422" s="342"/>
      <c r="M422" s="440"/>
      <c r="N422" s="342"/>
      <c r="O422" s="440"/>
      <c r="P422" s="342"/>
      <c r="Q422" s="440"/>
      <c r="R422" s="342">
        <v>150</v>
      </c>
      <c r="S422" s="440">
        <f t="shared" si="53"/>
        <v>450</v>
      </c>
      <c r="T422" s="342">
        <v>150</v>
      </c>
      <c r="U422" s="440">
        <f t="shared" si="54"/>
        <v>450</v>
      </c>
      <c r="V422" s="342">
        <v>150</v>
      </c>
      <c r="W422" s="440">
        <f t="shared" si="55"/>
        <v>450</v>
      </c>
      <c r="X422" s="342"/>
      <c r="Y422" s="440"/>
      <c r="Z422" s="365"/>
      <c r="AA422" s="442"/>
      <c r="AB422" s="365"/>
      <c r="AC422" s="442"/>
      <c r="AD422" s="365"/>
      <c r="AE422" s="442"/>
      <c r="AF422" s="365"/>
      <c r="AG422" s="442"/>
      <c r="AH422" s="365"/>
      <c r="AI422" s="442"/>
    </row>
    <row r="423" spans="2:35" ht="22.5">
      <c r="B423" s="447"/>
      <c r="C423" s="448" t="s">
        <v>2838</v>
      </c>
      <c r="D423" s="350"/>
      <c r="E423" s="927">
        <v>450</v>
      </c>
      <c r="F423" s="438" t="s">
        <v>108</v>
      </c>
      <c r="G423" s="350" t="s">
        <v>2540</v>
      </c>
      <c r="H423" s="438"/>
      <c r="I423" s="446" t="s">
        <v>2487</v>
      </c>
      <c r="J423" s="446">
        <v>3</v>
      </c>
      <c r="K423" s="439">
        <f t="shared" si="52"/>
        <v>1350</v>
      </c>
      <c r="L423" s="342"/>
      <c r="M423" s="440"/>
      <c r="N423" s="342"/>
      <c r="O423" s="440"/>
      <c r="P423" s="342"/>
      <c r="Q423" s="440"/>
      <c r="R423" s="342">
        <v>150</v>
      </c>
      <c r="S423" s="440">
        <f t="shared" si="53"/>
        <v>450</v>
      </c>
      <c r="T423" s="342">
        <v>150</v>
      </c>
      <c r="U423" s="440">
        <f t="shared" si="54"/>
        <v>450</v>
      </c>
      <c r="V423" s="342">
        <v>150</v>
      </c>
      <c r="W423" s="440">
        <f t="shared" si="55"/>
        <v>450</v>
      </c>
      <c r="X423" s="342"/>
      <c r="Y423" s="440"/>
      <c r="Z423" s="365"/>
      <c r="AA423" s="442"/>
      <c r="AB423" s="365"/>
      <c r="AC423" s="442"/>
      <c r="AD423" s="365"/>
      <c r="AE423" s="442"/>
      <c r="AF423" s="365"/>
      <c r="AG423" s="442"/>
      <c r="AH423" s="365"/>
      <c r="AI423" s="442"/>
    </row>
    <row r="424" spans="2:35" ht="22.5">
      <c r="B424" s="447"/>
      <c r="C424" s="448" t="s">
        <v>2839</v>
      </c>
      <c r="D424" s="350"/>
      <c r="E424" s="927">
        <v>450</v>
      </c>
      <c r="F424" s="438" t="s">
        <v>108</v>
      </c>
      <c r="G424" s="350" t="s">
        <v>2540</v>
      </c>
      <c r="H424" s="438"/>
      <c r="I424" s="446" t="s">
        <v>2487</v>
      </c>
      <c r="J424" s="446">
        <v>3</v>
      </c>
      <c r="K424" s="439">
        <f t="shared" si="52"/>
        <v>1350</v>
      </c>
      <c r="L424" s="342"/>
      <c r="M424" s="440"/>
      <c r="N424" s="342"/>
      <c r="O424" s="440"/>
      <c r="P424" s="342"/>
      <c r="Q424" s="440"/>
      <c r="R424" s="342">
        <v>150</v>
      </c>
      <c r="S424" s="440">
        <f t="shared" si="53"/>
        <v>450</v>
      </c>
      <c r="T424" s="342">
        <v>150</v>
      </c>
      <c r="U424" s="440">
        <f t="shared" si="54"/>
        <v>450</v>
      </c>
      <c r="V424" s="342">
        <v>150</v>
      </c>
      <c r="W424" s="440">
        <f t="shared" si="55"/>
        <v>450</v>
      </c>
      <c r="X424" s="342"/>
      <c r="Y424" s="440"/>
      <c r="Z424" s="365"/>
      <c r="AA424" s="442"/>
      <c r="AB424" s="365"/>
      <c r="AC424" s="442"/>
      <c r="AD424" s="365"/>
      <c r="AE424" s="442"/>
      <c r="AF424" s="365"/>
      <c r="AG424" s="442"/>
      <c r="AH424" s="365"/>
      <c r="AI424" s="442"/>
    </row>
    <row r="425" spans="2:35" ht="22.5">
      <c r="B425" s="447"/>
      <c r="C425" s="448" t="s">
        <v>2840</v>
      </c>
      <c r="D425" s="350"/>
      <c r="E425" s="927">
        <v>450</v>
      </c>
      <c r="F425" s="438" t="s">
        <v>108</v>
      </c>
      <c r="G425" s="350" t="s">
        <v>2540</v>
      </c>
      <c r="H425" s="438"/>
      <c r="I425" s="446" t="s">
        <v>2487</v>
      </c>
      <c r="J425" s="446">
        <v>3</v>
      </c>
      <c r="K425" s="439">
        <f t="shared" si="52"/>
        <v>1350</v>
      </c>
      <c r="L425" s="342"/>
      <c r="M425" s="440"/>
      <c r="N425" s="342"/>
      <c r="O425" s="440"/>
      <c r="P425" s="342"/>
      <c r="Q425" s="440"/>
      <c r="R425" s="342">
        <v>150</v>
      </c>
      <c r="S425" s="440">
        <f t="shared" si="53"/>
        <v>450</v>
      </c>
      <c r="T425" s="342">
        <v>150</v>
      </c>
      <c r="U425" s="440">
        <f t="shared" si="54"/>
        <v>450</v>
      </c>
      <c r="V425" s="342">
        <v>150</v>
      </c>
      <c r="W425" s="440">
        <f t="shared" si="55"/>
        <v>450</v>
      </c>
      <c r="X425" s="342"/>
      <c r="Y425" s="440"/>
      <c r="Z425" s="365"/>
      <c r="AA425" s="442"/>
      <c r="AB425" s="365"/>
      <c r="AC425" s="442"/>
      <c r="AD425" s="365"/>
      <c r="AE425" s="442"/>
      <c r="AF425" s="365"/>
      <c r="AG425" s="442"/>
      <c r="AH425" s="365"/>
      <c r="AI425" s="442"/>
    </row>
    <row r="426" spans="2:35" ht="22.5">
      <c r="B426" s="447"/>
      <c r="C426" s="448" t="s">
        <v>2841</v>
      </c>
      <c r="D426" s="350"/>
      <c r="E426" s="927">
        <v>450</v>
      </c>
      <c r="F426" s="438" t="s">
        <v>108</v>
      </c>
      <c r="G426" s="350" t="s">
        <v>2540</v>
      </c>
      <c r="H426" s="438"/>
      <c r="I426" s="446" t="s">
        <v>2487</v>
      </c>
      <c r="J426" s="446">
        <v>3</v>
      </c>
      <c r="K426" s="439">
        <f t="shared" si="52"/>
        <v>1350</v>
      </c>
      <c r="L426" s="342"/>
      <c r="M426" s="440"/>
      <c r="N426" s="342"/>
      <c r="O426" s="440"/>
      <c r="P426" s="342"/>
      <c r="Q426" s="440"/>
      <c r="R426" s="342">
        <v>150</v>
      </c>
      <c r="S426" s="440">
        <f t="shared" si="53"/>
        <v>450</v>
      </c>
      <c r="T426" s="342">
        <v>150</v>
      </c>
      <c r="U426" s="440">
        <f t="shared" si="54"/>
        <v>450</v>
      </c>
      <c r="V426" s="342">
        <v>150</v>
      </c>
      <c r="W426" s="440">
        <f t="shared" si="55"/>
        <v>450</v>
      </c>
      <c r="X426" s="342"/>
      <c r="Y426" s="440"/>
      <c r="Z426" s="365"/>
      <c r="AA426" s="442"/>
      <c r="AB426" s="365"/>
      <c r="AC426" s="442"/>
      <c r="AD426" s="365"/>
      <c r="AE426" s="442"/>
      <c r="AF426" s="365"/>
      <c r="AG426" s="442"/>
      <c r="AH426" s="365"/>
      <c r="AI426" s="442"/>
    </row>
    <row r="427" spans="2:35" ht="22.5">
      <c r="B427" s="447"/>
      <c r="C427" s="448" t="s">
        <v>2842</v>
      </c>
      <c r="D427" s="350"/>
      <c r="E427" s="927">
        <v>450</v>
      </c>
      <c r="F427" s="438" t="s">
        <v>108</v>
      </c>
      <c r="G427" s="350" t="s">
        <v>2540</v>
      </c>
      <c r="H427" s="438"/>
      <c r="I427" s="446" t="s">
        <v>2487</v>
      </c>
      <c r="J427" s="446">
        <v>3</v>
      </c>
      <c r="K427" s="439">
        <f t="shared" si="52"/>
        <v>1350</v>
      </c>
      <c r="L427" s="342"/>
      <c r="M427" s="440"/>
      <c r="N427" s="342"/>
      <c r="O427" s="440"/>
      <c r="P427" s="342"/>
      <c r="Q427" s="440"/>
      <c r="R427" s="342">
        <v>150</v>
      </c>
      <c r="S427" s="440">
        <f t="shared" si="53"/>
        <v>450</v>
      </c>
      <c r="T427" s="342">
        <v>150</v>
      </c>
      <c r="U427" s="440">
        <f t="shared" si="54"/>
        <v>450</v>
      </c>
      <c r="V427" s="342">
        <v>150</v>
      </c>
      <c r="W427" s="440">
        <f t="shared" si="55"/>
        <v>450</v>
      </c>
      <c r="X427" s="342"/>
      <c r="Y427" s="440"/>
      <c r="Z427" s="365"/>
      <c r="AA427" s="442"/>
      <c r="AB427" s="365"/>
      <c r="AC427" s="442"/>
      <c r="AD427" s="365"/>
      <c r="AE427" s="442"/>
      <c r="AF427" s="365"/>
      <c r="AG427" s="442"/>
      <c r="AH427" s="365"/>
      <c r="AI427" s="442"/>
    </row>
    <row r="428" spans="2:35" ht="22.5">
      <c r="B428" s="447"/>
      <c r="C428" s="448" t="s">
        <v>2843</v>
      </c>
      <c r="D428" s="350"/>
      <c r="E428" s="927">
        <v>450</v>
      </c>
      <c r="F428" s="438" t="s">
        <v>108</v>
      </c>
      <c r="G428" s="350" t="s">
        <v>2540</v>
      </c>
      <c r="H428" s="438"/>
      <c r="I428" s="446" t="s">
        <v>2487</v>
      </c>
      <c r="J428" s="446">
        <v>3</v>
      </c>
      <c r="K428" s="439">
        <f t="shared" si="52"/>
        <v>1350</v>
      </c>
      <c r="L428" s="342"/>
      <c r="M428" s="440"/>
      <c r="N428" s="342"/>
      <c r="O428" s="440"/>
      <c r="P428" s="342"/>
      <c r="Q428" s="440"/>
      <c r="R428" s="342">
        <v>150</v>
      </c>
      <c r="S428" s="440">
        <f t="shared" si="53"/>
        <v>450</v>
      </c>
      <c r="T428" s="342">
        <v>150</v>
      </c>
      <c r="U428" s="440">
        <f t="shared" si="54"/>
        <v>450</v>
      </c>
      <c r="V428" s="342">
        <v>150</v>
      </c>
      <c r="W428" s="440">
        <f t="shared" si="55"/>
        <v>450</v>
      </c>
      <c r="X428" s="342"/>
      <c r="Y428" s="440"/>
      <c r="Z428" s="365"/>
      <c r="AA428" s="442"/>
      <c r="AB428" s="365"/>
      <c r="AC428" s="442"/>
      <c r="AD428" s="365"/>
      <c r="AE428" s="442"/>
      <c r="AF428" s="365"/>
      <c r="AG428" s="442"/>
      <c r="AH428" s="365"/>
      <c r="AI428" s="442"/>
    </row>
    <row r="429" spans="2:35" ht="22.5">
      <c r="B429" s="447"/>
      <c r="C429" s="448" t="s">
        <v>2844</v>
      </c>
      <c r="D429" s="350"/>
      <c r="E429" s="927">
        <v>30</v>
      </c>
      <c r="F429" s="438" t="s">
        <v>108</v>
      </c>
      <c r="G429" s="350" t="s">
        <v>2540</v>
      </c>
      <c r="H429" s="438"/>
      <c r="I429" s="446" t="s">
        <v>2487</v>
      </c>
      <c r="J429" s="446">
        <v>173</v>
      </c>
      <c r="K429" s="439">
        <f t="shared" si="52"/>
        <v>5190</v>
      </c>
      <c r="L429" s="342"/>
      <c r="M429" s="440"/>
      <c r="N429" s="342"/>
      <c r="O429" s="440"/>
      <c r="P429" s="342"/>
      <c r="Q429" s="440"/>
      <c r="R429" s="342">
        <v>10</v>
      </c>
      <c r="S429" s="440">
        <f t="shared" si="53"/>
        <v>1730</v>
      </c>
      <c r="T429" s="342">
        <v>10</v>
      </c>
      <c r="U429" s="440">
        <f t="shared" si="54"/>
        <v>1730</v>
      </c>
      <c r="V429" s="342">
        <v>10</v>
      </c>
      <c r="W429" s="440">
        <f t="shared" si="55"/>
        <v>1730</v>
      </c>
      <c r="X429" s="342"/>
      <c r="Y429" s="440"/>
      <c r="Z429" s="365"/>
      <c r="AA429" s="442"/>
      <c r="AB429" s="365"/>
      <c r="AC429" s="442"/>
      <c r="AD429" s="365"/>
      <c r="AE429" s="442"/>
      <c r="AF429" s="365"/>
      <c r="AG429" s="442"/>
      <c r="AH429" s="365"/>
      <c r="AI429" s="442"/>
    </row>
    <row r="430" spans="2:35" ht="22.5">
      <c r="B430" s="447"/>
      <c r="C430" s="448" t="s">
        <v>2845</v>
      </c>
      <c r="D430" s="350"/>
      <c r="E430" s="927">
        <v>30</v>
      </c>
      <c r="F430" s="438" t="s">
        <v>108</v>
      </c>
      <c r="G430" s="350" t="s">
        <v>2540</v>
      </c>
      <c r="H430" s="438"/>
      <c r="I430" s="446" t="s">
        <v>2487</v>
      </c>
      <c r="J430" s="446">
        <v>173</v>
      </c>
      <c r="K430" s="439">
        <f t="shared" si="52"/>
        <v>5190</v>
      </c>
      <c r="L430" s="342"/>
      <c r="M430" s="440"/>
      <c r="N430" s="342"/>
      <c r="O430" s="440"/>
      <c r="P430" s="342"/>
      <c r="Q430" s="440"/>
      <c r="R430" s="342">
        <v>10</v>
      </c>
      <c r="S430" s="440">
        <f t="shared" si="53"/>
        <v>1730</v>
      </c>
      <c r="T430" s="342">
        <v>10</v>
      </c>
      <c r="U430" s="440">
        <f t="shared" si="54"/>
        <v>1730</v>
      </c>
      <c r="V430" s="342">
        <v>10</v>
      </c>
      <c r="W430" s="440">
        <f t="shared" si="55"/>
        <v>1730</v>
      </c>
      <c r="X430" s="342"/>
      <c r="Y430" s="440"/>
      <c r="Z430" s="365"/>
      <c r="AA430" s="442"/>
      <c r="AB430" s="365"/>
      <c r="AC430" s="442"/>
      <c r="AD430" s="365"/>
      <c r="AE430" s="442"/>
      <c r="AF430" s="365"/>
      <c r="AG430" s="442"/>
      <c r="AH430" s="365"/>
      <c r="AI430" s="442"/>
    </row>
    <row r="431" spans="2:35" ht="22.5">
      <c r="B431" s="447"/>
      <c r="C431" s="448" t="s">
        <v>2846</v>
      </c>
      <c r="D431" s="350"/>
      <c r="E431" s="927">
        <v>30</v>
      </c>
      <c r="F431" s="438" t="s">
        <v>108</v>
      </c>
      <c r="G431" s="350" t="s">
        <v>2540</v>
      </c>
      <c r="H431" s="438"/>
      <c r="I431" s="446" t="s">
        <v>2487</v>
      </c>
      <c r="J431" s="446">
        <v>173</v>
      </c>
      <c r="K431" s="439">
        <f t="shared" si="52"/>
        <v>5190</v>
      </c>
      <c r="L431" s="342"/>
      <c r="M431" s="440"/>
      <c r="N431" s="342"/>
      <c r="O431" s="440"/>
      <c r="P431" s="342"/>
      <c r="Q431" s="440"/>
      <c r="R431" s="342">
        <v>10</v>
      </c>
      <c r="S431" s="440">
        <f t="shared" si="53"/>
        <v>1730</v>
      </c>
      <c r="T431" s="342">
        <v>10</v>
      </c>
      <c r="U431" s="440">
        <f t="shared" si="54"/>
        <v>1730</v>
      </c>
      <c r="V431" s="342">
        <v>10</v>
      </c>
      <c r="W431" s="440">
        <f t="shared" si="55"/>
        <v>1730</v>
      </c>
      <c r="X431" s="342"/>
      <c r="Y431" s="440"/>
      <c r="Z431" s="365"/>
      <c r="AA431" s="442"/>
      <c r="AB431" s="365"/>
      <c r="AC431" s="442"/>
      <c r="AD431" s="365"/>
      <c r="AE431" s="442"/>
      <c r="AF431" s="365"/>
      <c r="AG431" s="442"/>
      <c r="AH431" s="365"/>
      <c r="AI431" s="442"/>
    </row>
    <row r="432" spans="2:35" ht="22.5">
      <c r="B432" s="447"/>
      <c r="C432" s="448" t="s">
        <v>2847</v>
      </c>
      <c r="D432" s="350"/>
      <c r="E432" s="927">
        <v>30</v>
      </c>
      <c r="F432" s="438" t="s">
        <v>108</v>
      </c>
      <c r="G432" s="350" t="s">
        <v>2540</v>
      </c>
      <c r="H432" s="438"/>
      <c r="I432" s="446" t="s">
        <v>2487</v>
      </c>
      <c r="J432" s="446">
        <v>173</v>
      </c>
      <c r="K432" s="439">
        <f t="shared" si="52"/>
        <v>5190</v>
      </c>
      <c r="L432" s="342"/>
      <c r="M432" s="440"/>
      <c r="N432" s="342"/>
      <c r="O432" s="440"/>
      <c r="P432" s="342"/>
      <c r="Q432" s="440"/>
      <c r="R432" s="342">
        <v>10</v>
      </c>
      <c r="S432" s="440">
        <f t="shared" si="53"/>
        <v>1730</v>
      </c>
      <c r="T432" s="342">
        <v>10</v>
      </c>
      <c r="U432" s="440">
        <f t="shared" si="54"/>
        <v>1730</v>
      </c>
      <c r="V432" s="342">
        <v>10</v>
      </c>
      <c r="W432" s="440">
        <f t="shared" si="55"/>
        <v>1730</v>
      </c>
      <c r="X432" s="342"/>
      <c r="Y432" s="440"/>
      <c r="Z432" s="365"/>
      <c r="AA432" s="442"/>
      <c r="AB432" s="365"/>
      <c r="AC432" s="442"/>
      <c r="AD432" s="365"/>
      <c r="AE432" s="442"/>
      <c r="AF432" s="365"/>
      <c r="AG432" s="442"/>
      <c r="AH432" s="365"/>
      <c r="AI432" s="442"/>
    </row>
    <row r="433" spans="2:35" ht="22.5">
      <c r="B433" s="447"/>
      <c r="C433" s="448" t="s">
        <v>2848</v>
      </c>
      <c r="D433" s="350"/>
      <c r="E433" s="927">
        <v>30</v>
      </c>
      <c r="F433" s="438" t="s">
        <v>108</v>
      </c>
      <c r="G433" s="350" t="s">
        <v>2540</v>
      </c>
      <c r="H433" s="438"/>
      <c r="I433" s="446" t="s">
        <v>2487</v>
      </c>
      <c r="J433" s="446">
        <v>173</v>
      </c>
      <c r="K433" s="439">
        <f t="shared" si="52"/>
        <v>5190</v>
      </c>
      <c r="L433" s="342"/>
      <c r="M433" s="440"/>
      <c r="N433" s="342"/>
      <c r="O433" s="440"/>
      <c r="P433" s="342"/>
      <c r="Q433" s="440"/>
      <c r="R433" s="342">
        <v>10</v>
      </c>
      <c r="S433" s="440">
        <f t="shared" si="53"/>
        <v>1730</v>
      </c>
      <c r="T433" s="342">
        <v>10</v>
      </c>
      <c r="U433" s="440">
        <f t="shared" si="54"/>
        <v>1730</v>
      </c>
      <c r="V433" s="342">
        <v>10</v>
      </c>
      <c r="W433" s="440">
        <f t="shared" si="55"/>
        <v>1730</v>
      </c>
      <c r="X433" s="342"/>
      <c r="Y433" s="440"/>
      <c r="Z433" s="365"/>
      <c r="AA433" s="442"/>
      <c r="AB433" s="365"/>
      <c r="AC433" s="442"/>
      <c r="AD433" s="365"/>
      <c r="AE433" s="442"/>
      <c r="AF433" s="365"/>
      <c r="AG433" s="442"/>
      <c r="AH433" s="365"/>
      <c r="AI433" s="442"/>
    </row>
    <row r="434" spans="2:35" ht="22.5">
      <c r="B434" s="447"/>
      <c r="C434" s="448" t="s">
        <v>2849</v>
      </c>
      <c r="D434" s="350"/>
      <c r="E434" s="927">
        <v>30</v>
      </c>
      <c r="F434" s="438" t="s">
        <v>108</v>
      </c>
      <c r="G434" s="350" t="s">
        <v>2540</v>
      </c>
      <c r="H434" s="438"/>
      <c r="I434" s="446" t="s">
        <v>2487</v>
      </c>
      <c r="J434" s="446">
        <v>173</v>
      </c>
      <c r="K434" s="439">
        <f t="shared" si="52"/>
        <v>5190</v>
      </c>
      <c r="L434" s="342"/>
      <c r="M434" s="440"/>
      <c r="N434" s="342"/>
      <c r="O434" s="440"/>
      <c r="P434" s="342"/>
      <c r="Q434" s="440"/>
      <c r="R434" s="342">
        <v>10</v>
      </c>
      <c r="S434" s="440">
        <f t="shared" si="53"/>
        <v>1730</v>
      </c>
      <c r="T434" s="342">
        <v>10</v>
      </c>
      <c r="U434" s="440">
        <f t="shared" si="54"/>
        <v>1730</v>
      </c>
      <c r="V434" s="342">
        <v>10</v>
      </c>
      <c r="W434" s="440">
        <f t="shared" si="55"/>
        <v>1730</v>
      </c>
      <c r="X434" s="342"/>
      <c r="Y434" s="440"/>
      <c r="Z434" s="365"/>
      <c r="AA434" s="442"/>
      <c r="AB434" s="365"/>
      <c r="AC434" s="442"/>
      <c r="AD434" s="365"/>
      <c r="AE434" s="442"/>
      <c r="AF434" s="365"/>
      <c r="AG434" s="442"/>
      <c r="AH434" s="365"/>
      <c r="AI434" s="442"/>
    </row>
    <row r="435" spans="2:35" ht="22.5">
      <c r="B435" s="447"/>
      <c r="C435" s="448" t="s">
        <v>2850</v>
      </c>
      <c r="D435" s="350"/>
      <c r="E435" s="927">
        <v>30</v>
      </c>
      <c r="F435" s="438" t="s">
        <v>108</v>
      </c>
      <c r="G435" s="350" t="s">
        <v>2540</v>
      </c>
      <c r="H435" s="438"/>
      <c r="I435" s="446" t="s">
        <v>2487</v>
      </c>
      <c r="J435" s="446">
        <v>173</v>
      </c>
      <c r="K435" s="439">
        <f t="shared" si="52"/>
        <v>5190</v>
      </c>
      <c r="L435" s="342"/>
      <c r="M435" s="440"/>
      <c r="N435" s="342"/>
      <c r="O435" s="440"/>
      <c r="P435" s="342"/>
      <c r="Q435" s="440"/>
      <c r="R435" s="342">
        <v>10</v>
      </c>
      <c r="S435" s="440">
        <f t="shared" si="53"/>
        <v>1730</v>
      </c>
      <c r="T435" s="342">
        <v>10</v>
      </c>
      <c r="U435" s="440">
        <f t="shared" si="54"/>
        <v>1730</v>
      </c>
      <c r="V435" s="342">
        <v>10</v>
      </c>
      <c r="W435" s="440">
        <f t="shared" si="55"/>
        <v>1730</v>
      </c>
      <c r="X435" s="342"/>
      <c r="Y435" s="440"/>
      <c r="Z435" s="365"/>
      <c r="AA435" s="442"/>
      <c r="AB435" s="365"/>
      <c r="AC435" s="442"/>
      <c r="AD435" s="365"/>
      <c r="AE435" s="442"/>
      <c r="AF435" s="365"/>
      <c r="AG435" s="442"/>
      <c r="AH435" s="365"/>
      <c r="AI435" s="442"/>
    </row>
    <row r="436" spans="2:35" ht="22.5">
      <c r="B436" s="447"/>
      <c r="C436" s="448" t="s">
        <v>2851</v>
      </c>
      <c r="D436" s="350"/>
      <c r="E436" s="927">
        <v>30</v>
      </c>
      <c r="F436" s="438" t="s">
        <v>108</v>
      </c>
      <c r="G436" s="350" t="s">
        <v>2540</v>
      </c>
      <c r="H436" s="438"/>
      <c r="I436" s="446" t="s">
        <v>2487</v>
      </c>
      <c r="J436" s="446">
        <v>173</v>
      </c>
      <c r="K436" s="439">
        <f t="shared" si="52"/>
        <v>5190</v>
      </c>
      <c r="L436" s="342"/>
      <c r="M436" s="440"/>
      <c r="N436" s="342"/>
      <c r="O436" s="440"/>
      <c r="P436" s="342"/>
      <c r="Q436" s="440"/>
      <c r="R436" s="342">
        <v>10</v>
      </c>
      <c r="S436" s="440">
        <f t="shared" si="53"/>
        <v>1730</v>
      </c>
      <c r="T436" s="342">
        <v>10</v>
      </c>
      <c r="U436" s="440">
        <f t="shared" si="54"/>
        <v>1730</v>
      </c>
      <c r="V436" s="342">
        <v>10</v>
      </c>
      <c r="W436" s="440">
        <f t="shared" si="55"/>
        <v>1730</v>
      </c>
      <c r="X436" s="342"/>
      <c r="Y436" s="440"/>
      <c r="Z436" s="365"/>
      <c r="AA436" s="442"/>
      <c r="AB436" s="365"/>
      <c r="AC436" s="442"/>
      <c r="AD436" s="365"/>
      <c r="AE436" s="442"/>
      <c r="AF436" s="365"/>
      <c r="AG436" s="442"/>
      <c r="AH436" s="365"/>
      <c r="AI436" s="442"/>
    </row>
    <row r="437" spans="2:35" ht="22.5">
      <c r="B437" s="447"/>
      <c r="C437" s="448" t="s">
        <v>2852</v>
      </c>
      <c r="D437" s="350"/>
      <c r="E437" s="927">
        <v>30</v>
      </c>
      <c r="F437" s="438" t="s">
        <v>108</v>
      </c>
      <c r="G437" s="350" t="s">
        <v>2540</v>
      </c>
      <c r="H437" s="438"/>
      <c r="I437" s="446" t="s">
        <v>2487</v>
      </c>
      <c r="J437" s="446">
        <v>173</v>
      </c>
      <c r="K437" s="439">
        <f t="shared" si="52"/>
        <v>5190</v>
      </c>
      <c r="L437" s="342"/>
      <c r="M437" s="440"/>
      <c r="N437" s="342"/>
      <c r="O437" s="440"/>
      <c r="P437" s="342"/>
      <c r="Q437" s="440"/>
      <c r="R437" s="342">
        <v>10</v>
      </c>
      <c r="S437" s="440">
        <f t="shared" si="53"/>
        <v>1730</v>
      </c>
      <c r="T437" s="342">
        <v>10</v>
      </c>
      <c r="U437" s="440">
        <f t="shared" si="54"/>
        <v>1730</v>
      </c>
      <c r="V437" s="342">
        <v>10</v>
      </c>
      <c r="W437" s="440">
        <f t="shared" si="55"/>
        <v>1730</v>
      </c>
      <c r="X437" s="342"/>
      <c r="Y437" s="440"/>
      <c r="Z437" s="365"/>
      <c r="AA437" s="442"/>
      <c r="AB437" s="365"/>
      <c r="AC437" s="442"/>
      <c r="AD437" s="365"/>
      <c r="AE437" s="442"/>
      <c r="AF437" s="365"/>
      <c r="AG437" s="442"/>
      <c r="AH437" s="365"/>
      <c r="AI437" s="442"/>
    </row>
    <row r="438" spans="2:35" ht="22.5">
      <c r="B438" s="447"/>
      <c r="C438" s="448" t="s">
        <v>2853</v>
      </c>
      <c r="D438" s="350"/>
      <c r="E438" s="927">
        <v>30</v>
      </c>
      <c r="F438" s="438" t="s">
        <v>108</v>
      </c>
      <c r="G438" s="350" t="s">
        <v>2540</v>
      </c>
      <c r="H438" s="438"/>
      <c r="I438" s="446" t="s">
        <v>2487</v>
      </c>
      <c r="J438" s="446">
        <v>173</v>
      </c>
      <c r="K438" s="439">
        <f t="shared" si="52"/>
        <v>5190</v>
      </c>
      <c r="L438" s="342"/>
      <c r="M438" s="440"/>
      <c r="N438" s="342"/>
      <c r="O438" s="440"/>
      <c r="P438" s="342"/>
      <c r="Q438" s="440"/>
      <c r="R438" s="342">
        <v>10</v>
      </c>
      <c r="S438" s="440">
        <f t="shared" si="53"/>
        <v>1730</v>
      </c>
      <c r="T438" s="342">
        <v>10</v>
      </c>
      <c r="U438" s="440">
        <f t="shared" si="54"/>
        <v>1730</v>
      </c>
      <c r="V438" s="342">
        <v>10</v>
      </c>
      <c r="W438" s="440">
        <f t="shared" si="55"/>
        <v>1730</v>
      </c>
      <c r="X438" s="342"/>
      <c r="Y438" s="440"/>
      <c r="Z438" s="365"/>
      <c r="AA438" s="442"/>
      <c r="AB438" s="365"/>
      <c r="AC438" s="442"/>
      <c r="AD438" s="365"/>
      <c r="AE438" s="442"/>
      <c r="AF438" s="365"/>
      <c r="AG438" s="442"/>
      <c r="AH438" s="365"/>
      <c r="AI438" s="442"/>
    </row>
    <row r="439" spans="2:35" ht="22.5">
      <c r="B439" s="447"/>
      <c r="C439" s="448" t="s">
        <v>2854</v>
      </c>
      <c r="D439" s="350"/>
      <c r="E439" s="927">
        <v>60</v>
      </c>
      <c r="F439" s="438" t="s">
        <v>108</v>
      </c>
      <c r="G439" s="350" t="s">
        <v>2540</v>
      </c>
      <c r="H439" s="438"/>
      <c r="I439" s="446" t="s">
        <v>2487</v>
      </c>
      <c r="J439" s="446">
        <v>278</v>
      </c>
      <c r="K439" s="439">
        <f t="shared" si="52"/>
        <v>16680</v>
      </c>
      <c r="L439" s="342"/>
      <c r="M439" s="440"/>
      <c r="N439" s="342"/>
      <c r="O439" s="440"/>
      <c r="P439" s="342"/>
      <c r="Q439" s="440"/>
      <c r="R439" s="342">
        <v>20</v>
      </c>
      <c r="S439" s="440">
        <f t="shared" si="53"/>
        <v>5560</v>
      </c>
      <c r="T439" s="342">
        <v>20</v>
      </c>
      <c r="U439" s="440">
        <f t="shared" si="54"/>
        <v>5560</v>
      </c>
      <c r="V439" s="342">
        <v>20</v>
      </c>
      <c r="W439" s="440">
        <f t="shared" si="55"/>
        <v>5560</v>
      </c>
      <c r="X439" s="342"/>
      <c r="Y439" s="440"/>
      <c r="Z439" s="365"/>
      <c r="AA439" s="442"/>
      <c r="AB439" s="365"/>
      <c r="AC439" s="442"/>
      <c r="AD439" s="365"/>
      <c r="AE439" s="442"/>
      <c r="AF439" s="365"/>
      <c r="AG439" s="442"/>
      <c r="AH439" s="365"/>
      <c r="AI439" s="442"/>
    </row>
    <row r="440" spans="2:35" ht="22.5">
      <c r="B440" s="447"/>
      <c r="C440" s="448" t="s">
        <v>2855</v>
      </c>
      <c r="D440" s="350"/>
      <c r="E440" s="927">
        <v>60</v>
      </c>
      <c r="F440" s="438" t="s">
        <v>108</v>
      </c>
      <c r="G440" s="350" t="s">
        <v>2540</v>
      </c>
      <c r="H440" s="438"/>
      <c r="I440" s="446" t="s">
        <v>2487</v>
      </c>
      <c r="J440" s="446">
        <v>28.999999999999996</v>
      </c>
      <c r="K440" s="439">
        <f t="shared" si="52"/>
        <v>1739.9999999999998</v>
      </c>
      <c r="L440" s="342"/>
      <c r="M440" s="440"/>
      <c r="N440" s="342"/>
      <c r="O440" s="440"/>
      <c r="P440" s="342"/>
      <c r="Q440" s="440"/>
      <c r="R440" s="342">
        <v>20</v>
      </c>
      <c r="S440" s="440">
        <f t="shared" si="53"/>
        <v>579.99999999999989</v>
      </c>
      <c r="T440" s="342">
        <v>20</v>
      </c>
      <c r="U440" s="440">
        <f t="shared" si="54"/>
        <v>579.99999999999989</v>
      </c>
      <c r="V440" s="342">
        <v>20</v>
      </c>
      <c r="W440" s="440">
        <f t="shared" si="55"/>
        <v>579.99999999999989</v>
      </c>
      <c r="X440" s="342"/>
      <c r="Y440" s="440"/>
      <c r="Z440" s="365"/>
      <c r="AA440" s="442"/>
      <c r="AB440" s="365"/>
      <c r="AC440" s="442"/>
      <c r="AD440" s="365"/>
      <c r="AE440" s="442"/>
      <c r="AF440" s="365"/>
      <c r="AG440" s="442"/>
      <c r="AH440" s="365"/>
      <c r="AI440" s="442"/>
    </row>
    <row r="441" spans="2:35" ht="22.5">
      <c r="B441" s="447"/>
      <c r="C441" s="448" t="s">
        <v>2856</v>
      </c>
      <c r="D441" s="350"/>
      <c r="E441" s="927">
        <v>100</v>
      </c>
      <c r="F441" s="438" t="s">
        <v>108</v>
      </c>
      <c r="G441" s="350" t="s">
        <v>2540</v>
      </c>
      <c r="H441" s="438"/>
      <c r="I441" s="446" t="s">
        <v>2487</v>
      </c>
      <c r="J441" s="446">
        <v>39</v>
      </c>
      <c r="K441" s="439">
        <f t="shared" si="52"/>
        <v>3900</v>
      </c>
      <c r="L441" s="342"/>
      <c r="M441" s="441"/>
      <c r="N441" s="342"/>
      <c r="O441" s="440"/>
      <c r="P441" s="342"/>
      <c r="Q441" s="440"/>
      <c r="R441" s="342">
        <v>33</v>
      </c>
      <c r="S441" s="440">
        <f>+R441*J441</f>
        <v>1287</v>
      </c>
      <c r="T441" s="342">
        <v>33</v>
      </c>
      <c r="U441" s="440">
        <f>+T441*J441</f>
        <v>1287</v>
      </c>
      <c r="V441" s="342">
        <v>34</v>
      </c>
      <c r="W441" s="440">
        <f>+V441*J441</f>
        <v>1326</v>
      </c>
      <c r="X441" s="342"/>
      <c r="Y441" s="440"/>
      <c r="Z441" s="365"/>
      <c r="AA441" s="442"/>
      <c r="AB441" s="365"/>
      <c r="AC441" s="442"/>
      <c r="AD441" s="365"/>
      <c r="AE441" s="442"/>
      <c r="AF441" s="365"/>
      <c r="AG441" s="442"/>
      <c r="AH441" s="365"/>
      <c r="AI441" s="442"/>
    </row>
    <row r="442" spans="2:35" ht="22.5">
      <c r="B442" s="447"/>
      <c r="C442" s="354" t="s">
        <v>2857</v>
      </c>
      <c r="D442" s="350"/>
      <c r="E442" s="927">
        <v>60</v>
      </c>
      <c r="F442" s="438" t="s">
        <v>108</v>
      </c>
      <c r="G442" s="350" t="s">
        <v>2540</v>
      </c>
      <c r="H442" s="438"/>
      <c r="I442" s="446" t="s">
        <v>2487</v>
      </c>
      <c r="J442" s="446">
        <v>100</v>
      </c>
      <c r="K442" s="439">
        <f t="shared" si="52"/>
        <v>6000</v>
      </c>
      <c r="L442" s="342"/>
      <c r="M442" s="440"/>
      <c r="N442" s="342"/>
      <c r="O442" s="440"/>
      <c r="P442" s="342"/>
      <c r="Q442" s="440"/>
      <c r="R442" s="342">
        <v>20</v>
      </c>
      <c r="S442" s="440">
        <f t="shared" si="53"/>
        <v>2000</v>
      </c>
      <c r="T442" s="342">
        <v>20</v>
      </c>
      <c r="U442" s="440">
        <f t="shared" si="54"/>
        <v>2000</v>
      </c>
      <c r="V442" s="342">
        <v>20</v>
      </c>
      <c r="W442" s="440">
        <f t="shared" si="55"/>
        <v>2000</v>
      </c>
      <c r="X442" s="342"/>
      <c r="Y442" s="440"/>
      <c r="Z442" s="365"/>
      <c r="AA442" s="442"/>
      <c r="AB442" s="365"/>
      <c r="AC442" s="442"/>
      <c r="AD442" s="365"/>
      <c r="AE442" s="442"/>
      <c r="AF442" s="365"/>
      <c r="AG442" s="442"/>
      <c r="AH442" s="365"/>
      <c r="AI442" s="442"/>
    </row>
    <row r="443" spans="2:35" ht="22.5">
      <c r="B443" s="447"/>
      <c r="C443" s="355" t="s">
        <v>2858</v>
      </c>
      <c r="D443" s="350"/>
      <c r="E443" s="928">
        <v>25</v>
      </c>
      <c r="F443" s="438" t="s">
        <v>2742</v>
      </c>
      <c r="G443" s="350" t="s">
        <v>2540</v>
      </c>
      <c r="H443" s="438"/>
      <c r="I443" s="446" t="s">
        <v>2487</v>
      </c>
      <c r="J443" s="446">
        <v>170</v>
      </c>
      <c r="K443" s="439">
        <f t="shared" si="52"/>
        <v>4250</v>
      </c>
      <c r="L443" s="342"/>
      <c r="M443" s="440"/>
      <c r="N443" s="342"/>
      <c r="O443" s="440"/>
      <c r="P443" s="342"/>
      <c r="Q443" s="440"/>
      <c r="R443" s="342">
        <v>8</v>
      </c>
      <c r="S443" s="440">
        <f t="shared" si="53"/>
        <v>1360</v>
      </c>
      <c r="T443" s="342">
        <v>8</v>
      </c>
      <c r="U443" s="440">
        <f t="shared" si="54"/>
        <v>1360</v>
      </c>
      <c r="V443" s="342">
        <v>9</v>
      </c>
      <c r="W443" s="440">
        <f t="shared" si="55"/>
        <v>1530</v>
      </c>
      <c r="X443" s="342"/>
      <c r="Y443" s="440"/>
      <c r="Z443" s="365"/>
      <c r="AA443" s="442"/>
      <c r="AB443" s="365"/>
      <c r="AC443" s="442"/>
      <c r="AD443" s="365"/>
      <c r="AE443" s="442"/>
      <c r="AF443" s="365"/>
      <c r="AG443" s="442"/>
      <c r="AH443" s="365"/>
      <c r="AI443" s="442"/>
    </row>
    <row r="444" spans="2:35" ht="22.5">
      <c r="B444" s="447"/>
      <c r="C444" s="355" t="s">
        <v>2859</v>
      </c>
      <c r="D444" s="350"/>
      <c r="E444" s="928">
        <v>100</v>
      </c>
      <c r="F444" s="438" t="s">
        <v>108</v>
      </c>
      <c r="G444" s="350" t="s">
        <v>2540</v>
      </c>
      <c r="H444" s="438"/>
      <c r="I444" s="446" t="s">
        <v>2487</v>
      </c>
      <c r="J444" s="446">
        <v>143</v>
      </c>
      <c r="K444" s="439">
        <f t="shared" si="52"/>
        <v>14300</v>
      </c>
      <c r="L444" s="342"/>
      <c r="M444" s="440"/>
      <c r="N444" s="342"/>
      <c r="O444" s="440"/>
      <c r="P444" s="342"/>
      <c r="Q444" s="440"/>
      <c r="R444" s="342">
        <v>33</v>
      </c>
      <c r="S444" s="440">
        <f t="shared" si="53"/>
        <v>4719</v>
      </c>
      <c r="T444" s="342">
        <v>33</v>
      </c>
      <c r="U444" s="440">
        <f t="shared" si="54"/>
        <v>4719</v>
      </c>
      <c r="V444" s="342">
        <v>34</v>
      </c>
      <c r="W444" s="440">
        <f t="shared" si="55"/>
        <v>4862</v>
      </c>
      <c r="X444" s="342"/>
      <c r="Y444" s="440"/>
      <c r="Z444" s="365"/>
      <c r="AA444" s="442"/>
      <c r="AB444" s="365"/>
      <c r="AC444" s="442"/>
      <c r="AD444" s="365"/>
      <c r="AE444" s="442"/>
      <c r="AF444" s="365"/>
      <c r="AG444" s="442"/>
      <c r="AH444" s="365"/>
      <c r="AI444" s="442"/>
    </row>
    <row r="445" spans="2:35" ht="22.5">
      <c r="B445" s="447"/>
      <c r="C445" s="444" t="s">
        <v>2860</v>
      </c>
      <c r="D445" s="350"/>
      <c r="E445" s="924">
        <v>300</v>
      </c>
      <c r="F445" s="438" t="s">
        <v>108</v>
      </c>
      <c r="G445" s="350" t="s">
        <v>2540</v>
      </c>
      <c r="H445" s="438"/>
      <c r="I445" s="446" t="s">
        <v>2487</v>
      </c>
      <c r="J445" s="446">
        <v>46</v>
      </c>
      <c r="K445" s="439">
        <f t="shared" si="52"/>
        <v>13800</v>
      </c>
      <c r="L445" s="342"/>
      <c r="M445" s="440"/>
      <c r="N445" s="342"/>
      <c r="O445" s="440"/>
      <c r="P445" s="342"/>
      <c r="Q445" s="440"/>
      <c r="R445" s="342">
        <v>100</v>
      </c>
      <c r="S445" s="440">
        <f t="shared" si="53"/>
        <v>4600</v>
      </c>
      <c r="T445" s="342">
        <v>100</v>
      </c>
      <c r="U445" s="440">
        <f t="shared" si="54"/>
        <v>4600</v>
      </c>
      <c r="V445" s="342">
        <v>100</v>
      </c>
      <c r="W445" s="440">
        <f t="shared" si="55"/>
        <v>4600</v>
      </c>
      <c r="X445" s="342"/>
      <c r="Y445" s="440"/>
      <c r="Z445" s="365"/>
      <c r="AA445" s="442"/>
      <c r="AB445" s="365"/>
      <c r="AC445" s="442"/>
      <c r="AD445" s="365"/>
      <c r="AE445" s="442"/>
      <c r="AF445" s="365"/>
      <c r="AG445" s="442"/>
      <c r="AH445" s="365"/>
      <c r="AI445" s="442"/>
    </row>
    <row r="446" spans="2:35" ht="22.5">
      <c r="B446" s="447"/>
      <c r="C446" s="444" t="s">
        <v>2861</v>
      </c>
      <c r="D446" s="350"/>
      <c r="E446" s="924">
        <v>300</v>
      </c>
      <c r="F446" s="438" t="s">
        <v>108</v>
      </c>
      <c r="G446" s="350" t="s">
        <v>2540</v>
      </c>
      <c r="H446" s="438"/>
      <c r="I446" s="446" t="s">
        <v>2487</v>
      </c>
      <c r="J446" s="446">
        <v>57</v>
      </c>
      <c r="K446" s="439">
        <f t="shared" si="52"/>
        <v>17100</v>
      </c>
      <c r="L446" s="342"/>
      <c r="M446" s="440"/>
      <c r="N446" s="342"/>
      <c r="O446" s="440"/>
      <c r="P446" s="342"/>
      <c r="Q446" s="440"/>
      <c r="R446" s="342">
        <v>100</v>
      </c>
      <c r="S446" s="440">
        <f t="shared" si="53"/>
        <v>5700</v>
      </c>
      <c r="T446" s="342">
        <v>100</v>
      </c>
      <c r="U446" s="440">
        <f t="shared" si="54"/>
        <v>5700</v>
      </c>
      <c r="V446" s="342">
        <v>100</v>
      </c>
      <c r="W446" s="440">
        <f t="shared" si="55"/>
        <v>5700</v>
      </c>
      <c r="X446" s="342"/>
      <c r="Y446" s="440"/>
      <c r="Z446" s="365"/>
      <c r="AA446" s="442"/>
      <c r="AB446" s="365"/>
      <c r="AC446" s="442"/>
      <c r="AD446" s="365"/>
      <c r="AE446" s="442"/>
      <c r="AF446" s="365"/>
      <c r="AG446" s="442"/>
      <c r="AH446" s="365"/>
      <c r="AI446" s="442"/>
    </row>
    <row r="447" spans="2:35" ht="22.5">
      <c r="B447" s="447"/>
      <c r="C447" s="444" t="s">
        <v>2862</v>
      </c>
      <c r="D447" s="350"/>
      <c r="E447" s="924">
        <v>60</v>
      </c>
      <c r="F447" s="438" t="s">
        <v>115</v>
      </c>
      <c r="G447" s="350" t="s">
        <v>2540</v>
      </c>
      <c r="H447" s="438"/>
      <c r="I447" s="446" t="s">
        <v>2487</v>
      </c>
      <c r="J447" s="446">
        <v>122</v>
      </c>
      <c r="K447" s="439">
        <f t="shared" si="52"/>
        <v>7320</v>
      </c>
      <c r="L447" s="342"/>
      <c r="M447" s="440"/>
      <c r="N447" s="342"/>
      <c r="O447" s="440"/>
      <c r="P447" s="342"/>
      <c r="Q447" s="440"/>
      <c r="R447" s="342">
        <v>20</v>
      </c>
      <c r="S447" s="440">
        <f t="shared" si="53"/>
        <v>2440</v>
      </c>
      <c r="T447" s="342">
        <v>20</v>
      </c>
      <c r="U447" s="440">
        <f t="shared" si="54"/>
        <v>2440</v>
      </c>
      <c r="V447" s="342">
        <v>20</v>
      </c>
      <c r="W447" s="440">
        <f t="shared" si="55"/>
        <v>2440</v>
      </c>
      <c r="X447" s="342"/>
      <c r="Y447" s="440"/>
      <c r="Z447" s="365"/>
      <c r="AA447" s="442"/>
      <c r="AB447" s="365"/>
      <c r="AC447" s="442"/>
      <c r="AD447" s="365"/>
      <c r="AE447" s="442"/>
      <c r="AF447" s="365"/>
      <c r="AG447" s="442"/>
      <c r="AH447" s="365"/>
      <c r="AI447" s="442"/>
    </row>
    <row r="448" spans="2:35" ht="22.5">
      <c r="B448" s="447"/>
      <c r="C448" s="444" t="s">
        <v>2863</v>
      </c>
      <c r="D448" s="350"/>
      <c r="E448" s="924">
        <v>60</v>
      </c>
      <c r="F448" s="438" t="s">
        <v>115</v>
      </c>
      <c r="G448" s="350" t="s">
        <v>2540</v>
      </c>
      <c r="H448" s="438"/>
      <c r="I448" s="446" t="s">
        <v>2487</v>
      </c>
      <c r="J448" s="446">
        <v>40</v>
      </c>
      <c r="K448" s="439">
        <f t="shared" si="52"/>
        <v>2400</v>
      </c>
      <c r="L448" s="342"/>
      <c r="M448" s="440"/>
      <c r="N448" s="342"/>
      <c r="O448" s="440"/>
      <c r="P448" s="342"/>
      <c r="Q448" s="440"/>
      <c r="R448" s="342">
        <v>20</v>
      </c>
      <c r="S448" s="440">
        <f t="shared" si="53"/>
        <v>800</v>
      </c>
      <c r="T448" s="342">
        <v>20</v>
      </c>
      <c r="U448" s="440">
        <f t="shared" si="54"/>
        <v>800</v>
      </c>
      <c r="V448" s="342">
        <v>20</v>
      </c>
      <c r="W448" s="440">
        <f t="shared" si="55"/>
        <v>800</v>
      </c>
      <c r="X448" s="342"/>
      <c r="Y448" s="440"/>
      <c r="Z448" s="365"/>
      <c r="AA448" s="442"/>
      <c r="AB448" s="365"/>
      <c r="AC448" s="442"/>
      <c r="AD448" s="365"/>
      <c r="AE448" s="442"/>
      <c r="AF448" s="365"/>
      <c r="AG448" s="442"/>
      <c r="AH448" s="365"/>
      <c r="AI448" s="442"/>
    </row>
    <row r="449" spans="2:35" ht="22.5">
      <c r="B449" s="447"/>
      <c r="C449" s="444" t="s">
        <v>2864</v>
      </c>
      <c r="D449" s="350"/>
      <c r="E449" s="924">
        <v>300</v>
      </c>
      <c r="F449" s="438" t="s">
        <v>108</v>
      </c>
      <c r="G449" s="350" t="s">
        <v>2540</v>
      </c>
      <c r="H449" s="438"/>
      <c r="I449" s="446" t="s">
        <v>2487</v>
      </c>
      <c r="J449" s="446">
        <v>2</v>
      </c>
      <c r="K449" s="439">
        <f t="shared" si="52"/>
        <v>600</v>
      </c>
      <c r="L449" s="342"/>
      <c r="M449" s="440"/>
      <c r="N449" s="342"/>
      <c r="O449" s="440"/>
      <c r="P449" s="342"/>
      <c r="Q449" s="440"/>
      <c r="R449" s="342">
        <v>100</v>
      </c>
      <c r="S449" s="440">
        <f t="shared" si="53"/>
        <v>200</v>
      </c>
      <c r="T449" s="342">
        <v>100</v>
      </c>
      <c r="U449" s="440">
        <f t="shared" si="54"/>
        <v>200</v>
      </c>
      <c r="V449" s="342">
        <v>100</v>
      </c>
      <c r="W449" s="440">
        <f t="shared" si="55"/>
        <v>200</v>
      </c>
      <c r="X449" s="342"/>
      <c r="Y449" s="440"/>
      <c r="Z449" s="365"/>
      <c r="AA449" s="442"/>
      <c r="AB449" s="365"/>
      <c r="AC449" s="442"/>
      <c r="AD449" s="365"/>
      <c r="AE449" s="442"/>
      <c r="AF449" s="365"/>
      <c r="AG449" s="442"/>
      <c r="AH449" s="365"/>
      <c r="AI449" s="442"/>
    </row>
    <row r="450" spans="2:35" ht="22.5">
      <c r="B450" s="447"/>
      <c r="C450" s="444" t="s">
        <v>2865</v>
      </c>
      <c r="D450" s="350"/>
      <c r="E450" s="924">
        <v>60</v>
      </c>
      <c r="F450" s="438" t="s">
        <v>115</v>
      </c>
      <c r="G450" s="350" t="s">
        <v>2540</v>
      </c>
      <c r="H450" s="438"/>
      <c r="I450" s="446" t="s">
        <v>2487</v>
      </c>
      <c r="J450" s="446">
        <v>18</v>
      </c>
      <c r="K450" s="439">
        <f t="shared" si="52"/>
        <v>1080</v>
      </c>
      <c r="L450" s="342"/>
      <c r="M450" s="440"/>
      <c r="N450" s="342"/>
      <c r="O450" s="440"/>
      <c r="P450" s="342"/>
      <c r="Q450" s="440"/>
      <c r="R450" s="342">
        <v>20</v>
      </c>
      <c r="S450" s="440">
        <f t="shared" si="53"/>
        <v>360</v>
      </c>
      <c r="T450" s="342">
        <v>20</v>
      </c>
      <c r="U450" s="440">
        <f t="shared" si="54"/>
        <v>360</v>
      </c>
      <c r="V450" s="342">
        <v>20</v>
      </c>
      <c r="W450" s="440">
        <f t="shared" si="55"/>
        <v>360</v>
      </c>
      <c r="X450" s="342"/>
      <c r="Y450" s="440"/>
      <c r="Z450" s="365"/>
      <c r="AA450" s="442"/>
      <c r="AB450" s="365"/>
      <c r="AC450" s="442"/>
      <c r="AD450" s="365"/>
      <c r="AE450" s="442"/>
      <c r="AF450" s="365"/>
      <c r="AG450" s="442"/>
      <c r="AH450" s="365"/>
      <c r="AI450" s="442"/>
    </row>
    <row r="451" spans="2:35" ht="22.5">
      <c r="B451" s="447"/>
      <c r="C451" s="444" t="s">
        <v>2866</v>
      </c>
      <c r="D451" s="350"/>
      <c r="E451" s="924">
        <v>310</v>
      </c>
      <c r="F451" s="438" t="s">
        <v>108</v>
      </c>
      <c r="G451" s="350" t="s">
        <v>2540</v>
      </c>
      <c r="H451" s="438"/>
      <c r="I451" s="446" t="s">
        <v>2487</v>
      </c>
      <c r="J451" s="446">
        <v>15</v>
      </c>
      <c r="K451" s="439">
        <f t="shared" si="52"/>
        <v>4650</v>
      </c>
      <c r="L451" s="342"/>
      <c r="M451" s="440"/>
      <c r="N451" s="342"/>
      <c r="O451" s="440"/>
      <c r="P451" s="342"/>
      <c r="Q451" s="440"/>
      <c r="R451" s="342">
        <v>103</v>
      </c>
      <c r="S451" s="440">
        <f t="shared" si="53"/>
        <v>1545</v>
      </c>
      <c r="T451" s="342">
        <v>103</v>
      </c>
      <c r="U451" s="440">
        <f t="shared" si="54"/>
        <v>1545</v>
      </c>
      <c r="V451" s="342">
        <v>104</v>
      </c>
      <c r="W451" s="440">
        <f t="shared" si="55"/>
        <v>1560</v>
      </c>
      <c r="X451" s="342"/>
      <c r="Y451" s="440"/>
      <c r="Z451" s="365"/>
      <c r="AA451" s="442"/>
      <c r="AB451" s="365"/>
      <c r="AC451" s="442"/>
      <c r="AD451" s="365"/>
      <c r="AE451" s="442"/>
      <c r="AF451" s="365"/>
      <c r="AG451" s="442"/>
      <c r="AH451" s="365"/>
      <c r="AI451" s="442"/>
    </row>
    <row r="452" spans="2:35" ht="22.5">
      <c r="B452" s="447"/>
      <c r="C452" s="444" t="s">
        <v>2867</v>
      </c>
      <c r="D452" s="350"/>
      <c r="E452" s="924">
        <v>300</v>
      </c>
      <c r="F452" s="438" t="s">
        <v>108</v>
      </c>
      <c r="G452" s="350" t="s">
        <v>2540</v>
      </c>
      <c r="H452" s="438"/>
      <c r="I452" s="446" t="s">
        <v>2487</v>
      </c>
      <c r="J452" s="446">
        <v>9</v>
      </c>
      <c r="K452" s="439">
        <f t="shared" si="52"/>
        <v>2700</v>
      </c>
      <c r="L452" s="342"/>
      <c r="M452" s="440"/>
      <c r="N452" s="342"/>
      <c r="O452" s="440"/>
      <c r="P452" s="342"/>
      <c r="Q452" s="440"/>
      <c r="R452" s="342">
        <v>100</v>
      </c>
      <c r="S452" s="440">
        <f t="shared" si="53"/>
        <v>900</v>
      </c>
      <c r="T452" s="342">
        <v>100</v>
      </c>
      <c r="U452" s="440">
        <f t="shared" si="54"/>
        <v>900</v>
      </c>
      <c r="V452" s="342">
        <v>100</v>
      </c>
      <c r="W452" s="440">
        <f t="shared" si="55"/>
        <v>900</v>
      </c>
      <c r="X452" s="342"/>
      <c r="Y452" s="440"/>
      <c r="Z452" s="365"/>
      <c r="AA452" s="442"/>
      <c r="AB452" s="365"/>
      <c r="AC452" s="442"/>
      <c r="AD452" s="365"/>
      <c r="AE452" s="442"/>
      <c r="AF452" s="365"/>
      <c r="AG452" s="442"/>
      <c r="AH452" s="365"/>
      <c r="AI452" s="442"/>
    </row>
    <row r="453" spans="2:35" ht="22.5">
      <c r="B453" s="447"/>
      <c r="C453" s="444" t="s">
        <v>2868</v>
      </c>
      <c r="D453" s="350"/>
      <c r="E453" s="924">
        <v>300</v>
      </c>
      <c r="F453" s="438" t="s">
        <v>115</v>
      </c>
      <c r="G453" s="350" t="s">
        <v>2540</v>
      </c>
      <c r="H453" s="438"/>
      <c r="I453" s="446" t="s">
        <v>2487</v>
      </c>
      <c r="J453" s="446">
        <v>13</v>
      </c>
      <c r="K453" s="439">
        <f t="shared" si="52"/>
        <v>3900</v>
      </c>
      <c r="L453" s="342"/>
      <c r="M453" s="440"/>
      <c r="N453" s="342"/>
      <c r="O453" s="440"/>
      <c r="P453" s="342"/>
      <c r="Q453" s="440"/>
      <c r="R453" s="342">
        <v>100</v>
      </c>
      <c r="S453" s="440">
        <f t="shared" si="53"/>
        <v>1300</v>
      </c>
      <c r="T453" s="342">
        <v>100</v>
      </c>
      <c r="U453" s="440">
        <f t="shared" si="54"/>
        <v>1300</v>
      </c>
      <c r="V453" s="342">
        <v>100</v>
      </c>
      <c r="W453" s="440">
        <f t="shared" si="55"/>
        <v>1300</v>
      </c>
      <c r="X453" s="342"/>
      <c r="Y453" s="440"/>
      <c r="Z453" s="365"/>
      <c r="AA453" s="442"/>
      <c r="AB453" s="365"/>
      <c r="AC453" s="442"/>
      <c r="AD453" s="365"/>
      <c r="AE453" s="442"/>
      <c r="AF453" s="365"/>
      <c r="AG453" s="442"/>
      <c r="AH453" s="365"/>
      <c r="AI453" s="442"/>
    </row>
    <row r="454" spans="2:35" ht="22.5">
      <c r="B454" s="447"/>
      <c r="C454" s="444" t="s">
        <v>2869</v>
      </c>
      <c r="D454" s="350"/>
      <c r="E454" s="924">
        <v>100</v>
      </c>
      <c r="F454" s="438" t="s">
        <v>108</v>
      </c>
      <c r="G454" s="350" t="s">
        <v>2540</v>
      </c>
      <c r="H454" s="438"/>
      <c r="I454" s="446" t="s">
        <v>2487</v>
      </c>
      <c r="J454" s="446">
        <v>9</v>
      </c>
      <c r="K454" s="439">
        <f t="shared" si="52"/>
        <v>900</v>
      </c>
      <c r="L454" s="342"/>
      <c r="M454" s="440"/>
      <c r="N454" s="342"/>
      <c r="O454" s="440"/>
      <c r="P454" s="342"/>
      <c r="Q454" s="440"/>
      <c r="R454" s="342">
        <v>33</v>
      </c>
      <c r="S454" s="440">
        <f t="shared" si="53"/>
        <v>297</v>
      </c>
      <c r="T454" s="342">
        <v>33</v>
      </c>
      <c r="U454" s="440">
        <f t="shared" si="54"/>
        <v>297</v>
      </c>
      <c r="V454" s="342">
        <v>34</v>
      </c>
      <c r="W454" s="440">
        <f t="shared" si="55"/>
        <v>306</v>
      </c>
      <c r="X454" s="342"/>
      <c r="Y454" s="440"/>
      <c r="Z454" s="365"/>
      <c r="AA454" s="442"/>
      <c r="AB454" s="365"/>
      <c r="AC454" s="442"/>
      <c r="AD454" s="365"/>
      <c r="AE454" s="442"/>
      <c r="AF454" s="365"/>
      <c r="AG454" s="442"/>
      <c r="AH454" s="365"/>
      <c r="AI454" s="442"/>
    </row>
    <row r="455" spans="2:35" ht="22.5">
      <c r="B455" s="447"/>
      <c r="C455" s="444" t="s">
        <v>2870</v>
      </c>
      <c r="D455" s="350"/>
      <c r="E455" s="924">
        <v>100</v>
      </c>
      <c r="F455" s="438" t="s">
        <v>108</v>
      </c>
      <c r="G455" s="350" t="s">
        <v>2540</v>
      </c>
      <c r="H455" s="438"/>
      <c r="I455" s="446" t="s">
        <v>2487</v>
      </c>
      <c r="J455" s="446">
        <v>9</v>
      </c>
      <c r="K455" s="439">
        <f t="shared" si="52"/>
        <v>900</v>
      </c>
      <c r="L455" s="342"/>
      <c r="M455" s="440"/>
      <c r="N455" s="342"/>
      <c r="O455" s="440"/>
      <c r="P455" s="342"/>
      <c r="Q455" s="440"/>
      <c r="R455" s="342">
        <v>33</v>
      </c>
      <c r="S455" s="440">
        <f t="shared" si="53"/>
        <v>297</v>
      </c>
      <c r="T455" s="342">
        <v>33</v>
      </c>
      <c r="U455" s="440">
        <f t="shared" si="54"/>
        <v>297</v>
      </c>
      <c r="V455" s="342">
        <v>34</v>
      </c>
      <c r="W455" s="440">
        <f t="shared" si="55"/>
        <v>306</v>
      </c>
      <c r="X455" s="342"/>
      <c r="Y455" s="440"/>
      <c r="Z455" s="365"/>
      <c r="AA455" s="442"/>
      <c r="AB455" s="365"/>
      <c r="AC455" s="442"/>
      <c r="AD455" s="365"/>
      <c r="AE455" s="442"/>
      <c r="AF455" s="365"/>
      <c r="AG455" s="442"/>
      <c r="AH455" s="365"/>
      <c r="AI455" s="442"/>
    </row>
    <row r="456" spans="2:35" ht="22.5">
      <c r="B456" s="447"/>
      <c r="C456" s="444" t="s">
        <v>2871</v>
      </c>
      <c r="D456" s="350"/>
      <c r="E456" s="924">
        <v>100</v>
      </c>
      <c r="F456" s="438" t="s">
        <v>108</v>
      </c>
      <c r="G456" s="350" t="s">
        <v>2540</v>
      </c>
      <c r="H456" s="438"/>
      <c r="I456" s="446" t="s">
        <v>2487</v>
      </c>
      <c r="J456" s="446">
        <v>9</v>
      </c>
      <c r="K456" s="439">
        <f t="shared" si="52"/>
        <v>900</v>
      </c>
      <c r="L456" s="342"/>
      <c r="M456" s="440"/>
      <c r="N456" s="342"/>
      <c r="O456" s="440"/>
      <c r="P456" s="342"/>
      <c r="Q456" s="440"/>
      <c r="R456" s="342">
        <v>33</v>
      </c>
      <c r="S456" s="440">
        <f t="shared" si="53"/>
        <v>297</v>
      </c>
      <c r="T456" s="342">
        <v>33</v>
      </c>
      <c r="U456" s="440">
        <f t="shared" si="54"/>
        <v>297</v>
      </c>
      <c r="V456" s="342">
        <v>34</v>
      </c>
      <c r="W456" s="440">
        <f t="shared" si="55"/>
        <v>306</v>
      </c>
      <c r="X456" s="342"/>
      <c r="Y456" s="440"/>
      <c r="Z456" s="365"/>
      <c r="AA456" s="442"/>
      <c r="AB456" s="365"/>
      <c r="AC456" s="442"/>
      <c r="AD456" s="365"/>
      <c r="AE456" s="442"/>
      <c r="AF456" s="365"/>
      <c r="AG456" s="442"/>
      <c r="AH456" s="365"/>
      <c r="AI456" s="442"/>
    </row>
    <row r="457" spans="2:35" ht="22.5">
      <c r="B457" s="447"/>
      <c r="C457" s="355" t="s">
        <v>2872</v>
      </c>
      <c r="D457" s="350"/>
      <c r="E457" s="928">
        <v>160</v>
      </c>
      <c r="F457" s="438" t="s">
        <v>108</v>
      </c>
      <c r="G457" s="350" t="s">
        <v>2540</v>
      </c>
      <c r="H457" s="438"/>
      <c r="I457" s="446" t="s">
        <v>2487</v>
      </c>
      <c r="J457" s="446">
        <v>250</v>
      </c>
      <c r="K457" s="439">
        <f t="shared" si="52"/>
        <v>40000</v>
      </c>
      <c r="L457" s="342"/>
      <c r="M457" s="440"/>
      <c r="N457" s="342"/>
      <c r="O457" s="440"/>
      <c r="P457" s="342"/>
      <c r="Q457" s="440"/>
      <c r="R457" s="342">
        <v>53</v>
      </c>
      <c r="S457" s="440">
        <f t="shared" si="53"/>
        <v>13250</v>
      </c>
      <c r="T457" s="342">
        <v>53</v>
      </c>
      <c r="U457" s="440">
        <f t="shared" si="54"/>
        <v>13250</v>
      </c>
      <c r="V457" s="342">
        <v>54</v>
      </c>
      <c r="W457" s="440">
        <f t="shared" si="55"/>
        <v>13500</v>
      </c>
      <c r="X457" s="342"/>
      <c r="Y457" s="440"/>
      <c r="Z457" s="365"/>
      <c r="AA457" s="442"/>
      <c r="AB457" s="365"/>
      <c r="AC457" s="442"/>
      <c r="AD457" s="365"/>
      <c r="AE457" s="442"/>
      <c r="AF457" s="365"/>
      <c r="AG457" s="442"/>
      <c r="AH457" s="365"/>
      <c r="AI457" s="442"/>
    </row>
    <row r="458" spans="2:35" ht="22.5">
      <c r="B458" s="447"/>
      <c r="C458" s="451" t="s">
        <v>2873</v>
      </c>
      <c r="D458" s="350"/>
      <c r="E458" s="927">
        <v>20</v>
      </c>
      <c r="F458" s="438" t="s">
        <v>2874</v>
      </c>
      <c r="G458" s="350" t="s">
        <v>2540</v>
      </c>
      <c r="H458" s="438"/>
      <c r="I458" s="446" t="s">
        <v>2487</v>
      </c>
      <c r="J458" s="446">
        <v>40</v>
      </c>
      <c r="K458" s="439">
        <f t="shared" si="52"/>
        <v>800</v>
      </c>
      <c r="L458" s="342"/>
      <c r="M458" s="440"/>
      <c r="N458" s="342"/>
      <c r="O458" s="440"/>
      <c r="P458" s="342"/>
      <c r="Q458" s="440"/>
      <c r="R458" s="342">
        <v>7</v>
      </c>
      <c r="S458" s="440">
        <f t="shared" si="53"/>
        <v>280</v>
      </c>
      <c r="T458" s="342">
        <v>7</v>
      </c>
      <c r="U458" s="440">
        <f t="shared" si="54"/>
        <v>280</v>
      </c>
      <c r="V458" s="342">
        <v>6</v>
      </c>
      <c r="W458" s="440">
        <f t="shared" si="55"/>
        <v>240</v>
      </c>
      <c r="X458" s="342"/>
      <c r="Y458" s="440"/>
      <c r="Z458" s="365"/>
      <c r="AA458" s="442"/>
      <c r="AB458" s="365"/>
      <c r="AC458" s="442"/>
      <c r="AD458" s="365"/>
      <c r="AE458" s="442"/>
      <c r="AF458" s="365"/>
      <c r="AG458" s="442"/>
      <c r="AH458" s="365"/>
      <c r="AI458" s="442"/>
    </row>
    <row r="459" spans="2:35" ht="22.5">
      <c r="B459" s="447"/>
      <c r="C459" s="451" t="s">
        <v>2875</v>
      </c>
      <c r="D459" s="350"/>
      <c r="E459" s="927">
        <v>20</v>
      </c>
      <c r="F459" s="438" t="s">
        <v>2874</v>
      </c>
      <c r="G459" s="350" t="s">
        <v>2540</v>
      </c>
      <c r="H459" s="438"/>
      <c r="I459" s="446" t="s">
        <v>2487</v>
      </c>
      <c r="J459" s="446">
        <v>40</v>
      </c>
      <c r="K459" s="439">
        <f t="shared" si="52"/>
        <v>800</v>
      </c>
      <c r="L459" s="342"/>
      <c r="M459" s="440"/>
      <c r="N459" s="342"/>
      <c r="O459" s="440"/>
      <c r="P459" s="342"/>
      <c r="Q459" s="440"/>
      <c r="R459" s="342">
        <v>7</v>
      </c>
      <c r="S459" s="440">
        <f t="shared" si="53"/>
        <v>280</v>
      </c>
      <c r="T459" s="342">
        <v>7</v>
      </c>
      <c r="U459" s="440">
        <f t="shared" si="54"/>
        <v>280</v>
      </c>
      <c r="V459" s="342">
        <v>6</v>
      </c>
      <c r="W459" s="440">
        <f t="shared" si="55"/>
        <v>240</v>
      </c>
      <c r="X459" s="342"/>
      <c r="Y459" s="440"/>
      <c r="Z459" s="365"/>
      <c r="AA459" s="442"/>
      <c r="AB459" s="365"/>
      <c r="AC459" s="442"/>
      <c r="AD459" s="365"/>
      <c r="AE459" s="442"/>
      <c r="AF459" s="365"/>
      <c r="AG459" s="442"/>
      <c r="AH459" s="365"/>
      <c r="AI459" s="442"/>
    </row>
    <row r="460" spans="2:35" ht="22.5">
      <c r="B460" s="447"/>
      <c r="C460" s="451" t="s">
        <v>2876</v>
      </c>
      <c r="D460" s="350"/>
      <c r="E460" s="927">
        <v>20</v>
      </c>
      <c r="F460" s="438" t="s">
        <v>2874</v>
      </c>
      <c r="G460" s="350" t="s">
        <v>2540</v>
      </c>
      <c r="H460" s="438"/>
      <c r="I460" s="446" t="s">
        <v>2487</v>
      </c>
      <c r="J460" s="446">
        <v>40</v>
      </c>
      <c r="K460" s="439">
        <f t="shared" si="52"/>
        <v>800</v>
      </c>
      <c r="L460" s="342"/>
      <c r="M460" s="440"/>
      <c r="N460" s="342"/>
      <c r="O460" s="440"/>
      <c r="P460" s="342"/>
      <c r="Q460" s="440"/>
      <c r="R460" s="342">
        <v>7</v>
      </c>
      <c r="S460" s="440">
        <f t="shared" si="53"/>
        <v>280</v>
      </c>
      <c r="T460" s="342">
        <v>7</v>
      </c>
      <c r="U460" s="440">
        <f t="shared" si="54"/>
        <v>280</v>
      </c>
      <c r="V460" s="342">
        <v>6</v>
      </c>
      <c r="W460" s="440">
        <f t="shared" si="55"/>
        <v>240</v>
      </c>
      <c r="X460" s="342"/>
      <c r="Y460" s="440"/>
      <c r="Z460" s="365"/>
      <c r="AA460" s="442"/>
      <c r="AB460" s="365"/>
      <c r="AC460" s="442"/>
      <c r="AD460" s="365"/>
      <c r="AE460" s="442"/>
      <c r="AF460" s="365"/>
      <c r="AG460" s="442"/>
      <c r="AH460" s="365"/>
      <c r="AI460" s="442"/>
    </row>
    <row r="461" spans="2:35" ht="22.5">
      <c r="B461" s="447"/>
      <c r="C461" s="451" t="s">
        <v>2877</v>
      </c>
      <c r="D461" s="350"/>
      <c r="E461" s="927">
        <v>20</v>
      </c>
      <c r="F461" s="438" t="s">
        <v>2874</v>
      </c>
      <c r="G461" s="350" t="s">
        <v>2540</v>
      </c>
      <c r="H461" s="438"/>
      <c r="I461" s="446" t="s">
        <v>2487</v>
      </c>
      <c r="J461" s="446">
        <v>40</v>
      </c>
      <c r="K461" s="439">
        <f t="shared" si="52"/>
        <v>800</v>
      </c>
      <c r="L461" s="342"/>
      <c r="M461" s="440"/>
      <c r="N461" s="342"/>
      <c r="O461" s="440"/>
      <c r="P461" s="342"/>
      <c r="Q461" s="440"/>
      <c r="R461" s="342">
        <v>7</v>
      </c>
      <c r="S461" s="440">
        <f t="shared" si="53"/>
        <v>280</v>
      </c>
      <c r="T461" s="342">
        <v>7</v>
      </c>
      <c r="U461" s="440">
        <f t="shared" si="54"/>
        <v>280</v>
      </c>
      <c r="V461" s="342">
        <v>6</v>
      </c>
      <c r="W461" s="440">
        <f t="shared" si="55"/>
        <v>240</v>
      </c>
      <c r="X461" s="342"/>
      <c r="Y461" s="440"/>
      <c r="Z461" s="365"/>
      <c r="AA461" s="442"/>
      <c r="AB461" s="365"/>
      <c r="AC461" s="442"/>
      <c r="AD461" s="365"/>
      <c r="AE461" s="442"/>
      <c r="AF461" s="365"/>
      <c r="AG461" s="442"/>
      <c r="AH461" s="365"/>
      <c r="AI461" s="442"/>
    </row>
    <row r="462" spans="2:35" ht="22.5">
      <c r="B462" s="447"/>
      <c r="C462" s="451" t="s">
        <v>2878</v>
      </c>
      <c r="D462" s="350"/>
      <c r="E462" s="927">
        <v>20</v>
      </c>
      <c r="F462" s="438" t="s">
        <v>2874</v>
      </c>
      <c r="G462" s="350" t="s">
        <v>2540</v>
      </c>
      <c r="H462" s="438"/>
      <c r="I462" s="446" t="s">
        <v>2487</v>
      </c>
      <c r="J462" s="446">
        <v>40</v>
      </c>
      <c r="K462" s="439">
        <f t="shared" si="52"/>
        <v>800</v>
      </c>
      <c r="L462" s="342"/>
      <c r="M462" s="440"/>
      <c r="N462" s="342"/>
      <c r="O462" s="440"/>
      <c r="P462" s="342"/>
      <c r="Q462" s="440"/>
      <c r="R462" s="342">
        <v>7</v>
      </c>
      <c r="S462" s="440">
        <f t="shared" si="53"/>
        <v>280</v>
      </c>
      <c r="T462" s="342">
        <v>7</v>
      </c>
      <c r="U462" s="440">
        <f t="shared" si="54"/>
        <v>280</v>
      </c>
      <c r="V462" s="342">
        <v>6</v>
      </c>
      <c r="W462" s="440">
        <f t="shared" si="55"/>
        <v>240</v>
      </c>
      <c r="X462" s="342"/>
      <c r="Y462" s="440"/>
      <c r="Z462" s="365"/>
      <c r="AA462" s="442"/>
      <c r="AB462" s="365"/>
      <c r="AC462" s="442"/>
      <c r="AD462" s="365"/>
      <c r="AE462" s="442"/>
      <c r="AF462" s="365"/>
      <c r="AG462" s="442"/>
      <c r="AH462" s="365"/>
      <c r="AI462" s="442"/>
    </row>
    <row r="463" spans="2:35" ht="22.5">
      <c r="B463" s="447"/>
      <c r="C463" s="451" t="s">
        <v>2879</v>
      </c>
      <c r="D463" s="350"/>
      <c r="E463" s="927">
        <v>20</v>
      </c>
      <c r="F463" s="438" t="s">
        <v>2874</v>
      </c>
      <c r="G463" s="350" t="s">
        <v>2540</v>
      </c>
      <c r="H463" s="438"/>
      <c r="I463" s="446" t="s">
        <v>2487</v>
      </c>
      <c r="J463" s="446">
        <v>40</v>
      </c>
      <c r="K463" s="439">
        <f t="shared" si="52"/>
        <v>800</v>
      </c>
      <c r="L463" s="342"/>
      <c r="M463" s="440"/>
      <c r="N463" s="342"/>
      <c r="O463" s="440"/>
      <c r="P463" s="342"/>
      <c r="Q463" s="440"/>
      <c r="R463" s="342">
        <v>7</v>
      </c>
      <c r="S463" s="440">
        <f t="shared" si="53"/>
        <v>280</v>
      </c>
      <c r="T463" s="342">
        <v>7</v>
      </c>
      <c r="U463" s="440">
        <f t="shared" si="54"/>
        <v>280</v>
      </c>
      <c r="V463" s="342">
        <v>6</v>
      </c>
      <c r="W463" s="440">
        <f t="shared" si="55"/>
        <v>240</v>
      </c>
      <c r="X463" s="342"/>
      <c r="Y463" s="440"/>
      <c r="Z463" s="365"/>
      <c r="AA463" s="442"/>
      <c r="AB463" s="365"/>
      <c r="AC463" s="442"/>
      <c r="AD463" s="365"/>
      <c r="AE463" s="442"/>
      <c r="AF463" s="365"/>
      <c r="AG463" s="442"/>
      <c r="AH463" s="365"/>
      <c r="AI463" s="442"/>
    </row>
    <row r="464" spans="2:35" ht="22.5">
      <c r="B464" s="447"/>
      <c r="C464" s="451" t="s">
        <v>2880</v>
      </c>
      <c r="D464" s="350"/>
      <c r="E464" s="927">
        <v>20</v>
      </c>
      <c r="F464" s="438" t="s">
        <v>2874</v>
      </c>
      <c r="G464" s="350" t="s">
        <v>2540</v>
      </c>
      <c r="H464" s="438"/>
      <c r="I464" s="446" t="s">
        <v>2487</v>
      </c>
      <c r="J464" s="446">
        <v>40</v>
      </c>
      <c r="K464" s="439">
        <f t="shared" si="52"/>
        <v>800</v>
      </c>
      <c r="L464" s="342"/>
      <c r="M464" s="440"/>
      <c r="N464" s="342"/>
      <c r="O464" s="440"/>
      <c r="P464" s="342"/>
      <c r="Q464" s="440"/>
      <c r="R464" s="342">
        <v>7</v>
      </c>
      <c r="S464" s="440">
        <f t="shared" si="53"/>
        <v>280</v>
      </c>
      <c r="T464" s="342">
        <v>7</v>
      </c>
      <c r="U464" s="440">
        <f t="shared" si="54"/>
        <v>280</v>
      </c>
      <c r="V464" s="342">
        <v>6</v>
      </c>
      <c r="W464" s="440">
        <f t="shared" si="55"/>
        <v>240</v>
      </c>
      <c r="X464" s="342"/>
      <c r="Y464" s="440"/>
      <c r="Z464" s="365"/>
      <c r="AA464" s="442"/>
      <c r="AB464" s="365"/>
      <c r="AC464" s="442"/>
      <c r="AD464" s="365"/>
      <c r="AE464" s="442"/>
      <c r="AF464" s="365"/>
      <c r="AG464" s="442"/>
      <c r="AH464" s="365"/>
      <c r="AI464" s="442"/>
    </row>
    <row r="465" spans="2:35" ht="22.5">
      <c r="B465" s="447"/>
      <c r="C465" s="451" t="s">
        <v>2881</v>
      </c>
      <c r="D465" s="350"/>
      <c r="E465" s="927">
        <v>20</v>
      </c>
      <c r="F465" s="438" t="s">
        <v>2874</v>
      </c>
      <c r="G465" s="350" t="s">
        <v>2540</v>
      </c>
      <c r="H465" s="438"/>
      <c r="I465" s="446" t="s">
        <v>2487</v>
      </c>
      <c r="J465" s="446">
        <v>40</v>
      </c>
      <c r="K465" s="439">
        <f t="shared" si="52"/>
        <v>800</v>
      </c>
      <c r="L465" s="342"/>
      <c r="M465" s="440"/>
      <c r="N465" s="342"/>
      <c r="O465" s="440"/>
      <c r="P465" s="342"/>
      <c r="Q465" s="440"/>
      <c r="R465" s="342">
        <v>7</v>
      </c>
      <c r="S465" s="440">
        <f t="shared" si="53"/>
        <v>280</v>
      </c>
      <c r="T465" s="342">
        <v>7</v>
      </c>
      <c r="U465" s="440">
        <f t="shared" si="54"/>
        <v>280</v>
      </c>
      <c r="V465" s="342">
        <v>6</v>
      </c>
      <c r="W465" s="440">
        <f t="shared" si="55"/>
        <v>240</v>
      </c>
      <c r="X465" s="342"/>
      <c r="Y465" s="440"/>
      <c r="Z465" s="365"/>
      <c r="AA465" s="442"/>
      <c r="AB465" s="365"/>
      <c r="AC465" s="442"/>
      <c r="AD465" s="365"/>
      <c r="AE465" s="442"/>
      <c r="AF465" s="365"/>
      <c r="AG465" s="442"/>
      <c r="AH465" s="365"/>
      <c r="AI465" s="442"/>
    </row>
    <row r="466" spans="2:35" ht="22.5">
      <c r="B466" s="447"/>
      <c r="C466" s="451" t="s">
        <v>2882</v>
      </c>
      <c r="D466" s="350"/>
      <c r="E466" s="927">
        <v>20</v>
      </c>
      <c r="F466" s="438" t="s">
        <v>2874</v>
      </c>
      <c r="G466" s="350" t="s">
        <v>2540</v>
      </c>
      <c r="H466" s="438"/>
      <c r="I466" s="446" t="s">
        <v>2487</v>
      </c>
      <c r="J466" s="446">
        <v>56</v>
      </c>
      <c r="K466" s="439">
        <f t="shared" si="52"/>
        <v>1120</v>
      </c>
      <c r="L466" s="342"/>
      <c r="M466" s="440"/>
      <c r="N466" s="342"/>
      <c r="O466" s="440"/>
      <c r="P466" s="342"/>
      <c r="Q466" s="440"/>
      <c r="R466" s="342">
        <v>7</v>
      </c>
      <c r="S466" s="440">
        <f t="shared" si="53"/>
        <v>392</v>
      </c>
      <c r="T466" s="342">
        <v>7</v>
      </c>
      <c r="U466" s="440">
        <f t="shared" si="54"/>
        <v>392</v>
      </c>
      <c r="V466" s="342">
        <v>6</v>
      </c>
      <c r="W466" s="440">
        <f t="shared" si="55"/>
        <v>336</v>
      </c>
      <c r="X466" s="342"/>
      <c r="Y466" s="440"/>
      <c r="Z466" s="365"/>
      <c r="AA466" s="442"/>
      <c r="AB466" s="365"/>
      <c r="AC466" s="442"/>
      <c r="AD466" s="365"/>
      <c r="AE466" s="442"/>
      <c r="AF466" s="365"/>
      <c r="AG466" s="442"/>
      <c r="AH466" s="365"/>
      <c r="AI466" s="442"/>
    </row>
    <row r="467" spans="2:35" ht="22.5">
      <c r="B467" s="447"/>
      <c r="C467" s="451" t="s">
        <v>2883</v>
      </c>
      <c r="D467" s="350"/>
      <c r="E467" s="927">
        <v>20</v>
      </c>
      <c r="F467" s="438" t="s">
        <v>2874</v>
      </c>
      <c r="G467" s="350" t="s">
        <v>2540</v>
      </c>
      <c r="H467" s="438"/>
      <c r="I467" s="446" t="s">
        <v>2487</v>
      </c>
      <c r="J467" s="446">
        <v>56</v>
      </c>
      <c r="K467" s="439">
        <f t="shared" si="52"/>
        <v>1120</v>
      </c>
      <c r="L467" s="342"/>
      <c r="M467" s="440"/>
      <c r="N467" s="342"/>
      <c r="O467" s="440"/>
      <c r="P467" s="342"/>
      <c r="Q467" s="440"/>
      <c r="R467" s="342">
        <v>7</v>
      </c>
      <c r="S467" s="440">
        <f t="shared" si="53"/>
        <v>392</v>
      </c>
      <c r="T467" s="342">
        <v>7</v>
      </c>
      <c r="U467" s="440">
        <f t="shared" si="54"/>
        <v>392</v>
      </c>
      <c r="V467" s="342">
        <v>6</v>
      </c>
      <c r="W467" s="440">
        <f t="shared" si="55"/>
        <v>336</v>
      </c>
      <c r="X467" s="342"/>
      <c r="Y467" s="440"/>
      <c r="Z467" s="365"/>
      <c r="AA467" s="442"/>
      <c r="AB467" s="365"/>
      <c r="AC467" s="442"/>
      <c r="AD467" s="365"/>
      <c r="AE467" s="442"/>
      <c r="AF467" s="365"/>
      <c r="AG467" s="442"/>
      <c r="AH467" s="365"/>
      <c r="AI467" s="442"/>
    </row>
    <row r="468" spans="2:35" ht="22.5">
      <c r="B468" s="447"/>
      <c r="C468" s="451" t="s">
        <v>2884</v>
      </c>
      <c r="D468" s="350"/>
      <c r="E468" s="927">
        <v>20</v>
      </c>
      <c r="F468" s="438" t="s">
        <v>2874</v>
      </c>
      <c r="G468" s="350" t="s">
        <v>2540</v>
      </c>
      <c r="H468" s="438"/>
      <c r="I468" s="446" t="s">
        <v>2487</v>
      </c>
      <c r="J468" s="446">
        <v>56</v>
      </c>
      <c r="K468" s="439">
        <f t="shared" si="52"/>
        <v>1120</v>
      </c>
      <c r="L468" s="342"/>
      <c r="M468" s="440"/>
      <c r="N468" s="342"/>
      <c r="O468" s="440"/>
      <c r="P468" s="342"/>
      <c r="Q468" s="440"/>
      <c r="R468" s="342">
        <v>7</v>
      </c>
      <c r="S468" s="440">
        <f t="shared" si="53"/>
        <v>392</v>
      </c>
      <c r="T468" s="342">
        <v>7</v>
      </c>
      <c r="U468" s="440">
        <f t="shared" si="54"/>
        <v>392</v>
      </c>
      <c r="V468" s="342">
        <v>6</v>
      </c>
      <c r="W468" s="440">
        <f t="shared" si="55"/>
        <v>336</v>
      </c>
      <c r="X468" s="342"/>
      <c r="Y468" s="440"/>
      <c r="Z468" s="365"/>
      <c r="AA468" s="442"/>
      <c r="AB468" s="365"/>
      <c r="AC468" s="442"/>
      <c r="AD468" s="365"/>
      <c r="AE468" s="442"/>
      <c r="AF468" s="365"/>
      <c r="AG468" s="442"/>
      <c r="AH468" s="365"/>
      <c r="AI468" s="442"/>
    </row>
    <row r="469" spans="2:35" ht="22.5">
      <c r="B469" s="447"/>
      <c r="C469" s="451" t="s">
        <v>2885</v>
      </c>
      <c r="D469" s="350"/>
      <c r="E469" s="927">
        <v>20</v>
      </c>
      <c r="F469" s="438" t="s">
        <v>2874</v>
      </c>
      <c r="G469" s="350" t="s">
        <v>2540</v>
      </c>
      <c r="H469" s="438"/>
      <c r="I469" s="446" t="s">
        <v>2487</v>
      </c>
      <c r="J469" s="446">
        <v>56</v>
      </c>
      <c r="K469" s="439">
        <f t="shared" si="52"/>
        <v>1120</v>
      </c>
      <c r="L469" s="342"/>
      <c r="M469" s="440"/>
      <c r="N469" s="342"/>
      <c r="O469" s="440"/>
      <c r="P469" s="342"/>
      <c r="Q469" s="440"/>
      <c r="R469" s="342">
        <v>7</v>
      </c>
      <c r="S469" s="440">
        <f t="shared" si="53"/>
        <v>392</v>
      </c>
      <c r="T469" s="342">
        <v>7</v>
      </c>
      <c r="U469" s="440">
        <f t="shared" si="54"/>
        <v>392</v>
      </c>
      <c r="V469" s="342">
        <v>6</v>
      </c>
      <c r="W469" s="440">
        <f t="shared" si="55"/>
        <v>336</v>
      </c>
      <c r="X469" s="342"/>
      <c r="Y469" s="440"/>
      <c r="Z469" s="365"/>
      <c r="AA469" s="442"/>
      <c r="AB469" s="365"/>
      <c r="AC469" s="442"/>
      <c r="AD469" s="365"/>
      <c r="AE469" s="442"/>
      <c r="AF469" s="365"/>
      <c r="AG469" s="442"/>
      <c r="AH469" s="365"/>
      <c r="AI469" s="442"/>
    </row>
    <row r="470" spans="2:35" ht="22.5">
      <c r="B470" s="447"/>
      <c r="C470" s="451" t="s">
        <v>2886</v>
      </c>
      <c r="D470" s="350"/>
      <c r="E470" s="927">
        <v>20</v>
      </c>
      <c r="F470" s="438" t="s">
        <v>2874</v>
      </c>
      <c r="G470" s="350" t="s">
        <v>2540</v>
      </c>
      <c r="H470" s="438"/>
      <c r="I470" s="446" t="s">
        <v>2487</v>
      </c>
      <c r="J470" s="446">
        <v>56</v>
      </c>
      <c r="K470" s="439">
        <f t="shared" si="52"/>
        <v>1120</v>
      </c>
      <c r="L470" s="342"/>
      <c r="M470" s="440"/>
      <c r="N470" s="342"/>
      <c r="O470" s="440"/>
      <c r="P470" s="342"/>
      <c r="Q470" s="440"/>
      <c r="R470" s="342">
        <v>7</v>
      </c>
      <c r="S470" s="440">
        <f t="shared" si="53"/>
        <v>392</v>
      </c>
      <c r="T470" s="342">
        <v>7</v>
      </c>
      <c r="U470" s="440">
        <f t="shared" si="54"/>
        <v>392</v>
      </c>
      <c r="V470" s="342">
        <v>6</v>
      </c>
      <c r="W470" s="440">
        <f t="shared" si="55"/>
        <v>336</v>
      </c>
      <c r="X470" s="342"/>
      <c r="Y470" s="440"/>
      <c r="Z470" s="365"/>
      <c r="AA470" s="442"/>
      <c r="AB470" s="365"/>
      <c r="AC470" s="442"/>
      <c r="AD470" s="365"/>
      <c r="AE470" s="442"/>
      <c r="AF470" s="365"/>
      <c r="AG470" s="442"/>
      <c r="AH470" s="365"/>
      <c r="AI470" s="442"/>
    </row>
    <row r="471" spans="2:35" ht="22.5">
      <c r="B471" s="447"/>
      <c r="C471" s="451" t="s">
        <v>2887</v>
      </c>
      <c r="D471" s="350"/>
      <c r="E471" s="927">
        <v>20</v>
      </c>
      <c r="F471" s="438" t="s">
        <v>2874</v>
      </c>
      <c r="G471" s="350" t="s">
        <v>2540</v>
      </c>
      <c r="H471" s="438"/>
      <c r="I471" s="446" t="s">
        <v>2487</v>
      </c>
      <c r="J471" s="446">
        <v>56</v>
      </c>
      <c r="K471" s="439">
        <f t="shared" si="52"/>
        <v>1120</v>
      </c>
      <c r="L471" s="342"/>
      <c r="M471" s="440"/>
      <c r="N471" s="342"/>
      <c r="O471" s="440"/>
      <c r="P471" s="342"/>
      <c r="Q471" s="440"/>
      <c r="R471" s="342">
        <v>7</v>
      </c>
      <c r="S471" s="440">
        <f t="shared" si="53"/>
        <v>392</v>
      </c>
      <c r="T471" s="342">
        <v>7</v>
      </c>
      <c r="U471" s="440">
        <f t="shared" si="54"/>
        <v>392</v>
      </c>
      <c r="V471" s="342">
        <v>6</v>
      </c>
      <c r="W471" s="440">
        <f t="shared" si="55"/>
        <v>336</v>
      </c>
      <c r="X471" s="342"/>
      <c r="Y471" s="440"/>
      <c r="Z471" s="365"/>
      <c r="AA471" s="442"/>
      <c r="AB471" s="365"/>
      <c r="AC471" s="442"/>
      <c r="AD471" s="365"/>
      <c r="AE471" s="442"/>
      <c r="AF471" s="365"/>
      <c r="AG471" s="442"/>
      <c r="AH471" s="365"/>
      <c r="AI471" s="442"/>
    </row>
    <row r="472" spans="2:35" ht="22.5">
      <c r="B472" s="447"/>
      <c r="C472" s="451" t="s">
        <v>2888</v>
      </c>
      <c r="D472" s="350"/>
      <c r="E472" s="927">
        <v>20</v>
      </c>
      <c r="F472" s="438" t="s">
        <v>2874</v>
      </c>
      <c r="G472" s="350" t="s">
        <v>2540</v>
      </c>
      <c r="H472" s="438"/>
      <c r="I472" s="446" t="s">
        <v>2487</v>
      </c>
      <c r="J472" s="446">
        <v>56</v>
      </c>
      <c r="K472" s="439">
        <f t="shared" si="52"/>
        <v>1120</v>
      </c>
      <c r="L472" s="342"/>
      <c r="M472" s="440"/>
      <c r="N472" s="342"/>
      <c r="O472" s="440"/>
      <c r="P472" s="342"/>
      <c r="Q472" s="440"/>
      <c r="R472" s="342">
        <v>7</v>
      </c>
      <c r="S472" s="440">
        <f t="shared" si="53"/>
        <v>392</v>
      </c>
      <c r="T472" s="342">
        <v>7</v>
      </c>
      <c r="U472" s="440">
        <f t="shared" si="54"/>
        <v>392</v>
      </c>
      <c r="V472" s="342">
        <v>6</v>
      </c>
      <c r="W472" s="440">
        <f t="shared" si="55"/>
        <v>336</v>
      </c>
      <c r="X472" s="342"/>
      <c r="Y472" s="440"/>
      <c r="Z472" s="365"/>
      <c r="AA472" s="442"/>
      <c r="AB472" s="365"/>
      <c r="AC472" s="442"/>
      <c r="AD472" s="365"/>
      <c r="AE472" s="442"/>
      <c r="AF472" s="365"/>
      <c r="AG472" s="442"/>
      <c r="AH472" s="365"/>
      <c r="AI472" s="442"/>
    </row>
    <row r="473" spans="2:35" ht="22.5">
      <c r="B473" s="447"/>
      <c r="C473" s="451" t="s">
        <v>2889</v>
      </c>
      <c r="D473" s="350"/>
      <c r="E473" s="927">
        <v>20</v>
      </c>
      <c r="F473" s="438" t="s">
        <v>2874</v>
      </c>
      <c r="G473" s="350" t="s">
        <v>2540</v>
      </c>
      <c r="H473" s="438"/>
      <c r="I473" s="446" t="s">
        <v>2487</v>
      </c>
      <c r="J473" s="446">
        <v>56</v>
      </c>
      <c r="K473" s="439">
        <f t="shared" si="52"/>
        <v>1120</v>
      </c>
      <c r="L473" s="342"/>
      <c r="M473" s="440"/>
      <c r="N473" s="342"/>
      <c r="O473" s="440"/>
      <c r="P473" s="342"/>
      <c r="Q473" s="440"/>
      <c r="R473" s="342">
        <v>7</v>
      </c>
      <c r="S473" s="440">
        <f t="shared" si="53"/>
        <v>392</v>
      </c>
      <c r="T473" s="342">
        <v>7</v>
      </c>
      <c r="U473" s="440">
        <f t="shared" si="54"/>
        <v>392</v>
      </c>
      <c r="V473" s="342">
        <v>6</v>
      </c>
      <c r="W473" s="440">
        <f t="shared" si="55"/>
        <v>336</v>
      </c>
      <c r="X473" s="342"/>
      <c r="Y473" s="440"/>
      <c r="Z473" s="365"/>
      <c r="AA473" s="442"/>
      <c r="AB473" s="365"/>
      <c r="AC473" s="442"/>
      <c r="AD473" s="365"/>
      <c r="AE473" s="442"/>
      <c r="AF473" s="365"/>
      <c r="AG473" s="442"/>
      <c r="AH473" s="365"/>
      <c r="AI473" s="442"/>
    </row>
    <row r="474" spans="2:35" ht="22.5">
      <c r="B474" s="447"/>
      <c r="C474" s="451" t="s">
        <v>2890</v>
      </c>
      <c r="D474" s="350"/>
      <c r="E474" s="927">
        <v>20</v>
      </c>
      <c r="F474" s="438" t="s">
        <v>2874</v>
      </c>
      <c r="G474" s="350" t="s">
        <v>2540</v>
      </c>
      <c r="H474" s="438"/>
      <c r="I474" s="446" t="s">
        <v>2487</v>
      </c>
      <c r="J474" s="446">
        <v>56</v>
      </c>
      <c r="K474" s="439">
        <f t="shared" si="52"/>
        <v>1120</v>
      </c>
      <c r="L474" s="342"/>
      <c r="M474" s="440"/>
      <c r="N474" s="342"/>
      <c r="O474" s="440"/>
      <c r="P474" s="342"/>
      <c r="Q474" s="440"/>
      <c r="R474" s="342">
        <v>7</v>
      </c>
      <c r="S474" s="440">
        <f t="shared" si="53"/>
        <v>392</v>
      </c>
      <c r="T474" s="342">
        <v>7</v>
      </c>
      <c r="U474" s="440">
        <f t="shared" si="54"/>
        <v>392</v>
      </c>
      <c r="V474" s="342">
        <v>6</v>
      </c>
      <c r="W474" s="440">
        <f t="shared" si="55"/>
        <v>336</v>
      </c>
      <c r="X474" s="342"/>
      <c r="Y474" s="440"/>
      <c r="Z474" s="365"/>
      <c r="AA474" s="442"/>
      <c r="AB474" s="365"/>
      <c r="AC474" s="442"/>
      <c r="AD474" s="365"/>
      <c r="AE474" s="442"/>
      <c r="AF474" s="365"/>
      <c r="AG474" s="442"/>
      <c r="AH474" s="365"/>
      <c r="AI474" s="442"/>
    </row>
    <row r="475" spans="2:35" ht="22.5">
      <c r="B475" s="447"/>
      <c r="C475" s="451" t="s">
        <v>2891</v>
      </c>
      <c r="D475" s="350"/>
      <c r="E475" s="927">
        <v>20</v>
      </c>
      <c r="F475" s="438" t="s">
        <v>2874</v>
      </c>
      <c r="G475" s="350" t="s">
        <v>2540</v>
      </c>
      <c r="H475" s="438"/>
      <c r="I475" s="446" t="s">
        <v>2487</v>
      </c>
      <c r="J475" s="446">
        <v>56</v>
      </c>
      <c r="K475" s="439">
        <f t="shared" ref="K475:K538" si="56">E475*J475</f>
        <v>1120</v>
      </c>
      <c r="L475" s="342"/>
      <c r="M475" s="440"/>
      <c r="N475" s="342"/>
      <c r="O475" s="440"/>
      <c r="P475" s="342"/>
      <c r="Q475" s="440"/>
      <c r="R475" s="342">
        <v>7</v>
      </c>
      <c r="S475" s="440">
        <f t="shared" si="53"/>
        <v>392</v>
      </c>
      <c r="T475" s="342">
        <v>7</v>
      </c>
      <c r="U475" s="440">
        <f t="shared" si="54"/>
        <v>392</v>
      </c>
      <c r="V475" s="342">
        <v>6</v>
      </c>
      <c r="W475" s="440">
        <f t="shared" si="55"/>
        <v>336</v>
      </c>
      <c r="X475" s="342"/>
      <c r="Y475" s="440"/>
      <c r="Z475" s="365"/>
      <c r="AA475" s="442"/>
      <c r="AB475" s="365"/>
      <c r="AC475" s="442"/>
      <c r="AD475" s="365"/>
      <c r="AE475" s="442"/>
      <c r="AF475" s="365"/>
      <c r="AG475" s="442"/>
      <c r="AH475" s="365"/>
      <c r="AI475" s="442"/>
    </row>
    <row r="476" spans="2:35" ht="22.5">
      <c r="B476" s="447"/>
      <c r="C476" s="444" t="s">
        <v>2892</v>
      </c>
      <c r="D476" s="350"/>
      <c r="E476" s="924">
        <v>300</v>
      </c>
      <c r="F476" s="438" t="s">
        <v>108</v>
      </c>
      <c r="G476" s="350" t="s">
        <v>2540</v>
      </c>
      <c r="H476" s="438"/>
      <c r="I476" s="446" t="s">
        <v>2487</v>
      </c>
      <c r="J476" s="446">
        <v>2</v>
      </c>
      <c r="K476" s="439">
        <f t="shared" si="56"/>
        <v>600</v>
      </c>
      <c r="L476" s="342"/>
      <c r="M476" s="440"/>
      <c r="N476" s="342"/>
      <c r="O476" s="440"/>
      <c r="P476" s="342"/>
      <c r="Q476" s="440"/>
      <c r="R476" s="342">
        <v>100</v>
      </c>
      <c r="S476" s="440">
        <f t="shared" si="53"/>
        <v>200</v>
      </c>
      <c r="T476" s="342">
        <v>100</v>
      </c>
      <c r="U476" s="440">
        <f t="shared" si="54"/>
        <v>200</v>
      </c>
      <c r="V476" s="342">
        <v>100</v>
      </c>
      <c r="W476" s="440">
        <f t="shared" si="55"/>
        <v>200</v>
      </c>
      <c r="X476" s="342"/>
      <c r="Y476" s="440"/>
      <c r="Z476" s="365"/>
      <c r="AA476" s="442"/>
      <c r="AB476" s="365"/>
      <c r="AC476" s="442"/>
      <c r="AD476" s="365"/>
      <c r="AE476" s="442"/>
      <c r="AF476" s="365"/>
      <c r="AG476" s="442"/>
      <c r="AH476" s="365"/>
      <c r="AI476" s="442"/>
    </row>
    <row r="477" spans="2:35" ht="22.5">
      <c r="B477" s="447"/>
      <c r="C477" s="444" t="s">
        <v>2893</v>
      </c>
      <c r="D477" s="350"/>
      <c r="E477" s="924">
        <v>20</v>
      </c>
      <c r="F477" s="438" t="s">
        <v>2742</v>
      </c>
      <c r="G477" s="350" t="s">
        <v>2540</v>
      </c>
      <c r="H477" s="438"/>
      <c r="I477" s="446" t="s">
        <v>2487</v>
      </c>
      <c r="J477" s="446">
        <v>255</v>
      </c>
      <c r="K477" s="439">
        <f t="shared" si="56"/>
        <v>5100</v>
      </c>
      <c r="L477" s="342"/>
      <c r="M477" s="440"/>
      <c r="N477" s="342"/>
      <c r="O477" s="440"/>
      <c r="P477" s="342"/>
      <c r="Q477" s="440"/>
      <c r="R477" s="342">
        <v>7</v>
      </c>
      <c r="S477" s="440">
        <f t="shared" si="53"/>
        <v>1785</v>
      </c>
      <c r="T477" s="342">
        <v>7</v>
      </c>
      <c r="U477" s="440">
        <f t="shared" si="54"/>
        <v>1785</v>
      </c>
      <c r="V477" s="342">
        <v>6</v>
      </c>
      <c r="W477" s="440">
        <f t="shared" si="55"/>
        <v>1530</v>
      </c>
      <c r="X477" s="342"/>
      <c r="Y477" s="440"/>
      <c r="Z477" s="365"/>
      <c r="AA477" s="442"/>
      <c r="AB477" s="365"/>
      <c r="AC477" s="442"/>
      <c r="AD477" s="365"/>
      <c r="AE477" s="442"/>
      <c r="AF477" s="365"/>
      <c r="AG477" s="442"/>
      <c r="AH477" s="365"/>
      <c r="AI477" s="442"/>
    </row>
    <row r="478" spans="2:35" ht="22.5">
      <c r="B478" s="447"/>
      <c r="C478" s="444" t="s">
        <v>2894</v>
      </c>
      <c r="D478" s="350"/>
      <c r="E478" s="924">
        <v>20</v>
      </c>
      <c r="F478" s="438" t="s">
        <v>115</v>
      </c>
      <c r="G478" s="350" t="s">
        <v>2540</v>
      </c>
      <c r="H478" s="438"/>
      <c r="I478" s="446" t="s">
        <v>2487</v>
      </c>
      <c r="J478" s="446">
        <v>140</v>
      </c>
      <c r="K478" s="439">
        <f t="shared" si="56"/>
        <v>2800</v>
      </c>
      <c r="L478" s="342"/>
      <c r="M478" s="440"/>
      <c r="N478" s="342"/>
      <c r="O478" s="440"/>
      <c r="P478" s="342"/>
      <c r="Q478" s="440"/>
      <c r="R478" s="342">
        <v>7</v>
      </c>
      <c r="S478" s="440">
        <f t="shared" si="53"/>
        <v>980</v>
      </c>
      <c r="T478" s="342">
        <v>7</v>
      </c>
      <c r="U478" s="440">
        <f t="shared" si="54"/>
        <v>980</v>
      </c>
      <c r="V478" s="342">
        <v>6</v>
      </c>
      <c r="W478" s="440">
        <f t="shared" si="55"/>
        <v>840</v>
      </c>
      <c r="X478" s="342"/>
      <c r="Y478" s="440"/>
      <c r="Z478" s="365"/>
      <c r="AA478" s="442"/>
      <c r="AB478" s="365"/>
      <c r="AC478" s="442"/>
      <c r="AD478" s="365"/>
      <c r="AE478" s="442"/>
      <c r="AF478" s="365"/>
      <c r="AG478" s="442"/>
      <c r="AH478" s="365"/>
      <c r="AI478" s="442"/>
    </row>
    <row r="479" spans="2:35" ht="22.5">
      <c r="B479" s="447"/>
      <c r="C479" s="444" t="s">
        <v>2895</v>
      </c>
      <c r="D479" s="350"/>
      <c r="E479" s="924">
        <v>20</v>
      </c>
      <c r="F479" s="438" t="s">
        <v>115</v>
      </c>
      <c r="G479" s="350" t="s">
        <v>2540</v>
      </c>
      <c r="H479" s="438"/>
      <c r="I479" s="446" t="s">
        <v>2487</v>
      </c>
      <c r="J479" s="446">
        <v>50</v>
      </c>
      <c r="K479" s="439">
        <f t="shared" si="56"/>
        <v>1000</v>
      </c>
      <c r="L479" s="342"/>
      <c r="M479" s="440"/>
      <c r="N479" s="342"/>
      <c r="O479" s="440"/>
      <c r="P479" s="342"/>
      <c r="Q479" s="440"/>
      <c r="R479" s="342">
        <v>7</v>
      </c>
      <c r="S479" s="440">
        <f t="shared" si="53"/>
        <v>350</v>
      </c>
      <c r="T479" s="342">
        <v>7</v>
      </c>
      <c r="U479" s="440">
        <f t="shared" si="54"/>
        <v>350</v>
      </c>
      <c r="V479" s="342">
        <v>6</v>
      </c>
      <c r="W479" s="440">
        <f t="shared" si="55"/>
        <v>300</v>
      </c>
      <c r="X479" s="342"/>
      <c r="Y479" s="440"/>
      <c r="Z479" s="365"/>
      <c r="AA479" s="442"/>
      <c r="AB479" s="365"/>
      <c r="AC479" s="442"/>
      <c r="AD479" s="365"/>
      <c r="AE479" s="442"/>
      <c r="AF479" s="365"/>
      <c r="AG479" s="442"/>
      <c r="AH479" s="365"/>
      <c r="AI479" s="442"/>
    </row>
    <row r="480" spans="2:35" ht="22.5">
      <c r="B480" s="447"/>
      <c r="C480" s="444" t="s">
        <v>2896</v>
      </c>
      <c r="D480" s="452"/>
      <c r="E480" s="924">
        <v>100</v>
      </c>
      <c r="F480" s="438" t="s">
        <v>2874</v>
      </c>
      <c r="G480" s="350" t="s">
        <v>2540</v>
      </c>
      <c r="H480" s="438"/>
      <c r="I480" s="446" t="s">
        <v>2487</v>
      </c>
      <c r="J480" s="446">
        <v>40</v>
      </c>
      <c r="K480" s="439">
        <f t="shared" si="56"/>
        <v>4000</v>
      </c>
      <c r="L480" s="342"/>
      <c r="M480" s="440"/>
      <c r="N480" s="342"/>
      <c r="O480" s="440"/>
      <c r="P480" s="342"/>
      <c r="Q480" s="440"/>
      <c r="R480" s="342">
        <v>33</v>
      </c>
      <c r="S480" s="440">
        <f t="shared" si="53"/>
        <v>1320</v>
      </c>
      <c r="T480" s="342">
        <v>33</v>
      </c>
      <c r="U480" s="440">
        <f t="shared" si="54"/>
        <v>1320</v>
      </c>
      <c r="V480" s="342">
        <v>34</v>
      </c>
      <c r="W480" s="440">
        <f t="shared" si="55"/>
        <v>1360</v>
      </c>
      <c r="X480" s="342"/>
      <c r="Y480" s="440"/>
      <c r="Z480" s="365"/>
      <c r="AA480" s="442"/>
      <c r="AB480" s="365"/>
      <c r="AC480" s="442"/>
      <c r="AD480" s="365"/>
      <c r="AE480" s="442"/>
      <c r="AF480" s="365"/>
      <c r="AG480" s="442"/>
      <c r="AH480" s="365"/>
      <c r="AI480" s="442"/>
    </row>
    <row r="481" spans="2:35" ht="22.5">
      <c r="B481" s="447"/>
      <c r="C481" s="444" t="s">
        <v>2897</v>
      </c>
      <c r="D481" s="350"/>
      <c r="E481" s="924">
        <v>100</v>
      </c>
      <c r="F481" s="438" t="s">
        <v>2874</v>
      </c>
      <c r="G481" s="350" t="s">
        <v>2540</v>
      </c>
      <c r="H481" s="438"/>
      <c r="I481" s="446" t="s">
        <v>2487</v>
      </c>
      <c r="J481" s="446">
        <v>40</v>
      </c>
      <c r="K481" s="439">
        <f t="shared" si="56"/>
        <v>4000</v>
      </c>
      <c r="L481" s="342"/>
      <c r="M481" s="440"/>
      <c r="N481" s="342"/>
      <c r="O481" s="440"/>
      <c r="P481" s="342"/>
      <c r="Q481" s="440"/>
      <c r="R481" s="342">
        <v>33</v>
      </c>
      <c r="S481" s="440">
        <f t="shared" ref="S481:S608" si="57">+R481*J481</f>
        <v>1320</v>
      </c>
      <c r="T481" s="342">
        <v>33</v>
      </c>
      <c r="U481" s="440">
        <f t="shared" ref="U481:U608" si="58">+T481*J481</f>
        <v>1320</v>
      </c>
      <c r="V481" s="342">
        <v>34</v>
      </c>
      <c r="W481" s="440">
        <f t="shared" ref="W481:W608" si="59">+V481*J481</f>
        <v>1360</v>
      </c>
      <c r="X481" s="342"/>
      <c r="Y481" s="440"/>
      <c r="Z481" s="365"/>
      <c r="AA481" s="442"/>
      <c r="AB481" s="365"/>
      <c r="AC481" s="442"/>
      <c r="AD481" s="365"/>
      <c r="AE481" s="442"/>
      <c r="AF481" s="365"/>
      <c r="AG481" s="442"/>
      <c r="AH481" s="365"/>
      <c r="AI481" s="442"/>
    </row>
    <row r="482" spans="2:35" ht="22.5">
      <c r="B482" s="447"/>
      <c r="C482" s="444" t="s">
        <v>2898</v>
      </c>
      <c r="D482" s="350"/>
      <c r="E482" s="924">
        <v>40</v>
      </c>
      <c r="F482" s="438" t="s">
        <v>108</v>
      </c>
      <c r="G482" s="350" t="s">
        <v>2540</v>
      </c>
      <c r="H482" s="438"/>
      <c r="I482" s="446" t="s">
        <v>2487</v>
      </c>
      <c r="J482" s="446">
        <v>82</v>
      </c>
      <c r="K482" s="439">
        <f t="shared" si="56"/>
        <v>3280</v>
      </c>
      <c r="L482" s="342"/>
      <c r="M482" s="440"/>
      <c r="N482" s="342"/>
      <c r="O482" s="440"/>
      <c r="P482" s="342"/>
      <c r="Q482" s="440"/>
      <c r="R482" s="342">
        <v>13</v>
      </c>
      <c r="S482" s="440">
        <f t="shared" si="57"/>
        <v>1066</v>
      </c>
      <c r="T482" s="342">
        <v>13</v>
      </c>
      <c r="U482" s="440">
        <f t="shared" si="58"/>
        <v>1066</v>
      </c>
      <c r="V482" s="342">
        <v>14</v>
      </c>
      <c r="W482" s="440">
        <f t="shared" si="59"/>
        <v>1148</v>
      </c>
      <c r="X482" s="342"/>
      <c r="Y482" s="440"/>
      <c r="Z482" s="365"/>
      <c r="AA482" s="442"/>
      <c r="AB482" s="365"/>
      <c r="AC482" s="442"/>
      <c r="AD482" s="365"/>
      <c r="AE482" s="442"/>
      <c r="AF482" s="365"/>
      <c r="AG482" s="442"/>
      <c r="AH482" s="365"/>
      <c r="AI482" s="442"/>
    </row>
    <row r="483" spans="2:35" ht="22.5">
      <c r="B483" s="447"/>
      <c r="C483" s="444" t="s">
        <v>2899</v>
      </c>
      <c r="D483" s="350"/>
      <c r="E483" s="924">
        <v>40</v>
      </c>
      <c r="F483" s="438" t="s">
        <v>108</v>
      </c>
      <c r="G483" s="350" t="s">
        <v>2540</v>
      </c>
      <c r="H483" s="438"/>
      <c r="I483" s="446" t="s">
        <v>2487</v>
      </c>
      <c r="J483" s="446">
        <v>82</v>
      </c>
      <c r="K483" s="439">
        <f t="shared" si="56"/>
        <v>3280</v>
      </c>
      <c r="L483" s="342"/>
      <c r="M483" s="440"/>
      <c r="N483" s="342"/>
      <c r="O483" s="440"/>
      <c r="P483" s="342"/>
      <c r="Q483" s="440"/>
      <c r="R483" s="342">
        <v>13</v>
      </c>
      <c r="S483" s="440">
        <f t="shared" si="57"/>
        <v>1066</v>
      </c>
      <c r="T483" s="342">
        <v>13</v>
      </c>
      <c r="U483" s="440">
        <f t="shared" si="58"/>
        <v>1066</v>
      </c>
      <c r="V483" s="342">
        <v>14</v>
      </c>
      <c r="W483" s="440">
        <f t="shared" si="59"/>
        <v>1148</v>
      </c>
      <c r="X483" s="342"/>
      <c r="Y483" s="440"/>
      <c r="Z483" s="365"/>
      <c r="AA483" s="442"/>
      <c r="AB483" s="365"/>
      <c r="AC483" s="442"/>
      <c r="AD483" s="365"/>
      <c r="AE483" s="442"/>
      <c r="AF483" s="365"/>
      <c r="AG483" s="442"/>
      <c r="AH483" s="365"/>
      <c r="AI483" s="442"/>
    </row>
    <row r="484" spans="2:35" ht="22.5">
      <c r="B484" s="447"/>
      <c r="C484" s="444" t="s">
        <v>2900</v>
      </c>
      <c r="D484" s="350"/>
      <c r="E484" s="927">
        <v>40</v>
      </c>
      <c r="F484" s="438" t="s">
        <v>2901</v>
      </c>
      <c r="G484" s="350" t="s">
        <v>2540</v>
      </c>
      <c r="H484" s="438"/>
      <c r="I484" s="446" t="s">
        <v>2487</v>
      </c>
      <c r="J484" s="446">
        <v>31</v>
      </c>
      <c r="K484" s="439">
        <f t="shared" si="56"/>
        <v>1240</v>
      </c>
      <c r="L484" s="342"/>
      <c r="M484" s="440"/>
      <c r="N484" s="342"/>
      <c r="O484" s="440"/>
      <c r="P484" s="342"/>
      <c r="Q484" s="440"/>
      <c r="R484" s="342">
        <v>13</v>
      </c>
      <c r="S484" s="440">
        <f t="shared" si="57"/>
        <v>403</v>
      </c>
      <c r="T484" s="342">
        <v>13</v>
      </c>
      <c r="U484" s="440">
        <f t="shared" si="58"/>
        <v>403</v>
      </c>
      <c r="V484" s="342">
        <v>14</v>
      </c>
      <c r="W484" s="440">
        <f t="shared" si="59"/>
        <v>434</v>
      </c>
      <c r="X484" s="342"/>
      <c r="Y484" s="440"/>
      <c r="Z484" s="365"/>
      <c r="AA484" s="442"/>
      <c r="AB484" s="365"/>
      <c r="AC484" s="442"/>
      <c r="AD484" s="365"/>
      <c r="AE484" s="442"/>
      <c r="AF484" s="365"/>
      <c r="AG484" s="442"/>
      <c r="AH484" s="365"/>
      <c r="AI484" s="442"/>
    </row>
    <row r="485" spans="2:35" ht="22.5">
      <c r="B485" s="447"/>
      <c r="C485" s="444" t="s">
        <v>2902</v>
      </c>
      <c r="D485" s="350"/>
      <c r="E485" s="927">
        <v>80</v>
      </c>
      <c r="F485" s="438" t="s">
        <v>108</v>
      </c>
      <c r="G485" s="350" t="s">
        <v>2540</v>
      </c>
      <c r="H485" s="438"/>
      <c r="I485" s="446" t="s">
        <v>2487</v>
      </c>
      <c r="J485" s="446">
        <v>100</v>
      </c>
      <c r="K485" s="439">
        <f t="shared" si="56"/>
        <v>8000</v>
      </c>
      <c r="L485" s="342"/>
      <c r="M485" s="440"/>
      <c r="N485" s="342"/>
      <c r="O485" s="440"/>
      <c r="P485" s="342"/>
      <c r="Q485" s="440"/>
      <c r="R485" s="342">
        <v>27</v>
      </c>
      <c r="S485" s="440">
        <f t="shared" si="57"/>
        <v>2700</v>
      </c>
      <c r="T485" s="342">
        <v>27</v>
      </c>
      <c r="U485" s="440">
        <f t="shared" si="58"/>
        <v>2700</v>
      </c>
      <c r="V485" s="342">
        <v>26</v>
      </c>
      <c r="W485" s="440">
        <f t="shared" si="59"/>
        <v>2600</v>
      </c>
      <c r="X485" s="342"/>
      <c r="Y485" s="440"/>
      <c r="Z485" s="365"/>
      <c r="AA485" s="442"/>
      <c r="AB485" s="365"/>
      <c r="AC485" s="442"/>
      <c r="AD485" s="365"/>
      <c r="AE485" s="442"/>
      <c r="AF485" s="365"/>
      <c r="AG485" s="442"/>
      <c r="AH485" s="365"/>
      <c r="AI485" s="442"/>
    </row>
    <row r="486" spans="2:35" ht="22.5">
      <c r="B486" s="447"/>
      <c r="C486" s="444" t="s">
        <v>2903</v>
      </c>
      <c r="D486" s="350"/>
      <c r="E486" s="927">
        <v>80</v>
      </c>
      <c r="F486" s="438" t="s">
        <v>108</v>
      </c>
      <c r="G486" s="350" t="s">
        <v>2540</v>
      </c>
      <c r="H486" s="438"/>
      <c r="I486" s="446" t="s">
        <v>2487</v>
      </c>
      <c r="J486" s="446">
        <v>100</v>
      </c>
      <c r="K486" s="439">
        <f t="shared" si="56"/>
        <v>8000</v>
      </c>
      <c r="L486" s="342"/>
      <c r="M486" s="440"/>
      <c r="N486" s="342"/>
      <c r="O486" s="440"/>
      <c r="P486" s="342"/>
      <c r="Q486" s="440"/>
      <c r="R486" s="342">
        <v>27</v>
      </c>
      <c r="S486" s="440">
        <f t="shared" si="57"/>
        <v>2700</v>
      </c>
      <c r="T486" s="342">
        <v>27</v>
      </c>
      <c r="U486" s="440">
        <f t="shared" si="58"/>
        <v>2700</v>
      </c>
      <c r="V486" s="342">
        <v>26</v>
      </c>
      <c r="W486" s="440">
        <f t="shared" si="59"/>
        <v>2600</v>
      </c>
      <c r="X486" s="342"/>
      <c r="Y486" s="440"/>
      <c r="Z486" s="365"/>
      <c r="AA486" s="442"/>
      <c r="AB486" s="365"/>
      <c r="AC486" s="442"/>
      <c r="AD486" s="365"/>
      <c r="AE486" s="442"/>
      <c r="AF486" s="365"/>
      <c r="AG486" s="442"/>
      <c r="AH486" s="365"/>
      <c r="AI486" s="442"/>
    </row>
    <row r="487" spans="2:35" ht="22.5">
      <c r="B487" s="447"/>
      <c r="C487" s="444" t="s">
        <v>2904</v>
      </c>
      <c r="D487" s="350"/>
      <c r="E487" s="927">
        <v>80</v>
      </c>
      <c r="F487" s="438" t="s">
        <v>108</v>
      </c>
      <c r="G487" s="350" t="s">
        <v>2540</v>
      </c>
      <c r="H487" s="438"/>
      <c r="I487" s="446" t="s">
        <v>2487</v>
      </c>
      <c r="J487" s="446">
        <v>100</v>
      </c>
      <c r="K487" s="439">
        <f t="shared" si="56"/>
        <v>8000</v>
      </c>
      <c r="L487" s="342"/>
      <c r="M487" s="440"/>
      <c r="N487" s="342"/>
      <c r="O487" s="440"/>
      <c r="P487" s="342"/>
      <c r="Q487" s="440"/>
      <c r="R487" s="342">
        <v>27</v>
      </c>
      <c r="S487" s="440">
        <f t="shared" si="57"/>
        <v>2700</v>
      </c>
      <c r="T487" s="342">
        <v>27</v>
      </c>
      <c r="U487" s="440">
        <f t="shared" si="58"/>
        <v>2700</v>
      </c>
      <c r="V487" s="342">
        <v>26</v>
      </c>
      <c r="W487" s="440">
        <f t="shared" si="59"/>
        <v>2600</v>
      </c>
      <c r="X487" s="342"/>
      <c r="Y487" s="440"/>
      <c r="Z487" s="365"/>
      <c r="AA487" s="442"/>
      <c r="AB487" s="365"/>
      <c r="AC487" s="442"/>
      <c r="AD487" s="365"/>
      <c r="AE487" s="442"/>
      <c r="AF487" s="365"/>
      <c r="AG487" s="442"/>
      <c r="AH487" s="365"/>
      <c r="AI487" s="442"/>
    </row>
    <row r="488" spans="2:35" ht="22.5">
      <c r="B488" s="447"/>
      <c r="C488" s="444" t="s">
        <v>2905</v>
      </c>
      <c r="D488" s="350"/>
      <c r="E488" s="927">
        <v>80</v>
      </c>
      <c r="F488" s="438" t="s">
        <v>108</v>
      </c>
      <c r="G488" s="350" t="s">
        <v>2540</v>
      </c>
      <c r="H488" s="438"/>
      <c r="I488" s="446" t="s">
        <v>2487</v>
      </c>
      <c r="J488" s="446">
        <v>100</v>
      </c>
      <c r="K488" s="439">
        <f t="shared" si="56"/>
        <v>8000</v>
      </c>
      <c r="L488" s="342"/>
      <c r="M488" s="440"/>
      <c r="N488" s="342"/>
      <c r="O488" s="440"/>
      <c r="P488" s="342"/>
      <c r="Q488" s="440"/>
      <c r="R488" s="342">
        <v>27</v>
      </c>
      <c r="S488" s="440">
        <f t="shared" si="57"/>
        <v>2700</v>
      </c>
      <c r="T488" s="342">
        <v>27</v>
      </c>
      <c r="U488" s="440">
        <f t="shared" si="58"/>
        <v>2700</v>
      </c>
      <c r="V488" s="342">
        <v>26</v>
      </c>
      <c r="W488" s="440">
        <f t="shared" si="59"/>
        <v>2600</v>
      </c>
      <c r="X488" s="342"/>
      <c r="Y488" s="440"/>
      <c r="Z488" s="365"/>
      <c r="AA488" s="442"/>
      <c r="AB488" s="365"/>
      <c r="AC488" s="442"/>
      <c r="AD488" s="365"/>
      <c r="AE488" s="442"/>
      <c r="AF488" s="365"/>
      <c r="AG488" s="442"/>
      <c r="AH488" s="365"/>
      <c r="AI488" s="442"/>
    </row>
    <row r="489" spans="2:35" ht="22.5">
      <c r="B489" s="447"/>
      <c r="C489" s="444" t="s">
        <v>2906</v>
      </c>
      <c r="D489" s="350"/>
      <c r="E489" s="927">
        <v>80</v>
      </c>
      <c r="F489" s="438" t="s">
        <v>108</v>
      </c>
      <c r="G489" s="350" t="s">
        <v>2540</v>
      </c>
      <c r="H489" s="438"/>
      <c r="I489" s="446" t="s">
        <v>2487</v>
      </c>
      <c r="J489" s="446">
        <v>100</v>
      </c>
      <c r="K489" s="439">
        <f t="shared" si="56"/>
        <v>8000</v>
      </c>
      <c r="L489" s="342"/>
      <c r="M489" s="440"/>
      <c r="N489" s="342"/>
      <c r="O489" s="440"/>
      <c r="P489" s="342"/>
      <c r="Q489" s="440"/>
      <c r="R489" s="342">
        <v>27</v>
      </c>
      <c r="S489" s="440">
        <f t="shared" si="57"/>
        <v>2700</v>
      </c>
      <c r="T489" s="342">
        <v>27</v>
      </c>
      <c r="U489" s="440">
        <f t="shared" si="58"/>
        <v>2700</v>
      </c>
      <c r="V489" s="342">
        <v>26</v>
      </c>
      <c r="W489" s="440">
        <f t="shared" si="59"/>
        <v>2600</v>
      </c>
      <c r="X489" s="342"/>
      <c r="Y489" s="440"/>
      <c r="Z489" s="365"/>
      <c r="AA489" s="442"/>
      <c r="AB489" s="365"/>
      <c r="AC489" s="442"/>
      <c r="AD489" s="365"/>
      <c r="AE489" s="442"/>
      <c r="AF489" s="365"/>
      <c r="AG489" s="442"/>
      <c r="AH489" s="365"/>
      <c r="AI489" s="442"/>
    </row>
    <row r="490" spans="2:35" ht="22.5">
      <c r="B490" s="447"/>
      <c r="C490" s="444" t="s">
        <v>2907</v>
      </c>
      <c r="D490" s="350"/>
      <c r="E490" s="927">
        <v>80</v>
      </c>
      <c r="F490" s="438" t="s">
        <v>108</v>
      </c>
      <c r="G490" s="350" t="s">
        <v>2540</v>
      </c>
      <c r="H490" s="438"/>
      <c r="I490" s="446" t="s">
        <v>2487</v>
      </c>
      <c r="J490" s="446">
        <v>100</v>
      </c>
      <c r="K490" s="439">
        <f t="shared" si="56"/>
        <v>8000</v>
      </c>
      <c r="L490" s="342"/>
      <c r="M490" s="440"/>
      <c r="N490" s="342"/>
      <c r="O490" s="440"/>
      <c r="P490" s="342"/>
      <c r="Q490" s="440"/>
      <c r="R490" s="342">
        <v>27</v>
      </c>
      <c r="S490" s="440">
        <f t="shared" si="57"/>
        <v>2700</v>
      </c>
      <c r="T490" s="342">
        <v>27</v>
      </c>
      <c r="U490" s="440">
        <f t="shared" si="58"/>
        <v>2700</v>
      </c>
      <c r="V490" s="342">
        <v>26</v>
      </c>
      <c r="W490" s="440">
        <f t="shared" si="59"/>
        <v>2600</v>
      </c>
      <c r="X490" s="342"/>
      <c r="Y490" s="440"/>
      <c r="Z490" s="365"/>
      <c r="AA490" s="442"/>
      <c r="AB490" s="365"/>
      <c r="AC490" s="442"/>
      <c r="AD490" s="365"/>
      <c r="AE490" s="442"/>
      <c r="AF490" s="365"/>
      <c r="AG490" s="442"/>
      <c r="AH490" s="365"/>
      <c r="AI490" s="442"/>
    </row>
    <row r="491" spans="2:35" ht="22.5">
      <c r="B491" s="447"/>
      <c r="C491" s="444" t="s">
        <v>2908</v>
      </c>
      <c r="D491" s="350"/>
      <c r="E491" s="927">
        <v>80</v>
      </c>
      <c r="F491" s="438" t="s">
        <v>108</v>
      </c>
      <c r="G491" s="350" t="s">
        <v>2540</v>
      </c>
      <c r="H491" s="438"/>
      <c r="I491" s="446" t="s">
        <v>2487</v>
      </c>
      <c r="J491" s="446">
        <v>100</v>
      </c>
      <c r="K491" s="439">
        <f t="shared" si="56"/>
        <v>8000</v>
      </c>
      <c r="L491" s="342"/>
      <c r="M491" s="440"/>
      <c r="N491" s="342"/>
      <c r="O491" s="440"/>
      <c r="P491" s="342"/>
      <c r="Q491" s="440"/>
      <c r="R491" s="342">
        <v>27</v>
      </c>
      <c r="S491" s="440">
        <f t="shared" si="57"/>
        <v>2700</v>
      </c>
      <c r="T491" s="342">
        <v>27</v>
      </c>
      <c r="U491" s="440">
        <f t="shared" si="58"/>
        <v>2700</v>
      </c>
      <c r="V491" s="342">
        <v>26</v>
      </c>
      <c r="W491" s="440">
        <f t="shared" si="59"/>
        <v>2600</v>
      </c>
      <c r="X491" s="342"/>
      <c r="Y491" s="440"/>
      <c r="Z491" s="365"/>
      <c r="AA491" s="442"/>
      <c r="AB491" s="365"/>
      <c r="AC491" s="442"/>
      <c r="AD491" s="365"/>
      <c r="AE491" s="442"/>
      <c r="AF491" s="365"/>
      <c r="AG491" s="442"/>
      <c r="AH491" s="365"/>
      <c r="AI491" s="442"/>
    </row>
    <row r="492" spans="2:35" ht="22.5">
      <c r="B492" s="447"/>
      <c r="C492" s="444" t="s">
        <v>2909</v>
      </c>
      <c r="D492" s="350"/>
      <c r="E492" s="927">
        <v>900</v>
      </c>
      <c r="F492" s="438" t="s">
        <v>108</v>
      </c>
      <c r="G492" s="350" t="s">
        <v>2540</v>
      </c>
      <c r="H492" s="438"/>
      <c r="I492" s="446" t="s">
        <v>2487</v>
      </c>
      <c r="J492" s="446">
        <v>11</v>
      </c>
      <c r="K492" s="439">
        <f t="shared" si="56"/>
        <v>9900</v>
      </c>
      <c r="L492" s="342"/>
      <c r="M492" s="440"/>
      <c r="N492" s="342"/>
      <c r="O492" s="440"/>
      <c r="P492" s="342"/>
      <c r="Q492" s="440"/>
      <c r="R492" s="342">
        <v>300</v>
      </c>
      <c r="S492" s="440">
        <f t="shared" si="57"/>
        <v>3300</v>
      </c>
      <c r="T492" s="342">
        <v>300</v>
      </c>
      <c r="U492" s="440">
        <f t="shared" si="58"/>
        <v>3300</v>
      </c>
      <c r="V492" s="342">
        <v>300</v>
      </c>
      <c r="W492" s="440">
        <f t="shared" si="59"/>
        <v>3300</v>
      </c>
      <c r="X492" s="342"/>
      <c r="Y492" s="440"/>
      <c r="Z492" s="365"/>
      <c r="AA492" s="442"/>
      <c r="AB492" s="365"/>
      <c r="AC492" s="442"/>
      <c r="AD492" s="365"/>
      <c r="AE492" s="442"/>
      <c r="AF492" s="365"/>
      <c r="AG492" s="442"/>
      <c r="AH492" s="365"/>
      <c r="AI492" s="442"/>
    </row>
    <row r="493" spans="2:35" ht="22.5">
      <c r="B493" s="447"/>
      <c r="C493" s="444" t="s">
        <v>2910</v>
      </c>
      <c r="D493" s="350"/>
      <c r="E493" s="924">
        <v>300</v>
      </c>
      <c r="F493" s="438" t="s">
        <v>108</v>
      </c>
      <c r="G493" s="350" t="s">
        <v>2540</v>
      </c>
      <c r="H493" s="438"/>
      <c r="I493" s="446" t="s">
        <v>2487</v>
      </c>
      <c r="J493" s="446">
        <v>11</v>
      </c>
      <c r="K493" s="439">
        <f t="shared" si="56"/>
        <v>3300</v>
      </c>
      <c r="L493" s="342"/>
      <c r="M493" s="440"/>
      <c r="N493" s="342"/>
      <c r="O493" s="440"/>
      <c r="P493" s="342"/>
      <c r="Q493" s="440"/>
      <c r="R493" s="342">
        <v>100</v>
      </c>
      <c r="S493" s="440">
        <f t="shared" si="57"/>
        <v>1100</v>
      </c>
      <c r="T493" s="342">
        <v>100</v>
      </c>
      <c r="U493" s="440">
        <f t="shared" si="58"/>
        <v>1100</v>
      </c>
      <c r="V493" s="342">
        <v>100</v>
      </c>
      <c r="W493" s="440">
        <f t="shared" si="59"/>
        <v>1100</v>
      </c>
      <c r="X493" s="342"/>
      <c r="Y493" s="440"/>
      <c r="Z493" s="365"/>
      <c r="AA493" s="442"/>
      <c r="AB493" s="365"/>
      <c r="AC493" s="442"/>
      <c r="AD493" s="365"/>
      <c r="AE493" s="442"/>
      <c r="AF493" s="365"/>
      <c r="AG493" s="442"/>
      <c r="AH493" s="365"/>
      <c r="AI493" s="442"/>
    </row>
    <row r="494" spans="2:35" ht="22.5">
      <c r="B494" s="447"/>
      <c r="C494" s="444" t="s">
        <v>2911</v>
      </c>
      <c r="D494" s="350"/>
      <c r="E494" s="924">
        <v>300</v>
      </c>
      <c r="F494" s="438" t="s">
        <v>108</v>
      </c>
      <c r="G494" s="350" t="s">
        <v>2540</v>
      </c>
      <c r="H494" s="438"/>
      <c r="I494" s="446" t="s">
        <v>2487</v>
      </c>
      <c r="J494" s="446">
        <v>18</v>
      </c>
      <c r="K494" s="439">
        <f t="shared" si="56"/>
        <v>5400</v>
      </c>
      <c r="L494" s="342"/>
      <c r="M494" s="440"/>
      <c r="N494" s="342"/>
      <c r="O494" s="440"/>
      <c r="P494" s="342"/>
      <c r="Q494" s="440"/>
      <c r="R494" s="342">
        <v>100</v>
      </c>
      <c r="S494" s="440">
        <f t="shared" si="57"/>
        <v>1800</v>
      </c>
      <c r="T494" s="342">
        <v>100</v>
      </c>
      <c r="U494" s="440">
        <f t="shared" si="58"/>
        <v>1800</v>
      </c>
      <c r="V494" s="342">
        <v>100</v>
      </c>
      <c r="W494" s="440">
        <f t="shared" si="59"/>
        <v>1800</v>
      </c>
      <c r="X494" s="342"/>
      <c r="Y494" s="440"/>
      <c r="Z494" s="365"/>
      <c r="AA494" s="442"/>
      <c r="AB494" s="365"/>
      <c r="AC494" s="442"/>
      <c r="AD494" s="365"/>
      <c r="AE494" s="442"/>
      <c r="AF494" s="365"/>
      <c r="AG494" s="442"/>
      <c r="AH494" s="365"/>
      <c r="AI494" s="442"/>
    </row>
    <row r="495" spans="2:35" ht="22.5">
      <c r="B495" s="447"/>
      <c r="C495" s="444" t="s">
        <v>2912</v>
      </c>
      <c r="D495" s="350"/>
      <c r="E495" s="924">
        <v>300</v>
      </c>
      <c r="F495" s="438" t="s">
        <v>108</v>
      </c>
      <c r="G495" s="350" t="s">
        <v>2540</v>
      </c>
      <c r="H495" s="438"/>
      <c r="I495" s="446" t="s">
        <v>2487</v>
      </c>
      <c r="J495" s="446">
        <v>100</v>
      </c>
      <c r="K495" s="439">
        <f t="shared" si="56"/>
        <v>30000</v>
      </c>
      <c r="L495" s="342"/>
      <c r="M495" s="440"/>
      <c r="N495" s="342"/>
      <c r="O495" s="440"/>
      <c r="P495" s="342"/>
      <c r="Q495" s="440"/>
      <c r="R495" s="342">
        <v>100</v>
      </c>
      <c r="S495" s="440">
        <f t="shared" si="57"/>
        <v>10000</v>
      </c>
      <c r="T495" s="342">
        <v>100</v>
      </c>
      <c r="U495" s="440">
        <f t="shared" si="58"/>
        <v>10000</v>
      </c>
      <c r="V495" s="342">
        <v>100</v>
      </c>
      <c r="W495" s="440">
        <f t="shared" si="59"/>
        <v>10000</v>
      </c>
      <c r="X495" s="342"/>
      <c r="Y495" s="440"/>
      <c r="Z495" s="365"/>
      <c r="AA495" s="442"/>
      <c r="AB495" s="365"/>
      <c r="AC495" s="442"/>
      <c r="AD495" s="365"/>
      <c r="AE495" s="442"/>
      <c r="AF495" s="365"/>
      <c r="AG495" s="442"/>
      <c r="AH495" s="365"/>
      <c r="AI495" s="442"/>
    </row>
    <row r="496" spans="2:35" ht="22.5">
      <c r="B496" s="447"/>
      <c r="C496" s="444" t="s">
        <v>2913</v>
      </c>
      <c r="D496" s="350"/>
      <c r="E496" s="924">
        <v>300</v>
      </c>
      <c r="F496" s="438" t="s">
        <v>108</v>
      </c>
      <c r="G496" s="350" t="s">
        <v>2540</v>
      </c>
      <c r="H496" s="438"/>
      <c r="I496" s="446" t="s">
        <v>2487</v>
      </c>
      <c r="J496" s="446">
        <v>40</v>
      </c>
      <c r="K496" s="439">
        <f t="shared" si="56"/>
        <v>12000</v>
      </c>
      <c r="L496" s="342"/>
      <c r="M496" s="440"/>
      <c r="N496" s="342"/>
      <c r="O496" s="440"/>
      <c r="P496" s="342"/>
      <c r="Q496" s="440"/>
      <c r="R496" s="342">
        <v>100</v>
      </c>
      <c r="S496" s="440">
        <f t="shared" si="57"/>
        <v>4000</v>
      </c>
      <c r="T496" s="342">
        <v>100</v>
      </c>
      <c r="U496" s="440">
        <f t="shared" si="58"/>
        <v>4000</v>
      </c>
      <c r="V496" s="342">
        <v>100</v>
      </c>
      <c r="W496" s="440">
        <f t="shared" si="59"/>
        <v>4000</v>
      </c>
      <c r="X496" s="342"/>
      <c r="Y496" s="440"/>
      <c r="Z496" s="365"/>
      <c r="AA496" s="442"/>
      <c r="AB496" s="365"/>
      <c r="AC496" s="442"/>
      <c r="AD496" s="365"/>
      <c r="AE496" s="442"/>
      <c r="AF496" s="365"/>
      <c r="AG496" s="442"/>
      <c r="AH496" s="365"/>
      <c r="AI496" s="442"/>
    </row>
    <row r="497" spans="2:35" ht="22.5">
      <c r="B497" s="447"/>
      <c r="C497" s="444" t="s">
        <v>2914</v>
      </c>
      <c r="D497" s="350"/>
      <c r="E497" s="924">
        <v>300</v>
      </c>
      <c r="F497" s="438" t="s">
        <v>108</v>
      </c>
      <c r="G497" s="350" t="s">
        <v>2540</v>
      </c>
      <c r="H497" s="438"/>
      <c r="I497" s="446" t="s">
        <v>2487</v>
      </c>
      <c r="J497" s="446">
        <v>40</v>
      </c>
      <c r="K497" s="439">
        <f t="shared" si="56"/>
        <v>12000</v>
      </c>
      <c r="L497" s="342"/>
      <c r="M497" s="440"/>
      <c r="N497" s="342"/>
      <c r="O497" s="440"/>
      <c r="P497" s="342"/>
      <c r="Q497" s="440"/>
      <c r="R497" s="342">
        <v>100</v>
      </c>
      <c r="S497" s="440">
        <f t="shared" si="57"/>
        <v>4000</v>
      </c>
      <c r="T497" s="342">
        <v>100</v>
      </c>
      <c r="U497" s="440">
        <f t="shared" si="58"/>
        <v>4000</v>
      </c>
      <c r="V497" s="342">
        <v>100</v>
      </c>
      <c r="W497" s="440">
        <f t="shared" si="59"/>
        <v>4000</v>
      </c>
      <c r="X497" s="342"/>
      <c r="Y497" s="440"/>
      <c r="Z497" s="365"/>
      <c r="AA497" s="442"/>
      <c r="AB497" s="365"/>
      <c r="AC497" s="442"/>
      <c r="AD497" s="365"/>
      <c r="AE497" s="442"/>
      <c r="AF497" s="365"/>
      <c r="AG497" s="442"/>
      <c r="AH497" s="365"/>
      <c r="AI497" s="442"/>
    </row>
    <row r="498" spans="2:35" ht="22.5">
      <c r="B498" s="447"/>
      <c r="C498" s="444" t="s">
        <v>2915</v>
      </c>
      <c r="D498" s="350"/>
      <c r="E498" s="924">
        <v>300</v>
      </c>
      <c r="F498" s="438" t="s">
        <v>108</v>
      </c>
      <c r="G498" s="350" t="s">
        <v>2540</v>
      </c>
      <c r="H498" s="438"/>
      <c r="I498" s="446" t="s">
        <v>2487</v>
      </c>
      <c r="J498" s="446">
        <v>40</v>
      </c>
      <c r="K498" s="439">
        <f t="shared" si="56"/>
        <v>12000</v>
      </c>
      <c r="L498" s="342"/>
      <c r="M498" s="440"/>
      <c r="N498" s="342"/>
      <c r="O498" s="440"/>
      <c r="P498" s="342"/>
      <c r="Q498" s="440"/>
      <c r="R498" s="342">
        <v>100</v>
      </c>
      <c r="S498" s="440">
        <f t="shared" si="57"/>
        <v>4000</v>
      </c>
      <c r="T498" s="342">
        <v>100</v>
      </c>
      <c r="U498" s="440">
        <f t="shared" si="58"/>
        <v>4000</v>
      </c>
      <c r="V498" s="342">
        <v>100</v>
      </c>
      <c r="W498" s="440">
        <f t="shared" si="59"/>
        <v>4000</v>
      </c>
      <c r="X498" s="342"/>
      <c r="Y498" s="440"/>
      <c r="Z498" s="365"/>
      <c r="AA498" s="442"/>
      <c r="AB498" s="365"/>
      <c r="AC498" s="442"/>
      <c r="AD498" s="365"/>
      <c r="AE498" s="442"/>
      <c r="AF498" s="365"/>
      <c r="AG498" s="442"/>
      <c r="AH498" s="365"/>
      <c r="AI498" s="442"/>
    </row>
    <row r="499" spans="2:35" ht="22.5">
      <c r="B499" s="447"/>
      <c r="C499" s="444" t="s">
        <v>2916</v>
      </c>
      <c r="D499" s="350"/>
      <c r="E499" s="924">
        <v>40</v>
      </c>
      <c r="F499" s="438" t="s">
        <v>108</v>
      </c>
      <c r="G499" s="350" t="s">
        <v>2540</v>
      </c>
      <c r="H499" s="438"/>
      <c r="I499" s="446" t="s">
        <v>2487</v>
      </c>
      <c r="J499" s="446">
        <v>40</v>
      </c>
      <c r="K499" s="439">
        <f t="shared" si="56"/>
        <v>1600</v>
      </c>
      <c r="L499" s="342"/>
      <c r="M499" s="440"/>
      <c r="N499" s="342"/>
      <c r="O499" s="440"/>
      <c r="P499" s="342"/>
      <c r="Q499" s="440"/>
      <c r="R499" s="342">
        <v>13</v>
      </c>
      <c r="S499" s="440">
        <f t="shared" si="57"/>
        <v>520</v>
      </c>
      <c r="T499" s="342">
        <v>13</v>
      </c>
      <c r="U499" s="440">
        <f t="shared" si="58"/>
        <v>520</v>
      </c>
      <c r="V499" s="342">
        <v>14</v>
      </c>
      <c r="W499" s="440">
        <f t="shared" si="59"/>
        <v>560</v>
      </c>
      <c r="X499" s="342"/>
      <c r="Y499" s="440"/>
      <c r="Z499" s="365"/>
      <c r="AA499" s="442"/>
      <c r="AB499" s="365"/>
      <c r="AC499" s="442"/>
      <c r="AD499" s="365"/>
      <c r="AE499" s="442"/>
      <c r="AF499" s="365"/>
      <c r="AG499" s="442"/>
      <c r="AH499" s="365"/>
      <c r="AI499" s="442"/>
    </row>
    <row r="500" spans="2:35" ht="22.5">
      <c r="B500" s="447"/>
      <c r="C500" s="444" t="s">
        <v>2917</v>
      </c>
      <c r="D500" s="350"/>
      <c r="E500" s="924">
        <v>40</v>
      </c>
      <c r="F500" s="438" t="s">
        <v>108</v>
      </c>
      <c r="G500" s="350" t="s">
        <v>2540</v>
      </c>
      <c r="H500" s="438"/>
      <c r="I500" s="446" t="s">
        <v>2487</v>
      </c>
      <c r="J500" s="446">
        <v>40</v>
      </c>
      <c r="K500" s="439">
        <f t="shared" si="56"/>
        <v>1600</v>
      </c>
      <c r="L500" s="342"/>
      <c r="M500" s="440"/>
      <c r="N500" s="342"/>
      <c r="O500" s="440"/>
      <c r="P500" s="342"/>
      <c r="Q500" s="440"/>
      <c r="R500" s="342">
        <v>13</v>
      </c>
      <c r="S500" s="440">
        <f t="shared" si="57"/>
        <v>520</v>
      </c>
      <c r="T500" s="342">
        <v>13</v>
      </c>
      <c r="U500" s="440">
        <f t="shared" si="58"/>
        <v>520</v>
      </c>
      <c r="V500" s="342">
        <v>14</v>
      </c>
      <c r="W500" s="440">
        <f t="shared" si="59"/>
        <v>560</v>
      </c>
      <c r="X500" s="342"/>
      <c r="Y500" s="440"/>
      <c r="Z500" s="365"/>
      <c r="AA500" s="442"/>
      <c r="AB500" s="365"/>
      <c r="AC500" s="442"/>
      <c r="AD500" s="365"/>
      <c r="AE500" s="442"/>
      <c r="AF500" s="365"/>
      <c r="AG500" s="442"/>
      <c r="AH500" s="365"/>
      <c r="AI500" s="442"/>
    </row>
    <row r="501" spans="2:35" ht="22.5">
      <c r="B501" s="447"/>
      <c r="C501" s="444" t="s">
        <v>2918</v>
      </c>
      <c r="D501" s="350"/>
      <c r="E501" s="924">
        <v>40</v>
      </c>
      <c r="F501" s="438" t="s">
        <v>108</v>
      </c>
      <c r="G501" s="350" t="s">
        <v>2540</v>
      </c>
      <c r="H501" s="438"/>
      <c r="I501" s="446" t="s">
        <v>2487</v>
      </c>
      <c r="J501" s="446">
        <v>40</v>
      </c>
      <c r="K501" s="439">
        <f t="shared" si="56"/>
        <v>1600</v>
      </c>
      <c r="L501" s="342"/>
      <c r="M501" s="440"/>
      <c r="N501" s="342"/>
      <c r="O501" s="440"/>
      <c r="P501" s="342"/>
      <c r="Q501" s="440"/>
      <c r="R501" s="342">
        <v>13</v>
      </c>
      <c r="S501" s="440">
        <f t="shared" si="57"/>
        <v>520</v>
      </c>
      <c r="T501" s="342">
        <v>13</v>
      </c>
      <c r="U501" s="440">
        <f t="shared" si="58"/>
        <v>520</v>
      </c>
      <c r="V501" s="342">
        <v>14</v>
      </c>
      <c r="W501" s="440">
        <f t="shared" si="59"/>
        <v>560</v>
      </c>
      <c r="X501" s="342"/>
      <c r="Y501" s="440"/>
      <c r="Z501" s="365"/>
      <c r="AA501" s="442"/>
      <c r="AB501" s="365"/>
      <c r="AC501" s="442"/>
      <c r="AD501" s="365"/>
      <c r="AE501" s="442"/>
      <c r="AF501" s="365"/>
      <c r="AG501" s="442"/>
      <c r="AH501" s="365"/>
      <c r="AI501" s="442"/>
    </row>
    <row r="502" spans="2:35" ht="22.5">
      <c r="B502" s="447"/>
      <c r="C502" s="444" t="s">
        <v>2919</v>
      </c>
      <c r="D502" s="350"/>
      <c r="E502" s="924">
        <v>40</v>
      </c>
      <c r="F502" s="438" t="s">
        <v>108</v>
      </c>
      <c r="G502" s="350" t="s">
        <v>2540</v>
      </c>
      <c r="H502" s="438"/>
      <c r="I502" s="446" t="s">
        <v>2487</v>
      </c>
      <c r="J502" s="446">
        <v>40</v>
      </c>
      <c r="K502" s="439">
        <f t="shared" si="56"/>
        <v>1600</v>
      </c>
      <c r="L502" s="342"/>
      <c r="M502" s="440"/>
      <c r="N502" s="342"/>
      <c r="O502" s="440"/>
      <c r="P502" s="342"/>
      <c r="Q502" s="440"/>
      <c r="R502" s="342">
        <v>13</v>
      </c>
      <c r="S502" s="440">
        <f t="shared" si="57"/>
        <v>520</v>
      </c>
      <c r="T502" s="342">
        <v>13</v>
      </c>
      <c r="U502" s="440">
        <f t="shared" si="58"/>
        <v>520</v>
      </c>
      <c r="V502" s="342">
        <v>14</v>
      </c>
      <c r="W502" s="440">
        <f t="shared" si="59"/>
        <v>560</v>
      </c>
      <c r="X502" s="342"/>
      <c r="Y502" s="440"/>
      <c r="Z502" s="365"/>
      <c r="AA502" s="442"/>
      <c r="AB502" s="365"/>
      <c r="AC502" s="442"/>
      <c r="AD502" s="365"/>
      <c r="AE502" s="442"/>
      <c r="AF502" s="365"/>
      <c r="AG502" s="442"/>
      <c r="AH502" s="365"/>
      <c r="AI502" s="442"/>
    </row>
    <row r="503" spans="2:35" ht="22.5">
      <c r="B503" s="447"/>
      <c r="C503" s="444" t="s">
        <v>2920</v>
      </c>
      <c r="D503" s="350"/>
      <c r="E503" s="924">
        <v>40</v>
      </c>
      <c r="F503" s="438" t="s">
        <v>108</v>
      </c>
      <c r="G503" s="350" t="s">
        <v>2540</v>
      </c>
      <c r="H503" s="438"/>
      <c r="I503" s="446" t="s">
        <v>2487</v>
      </c>
      <c r="J503" s="446">
        <v>40</v>
      </c>
      <c r="K503" s="439">
        <f t="shared" si="56"/>
        <v>1600</v>
      </c>
      <c r="L503" s="342"/>
      <c r="M503" s="440"/>
      <c r="N503" s="342"/>
      <c r="O503" s="440"/>
      <c r="P503" s="342"/>
      <c r="Q503" s="440"/>
      <c r="R503" s="342">
        <v>13</v>
      </c>
      <c r="S503" s="440">
        <f t="shared" si="57"/>
        <v>520</v>
      </c>
      <c r="T503" s="342">
        <v>13</v>
      </c>
      <c r="U503" s="440">
        <f t="shared" si="58"/>
        <v>520</v>
      </c>
      <c r="V503" s="342">
        <v>14</v>
      </c>
      <c r="W503" s="440">
        <f t="shared" si="59"/>
        <v>560</v>
      </c>
      <c r="X503" s="342"/>
      <c r="Y503" s="440"/>
      <c r="Z503" s="365"/>
      <c r="AA503" s="442"/>
      <c r="AB503" s="365"/>
      <c r="AC503" s="442"/>
      <c r="AD503" s="365"/>
      <c r="AE503" s="442"/>
      <c r="AF503" s="365"/>
      <c r="AG503" s="442"/>
      <c r="AH503" s="365"/>
      <c r="AI503" s="442"/>
    </row>
    <row r="504" spans="2:35" ht="22.5">
      <c r="B504" s="447"/>
      <c r="C504" s="444" t="s">
        <v>2921</v>
      </c>
      <c r="D504" s="350"/>
      <c r="E504" s="924">
        <v>40</v>
      </c>
      <c r="F504" s="438" t="s">
        <v>108</v>
      </c>
      <c r="G504" s="350" t="s">
        <v>2540</v>
      </c>
      <c r="H504" s="438"/>
      <c r="I504" s="446" t="s">
        <v>2487</v>
      </c>
      <c r="J504" s="446">
        <v>40</v>
      </c>
      <c r="K504" s="439">
        <f t="shared" si="56"/>
        <v>1600</v>
      </c>
      <c r="L504" s="342"/>
      <c r="M504" s="440"/>
      <c r="N504" s="342"/>
      <c r="O504" s="440"/>
      <c r="P504" s="342"/>
      <c r="Q504" s="440"/>
      <c r="R504" s="342">
        <v>13</v>
      </c>
      <c r="S504" s="440">
        <f t="shared" si="57"/>
        <v>520</v>
      </c>
      <c r="T504" s="342">
        <v>13</v>
      </c>
      <c r="U504" s="440">
        <f t="shared" si="58"/>
        <v>520</v>
      </c>
      <c r="V504" s="342">
        <v>14</v>
      </c>
      <c r="W504" s="440">
        <f t="shared" si="59"/>
        <v>560</v>
      </c>
      <c r="X504" s="342"/>
      <c r="Y504" s="440"/>
      <c r="Z504" s="365"/>
      <c r="AA504" s="442"/>
      <c r="AB504" s="365"/>
      <c r="AC504" s="442"/>
      <c r="AD504" s="365"/>
      <c r="AE504" s="442"/>
      <c r="AF504" s="365"/>
      <c r="AG504" s="442"/>
      <c r="AH504" s="365"/>
      <c r="AI504" s="442"/>
    </row>
    <row r="505" spans="2:35" ht="22.5">
      <c r="B505" s="447"/>
      <c r="C505" s="444" t="s">
        <v>2922</v>
      </c>
      <c r="D505" s="350"/>
      <c r="E505" s="924">
        <v>40</v>
      </c>
      <c r="F505" s="438" t="s">
        <v>108</v>
      </c>
      <c r="G505" s="350" t="s">
        <v>2540</v>
      </c>
      <c r="H505" s="438"/>
      <c r="I505" s="446" t="s">
        <v>2487</v>
      </c>
      <c r="J505" s="446">
        <v>40</v>
      </c>
      <c r="K505" s="439">
        <f t="shared" si="56"/>
        <v>1600</v>
      </c>
      <c r="L505" s="342"/>
      <c r="M505" s="440"/>
      <c r="N505" s="342"/>
      <c r="O505" s="440"/>
      <c r="P505" s="342"/>
      <c r="Q505" s="440"/>
      <c r="R505" s="342">
        <v>13</v>
      </c>
      <c r="S505" s="440">
        <f t="shared" si="57"/>
        <v>520</v>
      </c>
      <c r="T505" s="342">
        <v>13</v>
      </c>
      <c r="U505" s="440">
        <f t="shared" si="58"/>
        <v>520</v>
      </c>
      <c r="V505" s="342">
        <v>14</v>
      </c>
      <c r="W505" s="440">
        <f t="shared" si="59"/>
        <v>560</v>
      </c>
      <c r="X505" s="342"/>
      <c r="Y505" s="440"/>
      <c r="Z505" s="365"/>
      <c r="AA505" s="442"/>
      <c r="AB505" s="365"/>
      <c r="AC505" s="442"/>
      <c r="AD505" s="365"/>
      <c r="AE505" s="442"/>
      <c r="AF505" s="365"/>
      <c r="AG505" s="442"/>
      <c r="AH505" s="365"/>
      <c r="AI505" s="442"/>
    </row>
    <row r="506" spans="2:35" ht="22.5">
      <c r="B506" s="447"/>
      <c r="C506" s="444" t="s">
        <v>2923</v>
      </c>
      <c r="D506" s="350"/>
      <c r="E506" s="924">
        <v>40</v>
      </c>
      <c r="F506" s="438" t="s">
        <v>108</v>
      </c>
      <c r="G506" s="350" t="s">
        <v>2540</v>
      </c>
      <c r="H506" s="438"/>
      <c r="I506" s="446" t="s">
        <v>2487</v>
      </c>
      <c r="J506" s="446">
        <v>40</v>
      </c>
      <c r="K506" s="439">
        <f t="shared" si="56"/>
        <v>1600</v>
      </c>
      <c r="L506" s="342"/>
      <c r="M506" s="440"/>
      <c r="N506" s="342"/>
      <c r="O506" s="440"/>
      <c r="P506" s="342"/>
      <c r="Q506" s="440"/>
      <c r="R506" s="342">
        <v>13</v>
      </c>
      <c r="S506" s="440">
        <f t="shared" si="57"/>
        <v>520</v>
      </c>
      <c r="T506" s="342">
        <v>13</v>
      </c>
      <c r="U506" s="440">
        <f t="shared" si="58"/>
        <v>520</v>
      </c>
      <c r="V506" s="342">
        <v>14</v>
      </c>
      <c r="W506" s="440">
        <f t="shared" si="59"/>
        <v>560</v>
      </c>
      <c r="X506" s="342"/>
      <c r="Y506" s="440"/>
      <c r="Z506" s="365"/>
      <c r="AA506" s="442"/>
      <c r="AB506" s="365"/>
      <c r="AC506" s="442"/>
      <c r="AD506" s="365"/>
      <c r="AE506" s="442"/>
      <c r="AF506" s="365"/>
      <c r="AG506" s="442"/>
      <c r="AH506" s="365"/>
      <c r="AI506" s="442"/>
    </row>
    <row r="507" spans="2:35" ht="22.5">
      <c r="B507" s="447"/>
      <c r="C507" s="444" t="s">
        <v>2924</v>
      </c>
      <c r="D507" s="350"/>
      <c r="E507" s="924">
        <v>40</v>
      </c>
      <c r="F507" s="438" t="s">
        <v>108</v>
      </c>
      <c r="G507" s="350" t="s">
        <v>2540</v>
      </c>
      <c r="H507" s="438"/>
      <c r="I507" s="446" t="s">
        <v>2487</v>
      </c>
      <c r="J507" s="446">
        <v>40</v>
      </c>
      <c r="K507" s="439">
        <f t="shared" si="56"/>
        <v>1600</v>
      </c>
      <c r="L507" s="342"/>
      <c r="M507" s="440"/>
      <c r="N507" s="342"/>
      <c r="O507" s="440"/>
      <c r="P507" s="342"/>
      <c r="Q507" s="440"/>
      <c r="R507" s="342">
        <v>13</v>
      </c>
      <c r="S507" s="440">
        <f t="shared" si="57"/>
        <v>520</v>
      </c>
      <c r="T507" s="342">
        <v>13</v>
      </c>
      <c r="U507" s="440">
        <f t="shared" si="58"/>
        <v>520</v>
      </c>
      <c r="V507" s="342">
        <v>14</v>
      </c>
      <c r="W507" s="440">
        <f t="shared" si="59"/>
        <v>560</v>
      </c>
      <c r="X507" s="342"/>
      <c r="Y507" s="440"/>
      <c r="Z507" s="365"/>
      <c r="AA507" s="442"/>
      <c r="AB507" s="365"/>
      <c r="AC507" s="442"/>
      <c r="AD507" s="365"/>
      <c r="AE507" s="442"/>
      <c r="AF507" s="365"/>
      <c r="AG507" s="442"/>
      <c r="AH507" s="365"/>
      <c r="AI507" s="442"/>
    </row>
    <row r="508" spans="2:35" ht="22.5">
      <c r="B508" s="447"/>
      <c r="C508" s="444" t="s">
        <v>2925</v>
      </c>
      <c r="D508" s="350"/>
      <c r="E508" s="924">
        <v>40</v>
      </c>
      <c r="F508" s="438" t="s">
        <v>108</v>
      </c>
      <c r="G508" s="350" t="s">
        <v>2540</v>
      </c>
      <c r="H508" s="438"/>
      <c r="I508" s="446" t="s">
        <v>2487</v>
      </c>
      <c r="J508" s="446">
        <v>40</v>
      </c>
      <c r="K508" s="439">
        <f t="shared" si="56"/>
        <v>1600</v>
      </c>
      <c r="L508" s="342"/>
      <c r="M508" s="440"/>
      <c r="N508" s="342"/>
      <c r="O508" s="440"/>
      <c r="P508" s="342"/>
      <c r="Q508" s="440"/>
      <c r="R508" s="342">
        <v>13</v>
      </c>
      <c r="S508" s="440">
        <f t="shared" si="57"/>
        <v>520</v>
      </c>
      <c r="T508" s="342">
        <v>13</v>
      </c>
      <c r="U508" s="440">
        <f t="shared" si="58"/>
        <v>520</v>
      </c>
      <c r="V508" s="342">
        <v>14</v>
      </c>
      <c r="W508" s="440">
        <f t="shared" si="59"/>
        <v>560</v>
      </c>
      <c r="X508" s="342"/>
      <c r="Y508" s="440"/>
      <c r="Z508" s="365"/>
      <c r="AA508" s="442"/>
      <c r="AB508" s="365"/>
      <c r="AC508" s="442"/>
      <c r="AD508" s="365"/>
      <c r="AE508" s="442"/>
      <c r="AF508" s="365"/>
      <c r="AG508" s="442"/>
      <c r="AH508" s="365"/>
      <c r="AI508" s="442"/>
    </row>
    <row r="509" spans="2:35" ht="22.5">
      <c r="B509" s="447"/>
      <c r="C509" s="444" t="s">
        <v>2926</v>
      </c>
      <c r="D509" s="350"/>
      <c r="E509" s="924">
        <v>300</v>
      </c>
      <c r="F509" s="438" t="s">
        <v>108</v>
      </c>
      <c r="G509" s="350" t="s">
        <v>2540</v>
      </c>
      <c r="H509" s="438"/>
      <c r="I509" s="446" t="s">
        <v>2487</v>
      </c>
      <c r="J509" s="446">
        <v>35</v>
      </c>
      <c r="K509" s="439">
        <f t="shared" si="56"/>
        <v>10500</v>
      </c>
      <c r="L509" s="342"/>
      <c r="M509" s="440"/>
      <c r="N509" s="342"/>
      <c r="O509" s="440"/>
      <c r="P509" s="342"/>
      <c r="Q509" s="440"/>
      <c r="R509" s="342">
        <v>100</v>
      </c>
      <c r="S509" s="440">
        <f t="shared" si="57"/>
        <v>3500</v>
      </c>
      <c r="T509" s="342">
        <v>100</v>
      </c>
      <c r="U509" s="440">
        <f t="shared" si="58"/>
        <v>3500</v>
      </c>
      <c r="V509" s="342">
        <v>100</v>
      </c>
      <c r="W509" s="440">
        <f t="shared" si="59"/>
        <v>3500</v>
      </c>
      <c r="X509" s="342"/>
      <c r="Y509" s="440"/>
      <c r="Z509" s="365"/>
      <c r="AA509" s="442"/>
      <c r="AB509" s="365"/>
      <c r="AC509" s="442"/>
      <c r="AD509" s="365"/>
      <c r="AE509" s="442"/>
      <c r="AF509" s="365"/>
      <c r="AG509" s="442"/>
      <c r="AH509" s="365"/>
      <c r="AI509" s="442"/>
    </row>
    <row r="510" spans="2:35" ht="22.5">
      <c r="B510" s="447"/>
      <c r="C510" s="444" t="s">
        <v>2927</v>
      </c>
      <c r="D510" s="350"/>
      <c r="E510" s="924">
        <v>20</v>
      </c>
      <c r="F510" s="438" t="s">
        <v>115</v>
      </c>
      <c r="G510" s="350" t="s">
        <v>2540</v>
      </c>
      <c r="H510" s="438"/>
      <c r="I510" s="446" t="s">
        <v>2487</v>
      </c>
      <c r="J510" s="446">
        <v>50</v>
      </c>
      <c r="K510" s="439">
        <f t="shared" si="56"/>
        <v>1000</v>
      </c>
      <c r="L510" s="342"/>
      <c r="M510" s="440"/>
      <c r="N510" s="342"/>
      <c r="O510" s="440"/>
      <c r="P510" s="342"/>
      <c r="Q510" s="440"/>
      <c r="R510" s="342">
        <v>7</v>
      </c>
      <c r="S510" s="440">
        <f t="shared" si="57"/>
        <v>350</v>
      </c>
      <c r="T510" s="342">
        <v>7</v>
      </c>
      <c r="U510" s="440">
        <f t="shared" si="58"/>
        <v>350</v>
      </c>
      <c r="V510" s="342">
        <v>6</v>
      </c>
      <c r="W510" s="440">
        <f t="shared" si="59"/>
        <v>300</v>
      </c>
      <c r="X510" s="342"/>
      <c r="Y510" s="440"/>
      <c r="Z510" s="365"/>
      <c r="AA510" s="442"/>
      <c r="AB510" s="365"/>
      <c r="AC510" s="442"/>
      <c r="AD510" s="365"/>
      <c r="AE510" s="442"/>
      <c r="AF510" s="365"/>
      <c r="AG510" s="442"/>
      <c r="AH510" s="365"/>
      <c r="AI510" s="442"/>
    </row>
    <row r="511" spans="2:35" ht="22.5">
      <c r="B511" s="447"/>
      <c r="C511" s="444" t="s">
        <v>2928</v>
      </c>
      <c r="D511" s="350"/>
      <c r="E511" s="924">
        <v>20</v>
      </c>
      <c r="F511" s="438" t="s">
        <v>108</v>
      </c>
      <c r="G511" s="350" t="s">
        <v>2540</v>
      </c>
      <c r="H511" s="438"/>
      <c r="I511" s="446" t="s">
        <v>2487</v>
      </c>
      <c r="J511" s="446">
        <v>12</v>
      </c>
      <c r="K511" s="439">
        <f t="shared" si="56"/>
        <v>240</v>
      </c>
      <c r="L511" s="342"/>
      <c r="M511" s="440"/>
      <c r="N511" s="342"/>
      <c r="O511" s="440"/>
      <c r="P511" s="342"/>
      <c r="Q511" s="440"/>
      <c r="R511" s="342">
        <v>7</v>
      </c>
      <c r="S511" s="440">
        <f t="shared" si="57"/>
        <v>84</v>
      </c>
      <c r="T511" s="342">
        <v>7</v>
      </c>
      <c r="U511" s="440">
        <f t="shared" si="58"/>
        <v>84</v>
      </c>
      <c r="V511" s="342">
        <v>6</v>
      </c>
      <c r="W511" s="440">
        <f t="shared" si="59"/>
        <v>72</v>
      </c>
      <c r="X511" s="342"/>
      <c r="Y511" s="440"/>
      <c r="Z511" s="365"/>
      <c r="AA511" s="442"/>
      <c r="AB511" s="365"/>
      <c r="AC511" s="442"/>
      <c r="AD511" s="365"/>
      <c r="AE511" s="442"/>
      <c r="AF511" s="365"/>
      <c r="AG511" s="442"/>
      <c r="AH511" s="365"/>
      <c r="AI511" s="442"/>
    </row>
    <row r="512" spans="2:35" ht="22.5">
      <c r="B512" s="447"/>
      <c r="C512" s="444" t="s">
        <v>2929</v>
      </c>
      <c r="D512" s="350"/>
      <c r="E512" s="924">
        <v>20</v>
      </c>
      <c r="F512" s="438" t="s">
        <v>108</v>
      </c>
      <c r="G512" s="350" t="s">
        <v>2540</v>
      </c>
      <c r="H512" s="438"/>
      <c r="I512" s="446" t="s">
        <v>2487</v>
      </c>
      <c r="J512" s="446">
        <v>25</v>
      </c>
      <c r="K512" s="439">
        <f t="shared" si="56"/>
        <v>500</v>
      </c>
      <c r="L512" s="342"/>
      <c r="M512" s="440"/>
      <c r="N512" s="342"/>
      <c r="O512" s="440"/>
      <c r="P512" s="342"/>
      <c r="Q512" s="440"/>
      <c r="R512" s="342">
        <v>7</v>
      </c>
      <c r="S512" s="440">
        <f t="shared" si="57"/>
        <v>175</v>
      </c>
      <c r="T512" s="342">
        <v>7</v>
      </c>
      <c r="U512" s="440">
        <f t="shared" si="58"/>
        <v>175</v>
      </c>
      <c r="V512" s="342">
        <v>6</v>
      </c>
      <c r="W512" s="440">
        <f t="shared" si="59"/>
        <v>150</v>
      </c>
      <c r="X512" s="342"/>
      <c r="Y512" s="440"/>
      <c r="Z512" s="365"/>
      <c r="AA512" s="442"/>
      <c r="AB512" s="365"/>
      <c r="AC512" s="442"/>
      <c r="AD512" s="365"/>
      <c r="AE512" s="442"/>
      <c r="AF512" s="365"/>
      <c r="AG512" s="442"/>
      <c r="AH512" s="365"/>
      <c r="AI512" s="442"/>
    </row>
    <row r="513" spans="2:35" ht="22.5">
      <c r="B513" s="447"/>
      <c r="C513" s="444" t="s">
        <v>2930</v>
      </c>
      <c r="D513" s="350"/>
      <c r="E513" s="924">
        <v>20</v>
      </c>
      <c r="F513" s="438" t="s">
        <v>108</v>
      </c>
      <c r="G513" s="350" t="s">
        <v>2540</v>
      </c>
      <c r="H513" s="438"/>
      <c r="I513" s="446" t="s">
        <v>2487</v>
      </c>
      <c r="J513" s="446">
        <v>66</v>
      </c>
      <c r="K513" s="439">
        <f t="shared" si="56"/>
        <v>1320</v>
      </c>
      <c r="L513" s="342"/>
      <c r="M513" s="440"/>
      <c r="N513" s="342"/>
      <c r="O513" s="440"/>
      <c r="P513" s="342"/>
      <c r="Q513" s="440"/>
      <c r="R513" s="342">
        <v>7</v>
      </c>
      <c r="S513" s="440">
        <f t="shared" si="57"/>
        <v>462</v>
      </c>
      <c r="T513" s="342">
        <v>7</v>
      </c>
      <c r="U513" s="440">
        <f t="shared" si="58"/>
        <v>462</v>
      </c>
      <c r="V513" s="342">
        <v>6</v>
      </c>
      <c r="W513" s="440">
        <f t="shared" si="59"/>
        <v>396</v>
      </c>
      <c r="X513" s="342"/>
      <c r="Y513" s="440"/>
      <c r="Z513" s="365"/>
      <c r="AA513" s="442"/>
      <c r="AB513" s="365"/>
      <c r="AC513" s="442"/>
      <c r="AD513" s="365"/>
      <c r="AE513" s="442"/>
      <c r="AF513" s="365"/>
      <c r="AG513" s="442"/>
      <c r="AH513" s="365"/>
      <c r="AI513" s="442"/>
    </row>
    <row r="514" spans="2:35" ht="22.5">
      <c r="B514" s="447"/>
      <c r="C514" s="444" t="s">
        <v>2931</v>
      </c>
      <c r="D514" s="350"/>
      <c r="E514" s="924">
        <v>20</v>
      </c>
      <c r="F514" s="438" t="s">
        <v>108</v>
      </c>
      <c r="G514" s="350" t="s">
        <v>2540</v>
      </c>
      <c r="H514" s="438"/>
      <c r="I514" s="446" t="s">
        <v>2487</v>
      </c>
      <c r="J514" s="446">
        <v>108</v>
      </c>
      <c r="K514" s="439">
        <f t="shared" si="56"/>
        <v>2160</v>
      </c>
      <c r="L514" s="342"/>
      <c r="M514" s="440"/>
      <c r="N514" s="342"/>
      <c r="O514" s="440"/>
      <c r="P514" s="342"/>
      <c r="Q514" s="440"/>
      <c r="R514" s="342">
        <v>7</v>
      </c>
      <c r="S514" s="440">
        <f t="shared" si="57"/>
        <v>756</v>
      </c>
      <c r="T514" s="342">
        <v>7</v>
      </c>
      <c r="U514" s="440">
        <f t="shared" si="58"/>
        <v>756</v>
      </c>
      <c r="V514" s="342">
        <v>6</v>
      </c>
      <c r="W514" s="440">
        <f t="shared" si="59"/>
        <v>648</v>
      </c>
      <c r="X514" s="342"/>
      <c r="Y514" s="440"/>
      <c r="Z514" s="365"/>
      <c r="AA514" s="442"/>
      <c r="AB514" s="365"/>
      <c r="AC514" s="442"/>
      <c r="AD514" s="365"/>
      <c r="AE514" s="442"/>
      <c r="AF514" s="365"/>
      <c r="AG514" s="442"/>
      <c r="AH514" s="365"/>
      <c r="AI514" s="442"/>
    </row>
    <row r="515" spans="2:35" ht="22.5">
      <c r="B515" s="447"/>
      <c r="C515" s="444" t="s">
        <v>2932</v>
      </c>
      <c r="D515" s="350"/>
      <c r="E515" s="924">
        <v>20</v>
      </c>
      <c r="F515" s="438" t="s">
        <v>108</v>
      </c>
      <c r="G515" s="350" t="s">
        <v>2540</v>
      </c>
      <c r="H515" s="438"/>
      <c r="I515" s="446" t="s">
        <v>2487</v>
      </c>
      <c r="J515" s="446">
        <v>50</v>
      </c>
      <c r="K515" s="439">
        <f t="shared" si="56"/>
        <v>1000</v>
      </c>
      <c r="L515" s="342"/>
      <c r="M515" s="440"/>
      <c r="N515" s="342"/>
      <c r="O515" s="440"/>
      <c r="P515" s="342"/>
      <c r="Q515" s="440"/>
      <c r="R515" s="342">
        <v>7</v>
      </c>
      <c r="S515" s="440">
        <f t="shared" si="57"/>
        <v>350</v>
      </c>
      <c r="T515" s="342">
        <v>7</v>
      </c>
      <c r="U515" s="440">
        <f t="shared" si="58"/>
        <v>350</v>
      </c>
      <c r="V515" s="342">
        <v>6</v>
      </c>
      <c r="W515" s="440">
        <f t="shared" si="59"/>
        <v>300</v>
      </c>
      <c r="X515" s="342"/>
      <c r="Y515" s="440"/>
      <c r="Z515" s="365"/>
      <c r="AA515" s="442"/>
      <c r="AB515" s="365"/>
      <c r="AC515" s="442"/>
      <c r="AD515" s="365"/>
      <c r="AE515" s="442"/>
      <c r="AF515" s="365"/>
      <c r="AG515" s="442"/>
      <c r="AH515" s="365"/>
      <c r="AI515" s="442"/>
    </row>
    <row r="516" spans="2:35" ht="22.5">
      <c r="B516" s="447"/>
      <c r="C516" s="444" t="s">
        <v>2933</v>
      </c>
      <c r="D516" s="350"/>
      <c r="E516" s="924">
        <v>20</v>
      </c>
      <c r="F516" s="438" t="s">
        <v>108</v>
      </c>
      <c r="G516" s="350" t="s">
        <v>2540</v>
      </c>
      <c r="H516" s="438"/>
      <c r="I516" s="446" t="s">
        <v>2487</v>
      </c>
      <c r="J516" s="446">
        <v>576</v>
      </c>
      <c r="K516" s="439">
        <f t="shared" si="56"/>
        <v>11520</v>
      </c>
      <c r="L516" s="342"/>
      <c r="M516" s="440"/>
      <c r="N516" s="342"/>
      <c r="O516" s="440"/>
      <c r="P516" s="342"/>
      <c r="Q516" s="440"/>
      <c r="R516" s="342">
        <v>7</v>
      </c>
      <c r="S516" s="440">
        <f t="shared" si="57"/>
        <v>4032</v>
      </c>
      <c r="T516" s="342">
        <v>7</v>
      </c>
      <c r="U516" s="440">
        <f t="shared" si="58"/>
        <v>4032</v>
      </c>
      <c r="V516" s="342">
        <v>6</v>
      </c>
      <c r="W516" s="440">
        <f t="shared" si="59"/>
        <v>3456</v>
      </c>
      <c r="X516" s="342"/>
      <c r="Y516" s="440"/>
      <c r="Z516" s="365"/>
      <c r="AA516" s="442"/>
      <c r="AB516" s="365"/>
      <c r="AC516" s="442"/>
      <c r="AD516" s="365"/>
      <c r="AE516" s="442"/>
      <c r="AF516" s="365"/>
      <c r="AG516" s="442"/>
      <c r="AH516" s="365"/>
      <c r="AI516" s="442"/>
    </row>
    <row r="517" spans="2:35" ht="22.5">
      <c r="B517" s="447"/>
      <c r="C517" s="444" t="s">
        <v>2934</v>
      </c>
      <c r="D517" s="350"/>
      <c r="E517" s="924">
        <v>20</v>
      </c>
      <c r="F517" s="438" t="s">
        <v>108</v>
      </c>
      <c r="G517" s="350" t="s">
        <v>2540</v>
      </c>
      <c r="H517" s="438"/>
      <c r="I517" s="446" t="s">
        <v>2487</v>
      </c>
      <c r="J517" s="446">
        <v>108</v>
      </c>
      <c r="K517" s="439">
        <f t="shared" si="56"/>
        <v>2160</v>
      </c>
      <c r="L517" s="342"/>
      <c r="M517" s="440"/>
      <c r="N517" s="342"/>
      <c r="O517" s="440"/>
      <c r="P517" s="342"/>
      <c r="Q517" s="440"/>
      <c r="R517" s="342">
        <v>7</v>
      </c>
      <c r="S517" s="440">
        <f t="shared" si="57"/>
        <v>756</v>
      </c>
      <c r="T517" s="342">
        <v>7</v>
      </c>
      <c r="U517" s="440">
        <f t="shared" si="58"/>
        <v>756</v>
      </c>
      <c r="V517" s="342">
        <v>6</v>
      </c>
      <c r="W517" s="440">
        <f t="shared" si="59"/>
        <v>648</v>
      </c>
      <c r="X517" s="342"/>
      <c r="Y517" s="440"/>
      <c r="Z517" s="365"/>
      <c r="AA517" s="442"/>
      <c r="AB517" s="365"/>
      <c r="AC517" s="442"/>
      <c r="AD517" s="365"/>
      <c r="AE517" s="442"/>
      <c r="AF517" s="365"/>
      <c r="AG517" s="442"/>
      <c r="AH517" s="365"/>
      <c r="AI517" s="442"/>
    </row>
    <row r="518" spans="2:35" ht="22.5">
      <c r="B518" s="447"/>
      <c r="C518" s="444" t="s">
        <v>2935</v>
      </c>
      <c r="D518" s="350"/>
      <c r="E518" s="924">
        <v>20</v>
      </c>
      <c r="F518" s="438" t="s">
        <v>108</v>
      </c>
      <c r="G518" s="350" t="s">
        <v>2540</v>
      </c>
      <c r="H518" s="438"/>
      <c r="I518" s="446" t="s">
        <v>2487</v>
      </c>
      <c r="J518" s="446">
        <v>30</v>
      </c>
      <c r="K518" s="439">
        <f t="shared" si="56"/>
        <v>600</v>
      </c>
      <c r="L518" s="342"/>
      <c r="M518" s="440"/>
      <c r="N518" s="342"/>
      <c r="O518" s="440"/>
      <c r="P518" s="342"/>
      <c r="Q518" s="440"/>
      <c r="R518" s="342">
        <v>7</v>
      </c>
      <c r="S518" s="440">
        <f t="shared" si="57"/>
        <v>210</v>
      </c>
      <c r="T518" s="342">
        <v>7</v>
      </c>
      <c r="U518" s="440">
        <f t="shared" si="58"/>
        <v>210</v>
      </c>
      <c r="V518" s="342">
        <v>6</v>
      </c>
      <c r="W518" s="440">
        <f t="shared" si="59"/>
        <v>180</v>
      </c>
      <c r="X518" s="342"/>
      <c r="Y518" s="440"/>
      <c r="Z518" s="365"/>
      <c r="AA518" s="442"/>
      <c r="AB518" s="365"/>
      <c r="AC518" s="442"/>
      <c r="AD518" s="365"/>
      <c r="AE518" s="442"/>
      <c r="AF518" s="365"/>
      <c r="AG518" s="442"/>
      <c r="AH518" s="365"/>
      <c r="AI518" s="442"/>
    </row>
    <row r="519" spans="2:35" ht="22.5">
      <c r="B519" s="447"/>
      <c r="C519" s="444" t="s">
        <v>2936</v>
      </c>
      <c r="D519" s="350"/>
      <c r="E519" s="924">
        <v>20</v>
      </c>
      <c r="F519" s="438" t="s">
        <v>108</v>
      </c>
      <c r="G519" s="350" t="s">
        <v>2540</v>
      </c>
      <c r="H519" s="438"/>
      <c r="I519" s="446" t="s">
        <v>2487</v>
      </c>
      <c r="J519" s="446">
        <v>36</v>
      </c>
      <c r="K519" s="439">
        <f t="shared" si="56"/>
        <v>720</v>
      </c>
      <c r="L519" s="342"/>
      <c r="M519" s="440"/>
      <c r="N519" s="342"/>
      <c r="O519" s="440"/>
      <c r="P519" s="342"/>
      <c r="Q519" s="440"/>
      <c r="R519" s="342">
        <v>7</v>
      </c>
      <c r="S519" s="440">
        <f t="shared" si="57"/>
        <v>252</v>
      </c>
      <c r="T519" s="342">
        <v>7</v>
      </c>
      <c r="U519" s="440">
        <f t="shared" si="58"/>
        <v>252</v>
      </c>
      <c r="V519" s="342">
        <v>6</v>
      </c>
      <c r="W519" s="440">
        <f t="shared" si="59"/>
        <v>216</v>
      </c>
      <c r="X519" s="342"/>
      <c r="Y519" s="440"/>
      <c r="Z519" s="365"/>
      <c r="AA519" s="442"/>
      <c r="AB519" s="365"/>
      <c r="AC519" s="442"/>
      <c r="AD519" s="365"/>
      <c r="AE519" s="442"/>
      <c r="AF519" s="365"/>
      <c r="AG519" s="442"/>
      <c r="AH519" s="365"/>
      <c r="AI519" s="442"/>
    </row>
    <row r="520" spans="2:35" ht="22.5">
      <c r="B520" s="447"/>
      <c r="C520" s="444" t="s">
        <v>2937</v>
      </c>
      <c r="D520" s="350"/>
      <c r="E520" s="924">
        <v>20</v>
      </c>
      <c r="F520" s="438" t="s">
        <v>108</v>
      </c>
      <c r="G520" s="350" t="s">
        <v>2540</v>
      </c>
      <c r="H520" s="438"/>
      <c r="I520" s="446" t="s">
        <v>2487</v>
      </c>
      <c r="J520" s="446">
        <v>60</v>
      </c>
      <c r="K520" s="439">
        <f t="shared" si="56"/>
        <v>1200</v>
      </c>
      <c r="L520" s="342"/>
      <c r="M520" s="440"/>
      <c r="N520" s="342"/>
      <c r="O520" s="440"/>
      <c r="P520" s="342"/>
      <c r="Q520" s="440"/>
      <c r="R520" s="342">
        <v>7</v>
      </c>
      <c r="S520" s="440">
        <f t="shared" si="57"/>
        <v>420</v>
      </c>
      <c r="T520" s="342">
        <v>7</v>
      </c>
      <c r="U520" s="440">
        <f t="shared" si="58"/>
        <v>420</v>
      </c>
      <c r="V520" s="342">
        <v>6</v>
      </c>
      <c r="W520" s="440">
        <f t="shared" si="59"/>
        <v>360</v>
      </c>
      <c r="X520" s="342"/>
      <c r="Y520" s="440"/>
      <c r="Z520" s="365"/>
      <c r="AA520" s="442"/>
      <c r="AB520" s="365"/>
      <c r="AC520" s="442"/>
      <c r="AD520" s="365"/>
      <c r="AE520" s="442"/>
      <c r="AF520" s="365"/>
      <c r="AG520" s="442"/>
      <c r="AH520" s="365"/>
      <c r="AI520" s="442"/>
    </row>
    <row r="521" spans="2:35" ht="22.5">
      <c r="B521" s="447"/>
      <c r="C521" s="444" t="s">
        <v>2938</v>
      </c>
      <c r="D521" s="350"/>
      <c r="E521" s="924">
        <v>20</v>
      </c>
      <c r="F521" s="438" t="s">
        <v>108</v>
      </c>
      <c r="G521" s="350" t="s">
        <v>2540</v>
      </c>
      <c r="H521" s="438"/>
      <c r="I521" s="446" t="s">
        <v>2487</v>
      </c>
      <c r="J521" s="446">
        <v>96</v>
      </c>
      <c r="K521" s="439">
        <f t="shared" si="56"/>
        <v>1920</v>
      </c>
      <c r="L521" s="342"/>
      <c r="M521" s="440"/>
      <c r="N521" s="342"/>
      <c r="O521" s="440"/>
      <c r="P521" s="342"/>
      <c r="Q521" s="440"/>
      <c r="R521" s="342">
        <v>7</v>
      </c>
      <c r="S521" s="440">
        <f t="shared" si="57"/>
        <v>672</v>
      </c>
      <c r="T521" s="342">
        <v>7</v>
      </c>
      <c r="U521" s="440">
        <f t="shared" si="58"/>
        <v>672</v>
      </c>
      <c r="V521" s="342">
        <v>6</v>
      </c>
      <c r="W521" s="440">
        <f t="shared" si="59"/>
        <v>576</v>
      </c>
      <c r="X521" s="342"/>
      <c r="Y521" s="440"/>
      <c r="Z521" s="365"/>
      <c r="AA521" s="442"/>
      <c r="AB521" s="365"/>
      <c r="AC521" s="442"/>
      <c r="AD521" s="365"/>
      <c r="AE521" s="442"/>
      <c r="AF521" s="365"/>
      <c r="AG521" s="442"/>
      <c r="AH521" s="365"/>
      <c r="AI521" s="442"/>
    </row>
    <row r="522" spans="2:35" ht="22.5">
      <c r="B522" s="447"/>
      <c r="C522" s="444" t="s">
        <v>2939</v>
      </c>
      <c r="D522" s="350"/>
      <c r="E522" s="924">
        <v>20</v>
      </c>
      <c r="F522" s="438" t="s">
        <v>108</v>
      </c>
      <c r="G522" s="350" t="s">
        <v>2540</v>
      </c>
      <c r="H522" s="438"/>
      <c r="I522" s="446" t="s">
        <v>2487</v>
      </c>
      <c r="J522" s="446">
        <v>87</v>
      </c>
      <c r="K522" s="439">
        <f t="shared" si="56"/>
        <v>1740</v>
      </c>
      <c r="L522" s="342"/>
      <c r="M522" s="440"/>
      <c r="N522" s="342"/>
      <c r="O522" s="440"/>
      <c r="P522" s="342"/>
      <c r="Q522" s="440"/>
      <c r="R522" s="342">
        <v>7</v>
      </c>
      <c r="S522" s="440">
        <f t="shared" si="57"/>
        <v>609</v>
      </c>
      <c r="T522" s="342">
        <v>7</v>
      </c>
      <c r="U522" s="440">
        <f t="shared" si="58"/>
        <v>609</v>
      </c>
      <c r="V522" s="342">
        <v>6</v>
      </c>
      <c r="W522" s="440">
        <f t="shared" si="59"/>
        <v>522</v>
      </c>
      <c r="X522" s="342"/>
      <c r="Y522" s="440"/>
      <c r="Z522" s="365"/>
      <c r="AA522" s="442"/>
      <c r="AB522" s="365"/>
      <c r="AC522" s="442"/>
      <c r="AD522" s="365"/>
      <c r="AE522" s="442"/>
      <c r="AF522" s="365"/>
      <c r="AG522" s="442"/>
      <c r="AH522" s="365"/>
      <c r="AI522" s="442"/>
    </row>
    <row r="523" spans="2:35" ht="22.5">
      <c r="B523" s="447"/>
      <c r="C523" s="444" t="s">
        <v>2940</v>
      </c>
      <c r="D523" s="350"/>
      <c r="E523" s="924">
        <v>20</v>
      </c>
      <c r="F523" s="438" t="s">
        <v>108</v>
      </c>
      <c r="G523" s="350" t="s">
        <v>2540</v>
      </c>
      <c r="H523" s="438"/>
      <c r="I523" s="446" t="s">
        <v>2487</v>
      </c>
      <c r="J523" s="446">
        <v>75</v>
      </c>
      <c r="K523" s="439">
        <f t="shared" si="56"/>
        <v>1500</v>
      </c>
      <c r="L523" s="342"/>
      <c r="M523" s="440"/>
      <c r="N523" s="342"/>
      <c r="O523" s="440"/>
      <c r="P523" s="342"/>
      <c r="Q523" s="440"/>
      <c r="R523" s="342">
        <v>7</v>
      </c>
      <c r="S523" s="440">
        <f t="shared" si="57"/>
        <v>525</v>
      </c>
      <c r="T523" s="342">
        <v>7</v>
      </c>
      <c r="U523" s="440">
        <f t="shared" si="58"/>
        <v>525</v>
      </c>
      <c r="V523" s="342">
        <v>6</v>
      </c>
      <c r="W523" s="440">
        <f t="shared" si="59"/>
        <v>450</v>
      </c>
      <c r="X523" s="342"/>
      <c r="Y523" s="440"/>
      <c r="Z523" s="365"/>
      <c r="AA523" s="442"/>
      <c r="AB523" s="365"/>
      <c r="AC523" s="442"/>
      <c r="AD523" s="365"/>
      <c r="AE523" s="442"/>
      <c r="AF523" s="365"/>
      <c r="AG523" s="442"/>
      <c r="AH523" s="365"/>
      <c r="AI523" s="442"/>
    </row>
    <row r="524" spans="2:35" ht="22.5">
      <c r="B524" s="447"/>
      <c r="C524" s="444" t="s">
        <v>2941</v>
      </c>
      <c r="D524" s="350"/>
      <c r="E524" s="924">
        <v>20</v>
      </c>
      <c r="F524" s="438" t="s">
        <v>108</v>
      </c>
      <c r="G524" s="350" t="s">
        <v>2540</v>
      </c>
      <c r="H524" s="438"/>
      <c r="I524" s="446" t="s">
        <v>2487</v>
      </c>
      <c r="J524" s="446">
        <v>66</v>
      </c>
      <c r="K524" s="439">
        <f t="shared" si="56"/>
        <v>1320</v>
      </c>
      <c r="L524" s="342"/>
      <c r="M524" s="440"/>
      <c r="N524" s="342"/>
      <c r="O524" s="440"/>
      <c r="P524" s="342"/>
      <c r="Q524" s="440"/>
      <c r="R524" s="342">
        <v>7</v>
      </c>
      <c r="S524" s="440">
        <f t="shared" si="57"/>
        <v>462</v>
      </c>
      <c r="T524" s="342">
        <v>7</v>
      </c>
      <c r="U524" s="440">
        <f t="shared" si="58"/>
        <v>462</v>
      </c>
      <c r="V524" s="342">
        <v>6</v>
      </c>
      <c r="W524" s="440">
        <f t="shared" si="59"/>
        <v>396</v>
      </c>
      <c r="X524" s="342"/>
      <c r="Y524" s="440"/>
      <c r="Z524" s="365"/>
      <c r="AA524" s="442"/>
      <c r="AB524" s="365"/>
      <c r="AC524" s="442"/>
      <c r="AD524" s="365"/>
      <c r="AE524" s="442"/>
      <c r="AF524" s="365"/>
      <c r="AG524" s="442"/>
      <c r="AH524" s="365"/>
      <c r="AI524" s="442"/>
    </row>
    <row r="525" spans="2:35" ht="22.5">
      <c r="B525" s="447"/>
      <c r="C525" s="444" t="s">
        <v>2942</v>
      </c>
      <c r="D525" s="350"/>
      <c r="E525" s="924">
        <v>20</v>
      </c>
      <c r="F525" s="438" t="s">
        <v>108</v>
      </c>
      <c r="G525" s="350" t="s">
        <v>2540</v>
      </c>
      <c r="H525" s="438"/>
      <c r="I525" s="446" t="s">
        <v>2487</v>
      </c>
      <c r="J525" s="446">
        <v>84</v>
      </c>
      <c r="K525" s="439">
        <f t="shared" si="56"/>
        <v>1680</v>
      </c>
      <c r="L525" s="342"/>
      <c r="M525" s="440"/>
      <c r="N525" s="342"/>
      <c r="O525" s="440"/>
      <c r="P525" s="342"/>
      <c r="Q525" s="440"/>
      <c r="R525" s="342">
        <v>7</v>
      </c>
      <c r="S525" s="440">
        <f t="shared" si="57"/>
        <v>588</v>
      </c>
      <c r="T525" s="342">
        <v>7</v>
      </c>
      <c r="U525" s="440">
        <f t="shared" si="58"/>
        <v>588</v>
      </c>
      <c r="V525" s="342">
        <v>6</v>
      </c>
      <c r="W525" s="440">
        <f t="shared" si="59"/>
        <v>504</v>
      </c>
      <c r="X525" s="342"/>
      <c r="Y525" s="440"/>
      <c r="Z525" s="365"/>
      <c r="AA525" s="442"/>
      <c r="AB525" s="365"/>
      <c r="AC525" s="442"/>
      <c r="AD525" s="365"/>
      <c r="AE525" s="442"/>
      <c r="AF525" s="365"/>
      <c r="AG525" s="442"/>
      <c r="AH525" s="365"/>
      <c r="AI525" s="442"/>
    </row>
    <row r="526" spans="2:35" ht="22.5">
      <c r="B526" s="447"/>
      <c r="C526" s="444" t="s">
        <v>2943</v>
      </c>
      <c r="D526" s="350"/>
      <c r="E526" s="924">
        <v>20</v>
      </c>
      <c r="F526" s="438" t="s">
        <v>108</v>
      </c>
      <c r="G526" s="350" t="s">
        <v>2540</v>
      </c>
      <c r="H526" s="438"/>
      <c r="I526" s="446" t="s">
        <v>2487</v>
      </c>
      <c r="J526" s="446">
        <v>112</v>
      </c>
      <c r="K526" s="439">
        <f t="shared" si="56"/>
        <v>2240</v>
      </c>
      <c r="L526" s="342"/>
      <c r="M526" s="440"/>
      <c r="N526" s="342"/>
      <c r="O526" s="440"/>
      <c r="P526" s="342"/>
      <c r="Q526" s="440"/>
      <c r="R526" s="342">
        <v>7</v>
      </c>
      <c r="S526" s="440">
        <f t="shared" si="57"/>
        <v>784</v>
      </c>
      <c r="T526" s="342">
        <v>7</v>
      </c>
      <c r="U526" s="440">
        <f t="shared" si="58"/>
        <v>784</v>
      </c>
      <c r="V526" s="342">
        <v>6</v>
      </c>
      <c r="W526" s="440">
        <f t="shared" si="59"/>
        <v>672</v>
      </c>
      <c r="X526" s="342"/>
      <c r="Y526" s="440"/>
      <c r="Z526" s="365"/>
      <c r="AA526" s="442"/>
      <c r="AB526" s="365"/>
      <c r="AC526" s="442"/>
      <c r="AD526" s="365"/>
      <c r="AE526" s="442"/>
      <c r="AF526" s="365"/>
      <c r="AG526" s="442"/>
      <c r="AH526" s="365"/>
      <c r="AI526" s="442"/>
    </row>
    <row r="527" spans="2:35" ht="22.5">
      <c r="B527" s="447"/>
      <c r="C527" s="444" t="s">
        <v>2944</v>
      </c>
      <c r="D527" s="350"/>
      <c r="E527" s="924">
        <v>20</v>
      </c>
      <c r="F527" s="438" t="s">
        <v>108</v>
      </c>
      <c r="G527" s="350" t="s">
        <v>2540</v>
      </c>
      <c r="H527" s="438"/>
      <c r="I527" s="446" t="s">
        <v>2487</v>
      </c>
      <c r="J527" s="446">
        <v>68</v>
      </c>
      <c r="K527" s="439">
        <f t="shared" si="56"/>
        <v>1360</v>
      </c>
      <c r="L527" s="342"/>
      <c r="M527" s="440"/>
      <c r="N527" s="342"/>
      <c r="O527" s="440"/>
      <c r="P527" s="342"/>
      <c r="Q527" s="440"/>
      <c r="R527" s="342">
        <v>7</v>
      </c>
      <c r="S527" s="440">
        <f t="shared" si="57"/>
        <v>476</v>
      </c>
      <c r="T527" s="342">
        <v>7</v>
      </c>
      <c r="U527" s="440">
        <f t="shared" si="58"/>
        <v>476</v>
      </c>
      <c r="V527" s="342">
        <v>6</v>
      </c>
      <c r="W527" s="440">
        <f t="shared" si="59"/>
        <v>408</v>
      </c>
      <c r="X527" s="342"/>
      <c r="Y527" s="440"/>
      <c r="Z527" s="365"/>
      <c r="AA527" s="442"/>
      <c r="AB527" s="365"/>
      <c r="AC527" s="442"/>
      <c r="AD527" s="365"/>
      <c r="AE527" s="442"/>
      <c r="AF527" s="365"/>
      <c r="AG527" s="442"/>
      <c r="AH527" s="365"/>
      <c r="AI527" s="442"/>
    </row>
    <row r="528" spans="2:35" ht="22.5">
      <c r="B528" s="447"/>
      <c r="C528" s="444" t="s">
        <v>2945</v>
      </c>
      <c r="D528" s="350"/>
      <c r="E528" s="924">
        <v>20</v>
      </c>
      <c r="F528" s="438" t="s">
        <v>108</v>
      </c>
      <c r="G528" s="350" t="s">
        <v>2540</v>
      </c>
      <c r="H528" s="438"/>
      <c r="I528" s="446" t="s">
        <v>2487</v>
      </c>
      <c r="J528" s="446">
        <v>112</v>
      </c>
      <c r="K528" s="439">
        <f t="shared" si="56"/>
        <v>2240</v>
      </c>
      <c r="L528" s="342"/>
      <c r="M528" s="440"/>
      <c r="N528" s="342"/>
      <c r="O528" s="440"/>
      <c r="P528" s="342"/>
      <c r="Q528" s="440"/>
      <c r="R528" s="342">
        <v>7</v>
      </c>
      <c r="S528" s="440">
        <f t="shared" si="57"/>
        <v>784</v>
      </c>
      <c r="T528" s="342">
        <v>7</v>
      </c>
      <c r="U528" s="440">
        <f t="shared" si="58"/>
        <v>784</v>
      </c>
      <c r="V528" s="342">
        <v>6</v>
      </c>
      <c r="W528" s="440">
        <f t="shared" si="59"/>
        <v>672</v>
      </c>
      <c r="X528" s="342"/>
      <c r="Y528" s="440"/>
      <c r="Z528" s="365"/>
      <c r="AA528" s="442"/>
      <c r="AB528" s="365"/>
      <c r="AC528" s="442"/>
      <c r="AD528" s="365"/>
      <c r="AE528" s="442"/>
      <c r="AF528" s="365"/>
      <c r="AG528" s="442"/>
      <c r="AH528" s="365"/>
      <c r="AI528" s="442"/>
    </row>
    <row r="529" spans="2:35" ht="22.5">
      <c r="B529" s="447"/>
      <c r="C529" s="444" t="s">
        <v>2946</v>
      </c>
      <c r="D529" s="350"/>
      <c r="E529" s="924">
        <v>20</v>
      </c>
      <c r="F529" s="438" t="s">
        <v>108</v>
      </c>
      <c r="G529" s="350" t="s">
        <v>2540</v>
      </c>
      <c r="H529" s="438"/>
      <c r="I529" s="446" t="s">
        <v>2487</v>
      </c>
      <c r="J529" s="446">
        <v>158</v>
      </c>
      <c r="K529" s="439">
        <f t="shared" si="56"/>
        <v>3160</v>
      </c>
      <c r="L529" s="342"/>
      <c r="M529" s="440"/>
      <c r="N529" s="342"/>
      <c r="O529" s="440"/>
      <c r="P529" s="342"/>
      <c r="Q529" s="440"/>
      <c r="R529" s="342">
        <v>7</v>
      </c>
      <c r="S529" s="440">
        <f t="shared" si="57"/>
        <v>1106</v>
      </c>
      <c r="T529" s="342">
        <v>7</v>
      </c>
      <c r="U529" s="440">
        <f t="shared" si="58"/>
        <v>1106</v>
      </c>
      <c r="V529" s="342">
        <v>6</v>
      </c>
      <c r="W529" s="440">
        <f t="shared" si="59"/>
        <v>948</v>
      </c>
      <c r="X529" s="342"/>
      <c r="Y529" s="440"/>
      <c r="Z529" s="365"/>
      <c r="AA529" s="442"/>
      <c r="AB529" s="365"/>
      <c r="AC529" s="442"/>
      <c r="AD529" s="365"/>
      <c r="AE529" s="442"/>
      <c r="AF529" s="365"/>
      <c r="AG529" s="442"/>
      <c r="AH529" s="365"/>
      <c r="AI529" s="442"/>
    </row>
    <row r="530" spans="2:35" ht="22.5">
      <c r="B530" s="447"/>
      <c r="C530" s="444" t="s">
        <v>2947</v>
      </c>
      <c r="D530" s="350"/>
      <c r="E530" s="924">
        <v>20</v>
      </c>
      <c r="F530" s="438" t="s">
        <v>108</v>
      </c>
      <c r="G530" s="350" t="s">
        <v>2540</v>
      </c>
      <c r="H530" s="438"/>
      <c r="I530" s="446" t="s">
        <v>2487</v>
      </c>
      <c r="J530" s="446">
        <v>2399</v>
      </c>
      <c r="K530" s="439">
        <f t="shared" si="56"/>
        <v>47980</v>
      </c>
      <c r="L530" s="342"/>
      <c r="M530" s="440"/>
      <c r="N530" s="342"/>
      <c r="O530" s="440"/>
      <c r="P530" s="342"/>
      <c r="Q530" s="440"/>
      <c r="R530" s="342">
        <v>7</v>
      </c>
      <c r="S530" s="440">
        <f t="shared" si="57"/>
        <v>16793</v>
      </c>
      <c r="T530" s="342">
        <v>7</v>
      </c>
      <c r="U530" s="440">
        <f t="shared" si="58"/>
        <v>16793</v>
      </c>
      <c r="V530" s="342">
        <v>6</v>
      </c>
      <c r="W530" s="440">
        <f t="shared" si="59"/>
        <v>14394</v>
      </c>
      <c r="X530" s="342"/>
      <c r="Y530" s="440"/>
      <c r="Z530" s="365"/>
      <c r="AA530" s="442"/>
      <c r="AB530" s="365"/>
      <c r="AC530" s="442"/>
      <c r="AD530" s="365"/>
      <c r="AE530" s="442"/>
      <c r="AF530" s="365"/>
      <c r="AG530" s="442"/>
      <c r="AH530" s="365"/>
      <c r="AI530" s="442"/>
    </row>
    <row r="531" spans="2:35" ht="22.5">
      <c r="B531" s="447"/>
      <c r="C531" s="444" t="s">
        <v>2948</v>
      </c>
      <c r="D531" s="350"/>
      <c r="E531" s="924">
        <v>20</v>
      </c>
      <c r="F531" s="438" t="s">
        <v>108</v>
      </c>
      <c r="G531" s="350" t="s">
        <v>2540</v>
      </c>
      <c r="H531" s="438"/>
      <c r="I531" s="446" t="s">
        <v>2487</v>
      </c>
      <c r="J531" s="446">
        <v>35</v>
      </c>
      <c r="K531" s="439">
        <f t="shared" si="56"/>
        <v>700</v>
      </c>
      <c r="L531" s="342"/>
      <c r="M531" s="440"/>
      <c r="N531" s="342"/>
      <c r="O531" s="440"/>
      <c r="P531" s="342"/>
      <c r="Q531" s="440"/>
      <c r="R531" s="342">
        <v>7</v>
      </c>
      <c r="S531" s="440">
        <f t="shared" si="57"/>
        <v>245</v>
      </c>
      <c r="T531" s="342">
        <v>7</v>
      </c>
      <c r="U531" s="440">
        <f t="shared" si="58"/>
        <v>245</v>
      </c>
      <c r="V531" s="342">
        <v>6</v>
      </c>
      <c r="W531" s="440">
        <f t="shared" si="59"/>
        <v>210</v>
      </c>
      <c r="X531" s="342"/>
      <c r="Y531" s="440"/>
      <c r="Z531" s="365"/>
      <c r="AA531" s="442"/>
      <c r="AB531" s="365"/>
      <c r="AC531" s="442"/>
      <c r="AD531" s="365"/>
      <c r="AE531" s="442"/>
      <c r="AF531" s="365"/>
      <c r="AG531" s="442"/>
      <c r="AH531" s="365"/>
      <c r="AI531" s="442"/>
    </row>
    <row r="532" spans="2:35" ht="22.5">
      <c r="B532" s="447"/>
      <c r="C532" s="444" t="s">
        <v>2949</v>
      </c>
      <c r="D532" s="350"/>
      <c r="E532" s="924">
        <v>20</v>
      </c>
      <c r="F532" s="438" t="s">
        <v>108</v>
      </c>
      <c r="G532" s="350" t="s">
        <v>2540</v>
      </c>
      <c r="H532" s="438"/>
      <c r="I532" s="446" t="s">
        <v>2487</v>
      </c>
      <c r="J532" s="446">
        <v>72</v>
      </c>
      <c r="K532" s="439">
        <f t="shared" si="56"/>
        <v>1440</v>
      </c>
      <c r="L532" s="342"/>
      <c r="M532" s="440"/>
      <c r="N532" s="342"/>
      <c r="O532" s="440"/>
      <c r="P532" s="342"/>
      <c r="Q532" s="440"/>
      <c r="R532" s="342">
        <v>7</v>
      </c>
      <c r="S532" s="440">
        <f t="shared" si="57"/>
        <v>504</v>
      </c>
      <c r="T532" s="342">
        <v>7</v>
      </c>
      <c r="U532" s="440">
        <f t="shared" si="58"/>
        <v>504</v>
      </c>
      <c r="V532" s="342">
        <v>6</v>
      </c>
      <c r="W532" s="440">
        <f t="shared" si="59"/>
        <v>432</v>
      </c>
      <c r="X532" s="342"/>
      <c r="Y532" s="440"/>
      <c r="Z532" s="365"/>
      <c r="AA532" s="442"/>
      <c r="AB532" s="365"/>
      <c r="AC532" s="442"/>
      <c r="AD532" s="365"/>
      <c r="AE532" s="442"/>
      <c r="AF532" s="365"/>
      <c r="AG532" s="442"/>
      <c r="AH532" s="365"/>
      <c r="AI532" s="442"/>
    </row>
    <row r="533" spans="2:35" ht="22.5">
      <c r="B533" s="447"/>
      <c r="C533" s="444" t="s">
        <v>2950</v>
      </c>
      <c r="D533" s="350"/>
      <c r="E533" s="924">
        <v>20</v>
      </c>
      <c r="F533" s="438" t="s">
        <v>108</v>
      </c>
      <c r="G533" s="350" t="s">
        <v>2540</v>
      </c>
      <c r="H533" s="438"/>
      <c r="I533" s="446" t="s">
        <v>2487</v>
      </c>
      <c r="J533" s="446">
        <v>114</v>
      </c>
      <c r="K533" s="439">
        <f t="shared" si="56"/>
        <v>2280</v>
      </c>
      <c r="L533" s="342"/>
      <c r="M533" s="440"/>
      <c r="N533" s="342"/>
      <c r="O533" s="440"/>
      <c r="P533" s="342"/>
      <c r="Q533" s="440"/>
      <c r="R533" s="342">
        <v>7</v>
      </c>
      <c r="S533" s="440">
        <f t="shared" si="57"/>
        <v>798</v>
      </c>
      <c r="T533" s="342">
        <v>7</v>
      </c>
      <c r="U533" s="440">
        <f t="shared" si="58"/>
        <v>798</v>
      </c>
      <c r="V533" s="342">
        <v>6</v>
      </c>
      <c r="W533" s="440">
        <f t="shared" si="59"/>
        <v>684</v>
      </c>
      <c r="X533" s="342"/>
      <c r="Y533" s="440"/>
      <c r="Z533" s="365"/>
      <c r="AA533" s="442"/>
      <c r="AB533" s="365"/>
      <c r="AC533" s="442"/>
      <c r="AD533" s="365"/>
      <c r="AE533" s="442"/>
      <c r="AF533" s="365"/>
      <c r="AG533" s="442"/>
      <c r="AH533" s="365"/>
      <c r="AI533" s="442"/>
    </row>
    <row r="534" spans="2:35" ht="22.5">
      <c r="B534" s="447"/>
      <c r="C534" s="444" t="s">
        <v>2951</v>
      </c>
      <c r="D534" s="350"/>
      <c r="E534" s="924">
        <v>20</v>
      </c>
      <c r="F534" s="438" t="s">
        <v>108</v>
      </c>
      <c r="G534" s="350" t="s">
        <v>2540</v>
      </c>
      <c r="H534" s="438"/>
      <c r="I534" s="446" t="s">
        <v>2487</v>
      </c>
      <c r="J534" s="446">
        <v>356</v>
      </c>
      <c r="K534" s="439">
        <f t="shared" si="56"/>
        <v>7120</v>
      </c>
      <c r="L534" s="342"/>
      <c r="M534" s="440"/>
      <c r="N534" s="342"/>
      <c r="O534" s="440"/>
      <c r="P534" s="342"/>
      <c r="Q534" s="440"/>
      <c r="R534" s="342">
        <v>7</v>
      </c>
      <c r="S534" s="440">
        <f t="shared" si="57"/>
        <v>2492</v>
      </c>
      <c r="T534" s="342">
        <v>7</v>
      </c>
      <c r="U534" s="440">
        <f t="shared" si="58"/>
        <v>2492</v>
      </c>
      <c r="V534" s="342">
        <v>6</v>
      </c>
      <c r="W534" s="440">
        <f t="shared" si="59"/>
        <v>2136</v>
      </c>
      <c r="X534" s="342"/>
      <c r="Y534" s="440"/>
      <c r="Z534" s="365"/>
      <c r="AA534" s="442"/>
      <c r="AB534" s="365"/>
      <c r="AC534" s="442"/>
      <c r="AD534" s="365"/>
      <c r="AE534" s="442"/>
      <c r="AF534" s="365"/>
      <c r="AG534" s="442"/>
      <c r="AH534" s="365"/>
      <c r="AI534" s="442"/>
    </row>
    <row r="535" spans="2:35" ht="22.5">
      <c r="B535" s="447"/>
      <c r="C535" s="444" t="s">
        <v>2952</v>
      </c>
      <c r="D535" s="350"/>
      <c r="E535" s="924">
        <v>20</v>
      </c>
      <c r="F535" s="438" t="s">
        <v>108</v>
      </c>
      <c r="G535" s="350" t="s">
        <v>2540</v>
      </c>
      <c r="H535" s="438"/>
      <c r="I535" s="446" t="s">
        <v>2487</v>
      </c>
      <c r="J535" s="446">
        <v>1583</v>
      </c>
      <c r="K535" s="439">
        <f t="shared" si="56"/>
        <v>31660</v>
      </c>
      <c r="L535" s="342"/>
      <c r="M535" s="440"/>
      <c r="N535" s="342"/>
      <c r="O535" s="440"/>
      <c r="P535" s="342"/>
      <c r="Q535" s="440"/>
      <c r="R535" s="342">
        <v>7</v>
      </c>
      <c r="S535" s="440">
        <f t="shared" si="57"/>
        <v>11081</v>
      </c>
      <c r="T535" s="342">
        <v>7</v>
      </c>
      <c r="U535" s="440">
        <f t="shared" si="58"/>
        <v>11081</v>
      </c>
      <c r="V535" s="342">
        <v>6</v>
      </c>
      <c r="W535" s="440">
        <f t="shared" si="59"/>
        <v>9498</v>
      </c>
      <c r="X535" s="342"/>
      <c r="Y535" s="440"/>
      <c r="Z535" s="365"/>
      <c r="AA535" s="442"/>
      <c r="AB535" s="365"/>
      <c r="AC535" s="442"/>
      <c r="AD535" s="365"/>
      <c r="AE535" s="442"/>
      <c r="AF535" s="365"/>
      <c r="AG535" s="442"/>
      <c r="AH535" s="365"/>
      <c r="AI535" s="442"/>
    </row>
    <row r="536" spans="2:35" ht="22.5">
      <c r="B536" s="447"/>
      <c r="C536" s="444" t="s">
        <v>2953</v>
      </c>
      <c r="D536" s="350"/>
      <c r="E536" s="924">
        <v>20</v>
      </c>
      <c r="F536" s="438" t="s">
        <v>108</v>
      </c>
      <c r="G536" s="350" t="s">
        <v>2540</v>
      </c>
      <c r="H536" s="438"/>
      <c r="I536" s="446" t="s">
        <v>2487</v>
      </c>
      <c r="J536" s="446">
        <v>239</v>
      </c>
      <c r="K536" s="439">
        <f t="shared" si="56"/>
        <v>4780</v>
      </c>
      <c r="L536" s="342"/>
      <c r="M536" s="440"/>
      <c r="N536" s="342"/>
      <c r="O536" s="440"/>
      <c r="P536" s="342"/>
      <c r="Q536" s="440"/>
      <c r="R536" s="342">
        <v>7</v>
      </c>
      <c r="S536" s="440">
        <f t="shared" si="57"/>
        <v>1673</v>
      </c>
      <c r="T536" s="342">
        <v>7</v>
      </c>
      <c r="U536" s="440">
        <f t="shared" si="58"/>
        <v>1673</v>
      </c>
      <c r="V536" s="342">
        <v>6</v>
      </c>
      <c r="W536" s="440">
        <f t="shared" si="59"/>
        <v>1434</v>
      </c>
      <c r="X536" s="342"/>
      <c r="Y536" s="440"/>
      <c r="Z536" s="365"/>
      <c r="AA536" s="442"/>
      <c r="AB536" s="365"/>
      <c r="AC536" s="442"/>
      <c r="AD536" s="365"/>
      <c r="AE536" s="442"/>
      <c r="AF536" s="365"/>
      <c r="AG536" s="442"/>
      <c r="AH536" s="365"/>
      <c r="AI536" s="442"/>
    </row>
    <row r="537" spans="2:35" ht="22.5">
      <c r="B537" s="447"/>
      <c r="C537" s="444" t="s">
        <v>2954</v>
      </c>
      <c r="D537" s="350"/>
      <c r="E537" s="924">
        <v>20</v>
      </c>
      <c r="F537" s="438" t="s">
        <v>108</v>
      </c>
      <c r="G537" s="350" t="s">
        <v>2540</v>
      </c>
      <c r="H537" s="438"/>
      <c r="I537" s="446" t="s">
        <v>2487</v>
      </c>
      <c r="J537" s="446">
        <v>168</v>
      </c>
      <c r="K537" s="439">
        <f t="shared" si="56"/>
        <v>3360</v>
      </c>
      <c r="L537" s="342"/>
      <c r="M537" s="440"/>
      <c r="N537" s="342"/>
      <c r="O537" s="440"/>
      <c r="P537" s="342"/>
      <c r="Q537" s="440"/>
      <c r="R537" s="342">
        <v>7</v>
      </c>
      <c r="S537" s="440">
        <f t="shared" si="57"/>
        <v>1176</v>
      </c>
      <c r="T537" s="342">
        <v>7</v>
      </c>
      <c r="U537" s="440">
        <f t="shared" si="58"/>
        <v>1176</v>
      </c>
      <c r="V537" s="342">
        <v>6</v>
      </c>
      <c r="W537" s="440">
        <f t="shared" si="59"/>
        <v>1008</v>
      </c>
      <c r="X537" s="342"/>
      <c r="Y537" s="440"/>
      <c r="Z537" s="365"/>
      <c r="AA537" s="442"/>
      <c r="AB537" s="365"/>
      <c r="AC537" s="442"/>
      <c r="AD537" s="365"/>
      <c r="AE537" s="442"/>
      <c r="AF537" s="365"/>
      <c r="AG537" s="442"/>
      <c r="AH537" s="365"/>
      <c r="AI537" s="442"/>
    </row>
    <row r="538" spans="2:35" ht="22.5">
      <c r="B538" s="447"/>
      <c r="C538" s="444" t="s">
        <v>2955</v>
      </c>
      <c r="D538" s="350"/>
      <c r="E538" s="924">
        <v>20</v>
      </c>
      <c r="F538" s="438" t="s">
        <v>108</v>
      </c>
      <c r="G538" s="350" t="s">
        <v>2540</v>
      </c>
      <c r="H538" s="438"/>
      <c r="I538" s="446" t="s">
        <v>2487</v>
      </c>
      <c r="J538" s="446">
        <v>94</v>
      </c>
      <c r="K538" s="439">
        <f t="shared" si="56"/>
        <v>1880</v>
      </c>
      <c r="L538" s="342"/>
      <c r="M538" s="440"/>
      <c r="N538" s="342"/>
      <c r="O538" s="440"/>
      <c r="P538" s="342"/>
      <c r="Q538" s="440"/>
      <c r="R538" s="342">
        <v>7</v>
      </c>
      <c r="S538" s="440">
        <f t="shared" si="57"/>
        <v>658</v>
      </c>
      <c r="T538" s="342">
        <v>7</v>
      </c>
      <c r="U538" s="440">
        <f t="shared" si="58"/>
        <v>658</v>
      </c>
      <c r="V538" s="342">
        <v>6</v>
      </c>
      <c r="W538" s="440">
        <f t="shared" si="59"/>
        <v>564</v>
      </c>
      <c r="X538" s="342"/>
      <c r="Y538" s="440"/>
      <c r="Z538" s="365"/>
      <c r="AA538" s="442"/>
      <c r="AB538" s="365"/>
      <c r="AC538" s="442"/>
      <c r="AD538" s="365"/>
      <c r="AE538" s="442"/>
      <c r="AF538" s="365"/>
      <c r="AG538" s="442"/>
      <c r="AH538" s="365"/>
      <c r="AI538" s="442"/>
    </row>
    <row r="539" spans="2:35" ht="22.5">
      <c r="B539" s="447"/>
      <c r="C539" s="444" t="s">
        <v>2956</v>
      </c>
      <c r="D539" s="350"/>
      <c r="E539" s="924">
        <v>20</v>
      </c>
      <c r="F539" s="438" t="s">
        <v>108</v>
      </c>
      <c r="G539" s="350" t="s">
        <v>2540</v>
      </c>
      <c r="H539" s="438"/>
      <c r="I539" s="446" t="s">
        <v>2487</v>
      </c>
      <c r="J539" s="446">
        <v>258</v>
      </c>
      <c r="K539" s="439">
        <f t="shared" ref="K539:K602" si="60">E539*J539</f>
        <v>5160</v>
      </c>
      <c r="L539" s="342"/>
      <c r="M539" s="440"/>
      <c r="N539" s="342"/>
      <c r="O539" s="440"/>
      <c r="P539" s="342"/>
      <c r="Q539" s="440"/>
      <c r="R539" s="342">
        <v>7</v>
      </c>
      <c r="S539" s="440">
        <f t="shared" si="57"/>
        <v>1806</v>
      </c>
      <c r="T539" s="342">
        <v>7</v>
      </c>
      <c r="U539" s="440">
        <f t="shared" si="58"/>
        <v>1806</v>
      </c>
      <c r="V539" s="342">
        <v>6</v>
      </c>
      <c r="W539" s="440">
        <f t="shared" si="59"/>
        <v>1548</v>
      </c>
      <c r="X539" s="342"/>
      <c r="Y539" s="440"/>
      <c r="Z539" s="365"/>
      <c r="AA539" s="442"/>
      <c r="AB539" s="365"/>
      <c r="AC539" s="442"/>
      <c r="AD539" s="365"/>
      <c r="AE539" s="442"/>
      <c r="AF539" s="365"/>
      <c r="AG539" s="442"/>
      <c r="AH539" s="365"/>
      <c r="AI539" s="442"/>
    </row>
    <row r="540" spans="2:35" ht="22.5">
      <c r="B540" s="447"/>
      <c r="C540" s="444" t="s">
        <v>2957</v>
      </c>
      <c r="D540" s="350"/>
      <c r="E540" s="924">
        <v>20</v>
      </c>
      <c r="F540" s="438" t="s">
        <v>108</v>
      </c>
      <c r="G540" s="350" t="s">
        <v>2540</v>
      </c>
      <c r="H540" s="438"/>
      <c r="I540" s="446" t="s">
        <v>2487</v>
      </c>
      <c r="J540" s="446">
        <v>100</v>
      </c>
      <c r="K540" s="439">
        <f t="shared" si="60"/>
        <v>2000</v>
      </c>
      <c r="L540" s="342"/>
      <c r="M540" s="440"/>
      <c r="N540" s="342"/>
      <c r="O540" s="440"/>
      <c r="P540" s="342"/>
      <c r="Q540" s="440"/>
      <c r="R540" s="342">
        <v>7</v>
      </c>
      <c r="S540" s="440">
        <f t="shared" si="57"/>
        <v>700</v>
      </c>
      <c r="T540" s="342">
        <v>7</v>
      </c>
      <c r="U540" s="440">
        <f t="shared" si="58"/>
        <v>700</v>
      </c>
      <c r="V540" s="342">
        <v>6</v>
      </c>
      <c r="W540" s="440">
        <f t="shared" si="59"/>
        <v>600</v>
      </c>
      <c r="X540" s="342"/>
      <c r="Y540" s="440"/>
      <c r="Z540" s="365"/>
      <c r="AA540" s="442"/>
      <c r="AB540" s="365"/>
      <c r="AC540" s="442"/>
      <c r="AD540" s="365"/>
      <c r="AE540" s="442"/>
      <c r="AF540" s="365"/>
      <c r="AG540" s="442"/>
      <c r="AH540" s="365"/>
      <c r="AI540" s="442"/>
    </row>
    <row r="541" spans="2:35" ht="22.5">
      <c r="B541" s="447"/>
      <c r="C541" s="444" t="s">
        <v>2958</v>
      </c>
      <c r="D541" s="350"/>
      <c r="E541" s="924">
        <v>20</v>
      </c>
      <c r="F541" s="438" t="s">
        <v>108</v>
      </c>
      <c r="G541" s="350" t="s">
        <v>2540</v>
      </c>
      <c r="H541" s="438"/>
      <c r="I541" s="446" t="s">
        <v>2487</v>
      </c>
      <c r="J541" s="446">
        <v>87</v>
      </c>
      <c r="K541" s="439">
        <f t="shared" si="60"/>
        <v>1740</v>
      </c>
      <c r="L541" s="342"/>
      <c r="M541" s="440"/>
      <c r="N541" s="342"/>
      <c r="O541" s="440"/>
      <c r="P541" s="342"/>
      <c r="Q541" s="440"/>
      <c r="R541" s="342">
        <v>7</v>
      </c>
      <c r="S541" s="440">
        <f t="shared" si="57"/>
        <v>609</v>
      </c>
      <c r="T541" s="342">
        <v>7</v>
      </c>
      <c r="U541" s="440">
        <f t="shared" si="58"/>
        <v>609</v>
      </c>
      <c r="V541" s="342">
        <v>6</v>
      </c>
      <c r="W541" s="440">
        <f t="shared" si="59"/>
        <v>522</v>
      </c>
      <c r="X541" s="342"/>
      <c r="Y541" s="440"/>
      <c r="Z541" s="365"/>
      <c r="AA541" s="442"/>
      <c r="AB541" s="365"/>
      <c r="AC541" s="442"/>
      <c r="AD541" s="365"/>
      <c r="AE541" s="442"/>
      <c r="AF541" s="365"/>
      <c r="AG541" s="442"/>
      <c r="AH541" s="365"/>
      <c r="AI541" s="442"/>
    </row>
    <row r="542" spans="2:35" ht="22.5">
      <c r="B542" s="447"/>
      <c r="C542" s="444" t="s">
        <v>2959</v>
      </c>
      <c r="D542" s="350"/>
      <c r="E542" s="924">
        <v>20</v>
      </c>
      <c r="F542" s="438" t="s">
        <v>108</v>
      </c>
      <c r="G542" s="350" t="s">
        <v>2540</v>
      </c>
      <c r="H542" s="438"/>
      <c r="I542" s="446" t="s">
        <v>2487</v>
      </c>
      <c r="J542" s="446">
        <v>390</v>
      </c>
      <c r="K542" s="439">
        <f t="shared" si="60"/>
        <v>7800</v>
      </c>
      <c r="L542" s="342"/>
      <c r="M542" s="440"/>
      <c r="N542" s="342"/>
      <c r="O542" s="440"/>
      <c r="P542" s="342"/>
      <c r="Q542" s="440"/>
      <c r="R542" s="342">
        <v>7</v>
      </c>
      <c r="S542" s="440">
        <f t="shared" si="57"/>
        <v>2730</v>
      </c>
      <c r="T542" s="342">
        <v>7</v>
      </c>
      <c r="U542" s="440">
        <f t="shared" si="58"/>
        <v>2730</v>
      </c>
      <c r="V542" s="342">
        <v>6</v>
      </c>
      <c r="W542" s="440">
        <f t="shared" si="59"/>
        <v>2340</v>
      </c>
      <c r="X542" s="342"/>
      <c r="Y542" s="440"/>
      <c r="Z542" s="365"/>
      <c r="AA542" s="442"/>
      <c r="AB542" s="365"/>
      <c r="AC542" s="442"/>
      <c r="AD542" s="365"/>
      <c r="AE542" s="442"/>
      <c r="AF542" s="365"/>
      <c r="AG542" s="442"/>
      <c r="AH542" s="365"/>
      <c r="AI542" s="442"/>
    </row>
    <row r="543" spans="2:35" ht="22.5">
      <c r="B543" s="447"/>
      <c r="C543" s="444" t="s">
        <v>2960</v>
      </c>
      <c r="D543" s="350"/>
      <c r="E543" s="924">
        <v>20</v>
      </c>
      <c r="F543" s="438" t="s">
        <v>108</v>
      </c>
      <c r="G543" s="350" t="s">
        <v>2540</v>
      </c>
      <c r="H543" s="438"/>
      <c r="I543" s="446" t="s">
        <v>2487</v>
      </c>
      <c r="J543" s="446">
        <v>264</v>
      </c>
      <c r="K543" s="439">
        <f t="shared" si="60"/>
        <v>5280</v>
      </c>
      <c r="L543" s="342"/>
      <c r="M543" s="440"/>
      <c r="N543" s="342"/>
      <c r="O543" s="440"/>
      <c r="P543" s="342"/>
      <c r="Q543" s="440"/>
      <c r="R543" s="342">
        <v>7</v>
      </c>
      <c r="S543" s="440">
        <f t="shared" si="57"/>
        <v>1848</v>
      </c>
      <c r="T543" s="342">
        <v>7</v>
      </c>
      <c r="U543" s="440">
        <f t="shared" si="58"/>
        <v>1848</v>
      </c>
      <c r="V543" s="342">
        <v>6</v>
      </c>
      <c r="W543" s="440">
        <f t="shared" si="59"/>
        <v>1584</v>
      </c>
      <c r="X543" s="342"/>
      <c r="Y543" s="440"/>
      <c r="Z543" s="365"/>
      <c r="AA543" s="442"/>
      <c r="AB543" s="365"/>
      <c r="AC543" s="442"/>
      <c r="AD543" s="365"/>
      <c r="AE543" s="442"/>
      <c r="AF543" s="365"/>
      <c r="AG543" s="442"/>
      <c r="AH543" s="365"/>
      <c r="AI543" s="442"/>
    </row>
    <row r="544" spans="2:35" ht="22.5">
      <c r="B544" s="447"/>
      <c r="C544" s="444" t="s">
        <v>2961</v>
      </c>
      <c r="D544" s="350"/>
      <c r="E544" s="924">
        <v>20</v>
      </c>
      <c r="F544" s="438" t="s">
        <v>108</v>
      </c>
      <c r="G544" s="350" t="s">
        <v>2540</v>
      </c>
      <c r="H544" s="438"/>
      <c r="I544" s="446" t="s">
        <v>2487</v>
      </c>
      <c r="J544" s="446">
        <v>111</v>
      </c>
      <c r="K544" s="439">
        <f t="shared" si="60"/>
        <v>2220</v>
      </c>
      <c r="L544" s="342"/>
      <c r="M544" s="440"/>
      <c r="N544" s="342"/>
      <c r="O544" s="440"/>
      <c r="P544" s="342"/>
      <c r="Q544" s="440"/>
      <c r="R544" s="342">
        <v>7</v>
      </c>
      <c r="S544" s="440">
        <f t="shared" si="57"/>
        <v>777</v>
      </c>
      <c r="T544" s="342">
        <v>7</v>
      </c>
      <c r="U544" s="440">
        <f t="shared" si="58"/>
        <v>777</v>
      </c>
      <c r="V544" s="342">
        <v>6</v>
      </c>
      <c r="W544" s="440">
        <f t="shared" si="59"/>
        <v>666</v>
      </c>
      <c r="X544" s="342"/>
      <c r="Y544" s="440"/>
      <c r="Z544" s="365"/>
      <c r="AA544" s="442"/>
      <c r="AB544" s="365"/>
      <c r="AC544" s="442"/>
      <c r="AD544" s="365"/>
      <c r="AE544" s="442"/>
      <c r="AF544" s="365"/>
      <c r="AG544" s="442"/>
      <c r="AH544" s="365"/>
      <c r="AI544" s="442"/>
    </row>
    <row r="545" spans="2:35" ht="22.5">
      <c r="B545" s="447"/>
      <c r="C545" s="444" t="s">
        <v>2962</v>
      </c>
      <c r="D545" s="350"/>
      <c r="E545" s="924">
        <v>20</v>
      </c>
      <c r="F545" s="438" t="s">
        <v>108</v>
      </c>
      <c r="G545" s="350" t="s">
        <v>2540</v>
      </c>
      <c r="H545" s="438"/>
      <c r="I545" s="446" t="s">
        <v>2487</v>
      </c>
      <c r="J545" s="446">
        <v>141</v>
      </c>
      <c r="K545" s="439">
        <f t="shared" si="60"/>
        <v>2820</v>
      </c>
      <c r="L545" s="342"/>
      <c r="M545" s="440"/>
      <c r="N545" s="342"/>
      <c r="O545" s="440"/>
      <c r="P545" s="342"/>
      <c r="Q545" s="440"/>
      <c r="R545" s="342">
        <v>7</v>
      </c>
      <c r="S545" s="440">
        <f t="shared" si="57"/>
        <v>987</v>
      </c>
      <c r="T545" s="342">
        <v>7</v>
      </c>
      <c r="U545" s="440">
        <f t="shared" si="58"/>
        <v>987</v>
      </c>
      <c r="V545" s="342">
        <v>6</v>
      </c>
      <c r="W545" s="440">
        <f t="shared" si="59"/>
        <v>846</v>
      </c>
      <c r="X545" s="342"/>
      <c r="Y545" s="440"/>
      <c r="Z545" s="365"/>
      <c r="AA545" s="442"/>
      <c r="AB545" s="365"/>
      <c r="AC545" s="442"/>
      <c r="AD545" s="365"/>
      <c r="AE545" s="442"/>
      <c r="AF545" s="365"/>
      <c r="AG545" s="442"/>
      <c r="AH545" s="365"/>
      <c r="AI545" s="442"/>
    </row>
    <row r="546" spans="2:35" ht="22.5">
      <c r="B546" s="447"/>
      <c r="C546" s="444" t="s">
        <v>2963</v>
      </c>
      <c r="D546" s="350"/>
      <c r="E546" s="924">
        <v>20</v>
      </c>
      <c r="F546" s="438" t="s">
        <v>108</v>
      </c>
      <c r="G546" s="350" t="s">
        <v>2540</v>
      </c>
      <c r="H546" s="438"/>
      <c r="I546" s="446" t="s">
        <v>2487</v>
      </c>
      <c r="J546" s="446">
        <v>144</v>
      </c>
      <c r="K546" s="439">
        <f t="shared" si="60"/>
        <v>2880</v>
      </c>
      <c r="L546" s="342"/>
      <c r="M546" s="440"/>
      <c r="N546" s="342"/>
      <c r="O546" s="440"/>
      <c r="P546" s="342"/>
      <c r="Q546" s="440"/>
      <c r="R546" s="342">
        <v>7</v>
      </c>
      <c r="S546" s="440">
        <f t="shared" si="57"/>
        <v>1008</v>
      </c>
      <c r="T546" s="342">
        <v>7</v>
      </c>
      <c r="U546" s="440">
        <f t="shared" si="58"/>
        <v>1008</v>
      </c>
      <c r="V546" s="342">
        <v>6</v>
      </c>
      <c r="W546" s="440">
        <f t="shared" si="59"/>
        <v>864</v>
      </c>
      <c r="X546" s="342"/>
      <c r="Y546" s="440"/>
      <c r="Z546" s="365"/>
      <c r="AA546" s="442"/>
      <c r="AB546" s="365"/>
      <c r="AC546" s="442"/>
      <c r="AD546" s="365"/>
      <c r="AE546" s="442"/>
      <c r="AF546" s="365"/>
      <c r="AG546" s="442"/>
      <c r="AH546" s="365"/>
      <c r="AI546" s="442"/>
    </row>
    <row r="547" spans="2:35" ht="22.5">
      <c r="B547" s="447"/>
      <c r="C547" s="444" t="s">
        <v>2964</v>
      </c>
      <c r="D547" s="350"/>
      <c r="E547" s="924">
        <v>20</v>
      </c>
      <c r="F547" s="438" t="s">
        <v>108</v>
      </c>
      <c r="G547" s="350" t="s">
        <v>2540</v>
      </c>
      <c r="H547" s="438"/>
      <c r="I547" s="446" t="s">
        <v>2487</v>
      </c>
      <c r="J547" s="446">
        <v>111</v>
      </c>
      <c r="K547" s="439">
        <f t="shared" si="60"/>
        <v>2220</v>
      </c>
      <c r="L547" s="342"/>
      <c r="M547" s="440"/>
      <c r="N547" s="342"/>
      <c r="O547" s="440"/>
      <c r="P547" s="342"/>
      <c r="Q547" s="440"/>
      <c r="R547" s="342">
        <v>7</v>
      </c>
      <c r="S547" s="440">
        <f t="shared" si="57"/>
        <v>777</v>
      </c>
      <c r="T547" s="342">
        <v>7</v>
      </c>
      <c r="U547" s="440">
        <f t="shared" si="58"/>
        <v>777</v>
      </c>
      <c r="V547" s="342">
        <v>6</v>
      </c>
      <c r="W547" s="440">
        <f t="shared" si="59"/>
        <v>666</v>
      </c>
      <c r="X547" s="342"/>
      <c r="Y547" s="440"/>
      <c r="Z547" s="365"/>
      <c r="AA547" s="442"/>
      <c r="AB547" s="365"/>
      <c r="AC547" s="442"/>
      <c r="AD547" s="365"/>
      <c r="AE547" s="442"/>
      <c r="AF547" s="365"/>
      <c r="AG547" s="442"/>
      <c r="AH547" s="365"/>
      <c r="AI547" s="442"/>
    </row>
    <row r="548" spans="2:35" ht="22.5">
      <c r="B548" s="447"/>
      <c r="C548" s="444" t="s">
        <v>2965</v>
      </c>
      <c r="D548" s="350"/>
      <c r="E548" s="924">
        <v>20</v>
      </c>
      <c r="F548" s="438" t="s">
        <v>108</v>
      </c>
      <c r="G548" s="350" t="s">
        <v>2540</v>
      </c>
      <c r="H548" s="438"/>
      <c r="I548" s="446" t="s">
        <v>2487</v>
      </c>
      <c r="J548" s="446">
        <v>170</v>
      </c>
      <c r="K548" s="439">
        <f t="shared" si="60"/>
        <v>3400</v>
      </c>
      <c r="L548" s="342"/>
      <c r="M548" s="440"/>
      <c r="N548" s="342"/>
      <c r="O548" s="440"/>
      <c r="P548" s="342"/>
      <c r="Q548" s="440"/>
      <c r="R548" s="342">
        <v>7</v>
      </c>
      <c r="S548" s="440">
        <f t="shared" si="57"/>
        <v>1190</v>
      </c>
      <c r="T548" s="342">
        <v>7</v>
      </c>
      <c r="U548" s="440">
        <f t="shared" si="58"/>
        <v>1190</v>
      </c>
      <c r="V548" s="342">
        <v>6</v>
      </c>
      <c r="W548" s="440">
        <f t="shared" si="59"/>
        <v>1020</v>
      </c>
      <c r="X548" s="342"/>
      <c r="Y548" s="440"/>
      <c r="Z548" s="365"/>
      <c r="AA548" s="442"/>
      <c r="AB548" s="365"/>
      <c r="AC548" s="442"/>
      <c r="AD548" s="365"/>
      <c r="AE548" s="442"/>
      <c r="AF548" s="365"/>
      <c r="AG548" s="442"/>
      <c r="AH548" s="365"/>
      <c r="AI548" s="442"/>
    </row>
    <row r="549" spans="2:35" ht="22.5">
      <c r="B549" s="447"/>
      <c r="C549" s="444" t="s">
        <v>2966</v>
      </c>
      <c r="D549" s="350"/>
      <c r="E549" s="924">
        <v>20</v>
      </c>
      <c r="F549" s="438" t="s">
        <v>108</v>
      </c>
      <c r="G549" s="350" t="s">
        <v>2540</v>
      </c>
      <c r="H549" s="438"/>
      <c r="I549" s="446" t="s">
        <v>2487</v>
      </c>
      <c r="J549" s="446">
        <v>230</v>
      </c>
      <c r="K549" s="439">
        <f t="shared" si="60"/>
        <v>4600</v>
      </c>
      <c r="L549" s="342"/>
      <c r="M549" s="440"/>
      <c r="N549" s="342"/>
      <c r="O549" s="440"/>
      <c r="P549" s="342"/>
      <c r="Q549" s="440"/>
      <c r="R549" s="342">
        <v>7</v>
      </c>
      <c r="S549" s="440">
        <f t="shared" si="57"/>
        <v>1610</v>
      </c>
      <c r="T549" s="342">
        <v>7</v>
      </c>
      <c r="U549" s="440">
        <f t="shared" si="58"/>
        <v>1610</v>
      </c>
      <c r="V549" s="342">
        <v>6</v>
      </c>
      <c r="W549" s="440">
        <f t="shared" si="59"/>
        <v>1380</v>
      </c>
      <c r="X549" s="342"/>
      <c r="Y549" s="440"/>
      <c r="Z549" s="365"/>
      <c r="AA549" s="442"/>
      <c r="AB549" s="365"/>
      <c r="AC549" s="442"/>
      <c r="AD549" s="365"/>
      <c r="AE549" s="442"/>
      <c r="AF549" s="365"/>
      <c r="AG549" s="442"/>
      <c r="AH549" s="365"/>
      <c r="AI549" s="442"/>
    </row>
    <row r="550" spans="2:35" ht="22.5">
      <c r="B550" s="447"/>
      <c r="C550" s="444" t="s">
        <v>2967</v>
      </c>
      <c r="D550" s="350"/>
      <c r="E550" s="924">
        <v>20</v>
      </c>
      <c r="F550" s="438" t="s">
        <v>108</v>
      </c>
      <c r="G550" s="350" t="s">
        <v>2540</v>
      </c>
      <c r="H550" s="438"/>
      <c r="I550" s="446" t="s">
        <v>2487</v>
      </c>
      <c r="J550" s="446">
        <v>104</v>
      </c>
      <c r="K550" s="439">
        <f t="shared" si="60"/>
        <v>2080</v>
      </c>
      <c r="L550" s="342"/>
      <c r="M550" s="440"/>
      <c r="N550" s="342"/>
      <c r="O550" s="440"/>
      <c r="P550" s="342"/>
      <c r="Q550" s="440"/>
      <c r="R550" s="342">
        <v>7</v>
      </c>
      <c r="S550" s="440">
        <f t="shared" si="57"/>
        <v>728</v>
      </c>
      <c r="T550" s="342">
        <v>7</v>
      </c>
      <c r="U550" s="440">
        <f t="shared" si="58"/>
        <v>728</v>
      </c>
      <c r="V550" s="342">
        <v>6</v>
      </c>
      <c r="W550" s="440">
        <f t="shared" si="59"/>
        <v>624</v>
      </c>
      <c r="X550" s="342"/>
      <c r="Y550" s="440"/>
      <c r="Z550" s="365"/>
      <c r="AA550" s="442"/>
      <c r="AB550" s="365"/>
      <c r="AC550" s="442"/>
      <c r="AD550" s="365"/>
      <c r="AE550" s="442"/>
      <c r="AF550" s="365"/>
      <c r="AG550" s="442"/>
      <c r="AH550" s="365"/>
      <c r="AI550" s="442"/>
    </row>
    <row r="551" spans="2:35" ht="22.5">
      <c r="B551" s="447"/>
      <c r="C551" s="444" t="s">
        <v>2968</v>
      </c>
      <c r="D551" s="350"/>
      <c r="E551" s="924">
        <v>20</v>
      </c>
      <c r="F551" s="438" t="s">
        <v>108</v>
      </c>
      <c r="G551" s="350" t="s">
        <v>2540</v>
      </c>
      <c r="H551" s="438"/>
      <c r="I551" s="446" t="s">
        <v>2487</v>
      </c>
      <c r="J551" s="446">
        <v>236</v>
      </c>
      <c r="K551" s="439">
        <f t="shared" si="60"/>
        <v>4720</v>
      </c>
      <c r="L551" s="342"/>
      <c r="M551" s="440"/>
      <c r="N551" s="342"/>
      <c r="O551" s="440"/>
      <c r="P551" s="342"/>
      <c r="Q551" s="440"/>
      <c r="R551" s="342">
        <v>7</v>
      </c>
      <c r="S551" s="440">
        <f t="shared" si="57"/>
        <v>1652</v>
      </c>
      <c r="T551" s="342">
        <v>7</v>
      </c>
      <c r="U551" s="440">
        <f t="shared" si="58"/>
        <v>1652</v>
      </c>
      <c r="V551" s="342">
        <v>6</v>
      </c>
      <c r="W551" s="440">
        <f t="shared" si="59"/>
        <v>1416</v>
      </c>
      <c r="X551" s="342"/>
      <c r="Y551" s="440"/>
      <c r="Z551" s="365"/>
      <c r="AA551" s="442"/>
      <c r="AB551" s="365"/>
      <c r="AC551" s="442"/>
      <c r="AD551" s="365"/>
      <c r="AE551" s="442"/>
      <c r="AF551" s="365"/>
      <c r="AG551" s="442"/>
      <c r="AH551" s="365"/>
      <c r="AI551" s="442"/>
    </row>
    <row r="552" spans="2:35" ht="22.5">
      <c r="B552" s="447"/>
      <c r="C552" s="444" t="s">
        <v>2969</v>
      </c>
      <c r="D552" s="350"/>
      <c r="E552" s="924">
        <v>20</v>
      </c>
      <c r="F552" s="438" t="s">
        <v>108</v>
      </c>
      <c r="G552" s="350" t="s">
        <v>2540</v>
      </c>
      <c r="H552" s="438"/>
      <c r="I552" s="446" t="s">
        <v>2487</v>
      </c>
      <c r="J552" s="446">
        <v>463.99999999999994</v>
      </c>
      <c r="K552" s="439">
        <f t="shared" si="60"/>
        <v>9279.9999999999982</v>
      </c>
      <c r="L552" s="342"/>
      <c r="M552" s="440"/>
      <c r="N552" s="342"/>
      <c r="O552" s="440"/>
      <c r="P552" s="342"/>
      <c r="Q552" s="440"/>
      <c r="R552" s="342">
        <v>7</v>
      </c>
      <c r="S552" s="440">
        <f t="shared" si="57"/>
        <v>3247.9999999999995</v>
      </c>
      <c r="T552" s="342">
        <v>7</v>
      </c>
      <c r="U552" s="440">
        <f t="shared" si="58"/>
        <v>3247.9999999999995</v>
      </c>
      <c r="V552" s="342">
        <v>6</v>
      </c>
      <c r="W552" s="440">
        <f t="shared" si="59"/>
        <v>2783.9999999999995</v>
      </c>
      <c r="X552" s="342"/>
      <c r="Y552" s="440"/>
      <c r="Z552" s="365"/>
      <c r="AA552" s="442"/>
      <c r="AB552" s="365"/>
      <c r="AC552" s="442"/>
      <c r="AD552" s="365"/>
      <c r="AE552" s="442"/>
      <c r="AF552" s="365"/>
      <c r="AG552" s="442"/>
      <c r="AH552" s="365"/>
      <c r="AI552" s="442"/>
    </row>
    <row r="553" spans="2:35" ht="22.5">
      <c r="B553" s="447"/>
      <c r="C553" s="444" t="s">
        <v>2970</v>
      </c>
      <c r="D553" s="350"/>
      <c r="E553" s="924">
        <v>20</v>
      </c>
      <c r="F553" s="438" t="s">
        <v>108</v>
      </c>
      <c r="G553" s="350" t="s">
        <v>2540</v>
      </c>
      <c r="H553" s="438"/>
      <c r="I553" s="446" t="s">
        <v>2487</v>
      </c>
      <c r="J553" s="446">
        <v>76</v>
      </c>
      <c r="K553" s="439">
        <f t="shared" si="60"/>
        <v>1520</v>
      </c>
      <c r="L553" s="342"/>
      <c r="M553" s="440"/>
      <c r="N553" s="342"/>
      <c r="O553" s="440"/>
      <c r="P553" s="342"/>
      <c r="Q553" s="440"/>
      <c r="R553" s="342">
        <v>7</v>
      </c>
      <c r="S553" s="440">
        <f t="shared" si="57"/>
        <v>532</v>
      </c>
      <c r="T553" s="342">
        <v>7</v>
      </c>
      <c r="U553" s="440">
        <f t="shared" si="58"/>
        <v>532</v>
      </c>
      <c r="V553" s="342">
        <v>6</v>
      </c>
      <c r="W553" s="440">
        <f t="shared" si="59"/>
        <v>456</v>
      </c>
      <c r="X553" s="342"/>
      <c r="Y553" s="440"/>
      <c r="Z553" s="365"/>
      <c r="AA553" s="442"/>
      <c r="AB553" s="365"/>
      <c r="AC553" s="442"/>
      <c r="AD553" s="365"/>
      <c r="AE553" s="442"/>
      <c r="AF553" s="365"/>
      <c r="AG553" s="442"/>
      <c r="AH553" s="365"/>
      <c r="AI553" s="442"/>
    </row>
    <row r="554" spans="2:35" ht="22.5">
      <c r="B554" s="447"/>
      <c r="C554" s="444" t="s">
        <v>2971</v>
      </c>
      <c r="D554" s="350"/>
      <c r="E554" s="924">
        <v>20</v>
      </c>
      <c r="F554" s="438" t="s">
        <v>108</v>
      </c>
      <c r="G554" s="350" t="s">
        <v>2540</v>
      </c>
      <c r="H554" s="438"/>
      <c r="I554" s="446" t="s">
        <v>2487</v>
      </c>
      <c r="J554" s="446">
        <v>201</v>
      </c>
      <c r="K554" s="439">
        <f t="shared" si="60"/>
        <v>4020</v>
      </c>
      <c r="L554" s="342"/>
      <c r="M554" s="440"/>
      <c r="N554" s="342"/>
      <c r="O554" s="440"/>
      <c r="P554" s="342"/>
      <c r="Q554" s="440"/>
      <c r="R554" s="342">
        <v>7</v>
      </c>
      <c r="S554" s="440">
        <f t="shared" si="57"/>
        <v>1407</v>
      </c>
      <c r="T554" s="342">
        <v>7</v>
      </c>
      <c r="U554" s="440">
        <f t="shared" si="58"/>
        <v>1407</v>
      </c>
      <c r="V554" s="342">
        <v>6</v>
      </c>
      <c r="W554" s="440">
        <f t="shared" si="59"/>
        <v>1206</v>
      </c>
      <c r="X554" s="342"/>
      <c r="Y554" s="440"/>
      <c r="Z554" s="365"/>
      <c r="AA554" s="442"/>
      <c r="AB554" s="365"/>
      <c r="AC554" s="442"/>
      <c r="AD554" s="365"/>
      <c r="AE554" s="442"/>
      <c r="AF554" s="365"/>
      <c r="AG554" s="442"/>
      <c r="AH554" s="365"/>
      <c r="AI554" s="442"/>
    </row>
    <row r="555" spans="2:35" ht="22.5">
      <c r="B555" s="447"/>
      <c r="C555" s="444" t="s">
        <v>2972</v>
      </c>
      <c r="D555" s="350"/>
      <c r="E555" s="924">
        <v>20</v>
      </c>
      <c r="F555" s="438" t="s">
        <v>108</v>
      </c>
      <c r="G555" s="350" t="s">
        <v>2540</v>
      </c>
      <c r="H555" s="438"/>
      <c r="I555" s="446" t="s">
        <v>2487</v>
      </c>
      <c r="J555" s="446">
        <v>158</v>
      </c>
      <c r="K555" s="439">
        <f t="shared" si="60"/>
        <v>3160</v>
      </c>
      <c r="L555" s="342"/>
      <c r="M555" s="440"/>
      <c r="N555" s="342"/>
      <c r="O555" s="440"/>
      <c r="P555" s="342"/>
      <c r="Q555" s="440"/>
      <c r="R555" s="342">
        <v>7</v>
      </c>
      <c r="S555" s="440">
        <f t="shared" si="57"/>
        <v>1106</v>
      </c>
      <c r="T555" s="342">
        <v>7</v>
      </c>
      <c r="U555" s="440">
        <f t="shared" si="58"/>
        <v>1106</v>
      </c>
      <c r="V555" s="342">
        <v>6</v>
      </c>
      <c r="W555" s="440">
        <f t="shared" si="59"/>
        <v>948</v>
      </c>
      <c r="X555" s="342"/>
      <c r="Y555" s="440"/>
      <c r="Z555" s="365"/>
      <c r="AA555" s="442"/>
      <c r="AB555" s="365"/>
      <c r="AC555" s="442"/>
      <c r="AD555" s="365"/>
      <c r="AE555" s="442"/>
      <c r="AF555" s="365"/>
      <c r="AG555" s="442"/>
      <c r="AH555" s="365"/>
      <c r="AI555" s="442"/>
    </row>
    <row r="556" spans="2:35" ht="22.5">
      <c r="B556" s="447"/>
      <c r="C556" s="444" t="s">
        <v>2973</v>
      </c>
      <c r="D556" s="350"/>
      <c r="E556" s="924">
        <v>2</v>
      </c>
      <c r="F556" s="438" t="s">
        <v>108</v>
      </c>
      <c r="G556" s="350" t="s">
        <v>2540</v>
      </c>
      <c r="H556" s="438"/>
      <c r="I556" s="446" t="s">
        <v>2487</v>
      </c>
      <c r="J556" s="446">
        <v>354</v>
      </c>
      <c r="K556" s="439">
        <f t="shared" si="60"/>
        <v>708</v>
      </c>
      <c r="L556" s="342"/>
      <c r="M556" s="440"/>
      <c r="N556" s="342"/>
      <c r="O556" s="440"/>
      <c r="P556" s="342"/>
      <c r="Q556" s="440"/>
      <c r="R556" s="342">
        <v>1</v>
      </c>
      <c r="S556" s="440">
        <f t="shared" si="57"/>
        <v>354</v>
      </c>
      <c r="T556" s="342">
        <v>1</v>
      </c>
      <c r="U556" s="440">
        <f t="shared" si="58"/>
        <v>354</v>
      </c>
      <c r="V556" s="342"/>
      <c r="W556" s="440">
        <f t="shared" si="59"/>
        <v>0</v>
      </c>
      <c r="X556" s="342"/>
      <c r="Y556" s="440"/>
      <c r="Z556" s="365"/>
      <c r="AA556" s="442"/>
      <c r="AB556" s="365"/>
      <c r="AC556" s="442"/>
      <c r="AD556" s="365"/>
      <c r="AE556" s="442"/>
      <c r="AF556" s="365"/>
      <c r="AG556" s="442"/>
      <c r="AH556" s="365"/>
      <c r="AI556" s="442"/>
    </row>
    <row r="557" spans="2:35" ht="22.5">
      <c r="B557" s="447"/>
      <c r="C557" s="444" t="s">
        <v>2974</v>
      </c>
      <c r="D557" s="350"/>
      <c r="E557" s="924">
        <v>2</v>
      </c>
      <c r="F557" s="438" t="s">
        <v>108</v>
      </c>
      <c r="G557" s="350" t="s">
        <v>2540</v>
      </c>
      <c r="H557" s="438"/>
      <c r="I557" s="446" t="s">
        <v>2487</v>
      </c>
      <c r="J557" s="446">
        <v>290</v>
      </c>
      <c r="K557" s="439">
        <f t="shared" si="60"/>
        <v>580</v>
      </c>
      <c r="L557" s="342"/>
      <c r="M557" s="440"/>
      <c r="N557" s="342"/>
      <c r="O557" s="440"/>
      <c r="P557" s="342"/>
      <c r="Q557" s="440"/>
      <c r="R557" s="342">
        <v>1</v>
      </c>
      <c r="S557" s="440">
        <f t="shared" si="57"/>
        <v>290</v>
      </c>
      <c r="T557" s="342">
        <v>1</v>
      </c>
      <c r="U557" s="440">
        <f t="shared" si="58"/>
        <v>290</v>
      </c>
      <c r="V557" s="342"/>
      <c r="W557" s="440">
        <f t="shared" si="59"/>
        <v>0</v>
      </c>
      <c r="X557" s="342"/>
      <c r="Y557" s="440"/>
      <c r="Z557" s="365"/>
      <c r="AA557" s="442"/>
      <c r="AB557" s="365"/>
      <c r="AC557" s="442"/>
      <c r="AD557" s="365"/>
      <c r="AE557" s="442"/>
      <c r="AF557" s="365"/>
      <c r="AG557" s="442"/>
      <c r="AH557" s="365"/>
      <c r="AI557" s="442"/>
    </row>
    <row r="558" spans="2:35" ht="22.5">
      <c r="B558" s="447"/>
      <c r="C558" s="444" t="s">
        <v>2975</v>
      </c>
      <c r="D558" s="350"/>
      <c r="E558" s="927">
        <v>5</v>
      </c>
      <c r="F558" s="438" t="s">
        <v>108</v>
      </c>
      <c r="G558" s="350" t="s">
        <v>2540</v>
      </c>
      <c r="H558" s="438"/>
      <c r="I558" s="446" t="s">
        <v>2487</v>
      </c>
      <c r="J558" s="446">
        <v>200</v>
      </c>
      <c r="K558" s="439">
        <f t="shared" si="60"/>
        <v>1000</v>
      </c>
      <c r="L558" s="342"/>
      <c r="M558" s="440"/>
      <c r="N558" s="342"/>
      <c r="O558" s="440"/>
      <c r="P558" s="342"/>
      <c r="Q558" s="440"/>
      <c r="R558" s="342">
        <v>2</v>
      </c>
      <c r="S558" s="440">
        <f t="shared" si="57"/>
        <v>400</v>
      </c>
      <c r="T558" s="342">
        <v>2</v>
      </c>
      <c r="U558" s="440">
        <f t="shared" si="58"/>
        <v>400</v>
      </c>
      <c r="V558" s="342">
        <v>1</v>
      </c>
      <c r="W558" s="440">
        <f t="shared" si="59"/>
        <v>200</v>
      </c>
      <c r="X558" s="342"/>
      <c r="Y558" s="440"/>
      <c r="Z558" s="365"/>
      <c r="AA558" s="442"/>
      <c r="AB558" s="365"/>
      <c r="AC558" s="442"/>
      <c r="AD558" s="365"/>
      <c r="AE558" s="442"/>
      <c r="AF558" s="365"/>
      <c r="AG558" s="442"/>
      <c r="AH558" s="365"/>
      <c r="AI558" s="442"/>
    </row>
    <row r="559" spans="2:35" ht="22.5">
      <c r="B559" s="447"/>
      <c r="C559" s="444" t="s">
        <v>2976</v>
      </c>
      <c r="D559" s="350"/>
      <c r="E559" s="927">
        <v>5</v>
      </c>
      <c r="F559" s="438" t="s">
        <v>108</v>
      </c>
      <c r="G559" s="350" t="s">
        <v>2540</v>
      </c>
      <c r="H559" s="438"/>
      <c r="I559" s="446" t="s">
        <v>2487</v>
      </c>
      <c r="J559" s="446">
        <v>200</v>
      </c>
      <c r="K559" s="439">
        <f t="shared" si="60"/>
        <v>1000</v>
      </c>
      <c r="L559" s="342"/>
      <c r="M559" s="440"/>
      <c r="N559" s="342"/>
      <c r="O559" s="440"/>
      <c r="P559" s="342"/>
      <c r="Q559" s="440"/>
      <c r="R559" s="342">
        <v>2</v>
      </c>
      <c r="S559" s="440">
        <f t="shared" si="57"/>
        <v>400</v>
      </c>
      <c r="T559" s="342">
        <v>2</v>
      </c>
      <c r="U559" s="440">
        <f t="shared" si="58"/>
        <v>400</v>
      </c>
      <c r="V559" s="342">
        <v>1</v>
      </c>
      <c r="W559" s="440">
        <f t="shared" si="59"/>
        <v>200</v>
      </c>
      <c r="X559" s="342"/>
      <c r="Y559" s="440"/>
      <c r="Z559" s="365"/>
      <c r="AA559" s="442"/>
      <c r="AB559" s="365"/>
      <c r="AC559" s="442"/>
      <c r="AD559" s="365"/>
      <c r="AE559" s="442"/>
      <c r="AF559" s="365"/>
      <c r="AG559" s="442"/>
      <c r="AH559" s="365"/>
      <c r="AI559" s="442"/>
    </row>
    <row r="560" spans="2:35" ht="22.5">
      <c r="B560" s="447"/>
      <c r="C560" s="444" t="s">
        <v>2977</v>
      </c>
      <c r="D560" s="350"/>
      <c r="E560" s="927">
        <v>5</v>
      </c>
      <c r="F560" s="438" t="s">
        <v>108</v>
      </c>
      <c r="G560" s="350" t="s">
        <v>2540</v>
      </c>
      <c r="H560" s="438"/>
      <c r="I560" s="446" t="s">
        <v>2487</v>
      </c>
      <c r="J560" s="446">
        <v>200</v>
      </c>
      <c r="K560" s="439">
        <f t="shared" si="60"/>
        <v>1000</v>
      </c>
      <c r="L560" s="342"/>
      <c r="M560" s="440"/>
      <c r="N560" s="342"/>
      <c r="O560" s="440"/>
      <c r="P560" s="342"/>
      <c r="Q560" s="440"/>
      <c r="R560" s="342">
        <v>2</v>
      </c>
      <c r="S560" s="440">
        <f t="shared" si="57"/>
        <v>400</v>
      </c>
      <c r="T560" s="342">
        <v>2</v>
      </c>
      <c r="U560" s="440">
        <f t="shared" si="58"/>
        <v>400</v>
      </c>
      <c r="V560" s="342">
        <v>1</v>
      </c>
      <c r="W560" s="440">
        <f t="shared" si="59"/>
        <v>200</v>
      </c>
      <c r="X560" s="342"/>
      <c r="Y560" s="440"/>
      <c r="Z560" s="365"/>
      <c r="AA560" s="442"/>
      <c r="AB560" s="365"/>
      <c r="AC560" s="442"/>
      <c r="AD560" s="365"/>
      <c r="AE560" s="442"/>
      <c r="AF560" s="365"/>
      <c r="AG560" s="442"/>
      <c r="AH560" s="365"/>
      <c r="AI560" s="442"/>
    </row>
    <row r="561" spans="2:35" ht="22.5">
      <c r="B561" s="447"/>
      <c r="C561" s="444" t="s">
        <v>2978</v>
      </c>
      <c r="D561" s="350"/>
      <c r="E561" s="927">
        <v>5</v>
      </c>
      <c r="F561" s="438" t="s">
        <v>108</v>
      </c>
      <c r="G561" s="350" t="s">
        <v>2540</v>
      </c>
      <c r="H561" s="438"/>
      <c r="I561" s="446" t="s">
        <v>2487</v>
      </c>
      <c r="J561" s="446">
        <v>200</v>
      </c>
      <c r="K561" s="439">
        <f t="shared" si="60"/>
        <v>1000</v>
      </c>
      <c r="L561" s="342"/>
      <c r="M561" s="440"/>
      <c r="N561" s="342"/>
      <c r="O561" s="440"/>
      <c r="P561" s="342"/>
      <c r="Q561" s="440"/>
      <c r="R561" s="342">
        <v>2</v>
      </c>
      <c r="S561" s="440">
        <f t="shared" si="57"/>
        <v>400</v>
      </c>
      <c r="T561" s="342">
        <v>2</v>
      </c>
      <c r="U561" s="440">
        <f t="shared" si="58"/>
        <v>400</v>
      </c>
      <c r="V561" s="342">
        <v>1</v>
      </c>
      <c r="W561" s="440">
        <f t="shared" si="59"/>
        <v>200</v>
      </c>
      <c r="X561" s="342"/>
      <c r="Y561" s="440"/>
      <c r="Z561" s="365"/>
      <c r="AA561" s="442"/>
      <c r="AB561" s="365"/>
      <c r="AC561" s="442"/>
      <c r="AD561" s="365"/>
      <c r="AE561" s="442"/>
      <c r="AF561" s="365"/>
      <c r="AG561" s="442"/>
      <c r="AH561" s="365"/>
      <c r="AI561" s="442"/>
    </row>
    <row r="562" spans="2:35" ht="22.5">
      <c r="B562" s="447"/>
      <c r="C562" s="444" t="s">
        <v>2979</v>
      </c>
      <c r="D562" s="350"/>
      <c r="E562" s="927">
        <v>5</v>
      </c>
      <c r="F562" s="438" t="s">
        <v>108</v>
      </c>
      <c r="G562" s="350" t="s">
        <v>2540</v>
      </c>
      <c r="H562" s="438"/>
      <c r="I562" s="446" t="s">
        <v>2487</v>
      </c>
      <c r="J562" s="446">
        <v>200</v>
      </c>
      <c r="K562" s="439">
        <f t="shared" si="60"/>
        <v>1000</v>
      </c>
      <c r="L562" s="342"/>
      <c r="M562" s="440"/>
      <c r="N562" s="342"/>
      <c r="O562" s="440"/>
      <c r="P562" s="342"/>
      <c r="Q562" s="440"/>
      <c r="R562" s="342">
        <v>2</v>
      </c>
      <c r="S562" s="440">
        <f t="shared" si="57"/>
        <v>400</v>
      </c>
      <c r="T562" s="342">
        <v>2</v>
      </c>
      <c r="U562" s="440">
        <f t="shared" si="58"/>
        <v>400</v>
      </c>
      <c r="V562" s="342">
        <v>1</v>
      </c>
      <c r="W562" s="440">
        <f t="shared" si="59"/>
        <v>200</v>
      </c>
      <c r="X562" s="342"/>
      <c r="Y562" s="440"/>
      <c r="Z562" s="365"/>
      <c r="AA562" s="442"/>
      <c r="AB562" s="365"/>
      <c r="AC562" s="442"/>
      <c r="AD562" s="365"/>
      <c r="AE562" s="442"/>
      <c r="AF562" s="365"/>
      <c r="AG562" s="442"/>
      <c r="AH562" s="365"/>
      <c r="AI562" s="442"/>
    </row>
    <row r="563" spans="2:35" ht="22.5">
      <c r="B563" s="447"/>
      <c r="C563" s="444" t="s">
        <v>2980</v>
      </c>
      <c r="D563" s="350"/>
      <c r="E563" s="927">
        <v>5</v>
      </c>
      <c r="F563" s="438" t="s">
        <v>108</v>
      </c>
      <c r="G563" s="350" t="s">
        <v>2540</v>
      </c>
      <c r="H563" s="438"/>
      <c r="I563" s="446" t="s">
        <v>2487</v>
      </c>
      <c r="J563" s="446">
        <v>200</v>
      </c>
      <c r="K563" s="439">
        <f t="shared" si="60"/>
        <v>1000</v>
      </c>
      <c r="L563" s="342"/>
      <c r="M563" s="440"/>
      <c r="N563" s="342"/>
      <c r="O563" s="440"/>
      <c r="P563" s="342"/>
      <c r="Q563" s="440"/>
      <c r="R563" s="342">
        <v>2</v>
      </c>
      <c r="S563" s="440">
        <f t="shared" si="57"/>
        <v>400</v>
      </c>
      <c r="T563" s="342">
        <v>2</v>
      </c>
      <c r="U563" s="440">
        <f t="shared" si="58"/>
        <v>400</v>
      </c>
      <c r="V563" s="342">
        <v>1</v>
      </c>
      <c r="W563" s="440">
        <f t="shared" si="59"/>
        <v>200</v>
      </c>
      <c r="X563" s="342"/>
      <c r="Y563" s="440"/>
      <c r="Z563" s="365"/>
      <c r="AA563" s="442"/>
      <c r="AB563" s="365"/>
      <c r="AC563" s="442"/>
      <c r="AD563" s="365"/>
      <c r="AE563" s="442"/>
      <c r="AF563" s="365"/>
      <c r="AG563" s="442"/>
      <c r="AH563" s="365"/>
      <c r="AI563" s="442"/>
    </row>
    <row r="564" spans="2:35" ht="22.5">
      <c r="B564" s="447"/>
      <c r="C564" s="444" t="s">
        <v>2981</v>
      </c>
      <c r="D564" s="350"/>
      <c r="E564" s="927">
        <v>5</v>
      </c>
      <c r="F564" s="438" t="s">
        <v>108</v>
      </c>
      <c r="G564" s="350" t="s">
        <v>2540</v>
      </c>
      <c r="H564" s="438"/>
      <c r="I564" s="446" t="s">
        <v>2487</v>
      </c>
      <c r="J564" s="446">
        <v>200</v>
      </c>
      <c r="K564" s="439">
        <f t="shared" si="60"/>
        <v>1000</v>
      </c>
      <c r="L564" s="342"/>
      <c r="M564" s="440"/>
      <c r="N564" s="342"/>
      <c r="O564" s="440"/>
      <c r="P564" s="342"/>
      <c r="Q564" s="440"/>
      <c r="R564" s="342">
        <v>2</v>
      </c>
      <c r="S564" s="440">
        <f t="shared" si="57"/>
        <v>400</v>
      </c>
      <c r="T564" s="342">
        <v>2</v>
      </c>
      <c r="U564" s="440">
        <f t="shared" si="58"/>
        <v>400</v>
      </c>
      <c r="V564" s="342">
        <v>1</v>
      </c>
      <c r="W564" s="440">
        <f t="shared" si="59"/>
        <v>200</v>
      </c>
      <c r="X564" s="342"/>
      <c r="Y564" s="440"/>
      <c r="Z564" s="365"/>
      <c r="AA564" s="442"/>
      <c r="AB564" s="365"/>
      <c r="AC564" s="442"/>
      <c r="AD564" s="365"/>
      <c r="AE564" s="442"/>
      <c r="AF564" s="365"/>
      <c r="AG564" s="442"/>
      <c r="AH564" s="365"/>
      <c r="AI564" s="442"/>
    </row>
    <row r="565" spans="2:35" ht="22.5">
      <c r="B565" s="447"/>
      <c r="C565" s="444" t="s">
        <v>2982</v>
      </c>
      <c r="D565" s="350"/>
      <c r="E565" s="927">
        <v>5</v>
      </c>
      <c r="F565" s="438" t="s">
        <v>108</v>
      </c>
      <c r="G565" s="350" t="s">
        <v>2540</v>
      </c>
      <c r="H565" s="438"/>
      <c r="I565" s="446" t="s">
        <v>2487</v>
      </c>
      <c r="J565" s="446">
        <v>200</v>
      </c>
      <c r="K565" s="439">
        <f t="shared" si="60"/>
        <v>1000</v>
      </c>
      <c r="L565" s="342"/>
      <c r="M565" s="440"/>
      <c r="N565" s="342"/>
      <c r="O565" s="440"/>
      <c r="P565" s="342"/>
      <c r="Q565" s="440"/>
      <c r="R565" s="342">
        <v>2</v>
      </c>
      <c r="S565" s="440">
        <f t="shared" si="57"/>
        <v>400</v>
      </c>
      <c r="T565" s="342">
        <v>2</v>
      </c>
      <c r="U565" s="440">
        <f t="shared" si="58"/>
        <v>400</v>
      </c>
      <c r="V565" s="342">
        <v>1</v>
      </c>
      <c r="W565" s="440">
        <f t="shared" si="59"/>
        <v>200</v>
      </c>
      <c r="X565" s="342"/>
      <c r="Y565" s="440"/>
      <c r="Z565" s="365"/>
      <c r="AA565" s="442"/>
      <c r="AB565" s="365"/>
      <c r="AC565" s="442"/>
      <c r="AD565" s="365"/>
      <c r="AE565" s="442"/>
      <c r="AF565" s="365"/>
      <c r="AG565" s="442"/>
      <c r="AH565" s="365"/>
      <c r="AI565" s="442"/>
    </row>
    <row r="566" spans="2:35" ht="22.5">
      <c r="B566" s="447"/>
      <c r="C566" s="444" t="s">
        <v>2983</v>
      </c>
      <c r="D566" s="350"/>
      <c r="E566" s="927">
        <v>5</v>
      </c>
      <c r="F566" s="438" t="s">
        <v>108</v>
      </c>
      <c r="G566" s="350" t="s">
        <v>2540</v>
      </c>
      <c r="H566" s="438"/>
      <c r="I566" s="446" t="s">
        <v>2487</v>
      </c>
      <c r="J566" s="446">
        <v>200</v>
      </c>
      <c r="K566" s="439">
        <f t="shared" si="60"/>
        <v>1000</v>
      </c>
      <c r="L566" s="342"/>
      <c r="M566" s="440"/>
      <c r="N566" s="342"/>
      <c r="O566" s="440"/>
      <c r="P566" s="342"/>
      <c r="Q566" s="440"/>
      <c r="R566" s="342">
        <v>2</v>
      </c>
      <c r="S566" s="440">
        <f t="shared" si="57"/>
        <v>400</v>
      </c>
      <c r="T566" s="342">
        <v>2</v>
      </c>
      <c r="U566" s="440">
        <f t="shared" si="58"/>
        <v>400</v>
      </c>
      <c r="V566" s="342">
        <v>1</v>
      </c>
      <c r="W566" s="440">
        <f t="shared" si="59"/>
        <v>200</v>
      </c>
      <c r="X566" s="342"/>
      <c r="Y566" s="440"/>
      <c r="Z566" s="365"/>
      <c r="AA566" s="442"/>
      <c r="AB566" s="365"/>
      <c r="AC566" s="442"/>
      <c r="AD566" s="365"/>
      <c r="AE566" s="442"/>
      <c r="AF566" s="365"/>
      <c r="AG566" s="442"/>
      <c r="AH566" s="365"/>
      <c r="AI566" s="442"/>
    </row>
    <row r="567" spans="2:35" ht="22.5">
      <c r="B567" s="447"/>
      <c r="C567" s="444" t="s">
        <v>2984</v>
      </c>
      <c r="D567" s="350"/>
      <c r="E567" s="927">
        <v>5</v>
      </c>
      <c r="F567" s="438" t="s">
        <v>108</v>
      </c>
      <c r="G567" s="350" t="s">
        <v>2540</v>
      </c>
      <c r="H567" s="438"/>
      <c r="I567" s="446" t="s">
        <v>2487</v>
      </c>
      <c r="J567" s="446">
        <v>200</v>
      </c>
      <c r="K567" s="439">
        <f t="shared" si="60"/>
        <v>1000</v>
      </c>
      <c r="L567" s="342"/>
      <c r="M567" s="440"/>
      <c r="N567" s="342"/>
      <c r="O567" s="440"/>
      <c r="P567" s="342"/>
      <c r="Q567" s="440"/>
      <c r="R567" s="342">
        <v>2</v>
      </c>
      <c r="S567" s="440">
        <f t="shared" si="57"/>
        <v>400</v>
      </c>
      <c r="T567" s="342">
        <v>2</v>
      </c>
      <c r="U567" s="440">
        <f t="shared" si="58"/>
        <v>400</v>
      </c>
      <c r="V567" s="342">
        <v>1</v>
      </c>
      <c r="W567" s="440">
        <f t="shared" si="59"/>
        <v>200</v>
      </c>
      <c r="X567" s="342"/>
      <c r="Y567" s="440"/>
      <c r="Z567" s="365"/>
      <c r="AA567" s="442"/>
      <c r="AB567" s="365"/>
      <c r="AC567" s="442"/>
      <c r="AD567" s="365"/>
      <c r="AE567" s="442"/>
      <c r="AF567" s="365"/>
      <c r="AG567" s="442"/>
      <c r="AH567" s="365"/>
      <c r="AI567" s="442"/>
    </row>
    <row r="568" spans="2:35" ht="22.5">
      <c r="B568" s="447"/>
      <c r="C568" s="444" t="s">
        <v>2985</v>
      </c>
      <c r="D568" s="350"/>
      <c r="E568" s="927">
        <v>5</v>
      </c>
      <c r="F568" s="438" t="s">
        <v>108</v>
      </c>
      <c r="G568" s="350" t="s">
        <v>2540</v>
      </c>
      <c r="H568" s="438"/>
      <c r="I568" s="446" t="s">
        <v>2487</v>
      </c>
      <c r="J568" s="446">
        <v>250</v>
      </c>
      <c r="K568" s="439">
        <f t="shared" si="60"/>
        <v>1250</v>
      </c>
      <c r="L568" s="342"/>
      <c r="M568" s="440"/>
      <c r="N568" s="342"/>
      <c r="O568" s="440"/>
      <c r="P568" s="342"/>
      <c r="Q568" s="440"/>
      <c r="R568" s="342">
        <v>2</v>
      </c>
      <c r="S568" s="440">
        <f t="shared" si="57"/>
        <v>500</v>
      </c>
      <c r="T568" s="342">
        <v>2</v>
      </c>
      <c r="U568" s="440">
        <f t="shared" si="58"/>
        <v>500</v>
      </c>
      <c r="V568" s="342">
        <v>1</v>
      </c>
      <c r="W568" s="440">
        <f t="shared" si="59"/>
        <v>250</v>
      </c>
      <c r="X568" s="342"/>
      <c r="Y568" s="440"/>
      <c r="Z568" s="365"/>
      <c r="AA568" s="442"/>
      <c r="AB568" s="365"/>
      <c r="AC568" s="442"/>
      <c r="AD568" s="365"/>
      <c r="AE568" s="442"/>
      <c r="AF568" s="365"/>
      <c r="AG568" s="442"/>
      <c r="AH568" s="365"/>
      <c r="AI568" s="442"/>
    </row>
    <row r="569" spans="2:35" ht="22.5">
      <c r="B569" s="447"/>
      <c r="C569" s="444" t="s">
        <v>2986</v>
      </c>
      <c r="D569" s="350"/>
      <c r="E569" s="927">
        <v>5</v>
      </c>
      <c r="F569" s="438" t="s">
        <v>108</v>
      </c>
      <c r="G569" s="350" t="s">
        <v>2540</v>
      </c>
      <c r="H569" s="438"/>
      <c r="I569" s="446" t="s">
        <v>2487</v>
      </c>
      <c r="J569" s="446">
        <v>250</v>
      </c>
      <c r="K569" s="439">
        <f t="shared" si="60"/>
        <v>1250</v>
      </c>
      <c r="L569" s="342"/>
      <c r="M569" s="440"/>
      <c r="N569" s="342"/>
      <c r="O569" s="440"/>
      <c r="P569" s="342"/>
      <c r="Q569" s="440"/>
      <c r="R569" s="342">
        <v>2</v>
      </c>
      <c r="S569" s="440">
        <f t="shared" si="57"/>
        <v>500</v>
      </c>
      <c r="T569" s="342">
        <v>2</v>
      </c>
      <c r="U569" s="440">
        <f t="shared" si="58"/>
        <v>500</v>
      </c>
      <c r="V569" s="342">
        <v>1</v>
      </c>
      <c r="W569" s="440">
        <f t="shared" si="59"/>
        <v>250</v>
      </c>
      <c r="X569" s="342"/>
      <c r="Y569" s="440"/>
      <c r="Z569" s="365"/>
      <c r="AA569" s="442"/>
      <c r="AB569" s="365"/>
      <c r="AC569" s="442"/>
      <c r="AD569" s="365"/>
      <c r="AE569" s="442"/>
      <c r="AF569" s="365"/>
      <c r="AG569" s="442"/>
      <c r="AH569" s="365"/>
      <c r="AI569" s="442"/>
    </row>
    <row r="570" spans="2:35" ht="22.5">
      <c r="B570" s="447"/>
      <c r="C570" s="444" t="s">
        <v>2987</v>
      </c>
      <c r="D570" s="350"/>
      <c r="E570" s="927">
        <v>5</v>
      </c>
      <c r="F570" s="438" t="s">
        <v>108</v>
      </c>
      <c r="G570" s="350" t="s">
        <v>2540</v>
      </c>
      <c r="H570" s="438"/>
      <c r="I570" s="446" t="s">
        <v>2487</v>
      </c>
      <c r="J570" s="446">
        <v>250</v>
      </c>
      <c r="K570" s="439">
        <f t="shared" si="60"/>
        <v>1250</v>
      </c>
      <c r="L570" s="342"/>
      <c r="M570" s="440"/>
      <c r="N570" s="342"/>
      <c r="O570" s="440"/>
      <c r="P570" s="342"/>
      <c r="Q570" s="440"/>
      <c r="R570" s="342">
        <v>2</v>
      </c>
      <c r="S570" s="440">
        <f t="shared" si="57"/>
        <v>500</v>
      </c>
      <c r="T570" s="342">
        <v>2</v>
      </c>
      <c r="U570" s="440">
        <f t="shared" si="58"/>
        <v>500</v>
      </c>
      <c r="V570" s="342">
        <v>1</v>
      </c>
      <c r="W570" s="440">
        <f t="shared" si="59"/>
        <v>250</v>
      </c>
      <c r="X570" s="342"/>
      <c r="Y570" s="440"/>
      <c r="Z570" s="365"/>
      <c r="AA570" s="442"/>
      <c r="AB570" s="365"/>
      <c r="AC570" s="442"/>
      <c r="AD570" s="365"/>
      <c r="AE570" s="442"/>
      <c r="AF570" s="365"/>
      <c r="AG570" s="442"/>
      <c r="AH570" s="365"/>
      <c r="AI570" s="442"/>
    </row>
    <row r="571" spans="2:35" ht="22.5">
      <c r="B571" s="447"/>
      <c r="C571" s="444" t="s">
        <v>2988</v>
      </c>
      <c r="D571" s="350"/>
      <c r="E571" s="927">
        <v>5</v>
      </c>
      <c r="F571" s="438" t="s">
        <v>108</v>
      </c>
      <c r="G571" s="350" t="s">
        <v>2540</v>
      </c>
      <c r="H571" s="438"/>
      <c r="I571" s="446" t="s">
        <v>2487</v>
      </c>
      <c r="J571" s="446">
        <v>250</v>
      </c>
      <c r="K571" s="439">
        <f t="shared" si="60"/>
        <v>1250</v>
      </c>
      <c r="L571" s="342"/>
      <c r="M571" s="440"/>
      <c r="N571" s="342"/>
      <c r="O571" s="440"/>
      <c r="P571" s="342"/>
      <c r="Q571" s="440"/>
      <c r="R571" s="342">
        <v>2</v>
      </c>
      <c r="S571" s="440">
        <f t="shared" si="57"/>
        <v>500</v>
      </c>
      <c r="T571" s="342">
        <v>2</v>
      </c>
      <c r="U571" s="440">
        <f t="shared" si="58"/>
        <v>500</v>
      </c>
      <c r="V571" s="342">
        <v>1</v>
      </c>
      <c r="W571" s="440">
        <f t="shared" si="59"/>
        <v>250</v>
      </c>
      <c r="X571" s="342"/>
      <c r="Y571" s="440"/>
      <c r="Z571" s="365"/>
      <c r="AA571" s="442"/>
      <c r="AB571" s="365"/>
      <c r="AC571" s="442"/>
      <c r="AD571" s="365"/>
      <c r="AE571" s="442"/>
      <c r="AF571" s="365"/>
      <c r="AG571" s="442"/>
      <c r="AH571" s="365"/>
      <c r="AI571" s="442"/>
    </row>
    <row r="572" spans="2:35" ht="22.5">
      <c r="B572" s="447"/>
      <c r="C572" s="444" t="s">
        <v>2989</v>
      </c>
      <c r="D572" s="350"/>
      <c r="E572" s="927">
        <v>5</v>
      </c>
      <c r="F572" s="438" t="s">
        <v>108</v>
      </c>
      <c r="G572" s="350" t="s">
        <v>2540</v>
      </c>
      <c r="H572" s="438"/>
      <c r="I572" s="446" t="s">
        <v>2487</v>
      </c>
      <c r="J572" s="446">
        <v>250</v>
      </c>
      <c r="K572" s="439">
        <f t="shared" si="60"/>
        <v>1250</v>
      </c>
      <c r="L572" s="342"/>
      <c r="M572" s="440"/>
      <c r="N572" s="342"/>
      <c r="O572" s="440"/>
      <c r="P572" s="342"/>
      <c r="Q572" s="440"/>
      <c r="R572" s="342">
        <v>2</v>
      </c>
      <c r="S572" s="440">
        <f t="shared" si="57"/>
        <v>500</v>
      </c>
      <c r="T572" s="342">
        <v>2</v>
      </c>
      <c r="U572" s="440">
        <f t="shared" si="58"/>
        <v>500</v>
      </c>
      <c r="V572" s="342">
        <v>1</v>
      </c>
      <c r="W572" s="440">
        <f t="shared" si="59"/>
        <v>250</v>
      </c>
      <c r="X572" s="342"/>
      <c r="Y572" s="440"/>
      <c r="Z572" s="365"/>
      <c r="AA572" s="442"/>
      <c r="AB572" s="365"/>
      <c r="AC572" s="442"/>
      <c r="AD572" s="365"/>
      <c r="AE572" s="442"/>
      <c r="AF572" s="365"/>
      <c r="AG572" s="442"/>
      <c r="AH572" s="365"/>
      <c r="AI572" s="442"/>
    </row>
    <row r="573" spans="2:35" ht="22.5">
      <c r="B573" s="447"/>
      <c r="C573" s="444" t="s">
        <v>2990</v>
      </c>
      <c r="D573" s="350"/>
      <c r="E573" s="927">
        <v>5</v>
      </c>
      <c r="F573" s="438" t="s">
        <v>108</v>
      </c>
      <c r="G573" s="350" t="s">
        <v>2540</v>
      </c>
      <c r="H573" s="438"/>
      <c r="I573" s="446" t="s">
        <v>2487</v>
      </c>
      <c r="J573" s="446">
        <v>250</v>
      </c>
      <c r="K573" s="439">
        <f t="shared" si="60"/>
        <v>1250</v>
      </c>
      <c r="L573" s="342"/>
      <c r="M573" s="440"/>
      <c r="N573" s="342"/>
      <c r="O573" s="440"/>
      <c r="P573" s="342"/>
      <c r="Q573" s="440"/>
      <c r="R573" s="342">
        <v>2</v>
      </c>
      <c r="S573" s="440">
        <f t="shared" si="57"/>
        <v>500</v>
      </c>
      <c r="T573" s="342">
        <v>2</v>
      </c>
      <c r="U573" s="440">
        <f t="shared" si="58"/>
        <v>500</v>
      </c>
      <c r="V573" s="342">
        <v>1</v>
      </c>
      <c r="W573" s="440">
        <f t="shared" si="59"/>
        <v>250</v>
      </c>
      <c r="X573" s="342"/>
      <c r="Y573" s="440"/>
      <c r="Z573" s="365"/>
      <c r="AA573" s="442"/>
      <c r="AB573" s="365"/>
      <c r="AC573" s="442"/>
      <c r="AD573" s="365"/>
      <c r="AE573" s="442"/>
      <c r="AF573" s="365"/>
      <c r="AG573" s="442"/>
      <c r="AH573" s="365"/>
      <c r="AI573" s="442"/>
    </row>
    <row r="574" spans="2:35" ht="22.5">
      <c r="B574" s="447"/>
      <c r="C574" s="444" t="s">
        <v>2991</v>
      </c>
      <c r="D574" s="350"/>
      <c r="E574" s="927">
        <v>5</v>
      </c>
      <c r="F574" s="438" t="s">
        <v>108</v>
      </c>
      <c r="G574" s="350" t="s">
        <v>2540</v>
      </c>
      <c r="H574" s="438"/>
      <c r="I574" s="446" t="s">
        <v>2487</v>
      </c>
      <c r="J574" s="446">
        <v>250</v>
      </c>
      <c r="K574" s="439">
        <f t="shared" si="60"/>
        <v>1250</v>
      </c>
      <c r="L574" s="342"/>
      <c r="M574" s="440"/>
      <c r="N574" s="342"/>
      <c r="O574" s="440"/>
      <c r="P574" s="342"/>
      <c r="Q574" s="440"/>
      <c r="R574" s="342">
        <v>2</v>
      </c>
      <c r="S574" s="440">
        <f t="shared" si="57"/>
        <v>500</v>
      </c>
      <c r="T574" s="342">
        <v>2</v>
      </c>
      <c r="U574" s="440">
        <f t="shared" si="58"/>
        <v>500</v>
      </c>
      <c r="V574" s="342">
        <v>1</v>
      </c>
      <c r="W574" s="440">
        <f t="shared" si="59"/>
        <v>250</v>
      </c>
      <c r="X574" s="342"/>
      <c r="Y574" s="440"/>
      <c r="Z574" s="365"/>
      <c r="AA574" s="442"/>
      <c r="AB574" s="365"/>
      <c r="AC574" s="442"/>
      <c r="AD574" s="365"/>
      <c r="AE574" s="442"/>
      <c r="AF574" s="365"/>
      <c r="AG574" s="442"/>
      <c r="AH574" s="365"/>
      <c r="AI574" s="442"/>
    </row>
    <row r="575" spans="2:35" ht="22.5">
      <c r="B575" s="447"/>
      <c r="C575" s="444" t="s">
        <v>2992</v>
      </c>
      <c r="D575" s="350"/>
      <c r="E575" s="927">
        <v>5</v>
      </c>
      <c r="F575" s="438" t="s">
        <v>108</v>
      </c>
      <c r="G575" s="350" t="s">
        <v>2540</v>
      </c>
      <c r="H575" s="438"/>
      <c r="I575" s="446" t="s">
        <v>2487</v>
      </c>
      <c r="J575" s="446">
        <v>250</v>
      </c>
      <c r="K575" s="439">
        <f t="shared" si="60"/>
        <v>1250</v>
      </c>
      <c r="L575" s="342"/>
      <c r="M575" s="440"/>
      <c r="N575" s="342"/>
      <c r="O575" s="440"/>
      <c r="P575" s="342"/>
      <c r="Q575" s="440"/>
      <c r="R575" s="342">
        <v>2</v>
      </c>
      <c r="S575" s="440">
        <f t="shared" si="57"/>
        <v>500</v>
      </c>
      <c r="T575" s="342">
        <v>2</v>
      </c>
      <c r="U575" s="440">
        <f t="shared" si="58"/>
        <v>500</v>
      </c>
      <c r="V575" s="342">
        <v>1</v>
      </c>
      <c r="W575" s="440">
        <f t="shared" si="59"/>
        <v>250</v>
      </c>
      <c r="X575" s="342"/>
      <c r="Y575" s="440"/>
      <c r="Z575" s="365"/>
      <c r="AA575" s="442"/>
      <c r="AB575" s="365"/>
      <c r="AC575" s="442"/>
      <c r="AD575" s="365"/>
      <c r="AE575" s="442"/>
      <c r="AF575" s="365"/>
      <c r="AG575" s="442"/>
      <c r="AH575" s="365"/>
      <c r="AI575" s="442"/>
    </row>
    <row r="576" spans="2:35" ht="22.5">
      <c r="B576" s="447"/>
      <c r="C576" s="444" t="s">
        <v>2993</v>
      </c>
      <c r="D576" s="350"/>
      <c r="E576" s="927">
        <v>5</v>
      </c>
      <c r="F576" s="438" t="s">
        <v>108</v>
      </c>
      <c r="G576" s="350" t="s">
        <v>2540</v>
      </c>
      <c r="H576" s="438"/>
      <c r="I576" s="446" t="s">
        <v>2487</v>
      </c>
      <c r="J576" s="446">
        <v>250</v>
      </c>
      <c r="K576" s="439">
        <f t="shared" si="60"/>
        <v>1250</v>
      </c>
      <c r="L576" s="342"/>
      <c r="M576" s="440"/>
      <c r="N576" s="342"/>
      <c r="O576" s="440"/>
      <c r="P576" s="342"/>
      <c r="Q576" s="440"/>
      <c r="R576" s="342">
        <v>2</v>
      </c>
      <c r="S576" s="440">
        <f t="shared" si="57"/>
        <v>500</v>
      </c>
      <c r="T576" s="342">
        <v>2</v>
      </c>
      <c r="U576" s="440">
        <f t="shared" si="58"/>
        <v>500</v>
      </c>
      <c r="V576" s="342">
        <v>1</v>
      </c>
      <c r="W576" s="440">
        <f t="shared" si="59"/>
        <v>250</v>
      </c>
      <c r="X576" s="342"/>
      <c r="Y576" s="440"/>
      <c r="Z576" s="365"/>
      <c r="AA576" s="442"/>
      <c r="AB576" s="365"/>
      <c r="AC576" s="442"/>
      <c r="AD576" s="365"/>
      <c r="AE576" s="442"/>
      <c r="AF576" s="365"/>
      <c r="AG576" s="442"/>
      <c r="AH576" s="365"/>
      <c r="AI576" s="442"/>
    </row>
    <row r="577" spans="2:35" ht="22.5">
      <c r="B577" s="447"/>
      <c r="C577" s="444" t="s">
        <v>2994</v>
      </c>
      <c r="D577" s="350"/>
      <c r="E577" s="927">
        <v>5</v>
      </c>
      <c r="F577" s="438" t="s">
        <v>108</v>
      </c>
      <c r="G577" s="350" t="s">
        <v>2540</v>
      </c>
      <c r="H577" s="438"/>
      <c r="I577" s="446" t="s">
        <v>2487</v>
      </c>
      <c r="J577" s="446">
        <v>250</v>
      </c>
      <c r="K577" s="439">
        <f t="shared" si="60"/>
        <v>1250</v>
      </c>
      <c r="L577" s="342"/>
      <c r="M577" s="440"/>
      <c r="N577" s="342"/>
      <c r="O577" s="440"/>
      <c r="P577" s="342"/>
      <c r="Q577" s="440"/>
      <c r="R577" s="342">
        <v>2</v>
      </c>
      <c r="S577" s="440">
        <f t="shared" si="57"/>
        <v>500</v>
      </c>
      <c r="T577" s="342">
        <v>2</v>
      </c>
      <c r="U577" s="440">
        <f t="shared" si="58"/>
        <v>500</v>
      </c>
      <c r="V577" s="342">
        <v>1</v>
      </c>
      <c r="W577" s="440">
        <f t="shared" si="59"/>
        <v>250</v>
      </c>
      <c r="X577" s="342"/>
      <c r="Y577" s="440"/>
      <c r="Z577" s="365"/>
      <c r="AA577" s="442"/>
      <c r="AB577" s="365"/>
      <c r="AC577" s="442"/>
      <c r="AD577" s="365"/>
      <c r="AE577" s="442"/>
      <c r="AF577" s="365"/>
      <c r="AG577" s="442"/>
      <c r="AH577" s="365"/>
      <c r="AI577" s="442"/>
    </row>
    <row r="578" spans="2:35" ht="22.5">
      <c r="B578" s="447"/>
      <c r="C578" s="444" t="s">
        <v>2995</v>
      </c>
      <c r="D578" s="350"/>
      <c r="E578" s="927">
        <v>5</v>
      </c>
      <c r="F578" s="438" t="s">
        <v>108</v>
      </c>
      <c r="G578" s="350" t="s">
        <v>2540</v>
      </c>
      <c r="H578" s="438"/>
      <c r="I578" s="446" t="s">
        <v>2487</v>
      </c>
      <c r="J578" s="446">
        <v>260</v>
      </c>
      <c r="K578" s="439">
        <f t="shared" si="60"/>
        <v>1300</v>
      </c>
      <c r="L578" s="342"/>
      <c r="M578" s="440"/>
      <c r="N578" s="342"/>
      <c r="O578" s="440"/>
      <c r="P578" s="342"/>
      <c r="Q578" s="440"/>
      <c r="R578" s="342">
        <v>2</v>
      </c>
      <c r="S578" s="440">
        <f t="shared" si="57"/>
        <v>520</v>
      </c>
      <c r="T578" s="342">
        <v>2</v>
      </c>
      <c r="U578" s="440">
        <f t="shared" si="58"/>
        <v>520</v>
      </c>
      <c r="V578" s="342">
        <v>1</v>
      </c>
      <c r="W578" s="440">
        <f t="shared" si="59"/>
        <v>260</v>
      </c>
      <c r="X578" s="342"/>
      <c r="Y578" s="440"/>
      <c r="Z578" s="365"/>
      <c r="AA578" s="442"/>
      <c r="AB578" s="365"/>
      <c r="AC578" s="442"/>
      <c r="AD578" s="365"/>
      <c r="AE578" s="442"/>
      <c r="AF578" s="365"/>
      <c r="AG578" s="442"/>
      <c r="AH578" s="365"/>
      <c r="AI578" s="442"/>
    </row>
    <row r="579" spans="2:35" ht="22.5">
      <c r="B579" s="447"/>
      <c r="C579" s="444" t="s">
        <v>2996</v>
      </c>
      <c r="D579" s="350"/>
      <c r="E579" s="927">
        <v>5</v>
      </c>
      <c r="F579" s="438" t="s">
        <v>108</v>
      </c>
      <c r="G579" s="350" t="s">
        <v>2540</v>
      </c>
      <c r="H579" s="438"/>
      <c r="I579" s="446" t="s">
        <v>2487</v>
      </c>
      <c r="J579" s="446">
        <v>260</v>
      </c>
      <c r="K579" s="439">
        <f t="shared" si="60"/>
        <v>1300</v>
      </c>
      <c r="L579" s="342"/>
      <c r="M579" s="440"/>
      <c r="N579" s="342"/>
      <c r="O579" s="440"/>
      <c r="P579" s="342"/>
      <c r="Q579" s="440"/>
      <c r="R579" s="342">
        <v>2</v>
      </c>
      <c r="S579" s="440">
        <f t="shared" si="57"/>
        <v>520</v>
      </c>
      <c r="T579" s="342">
        <v>2</v>
      </c>
      <c r="U579" s="440">
        <f t="shared" si="58"/>
        <v>520</v>
      </c>
      <c r="V579" s="342">
        <v>1</v>
      </c>
      <c r="W579" s="440">
        <f t="shared" si="59"/>
        <v>260</v>
      </c>
      <c r="X579" s="342"/>
      <c r="Y579" s="440"/>
      <c r="Z579" s="365"/>
      <c r="AA579" s="442"/>
      <c r="AB579" s="365"/>
      <c r="AC579" s="442"/>
      <c r="AD579" s="365"/>
      <c r="AE579" s="442"/>
      <c r="AF579" s="365"/>
      <c r="AG579" s="442"/>
      <c r="AH579" s="365"/>
      <c r="AI579" s="442"/>
    </row>
    <row r="580" spans="2:35" ht="22.5">
      <c r="B580" s="447"/>
      <c r="C580" s="444" t="s">
        <v>2997</v>
      </c>
      <c r="D580" s="350"/>
      <c r="E580" s="927">
        <v>5</v>
      </c>
      <c r="F580" s="438" t="s">
        <v>108</v>
      </c>
      <c r="G580" s="350" t="s">
        <v>2540</v>
      </c>
      <c r="H580" s="438"/>
      <c r="I580" s="446" t="s">
        <v>2487</v>
      </c>
      <c r="J580" s="446">
        <v>260</v>
      </c>
      <c r="K580" s="439">
        <f t="shared" si="60"/>
        <v>1300</v>
      </c>
      <c r="L580" s="342"/>
      <c r="M580" s="440"/>
      <c r="N580" s="342"/>
      <c r="O580" s="440"/>
      <c r="P580" s="342"/>
      <c r="Q580" s="440"/>
      <c r="R580" s="342">
        <v>2</v>
      </c>
      <c r="S580" s="440">
        <f t="shared" si="57"/>
        <v>520</v>
      </c>
      <c r="T580" s="342">
        <v>2</v>
      </c>
      <c r="U580" s="440">
        <f t="shared" si="58"/>
        <v>520</v>
      </c>
      <c r="V580" s="342">
        <v>1</v>
      </c>
      <c r="W580" s="440">
        <f t="shared" si="59"/>
        <v>260</v>
      </c>
      <c r="X580" s="342"/>
      <c r="Y580" s="440"/>
      <c r="Z580" s="365"/>
      <c r="AA580" s="442"/>
      <c r="AB580" s="365"/>
      <c r="AC580" s="442"/>
      <c r="AD580" s="365"/>
      <c r="AE580" s="442"/>
      <c r="AF580" s="365"/>
      <c r="AG580" s="442"/>
      <c r="AH580" s="365"/>
      <c r="AI580" s="442"/>
    </row>
    <row r="581" spans="2:35" ht="22.5">
      <c r="B581" s="447"/>
      <c r="C581" s="444" t="s">
        <v>2998</v>
      </c>
      <c r="D581" s="350"/>
      <c r="E581" s="927">
        <v>5</v>
      </c>
      <c r="F581" s="438" t="s">
        <v>108</v>
      </c>
      <c r="G581" s="350" t="s">
        <v>2540</v>
      </c>
      <c r="H581" s="438"/>
      <c r="I581" s="446" t="s">
        <v>2487</v>
      </c>
      <c r="J581" s="446">
        <v>260</v>
      </c>
      <c r="K581" s="439">
        <f t="shared" si="60"/>
        <v>1300</v>
      </c>
      <c r="L581" s="342"/>
      <c r="M581" s="440"/>
      <c r="N581" s="342"/>
      <c r="O581" s="440"/>
      <c r="P581" s="342"/>
      <c r="Q581" s="440"/>
      <c r="R581" s="342">
        <v>2</v>
      </c>
      <c r="S581" s="440">
        <f t="shared" si="57"/>
        <v>520</v>
      </c>
      <c r="T581" s="342">
        <v>2</v>
      </c>
      <c r="U581" s="440">
        <f t="shared" si="58"/>
        <v>520</v>
      </c>
      <c r="V581" s="342">
        <v>1</v>
      </c>
      <c r="W581" s="440">
        <f t="shared" si="59"/>
        <v>260</v>
      </c>
      <c r="X581" s="342"/>
      <c r="Y581" s="440"/>
      <c r="Z581" s="365"/>
      <c r="AA581" s="442"/>
      <c r="AB581" s="365"/>
      <c r="AC581" s="442"/>
      <c r="AD581" s="365"/>
      <c r="AE581" s="442"/>
      <c r="AF581" s="365"/>
      <c r="AG581" s="442"/>
      <c r="AH581" s="365"/>
      <c r="AI581" s="442"/>
    </row>
    <row r="582" spans="2:35" ht="22.5">
      <c r="B582" s="447"/>
      <c r="C582" s="444" t="s">
        <v>2999</v>
      </c>
      <c r="D582" s="350"/>
      <c r="E582" s="927">
        <v>5</v>
      </c>
      <c r="F582" s="438" t="s">
        <v>108</v>
      </c>
      <c r="G582" s="350" t="s">
        <v>2540</v>
      </c>
      <c r="H582" s="438"/>
      <c r="I582" s="446" t="s">
        <v>2487</v>
      </c>
      <c r="J582" s="446">
        <v>260</v>
      </c>
      <c r="K582" s="439">
        <f t="shared" si="60"/>
        <v>1300</v>
      </c>
      <c r="L582" s="342"/>
      <c r="M582" s="440"/>
      <c r="N582" s="342"/>
      <c r="O582" s="440"/>
      <c r="P582" s="342"/>
      <c r="Q582" s="440"/>
      <c r="R582" s="342">
        <v>2</v>
      </c>
      <c r="S582" s="440">
        <f t="shared" si="57"/>
        <v>520</v>
      </c>
      <c r="T582" s="342">
        <v>2</v>
      </c>
      <c r="U582" s="440">
        <f t="shared" si="58"/>
        <v>520</v>
      </c>
      <c r="V582" s="342">
        <v>1</v>
      </c>
      <c r="W582" s="440">
        <f t="shared" si="59"/>
        <v>260</v>
      </c>
      <c r="X582" s="342"/>
      <c r="Y582" s="440"/>
      <c r="Z582" s="365"/>
      <c r="AA582" s="442"/>
      <c r="AB582" s="365"/>
      <c r="AC582" s="442"/>
      <c r="AD582" s="365"/>
      <c r="AE582" s="442"/>
      <c r="AF582" s="365"/>
      <c r="AG582" s="442"/>
      <c r="AH582" s="365"/>
      <c r="AI582" s="442"/>
    </row>
    <row r="583" spans="2:35" ht="22.5">
      <c r="B583" s="447"/>
      <c r="C583" s="444" t="s">
        <v>3000</v>
      </c>
      <c r="D583" s="350"/>
      <c r="E583" s="927">
        <v>5</v>
      </c>
      <c r="F583" s="438" t="s">
        <v>108</v>
      </c>
      <c r="G583" s="350" t="s">
        <v>2540</v>
      </c>
      <c r="H583" s="438"/>
      <c r="I583" s="446" t="s">
        <v>2487</v>
      </c>
      <c r="J583" s="446">
        <v>260</v>
      </c>
      <c r="K583" s="439">
        <f t="shared" si="60"/>
        <v>1300</v>
      </c>
      <c r="L583" s="342"/>
      <c r="M583" s="440"/>
      <c r="N583" s="342"/>
      <c r="O583" s="440"/>
      <c r="P583" s="342"/>
      <c r="Q583" s="440"/>
      <c r="R583" s="342">
        <v>2</v>
      </c>
      <c r="S583" s="440">
        <f t="shared" si="57"/>
        <v>520</v>
      </c>
      <c r="T583" s="342">
        <v>2</v>
      </c>
      <c r="U583" s="440">
        <f t="shared" si="58"/>
        <v>520</v>
      </c>
      <c r="V583" s="342">
        <v>1</v>
      </c>
      <c r="W583" s="440">
        <f t="shared" si="59"/>
        <v>260</v>
      </c>
      <c r="X583" s="342"/>
      <c r="Y583" s="440"/>
      <c r="Z583" s="365"/>
      <c r="AA583" s="442"/>
      <c r="AB583" s="365"/>
      <c r="AC583" s="442"/>
      <c r="AD583" s="365"/>
      <c r="AE583" s="442"/>
      <c r="AF583" s="365"/>
      <c r="AG583" s="442"/>
      <c r="AH583" s="365"/>
      <c r="AI583" s="442"/>
    </row>
    <row r="584" spans="2:35" ht="22.5">
      <c r="B584" s="447"/>
      <c r="C584" s="444" t="s">
        <v>3001</v>
      </c>
      <c r="D584" s="350"/>
      <c r="E584" s="927">
        <v>5</v>
      </c>
      <c r="F584" s="438" t="s">
        <v>108</v>
      </c>
      <c r="G584" s="350" t="s">
        <v>2540</v>
      </c>
      <c r="H584" s="438"/>
      <c r="I584" s="446" t="s">
        <v>2487</v>
      </c>
      <c r="J584" s="446">
        <v>260</v>
      </c>
      <c r="K584" s="439">
        <f t="shared" si="60"/>
        <v>1300</v>
      </c>
      <c r="L584" s="342"/>
      <c r="M584" s="440"/>
      <c r="N584" s="342"/>
      <c r="O584" s="440"/>
      <c r="P584" s="342"/>
      <c r="Q584" s="440"/>
      <c r="R584" s="342">
        <v>2</v>
      </c>
      <c r="S584" s="440">
        <f t="shared" si="57"/>
        <v>520</v>
      </c>
      <c r="T584" s="342">
        <v>2</v>
      </c>
      <c r="U584" s="440">
        <f t="shared" si="58"/>
        <v>520</v>
      </c>
      <c r="V584" s="342">
        <v>1</v>
      </c>
      <c r="W584" s="440">
        <f t="shared" si="59"/>
        <v>260</v>
      </c>
      <c r="X584" s="342"/>
      <c r="Y584" s="440"/>
      <c r="Z584" s="365"/>
      <c r="AA584" s="442"/>
      <c r="AB584" s="365"/>
      <c r="AC584" s="442"/>
      <c r="AD584" s="365"/>
      <c r="AE584" s="442"/>
      <c r="AF584" s="365"/>
      <c r="AG584" s="442"/>
      <c r="AH584" s="365"/>
      <c r="AI584" s="442"/>
    </row>
    <row r="585" spans="2:35" ht="22.5">
      <c r="B585" s="447"/>
      <c r="C585" s="444" t="s">
        <v>3002</v>
      </c>
      <c r="D585" s="350"/>
      <c r="E585" s="927">
        <v>5</v>
      </c>
      <c r="F585" s="438" t="s">
        <v>108</v>
      </c>
      <c r="G585" s="350" t="s">
        <v>2540</v>
      </c>
      <c r="H585" s="438"/>
      <c r="I585" s="446" t="s">
        <v>2487</v>
      </c>
      <c r="J585" s="446">
        <v>260</v>
      </c>
      <c r="K585" s="439">
        <f t="shared" si="60"/>
        <v>1300</v>
      </c>
      <c r="L585" s="342"/>
      <c r="M585" s="440"/>
      <c r="N585" s="342"/>
      <c r="O585" s="440"/>
      <c r="P585" s="342"/>
      <c r="Q585" s="440"/>
      <c r="R585" s="342">
        <v>2</v>
      </c>
      <c r="S585" s="440">
        <f t="shared" si="57"/>
        <v>520</v>
      </c>
      <c r="T585" s="342">
        <v>2</v>
      </c>
      <c r="U585" s="440">
        <f t="shared" si="58"/>
        <v>520</v>
      </c>
      <c r="V585" s="342">
        <v>1</v>
      </c>
      <c r="W585" s="440">
        <f t="shared" si="59"/>
        <v>260</v>
      </c>
      <c r="X585" s="342"/>
      <c r="Y585" s="440"/>
      <c r="Z585" s="365"/>
      <c r="AA585" s="442"/>
      <c r="AB585" s="365"/>
      <c r="AC585" s="442"/>
      <c r="AD585" s="365"/>
      <c r="AE585" s="442"/>
      <c r="AF585" s="365"/>
      <c r="AG585" s="442"/>
      <c r="AH585" s="365"/>
      <c r="AI585" s="442"/>
    </row>
    <row r="586" spans="2:35" ht="22.5">
      <c r="B586" s="447"/>
      <c r="C586" s="444" t="s">
        <v>3003</v>
      </c>
      <c r="D586" s="350"/>
      <c r="E586" s="927">
        <v>5</v>
      </c>
      <c r="F586" s="438" t="s">
        <v>108</v>
      </c>
      <c r="G586" s="350" t="s">
        <v>2540</v>
      </c>
      <c r="H586" s="438"/>
      <c r="I586" s="446" t="s">
        <v>2487</v>
      </c>
      <c r="J586" s="446">
        <v>260</v>
      </c>
      <c r="K586" s="439">
        <f t="shared" si="60"/>
        <v>1300</v>
      </c>
      <c r="L586" s="342"/>
      <c r="M586" s="440"/>
      <c r="N586" s="342"/>
      <c r="O586" s="440"/>
      <c r="P586" s="342"/>
      <c r="Q586" s="440"/>
      <c r="R586" s="342">
        <v>2</v>
      </c>
      <c r="S586" s="440">
        <f t="shared" si="57"/>
        <v>520</v>
      </c>
      <c r="T586" s="342">
        <v>2</v>
      </c>
      <c r="U586" s="440">
        <f t="shared" si="58"/>
        <v>520</v>
      </c>
      <c r="V586" s="342">
        <v>1</v>
      </c>
      <c r="W586" s="440">
        <f t="shared" si="59"/>
        <v>260</v>
      </c>
      <c r="X586" s="342"/>
      <c r="Y586" s="440"/>
      <c r="Z586" s="365"/>
      <c r="AA586" s="442"/>
      <c r="AB586" s="365"/>
      <c r="AC586" s="442"/>
      <c r="AD586" s="365"/>
      <c r="AE586" s="442"/>
      <c r="AF586" s="365"/>
      <c r="AG586" s="442"/>
      <c r="AH586" s="365"/>
      <c r="AI586" s="442"/>
    </row>
    <row r="587" spans="2:35" ht="22.5">
      <c r="B587" s="447"/>
      <c r="C587" s="444" t="s">
        <v>3004</v>
      </c>
      <c r="D587" s="350"/>
      <c r="E587" s="927">
        <v>5</v>
      </c>
      <c r="F587" s="438" t="s">
        <v>108</v>
      </c>
      <c r="G587" s="350" t="s">
        <v>2540</v>
      </c>
      <c r="H587" s="438"/>
      <c r="I587" s="446" t="s">
        <v>2487</v>
      </c>
      <c r="J587" s="446">
        <v>260</v>
      </c>
      <c r="K587" s="439">
        <f t="shared" si="60"/>
        <v>1300</v>
      </c>
      <c r="L587" s="342"/>
      <c r="M587" s="440"/>
      <c r="N587" s="342"/>
      <c r="O587" s="440"/>
      <c r="P587" s="342"/>
      <c r="Q587" s="440"/>
      <c r="R587" s="342">
        <v>2</v>
      </c>
      <c r="S587" s="440">
        <f t="shared" si="57"/>
        <v>520</v>
      </c>
      <c r="T587" s="342">
        <v>2</v>
      </c>
      <c r="U587" s="440">
        <f t="shared" si="58"/>
        <v>520</v>
      </c>
      <c r="V587" s="342">
        <v>1</v>
      </c>
      <c r="W587" s="440">
        <f t="shared" si="59"/>
        <v>260</v>
      </c>
      <c r="X587" s="342"/>
      <c r="Y587" s="440"/>
      <c r="Z587" s="365"/>
      <c r="AA587" s="442"/>
      <c r="AB587" s="365"/>
      <c r="AC587" s="442"/>
      <c r="AD587" s="365"/>
      <c r="AE587" s="442"/>
      <c r="AF587" s="365"/>
      <c r="AG587" s="442"/>
      <c r="AH587" s="365"/>
      <c r="AI587" s="442"/>
    </row>
    <row r="588" spans="2:35" ht="22.5">
      <c r="B588" s="447"/>
      <c r="C588" s="444" t="s">
        <v>3005</v>
      </c>
      <c r="D588" s="350"/>
      <c r="E588" s="927">
        <v>5</v>
      </c>
      <c r="F588" s="438" t="s">
        <v>108</v>
      </c>
      <c r="G588" s="350" t="s">
        <v>2540</v>
      </c>
      <c r="H588" s="438"/>
      <c r="I588" s="446" t="s">
        <v>2487</v>
      </c>
      <c r="J588" s="446">
        <v>472</v>
      </c>
      <c r="K588" s="439">
        <f t="shared" si="60"/>
        <v>2360</v>
      </c>
      <c r="L588" s="342"/>
      <c r="M588" s="440"/>
      <c r="N588" s="342"/>
      <c r="O588" s="440"/>
      <c r="P588" s="342"/>
      <c r="Q588" s="440"/>
      <c r="R588" s="342">
        <v>2</v>
      </c>
      <c r="S588" s="440">
        <f t="shared" si="57"/>
        <v>944</v>
      </c>
      <c r="T588" s="342">
        <v>2</v>
      </c>
      <c r="U588" s="440">
        <f t="shared" si="58"/>
        <v>944</v>
      </c>
      <c r="V588" s="342">
        <v>1</v>
      </c>
      <c r="W588" s="440">
        <f t="shared" si="59"/>
        <v>472</v>
      </c>
      <c r="X588" s="342"/>
      <c r="Y588" s="440"/>
      <c r="Z588" s="365"/>
      <c r="AA588" s="442"/>
      <c r="AB588" s="365"/>
      <c r="AC588" s="442"/>
      <c r="AD588" s="365"/>
      <c r="AE588" s="442"/>
      <c r="AF588" s="365"/>
      <c r="AG588" s="442"/>
      <c r="AH588" s="365"/>
      <c r="AI588" s="442"/>
    </row>
    <row r="589" spans="2:35" ht="22.5">
      <c r="B589" s="447"/>
      <c r="C589" s="444" t="s">
        <v>3006</v>
      </c>
      <c r="D589" s="350"/>
      <c r="E589" s="927">
        <v>5</v>
      </c>
      <c r="F589" s="438" t="s">
        <v>108</v>
      </c>
      <c r="G589" s="350" t="s">
        <v>2540</v>
      </c>
      <c r="H589" s="438"/>
      <c r="I589" s="446" t="s">
        <v>2487</v>
      </c>
      <c r="J589" s="446">
        <v>472</v>
      </c>
      <c r="K589" s="439">
        <f t="shared" si="60"/>
        <v>2360</v>
      </c>
      <c r="L589" s="342"/>
      <c r="M589" s="440"/>
      <c r="N589" s="342"/>
      <c r="O589" s="440"/>
      <c r="P589" s="342"/>
      <c r="Q589" s="440"/>
      <c r="R589" s="342">
        <v>2</v>
      </c>
      <c r="S589" s="440">
        <f t="shared" si="57"/>
        <v>944</v>
      </c>
      <c r="T589" s="342">
        <v>2</v>
      </c>
      <c r="U589" s="440">
        <f t="shared" si="58"/>
        <v>944</v>
      </c>
      <c r="V589" s="342">
        <v>1</v>
      </c>
      <c r="W589" s="440">
        <f t="shared" si="59"/>
        <v>472</v>
      </c>
      <c r="X589" s="342"/>
      <c r="Y589" s="440"/>
      <c r="Z589" s="365"/>
      <c r="AA589" s="442"/>
      <c r="AB589" s="365"/>
      <c r="AC589" s="442"/>
      <c r="AD589" s="365"/>
      <c r="AE589" s="442"/>
      <c r="AF589" s="365"/>
      <c r="AG589" s="442"/>
      <c r="AH589" s="365"/>
      <c r="AI589" s="442"/>
    </row>
    <row r="590" spans="2:35" ht="22.5">
      <c r="B590" s="447"/>
      <c r="C590" s="444" t="s">
        <v>3007</v>
      </c>
      <c r="D590" s="350"/>
      <c r="E590" s="927">
        <v>5</v>
      </c>
      <c r="F590" s="438" t="s">
        <v>108</v>
      </c>
      <c r="G590" s="350" t="s">
        <v>2540</v>
      </c>
      <c r="H590" s="438"/>
      <c r="I590" s="446" t="s">
        <v>2487</v>
      </c>
      <c r="J590" s="446">
        <v>472</v>
      </c>
      <c r="K590" s="439">
        <f t="shared" si="60"/>
        <v>2360</v>
      </c>
      <c r="L590" s="342"/>
      <c r="M590" s="440"/>
      <c r="N590" s="342"/>
      <c r="O590" s="440"/>
      <c r="P590" s="342"/>
      <c r="Q590" s="440"/>
      <c r="R590" s="342">
        <v>2</v>
      </c>
      <c r="S590" s="440">
        <f t="shared" si="57"/>
        <v>944</v>
      </c>
      <c r="T590" s="342">
        <v>2</v>
      </c>
      <c r="U590" s="440">
        <f t="shared" si="58"/>
        <v>944</v>
      </c>
      <c r="V590" s="342">
        <v>1</v>
      </c>
      <c r="W590" s="440">
        <f t="shared" si="59"/>
        <v>472</v>
      </c>
      <c r="X590" s="342"/>
      <c r="Y590" s="440"/>
      <c r="Z590" s="365"/>
      <c r="AA590" s="442"/>
      <c r="AB590" s="365"/>
      <c r="AC590" s="442"/>
      <c r="AD590" s="365"/>
      <c r="AE590" s="442"/>
      <c r="AF590" s="365"/>
      <c r="AG590" s="442"/>
      <c r="AH590" s="365"/>
      <c r="AI590" s="442"/>
    </row>
    <row r="591" spans="2:35" ht="22.5">
      <c r="B591" s="447"/>
      <c r="C591" s="444" t="s">
        <v>3008</v>
      </c>
      <c r="D591" s="350"/>
      <c r="E591" s="927">
        <v>5</v>
      </c>
      <c r="F591" s="438" t="s">
        <v>108</v>
      </c>
      <c r="G591" s="350" t="s">
        <v>2540</v>
      </c>
      <c r="H591" s="438"/>
      <c r="I591" s="446" t="s">
        <v>2487</v>
      </c>
      <c r="J591" s="446">
        <v>472</v>
      </c>
      <c r="K591" s="439">
        <f t="shared" si="60"/>
        <v>2360</v>
      </c>
      <c r="L591" s="342"/>
      <c r="M591" s="440"/>
      <c r="N591" s="342"/>
      <c r="O591" s="440"/>
      <c r="P591" s="342"/>
      <c r="Q591" s="440"/>
      <c r="R591" s="342">
        <v>2</v>
      </c>
      <c r="S591" s="440">
        <f t="shared" si="57"/>
        <v>944</v>
      </c>
      <c r="T591" s="342">
        <v>2</v>
      </c>
      <c r="U591" s="440">
        <f t="shared" si="58"/>
        <v>944</v>
      </c>
      <c r="V591" s="342">
        <v>1</v>
      </c>
      <c r="W591" s="440">
        <f t="shared" si="59"/>
        <v>472</v>
      </c>
      <c r="X591" s="342"/>
      <c r="Y591" s="440"/>
      <c r="Z591" s="365"/>
      <c r="AA591" s="442"/>
      <c r="AB591" s="365"/>
      <c r="AC591" s="442"/>
      <c r="AD591" s="365"/>
      <c r="AE591" s="442"/>
      <c r="AF591" s="365"/>
      <c r="AG591" s="442"/>
      <c r="AH591" s="365"/>
      <c r="AI591" s="442"/>
    </row>
    <row r="592" spans="2:35" ht="22.5">
      <c r="B592" s="447"/>
      <c r="C592" s="444" t="s">
        <v>3009</v>
      </c>
      <c r="D592" s="350"/>
      <c r="E592" s="927">
        <v>5</v>
      </c>
      <c r="F592" s="438" t="s">
        <v>108</v>
      </c>
      <c r="G592" s="350" t="s">
        <v>2540</v>
      </c>
      <c r="H592" s="438"/>
      <c r="I592" s="446" t="s">
        <v>2487</v>
      </c>
      <c r="J592" s="446">
        <v>472</v>
      </c>
      <c r="K592" s="439">
        <f t="shared" si="60"/>
        <v>2360</v>
      </c>
      <c r="L592" s="342"/>
      <c r="M592" s="440"/>
      <c r="N592" s="342"/>
      <c r="O592" s="440"/>
      <c r="P592" s="342"/>
      <c r="Q592" s="440"/>
      <c r="R592" s="342">
        <v>2</v>
      </c>
      <c r="S592" s="440">
        <f t="shared" si="57"/>
        <v>944</v>
      </c>
      <c r="T592" s="342">
        <v>2</v>
      </c>
      <c r="U592" s="440">
        <f t="shared" si="58"/>
        <v>944</v>
      </c>
      <c r="V592" s="342">
        <v>1</v>
      </c>
      <c r="W592" s="440">
        <f t="shared" si="59"/>
        <v>472</v>
      </c>
      <c r="X592" s="342"/>
      <c r="Y592" s="440"/>
      <c r="Z592" s="365"/>
      <c r="AA592" s="442"/>
      <c r="AB592" s="365"/>
      <c r="AC592" s="442"/>
      <c r="AD592" s="365"/>
      <c r="AE592" s="442"/>
      <c r="AF592" s="365"/>
      <c r="AG592" s="442"/>
      <c r="AH592" s="365"/>
      <c r="AI592" s="442"/>
    </row>
    <row r="593" spans="2:35" ht="22.5">
      <c r="B593" s="447"/>
      <c r="C593" s="444" t="s">
        <v>3010</v>
      </c>
      <c r="D593" s="350"/>
      <c r="E593" s="927">
        <v>5</v>
      </c>
      <c r="F593" s="438" t="s">
        <v>108</v>
      </c>
      <c r="G593" s="350" t="s">
        <v>2540</v>
      </c>
      <c r="H593" s="438"/>
      <c r="I593" s="446" t="s">
        <v>2487</v>
      </c>
      <c r="J593" s="446">
        <v>472</v>
      </c>
      <c r="K593" s="439">
        <f t="shared" si="60"/>
        <v>2360</v>
      </c>
      <c r="L593" s="342"/>
      <c r="M593" s="440"/>
      <c r="N593" s="342"/>
      <c r="O593" s="440"/>
      <c r="P593" s="342"/>
      <c r="Q593" s="440"/>
      <c r="R593" s="342">
        <v>2</v>
      </c>
      <c r="S593" s="440">
        <f t="shared" si="57"/>
        <v>944</v>
      </c>
      <c r="T593" s="342">
        <v>2</v>
      </c>
      <c r="U593" s="440">
        <f t="shared" si="58"/>
        <v>944</v>
      </c>
      <c r="V593" s="342">
        <v>1</v>
      </c>
      <c r="W593" s="440">
        <f t="shared" si="59"/>
        <v>472</v>
      </c>
      <c r="X593" s="342"/>
      <c r="Y593" s="440"/>
      <c r="Z593" s="365"/>
      <c r="AA593" s="442"/>
      <c r="AB593" s="365"/>
      <c r="AC593" s="442"/>
      <c r="AD593" s="365"/>
      <c r="AE593" s="442"/>
      <c r="AF593" s="365"/>
      <c r="AG593" s="442"/>
      <c r="AH593" s="365"/>
      <c r="AI593" s="442"/>
    </row>
    <row r="594" spans="2:35" ht="22.5">
      <c r="B594" s="447"/>
      <c r="C594" s="444" t="s">
        <v>3011</v>
      </c>
      <c r="D594" s="350"/>
      <c r="E594" s="927">
        <v>5</v>
      </c>
      <c r="F594" s="438" t="s">
        <v>108</v>
      </c>
      <c r="G594" s="350" t="s">
        <v>2540</v>
      </c>
      <c r="H594" s="438"/>
      <c r="I594" s="446" t="s">
        <v>2487</v>
      </c>
      <c r="J594" s="446">
        <v>472</v>
      </c>
      <c r="K594" s="439">
        <f t="shared" si="60"/>
        <v>2360</v>
      </c>
      <c r="L594" s="342"/>
      <c r="M594" s="440"/>
      <c r="N594" s="342"/>
      <c r="O594" s="440"/>
      <c r="P594" s="342"/>
      <c r="Q594" s="440"/>
      <c r="R594" s="342">
        <v>2</v>
      </c>
      <c r="S594" s="440">
        <f t="shared" si="57"/>
        <v>944</v>
      </c>
      <c r="T594" s="342">
        <v>2</v>
      </c>
      <c r="U594" s="440">
        <f t="shared" si="58"/>
        <v>944</v>
      </c>
      <c r="V594" s="342">
        <v>1</v>
      </c>
      <c r="W594" s="440">
        <f t="shared" si="59"/>
        <v>472</v>
      </c>
      <c r="X594" s="342"/>
      <c r="Y594" s="440"/>
      <c r="Z594" s="365"/>
      <c r="AA594" s="442"/>
      <c r="AB594" s="365"/>
      <c r="AC594" s="442"/>
      <c r="AD594" s="365"/>
      <c r="AE594" s="442"/>
      <c r="AF594" s="365"/>
      <c r="AG594" s="442"/>
      <c r="AH594" s="365"/>
      <c r="AI594" s="442"/>
    </row>
    <row r="595" spans="2:35" ht="22.5">
      <c r="B595" s="447"/>
      <c r="C595" s="444" t="s">
        <v>3012</v>
      </c>
      <c r="D595" s="350"/>
      <c r="E595" s="927">
        <v>5</v>
      </c>
      <c r="F595" s="438" t="s">
        <v>108</v>
      </c>
      <c r="G595" s="350" t="s">
        <v>2540</v>
      </c>
      <c r="H595" s="438"/>
      <c r="I595" s="446" t="s">
        <v>2487</v>
      </c>
      <c r="J595" s="446">
        <v>472</v>
      </c>
      <c r="K595" s="439">
        <f t="shared" si="60"/>
        <v>2360</v>
      </c>
      <c r="L595" s="342"/>
      <c r="M595" s="440"/>
      <c r="N595" s="342"/>
      <c r="O595" s="440"/>
      <c r="P595" s="342"/>
      <c r="Q595" s="440"/>
      <c r="R595" s="342">
        <v>2</v>
      </c>
      <c r="S595" s="440">
        <f t="shared" si="57"/>
        <v>944</v>
      </c>
      <c r="T595" s="342">
        <v>2</v>
      </c>
      <c r="U595" s="440">
        <f t="shared" si="58"/>
        <v>944</v>
      </c>
      <c r="V595" s="342">
        <v>1</v>
      </c>
      <c r="W595" s="440">
        <f t="shared" si="59"/>
        <v>472</v>
      </c>
      <c r="X595" s="342"/>
      <c r="Y595" s="440"/>
      <c r="Z595" s="365"/>
      <c r="AA595" s="442"/>
      <c r="AB595" s="365"/>
      <c r="AC595" s="442"/>
      <c r="AD595" s="365"/>
      <c r="AE595" s="442"/>
      <c r="AF595" s="365"/>
      <c r="AG595" s="442"/>
      <c r="AH595" s="365"/>
      <c r="AI595" s="442"/>
    </row>
    <row r="596" spans="2:35" ht="22.5">
      <c r="B596" s="447"/>
      <c r="C596" s="444" t="s">
        <v>3013</v>
      </c>
      <c r="D596" s="350"/>
      <c r="E596" s="927">
        <v>5</v>
      </c>
      <c r="F596" s="438" t="s">
        <v>108</v>
      </c>
      <c r="G596" s="350" t="s">
        <v>2540</v>
      </c>
      <c r="H596" s="438"/>
      <c r="I596" s="446" t="s">
        <v>2487</v>
      </c>
      <c r="J596" s="446">
        <v>472</v>
      </c>
      <c r="K596" s="439">
        <f t="shared" si="60"/>
        <v>2360</v>
      </c>
      <c r="L596" s="342"/>
      <c r="M596" s="440"/>
      <c r="N596" s="342"/>
      <c r="O596" s="440"/>
      <c r="P596" s="342"/>
      <c r="Q596" s="440"/>
      <c r="R596" s="342">
        <v>2</v>
      </c>
      <c r="S596" s="440">
        <f t="shared" si="57"/>
        <v>944</v>
      </c>
      <c r="T596" s="342">
        <v>2</v>
      </c>
      <c r="U596" s="440">
        <f t="shared" si="58"/>
        <v>944</v>
      </c>
      <c r="V596" s="342">
        <v>1</v>
      </c>
      <c r="W596" s="440">
        <f t="shared" si="59"/>
        <v>472</v>
      </c>
      <c r="X596" s="342"/>
      <c r="Y596" s="440"/>
      <c r="Z596" s="365"/>
      <c r="AA596" s="442"/>
      <c r="AB596" s="365"/>
      <c r="AC596" s="442"/>
      <c r="AD596" s="365"/>
      <c r="AE596" s="442"/>
      <c r="AF596" s="365"/>
      <c r="AG596" s="442"/>
      <c r="AH596" s="365"/>
      <c r="AI596" s="442"/>
    </row>
    <row r="597" spans="2:35" ht="22.5">
      <c r="B597" s="447"/>
      <c r="C597" s="444" t="s">
        <v>3014</v>
      </c>
      <c r="D597" s="350"/>
      <c r="E597" s="927">
        <v>5</v>
      </c>
      <c r="F597" s="438" t="s">
        <v>108</v>
      </c>
      <c r="G597" s="350" t="s">
        <v>2540</v>
      </c>
      <c r="H597" s="438"/>
      <c r="I597" s="446" t="s">
        <v>2487</v>
      </c>
      <c r="J597" s="446">
        <v>472</v>
      </c>
      <c r="K597" s="439">
        <f t="shared" si="60"/>
        <v>2360</v>
      </c>
      <c r="L597" s="342"/>
      <c r="M597" s="440"/>
      <c r="N597" s="342"/>
      <c r="O597" s="440"/>
      <c r="P597" s="342"/>
      <c r="Q597" s="440"/>
      <c r="R597" s="342">
        <v>2</v>
      </c>
      <c r="S597" s="440">
        <f t="shared" si="57"/>
        <v>944</v>
      </c>
      <c r="T597" s="342">
        <v>2</v>
      </c>
      <c r="U597" s="440">
        <f t="shared" si="58"/>
        <v>944</v>
      </c>
      <c r="V597" s="342">
        <v>1</v>
      </c>
      <c r="W597" s="440">
        <f t="shared" si="59"/>
        <v>472</v>
      </c>
      <c r="X597" s="342"/>
      <c r="Y597" s="440"/>
      <c r="Z597" s="365"/>
      <c r="AA597" s="442"/>
      <c r="AB597" s="365"/>
      <c r="AC597" s="442"/>
      <c r="AD597" s="365"/>
      <c r="AE597" s="442"/>
      <c r="AF597" s="365"/>
      <c r="AG597" s="442"/>
      <c r="AH597" s="365"/>
      <c r="AI597" s="442"/>
    </row>
    <row r="598" spans="2:35" ht="22.5">
      <c r="B598" s="447"/>
      <c r="C598" s="444" t="s">
        <v>3015</v>
      </c>
      <c r="D598" s="350"/>
      <c r="E598" s="927">
        <v>3</v>
      </c>
      <c r="F598" s="438" t="s">
        <v>115</v>
      </c>
      <c r="G598" s="350" t="s">
        <v>2540</v>
      </c>
      <c r="H598" s="438"/>
      <c r="I598" s="446" t="s">
        <v>2487</v>
      </c>
      <c r="J598" s="446">
        <v>150</v>
      </c>
      <c r="K598" s="439">
        <f t="shared" si="60"/>
        <v>450</v>
      </c>
      <c r="L598" s="342"/>
      <c r="M598" s="440"/>
      <c r="N598" s="342"/>
      <c r="O598" s="440"/>
      <c r="P598" s="342"/>
      <c r="Q598" s="440"/>
      <c r="R598" s="342">
        <v>1</v>
      </c>
      <c r="S598" s="440">
        <f t="shared" si="57"/>
        <v>150</v>
      </c>
      <c r="T598" s="342">
        <v>1</v>
      </c>
      <c r="U598" s="440">
        <f t="shared" si="58"/>
        <v>150</v>
      </c>
      <c r="V598" s="342">
        <v>1</v>
      </c>
      <c r="W598" s="440">
        <f t="shared" si="59"/>
        <v>150</v>
      </c>
      <c r="X598" s="342"/>
      <c r="Y598" s="440"/>
      <c r="Z598" s="365"/>
      <c r="AA598" s="442"/>
      <c r="AB598" s="365"/>
      <c r="AC598" s="442"/>
      <c r="AD598" s="365"/>
      <c r="AE598" s="442"/>
      <c r="AF598" s="365"/>
      <c r="AG598" s="442"/>
      <c r="AH598" s="365"/>
      <c r="AI598" s="442"/>
    </row>
    <row r="599" spans="2:35" ht="22.5">
      <c r="B599" s="447"/>
      <c r="C599" s="444" t="s">
        <v>3016</v>
      </c>
      <c r="D599" s="350"/>
      <c r="E599" s="927">
        <v>1</v>
      </c>
      <c r="F599" s="438" t="s">
        <v>2901</v>
      </c>
      <c r="G599" s="350" t="s">
        <v>2540</v>
      </c>
      <c r="H599" s="438"/>
      <c r="I599" s="446" t="s">
        <v>2487</v>
      </c>
      <c r="J599" s="446">
        <v>300</v>
      </c>
      <c r="K599" s="439">
        <f t="shared" si="60"/>
        <v>300</v>
      </c>
      <c r="L599" s="342"/>
      <c r="M599" s="440"/>
      <c r="N599" s="342"/>
      <c r="O599" s="440"/>
      <c r="P599" s="342"/>
      <c r="Q599" s="440"/>
      <c r="R599" s="342">
        <v>1</v>
      </c>
      <c r="S599" s="440">
        <f t="shared" si="57"/>
        <v>300</v>
      </c>
      <c r="T599" s="342"/>
      <c r="U599" s="440">
        <f t="shared" si="58"/>
        <v>0</v>
      </c>
      <c r="V599" s="342"/>
      <c r="W599" s="440">
        <f t="shared" si="59"/>
        <v>0</v>
      </c>
      <c r="X599" s="342"/>
      <c r="Y599" s="440"/>
      <c r="Z599" s="365"/>
      <c r="AA599" s="442"/>
      <c r="AB599" s="365"/>
      <c r="AC599" s="442"/>
      <c r="AD599" s="365"/>
      <c r="AE599" s="442"/>
      <c r="AF599" s="365"/>
      <c r="AG599" s="442"/>
      <c r="AH599" s="365"/>
      <c r="AI599" s="442"/>
    </row>
    <row r="600" spans="2:35" ht="22.5">
      <c r="B600" s="447"/>
      <c r="C600" s="444" t="s">
        <v>3017</v>
      </c>
      <c r="D600" s="350"/>
      <c r="E600" s="927">
        <v>20</v>
      </c>
      <c r="F600" s="438" t="s">
        <v>108</v>
      </c>
      <c r="G600" s="350" t="s">
        <v>2540</v>
      </c>
      <c r="H600" s="438"/>
      <c r="I600" s="446" t="s">
        <v>2487</v>
      </c>
      <c r="J600" s="446">
        <v>150</v>
      </c>
      <c r="K600" s="439">
        <f t="shared" si="60"/>
        <v>3000</v>
      </c>
      <c r="L600" s="342"/>
      <c r="M600" s="440"/>
      <c r="N600" s="342"/>
      <c r="O600" s="440"/>
      <c r="P600" s="342"/>
      <c r="Q600" s="440"/>
      <c r="R600" s="342">
        <v>7</v>
      </c>
      <c r="S600" s="440">
        <f t="shared" si="57"/>
        <v>1050</v>
      </c>
      <c r="T600" s="342">
        <v>7</v>
      </c>
      <c r="U600" s="440">
        <f t="shared" si="58"/>
        <v>1050</v>
      </c>
      <c r="V600" s="342">
        <v>6</v>
      </c>
      <c r="W600" s="440">
        <f t="shared" si="59"/>
        <v>900</v>
      </c>
      <c r="X600" s="342"/>
      <c r="Y600" s="440"/>
      <c r="Z600" s="365"/>
      <c r="AA600" s="442"/>
      <c r="AB600" s="365"/>
      <c r="AC600" s="442"/>
      <c r="AD600" s="365"/>
      <c r="AE600" s="442"/>
      <c r="AF600" s="365"/>
      <c r="AG600" s="442"/>
      <c r="AH600" s="365"/>
      <c r="AI600" s="442"/>
    </row>
    <row r="601" spans="2:35" ht="22.5">
      <c r="B601" s="447"/>
      <c r="C601" s="444" t="s">
        <v>3018</v>
      </c>
      <c r="D601" s="350"/>
      <c r="E601" s="927">
        <v>20</v>
      </c>
      <c r="F601" s="438" t="s">
        <v>108</v>
      </c>
      <c r="G601" s="350" t="s">
        <v>2540</v>
      </c>
      <c r="H601" s="438"/>
      <c r="I601" s="446" t="s">
        <v>2487</v>
      </c>
      <c r="J601" s="446">
        <v>150</v>
      </c>
      <c r="K601" s="439">
        <f t="shared" si="60"/>
        <v>3000</v>
      </c>
      <c r="L601" s="342"/>
      <c r="M601" s="440"/>
      <c r="N601" s="342"/>
      <c r="O601" s="440"/>
      <c r="P601" s="342"/>
      <c r="Q601" s="440"/>
      <c r="R601" s="342">
        <v>7</v>
      </c>
      <c r="S601" s="440">
        <f t="shared" si="57"/>
        <v>1050</v>
      </c>
      <c r="T601" s="342">
        <v>7</v>
      </c>
      <c r="U601" s="440">
        <f t="shared" si="58"/>
        <v>1050</v>
      </c>
      <c r="V601" s="342">
        <v>6</v>
      </c>
      <c r="W601" s="440">
        <f t="shared" si="59"/>
        <v>900</v>
      </c>
      <c r="X601" s="342"/>
      <c r="Y601" s="440"/>
      <c r="Z601" s="365"/>
      <c r="AA601" s="442"/>
      <c r="AB601" s="365"/>
      <c r="AC601" s="442"/>
      <c r="AD601" s="365"/>
      <c r="AE601" s="442"/>
      <c r="AF601" s="365"/>
      <c r="AG601" s="442"/>
      <c r="AH601" s="365"/>
      <c r="AI601" s="442"/>
    </row>
    <row r="602" spans="2:35" ht="22.5">
      <c r="B602" s="447"/>
      <c r="C602" s="444" t="s">
        <v>3019</v>
      </c>
      <c r="D602" s="350"/>
      <c r="E602" s="927">
        <v>20</v>
      </c>
      <c r="F602" s="438" t="s">
        <v>108</v>
      </c>
      <c r="G602" s="350" t="s">
        <v>2540</v>
      </c>
      <c r="H602" s="438"/>
      <c r="I602" s="446" t="s">
        <v>2487</v>
      </c>
      <c r="J602" s="446">
        <v>150</v>
      </c>
      <c r="K602" s="439">
        <f t="shared" si="60"/>
        <v>3000</v>
      </c>
      <c r="L602" s="342"/>
      <c r="M602" s="440"/>
      <c r="N602" s="342"/>
      <c r="O602" s="440"/>
      <c r="P602" s="342"/>
      <c r="Q602" s="440"/>
      <c r="R602" s="342">
        <v>7</v>
      </c>
      <c r="S602" s="440">
        <f t="shared" si="57"/>
        <v>1050</v>
      </c>
      <c r="T602" s="342">
        <v>7</v>
      </c>
      <c r="U602" s="440">
        <f t="shared" si="58"/>
        <v>1050</v>
      </c>
      <c r="V602" s="342">
        <v>6</v>
      </c>
      <c r="W602" s="440">
        <f t="shared" si="59"/>
        <v>900</v>
      </c>
      <c r="X602" s="342"/>
      <c r="Y602" s="440"/>
      <c r="Z602" s="365"/>
      <c r="AA602" s="442"/>
      <c r="AB602" s="365"/>
      <c r="AC602" s="442"/>
      <c r="AD602" s="365"/>
      <c r="AE602" s="442"/>
      <c r="AF602" s="365"/>
      <c r="AG602" s="442"/>
      <c r="AH602" s="365"/>
      <c r="AI602" s="442"/>
    </row>
    <row r="603" spans="2:35" ht="22.5">
      <c r="B603" s="447"/>
      <c r="C603" s="444" t="s">
        <v>3020</v>
      </c>
      <c r="D603" s="350"/>
      <c r="E603" s="927">
        <v>20</v>
      </c>
      <c r="F603" s="438" t="s">
        <v>108</v>
      </c>
      <c r="G603" s="350" t="s">
        <v>2540</v>
      </c>
      <c r="H603" s="438"/>
      <c r="I603" s="446" t="s">
        <v>2487</v>
      </c>
      <c r="J603" s="446">
        <v>150</v>
      </c>
      <c r="K603" s="439">
        <f t="shared" ref="K603:K666" si="61">E603*J603</f>
        <v>3000</v>
      </c>
      <c r="L603" s="342"/>
      <c r="M603" s="440"/>
      <c r="N603" s="342"/>
      <c r="O603" s="440"/>
      <c r="P603" s="342"/>
      <c r="Q603" s="440"/>
      <c r="R603" s="342">
        <v>7</v>
      </c>
      <c r="S603" s="440">
        <f t="shared" si="57"/>
        <v>1050</v>
      </c>
      <c r="T603" s="342">
        <v>7</v>
      </c>
      <c r="U603" s="440">
        <f t="shared" si="58"/>
        <v>1050</v>
      </c>
      <c r="V603" s="342">
        <v>6</v>
      </c>
      <c r="W603" s="440">
        <f t="shared" si="59"/>
        <v>900</v>
      </c>
      <c r="X603" s="342"/>
      <c r="Y603" s="440"/>
      <c r="Z603" s="365"/>
      <c r="AA603" s="442"/>
      <c r="AB603" s="365"/>
      <c r="AC603" s="442"/>
      <c r="AD603" s="365"/>
      <c r="AE603" s="442"/>
      <c r="AF603" s="365"/>
      <c r="AG603" s="442"/>
      <c r="AH603" s="365"/>
      <c r="AI603" s="442"/>
    </row>
    <row r="604" spans="2:35" ht="22.5">
      <c r="B604" s="447"/>
      <c r="C604" s="444" t="s">
        <v>3021</v>
      </c>
      <c r="D604" s="350"/>
      <c r="E604" s="927">
        <v>20</v>
      </c>
      <c r="F604" s="438" t="s">
        <v>108</v>
      </c>
      <c r="G604" s="350" t="s">
        <v>2540</v>
      </c>
      <c r="H604" s="438"/>
      <c r="I604" s="446" t="s">
        <v>2487</v>
      </c>
      <c r="J604" s="446">
        <v>150</v>
      </c>
      <c r="K604" s="439">
        <f t="shared" si="61"/>
        <v>3000</v>
      </c>
      <c r="L604" s="342"/>
      <c r="M604" s="440"/>
      <c r="N604" s="342"/>
      <c r="O604" s="440"/>
      <c r="P604" s="342"/>
      <c r="Q604" s="440"/>
      <c r="R604" s="342">
        <v>7</v>
      </c>
      <c r="S604" s="440">
        <f t="shared" si="57"/>
        <v>1050</v>
      </c>
      <c r="T604" s="342">
        <v>7</v>
      </c>
      <c r="U604" s="440">
        <f t="shared" si="58"/>
        <v>1050</v>
      </c>
      <c r="V604" s="342">
        <v>6</v>
      </c>
      <c r="W604" s="440">
        <f t="shared" si="59"/>
        <v>900</v>
      </c>
      <c r="X604" s="342"/>
      <c r="Y604" s="440"/>
      <c r="Z604" s="365"/>
      <c r="AA604" s="442"/>
      <c r="AB604" s="365"/>
      <c r="AC604" s="442"/>
      <c r="AD604" s="365"/>
      <c r="AE604" s="442"/>
      <c r="AF604" s="365"/>
      <c r="AG604" s="442"/>
      <c r="AH604" s="365"/>
      <c r="AI604" s="442"/>
    </row>
    <row r="605" spans="2:35" ht="22.5">
      <c r="B605" s="447"/>
      <c r="C605" s="444" t="s">
        <v>3022</v>
      </c>
      <c r="D605" s="350"/>
      <c r="E605" s="927">
        <v>20</v>
      </c>
      <c r="F605" s="438" t="s">
        <v>108</v>
      </c>
      <c r="G605" s="350" t="s">
        <v>2540</v>
      </c>
      <c r="H605" s="438"/>
      <c r="I605" s="446" t="s">
        <v>2487</v>
      </c>
      <c r="J605" s="446">
        <v>150</v>
      </c>
      <c r="K605" s="439">
        <f t="shared" si="61"/>
        <v>3000</v>
      </c>
      <c r="L605" s="342"/>
      <c r="M605" s="440"/>
      <c r="N605" s="342"/>
      <c r="O605" s="440"/>
      <c r="P605" s="342"/>
      <c r="Q605" s="440"/>
      <c r="R605" s="342">
        <v>7</v>
      </c>
      <c r="S605" s="440">
        <f t="shared" si="57"/>
        <v>1050</v>
      </c>
      <c r="T605" s="342">
        <v>7</v>
      </c>
      <c r="U605" s="440">
        <f t="shared" si="58"/>
        <v>1050</v>
      </c>
      <c r="V605" s="342">
        <v>6</v>
      </c>
      <c r="W605" s="440">
        <f t="shared" si="59"/>
        <v>900</v>
      </c>
      <c r="X605" s="342"/>
      <c r="Y605" s="440"/>
      <c r="Z605" s="365"/>
      <c r="AA605" s="442"/>
      <c r="AB605" s="365"/>
      <c r="AC605" s="442"/>
      <c r="AD605" s="365"/>
      <c r="AE605" s="442"/>
      <c r="AF605" s="365"/>
      <c r="AG605" s="442"/>
      <c r="AH605" s="365"/>
      <c r="AI605" s="442"/>
    </row>
    <row r="606" spans="2:35" ht="22.5">
      <c r="B606" s="447"/>
      <c r="C606" s="444" t="s">
        <v>3023</v>
      </c>
      <c r="D606" s="350"/>
      <c r="E606" s="927">
        <v>20</v>
      </c>
      <c r="F606" s="438" t="s">
        <v>108</v>
      </c>
      <c r="G606" s="350" t="s">
        <v>2540</v>
      </c>
      <c r="H606" s="438"/>
      <c r="I606" s="446" t="s">
        <v>2487</v>
      </c>
      <c r="J606" s="446">
        <v>150</v>
      </c>
      <c r="K606" s="439">
        <f t="shared" si="61"/>
        <v>3000</v>
      </c>
      <c r="L606" s="342"/>
      <c r="M606" s="440"/>
      <c r="N606" s="342"/>
      <c r="O606" s="440"/>
      <c r="P606" s="342"/>
      <c r="Q606" s="440"/>
      <c r="R606" s="342">
        <v>7</v>
      </c>
      <c r="S606" s="440">
        <f t="shared" si="57"/>
        <v>1050</v>
      </c>
      <c r="T606" s="342">
        <v>7</v>
      </c>
      <c r="U606" s="440">
        <f t="shared" si="58"/>
        <v>1050</v>
      </c>
      <c r="V606" s="342">
        <v>6</v>
      </c>
      <c r="W606" s="440">
        <f t="shared" si="59"/>
        <v>900</v>
      </c>
      <c r="X606" s="342"/>
      <c r="Y606" s="440"/>
      <c r="Z606" s="365"/>
      <c r="AA606" s="442"/>
      <c r="AB606" s="365"/>
      <c r="AC606" s="442"/>
      <c r="AD606" s="365"/>
      <c r="AE606" s="442"/>
      <c r="AF606" s="365"/>
      <c r="AG606" s="442"/>
      <c r="AH606" s="365"/>
      <c r="AI606" s="442"/>
    </row>
    <row r="607" spans="2:35" ht="22.5">
      <c r="B607" s="447"/>
      <c r="C607" s="444" t="s">
        <v>3024</v>
      </c>
      <c r="D607" s="350"/>
      <c r="E607" s="927">
        <v>20</v>
      </c>
      <c r="F607" s="438" t="s">
        <v>108</v>
      </c>
      <c r="G607" s="350" t="s">
        <v>2540</v>
      </c>
      <c r="H607" s="438"/>
      <c r="I607" s="446" t="s">
        <v>2487</v>
      </c>
      <c r="J607" s="446">
        <v>150</v>
      </c>
      <c r="K607" s="439">
        <f t="shared" si="61"/>
        <v>3000</v>
      </c>
      <c r="L607" s="342"/>
      <c r="M607" s="440"/>
      <c r="N607" s="342"/>
      <c r="O607" s="440"/>
      <c r="P607" s="342"/>
      <c r="Q607" s="440"/>
      <c r="R607" s="342">
        <v>7</v>
      </c>
      <c r="S607" s="440">
        <f t="shared" si="57"/>
        <v>1050</v>
      </c>
      <c r="T607" s="342">
        <v>7</v>
      </c>
      <c r="U607" s="440">
        <f t="shared" si="58"/>
        <v>1050</v>
      </c>
      <c r="V607" s="342">
        <v>6</v>
      </c>
      <c r="W607" s="440">
        <f t="shared" si="59"/>
        <v>900</v>
      </c>
      <c r="X607" s="342"/>
      <c r="Y607" s="440"/>
      <c r="Z607" s="365"/>
      <c r="AA607" s="442"/>
      <c r="AB607" s="365"/>
      <c r="AC607" s="442"/>
      <c r="AD607" s="365"/>
      <c r="AE607" s="442"/>
      <c r="AF607" s="365"/>
      <c r="AG607" s="442"/>
      <c r="AH607" s="365"/>
      <c r="AI607" s="442"/>
    </row>
    <row r="608" spans="2:35" ht="22.5">
      <c r="B608" s="447"/>
      <c r="C608" s="444" t="s">
        <v>3025</v>
      </c>
      <c r="D608" s="350"/>
      <c r="E608" s="927">
        <v>20</v>
      </c>
      <c r="F608" s="438" t="s">
        <v>108</v>
      </c>
      <c r="G608" s="350" t="s">
        <v>2540</v>
      </c>
      <c r="H608" s="438"/>
      <c r="I608" s="446" t="s">
        <v>2487</v>
      </c>
      <c r="J608" s="446">
        <v>150</v>
      </c>
      <c r="K608" s="439">
        <f t="shared" si="61"/>
        <v>3000</v>
      </c>
      <c r="L608" s="342"/>
      <c r="M608" s="440"/>
      <c r="N608" s="342"/>
      <c r="O608" s="440"/>
      <c r="P608" s="342"/>
      <c r="Q608" s="440"/>
      <c r="R608" s="342">
        <v>7</v>
      </c>
      <c r="S608" s="440">
        <f t="shared" si="57"/>
        <v>1050</v>
      </c>
      <c r="T608" s="342">
        <v>7</v>
      </c>
      <c r="U608" s="440">
        <f t="shared" si="58"/>
        <v>1050</v>
      </c>
      <c r="V608" s="342">
        <v>6</v>
      </c>
      <c r="W608" s="440">
        <f t="shared" si="59"/>
        <v>900</v>
      </c>
      <c r="X608" s="342"/>
      <c r="Y608" s="440"/>
      <c r="Z608" s="365"/>
      <c r="AA608" s="442"/>
      <c r="AB608" s="365"/>
      <c r="AC608" s="442"/>
      <c r="AD608" s="365"/>
      <c r="AE608" s="442"/>
      <c r="AF608" s="365"/>
      <c r="AG608" s="442"/>
      <c r="AH608" s="365"/>
      <c r="AI608" s="442"/>
    </row>
    <row r="609" spans="2:35" ht="22.5">
      <c r="B609" s="447"/>
      <c r="C609" s="444" t="s">
        <v>3026</v>
      </c>
      <c r="D609" s="350"/>
      <c r="E609" s="927">
        <v>20</v>
      </c>
      <c r="F609" s="438" t="s">
        <v>108</v>
      </c>
      <c r="G609" s="350" t="s">
        <v>2540</v>
      </c>
      <c r="H609" s="438"/>
      <c r="I609" s="446" t="s">
        <v>2487</v>
      </c>
      <c r="J609" s="446">
        <v>150</v>
      </c>
      <c r="K609" s="439">
        <f t="shared" si="61"/>
        <v>3000</v>
      </c>
      <c r="L609" s="342"/>
      <c r="M609" s="440"/>
      <c r="N609" s="342"/>
      <c r="O609" s="440"/>
      <c r="P609" s="342"/>
      <c r="Q609" s="440"/>
      <c r="R609" s="342">
        <v>7</v>
      </c>
      <c r="S609" s="440">
        <f t="shared" ref="S609:S675" si="62">+R609*J609</f>
        <v>1050</v>
      </c>
      <c r="T609" s="342">
        <v>7</v>
      </c>
      <c r="U609" s="440">
        <f t="shared" ref="U609:U675" si="63">+T609*J609</f>
        <v>1050</v>
      </c>
      <c r="V609" s="342">
        <v>6</v>
      </c>
      <c r="W609" s="440">
        <f t="shared" ref="W609:W675" si="64">+V609*J609</f>
        <v>900</v>
      </c>
      <c r="X609" s="342"/>
      <c r="Y609" s="440"/>
      <c r="Z609" s="365"/>
      <c r="AA609" s="442"/>
      <c r="AB609" s="365"/>
      <c r="AC609" s="442"/>
      <c r="AD609" s="365"/>
      <c r="AE609" s="442"/>
      <c r="AF609" s="365"/>
      <c r="AG609" s="442"/>
      <c r="AH609" s="365"/>
      <c r="AI609" s="442"/>
    </row>
    <row r="610" spans="2:35" ht="22.5">
      <c r="B610" s="447"/>
      <c r="C610" s="444" t="s">
        <v>3027</v>
      </c>
      <c r="D610" s="350"/>
      <c r="E610" s="927">
        <v>20</v>
      </c>
      <c r="F610" s="438" t="s">
        <v>108</v>
      </c>
      <c r="G610" s="350" t="s">
        <v>2540</v>
      </c>
      <c r="H610" s="438"/>
      <c r="I610" s="446" t="s">
        <v>2487</v>
      </c>
      <c r="J610" s="446">
        <v>150</v>
      </c>
      <c r="K610" s="439">
        <f t="shared" si="61"/>
        <v>3000</v>
      </c>
      <c r="L610" s="342"/>
      <c r="M610" s="440"/>
      <c r="N610" s="342"/>
      <c r="O610" s="440"/>
      <c r="P610" s="342"/>
      <c r="Q610" s="440"/>
      <c r="R610" s="342">
        <v>7</v>
      </c>
      <c r="S610" s="440">
        <f t="shared" si="62"/>
        <v>1050</v>
      </c>
      <c r="T610" s="342">
        <v>7</v>
      </c>
      <c r="U610" s="440">
        <f t="shared" si="63"/>
        <v>1050</v>
      </c>
      <c r="V610" s="342">
        <v>6</v>
      </c>
      <c r="W610" s="440">
        <f t="shared" si="64"/>
        <v>900</v>
      </c>
      <c r="X610" s="342"/>
      <c r="Y610" s="440"/>
      <c r="Z610" s="365"/>
      <c r="AA610" s="442"/>
      <c r="AB610" s="365"/>
      <c r="AC610" s="442"/>
      <c r="AD610" s="365"/>
      <c r="AE610" s="442"/>
      <c r="AF610" s="365"/>
      <c r="AG610" s="442"/>
      <c r="AH610" s="365"/>
      <c r="AI610" s="442"/>
    </row>
    <row r="611" spans="2:35" ht="22.5">
      <c r="B611" s="447"/>
      <c r="C611" s="444" t="s">
        <v>3028</v>
      </c>
      <c r="D611" s="350"/>
      <c r="E611" s="927">
        <v>20</v>
      </c>
      <c r="F611" s="438" t="s">
        <v>108</v>
      </c>
      <c r="G611" s="350" t="s">
        <v>2540</v>
      </c>
      <c r="H611" s="438"/>
      <c r="I611" s="446" t="s">
        <v>2487</v>
      </c>
      <c r="J611" s="446">
        <v>150</v>
      </c>
      <c r="K611" s="439">
        <f t="shared" si="61"/>
        <v>3000</v>
      </c>
      <c r="L611" s="342"/>
      <c r="M611" s="440"/>
      <c r="N611" s="342"/>
      <c r="O611" s="440"/>
      <c r="P611" s="342"/>
      <c r="Q611" s="440"/>
      <c r="R611" s="342">
        <v>7</v>
      </c>
      <c r="S611" s="440">
        <f t="shared" si="62"/>
        <v>1050</v>
      </c>
      <c r="T611" s="342">
        <v>7</v>
      </c>
      <c r="U611" s="440">
        <f t="shared" si="63"/>
        <v>1050</v>
      </c>
      <c r="V611" s="342">
        <v>6</v>
      </c>
      <c r="W611" s="440">
        <f t="shared" si="64"/>
        <v>900</v>
      </c>
      <c r="X611" s="342"/>
      <c r="Y611" s="440"/>
      <c r="Z611" s="365"/>
      <c r="AA611" s="442"/>
      <c r="AB611" s="365"/>
      <c r="AC611" s="442"/>
      <c r="AD611" s="365"/>
      <c r="AE611" s="442"/>
      <c r="AF611" s="365"/>
      <c r="AG611" s="442"/>
      <c r="AH611" s="365"/>
      <c r="AI611" s="442"/>
    </row>
    <row r="612" spans="2:35" ht="22.5">
      <c r="B612" s="447"/>
      <c r="C612" s="444" t="s">
        <v>3029</v>
      </c>
      <c r="D612" s="350"/>
      <c r="E612" s="927">
        <v>20</v>
      </c>
      <c r="F612" s="438" t="s">
        <v>108</v>
      </c>
      <c r="G612" s="350" t="s">
        <v>2540</v>
      </c>
      <c r="H612" s="438"/>
      <c r="I612" s="446" t="s">
        <v>2487</v>
      </c>
      <c r="J612" s="446">
        <v>150</v>
      </c>
      <c r="K612" s="439">
        <f t="shared" si="61"/>
        <v>3000</v>
      </c>
      <c r="L612" s="342"/>
      <c r="M612" s="440"/>
      <c r="N612" s="342"/>
      <c r="O612" s="440"/>
      <c r="P612" s="342"/>
      <c r="Q612" s="440"/>
      <c r="R612" s="342">
        <v>7</v>
      </c>
      <c r="S612" s="440">
        <f t="shared" si="62"/>
        <v>1050</v>
      </c>
      <c r="T612" s="342">
        <v>7</v>
      </c>
      <c r="U612" s="440">
        <f t="shared" si="63"/>
        <v>1050</v>
      </c>
      <c r="V612" s="342">
        <v>6</v>
      </c>
      <c r="W612" s="440">
        <f t="shared" si="64"/>
        <v>900</v>
      </c>
      <c r="X612" s="342"/>
      <c r="Y612" s="440"/>
      <c r="Z612" s="365"/>
      <c r="AA612" s="442"/>
      <c r="AB612" s="365"/>
      <c r="AC612" s="442"/>
      <c r="AD612" s="365"/>
      <c r="AE612" s="442"/>
      <c r="AF612" s="365"/>
      <c r="AG612" s="442"/>
      <c r="AH612" s="365"/>
      <c r="AI612" s="442"/>
    </row>
    <row r="613" spans="2:35" ht="22.5">
      <c r="B613" s="447"/>
      <c r="C613" s="444" t="s">
        <v>3030</v>
      </c>
      <c r="D613" s="350"/>
      <c r="E613" s="927">
        <v>20</v>
      </c>
      <c r="F613" s="438" t="s">
        <v>108</v>
      </c>
      <c r="G613" s="350" t="s">
        <v>2540</v>
      </c>
      <c r="H613" s="438"/>
      <c r="I613" s="446" t="s">
        <v>2487</v>
      </c>
      <c r="J613" s="446">
        <v>150</v>
      </c>
      <c r="K613" s="439">
        <f t="shared" si="61"/>
        <v>3000</v>
      </c>
      <c r="L613" s="342"/>
      <c r="M613" s="440"/>
      <c r="N613" s="342"/>
      <c r="O613" s="440"/>
      <c r="P613" s="342"/>
      <c r="Q613" s="440"/>
      <c r="R613" s="342">
        <v>7</v>
      </c>
      <c r="S613" s="440">
        <f t="shared" si="62"/>
        <v>1050</v>
      </c>
      <c r="T613" s="342">
        <v>7</v>
      </c>
      <c r="U613" s="440">
        <f t="shared" si="63"/>
        <v>1050</v>
      </c>
      <c r="V613" s="342">
        <v>6</v>
      </c>
      <c r="W613" s="440">
        <f t="shared" si="64"/>
        <v>900</v>
      </c>
      <c r="X613" s="342"/>
      <c r="Y613" s="440"/>
      <c r="Z613" s="365"/>
      <c r="AA613" s="442"/>
      <c r="AB613" s="365"/>
      <c r="AC613" s="442"/>
      <c r="AD613" s="365"/>
      <c r="AE613" s="442"/>
      <c r="AF613" s="365"/>
      <c r="AG613" s="442"/>
      <c r="AH613" s="365"/>
      <c r="AI613" s="442"/>
    </row>
    <row r="614" spans="2:35" ht="22.5">
      <c r="B614" s="447"/>
      <c r="C614" s="444" t="s">
        <v>3031</v>
      </c>
      <c r="D614" s="350"/>
      <c r="E614" s="927">
        <v>20</v>
      </c>
      <c r="F614" s="438" t="s">
        <v>108</v>
      </c>
      <c r="G614" s="350" t="s">
        <v>2540</v>
      </c>
      <c r="H614" s="438"/>
      <c r="I614" s="446" t="s">
        <v>2487</v>
      </c>
      <c r="J614" s="446">
        <v>150</v>
      </c>
      <c r="K614" s="439">
        <f t="shared" si="61"/>
        <v>3000</v>
      </c>
      <c r="L614" s="342"/>
      <c r="M614" s="440"/>
      <c r="N614" s="342"/>
      <c r="O614" s="440"/>
      <c r="P614" s="342"/>
      <c r="Q614" s="440"/>
      <c r="R614" s="342">
        <v>7</v>
      </c>
      <c r="S614" s="440">
        <f t="shared" si="62"/>
        <v>1050</v>
      </c>
      <c r="T614" s="342">
        <v>7</v>
      </c>
      <c r="U614" s="440">
        <f t="shared" si="63"/>
        <v>1050</v>
      </c>
      <c r="V614" s="342">
        <v>6</v>
      </c>
      <c r="W614" s="440">
        <f t="shared" si="64"/>
        <v>900</v>
      </c>
      <c r="X614" s="342"/>
      <c r="Y614" s="440"/>
      <c r="Z614" s="365"/>
      <c r="AA614" s="442"/>
      <c r="AB614" s="365"/>
      <c r="AC614" s="442"/>
      <c r="AD614" s="365"/>
      <c r="AE614" s="442"/>
      <c r="AF614" s="365"/>
      <c r="AG614" s="442"/>
      <c r="AH614" s="365"/>
      <c r="AI614" s="442"/>
    </row>
    <row r="615" spans="2:35" ht="22.5">
      <c r="B615" s="447"/>
      <c r="C615" s="444" t="s">
        <v>3032</v>
      </c>
      <c r="D615" s="350"/>
      <c r="E615" s="927">
        <v>20</v>
      </c>
      <c r="F615" s="438" t="s">
        <v>108</v>
      </c>
      <c r="G615" s="350" t="s">
        <v>2540</v>
      </c>
      <c r="H615" s="438"/>
      <c r="I615" s="446" t="s">
        <v>2487</v>
      </c>
      <c r="J615" s="446">
        <v>150</v>
      </c>
      <c r="K615" s="439">
        <f t="shared" si="61"/>
        <v>3000</v>
      </c>
      <c r="L615" s="342"/>
      <c r="M615" s="440"/>
      <c r="N615" s="342"/>
      <c r="O615" s="440"/>
      <c r="P615" s="342"/>
      <c r="Q615" s="440"/>
      <c r="R615" s="342">
        <v>7</v>
      </c>
      <c r="S615" s="440">
        <f t="shared" si="62"/>
        <v>1050</v>
      </c>
      <c r="T615" s="342">
        <v>7</v>
      </c>
      <c r="U615" s="440">
        <f t="shared" si="63"/>
        <v>1050</v>
      </c>
      <c r="V615" s="342">
        <v>6</v>
      </c>
      <c r="W615" s="440">
        <f t="shared" si="64"/>
        <v>900</v>
      </c>
      <c r="X615" s="342"/>
      <c r="Y615" s="440"/>
      <c r="Z615" s="365"/>
      <c r="AA615" s="442"/>
      <c r="AB615" s="365"/>
      <c r="AC615" s="442"/>
      <c r="AD615" s="365"/>
      <c r="AE615" s="442"/>
      <c r="AF615" s="365"/>
      <c r="AG615" s="442"/>
      <c r="AH615" s="365"/>
      <c r="AI615" s="442"/>
    </row>
    <row r="616" spans="2:35" ht="22.5">
      <c r="B616" s="447"/>
      <c r="C616" s="444" t="s">
        <v>3033</v>
      </c>
      <c r="D616" s="350"/>
      <c r="E616" s="927">
        <v>20</v>
      </c>
      <c r="F616" s="438" t="s">
        <v>108</v>
      </c>
      <c r="G616" s="350" t="s">
        <v>2540</v>
      </c>
      <c r="H616" s="438"/>
      <c r="I616" s="446" t="s">
        <v>2487</v>
      </c>
      <c r="J616" s="446">
        <v>150</v>
      </c>
      <c r="K616" s="439">
        <f t="shared" si="61"/>
        <v>3000</v>
      </c>
      <c r="L616" s="342"/>
      <c r="M616" s="440"/>
      <c r="N616" s="342"/>
      <c r="O616" s="440"/>
      <c r="P616" s="342"/>
      <c r="Q616" s="440"/>
      <c r="R616" s="342">
        <v>7</v>
      </c>
      <c r="S616" s="440">
        <f t="shared" si="62"/>
        <v>1050</v>
      </c>
      <c r="T616" s="342">
        <v>7</v>
      </c>
      <c r="U616" s="440">
        <f t="shared" si="63"/>
        <v>1050</v>
      </c>
      <c r="V616" s="342">
        <v>6</v>
      </c>
      <c r="W616" s="440">
        <f t="shared" si="64"/>
        <v>900</v>
      </c>
      <c r="X616" s="342"/>
      <c r="Y616" s="440"/>
      <c r="Z616" s="365"/>
      <c r="AA616" s="442"/>
      <c r="AB616" s="365"/>
      <c r="AC616" s="442"/>
      <c r="AD616" s="365"/>
      <c r="AE616" s="442"/>
      <c r="AF616" s="365"/>
      <c r="AG616" s="442"/>
      <c r="AH616" s="365"/>
      <c r="AI616" s="442"/>
    </row>
    <row r="617" spans="2:35" ht="22.5">
      <c r="B617" s="447"/>
      <c r="C617" s="444" t="s">
        <v>3034</v>
      </c>
      <c r="D617" s="350"/>
      <c r="E617" s="927">
        <v>20</v>
      </c>
      <c r="F617" s="438" t="s">
        <v>108</v>
      </c>
      <c r="G617" s="350" t="s">
        <v>2540</v>
      </c>
      <c r="H617" s="438"/>
      <c r="I617" s="446" t="s">
        <v>2487</v>
      </c>
      <c r="J617" s="446">
        <v>150</v>
      </c>
      <c r="K617" s="439">
        <f t="shared" si="61"/>
        <v>3000</v>
      </c>
      <c r="L617" s="342"/>
      <c r="M617" s="440"/>
      <c r="N617" s="342"/>
      <c r="O617" s="440"/>
      <c r="P617" s="342"/>
      <c r="Q617" s="440"/>
      <c r="R617" s="342">
        <v>7</v>
      </c>
      <c r="S617" s="440">
        <f t="shared" si="62"/>
        <v>1050</v>
      </c>
      <c r="T617" s="342">
        <v>7</v>
      </c>
      <c r="U617" s="440">
        <f t="shared" si="63"/>
        <v>1050</v>
      </c>
      <c r="V617" s="342">
        <v>6</v>
      </c>
      <c r="W617" s="440">
        <f t="shared" si="64"/>
        <v>900</v>
      </c>
      <c r="X617" s="342"/>
      <c r="Y617" s="440"/>
      <c r="Z617" s="365"/>
      <c r="AA617" s="442"/>
      <c r="AB617" s="365"/>
      <c r="AC617" s="442"/>
      <c r="AD617" s="365"/>
      <c r="AE617" s="442"/>
      <c r="AF617" s="365"/>
      <c r="AG617" s="442"/>
      <c r="AH617" s="365"/>
      <c r="AI617" s="442"/>
    </row>
    <row r="618" spans="2:35" ht="22.5">
      <c r="B618" s="447"/>
      <c r="C618" s="444" t="s">
        <v>3035</v>
      </c>
      <c r="D618" s="350"/>
      <c r="E618" s="927">
        <v>20</v>
      </c>
      <c r="F618" s="438" t="s">
        <v>108</v>
      </c>
      <c r="G618" s="350" t="s">
        <v>2540</v>
      </c>
      <c r="H618" s="438"/>
      <c r="I618" s="446" t="s">
        <v>2487</v>
      </c>
      <c r="J618" s="446">
        <v>150</v>
      </c>
      <c r="K618" s="439">
        <f t="shared" si="61"/>
        <v>3000</v>
      </c>
      <c r="L618" s="342"/>
      <c r="M618" s="440"/>
      <c r="N618" s="342"/>
      <c r="O618" s="440"/>
      <c r="P618" s="342"/>
      <c r="Q618" s="440"/>
      <c r="R618" s="342">
        <v>7</v>
      </c>
      <c r="S618" s="440">
        <f t="shared" si="62"/>
        <v>1050</v>
      </c>
      <c r="T618" s="342">
        <v>7</v>
      </c>
      <c r="U618" s="440">
        <f t="shared" si="63"/>
        <v>1050</v>
      </c>
      <c r="V618" s="342">
        <v>6</v>
      </c>
      <c r="W618" s="440">
        <f t="shared" si="64"/>
        <v>900</v>
      </c>
      <c r="X618" s="342"/>
      <c r="Y618" s="440"/>
      <c r="Z618" s="365"/>
      <c r="AA618" s="442"/>
      <c r="AB618" s="365"/>
      <c r="AC618" s="442"/>
      <c r="AD618" s="365"/>
      <c r="AE618" s="442"/>
      <c r="AF618" s="365"/>
      <c r="AG618" s="442"/>
      <c r="AH618" s="365"/>
      <c r="AI618" s="442"/>
    </row>
    <row r="619" spans="2:35" ht="22.5">
      <c r="B619" s="447"/>
      <c r="C619" s="444" t="s">
        <v>3036</v>
      </c>
      <c r="D619" s="350"/>
      <c r="E619" s="927">
        <v>20</v>
      </c>
      <c r="F619" s="438" t="s">
        <v>108</v>
      </c>
      <c r="G619" s="350" t="s">
        <v>2540</v>
      </c>
      <c r="H619" s="438"/>
      <c r="I619" s="446" t="s">
        <v>2487</v>
      </c>
      <c r="J619" s="446">
        <v>150</v>
      </c>
      <c r="K619" s="439">
        <f t="shared" si="61"/>
        <v>3000</v>
      </c>
      <c r="L619" s="342"/>
      <c r="M619" s="440"/>
      <c r="N619" s="342"/>
      <c r="O619" s="440"/>
      <c r="P619" s="342"/>
      <c r="Q619" s="440"/>
      <c r="R619" s="342">
        <v>7</v>
      </c>
      <c r="S619" s="440">
        <f t="shared" si="62"/>
        <v>1050</v>
      </c>
      <c r="T619" s="342">
        <v>7</v>
      </c>
      <c r="U619" s="440">
        <f t="shared" si="63"/>
        <v>1050</v>
      </c>
      <c r="V619" s="342">
        <v>6</v>
      </c>
      <c r="W619" s="440">
        <f t="shared" si="64"/>
        <v>900</v>
      </c>
      <c r="X619" s="342"/>
      <c r="Y619" s="440"/>
      <c r="Z619" s="365"/>
      <c r="AA619" s="442"/>
      <c r="AB619" s="365"/>
      <c r="AC619" s="442"/>
      <c r="AD619" s="365"/>
      <c r="AE619" s="442"/>
      <c r="AF619" s="365"/>
      <c r="AG619" s="442"/>
      <c r="AH619" s="365"/>
      <c r="AI619" s="442"/>
    </row>
    <row r="620" spans="2:35" ht="22.5">
      <c r="B620" s="447"/>
      <c r="C620" s="444" t="s">
        <v>3037</v>
      </c>
      <c r="D620" s="350"/>
      <c r="E620" s="924">
        <v>300</v>
      </c>
      <c r="F620" s="438" t="s">
        <v>108</v>
      </c>
      <c r="G620" s="350" t="s">
        <v>2540</v>
      </c>
      <c r="H620" s="438"/>
      <c r="I620" s="446" t="s">
        <v>2487</v>
      </c>
      <c r="J620" s="446">
        <v>5</v>
      </c>
      <c r="K620" s="439">
        <f t="shared" si="61"/>
        <v>1500</v>
      </c>
      <c r="L620" s="342"/>
      <c r="M620" s="440"/>
      <c r="N620" s="342"/>
      <c r="O620" s="440"/>
      <c r="P620" s="342"/>
      <c r="Q620" s="440"/>
      <c r="R620" s="342">
        <v>100</v>
      </c>
      <c r="S620" s="440">
        <f t="shared" si="62"/>
        <v>500</v>
      </c>
      <c r="T620" s="342">
        <v>100</v>
      </c>
      <c r="U620" s="440">
        <f t="shared" si="63"/>
        <v>500</v>
      </c>
      <c r="V620" s="342">
        <v>100</v>
      </c>
      <c r="W620" s="440">
        <f t="shared" si="64"/>
        <v>500</v>
      </c>
      <c r="X620" s="342"/>
      <c r="Y620" s="440"/>
      <c r="Z620" s="365"/>
      <c r="AA620" s="442"/>
      <c r="AB620" s="365"/>
      <c r="AC620" s="442"/>
      <c r="AD620" s="365"/>
      <c r="AE620" s="442"/>
      <c r="AF620" s="365"/>
      <c r="AG620" s="442"/>
      <c r="AH620" s="365"/>
      <c r="AI620" s="442"/>
    </row>
    <row r="621" spans="2:35" ht="22.5">
      <c r="B621" s="447"/>
      <c r="C621" s="444" t="s">
        <v>3038</v>
      </c>
      <c r="D621" s="350"/>
      <c r="E621" s="924">
        <v>300</v>
      </c>
      <c r="F621" s="438" t="s">
        <v>108</v>
      </c>
      <c r="G621" s="350" t="s">
        <v>2540</v>
      </c>
      <c r="H621" s="438"/>
      <c r="I621" s="446" t="s">
        <v>2487</v>
      </c>
      <c r="J621" s="446">
        <v>50</v>
      </c>
      <c r="K621" s="439">
        <f t="shared" si="61"/>
        <v>15000</v>
      </c>
      <c r="L621" s="342"/>
      <c r="M621" s="440"/>
      <c r="N621" s="342"/>
      <c r="O621" s="440"/>
      <c r="P621" s="342"/>
      <c r="Q621" s="440"/>
      <c r="R621" s="342">
        <v>100</v>
      </c>
      <c r="S621" s="440">
        <f t="shared" si="62"/>
        <v>5000</v>
      </c>
      <c r="T621" s="342">
        <v>100</v>
      </c>
      <c r="U621" s="440">
        <f t="shared" si="63"/>
        <v>5000</v>
      </c>
      <c r="V621" s="342">
        <v>100</v>
      </c>
      <c r="W621" s="440">
        <f t="shared" si="64"/>
        <v>5000</v>
      </c>
      <c r="X621" s="342"/>
      <c r="Y621" s="440"/>
      <c r="Z621" s="365"/>
      <c r="AA621" s="442"/>
      <c r="AB621" s="365"/>
      <c r="AC621" s="442"/>
      <c r="AD621" s="365"/>
      <c r="AE621" s="442"/>
      <c r="AF621" s="365"/>
      <c r="AG621" s="442"/>
      <c r="AH621" s="365"/>
      <c r="AI621" s="442"/>
    </row>
    <row r="622" spans="2:35" ht="22.5">
      <c r="B622" s="447"/>
      <c r="C622" s="444" t="s">
        <v>3039</v>
      </c>
      <c r="D622" s="350"/>
      <c r="E622" s="924">
        <v>300</v>
      </c>
      <c r="F622" s="438" t="s">
        <v>108</v>
      </c>
      <c r="G622" s="350" t="s">
        <v>2540</v>
      </c>
      <c r="H622" s="438"/>
      <c r="I622" s="446" t="s">
        <v>2487</v>
      </c>
      <c r="J622" s="446">
        <v>5</v>
      </c>
      <c r="K622" s="439">
        <f t="shared" si="61"/>
        <v>1500</v>
      </c>
      <c r="L622" s="342"/>
      <c r="M622" s="440"/>
      <c r="N622" s="342"/>
      <c r="O622" s="440"/>
      <c r="P622" s="342"/>
      <c r="Q622" s="440"/>
      <c r="R622" s="342">
        <v>100</v>
      </c>
      <c r="S622" s="440">
        <f t="shared" si="62"/>
        <v>500</v>
      </c>
      <c r="T622" s="342">
        <v>100</v>
      </c>
      <c r="U622" s="440">
        <f t="shared" si="63"/>
        <v>500</v>
      </c>
      <c r="V622" s="342">
        <v>100</v>
      </c>
      <c r="W622" s="440">
        <f t="shared" si="64"/>
        <v>500</v>
      </c>
      <c r="X622" s="342"/>
      <c r="Y622" s="440"/>
      <c r="Z622" s="365"/>
      <c r="AA622" s="442"/>
      <c r="AB622" s="365"/>
      <c r="AC622" s="442"/>
      <c r="AD622" s="365"/>
      <c r="AE622" s="442"/>
      <c r="AF622" s="365"/>
      <c r="AG622" s="442"/>
      <c r="AH622" s="365"/>
      <c r="AI622" s="442"/>
    </row>
    <row r="623" spans="2:35" ht="22.5">
      <c r="B623" s="447"/>
      <c r="C623" s="444" t="s">
        <v>3040</v>
      </c>
      <c r="D623" s="350"/>
      <c r="E623" s="924">
        <v>300</v>
      </c>
      <c r="F623" s="438" t="s">
        <v>108</v>
      </c>
      <c r="G623" s="350" t="s">
        <v>2540</v>
      </c>
      <c r="H623" s="438"/>
      <c r="I623" s="446" t="s">
        <v>2487</v>
      </c>
      <c r="J623" s="446">
        <v>150</v>
      </c>
      <c r="K623" s="439">
        <f t="shared" si="61"/>
        <v>45000</v>
      </c>
      <c r="L623" s="342"/>
      <c r="M623" s="440"/>
      <c r="N623" s="342"/>
      <c r="O623" s="440"/>
      <c r="P623" s="342"/>
      <c r="Q623" s="440"/>
      <c r="R623" s="342">
        <v>100</v>
      </c>
      <c r="S623" s="440">
        <f t="shared" si="62"/>
        <v>15000</v>
      </c>
      <c r="T623" s="342">
        <v>100</v>
      </c>
      <c r="U623" s="440">
        <f t="shared" si="63"/>
        <v>15000</v>
      </c>
      <c r="V623" s="342">
        <v>100</v>
      </c>
      <c r="W623" s="440">
        <f t="shared" si="64"/>
        <v>15000</v>
      </c>
      <c r="X623" s="342"/>
      <c r="Y623" s="440"/>
      <c r="Z623" s="365"/>
      <c r="AA623" s="442"/>
      <c r="AB623" s="365"/>
      <c r="AC623" s="442"/>
      <c r="AD623" s="365"/>
      <c r="AE623" s="442"/>
      <c r="AF623" s="365"/>
      <c r="AG623" s="442"/>
      <c r="AH623" s="365"/>
      <c r="AI623" s="442"/>
    </row>
    <row r="624" spans="2:35" ht="22.5">
      <c r="B624" s="447"/>
      <c r="C624" s="444" t="s">
        <v>3041</v>
      </c>
      <c r="D624" s="350"/>
      <c r="E624" s="927">
        <v>10</v>
      </c>
      <c r="F624" s="438" t="s">
        <v>108</v>
      </c>
      <c r="G624" s="350" t="s">
        <v>2540</v>
      </c>
      <c r="H624" s="438"/>
      <c r="I624" s="446" t="s">
        <v>2487</v>
      </c>
      <c r="J624" s="446">
        <v>118</v>
      </c>
      <c r="K624" s="439">
        <f t="shared" si="61"/>
        <v>1180</v>
      </c>
      <c r="L624" s="342"/>
      <c r="M624" s="440"/>
      <c r="N624" s="342"/>
      <c r="O624" s="440"/>
      <c r="P624" s="342"/>
      <c r="Q624" s="440"/>
      <c r="R624" s="342">
        <v>3</v>
      </c>
      <c r="S624" s="440">
        <f t="shared" si="62"/>
        <v>354</v>
      </c>
      <c r="T624" s="342">
        <v>3</v>
      </c>
      <c r="U624" s="440">
        <f t="shared" si="63"/>
        <v>354</v>
      </c>
      <c r="V624" s="342">
        <v>4</v>
      </c>
      <c r="W624" s="440">
        <f t="shared" si="64"/>
        <v>472</v>
      </c>
      <c r="X624" s="342"/>
      <c r="Y624" s="440"/>
      <c r="Z624" s="365"/>
      <c r="AA624" s="442"/>
      <c r="AB624" s="365"/>
      <c r="AC624" s="442"/>
      <c r="AD624" s="365"/>
      <c r="AE624" s="442"/>
      <c r="AF624" s="365"/>
      <c r="AG624" s="442"/>
      <c r="AH624" s="365"/>
      <c r="AI624" s="442"/>
    </row>
    <row r="625" spans="2:35" ht="22.5">
      <c r="B625" s="447"/>
      <c r="C625" s="444" t="s">
        <v>3042</v>
      </c>
      <c r="D625" s="350"/>
      <c r="E625" s="927">
        <v>10</v>
      </c>
      <c r="F625" s="438" t="s">
        <v>108</v>
      </c>
      <c r="G625" s="350" t="s">
        <v>2540</v>
      </c>
      <c r="H625" s="438"/>
      <c r="I625" s="446" t="s">
        <v>2487</v>
      </c>
      <c r="J625" s="446">
        <v>118</v>
      </c>
      <c r="K625" s="439">
        <f t="shared" si="61"/>
        <v>1180</v>
      </c>
      <c r="L625" s="342"/>
      <c r="M625" s="440"/>
      <c r="N625" s="342"/>
      <c r="O625" s="440"/>
      <c r="P625" s="342"/>
      <c r="Q625" s="440"/>
      <c r="R625" s="342">
        <v>3</v>
      </c>
      <c r="S625" s="440">
        <f t="shared" si="62"/>
        <v>354</v>
      </c>
      <c r="T625" s="342">
        <v>3</v>
      </c>
      <c r="U625" s="440">
        <f t="shared" si="63"/>
        <v>354</v>
      </c>
      <c r="V625" s="342">
        <v>4</v>
      </c>
      <c r="W625" s="440">
        <f t="shared" si="64"/>
        <v>472</v>
      </c>
      <c r="X625" s="342"/>
      <c r="Y625" s="440"/>
      <c r="Z625" s="365"/>
      <c r="AA625" s="442"/>
      <c r="AB625" s="365"/>
      <c r="AC625" s="442"/>
      <c r="AD625" s="365"/>
      <c r="AE625" s="442"/>
      <c r="AF625" s="365"/>
      <c r="AG625" s="442"/>
      <c r="AH625" s="365"/>
      <c r="AI625" s="442"/>
    </row>
    <row r="626" spans="2:35" ht="22.5">
      <c r="B626" s="447"/>
      <c r="C626" s="444" t="s">
        <v>3043</v>
      </c>
      <c r="D626" s="350"/>
      <c r="E626" s="927">
        <v>10</v>
      </c>
      <c r="F626" s="438" t="s">
        <v>108</v>
      </c>
      <c r="G626" s="350" t="s">
        <v>2540</v>
      </c>
      <c r="H626" s="438"/>
      <c r="I626" s="446" t="s">
        <v>2487</v>
      </c>
      <c r="J626" s="446">
        <v>118</v>
      </c>
      <c r="K626" s="439">
        <f t="shared" si="61"/>
        <v>1180</v>
      </c>
      <c r="L626" s="342"/>
      <c r="M626" s="440"/>
      <c r="N626" s="342"/>
      <c r="O626" s="440"/>
      <c r="P626" s="342"/>
      <c r="Q626" s="440"/>
      <c r="R626" s="342">
        <v>3</v>
      </c>
      <c r="S626" s="440">
        <f t="shared" si="62"/>
        <v>354</v>
      </c>
      <c r="T626" s="342">
        <v>3</v>
      </c>
      <c r="U626" s="440">
        <f t="shared" si="63"/>
        <v>354</v>
      </c>
      <c r="V626" s="342">
        <v>4</v>
      </c>
      <c r="W626" s="440">
        <f t="shared" si="64"/>
        <v>472</v>
      </c>
      <c r="X626" s="342"/>
      <c r="Y626" s="440"/>
      <c r="Z626" s="365"/>
      <c r="AA626" s="442"/>
      <c r="AB626" s="365"/>
      <c r="AC626" s="442"/>
      <c r="AD626" s="365"/>
      <c r="AE626" s="442"/>
      <c r="AF626" s="365"/>
      <c r="AG626" s="442"/>
      <c r="AH626" s="365"/>
      <c r="AI626" s="442"/>
    </row>
    <row r="627" spans="2:35" ht="22.5">
      <c r="B627" s="447"/>
      <c r="C627" s="444" t="s">
        <v>3044</v>
      </c>
      <c r="D627" s="350"/>
      <c r="E627" s="927">
        <v>5</v>
      </c>
      <c r="F627" s="438" t="s">
        <v>2901</v>
      </c>
      <c r="G627" s="350" t="s">
        <v>2540</v>
      </c>
      <c r="H627" s="438"/>
      <c r="I627" s="446" t="s">
        <v>2487</v>
      </c>
      <c r="J627" s="446">
        <v>231</v>
      </c>
      <c r="K627" s="439">
        <f t="shared" si="61"/>
        <v>1155</v>
      </c>
      <c r="L627" s="342"/>
      <c r="M627" s="440"/>
      <c r="N627" s="342"/>
      <c r="O627" s="440"/>
      <c r="P627" s="342"/>
      <c r="Q627" s="440"/>
      <c r="R627" s="342">
        <v>2</v>
      </c>
      <c r="S627" s="440">
        <f t="shared" si="62"/>
        <v>462</v>
      </c>
      <c r="T627" s="342">
        <v>2</v>
      </c>
      <c r="U627" s="440">
        <f t="shared" si="63"/>
        <v>462</v>
      </c>
      <c r="V627" s="342">
        <v>1</v>
      </c>
      <c r="W627" s="440">
        <f t="shared" si="64"/>
        <v>231</v>
      </c>
      <c r="X627" s="342"/>
      <c r="Y627" s="440"/>
      <c r="Z627" s="365"/>
      <c r="AA627" s="442"/>
      <c r="AB627" s="365"/>
      <c r="AC627" s="442"/>
      <c r="AD627" s="365"/>
      <c r="AE627" s="442"/>
      <c r="AF627" s="365"/>
      <c r="AG627" s="442"/>
      <c r="AH627" s="365"/>
      <c r="AI627" s="442"/>
    </row>
    <row r="628" spans="2:35" ht="22.5">
      <c r="B628" s="447"/>
      <c r="C628" s="444" t="s">
        <v>3045</v>
      </c>
      <c r="D628" s="350"/>
      <c r="E628" s="927">
        <v>5</v>
      </c>
      <c r="F628" s="438" t="s">
        <v>2901</v>
      </c>
      <c r="G628" s="350" t="s">
        <v>2540</v>
      </c>
      <c r="H628" s="438"/>
      <c r="I628" s="446" t="s">
        <v>2487</v>
      </c>
      <c r="J628" s="446">
        <v>231</v>
      </c>
      <c r="K628" s="439">
        <f t="shared" si="61"/>
        <v>1155</v>
      </c>
      <c r="L628" s="342"/>
      <c r="M628" s="440"/>
      <c r="N628" s="342"/>
      <c r="O628" s="440"/>
      <c r="P628" s="342"/>
      <c r="Q628" s="440"/>
      <c r="R628" s="342">
        <v>2</v>
      </c>
      <c r="S628" s="440">
        <f t="shared" si="62"/>
        <v>462</v>
      </c>
      <c r="T628" s="342">
        <v>2</v>
      </c>
      <c r="U628" s="440">
        <f t="shared" si="63"/>
        <v>462</v>
      </c>
      <c r="V628" s="342">
        <v>1</v>
      </c>
      <c r="W628" s="440">
        <f t="shared" si="64"/>
        <v>231</v>
      </c>
      <c r="X628" s="342"/>
      <c r="Y628" s="440"/>
      <c r="Z628" s="365"/>
      <c r="AA628" s="442"/>
      <c r="AB628" s="365"/>
      <c r="AC628" s="442"/>
      <c r="AD628" s="365"/>
      <c r="AE628" s="442"/>
      <c r="AF628" s="365"/>
      <c r="AG628" s="442"/>
      <c r="AH628" s="365"/>
      <c r="AI628" s="442"/>
    </row>
    <row r="629" spans="2:35" ht="22.5">
      <c r="B629" s="447"/>
      <c r="C629" s="444" t="s">
        <v>3046</v>
      </c>
      <c r="D629" s="350"/>
      <c r="E629" s="927">
        <v>5</v>
      </c>
      <c r="F629" s="438" t="s">
        <v>2901</v>
      </c>
      <c r="G629" s="350" t="s">
        <v>2540</v>
      </c>
      <c r="H629" s="438"/>
      <c r="I629" s="446" t="s">
        <v>2487</v>
      </c>
      <c r="J629" s="446">
        <v>231</v>
      </c>
      <c r="K629" s="439">
        <f t="shared" si="61"/>
        <v>1155</v>
      </c>
      <c r="L629" s="342"/>
      <c r="M629" s="440"/>
      <c r="N629" s="342"/>
      <c r="O629" s="440"/>
      <c r="P629" s="342"/>
      <c r="Q629" s="440"/>
      <c r="R629" s="342">
        <v>2</v>
      </c>
      <c r="S629" s="440">
        <f t="shared" si="62"/>
        <v>462</v>
      </c>
      <c r="T629" s="342">
        <v>2</v>
      </c>
      <c r="U629" s="440">
        <f t="shared" si="63"/>
        <v>462</v>
      </c>
      <c r="V629" s="342">
        <v>1</v>
      </c>
      <c r="W629" s="440">
        <f t="shared" si="64"/>
        <v>231</v>
      </c>
      <c r="X629" s="342"/>
      <c r="Y629" s="440"/>
      <c r="Z629" s="365"/>
      <c r="AA629" s="442"/>
      <c r="AB629" s="365"/>
      <c r="AC629" s="442"/>
      <c r="AD629" s="365"/>
      <c r="AE629" s="442"/>
      <c r="AF629" s="365"/>
      <c r="AG629" s="442"/>
      <c r="AH629" s="365"/>
      <c r="AI629" s="442"/>
    </row>
    <row r="630" spans="2:35" ht="22.5">
      <c r="B630" s="447"/>
      <c r="C630" s="444" t="s">
        <v>3047</v>
      </c>
      <c r="D630" s="350"/>
      <c r="E630" s="927">
        <v>5</v>
      </c>
      <c r="F630" s="438" t="s">
        <v>2901</v>
      </c>
      <c r="G630" s="350" t="s">
        <v>2540</v>
      </c>
      <c r="H630" s="438"/>
      <c r="I630" s="446" t="s">
        <v>2487</v>
      </c>
      <c r="J630" s="446">
        <v>231</v>
      </c>
      <c r="K630" s="439">
        <f t="shared" si="61"/>
        <v>1155</v>
      </c>
      <c r="L630" s="342"/>
      <c r="M630" s="440"/>
      <c r="N630" s="342"/>
      <c r="O630" s="440"/>
      <c r="P630" s="342"/>
      <c r="Q630" s="440"/>
      <c r="R630" s="342">
        <v>2</v>
      </c>
      <c r="S630" s="440">
        <f t="shared" si="62"/>
        <v>462</v>
      </c>
      <c r="T630" s="342">
        <v>2</v>
      </c>
      <c r="U630" s="440">
        <f t="shared" si="63"/>
        <v>462</v>
      </c>
      <c r="V630" s="342">
        <v>1</v>
      </c>
      <c r="W630" s="440">
        <f t="shared" si="64"/>
        <v>231</v>
      </c>
      <c r="X630" s="342"/>
      <c r="Y630" s="440"/>
      <c r="Z630" s="365"/>
      <c r="AA630" s="442"/>
      <c r="AB630" s="365"/>
      <c r="AC630" s="442"/>
      <c r="AD630" s="365"/>
      <c r="AE630" s="442"/>
      <c r="AF630" s="365"/>
      <c r="AG630" s="442"/>
      <c r="AH630" s="365"/>
      <c r="AI630" s="442"/>
    </row>
    <row r="631" spans="2:35" ht="22.5">
      <c r="B631" s="447"/>
      <c r="C631" s="444" t="s">
        <v>3048</v>
      </c>
      <c r="D631" s="350"/>
      <c r="E631" s="927">
        <v>5</v>
      </c>
      <c r="F631" s="438" t="s">
        <v>2901</v>
      </c>
      <c r="G631" s="350" t="s">
        <v>2540</v>
      </c>
      <c r="H631" s="438"/>
      <c r="I631" s="446" t="s">
        <v>2487</v>
      </c>
      <c r="J631" s="446">
        <v>231</v>
      </c>
      <c r="K631" s="439">
        <f t="shared" si="61"/>
        <v>1155</v>
      </c>
      <c r="L631" s="342"/>
      <c r="M631" s="440"/>
      <c r="N631" s="342"/>
      <c r="O631" s="440"/>
      <c r="P631" s="342"/>
      <c r="Q631" s="440"/>
      <c r="R631" s="342">
        <v>2</v>
      </c>
      <c r="S631" s="440">
        <f t="shared" si="62"/>
        <v>462</v>
      </c>
      <c r="T631" s="342">
        <v>2</v>
      </c>
      <c r="U631" s="440">
        <f t="shared" si="63"/>
        <v>462</v>
      </c>
      <c r="V631" s="342">
        <v>1</v>
      </c>
      <c r="W631" s="440">
        <f t="shared" si="64"/>
        <v>231</v>
      </c>
      <c r="X631" s="342"/>
      <c r="Y631" s="440"/>
      <c r="Z631" s="365"/>
      <c r="AA631" s="442"/>
      <c r="AB631" s="365"/>
      <c r="AC631" s="442"/>
      <c r="AD631" s="365"/>
      <c r="AE631" s="442"/>
      <c r="AF631" s="365"/>
      <c r="AG631" s="442"/>
      <c r="AH631" s="365"/>
      <c r="AI631" s="442"/>
    </row>
    <row r="632" spans="2:35" ht="22.5">
      <c r="B632" s="447"/>
      <c r="C632" s="444" t="s">
        <v>3049</v>
      </c>
      <c r="D632" s="350"/>
      <c r="E632" s="924">
        <v>70</v>
      </c>
      <c r="F632" s="438" t="s">
        <v>115</v>
      </c>
      <c r="G632" s="350" t="s">
        <v>2540</v>
      </c>
      <c r="H632" s="438"/>
      <c r="I632" s="446" t="s">
        <v>2487</v>
      </c>
      <c r="J632" s="446">
        <v>54</v>
      </c>
      <c r="K632" s="439">
        <f t="shared" si="61"/>
        <v>3780</v>
      </c>
      <c r="L632" s="342"/>
      <c r="M632" s="440"/>
      <c r="N632" s="342"/>
      <c r="O632" s="440"/>
      <c r="P632" s="342"/>
      <c r="Q632" s="440"/>
      <c r="R632" s="342">
        <v>23</v>
      </c>
      <c r="S632" s="440">
        <f t="shared" si="62"/>
        <v>1242</v>
      </c>
      <c r="T632" s="342">
        <v>23</v>
      </c>
      <c r="U632" s="440">
        <f t="shared" si="63"/>
        <v>1242</v>
      </c>
      <c r="V632" s="342">
        <v>24</v>
      </c>
      <c r="W632" s="440">
        <f t="shared" si="64"/>
        <v>1296</v>
      </c>
      <c r="X632" s="342"/>
      <c r="Y632" s="440"/>
      <c r="Z632" s="365"/>
      <c r="AA632" s="442"/>
      <c r="AB632" s="365"/>
      <c r="AC632" s="442"/>
      <c r="AD632" s="365"/>
      <c r="AE632" s="442"/>
      <c r="AF632" s="365"/>
      <c r="AG632" s="442"/>
      <c r="AH632" s="365"/>
      <c r="AI632" s="442"/>
    </row>
    <row r="633" spans="2:35" ht="22.5">
      <c r="B633" s="447"/>
      <c r="C633" s="444" t="s">
        <v>3050</v>
      </c>
      <c r="D633" s="350"/>
      <c r="E633" s="924">
        <v>5</v>
      </c>
      <c r="F633" s="438" t="s">
        <v>2730</v>
      </c>
      <c r="G633" s="350" t="s">
        <v>2540</v>
      </c>
      <c r="H633" s="438"/>
      <c r="I633" s="446" t="s">
        <v>2487</v>
      </c>
      <c r="J633" s="446">
        <v>43</v>
      </c>
      <c r="K633" s="439">
        <f t="shared" si="61"/>
        <v>215</v>
      </c>
      <c r="L633" s="342"/>
      <c r="M633" s="440"/>
      <c r="N633" s="342"/>
      <c r="O633" s="440"/>
      <c r="P633" s="342"/>
      <c r="Q633" s="440"/>
      <c r="R633" s="342">
        <v>2</v>
      </c>
      <c r="S633" s="440">
        <f t="shared" si="62"/>
        <v>86</v>
      </c>
      <c r="T633" s="342">
        <v>2</v>
      </c>
      <c r="U633" s="440">
        <f t="shared" si="63"/>
        <v>86</v>
      </c>
      <c r="V633" s="342">
        <v>1</v>
      </c>
      <c r="W633" s="440">
        <f t="shared" si="64"/>
        <v>43</v>
      </c>
      <c r="X633" s="342"/>
      <c r="Y633" s="440"/>
      <c r="Z633" s="365"/>
      <c r="AA633" s="442"/>
      <c r="AB633" s="365"/>
      <c r="AC633" s="442"/>
      <c r="AD633" s="365"/>
      <c r="AE633" s="442"/>
      <c r="AF633" s="365"/>
      <c r="AG633" s="442"/>
      <c r="AH633" s="365"/>
      <c r="AI633" s="442"/>
    </row>
    <row r="634" spans="2:35" ht="22.5">
      <c r="B634" s="447"/>
      <c r="C634" s="444" t="s">
        <v>3051</v>
      </c>
      <c r="D634" s="350"/>
      <c r="E634" s="924">
        <v>5</v>
      </c>
      <c r="F634" s="438" t="s">
        <v>2730</v>
      </c>
      <c r="G634" s="350" t="s">
        <v>2540</v>
      </c>
      <c r="H634" s="438"/>
      <c r="I634" s="446" t="s">
        <v>2487</v>
      </c>
      <c r="J634" s="446">
        <v>43</v>
      </c>
      <c r="K634" s="439">
        <f t="shared" si="61"/>
        <v>215</v>
      </c>
      <c r="L634" s="342"/>
      <c r="M634" s="440"/>
      <c r="N634" s="342"/>
      <c r="O634" s="440"/>
      <c r="P634" s="342"/>
      <c r="Q634" s="440"/>
      <c r="R634" s="342">
        <v>2</v>
      </c>
      <c r="S634" s="440">
        <f t="shared" si="62"/>
        <v>86</v>
      </c>
      <c r="T634" s="342">
        <v>2</v>
      </c>
      <c r="U634" s="440">
        <f t="shared" si="63"/>
        <v>86</v>
      </c>
      <c r="V634" s="342">
        <v>1</v>
      </c>
      <c r="W634" s="440">
        <f t="shared" si="64"/>
        <v>43</v>
      </c>
      <c r="X634" s="342"/>
      <c r="Y634" s="440"/>
      <c r="Z634" s="365"/>
      <c r="AA634" s="442"/>
      <c r="AB634" s="365"/>
      <c r="AC634" s="442"/>
      <c r="AD634" s="365"/>
      <c r="AE634" s="442"/>
      <c r="AF634" s="365"/>
      <c r="AG634" s="442"/>
      <c r="AH634" s="365"/>
      <c r="AI634" s="442"/>
    </row>
    <row r="635" spans="2:35" ht="22.5">
      <c r="B635" s="447"/>
      <c r="C635" s="444" t="s">
        <v>3052</v>
      </c>
      <c r="D635" s="350"/>
      <c r="E635" s="924">
        <v>5</v>
      </c>
      <c r="F635" s="438" t="s">
        <v>2730</v>
      </c>
      <c r="G635" s="350" t="s">
        <v>2540</v>
      </c>
      <c r="H635" s="438"/>
      <c r="I635" s="446" t="s">
        <v>2487</v>
      </c>
      <c r="J635" s="446">
        <v>43</v>
      </c>
      <c r="K635" s="439">
        <f t="shared" si="61"/>
        <v>215</v>
      </c>
      <c r="L635" s="342"/>
      <c r="M635" s="440"/>
      <c r="N635" s="342"/>
      <c r="O635" s="440"/>
      <c r="P635" s="342"/>
      <c r="Q635" s="440"/>
      <c r="R635" s="342">
        <v>2</v>
      </c>
      <c r="S635" s="440">
        <f t="shared" si="62"/>
        <v>86</v>
      </c>
      <c r="T635" s="342">
        <v>2</v>
      </c>
      <c r="U635" s="440">
        <f t="shared" si="63"/>
        <v>86</v>
      </c>
      <c r="V635" s="342">
        <v>1</v>
      </c>
      <c r="W635" s="440">
        <f t="shared" si="64"/>
        <v>43</v>
      </c>
      <c r="X635" s="342"/>
      <c r="Y635" s="440"/>
      <c r="Z635" s="365"/>
      <c r="AA635" s="442"/>
      <c r="AB635" s="365"/>
      <c r="AC635" s="442"/>
      <c r="AD635" s="365"/>
      <c r="AE635" s="442"/>
      <c r="AF635" s="365"/>
      <c r="AG635" s="442"/>
      <c r="AH635" s="365"/>
      <c r="AI635" s="442"/>
    </row>
    <row r="636" spans="2:35" ht="22.5">
      <c r="B636" s="447"/>
      <c r="C636" s="444" t="s">
        <v>3053</v>
      </c>
      <c r="D636" s="350"/>
      <c r="E636" s="924">
        <v>5</v>
      </c>
      <c r="F636" s="438" t="s">
        <v>2730</v>
      </c>
      <c r="G636" s="350" t="s">
        <v>2540</v>
      </c>
      <c r="H636" s="438"/>
      <c r="I636" s="446" t="s">
        <v>2487</v>
      </c>
      <c r="J636" s="446">
        <v>43</v>
      </c>
      <c r="K636" s="439">
        <f t="shared" si="61"/>
        <v>215</v>
      </c>
      <c r="L636" s="342"/>
      <c r="M636" s="440"/>
      <c r="N636" s="342"/>
      <c r="O636" s="440"/>
      <c r="P636" s="342"/>
      <c r="Q636" s="440"/>
      <c r="R636" s="342">
        <v>2</v>
      </c>
      <c r="S636" s="440">
        <f t="shared" si="62"/>
        <v>86</v>
      </c>
      <c r="T636" s="342">
        <v>2</v>
      </c>
      <c r="U636" s="440">
        <f t="shared" si="63"/>
        <v>86</v>
      </c>
      <c r="V636" s="342">
        <v>1</v>
      </c>
      <c r="W636" s="440">
        <f t="shared" si="64"/>
        <v>43</v>
      </c>
      <c r="X636" s="342"/>
      <c r="Y636" s="440"/>
      <c r="Z636" s="365"/>
      <c r="AA636" s="442"/>
      <c r="AB636" s="365"/>
      <c r="AC636" s="442"/>
      <c r="AD636" s="365"/>
      <c r="AE636" s="442"/>
      <c r="AF636" s="365"/>
      <c r="AG636" s="442"/>
      <c r="AH636" s="365"/>
      <c r="AI636" s="442"/>
    </row>
    <row r="637" spans="2:35" ht="22.5">
      <c r="B637" s="447"/>
      <c r="C637" s="444" t="s">
        <v>3054</v>
      </c>
      <c r="D637" s="350"/>
      <c r="E637" s="924">
        <v>5</v>
      </c>
      <c r="F637" s="438" t="s">
        <v>2730</v>
      </c>
      <c r="G637" s="350" t="s">
        <v>2540</v>
      </c>
      <c r="H637" s="438"/>
      <c r="I637" s="446" t="s">
        <v>2487</v>
      </c>
      <c r="J637" s="446">
        <v>43</v>
      </c>
      <c r="K637" s="439">
        <f t="shared" si="61"/>
        <v>215</v>
      </c>
      <c r="L637" s="342"/>
      <c r="M637" s="440"/>
      <c r="N637" s="342"/>
      <c r="O637" s="440"/>
      <c r="P637" s="342"/>
      <c r="Q637" s="440"/>
      <c r="R637" s="342">
        <v>2</v>
      </c>
      <c r="S637" s="440">
        <f t="shared" si="62"/>
        <v>86</v>
      </c>
      <c r="T637" s="342">
        <v>2</v>
      </c>
      <c r="U637" s="440">
        <f t="shared" si="63"/>
        <v>86</v>
      </c>
      <c r="V637" s="342">
        <v>1</v>
      </c>
      <c r="W637" s="440">
        <f t="shared" si="64"/>
        <v>43</v>
      </c>
      <c r="X637" s="342"/>
      <c r="Y637" s="440"/>
      <c r="Z637" s="365"/>
      <c r="AA637" s="442"/>
      <c r="AB637" s="365"/>
      <c r="AC637" s="442"/>
      <c r="AD637" s="365"/>
      <c r="AE637" s="442"/>
      <c r="AF637" s="365"/>
      <c r="AG637" s="442"/>
      <c r="AH637" s="365"/>
      <c r="AI637" s="442"/>
    </row>
    <row r="638" spans="2:35" ht="22.5">
      <c r="B638" s="447"/>
      <c r="C638" s="444" t="s">
        <v>3055</v>
      </c>
      <c r="D638" s="350"/>
      <c r="E638" s="924">
        <v>5</v>
      </c>
      <c r="F638" s="438" t="s">
        <v>2730</v>
      </c>
      <c r="G638" s="350" t="s">
        <v>2540</v>
      </c>
      <c r="H638" s="438"/>
      <c r="I638" s="446" t="s">
        <v>2487</v>
      </c>
      <c r="J638" s="446">
        <v>43</v>
      </c>
      <c r="K638" s="439">
        <f t="shared" si="61"/>
        <v>215</v>
      </c>
      <c r="L638" s="342"/>
      <c r="M638" s="440"/>
      <c r="N638" s="342"/>
      <c r="O638" s="440"/>
      <c r="P638" s="342"/>
      <c r="Q638" s="440"/>
      <c r="R638" s="342">
        <v>2</v>
      </c>
      <c r="S638" s="440">
        <f t="shared" si="62"/>
        <v>86</v>
      </c>
      <c r="T638" s="342">
        <v>2</v>
      </c>
      <c r="U638" s="440">
        <f t="shared" si="63"/>
        <v>86</v>
      </c>
      <c r="V638" s="342">
        <v>1</v>
      </c>
      <c r="W638" s="440">
        <f t="shared" si="64"/>
        <v>43</v>
      </c>
      <c r="X638" s="342"/>
      <c r="Y638" s="440"/>
      <c r="Z638" s="365"/>
      <c r="AA638" s="442"/>
      <c r="AB638" s="365"/>
      <c r="AC638" s="442"/>
      <c r="AD638" s="365"/>
      <c r="AE638" s="442"/>
      <c r="AF638" s="365"/>
      <c r="AG638" s="442"/>
      <c r="AH638" s="365"/>
      <c r="AI638" s="442"/>
    </row>
    <row r="639" spans="2:35" ht="22.5">
      <c r="B639" s="447"/>
      <c r="C639" s="444" t="s">
        <v>3056</v>
      </c>
      <c r="D639" s="350"/>
      <c r="E639" s="924">
        <v>5</v>
      </c>
      <c r="F639" s="438" t="s">
        <v>2730</v>
      </c>
      <c r="G639" s="350" t="s">
        <v>2540</v>
      </c>
      <c r="H639" s="438"/>
      <c r="I639" s="446" t="s">
        <v>2487</v>
      </c>
      <c r="J639" s="446">
        <v>43</v>
      </c>
      <c r="K639" s="439">
        <f t="shared" si="61"/>
        <v>215</v>
      </c>
      <c r="L639" s="342"/>
      <c r="M639" s="440"/>
      <c r="N639" s="342"/>
      <c r="O639" s="440"/>
      <c r="P639" s="342"/>
      <c r="Q639" s="440"/>
      <c r="R639" s="342">
        <v>2</v>
      </c>
      <c r="S639" s="440">
        <f t="shared" si="62"/>
        <v>86</v>
      </c>
      <c r="T639" s="342">
        <v>2</v>
      </c>
      <c r="U639" s="440">
        <f t="shared" si="63"/>
        <v>86</v>
      </c>
      <c r="V639" s="342">
        <v>1</v>
      </c>
      <c r="W639" s="440">
        <f t="shared" si="64"/>
        <v>43</v>
      </c>
      <c r="X639" s="342"/>
      <c r="Y639" s="440"/>
      <c r="Z639" s="365"/>
      <c r="AA639" s="442"/>
      <c r="AB639" s="365"/>
      <c r="AC639" s="442"/>
      <c r="AD639" s="365"/>
      <c r="AE639" s="442"/>
      <c r="AF639" s="365"/>
      <c r="AG639" s="442"/>
      <c r="AH639" s="365"/>
      <c r="AI639" s="442"/>
    </row>
    <row r="640" spans="2:35" ht="22.5">
      <c r="B640" s="447"/>
      <c r="C640" s="444" t="s">
        <v>3057</v>
      </c>
      <c r="D640" s="350"/>
      <c r="E640" s="924">
        <v>5</v>
      </c>
      <c r="F640" s="438" t="s">
        <v>2730</v>
      </c>
      <c r="G640" s="350" t="s">
        <v>2540</v>
      </c>
      <c r="H640" s="438"/>
      <c r="I640" s="446" t="s">
        <v>2487</v>
      </c>
      <c r="J640" s="446">
        <v>43</v>
      </c>
      <c r="K640" s="439">
        <f t="shared" si="61"/>
        <v>215</v>
      </c>
      <c r="L640" s="342"/>
      <c r="M640" s="440"/>
      <c r="N640" s="342"/>
      <c r="O640" s="440"/>
      <c r="P640" s="342"/>
      <c r="Q640" s="440"/>
      <c r="R640" s="342">
        <v>2</v>
      </c>
      <c r="S640" s="440">
        <f t="shared" si="62"/>
        <v>86</v>
      </c>
      <c r="T640" s="342">
        <v>2</v>
      </c>
      <c r="U640" s="440">
        <f t="shared" si="63"/>
        <v>86</v>
      </c>
      <c r="V640" s="342">
        <v>1</v>
      </c>
      <c r="W640" s="440">
        <f t="shared" si="64"/>
        <v>43</v>
      </c>
      <c r="X640" s="342"/>
      <c r="Y640" s="440"/>
      <c r="Z640" s="365"/>
      <c r="AA640" s="442"/>
      <c r="AB640" s="365"/>
      <c r="AC640" s="442"/>
      <c r="AD640" s="365"/>
      <c r="AE640" s="442"/>
      <c r="AF640" s="365"/>
      <c r="AG640" s="442"/>
      <c r="AH640" s="365"/>
      <c r="AI640" s="442"/>
    </row>
    <row r="641" spans="2:35" ht="22.5">
      <c r="B641" s="447"/>
      <c r="C641" s="444" t="s">
        <v>3058</v>
      </c>
      <c r="D641" s="350"/>
      <c r="E641" s="924">
        <v>5</v>
      </c>
      <c r="F641" s="438" t="s">
        <v>2730</v>
      </c>
      <c r="G641" s="350" t="s">
        <v>2540</v>
      </c>
      <c r="H641" s="438"/>
      <c r="I641" s="446" t="s">
        <v>2487</v>
      </c>
      <c r="J641" s="446">
        <v>43</v>
      </c>
      <c r="K641" s="439">
        <f t="shared" si="61"/>
        <v>215</v>
      </c>
      <c r="L641" s="342"/>
      <c r="M641" s="440"/>
      <c r="N641" s="342"/>
      <c r="O641" s="440"/>
      <c r="P641" s="342"/>
      <c r="Q641" s="440"/>
      <c r="R641" s="342">
        <v>2</v>
      </c>
      <c r="S641" s="440">
        <f t="shared" si="62"/>
        <v>86</v>
      </c>
      <c r="T641" s="342">
        <v>2</v>
      </c>
      <c r="U641" s="440">
        <f t="shared" si="63"/>
        <v>86</v>
      </c>
      <c r="V641" s="342">
        <v>1</v>
      </c>
      <c r="W641" s="440">
        <f t="shared" si="64"/>
        <v>43</v>
      </c>
      <c r="X641" s="342"/>
      <c r="Y641" s="440"/>
      <c r="Z641" s="365"/>
      <c r="AA641" s="442"/>
      <c r="AB641" s="365"/>
      <c r="AC641" s="442"/>
      <c r="AD641" s="365"/>
      <c r="AE641" s="442"/>
      <c r="AF641" s="365"/>
      <c r="AG641" s="442"/>
      <c r="AH641" s="365"/>
      <c r="AI641" s="442"/>
    </row>
    <row r="642" spans="2:35" ht="22.5">
      <c r="B642" s="447"/>
      <c r="C642" s="444" t="s">
        <v>3059</v>
      </c>
      <c r="D642" s="350"/>
      <c r="E642" s="924">
        <v>5</v>
      </c>
      <c r="F642" s="438" t="s">
        <v>2730</v>
      </c>
      <c r="G642" s="350" t="s">
        <v>2540</v>
      </c>
      <c r="H642" s="438"/>
      <c r="I642" s="446" t="s">
        <v>2487</v>
      </c>
      <c r="J642" s="446">
        <v>43</v>
      </c>
      <c r="K642" s="439">
        <f t="shared" si="61"/>
        <v>215</v>
      </c>
      <c r="L642" s="342"/>
      <c r="M642" s="440"/>
      <c r="N642" s="342"/>
      <c r="O642" s="440"/>
      <c r="P642" s="342"/>
      <c r="Q642" s="440"/>
      <c r="R642" s="342">
        <v>2</v>
      </c>
      <c r="S642" s="440">
        <f t="shared" si="62"/>
        <v>86</v>
      </c>
      <c r="T642" s="342">
        <v>2</v>
      </c>
      <c r="U642" s="440">
        <f t="shared" si="63"/>
        <v>86</v>
      </c>
      <c r="V642" s="342">
        <v>1</v>
      </c>
      <c r="W642" s="440">
        <f t="shared" si="64"/>
        <v>43</v>
      </c>
      <c r="X642" s="342"/>
      <c r="Y642" s="440"/>
      <c r="Z642" s="365"/>
      <c r="AA642" s="442"/>
      <c r="AB642" s="365"/>
      <c r="AC642" s="442"/>
      <c r="AD642" s="365"/>
      <c r="AE642" s="442"/>
      <c r="AF642" s="365"/>
      <c r="AG642" s="442"/>
      <c r="AH642" s="365"/>
      <c r="AI642" s="442"/>
    </row>
    <row r="643" spans="2:35" ht="22.5">
      <c r="B643" s="447"/>
      <c r="C643" s="444" t="s">
        <v>3060</v>
      </c>
      <c r="D643" s="350"/>
      <c r="E643" s="924">
        <v>5</v>
      </c>
      <c r="F643" s="438" t="s">
        <v>2730</v>
      </c>
      <c r="G643" s="350" t="s">
        <v>2540</v>
      </c>
      <c r="H643" s="438"/>
      <c r="I643" s="446" t="s">
        <v>2487</v>
      </c>
      <c r="J643" s="446">
        <v>43</v>
      </c>
      <c r="K643" s="439">
        <f t="shared" si="61"/>
        <v>215</v>
      </c>
      <c r="L643" s="342"/>
      <c r="M643" s="440"/>
      <c r="N643" s="342"/>
      <c r="O643" s="440"/>
      <c r="P643" s="342"/>
      <c r="Q643" s="440"/>
      <c r="R643" s="342">
        <v>2</v>
      </c>
      <c r="S643" s="440">
        <f t="shared" si="62"/>
        <v>86</v>
      </c>
      <c r="T643" s="342">
        <v>2</v>
      </c>
      <c r="U643" s="440">
        <f t="shared" si="63"/>
        <v>86</v>
      </c>
      <c r="V643" s="342">
        <v>1</v>
      </c>
      <c r="W643" s="440">
        <f t="shared" si="64"/>
        <v>43</v>
      </c>
      <c r="X643" s="342"/>
      <c r="Y643" s="440"/>
      <c r="Z643" s="365"/>
      <c r="AA643" s="442"/>
      <c r="AB643" s="365"/>
      <c r="AC643" s="442"/>
      <c r="AD643" s="365"/>
      <c r="AE643" s="442"/>
      <c r="AF643" s="365"/>
      <c r="AG643" s="442"/>
      <c r="AH643" s="365"/>
      <c r="AI643" s="442"/>
    </row>
    <row r="644" spans="2:35" ht="22.5">
      <c r="B644" s="447"/>
      <c r="C644" s="444" t="s">
        <v>3061</v>
      </c>
      <c r="D644" s="350"/>
      <c r="E644" s="924">
        <v>5</v>
      </c>
      <c r="F644" s="438" t="s">
        <v>2730</v>
      </c>
      <c r="G644" s="350" t="s">
        <v>2540</v>
      </c>
      <c r="H644" s="438"/>
      <c r="I644" s="446" t="s">
        <v>2487</v>
      </c>
      <c r="J644" s="446">
        <v>43</v>
      </c>
      <c r="K644" s="439">
        <f t="shared" si="61"/>
        <v>215</v>
      </c>
      <c r="L644" s="342"/>
      <c r="M644" s="440"/>
      <c r="N644" s="342"/>
      <c r="O644" s="440"/>
      <c r="P644" s="342"/>
      <c r="Q644" s="440"/>
      <c r="R644" s="342">
        <v>2</v>
      </c>
      <c r="S644" s="440">
        <f t="shared" si="62"/>
        <v>86</v>
      </c>
      <c r="T644" s="342">
        <v>2</v>
      </c>
      <c r="U644" s="440">
        <f t="shared" si="63"/>
        <v>86</v>
      </c>
      <c r="V644" s="342">
        <v>1</v>
      </c>
      <c r="W644" s="440">
        <f t="shared" si="64"/>
        <v>43</v>
      </c>
      <c r="X644" s="342"/>
      <c r="Y644" s="440"/>
      <c r="Z644" s="365"/>
      <c r="AA644" s="442"/>
      <c r="AB644" s="365"/>
      <c r="AC644" s="442"/>
      <c r="AD644" s="365"/>
      <c r="AE644" s="442"/>
      <c r="AF644" s="365"/>
      <c r="AG644" s="442"/>
      <c r="AH644" s="365"/>
      <c r="AI644" s="442"/>
    </row>
    <row r="645" spans="2:35" ht="22.5">
      <c r="B645" s="447"/>
      <c r="C645" s="444" t="s">
        <v>3062</v>
      </c>
      <c r="D645" s="350"/>
      <c r="E645" s="924">
        <v>5</v>
      </c>
      <c r="F645" s="438" t="s">
        <v>2730</v>
      </c>
      <c r="G645" s="350" t="s">
        <v>2540</v>
      </c>
      <c r="H645" s="438"/>
      <c r="I645" s="446" t="s">
        <v>2487</v>
      </c>
      <c r="J645" s="446">
        <v>43</v>
      </c>
      <c r="K645" s="439">
        <f t="shared" si="61"/>
        <v>215</v>
      </c>
      <c r="L645" s="342"/>
      <c r="M645" s="440"/>
      <c r="N645" s="342"/>
      <c r="O645" s="440"/>
      <c r="P645" s="342"/>
      <c r="Q645" s="440"/>
      <c r="R645" s="342">
        <v>2</v>
      </c>
      <c r="S645" s="440">
        <f t="shared" si="62"/>
        <v>86</v>
      </c>
      <c r="T645" s="342">
        <v>2</v>
      </c>
      <c r="U645" s="440">
        <f t="shared" si="63"/>
        <v>86</v>
      </c>
      <c r="V645" s="342">
        <v>1</v>
      </c>
      <c r="W645" s="440">
        <f t="shared" si="64"/>
        <v>43</v>
      </c>
      <c r="X645" s="342"/>
      <c r="Y645" s="440"/>
      <c r="Z645" s="365"/>
      <c r="AA645" s="442"/>
      <c r="AB645" s="365"/>
      <c r="AC645" s="442"/>
      <c r="AD645" s="365"/>
      <c r="AE645" s="442"/>
      <c r="AF645" s="365"/>
      <c r="AG645" s="442"/>
      <c r="AH645" s="365"/>
      <c r="AI645" s="442"/>
    </row>
    <row r="646" spans="2:35" ht="22.5">
      <c r="B646" s="447"/>
      <c r="C646" s="444" t="s">
        <v>3063</v>
      </c>
      <c r="D646" s="350"/>
      <c r="E646" s="924">
        <v>5</v>
      </c>
      <c r="F646" s="438" t="s">
        <v>2730</v>
      </c>
      <c r="G646" s="350" t="s">
        <v>2540</v>
      </c>
      <c r="H646" s="438"/>
      <c r="I646" s="446" t="s">
        <v>2487</v>
      </c>
      <c r="J646" s="446">
        <v>43</v>
      </c>
      <c r="K646" s="439">
        <f t="shared" si="61"/>
        <v>215</v>
      </c>
      <c r="L646" s="342"/>
      <c r="M646" s="440"/>
      <c r="N646" s="342"/>
      <c r="O646" s="440"/>
      <c r="P646" s="342"/>
      <c r="Q646" s="440"/>
      <c r="R646" s="342">
        <v>2</v>
      </c>
      <c r="S646" s="440">
        <f t="shared" si="62"/>
        <v>86</v>
      </c>
      <c r="T646" s="342">
        <v>2</v>
      </c>
      <c r="U646" s="440">
        <f t="shared" si="63"/>
        <v>86</v>
      </c>
      <c r="V646" s="342">
        <v>1</v>
      </c>
      <c r="W646" s="440">
        <f t="shared" si="64"/>
        <v>43</v>
      </c>
      <c r="X646" s="342"/>
      <c r="Y646" s="440"/>
      <c r="Z646" s="365"/>
      <c r="AA646" s="442"/>
      <c r="AB646" s="365"/>
      <c r="AC646" s="442"/>
      <c r="AD646" s="365"/>
      <c r="AE646" s="442"/>
      <c r="AF646" s="365"/>
      <c r="AG646" s="442"/>
      <c r="AH646" s="365"/>
      <c r="AI646" s="442"/>
    </row>
    <row r="647" spans="2:35" ht="22.5">
      <c r="B647" s="447"/>
      <c r="C647" s="444" t="s">
        <v>3064</v>
      </c>
      <c r="D647" s="350"/>
      <c r="E647" s="924">
        <v>5</v>
      </c>
      <c r="F647" s="438" t="s">
        <v>2730</v>
      </c>
      <c r="G647" s="350" t="s">
        <v>2540</v>
      </c>
      <c r="H647" s="438"/>
      <c r="I647" s="446" t="s">
        <v>2487</v>
      </c>
      <c r="J647" s="446">
        <v>43</v>
      </c>
      <c r="K647" s="439">
        <f t="shared" si="61"/>
        <v>215</v>
      </c>
      <c r="L647" s="342"/>
      <c r="M647" s="440"/>
      <c r="N647" s="342"/>
      <c r="O647" s="440"/>
      <c r="P647" s="342"/>
      <c r="Q647" s="440"/>
      <c r="R647" s="342">
        <v>2</v>
      </c>
      <c r="S647" s="440">
        <f t="shared" si="62"/>
        <v>86</v>
      </c>
      <c r="T647" s="342">
        <v>2</v>
      </c>
      <c r="U647" s="440">
        <f t="shared" si="63"/>
        <v>86</v>
      </c>
      <c r="V647" s="342">
        <v>1</v>
      </c>
      <c r="W647" s="440">
        <f t="shared" si="64"/>
        <v>43</v>
      </c>
      <c r="X647" s="342"/>
      <c r="Y647" s="440"/>
      <c r="Z647" s="365"/>
      <c r="AA647" s="442"/>
      <c r="AB647" s="365"/>
      <c r="AC647" s="442"/>
      <c r="AD647" s="365"/>
      <c r="AE647" s="442"/>
      <c r="AF647" s="365"/>
      <c r="AG647" s="442"/>
      <c r="AH647" s="365"/>
      <c r="AI647" s="442"/>
    </row>
    <row r="648" spans="2:35" ht="22.5">
      <c r="B648" s="447"/>
      <c r="C648" s="444" t="s">
        <v>3065</v>
      </c>
      <c r="D648" s="350"/>
      <c r="E648" s="924">
        <v>5</v>
      </c>
      <c r="F648" s="438" t="s">
        <v>2730</v>
      </c>
      <c r="G648" s="350" t="s">
        <v>2540</v>
      </c>
      <c r="H648" s="438"/>
      <c r="I648" s="446" t="s">
        <v>2487</v>
      </c>
      <c r="J648" s="446">
        <v>43</v>
      </c>
      <c r="K648" s="439">
        <f t="shared" si="61"/>
        <v>215</v>
      </c>
      <c r="L648" s="342"/>
      <c r="M648" s="440"/>
      <c r="N648" s="342"/>
      <c r="O648" s="440"/>
      <c r="P648" s="342"/>
      <c r="Q648" s="440"/>
      <c r="R648" s="342">
        <v>2</v>
      </c>
      <c r="S648" s="440">
        <f t="shared" si="62"/>
        <v>86</v>
      </c>
      <c r="T648" s="342">
        <v>2</v>
      </c>
      <c r="U648" s="440">
        <f t="shared" si="63"/>
        <v>86</v>
      </c>
      <c r="V648" s="342">
        <v>1</v>
      </c>
      <c r="W648" s="440">
        <f t="shared" si="64"/>
        <v>43</v>
      </c>
      <c r="X648" s="342"/>
      <c r="Y648" s="440"/>
      <c r="Z648" s="365"/>
      <c r="AA648" s="442"/>
      <c r="AB648" s="365"/>
      <c r="AC648" s="442"/>
      <c r="AD648" s="365"/>
      <c r="AE648" s="442"/>
      <c r="AF648" s="365"/>
      <c r="AG648" s="442"/>
      <c r="AH648" s="365"/>
      <c r="AI648" s="442"/>
    </row>
    <row r="649" spans="2:35" ht="22.5">
      <c r="B649" s="447"/>
      <c r="C649" s="444" t="s">
        <v>3066</v>
      </c>
      <c r="D649" s="350"/>
      <c r="E649" s="924">
        <v>5</v>
      </c>
      <c r="F649" s="438" t="s">
        <v>2730</v>
      </c>
      <c r="G649" s="350" t="s">
        <v>2540</v>
      </c>
      <c r="H649" s="438"/>
      <c r="I649" s="446" t="s">
        <v>2487</v>
      </c>
      <c r="J649" s="446">
        <v>43</v>
      </c>
      <c r="K649" s="439">
        <f t="shared" si="61"/>
        <v>215</v>
      </c>
      <c r="L649" s="342"/>
      <c r="M649" s="440"/>
      <c r="N649" s="342"/>
      <c r="O649" s="440"/>
      <c r="P649" s="342"/>
      <c r="Q649" s="440"/>
      <c r="R649" s="342">
        <v>2</v>
      </c>
      <c r="S649" s="440">
        <f t="shared" si="62"/>
        <v>86</v>
      </c>
      <c r="T649" s="342">
        <v>2</v>
      </c>
      <c r="U649" s="440">
        <f t="shared" si="63"/>
        <v>86</v>
      </c>
      <c r="V649" s="342">
        <v>1</v>
      </c>
      <c r="W649" s="440">
        <f t="shared" si="64"/>
        <v>43</v>
      </c>
      <c r="X649" s="342"/>
      <c r="Y649" s="440"/>
      <c r="Z649" s="365"/>
      <c r="AA649" s="442"/>
      <c r="AB649" s="365"/>
      <c r="AC649" s="442"/>
      <c r="AD649" s="365"/>
      <c r="AE649" s="442"/>
      <c r="AF649" s="365"/>
      <c r="AG649" s="442"/>
      <c r="AH649" s="365"/>
      <c r="AI649" s="442"/>
    </row>
    <row r="650" spans="2:35" ht="22.5">
      <c r="B650" s="447"/>
      <c r="C650" s="444" t="s">
        <v>3067</v>
      </c>
      <c r="D650" s="350"/>
      <c r="E650" s="924">
        <v>5</v>
      </c>
      <c r="F650" s="438" t="s">
        <v>2730</v>
      </c>
      <c r="G650" s="350" t="s">
        <v>2540</v>
      </c>
      <c r="H650" s="438"/>
      <c r="I650" s="446" t="s">
        <v>2487</v>
      </c>
      <c r="J650" s="446">
        <v>43</v>
      </c>
      <c r="K650" s="439">
        <f t="shared" si="61"/>
        <v>215</v>
      </c>
      <c r="L650" s="342"/>
      <c r="M650" s="440"/>
      <c r="N650" s="342"/>
      <c r="O650" s="440"/>
      <c r="P650" s="342"/>
      <c r="Q650" s="440"/>
      <c r="R650" s="342">
        <v>2</v>
      </c>
      <c r="S650" s="440">
        <f t="shared" si="62"/>
        <v>86</v>
      </c>
      <c r="T650" s="342">
        <v>2</v>
      </c>
      <c r="U650" s="440">
        <f t="shared" si="63"/>
        <v>86</v>
      </c>
      <c r="V650" s="342">
        <v>1</v>
      </c>
      <c r="W650" s="440">
        <f t="shared" si="64"/>
        <v>43</v>
      </c>
      <c r="X650" s="342"/>
      <c r="Y650" s="440"/>
      <c r="Z650" s="365"/>
      <c r="AA650" s="442"/>
      <c r="AB650" s="365"/>
      <c r="AC650" s="442"/>
      <c r="AD650" s="365"/>
      <c r="AE650" s="442"/>
      <c r="AF650" s="365"/>
      <c r="AG650" s="442"/>
      <c r="AH650" s="365"/>
      <c r="AI650" s="442"/>
    </row>
    <row r="651" spans="2:35" ht="22.5">
      <c r="B651" s="447"/>
      <c r="C651" s="444" t="s">
        <v>3068</v>
      </c>
      <c r="D651" s="350"/>
      <c r="E651" s="924">
        <v>5</v>
      </c>
      <c r="F651" s="438" t="s">
        <v>2730</v>
      </c>
      <c r="G651" s="350" t="s">
        <v>2540</v>
      </c>
      <c r="H651" s="438"/>
      <c r="I651" s="446" t="s">
        <v>2487</v>
      </c>
      <c r="J651" s="446">
        <v>43</v>
      </c>
      <c r="K651" s="439">
        <f t="shared" si="61"/>
        <v>215</v>
      </c>
      <c r="L651" s="342"/>
      <c r="M651" s="440"/>
      <c r="N651" s="342"/>
      <c r="O651" s="440"/>
      <c r="P651" s="342"/>
      <c r="Q651" s="440"/>
      <c r="R651" s="342">
        <v>2</v>
      </c>
      <c r="S651" s="440">
        <f t="shared" si="62"/>
        <v>86</v>
      </c>
      <c r="T651" s="342">
        <v>2</v>
      </c>
      <c r="U651" s="440">
        <f t="shared" si="63"/>
        <v>86</v>
      </c>
      <c r="V651" s="342">
        <v>1</v>
      </c>
      <c r="W651" s="440">
        <f t="shared" si="64"/>
        <v>43</v>
      </c>
      <c r="X651" s="342"/>
      <c r="Y651" s="440"/>
      <c r="Z651" s="365"/>
      <c r="AA651" s="442"/>
      <c r="AB651" s="365"/>
      <c r="AC651" s="442"/>
      <c r="AD651" s="365"/>
      <c r="AE651" s="442"/>
      <c r="AF651" s="365"/>
      <c r="AG651" s="442"/>
      <c r="AH651" s="365"/>
      <c r="AI651" s="442"/>
    </row>
    <row r="652" spans="2:35" ht="22.5">
      <c r="B652" s="447"/>
      <c r="C652" s="444" t="s">
        <v>3069</v>
      </c>
      <c r="D652" s="350"/>
      <c r="E652" s="924">
        <v>5</v>
      </c>
      <c r="F652" s="438" t="s">
        <v>2730</v>
      </c>
      <c r="G652" s="350" t="s">
        <v>2540</v>
      </c>
      <c r="H652" s="438"/>
      <c r="I652" s="446" t="s">
        <v>2487</v>
      </c>
      <c r="J652" s="446">
        <v>43</v>
      </c>
      <c r="K652" s="439">
        <f t="shared" si="61"/>
        <v>215</v>
      </c>
      <c r="L652" s="342"/>
      <c r="M652" s="440"/>
      <c r="N652" s="342"/>
      <c r="O652" s="440"/>
      <c r="P652" s="342"/>
      <c r="Q652" s="440"/>
      <c r="R652" s="342">
        <v>2</v>
      </c>
      <c r="S652" s="440">
        <f t="shared" si="62"/>
        <v>86</v>
      </c>
      <c r="T652" s="342">
        <v>2</v>
      </c>
      <c r="U652" s="440">
        <f t="shared" si="63"/>
        <v>86</v>
      </c>
      <c r="V652" s="342">
        <v>1</v>
      </c>
      <c r="W652" s="440">
        <f t="shared" si="64"/>
        <v>43</v>
      </c>
      <c r="X652" s="342"/>
      <c r="Y652" s="440"/>
      <c r="Z652" s="365"/>
      <c r="AA652" s="442"/>
      <c r="AB652" s="365"/>
      <c r="AC652" s="442"/>
      <c r="AD652" s="365"/>
      <c r="AE652" s="442"/>
      <c r="AF652" s="365"/>
      <c r="AG652" s="442"/>
      <c r="AH652" s="365"/>
      <c r="AI652" s="442"/>
    </row>
    <row r="653" spans="2:35" ht="22.5">
      <c r="B653" s="447"/>
      <c r="C653" s="444" t="s">
        <v>3070</v>
      </c>
      <c r="D653" s="350"/>
      <c r="E653" s="924">
        <v>5</v>
      </c>
      <c r="F653" s="438" t="s">
        <v>2730</v>
      </c>
      <c r="G653" s="350" t="s">
        <v>2540</v>
      </c>
      <c r="H653" s="438"/>
      <c r="I653" s="446" t="s">
        <v>2487</v>
      </c>
      <c r="J653" s="446">
        <v>43</v>
      </c>
      <c r="K653" s="439">
        <f t="shared" si="61"/>
        <v>215</v>
      </c>
      <c r="L653" s="342"/>
      <c r="M653" s="440"/>
      <c r="N653" s="342"/>
      <c r="O653" s="440"/>
      <c r="P653" s="342"/>
      <c r="Q653" s="440"/>
      <c r="R653" s="342">
        <v>2</v>
      </c>
      <c r="S653" s="440">
        <f t="shared" si="62"/>
        <v>86</v>
      </c>
      <c r="T653" s="342">
        <v>2</v>
      </c>
      <c r="U653" s="440">
        <f t="shared" si="63"/>
        <v>86</v>
      </c>
      <c r="V653" s="342">
        <v>1</v>
      </c>
      <c r="W653" s="440">
        <f t="shared" si="64"/>
        <v>43</v>
      </c>
      <c r="X653" s="342"/>
      <c r="Y653" s="440"/>
      <c r="Z653" s="365"/>
      <c r="AA653" s="442"/>
      <c r="AB653" s="365"/>
      <c r="AC653" s="442"/>
      <c r="AD653" s="365"/>
      <c r="AE653" s="442"/>
      <c r="AF653" s="365"/>
      <c r="AG653" s="442"/>
      <c r="AH653" s="365"/>
      <c r="AI653" s="442"/>
    </row>
    <row r="654" spans="2:35" ht="22.5">
      <c r="B654" s="447"/>
      <c r="C654" s="444" t="s">
        <v>3071</v>
      </c>
      <c r="D654" s="350"/>
      <c r="E654" s="924">
        <v>5</v>
      </c>
      <c r="F654" s="438" t="s">
        <v>2730</v>
      </c>
      <c r="G654" s="350" t="s">
        <v>2540</v>
      </c>
      <c r="H654" s="438"/>
      <c r="I654" s="446" t="s">
        <v>2487</v>
      </c>
      <c r="J654" s="446">
        <v>43</v>
      </c>
      <c r="K654" s="439">
        <f t="shared" si="61"/>
        <v>215</v>
      </c>
      <c r="L654" s="342"/>
      <c r="M654" s="440"/>
      <c r="N654" s="342"/>
      <c r="O654" s="440"/>
      <c r="P654" s="342"/>
      <c r="Q654" s="440"/>
      <c r="R654" s="342">
        <v>2</v>
      </c>
      <c r="S654" s="440">
        <f t="shared" si="62"/>
        <v>86</v>
      </c>
      <c r="T654" s="342">
        <v>2</v>
      </c>
      <c r="U654" s="440">
        <f t="shared" si="63"/>
        <v>86</v>
      </c>
      <c r="V654" s="342">
        <v>1</v>
      </c>
      <c r="W654" s="440">
        <f t="shared" si="64"/>
        <v>43</v>
      </c>
      <c r="X654" s="342"/>
      <c r="Y654" s="440"/>
      <c r="Z654" s="365"/>
      <c r="AA654" s="442"/>
      <c r="AB654" s="365"/>
      <c r="AC654" s="442"/>
      <c r="AD654" s="365"/>
      <c r="AE654" s="442"/>
      <c r="AF654" s="365"/>
      <c r="AG654" s="442"/>
      <c r="AH654" s="365"/>
      <c r="AI654" s="442"/>
    </row>
    <row r="655" spans="2:35" ht="22.5">
      <c r="B655" s="447"/>
      <c r="C655" s="444" t="s">
        <v>3072</v>
      </c>
      <c r="D655" s="350"/>
      <c r="E655" s="924">
        <v>5</v>
      </c>
      <c r="F655" s="438" t="s">
        <v>2730</v>
      </c>
      <c r="G655" s="350" t="s">
        <v>2540</v>
      </c>
      <c r="H655" s="438"/>
      <c r="I655" s="446" t="s">
        <v>2487</v>
      </c>
      <c r="J655" s="446">
        <v>43</v>
      </c>
      <c r="K655" s="439">
        <f t="shared" si="61"/>
        <v>215</v>
      </c>
      <c r="L655" s="342"/>
      <c r="M655" s="440"/>
      <c r="N655" s="342"/>
      <c r="O655" s="440"/>
      <c r="P655" s="342"/>
      <c r="Q655" s="440"/>
      <c r="R655" s="342">
        <v>2</v>
      </c>
      <c r="S655" s="440">
        <f t="shared" si="62"/>
        <v>86</v>
      </c>
      <c r="T655" s="342">
        <v>2</v>
      </c>
      <c r="U655" s="440">
        <f t="shared" si="63"/>
        <v>86</v>
      </c>
      <c r="V655" s="342">
        <v>1</v>
      </c>
      <c r="W655" s="440">
        <f t="shared" si="64"/>
        <v>43</v>
      </c>
      <c r="X655" s="342"/>
      <c r="Y655" s="440"/>
      <c r="Z655" s="365"/>
      <c r="AA655" s="442"/>
      <c r="AB655" s="365"/>
      <c r="AC655" s="442"/>
      <c r="AD655" s="365"/>
      <c r="AE655" s="442"/>
      <c r="AF655" s="365"/>
      <c r="AG655" s="442"/>
      <c r="AH655" s="365"/>
      <c r="AI655" s="442"/>
    </row>
    <row r="656" spans="2:35" ht="22.5">
      <c r="B656" s="447"/>
      <c r="C656" s="444" t="s">
        <v>3073</v>
      </c>
      <c r="D656" s="350"/>
      <c r="E656" s="924">
        <v>5</v>
      </c>
      <c r="F656" s="438" t="s">
        <v>2730</v>
      </c>
      <c r="G656" s="350" t="s">
        <v>2540</v>
      </c>
      <c r="H656" s="438"/>
      <c r="I656" s="446" t="s">
        <v>2487</v>
      </c>
      <c r="J656" s="446">
        <v>43</v>
      </c>
      <c r="K656" s="439">
        <f t="shared" si="61"/>
        <v>215</v>
      </c>
      <c r="L656" s="342"/>
      <c r="M656" s="440"/>
      <c r="N656" s="342"/>
      <c r="O656" s="440"/>
      <c r="P656" s="342"/>
      <c r="Q656" s="440"/>
      <c r="R656" s="342">
        <v>2</v>
      </c>
      <c r="S656" s="440">
        <f t="shared" si="62"/>
        <v>86</v>
      </c>
      <c r="T656" s="342">
        <v>2</v>
      </c>
      <c r="U656" s="440">
        <f t="shared" si="63"/>
        <v>86</v>
      </c>
      <c r="V656" s="342">
        <v>1</v>
      </c>
      <c r="W656" s="440">
        <f t="shared" si="64"/>
        <v>43</v>
      </c>
      <c r="X656" s="342"/>
      <c r="Y656" s="440"/>
      <c r="Z656" s="365"/>
      <c r="AA656" s="442"/>
      <c r="AB656" s="365"/>
      <c r="AC656" s="442"/>
      <c r="AD656" s="365"/>
      <c r="AE656" s="442"/>
      <c r="AF656" s="365"/>
      <c r="AG656" s="442"/>
      <c r="AH656" s="365"/>
      <c r="AI656" s="442"/>
    </row>
    <row r="657" spans="2:35" ht="22.5">
      <c r="B657" s="447"/>
      <c r="C657" s="444" t="s">
        <v>3074</v>
      </c>
      <c r="D657" s="350"/>
      <c r="E657" s="924">
        <v>5</v>
      </c>
      <c r="F657" s="438" t="s">
        <v>2730</v>
      </c>
      <c r="G657" s="350" t="s">
        <v>2540</v>
      </c>
      <c r="H657" s="438"/>
      <c r="I657" s="446" t="s">
        <v>2487</v>
      </c>
      <c r="J657" s="446">
        <v>43</v>
      </c>
      <c r="K657" s="439">
        <f t="shared" si="61"/>
        <v>215</v>
      </c>
      <c r="L657" s="342"/>
      <c r="M657" s="440"/>
      <c r="N657" s="342"/>
      <c r="O657" s="440"/>
      <c r="P657" s="342"/>
      <c r="Q657" s="440"/>
      <c r="R657" s="342">
        <v>2</v>
      </c>
      <c r="S657" s="440">
        <f t="shared" si="62"/>
        <v>86</v>
      </c>
      <c r="T657" s="342">
        <v>2</v>
      </c>
      <c r="U657" s="440">
        <f t="shared" si="63"/>
        <v>86</v>
      </c>
      <c r="V657" s="342">
        <v>1</v>
      </c>
      <c r="W657" s="440">
        <f t="shared" si="64"/>
        <v>43</v>
      </c>
      <c r="X657" s="342"/>
      <c r="Y657" s="440"/>
      <c r="Z657" s="365"/>
      <c r="AA657" s="442"/>
      <c r="AB657" s="365"/>
      <c r="AC657" s="442"/>
      <c r="AD657" s="365"/>
      <c r="AE657" s="442"/>
      <c r="AF657" s="365"/>
      <c r="AG657" s="442"/>
      <c r="AH657" s="365"/>
      <c r="AI657" s="442"/>
    </row>
    <row r="658" spans="2:35" ht="22.5">
      <c r="B658" s="447"/>
      <c r="C658" s="444" t="s">
        <v>3075</v>
      </c>
      <c r="D658" s="350"/>
      <c r="E658" s="924">
        <v>5</v>
      </c>
      <c r="F658" s="438" t="s">
        <v>2730</v>
      </c>
      <c r="G658" s="350" t="s">
        <v>2540</v>
      </c>
      <c r="H658" s="438"/>
      <c r="I658" s="446" t="s">
        <v>2487</v>
      </c>
      <c r="J658" s="446">
        <v>43</v>
      </c>
      <c r="K658" s="439">
        <f t="shared" si="61"/>
        <v>215</v>
      </c>
      <c r="L658" s="342"/>
      <c r="M658" s="440"/>
      <c r="N658" s="342"/>
      <c r="O658" s="440"/>
      <c r="P658" s="342"/>
      <c r="Q658" s="440"/>
      <c r="R658" s="342">
        <v>2</v>
      </c>
      <c r="S658" s="440">
        <f t="shared" si="62"/>
        <v>86</v>
      </c>
      <c r="T658" s="342">
        <v>2</v>
      </c>
      <c r="U658" s="440">
        <f t="shared" si="63"/>
        <v>86</v>
      </c>
      <c r="V658" s="342">
        <v>1</v>
      </c>
      <c r="W658" s="440">
        <f t="shared" si="64"/>
        <v>43</v>
      </c>
      <c r="X658" s="342"/>
      <c r="Y658" s="440"/>
      <c r="Z658" s="365"/>
      <c r="AA658" s="442"/>
      <c r="AB658" s="365"/>
      <c r="AC658" s="442"/>
      <c r="AD658" s="365"/>
      <c r="AE658" s="442"/>
      <c r="AF658" s="365"/>
      <c r="AG658" s="442"/>
      <c r="AH658" s="365"/>
      <c r="AI658" s="442"/>
    </row>
    <row r="659" spans="2:35" ht="22.5">
      <c r="B659" s="447"/>
      <c r="C659" s="444" t="s">
        <v>3076</v>
      </c>
      <c r="D659" s="350"/>
      <c r="E659" s="924">
        <v>5</v>
      </c>
      <c r="F659" s="438" t="s">
        <v>2730</v>
      </c>
      <c r="G659" s="350" t="s">
        <v>2540</v>
      </c>
      <c r="H659" s="438"/>
      <c r="I659" s="446" t="s">
        <v>2487</v>
      </c>
      <c r="J659" s="446">
        <v>43</v>
      </c>
      <c r="K659" s="439">
        <f t="shared" si="61"/>
        <v>215</v>
      </c>
      <c r="L659" s="342"/>
      <c r="M659" s="440"/>
      <c r="N659" s="342"/>
      <c r="O659" s="440"/>
      <c r="P659" s="342"/>
      <c r="Q659" s="440"/>
      <c r="R659" s="342">
        <v>2</v>
      </c>
      <c r="S659" s="440">
        <f t="shared" si="62"/>
        <v>86</v>
      </c>
      <c r="T659" s="342">
        <v>2</v>
      </c>
      <c r="U659" s="440">
        <f t="shared" si="63"/>
        <v>86</v>
      </c>
      <c r="V659" s="342">
        <v>1</v>
      </c>
      <c r="W659" s="440">
        <f t="shared" si="64"/>
        <v>43</v>
      </c>
      <c r="X659" s="342"/>
      <c r="Y659" s="440"/>
      <c r="Z659" s="365"/>
      <c r="AA659" s="442"/>
      <c r="AB659" s="365"/>
      <c r="AC659" s="442"/>
      <c r="AD659" s="365"/>
      <c r="AE659" s="442"/>
      <c r="AF659" s="365"/>
      <c r="AG659" s="442"/>
      <c r="AH659" s="365"/>
      <c r="AI659" s="442"/>
    </row>
    <row r="660" spans="2:35" ht="22.5">
      <c r="B660" s="447"/>
      <c r="C660" s="444" t="s">
        <v>3077</v>
      </c>
      <c r="D660" s="350"/>
      <c r="E660" s="924">
        <v>5</v>
      </c>
      <c r="F660" s="438" t="s">
        <v>2730</v>
      </c>
      <c r="G660" s="350" t="s">
        <v>2540</v>
      </c>
      <c r="H660" s="438"/>
      <c r="I660" s="446" t="s">
        <v>2487</v>
      </c>
      <c r="J660" s="446">
        <v>43</v>
      </c>
      <c r="K660" s="439">
        <f t="shared" si="61"/>
        <v>215</v>
      </c>
      <c r="L660" s="342"/>
      <c r="M660" s="440"/>
      <c r="N660" s="342"/>
      <c r="O660" s="440"/>
      <c r="P660" s="342"/>
      <c r="Q660" s="440"/>
      <c r="R660" s="342">
        <v>2</v>
      </c>
      <c r="S660" s="440">
        <f t="shared" si="62"/>
        <v>86</v>
      </c>
      <c r="T660" s="342">
        <v>2</v>
      </c>
      <c r="U660" s="440">
        <f t="shared" si="63"/>
        <v>86</v>
      </c>
      <c r="V660" s="342">
        <v>1</v>
      </c>
      <c r="W660" s="440">
        <f t="shared" si="64"/>
        <v>43</v>
      </c>
      <c r="X660" s="342"/>
      <c r="Y660" s="440"/>
      <c r="Z660" s="365"/>
      <c r="AA660" s="442"/>
      <c r="AB660" s="365"/>
      <c r="AC660" s="442"/>
      <c r="AD660" s="365"/>
      <c r="AE660" s="442"/>
      <c r="AF660" s="365"/>
      <c r="AG660" s="442"/>
      <c r="AH660" s="365"/>
      <c r="AI660" s="442"/>
    </row>
    <row r="661" spans="2:35" ht="22.5">
      <c r="B661" s="447"/>
      <c r="C661" s="444" t="s">
        <v>3078</v>
      </c>
      <c r="D661" s="350"/>
      <c r="E661" s="924">
        <v>5</v>
      </c>
      <c r="F661" s="438" t="s">
        <v>2730</v>
      </c>
      <c r="G661" s="350" t="s">
        <v>2540</v>
      </c>
      <c r="H661" s="438"/>
      <c r="I661" s="446" t="s">
        <v>2487</v>
      </c>
      <c r="J661" s="446">
        <v>43</v>
      </c>
      <c r="K661" s="439">
        <f t="shared" si="61"/>
        <v>215</v>
      </c>
      <c r="L661" s="342"/>
      <c r="M661" s="440"/>
      <c r="N661" s="342"/>
      <c r="O661" s="440"/>
      <c r="P661" s="342"/>
      <c r="Q661" s="440"/>
      <c r="R661" s="342">
        <v>2</v>
      </c>
      <c r="S661" s="440">
        <f t="shared" si="62"/>
        <v>86</v>
      </c>
      <c r="T661" s="342">
        <v>2</v>
      </c>
      <c r="U661" s="440">
        <f t="shared" si="63"/>
        <v>86</v>
      </c>
      <c r="V661" s="342">
        <v>1</v>
      </c>
      <c r="W661" s="440">
        <f t="shared" si="64"/>
        <v>43</v>
      </c>
      <c r="X661" s="342"/>
      <c r="Y661" s="440"/>
      <c r="Z661" s="365"/>
      <c r="AA661" s="442"/>
      <c r="AB661" s="365"/>
      <c r="AC661" s="442"/>
      <c r="AD661" s="365"/>
      <c r="AE661" s="442"/>
      <c r="AF661" s="365"/>
      <c r="AG661" s="442"/>
      <c r="AH661" s="365"/>
      <c r="AI661" s="442"/>
    </row>
    <row r="662" spans="2:35" ht="22.5">
      <c r="B662" s="447"/>
      <c r="C662" s="444" t="s">
        <v>3079</v>
      </c>
      <c r="D662" s="350"/>
      <c r="E662" s="924">
        <v>5</v>
      </c>
      <c r="F662" s="438" t="s">
        <v>2730</v>
      </c>
      <c r="G662" s="350" t="s">
        <v>2540</v>
      </c>
      <c r="H662" s="438"/>
      <c r="I662" s="446" t="s">
        <v>2487</v>
      </c>
      <c r="J662" s="446">
        <v>43</v>
      </c>
      <c r="K662" s="439">
        <f t="shared" si="61"/>
        <v>215</v>
      </c>
      <c r="L662" s="342"/>
      <c r="M662" s="440"/>
      <c r="N662" s="342"/>
      <c r="O662" s="440"/>
      <c r="P662" s="342"/>
      <c r="Q662" s="440"/>
      <c r="R662" s="342">
        <v>2</v>
      </c>
      <c r="S662" s="440">
        <f t="shared" si="62"/>
        <v>86</v>
      </c>
      <c r="T662" s="342">
        <v>2</v>
      </c>
      <c r="U662" s="440">
        <f t="shared" si="63"/>
        <v>86</v>
      </c>
      <c r="V662" s="342">
        <v>1</v>
      </c>
      <c r="W662" s="440">
        <f t="shared" si="64"/>
        <v>43</v>
      </c>
      <c r="X662" s="342"/>
      <c r="Y662" s="440"/>
      <c r="Z662" s="365"/>
      <c r="AA662" s="442"/>
      <c r="AB662" s="365"/>
      <c r="AC662" s="442"/>
      <c r="AD662" s="365"/>
      <c r="AE662" s="442"/>
      <c r="AF662" s="365"/>
      <c r="AG662" s="442"/>
      <c r="AH662" s="365"/>
      <c r="AI662" s="442"/>
    </row>
    <row r="663" spans="2:35" ht="22.5">
      <c r="B663" s="447"/>
      <c r="C663" s="444" t="s">
        <v>3080</v>
      </c>
      <c r="D663" s="350"/>
      <c r="E663" s="924">
        <v>5</v>
      </c>
      <c r="F663" s="438" t="s">
        <v>2730</v>
      </c>
      <c r="G663" s="350" t="s">
        <v>2540</v>
      </c>
      <c r="H663" s="438"/>
      <c r="I663" s="446" t="s">
        <v>2487</v>
      </c>
      <c r="J663" s="446">
        <v>43</v>
      </c>
      <c r="K663" s="439">
        <f t="shared" si="61"/>
        <v>215</v>
      </c>
      <c r="L663" s="342"/>
      <c r="M663" s="440"/>
      <c r="N663" s="342"/>
      <c r="O663" s="440"/>
      <c r="P663" s="342"/>
      <c r="Q663" s="440"/>
      <c r="R663" s="342">
        <v>2</v>
      </c>
      <c r="S663" s="440">
        <f t="shared" si="62"/>
        <v>86</v>
      </c>
      <c r="T663" s="342">
        <v>2</v>
      </c>
      <c r="U663" s="440">
        <f t="shared" si="63"/>
        <v>86</v>
      </c>
      <c r="V663" s="342">
        <v>1</v>
      </c>
      <c r="W663" s="440">
        <f t="shared" si="64"/>
        <v>43</v>
      </c>
      <c r="X663" s="342"/>
      <c r="Y663" s="440"/>
      <c r="Z663" s="365"/>
      <c r="AA663" s="442"/>
      <c r="AB663" s="365"/>
      <c r="AC663" s="442"/>
      <c r="AD663" s="365"/>
      <c r="AE663" s="442"/>
      <c r="AF663" s="365"/>
      <c r="AG663" s="442"/>
      <c r="AH663" s="365"/>
      <c r="AI663" s="442"/>
    </row>
    <row r="664" spans="2:35" ht="22.5">
      <c r="B664" s="447"/>
      <c r="C664" s="444" t="s">
        <v>3081</v>
      </c>
      <c r="D664" s="350"/>
      <c r="E664" s="924">
        <v>5</v>
      </c>
      <c r="F664" s="438" t="s">
        <v>2730</v>
      </c>
      <c r="G664" s="350" t="s">
        <v>2540</v>
      </c>
      <c r="H664" s="438"/>
      <c r="I664" s="446" t="s">
        <v>2487</v>
      </c>
      <c r="J664" s="446">
        <v>43</v>
      </c>
      <c r="K664" s="439">
        <f t="shared" si="61"/>
        <v>215</v>
      </c>
      <c r="L664" s="342"/>
      <c r="M664" s="440"/>
      <c r="N664" s="342"/>
      <c r="O664" s="440"/>
      <c r="P664" s="342"/>
      <c r="Q664" s="440"/>
      <c r="R664" s="342">
        <v>2</v>
      </c>
      <c r="S664" s="440">
        <f t="shared" si="62"/>
        <v>86</v>
      </c>
      <c r="T664" s="342">
        <v>2</v>
      </c>
      <c r="U664" s="440">
        <f t="shared" si="63"/>
        <v>86</v>
      </c>
      <c r="V664" s="342">
        <v>1</v>
      </c>
      <c r="W664" s="440">
        <f t="shared" si="64"/>
        <v>43</v>
      </c>
      <c r="X664" s="342"/>
      <c r="Y664" s="440"/>
      <c r="Z664" s="365"/>
      <c r="AA664" s="442"/>
      <c r="AB664" s="365"/>
      <c r="AC664" s="442"/>
      <c r="AD664" s="365"/>
      <c r="AE664" s="442"/>
      <c r="AF664" s="365"/>
      <c r="AG664" s="442"/>
      <c r="AH664" s="365"/>
      <c r="AI664" s="442"/>
    </row>
    <row r="665" spans="2:35" ht="22.5">
      <c r="B665" s="447"/>
      <c r="C665" s="448" t="s">
        <v>3082</v>
      </c>
      <c r="D665" s="350"/>
      <c r="E665" s="927">
        <v>16</v>
      </c>
      <c r="F665" s="438" t="s">
        <v>2742</v>
      </c>
      <c r="G665" s="350" t="s">
        <v>2540</v>
      </c>
      <c r="H665" s="438"/>
      <c r="I665" s="446" t="s">
        <v>2487</v>
      </c>
      <c r="J665" s="446">
        <v>215</v>
      </c>
      <c r="K665" s="439">
        <f t="shared" si="61"/>
        <v>3440</v>
      </c>
      <c r="L665" s="342"/>
      <c r="M665" s="440"/>
      <c r="N665" s="342"/>
      <c r="O665" s="440"/>
      <c r="P665" s="342"/>
      <c r="Q665" s="440"/>
      <c r="R665" s="342">
        <v>5</v>
      </c>
      <c r="S665" s="440">
        <f t="shared" si="62"/>
        <v>1075</v>
      </c>
      <c r="T665" s="342">
        <v>5</v>
      </c>
      <c r="U665" s="440">
        <f t="shared" si="63"/>
        <v>1075</v>
      </c>
      <c r="V665" s="342">
        <v>6</v>
      </c>
      <c r="W665" s="440">
        <f t="shared" si="64"/>
        <v>1290</v>
      </c>
      <c r="X665" s="342"/>
      <c r="Y665" s="440"/>
      <c r="Z665" s="365"/>
      <c r="AA665" s="442"/>
      <c r="AB665" s="365"/>
      <c r="AC665" s="442"/>
      <c r="AD665" s="365"/>
      <c r="AE665" s="442"/>
      <c r="AF665" s="365"/>
      <c r="AG665" s="442"/>
      <c r="AH665" s="365"/>
      <c r="AI665" s="442"/>
    </row>
    <row r="666" spans="2:35" ht="22.5">
      <c r="B666" s="447"/>
      <c r="C666" s="448" t="s">
        <v>3083</v>
      </c>
      <c r="D666" s="350"/>
      <c r="E666" s="927">
        <v>40</v>
      </c>
      <c r="F666" s="438" t="s">
        <v>2742</v>
      </c>
      <c r="G666" s="350" t="s">
        <v>2540</v>
      </c>
      <c r="H666" s="438"/>
      <c r="I666" s="446" t="s">
        <v>2487</v>
      </c>
      <c r="J666" s="446">
        <v>26</v>
      </c>
      <c r="K666" s="439">
        <f t="shared" si="61"/>
        <v>1040</v>
      </c>
      <c r="L666" s="342"/>
      <c r="M666" s="440"/>
      <c r="N666" s="342"/>
      <c r="O666" s="440"/>
      <c r="P666" s="342"/>
      <c r="Q666" s="440"/>
      <c r="R666" s="342">
        <v>13</v>
      </c>
      <c r="S666" s="440">
        <f t="shared" si="62"/>
        <v>338</v>
      </c>
      <c r="T666" s="342">
        <v>13</v>
      </c>
      <c r="U666" s="440">
        <f t="shared" si="63"/>
        <v>338</v>
      </c>
      <c r="V666" s="342">
        <v>14</v>
      </c>
      <c r="W666" s="440">
        <f t="shared" si="64"/>
        <v>364</v>
      </c>
      <c r="X666" s="342"/>
      <c r="Y666" s="440"/>
      <c r="Z666" s="365"/>
      <c r="AA666" s="442"/>
      <c r="AB666" s="365"/>
      <c r="AC666" s="442"/>
      <c r="AD666" s="365"/>
      <c r="AE666" s="442"/>
      <c r="AF666" s="365"/>
      <c r="AG666" s="442"/>
      <c r="AH666" s="365"/>
      <c r="AI666" s="442"/>
    </row>
    <row r="667" spans="2:35" ht="22.5">
      <c r="B667" s="447"/>
      <c r="C667" s="448" t="s">
        <v>3084</v>
      </c>
      <c r="D667" s="350"/>
      <c r="E667" s="927">
        <v>8</v>
      </c>
      <c r="F667" s="438" t="s">
        <v>108</v>
      </c>
      <c r="G667" s="350" t="s">
        <v>2540</v>
      </c>
      <c r="H667" s="438"/>
      <c r="I667" s="446" t="s">
        <v>2487</v>
      </c>
      <c r="J667" s="446">
        <v>37</v>
      </c>
      <c r="K667" s="439">
        <f t="shared" ref="K667:K730" si="65">E667*J667</f>
        <v>296</v>
      </c>
      <c r="L667" s="342"/>
      <c r="M667" s="440"/>
      <c r="N667" s="342"/>
      <c r="O667" s="440"/>
      <c r="P667" s="342"/>
      <c r="Q667" s="440"/>
      <c r="R667" s="342">
        <v>3</v>
      </c>
      <c r="S667" s="440">
        <f t="shared" si="62"/>
        <v>111</v>
      </c>
      <c r="T667" s="342">
        <v>3</v>
      </c>
      <c r="U667" s="440">
        <f t="shared" si="63"/>
        <v>111</v>
      </c>
      <c r="V667" s="342">
        <v>2</v>
      </c>
      <c r="W667" s="440">
        <f t="shared" si="64"/>
        <v>74</v>
      </c>
      <c r="X667" s="342"/>
      <c r="Y667" s="440"/>
      <c r="Z667" s="365"/>
      <c r="AA667" s="442"/>
      <c r="AB667" s="365"/>
      <c r="AC667" s="442"/>
      <c r="AD667" s="365"/>
      <c r="AE667" s="442"/>
      <c r="AF667" s="365"/>
      <c r="AG667" s="442"/>
      <c r="AH667" s="365"/>
      <c r="AI667" s="442"/>
    </row>
    <row r="668" spans="2:35" ht="22.5">
      <c r="B668" s="447"/>
      <c r="C668" s="448" t="s">
        <v>3085</v>
      </c>
      <c r="D668" s="350"/>
      <c r="E668" s="927">
        <v>8</v>
      </c>
      <c r="F668" s="438" t="s">
        <v>108</v>
      </c>
      <c r="G668" s="350" t="s">
        <v>2540</v>
      </c>
      <c r="H668" s="438"/>
      <c r="I668" s="446" t="s">
        <v>2487</v>
      </c>
      <c r="J668" s="446">
        <v>99</v>
      </c>
      <c r="K668" s="439">
        <f t="shared" si="65"/>
        <v>792</v>
      </c>
      <c r="L668" s="342"/>
      <c r="M668" s="440"/>
      <c r="N668" s="342"/>
      <c r="O668" s="440"/>
      <c r="P668" s="342"/>
      <c r="Q668" s="440"/>
      <c r="R668" s="342">
        <v>3</v>
      </c>
      <c r="S668" s="440">
        <f t="shared" si="62"/>
        <v>297</v>
      </c>
      <c r="T668" s="342">
        <v>3</v>
      </c>
      <c r="U668" s="440">
        <f t="shared" si="63"/>
        <v>297</v>
      </c>
      <c r="V668" s="342">
        <v>2</v>
      </c>
      <c r="W668" s="440">
        <f t="shared" si="64"/>
        <v>198</v>
      </c>
      <c r="X668" s="342"/>
      <c r="Y668" s="440"/>
      <c r="Z668" s="365"/>
      <c r="AA668" s="442"/>
      <c r="AB668" s="365"/>
      <c r="AC668" s="442"/>
      <c r="AD668" s="365"/>
      <c r="AE668" s="442"/>
      <c r="AF668" s="365"/>
      <c r="AG668" s="442"/>
      <c r="AH668" s="365"/>
      <c r="AI668" s="442"/>
    </row>
    <row r="669" spans="2:35" ht="22.5">
      <c r="B669" s="447"/>
      <c r="C669" s="448" t="s">
        <v>3086</v>
      </c>
      <c r="D669" s="350"/>
      <c r="E669" s="927">
        <v>8</v>
      </c>
      <c r="F669" s="438" t="s">
        <v>108</v>
      </c>
      <c r="G669" s="350" t="s">
        <v>2540</v>
      </c>
      <c r="H669" s="438"/>
      <c r="I669" s="446" t="s">
        <v>2487</v>
      </c>
      <c r="J669" s="446">
        <v>37</v>
      </c>
      <c r="K669" s="439">
        <f t="shared" si="65"/>
        <v>296</v>
      </c>
      <c r="L669" s="342"/>
      <c r="M669" s="440"/>
      <c r="N669" s="342"/>
      <c r="O669" s="440"/>
      <c r="P669" s="342"/>
      <c r="Q669" s="440"/>
      <c r="R669" s="342">
        <v>3</v>
      </c>
      <c r="S669" s="440">
        <f t="shared" si="62"/>
        <v>111</v>
      </c>
      <c r="T669" s="342">
        <v>3</v>
      </c>
      <c r="U669" s="440">
        <f t="shared" si="63"/>
        <v>111</v>
      </c>
      <c r="V669" s="342">
        <v>2</v>
      </c>
      <c r="W669" s="440">
        <f t="shared" si="64"/>
        <v>74</v>
      </c>
      <c r="X669" s="342"/>
      <c r="Y669" s="440"/>
      <c r="Z669" s="365"/>
      <c r="AA669" s="442"/>
      <c r="AB669" s="365"/>
      <c r="AC669" s="442"/>
      <c r="AD669" s="365"/>
      <c r="AE669" s="442"/>
      <c r="AF669" s="365"/>
      <c r="AG669" s="442"/>
      <c r="AH669" s="365"/>
      <c r="AI669" s="442"/>
    </row>
    <row r="670" spans="2:35" ht="22.5">
      <c r="B670" s="447"/>
      <c r="C670" s="448" t="s">
        <v>3087</v>
      </c>
      <c r="D670" s="350"/>
      <c r="E670" s="927">
        <v>8</v>
      </c>
      <c r="F670" s="438" t="s">
        <v>108</v>
      </c>
      <c r="G670" s="350" t="s">
        <v>2540</v>
      </c>
      <c r="H670" s="438"/>
      <c r="I670" s="446" t="s">
        <v>2487</v>
      </c>
      <c r="J670" s="446">
        <v>90</v>
      </c>
      <c r="K670" s="439">
        <f t="shared" si="65"/>
        <v>720</v>
      </c>
      <c r="L670" s="342"/>
      <c r="M670" s="440"/>
      <c r="N670" s="342"/>
      <c r="O670" s="440"/>
      <c r="P670" s="342"/>
      <c r="Q670" s="440"/>
      <c r="R670" s="342">
        <v>3</v>
      </c>
      <c r="S670" s="440">
        <f t="shared" si="62"/>
        <v>270</v>
      </c>
      <c r="T670" s="342">
        <v>3</v>
      </c>
      <c r="U670" s="440">
        <f t="shared" si="63"/>
        <v>270</v>
      </c>
      <c r="V670" s="342">
        <v>2</v>
      </c>
      <c r="W670" s="440">
        <f t="shared" si="64"/>
        <v>180</v>
      </c>
      <c r="X670" s="342"/>
      <c r="Y670" s="440"/>
      <c r="Z670" s="365"/>
      <c r="AA670" s="442"/>
      <c r="AB670" s="365"/>
      <c r="AC670" s="442"/>
      <c r="AD670" s="365"/>
      <c r="AE670" s="442"/>
      <c r="AF670" s="365"/>
      <c r="AG670" s="442"/>
      <c r="AH670" s="365"/>
      <c r="AI670" s="442"/>
    </row>
    <row r="671" spans="2:35" ht="22.5">
      <c r="B671" s="447"/>
      <c r="C671" s="448" t="s">
        <v>3088</v>
      </c>
      <c r="D671" s="350"/>
      <c r="E671" s="927">
        <v>8</v>
      </c>
      <c r="F671" s="438" t="s">
        <v>2742</v>
      </c>
      <c r="G671" s="350" t="s">
        <v>2540</v>
      </c>
      <c r="H671" s="438"/>
      <c r="I671" s="446" t="s">
        <v>2487</v>
      </c>
      <c r="J671" s="446">
        <v>90</v>
      </c>
      <c r="K671" s="439">
        <f t="shared" si="65"/>
        <v>720</v>
      </c>
      <c r="L671" s="342"/>
      <c r="M671" s="440"/>
      <c r="N671" s="342"/>
      <c r="O671" s="440"/>
      <c r="P671" s="342"/>
      <c r="Q671" s="440"/>
      <c r="R671" s="342">
        <v>3</v>
      </c>
      <c r="S671" s="440">
        <f t="shared" si="62"/>
        <v>270</v>
      </c>
      <c r="T671" s="342">
        <v>3</v>
      </c>
      <c r="U671" s="440">
        <f t="shared" si="63"/>
        <v>270</v>
      </c>
      <c r="V671" s="342">
        <v>2</v>
      </c>
      <c r="W671" s="440">
        <f t="shared" si="64"/>
        <v>180</v>
      </c>
      <c r="X671" s="342"/>
      <c r="Y671" s="440"/>
      <c r="Z671" s="365"/>
      <c r="AA671" s="442"/>
      <c r="AB671" s="365"/>
      <c r="AC671" s="442"/>
      <c r="AD671" s="365"/>
      <c r="AE671" s="442"/>
      <c r="AF671" s="365"/>
      <c r="AG671" s="442"/>
      <c r="AH671" s="365"/>
      <c r="AI671" s="442"/>
    </row>
    <row r="672" spans="2:35" ht="22.5">
      <c r="B672" s="447"/>
      <c r="C672" s="448" t="s">
        <v>3089</v>
      </c>
      <c r="D672" s="350"/>
      <c r="E672" s="927">
        <v>8</v>
      </c>
      <c r="F672" s="438" t="s">
        <v>2742</v>
      </c>
      <c r="G672" s="350" t="s">
        <v>2540</v>
      </c>
      <c r="H672" s="438"/>
      <c r="I672" s="446" t="s">
        <v>2487</v>
      </c>
      <c r="J672" s="446">
        <v>100</v>
      </c>
      <c r="K672" s="439">
        <f t="shared" si="65"/>
        <v>800</v>
      </c>
      <c r="L672" s="342"/>
      <c r="M672" s="440"/>
      <c r="N672" s="342"/>
      <c r="O672" s="440"/>
      <c r="P672" s="342"/>
      <c r="Q672" s="440"/>
      <c r="R672" s="342">
        <v>3</v>
      </c>
      <c r="S672" s="440">
        <f t="shared" si="62"/>
        <v>300</v>
      </c>
      <c r="T672" s="342">
        <v>3</v>
      </c>
      <c r="U672" s="440">
        <f t="shared" si="63"/>
        <v>300</v>
      </c>
      <c r="V672" s="342">
        <v>2</v>
      </c>
      <c r="W672" s="440">
        <f t="shared" si="64"/>
        <v>200</v>
      </c>
      <c r="X672" s="342"/>
      <c r="Y672" s="440"/>
      <c r="Z672" s="365"/>
      <c r="AA672" s="442"/>
      <c r="AB672" s="365"/>
      <c r="AC672" s="442"/>
      <c r="AD672" s="365"/>
      <c r="AE672" s="442"/>
      <c r="AF672" s="365"/>
      <c r="AG672" s="442"/>
      <c r="AH672" s="365"/>
      <c r="AI672" s="442"/>
    </row>
    <row r="673" spans="2:35" ht="22.5">
      <c r="B673" s="447"/>
      <c r="C673" s="448" t="s">
        <v>3090</v>
      </c>
      <c r="D673" s="350"/>
      <c r="E673" s="927">
        <v>8</v>
      </c>
      <c r="F673" s="438" t="s">
        <v>2742</v>
      </c>
      <c r="G673" s="350" t="s">
        <v>2540</v>
      </c>
      <c r="H673" s="438"/>
      <c r="I673" s="446" t="s">
        <v>2487</v>
      </c>
      <c r="J673" s="446">
        <v>245</v>
      </c>
      <c r="K673" s="439">
        <f t="shared" si="65"/>
        <v>1960</v>
      </c>
      <c r="L673" s="342"/>
      <c r="M673" s="440"/>
      <c r="N673" s="342"/>
      <c r="O673" s="440"/>
      <c r="P673" s="342"/>
      <c r="Q673" s="440"/>
      <c r="R673" s="342">
        <v>3</v>
      </c>
      <c r="S673" s="440">
        <f t="shared" si="62"/>
        <v>735</v>
      </c>
      <c r="T673" s="342">
        <v>3</v>
      </c>
      <c r="U673" s="440">
        <f t="shared" si="63"/>
        <v>735</v>
      </c>
      <c r="V673" s="342">
        <v>2</v>
      </c>
      <c r="W673" s="440">
        <f t="shared" si="64"/>
        <v>490</v>
      </c>
      <c r="X673" s="342"/>
      <c r="Y673" s="440"/>
      <c r="Z673" s="365"/>
      <c r="AA673" s="442"/>
      <c r="AB673" s="365"/>
      <c r="AC673" s="442"/>
      <c r="AD673" s="365"/>
      <c r="AE673" s="442"/>
      <c r="AF673" s="365"/>
      <c r="AG673" s="442"/>
      <c r="AH673" s="365"/>
      <c r="AI673" s="442"/>
    </row>
    <row r="674" spans="2:35" ht="22.5">
      <c r="B674" s="447"/>
      <c r="C674" s="448" t="s">
        <v>3091</v>
      </c>
      <c r="D674" s="350"/>
      <c r="E674" s="927">
        <v>8</v>
      </c>
      <c r="F674" s="438" t="s">
        <v>2742</v>
      </c>
      <c r="G674" s="350" t="s">
        <v>2540</v>
      </c>
      <c r="H674" s="438"/>
      <c r="I674" s="446" t="s">
        <v>2487</v>
      </c>
      <c r="J674" s="446">
        <v>340</v>
      </c>
      <c r="K674" s="439">
        <f t="shared" si="65"/>
        <v>2720</v>
      </c>
      <c r="L674" s="342"/>
      <c r="M674" s="440"/>
      <c r="N674" s="342"/>
      <c r="O674" s="440"/>
      <c r="P674" s="342"/>
      <c r="Q674" s="440"/>
      <c r="R674" s="342">
        <v>3</v>
      </c>
      <c r="S674" s="440">
        <f t="shared" si="62"/>
        <v>1020</v>
      </c>
      <c r="T674" s="342">
        <v>3</v>
      </c>
      <c r="U674" s="440">
        <f t="shared" si="63"/>
        <v>1020</v>
      </c>
      <c r="V674" s="342">
        <v>2</v>
      </c>
      <c r="W674" s="440">
        <f t="shared" si="64"/>
        <v>680</v>
      </c>
      <c r="X674" s="342"/>
      <c r="Y674" s="440"/>
      <c r="Z674" s="365"/>
      <c r="AA674" s="442"/>
      <c r="AB674" s="365"/>
      <c r="AC674" s="442"/>
      <c r="AD674" s="365"/>
      <c r="AE674" s="442"/>
      <c r="AF674" s="365"/>
      <c r="AG674" s="442"/>
      <c r="AH674" s="365"/>
      <c r="AI674" s="442"/>
    </row>
    <row r="675" spans="2:35" ht="22.5">
      <c r="B675" s="447"/>
      <c r="C675" s="448" t="s">
        <v>3092</v>
      </c>
      <c r="D675" s="350"/>
      <c r="E675" s="927">
        <v>16</v>
      </c>
      <c r="F675" s="438" t="s">
        <v>2742</v>
      </c>
      <c r="G675" s="350" t="s">
        <v>2540</v>
      </c>
      <c r="H675" s="438"/>
      <c r="I675" s="446" t="s">
        <v>2487</v>
      </c>
      <c r="J675" s="446">
        <v>34</v>
      </c>
      <c r="K675" s="439">
        <f t="shared" si="65"/>
        <v>544</v>
      </c>
      <c r="L675" s="342"/>
      <c r="M675" s="440"/>
      <c r="N675" s="342"/>
      <c r="O675" s="440"/>
      <c r="P675" s="342"/>
      <c r="Q675" s="440"/>
      <c r="R675" s="342">
        <v>5</v>
      </c>
      <c r="S675" s="440">
        <f t="shared" si="62"/>
        <v>170</v>
      </c>
      <c r="T675" s="342">
        <v>5</v>
      </c>
      <c r="U675" s="440">
        <f t="shared" si="63"/>
        <v>170</v>
      </c>
      <c r="V675" s="342">
        <v>6</v>
      </c>
      <c r="W675" s="440">
        <f t="shared" si="64"/>
        <v>204</v>
      </c>
      <c r="X675" s="342"/>
      <c r="Y675" s="440"/>
      <c r="Z675" s="365"/>
      <c r="AA675" s="442"/>
      <c r="AB675" s="365"/>
      <c r="AC675" s="442"/>
      <c r="AD675" s="365"/>
      <c r="AE675" s="442"/>
      <c r="AF675" s="365"/>
      <c r="AG675" s="442"/>
      <c r="AH675" s="365"/>
      <c r="AI675" s="442"/>
    </row>
    <row r="676" spans="2:35" ht="22.5">
      <c r="B676" s="447"/>
      <c r="C676" s="448" t="s">
        <v>3093</v>
      </c>
      <c r="D676" s="350"/>
      <c r="E676" s="927">
        <v>8</v>
      </c>
      <c r="F676" s="438" t="s">
        <v>2742</v>
      </c>
      <c r="G676" s="350" t="s">
        <v>2540</v>
      </c>
      <c r="H676" s="438"/>
      <c r="I676" s="446" t="s">
        <v>2487</v>
      </c>
      <c r="J676" s="446">
        <v>58</v>
      </c>
      <c r="K676" s="439">
        <f t="shared" si="65"/>
        <v>464</v>
      </c>
      <c r="L676" s="342"/>
      <c r="M676" s="440"/>
      <c r="N676" s="342"/>
      <c r="O676" s="440"/>
      <c r="P676" s="342"/>
      <c r="Q676" s="440"/>
      <c r="R676" s="342">
        <v>3</v>
      </c>
      <c r="S676" s="440">
        <f t="shared" ref="S676:S735" si="66">+R676*J676</f>
        <v>174</v>
      </c>
      <c r="T676" s="342">
        <v>3</v>
      </c>
      <c r="U676" s="440">
        <f t="shared" ref="U676:U735" si="67">+T676*J676</f>
        <v>174</v>
      </c>
      <c r="V676" s="342">
        <v>2</v>
      </c>
      <c r="W676" s="440">
        <f t="shared" ref="W676:W735" si="68">+V676*J676</f>
        <v>116</v>
      </c>
      <c r="X676" s="342"/>
      <c r="Y676" s="440"/>
      <c r="Z676" s="365"/>
      <c r="AA676" s="442"/>
      <c r="AB676" s="365"/>
      <c r="AC676" s="442"/>
      <c r="AD676" s="365"/>
      <c r="AE676" s="442"/>
      <c r="AF676" s="365"/>
      <c r="AG676" s="442"/>
      <c r="AH676" s="365"/>
      <c r="AI676" s="442"/>
    </row>
    <row r="677" spans="2:35" ht="22.5">
      <c r="B677" s="447"/>
      <c r="C677" s="448" t="s">
        <v>3094</v>
      </c>
      <c r="D677" s="350"/>
      <c r="E677" s="927">
        <v>8</v>
      </c>
      <c r="F677" s="438" t="s">
        <v>2742</v>
      </c>
      <c r="G677" s="350" t="s">
        <v>2540</v>
      </c>
      <c r="H677" s="438"/>
      <c r="I677" s="446" t="s">
        <v>2487</v>
      </c>
      <c r="J677" s="446">
        <v>58</v>
      </c>
      <c r="K677" s="439">
        <f t="shared" si="65"/>
        <v>464</v>
      </c>
      <c r="L677" s="342"/>
      <c r="M677" s="440"/>
      <c r="N677" s="342"/>
      <c r="O677" s="440"/>
      <c r="P677" s="342"/>
      <c r="Q677" s="440"/>
      <c r="R677" s="342">
        <v>3</v>
      </c>
      <c r="S677" s="440">
        <f t="shared" si="66"/>
        <v>174</v>
      </c>
      <c r="T677" s="342">
        <v>3</v>
      </c>
      <c r="U677" s="440">
        <f t="shared" si="67"/>
        <v>174</v>
      </c>
      <c r="V677" s="342">
        <v>2</v>
      </c>
      <c r="W677" s="440">
        <f t="shared" si="68"/>
        <v>116</v>
      </c>
      <c r="X677" s="342"/>
      <c r="Y677" s="440"/>
      <c r="Z677" s="365"/>
      <c r="AA677" s="442"/>
      <c r="AB677" s="365"/>
      <c r="AC677" s="442"/>
      <c r="AD677" s="365"/>
      <c r="AE677" s="442"/>
      <c r="AF677" s="365"/>
      <c r="AG677" s="442"/>
      <c r="AH677" s="365"/>
      <c r="AI677" s="442"/>
    </row>
    <row r="678" spans="2:35" ht="22.5">
      <c r="B678" s="447"/>
      <c r="C678" s="448" t="s">
        <v>3095</v>
      </c>
      <c r="D678" s="350"/>
      <c r="E678" s="927">
        <v>8</v>
      </c>
      <c r="F678" s="438" t="s">
        <v>2742</v>
      </c>
      <c r="G678" s="350" t="s">
        <v>2540</v>
      </c>
      <c r="H678" s="438"/>
      <c r="I678" s="446" t="s">
        <v>2487</v>
      </c>
      <c r="J678" s="446">
        <v>240</v>
      </c>
      <c r="K678" s="439">
        <f t="shared" si="65"/>
        <v>1920</v>
      </c>
      <c r="L678" s="342"/>
      <c r="M678" s="440"/>
      <c r="N678" s="342"/>
      <c r="O678" s="440"/>
      <c r="P678" s="342"/>
      <c r="Q678" s="440"/>
      <c r="R678" s="342">
        <v>3</v>
      </c>
      <c r="S678" s="440">
        <f t="shared" si="66"/>
        <v>720</v>
      </c>
      <c r="T678" s="342">
        <v>3</v>
      </c>
      <c r="U678" s="440">
        <f t="shared" si="67"/>
        <v>720</v>
      </c>
      <c r="V678" s="342">
        <v>2</v>
      </c>
      <c r="W678" s="440">
        <f t="shared" si="68"/>
        <v>480</v>
      </c>
      <c r="X678" s="342"/>
      <c r="Y678" s="440"/>
      <c r="Z678" s="365"/>
      <c r="AA678" s="442"/>
      <c r="AB678" s="365"/>
      <c r="AC678" s="442"/>
      <c r="AD678" s="365"/>
      <c r="AE678" s="442"/>
      <c r="AF678" s="365"/>
      <c r="AG678" s="442"/>
      <c r="AH678" s="365"/>
      <c r="AI678" s="442"/>
    </row>
    <row r="679" spans="2:35" ht="22.5">
      <c r="B679" s="447"/>
      <c r="C679" s="448" t="s">
        <v>3096</v>
      </c>
      <c r="D679" s="350"/>
      <c r="E679" s="927">
        <v>8</v>
      </c>
      <c r="F679" s="438" t="s">
        <v>2742</v>
      </c>
      <c r="G679" s="350" t="s">
        <v>2540</v>
      </c>
      <c r="H679" s="438"/>
      <c r="I679" s="446" t="s">
        <v>2487</v>
      </c>
      <c r="J679" s="446">
        <v>170</v>
      </c>
      <c r="K679" s="439">
        <f t="shared" si="65"/>
        <v>1360</v>
      </c>
      <c r="L679" s="342"/>
      <c r="M679" s="440"/>
      <c r="N679" s="342"/>
      <c r="O679" s="440"/>
      <c r="P679" s="342"/>
      <c r="Q679" s="440"/>
      <c r="R679" s="342">
        <v>3</v>
      </c>
      <c r="S679" s="440">
        <f t="shared" si="66"/>
        <v>510</v>
      </c>
      <c r="T679" s="342">
        <v>3</v>
      </c>
      <c r="U679" s="440">
        <f t="shared" si="67"/>
        <v>510</v>
      </c>
      <c r="V679" s="342">
        <v>2</v>
      </c>
      <c r="W679" s="440">
        <f t="shared" si="68"/>
        <v>340</v>
      </c>
      <c r="X679" s="342"/>
      <c r="Y679" s="440"/>
      <c r="Z679" s="365"/>
      <c r="AA679" s="442"/>
      <c r="AB679" s="365"/>
      <c r="AC679" s="442"/>
      <c r="AD679" s="365"/>
      <c r="AE679" s="442"/>
      <c r="AF679" s="365"/>
      <c r="AG679" s="442"/>
      <c r="AH679" s="365"/>
      <c r="AI679" s="442"/>
    </row>
    <row r="680" spans="2:35" ht="22.5">
      <c r="B680" s="447"/>
      <c r="C680" s="448" t="s">
        <v>3097</v>
      </c>
      <c r="D680" s="350"/>
      <c r="E680" s="927">
        <v>16</v>
      </c>
      <c r="F680" s="438" t="s">
        <v>108</v>
      </c>
      <c r="G680" s="350" t="s">
        <v>2540</v>
      </c>
      <c r="H680" s="438"/>
      <c r="I680" s="446" t="s">
        <v>2487</v>
      </c>
      <c r="J680" s="446">
        <v>60</v>
      </c>
      <c r="K680" s="439">
        <f t="shared" si="65"/>
        <v>960</v>
      </c>
      <c r="L680" s="342"/>
      <c r="M680" s="440"/>
      <c r="N680" s="342"/>
      <c r="O680" s="440"/>
      <c r="P680" s="342"/>
      <c r="Q680" s="440"/>
      <c r="R680" s="342">
        <v>5</v>
      </c>
      <c r="S680" s="440">
        <f t="shared" si="66"/>
        <v>300</v>
      </c>
      <c r="T680" s="342">
        <v>5</v>
      </c>
      <c r="U680" s="440">
        <f t="shared" si="67"/>
        <v>300</v>
      </c>
      <c r="V680" s="342">
        <v>6</v>
      </c>
      <c r="W680" s="440">
        <f t="shared" si="68"/>
        <v>360</v>
      </c>
      <c r="X680" s="342"/>
      <c r="Y680" s="440"/>
      <c r="Z680" s="365"/>
      <c r="AA680" s="442"/>
      <c r="AB680" s="365"/>
      <c r="AC680" s="442"/>
      <c r="AD680" s="365"/>
      <c r="AE680" s="442"/>
      <c r="AF680" s="365"/>
      <c r="AG680" s="442"/>
      <c r="AH680" s="365"/>
      <c r="AI680" s="442"/>
    </row>
    <row r="681" spans="2:35" ht="22.5">
      <c r="B681" s="447"/>
      <c r="C681" s="448" t="s">
        <v>3098</v>
      </c>
      <c r="D681" s="350"/>
      <c r="E681" s="927">
        <v>8</v>
      </c>
      <c r="F681" s="438" t="s">
        <v>56</v>
      </c>
      <c r="G681" s="350" t="s">
        <v>2540</v>
      </c>
      <c r="H681" s="438"/>
      <c r="I681" s="446" t="s">
        <v>2487</v>
      </c>
      <c r="J681" s="446">
        <v>29</v>
      </c>
      <c r="K681" s="439">
        <f t="shared" si="65"/>
        <v>232</v>
      </c>
      <c r="L681" s="342"/>
      <c r="M681" s="440"/>
      <c r="N681" s="342"/>
      <c r="O681" s="440"/>
      <c r="P681" s="342"/>
      <c r="Q681" s="440"/>
      <c r="R681" s="342">
        <v>3</v>
      </c>
      <c r="S681" s="440">
        <f t="shared" si="66"/>
        <v>87</v>
      </c>
      <c r="T681" s="342">
        <v>3</v>
      </c>
      <c r="U681" s="440">
        <f t="shared" si="67"/>
        <v>87</v>
      </c>
      <c r="V681" s="342">
        <v>2</v>
      </c>
      <c r="W681" s="440">
        <f t="shared" si="68"/>
        <v>58</v>
      </c>
      <c r="X681" s="342"/>
      <c r="Y681" s="440"/>
      <c r="Z681" s="365"/>
      <c r="AA681" s="442"/>
      <c r="AB681" s="365"/>
      <c r="AC681" s="442"/>
      <c r="AD681" s="365"/>
      <c r="AE681" s="442"/>
      <c r="AF681" s="365"/>
      <c r="AG681" s="442"/>
      <c r="AH681" s="365"/>
      <c r="AI681" s="442"/>
    </row>
    <row r="682" spans="2:35" ht="22.5">
      <c r="B682" s="447"/>
      <c r="C682" s="448" t="s">
        <v>3099</v>
      </c>
      <c r="D682" s="350"/>
      <c r="E682" s="927">
        <v>8</v>
      </c>
      <c r="F682" s="438" t="s">
        <v>108</v>
      </c>
      <c r="G682" s="350" t="s">
        <v>2540</v>
      </c>
      <c r="H682" s="438"/>
      <c r="I682" s="446" t="s">
        <v>2487</v>
      </c>
      <c r="J682" s="446">
        <v>26</v>
      </c>
      <c r="K682" s="439">
        <f t="shared" si="65"/>
        <v>208</v>
      </c>
      <c r="L682" s="342"/>
      <c r="M682" s="440"/>
      <c r="N682" s="342"/>
      <c r="O682" s="440"/>
      <c r="P682" s="342"/>
      <c r="Q682" s="440"/>
      <c r="R682" s="342">
        <v>3</v>
      </c>
      <c r="S682" s="440">
        <f t="shared" si="66"/>
        <v>78</v>
      </c>
      <c r="T682" s="342">
        <v>3</v>
      </c>
      <c r="U682" s="440">
        <f t="shared" si="67"/>
        <v>78</v>
      </c>
      <c r="V682" s="342">
        <v>2</v>
      </c>
      <c r="W682" s="440">
        <f t="shared" si="68"/>
        <v>52</v>
      </c>
      <c r="X682" s="342"/>
      <c r="Y682" s="440"/>
      <c r="Z682" s="365"/>
      <c r="AA682" s="442"/>
      <c r="AB682" s="365"/>
      <c r="AC682" s="442"/>
      <c r="AD682" s="365"/>
      <c r="AE682" s="442"/>
      <c r="AF682" s="365"/>
      <c r="AG682" s="442"/>
      <c r="AH682" s="365"/>
      <c r="AI682" s="442"/>
    </row>
    <row r="683" spans="2:35" ht="22.5">
      <c r="B683" s="447"/>
      <c r="C683" s="448" t="s">
        <v>3100</v>
      </c>
      <c r="D683" s="350"/>
      <c r="E683" s="927">
        <v>8</v>
      </c>
      <c r="F683" s="438" t="s">
        <v>108</v>
      </c>
      <c r="G683" s="350" t="s">
        <v>2540</v>
      </c>
      <c r="H683" s="438"/>
      <c r="I683" s="446" t="s">
        <v>2487</v>
      </c>
      <c r="J683" s="446">
        <v>15</v>
      </c>
      <c r="K683" s="439">
        <f t="shared" si="65"/>
        <v>120</v>
      </c>
      <c r="L683" s="342"/>
      <c r="M683" s="440"/>
      <c r="N683" s="342"/>
      <c r="O683" s="440"/>
      <c r="P683" s="342"/>
      <c r="Q683" s="440"/>
      <c r="R683" s="342">
        <v>3</v>
      </c>
      <c r="S683" s="440">
        <f t="shared" si="66"/>
        <v>45</v>
      </c>
      <c r="T683" s="342">
        <v>3</v>
      </c>
      <c r="U683" s="440">
        <f t="shared" si="67"/>
        <v>45</v>
      </c>
      <c r="V683" s="342">
        <v>2</v>
      </c>
      <c r="W683" s="440">
        <f t="shared" si="68"/>
        <v>30</v>
      </c>
      <c r="X683" s="342"/>
      <c r="Y683" s="440"/>
      <c r="Z683" s="365"/>
      <c r="AA683" s="442"/>
      <c r="AB683" s="365"/>
      <c r="AC683" s="442"/>
      <c r="AD683" s="365"/>
      <c r="AE683" s="442"/>
      <c r="AF683" s="365"/>
      <c r="AG683" s="442"/>
      <c r="AH683" s="365"/>
      <c r="AI683" s="442"/>
    </row>
    <row r="684" spans="2:35" ht="22.5">
      <c r="B684" s="447"/>
      <c r="C684" s="448" t="s">
        <v>3101</v>
      </c>
      <c r="D684" s="350"/>
      <c r="E684" s="927">
        <v>8</v>
      </c>
      <c r="F684" s="438" t="s">
        <v>2742</v>
      </c>
      <c r="G684" s="350" t="s">
        <v>2540</v>
      </c>
      <c r="H684" s="438"/>
      <c r="I684" s="446" t="s">
        <v>2487</v>
      </c>
      <c r="J684" s="446">
        <v>17</v>
      </c>
      <c r="K684" s="439">
        <f t="shared" si="65"/>
        <v>136</v>
      </c>
      <c r="L684" s="342"/>
      <c r="M684" s="440"/>
      <c r="N684" s="342"/>
      <c r="O684" s="440"/>
      <c r="P684" s="342"/>
      <c r="Q684" s="440"/>
      <c r="R684" s="342">
        <v>3</v>
      </c>
      <c r="S684" s="440">
        <f t="shared" si="66"/>
        <v>51</v>
      </c>
      <c r="T684" s="342">
        <v>3</v>
      </c>
      <c r="U684" s="440">
        <f t="shared" si="67"/>
        <v>51</v>
      </c>
      <c r="V684" s="342">
        <v>2</v>
      </c>
      <c r="W684" s="440">
        <f t="shared" si="68"/>
        <v>34</v>
      </c>
      <c r="X684" s="342"/>
      <c r="Y684" s="440"/>
      <c r="Z684" s="365"/>
      <c r="AA684" s="442"/>
      <c r="AB684" s="365"/>
      <c r="AC684" s="442"/>
      <c r="AD684" s="365"/>
      <c r="AE684" s="442"/>
      <c r="AF684" s="365"/>
      <c r="AG684" s="442"/>
      <c r="AH684" s="365"/>
      <c r="AI684" s="442"/>
    </row>
    <row r="685" spans="2:35" ht="22.5">
      <c r="B685" s="447"/>
      <c r="C685" s="448" t="s">
        <v>3102</v>
      </c>
      <c r="D685" s="350"/>
      <c r="E685" s="927">
        <v>16</v>
      </c>
      <c r="F685" s="438" t="s">
        <v>2742</v>
      </c>
      <c r="G685" s="350" t="s">
        <v>2540</v>
      </c>
      <c r="H685" s="438"/>
      <c r="I685" s="446" t="s">
        <v>2487</v>
      </c>
      <c r="J685" s="446">
        <v>80</v>
      </c>
      <c r="K685" s="439">
        <f t="shared" si="65"/>
        <v>1280</v>
      </c>
      <c r="L685" s="342"/>
      <c r="M685" s="440"/>
      <c r="N685" s="342"/>
      <c r="O685" s="440"/>
      <c r="P685" s="342"/>
      <c r="Q685" s="440"/>
      <c r="R685" s="342">
        <v>5</v>
      </c>
      <c r="S685" s="440">
        <f t="shared" si="66"/>
        <v>400</v>
      </c>
      <c r="T685" s="342">
        <v>5</v>
      </c>
      <c r="U685" s="440">
        <f t="shared" si="67"/>
        <v>400</v>
      </c>
      <c r="V685" s="342">
        <v>6</v>
      </c>
      <c r="W685" s="440">
        <f t="shared" si="68"/>
        <v>480</v>
      </c>
      <c r="X685" s="342"/>
      <c r="Y685" s="440"/>
      <c r="Z685" s="365"/>
      <c r="AA685" s="442"/>
      <c r="AB685" s="365"/>
      <c r="AC685" s="442"/>
      <c r="AD685" s="365"/>
      <c r="AE685" s="442"/>
      <c r="AF685" s="365"/>
      <c r="AG685" s="442"/>
      <c r="AH685" s="365"/>
      <c r="AI685" s="442"/>
    </row>
    <row r="686" spans="2:35" ht="22.5">
      <c r="B686" s="447"/>
      <c r="C686" s="448" t="s">
        <v>3103</v>
      </c>
      <c r="D686" s="350"/>
      <c r="E686" s="927">
        <v>16</v>
      </c>
      <c r="F686" s="438" t="s">
        <v>115</v>
      </c>
      <c r="G686" s="350" t="s">
        <v>2540</v>
      </c>
      <c r="H686" s="438"/>
      <c r="I686" s="446" t="s">
        <v>2487</v>
      </c>
      <c r="J686" s="446">
        <v>457</v>
      </c>
      <c r="K686" s="439">
        <f t="shared" si="65"/>
        <v>7312</v>
      </c>
      <c r="L686" s="342"/>
      <c r="M686" s="440"/>
      <c r="N686" s="342"/>
      <c r="O686" s="440"/>
      <c r="P686" s="342"/>
      <c r="Q686" s="440"/>
      <c r="R686" s="342">
        <v>5</v>
      </c>
      <c r="S686" s="440">
        <f t="shared" si="66"/>
        <v>2285</v>
      </c>
      <c r="T686" s="342">
        <v>5</v>
      </c>
      <c r="U686" s="440">
        <f t="shared" si="67"/>
        <v>2285</v>
      </c>
      <c r="V686" s="342">
        <v>6</v>
      </c>
      <c r="W686" s="440">
        <f t="shared" si="68"/>
        <v>2742</v>
      </c>
      <c r="X686" s="342"/>
      <c r="Y686" s="440"/>
      <c r="Z686" s="365"/>
      <c r="AA686" s="442"/>
      <c r="AB686" s="365"/>
      <c r="AC686" s="442"/>
      <c r="AD686" s="365"/>
      <c r="AE686" s="442"/>
      <c r="AF686" s="365"/>
      <c r="AG686" s="442"/>
      <c r="AH686" s="365"/>
      <c r="AI686" s="442"/>
    </row>
    <row r="687" spans="2:35" ht="22.5">
      <c r="B687" s="447"/>
      <c r="C687" s="448" t="s">
        <v>3104</v>
      </c>
      <c r="D687" s="350"/>
      <c r="E687" s="927">
        <v>4</v>
      </c>
      <c r="F687" s="438" t="s">
        <v>2742</v>
      </c>
      <c r="G687" s="350" t="s">
        <v>2540</v>
      </c>
      <c r="H687" s="438"/>
      <c r="I687" s="446" t="s">
        <v>2487</v>
      </c>
      <c r="J687" s="446">
        <v>27</v>
      </c>
      <c r="K687" s="439">
        <f t="shared" si="65"/>
        <v>108</v>
      </c>
      <c r="L687" s="342"/>
      <c r="M687" s="440"/>
      <c r="N687" s="342"/>
      <c r="O687" s="440"/>
      <c r="P687" s="342"/>
      <c r="Q687" s="440"/>
      <c r="R687" s="342">
        <v>1</v>
      </c>
      <c r="S687" s="440">
        <f t="shared" si="66"/>
        <v>27</v>
      </c>
      <c r="T687" s="342">
        <v>1</v>
      </c>
      <c r="U687" s="440">
        <f t="shared" si="67"/>
        <v>27</v>
      </c>
      <c r="V687" s="342">
        <v>2</v>
      </c>
      <c r="W687" s="440">
        <f t="shared" si="68"/>
        <v>54</v>
      </c>
      <c r="X687" s="342"/>
      <c r="Y687" s="440"/>
      <c r="Z687" s="365"/>
      <c r="AA687" s="442"/>
      <c r="AB687" s="365"/>
      <c r="AC687" s="442"/>
      <c r="AD687" s="365"/>
      <c r="AE687" s="442"/>
      <c r="AF687" s="365"/>
      <c r="AG687" s="442"/>
      <c r="AH687" s="365"/>
      <c r="AI687" s="442"/>
    </row>
    <row r="688" spans="2:35" ht="22.5">
      <c r="B688" s="447"/>
      <c r="C688" s="448" t="s">
        <v>3105</v>
      </c>
      <c r="D688" s="350"/>
      <c r="E688" s="927">
        <v>16</v>
      </c>
      <c r="F688" s="438" t="s">
        <v>108</v>
      </c>
      <c r="G688" s="350" t="s">
        <v>2540</v>
      </c>
      <c r="H688" s="438"/>
      <c r="I688" s="446" t="s">
        <v>2487</v>
      </c>
      <c r="J688" s="446">
        <v>38</v>
      </c>
      <c r="K688" s="439">
        <f t="shared" si="65"/>
        <v>608</v>
      </c>
      <c r="L688" s="342"/>
      <c r="M688" s="440"/>
      <c r="N688" s="342"/>
      <c r="O688" s="440"/>
      <c r="P688" s="342"/>
      <c r="Q688" s="440"/>
      <c r="R688" s="342">
        <v>5</v>
      </c>
      <c r="S688" s="440">
        <f t="shared" si="66"/>
        <v>190</v>
      </c>
      <c r="T688" s="342">
        <v>5</v>
      </c>
      <c r="U688" s="440">
        <f t="shared" si="67"/>
        <v>190</v>
      </c>
      <c r="V688" s="342">
        <v>6</v>
      </c>
      <c r="W688" s="440">
        <f t="shared" si="68"/>
        <v>228</v>
      </c>
      <c r="X688" s="342"/>
      <c r="Y688" s="440"/>
      <c r="Z688" s="365"/>
      <c r="AA688" s="442"/>
      <c r="AB688" s="365"/>
      <c r="AC688" s="442"/>
      <c r="AD688" s="365"/>
      <c r="AE688" s="442"/>
      <c r="AF688" s="365"/>
      <c r="AG688" s="442"/>
      <c r="AH688" s="365"/>
      <c r="AI688" s="442"/>
    </row>
    <row r="689" spans="2:35" ht="22.5">
      <c r="B689" s="447"/>
      <c r="C689" s="448" t="s">
        <v>3106</v>
      </c>
      <c r="D689" s="350"/>
      <c r="E689" s="927">
        <v>16</v>
      </c>
      <c r="F689" s="438" t="s">
        <v>108</v>
      </c>
      <c r="G689" s="350" t="s">
        <v>2540</v>
      </c>
      <c r="H689" s="438"/>
      <c r="I689" s="446" t="s">
        <v>2487</v>
      </c>
      <c r="J689" s="446">
        <v>38</v>
      </c>
      <c r="K689" s="439">
        <f t="shared" si="65"/>
        <v>608</v>
      </c>
      <c r="L689" s="342"/>
      <c r="M689" s="440"/>
      <c r="N689" s="342"/>
      <c r="O689" s="440"/>
      <c r="P689" s="342"/>
      <c r="Q689" s="440"/>
      <c r="R689" s="342">
        <v>5</v>
      </c>
      <c r="S689" s="440">
        <f t="shared" si="66"/>
        <v>190</v>
      </c>
      <c r="T689" s="342">
        <v>5</v>
      </c>
      <c r="U689" s="440">
        <f t="shared" si="67"/>
        <v>190</v>
      </c>
      <c r="V689" s="342">
        <v>6</v>
      </c>
      <c r="W689" s="440">
        <f t="shared" si="68"/>
        <v>228</v>
      </c>
      <c r="X689" s="342"/>
      <c r="Y689" s="440"/>
      <c r="Z689" s="365"/>
      <c r="AA689" s="442"/>
      <c r="AB689" s="365"/>
      <c r="AC689" s="442"/>
      <c r="AD689" s="365"/>
      <c r="AE689" s="442"/>
      <c r="AF689" s="365"/>
      <c r="AG689" s="442"/>
      <c r="AH689" s="365"/>
      <c r="AI689" s="442"/>
    </row>
    <row r="690" spans="2:35" ht="22.5">
      <c r="B690" s="447"/>
      <c r="C690" s="448" t="s">
        <v>3107</v>
      </c>
      <c r="D690" s="350"/>
      <c r="E690" s="927">
        <v>16</v>
      </c>
      <c r="F690" s="438" t="s">
        <v>108</v>
      </c>
      <c r="G690" s="350" t="s">
        <v>2540</v>
      </c>
      <c r="H690" s="438"/>
      <c r="I690" s="446" t="s">
        <v>2487</v>
      </c>
      <c r="J690" s="446">
        <v>37</v>
      </c>
      <c r="K690" s="439">
        <f t="shared" si="65"/>
        <v>592</v>
      </c>
      <c r="L690" s="342"/>
      <c r="M690" s="440"/>
      <c r="N690" s="342"/>
      <c r="O690" s="440"/>
      <c r="P690" s="342"/>
      <c r="Q690" s="440"/>
      <c r="R690" s="342">
        <v>5</v>
      </c>
      <c r="S690" s="440">
        <f t="shared" si="66"/>
        <v>185</v>
      </c>
      <c r="T690" s="342">
        <v>5</v>
      </c>
      <c r="U690" s="440">
        <f t="shared" si="67"/>
        <v>185</v>
      </c>
      <c r="V690" s="342">
        <v>6</v>
      </c>
      <c r="W690" s="440">
        <f t="shared" si="68"/>
        <v>222</v>
      </c>
      <c r="X690" s="342"/>
      <c r="Y690" s="440"/>
      <c r="Z690" s="365"/>
      <c r="AA690" s="442"/>
      <c r="AB690" s="365"/>
      <c r="AC690" s="442"/>
      <c r="AD690" s="365"/>
      <c r="AE690" s="442"/>
      <c r="AF690" s="365"/>
      <c r="AG690" s="442"/>
      <c r="AH690" s="365"/>
      <c r="AI690" s="442"/>
    </row>
    <row r="691" spans="2:35" ht="22.5">
      <c r="B691" s="447"/>
      <c r="C691" s="448" t="s">
        <v>3108</v>
      </c>
      <c r="D691" s="350"/>
      <c r="E691" s="927">
        <v>8</v>
      </c>
      <c r="F691" s="438" t="s">
        <v>108</v>
      </c>
      <c r="G691" s="350" t="s">
        <v>2540</v>
      </c>
      <c r="H691" s="438"/>
      <c r="I691" s="446" t="s">
        <v>2487</v>
      </c>
      <c r="J691" s="446">
        <v>79</v>
      </c>
      <c r="K691" s="439">
        <f t="shared" si="65"/>
        <v>632</v>
      </c>
      <c r="L691" s="342"/>
      <c r="M691" s="440"/>
      <c r="N691" s="342"/>
      <c r="O691" s="440"/>
      <c r="P691" s="342"/>
      <c r="Q691" s="440"/>
      <c r="R691" s="342">
        <v>3</v>
      </c>
      <c r="S691" s="440">
        <f t="shared" si="66"/>
        <v>237</v>
      </c>
      <c r="T691" s="342">
        <v>3</v>
      </c>
      <c r="U691" s="440">
        <f t="shared" si="67"/>
        <v>237</v>
      </c>
      <c r="V691" s="342">
        <v>2</v>
      </c>
      <c r="W691" s="440">
        <f t="shared" si="68"/>
        <v>158</v>
      </c>
      <c r="X691" s="342"/>
      <c r="Y691" s="440"/>
      <c r="Z691" s="365"/>
      <c r="AA691" s="442"/>
      <c r="AB691" s="365"/>
      <c r="AC691" s="442"/>
      <c r="AD691" s="365"/>
      <c r="AE691" s="442"/>
      <c r="AF691" s="365"/>
      <c r="AG691" s="442"/>
      <c r="AH691" s="365"/>
      <c r="AI691" s="442"/>
    </row>
    <row r="692" spans="2:35" ht="22.5">
      <c r="B692" s="447"/>
      <c r="C692" s="448" t="s">
        <v>3109</v>
      </c>
      <c r="D692" s="350"/>
      <c r="E692" s="927">
        <v>8</v>
      </c>
      <c r="F692" s="438" t="s">
        <v>108</v>
      </c>
      <c r="G692" s="350" t="s">
        <v>2540</v>
      </c>
      <c r="H692" s="438"/>
      <c r="I692" s="446" t="s">
        <v>2487</v>
      </c>
      <c r="J692" s="446">
        <v>79</v>
      </c>
      <c r="K692" s="439">
        <f t="shared" si="65"/>
        <v>632</v>
      </c>
      <c r="L692" s="342"/>
      <c r="M692" s="440"/>
      <c r="N692" s="342"/>
      <c r="O692" s="440"/>
      <c r="P692" s="342"/>
      <c r="Q692" s="440"/>
      <c r="R692" s="342">
        <v>3</v>
      </c>
      <c r="S692" s="440">
        <f t="shared" si="66"/>
        <v>237</v>
      </c>
      <c r="T692" s="342">
        <v>3</v>
      </c>
      <c r="U692" s="440">
        <f t="shared" si="67"/>
        <v>237</v>
      </c>
      <c r="V692" s="342">
        <v>2</v>
      </c>
      <c r="W692" s="440">
        <f t="shared" si="68"/>
        <v>158</v>
      </c>
      <c r="X692" s="342"/>
      <c r="Y692" s="440"/>
      <c r="Z692" s="365"/>
      <c r="AA692" s="442"/>
      <c r="AB692" s="365"/>
      <c r="AC692" s="442"/>
      <c r="AD692" s="365"/>
      <c r="AE692" s="442"/>
      <c r="AF692" s="365"/>
      <c r="AG692" s="442"/>
      <c r="AH692" s="365"/>
      <c r="AI692" s="442"/>
    </row>
    <row r="693" spans="2:35" ht="22.5">
      <c r="B693" s="447"/>
      <c r="C693" s="448" t="s">
        <v>3110</v>
      </c>
      <c r="D693" s="350"/>
      <c r="E693" s="927">
        <v>8</v>
      </c>
      <c r="F693" s="438" t="s">
        <v>108</v>
      </c>
      <c r="G693" s="350" t="s">
        <v>2540</v>
      </c>
      <c r="H693" s="438"/>
      <c r="I693" s="446" t="s">
        <v>2487</v>
      </c>
      <c r="J693" s="446">
        <v>79</v>
      </c>
      <c r="K693" s="439">
        <f t="shared" si="65"/>
        <v>632</v>
      </c>
      <c r="L693" s="342"/>
      <c r="M693" s="440"/>
      <c r="N693" s="342"/>
      <c r="O693" s="440"/>
      <c r="P693" s="342"/>
      <c r="Q693" s="440"/>
      <c r="R693" s="342">
        <v>3</v>
      </c>
      <c r="S693" s="440">
        <f t="shared" si="66"/>
        <v>237</v>
      </c>
      <c r="T693" s="342">
        <v>3</v>
      </c>
      <c r="U693" s="440">
        <f t="shared" si="67"/>
        <v>237</v>
      </c>
      <c r="V693" s="342">
        <v>2</v>
      </c>
      <c r="W693" s="440">
        <f t="shared" si="68"/>
        <v>158</v>
      </c>
      <c r="X693" s="342"/>
      <c r="Y693" s="440"/>
      <c r="Z693" s="365"/>
      <c r="AA693" s="442"/>
      <c r="AB693" s="365"/>
      <c r="AC693" s="442"/>
      <c r="AD693" s="365"/>
      <c r="AE693" s="442"/>
      <c r="AF693" s="365"/>
      <c r="AG693" s="442"/>
      <c r="AH693" s="365"/>
      <c r="AI693" s="442"/>
    </row>
    <row r="694" spans="2:35" ht="22.5">
      <c r="B694" s="447"/>
      <c r="C694" s="448" t="s">
        <v>3111</v>
      </c>
      <c r="D694" s="350"/>
      <c r="E694" s="927">
        <v>8</v>
      </c>
      <c r="F694" s="438" t="s">
        <v>108</v>
      </c>
      <c r="G694" s="350" t="s">
        <v>2540</v>
      </c>
      <c r="H694" s="438"/>
      <c r="I694" s="446" t="s">
        <v>2487</v>
      </c>
      <c r="J694" s="446">
        <v>79</v>
      </c>
      <c r="K694" s="439">
        <f t="shared" si="65"/>
        <v>632</v>
      </c>
      <c r="L694" s="342"/>
      <c r="M694" s="440"/>
      <c r="N694" s="342"/>
      <c r="O694" s="440"/>
      <c r="P694" s="342"/>
      <c r="Q694" s="440"/>
      <c r="R694" s="342">
        <v>3</v>
      </c>
      <c r="S694" s="440">
        <f t="shared" si="66"/>
        <v>237</v>
      </c>
      <c r="T694" s="342">
        <v>3</v>
      </c>
      <c r="U694" s="440">
        <f t="shared" si="67"/>
        <v>237</v>
      </c>
      <c r="V694" s="342">
        <v>2</v>
      </c>
      <c r="W694" s="440">
        <f t="shared" si="68"/>
        <v>158</v>
      </c>
      <c r="X694" s="342"/>
      <c r="Y694" s="440"/>
      <c r="Z694" s="365"/>
      <c r="AA694" s="442"/>
      <c r="AB694" s="365"/>
      <c r="AC694" s="442"/>
      <c r="AD694" s="365"/>
      <c r="AE694" s="442"/>
      <c r="AF694" s="365"/>
      <c r="AG694" s="442"/>
      <c r="AH694" s="365"/>
      <c r="AI694" s="442"/>
    </row>
    <row r="695" spans="2:35" ht="22.5">
      <c r="B695" s="447"/>
      <c r="C695" s="448" t="s">
        <v>3112</v>
      </c>
      <c r="D695" s="350"/>
      <c r="E695" s="927">
        <v>8</v>
      </c>
      <c r="F695" s="438" t="s">
        <v>108</v>
      </c>
      <c r="G695" s="350" t="s">
        <v>2540</v>
      </c>
      <c r="H695" s="438"/>
      <c r="I695" s="446" t="s">
        <v>2487</v>
      </c>
      <c r="J695" s="446">
        <v>79</v>
      </c>
      <c r="K695" s="439">
        <f t="shared" si="65"/>
        <v>632</v>
      </c>
      <c r="L695" s="342"/>
      <c r="M695" s="440"/>
      <c r="N695" s="342"/>
      <c r="O695" s="440"/>
      <c r="P695" s="342"/>
      <c r="Q695" s="440"/>
      <c r="R695" s="342">
        <v>3</v>
      </c>
      <c r="S695" s="440">
        <f t="shared" si="66"/>
        <v>237</v>
      </c>
      <c r="T695" s="342">
        <v>3</v>
      </c>
      <c r="U695" s="440">
        <f t="shared" si="67"/>
        <v>237</v>
      </c>
      <c r="V695" s="342">
        <v>2</v>
      </c>
      <c r="W695" s="440">
        <f t="shared" si="68"/>
        <v>158</v>
      </c>
      <c r="X695" s="342"/>
      <c r="Y695" s="440"/>
      <c r="Z695" s="365"/>
      <c r="AA695" s="442"/>
      <c r="AB695" s="365"/>
      <c r="AC695" s="442"/>
      <c r="AD695" s="365"/>
      <c r="AE695" s="442"/>
      <c r="AF695" s="365"/>
      <c r="AG695" s="442"/>
      <c r="AH695" s="365"/>
      <c r="AI695" s="442"/>
    </row>
    <row r="696" spans="2:35" ht="22.5">
      <c r="B696" s="447"/>
      <c r="C696" s="448" t="s">
        <v>3113</v>
      </c>
      <c r="D696" s="350"/>
      <c r="E696" s="927">
        <v>8</v>
      </c>
      <c r="F696" s="438" t="s">
        <v>108</v>
      </c>
      <c r="G696" s="350" t="s">
        <v>2540</v>
      </c>
      <c r="H696" s="438"/>
      <c r="I696" s="446" t="s">
        <v>2487</v>
      </c>
      <c r="J696" s="446">
        <v>79</v>
      </c>
      <c r="K696" s="439">
        <f t="shared" si="65"/>
        <v>632</v>
      </c>
      <c r="L696" s="342"/>
      <c r="M696" s="440"/>
      <c r="N696" s="342"/>
      <c r="O696" s="440"/>
      <c r="P696" s="342"/>
      <c r="Q696" s="440"/>
      <c r="R696" s="342">
        <v>3</v>
      </c>
      <c r="S696" s="440">
        <f t="shared" si="66"/>
        <v>237</v>
      </c>
      <c r="T696" s="342">
        <v>3</v>
      </c>
      <c r="U696" s="440">
        <f t="shared" si="67"/>
        <v>237</v>
      </c>
      <c r="V696" s="342">
        <v>2</v>
      </c>
      <c r="W696" s="440">
        <f t="shared" si="68"/>
        <v>158</v>
      </c>
      <c r="X696" s="342"/>
      <c r="Y696" s="440"/>
      <c r="Z696" s="365"/>
      <c r="AA696" s="442"/>
      <c r="AB696" s="365"/>
      <c r="AC696" s="442"/>
      <c r="AD696" s="365"/>
      <c r="AE696" s="442"/>
      <c r="AF696" s="365"/>
      <c r="AG696" s="442"/>
      <c r="AH696" s="365"/>
      <c r="AI696" s="442"/>
    </row>
    <row r="697" spans="2:35" ht="22.5">
      <c r="B697" s="447"/>
      <c r="C697" s="448" t="s">
        <v>3114</v>
      </c>
      <c r="D697" s="350"/>
      <c r="E697" s="927">
        <v>8</v>
      </c>
      <c r="F697" s="438" t="s">
        <v>108</v>
      </c>
      <c r="G697" s="350" t="s">
        <v>2540</v>
      </c>
      <c r="H697" s="438"/>
      <c r="I697" s="446" t="s">
        <v>2487</v>
      </c>
      <c r="J697" s="446">
        <v>83</v>
      </c>
      <c r="K697" s="439">
        <f t="shared" si="65"/>
        <v>664</v>
      </c>
      <c r="L697" s="342"/>
      <c r="M697" s="440"/>
      <c r="N697" s="342"/>
      <c r="O697" s="440"/>
      <c r="P697" s="342"/>
      <c r="Q697" s="440"/>
      <c r="R697" s="342">
        <v>3</v>
      </c>
      <c r="S697" s="440">
        <f t="shared" si="66"/>
        <v>249</v>
      </c>
      <c r="T697" s="342">
        <v>3</v>
      </c>
      <c r="U697" s="440">
        <f t="shared" si="67"/>
        <v>249</v>
      </c>
      <c r="V697" s="342">
        <v>2</v>
      </c>
      <c r="W697" s="440">
        <f t="shared" si="68"/>
        <v>166</v>
      </c>
      <c r="X697" s="342"/>
      <c r="Y697" s="440"/>
      <c r="Z697" s="365"/>
      <c r="AA697" s="442"/>
      <c r="AB697" s="365"/>
      <c r="AC697" s="442"/>
      <c r="AD697" s="365"/>
      <c r="AE697" s="442"/>
      <c r="AF697" s="365"/>
      <c r="AG697" s="442"/>
      <c r="AH697" s="365"/>
      <c r="AI697" s="442"/>
    </row>
    <row r="698" spans="2:35" ht="22.5">
      <c r="B698" s="447"/>
      <c r="C698" s="448" t="s">
        <v>3115</v>
      </c>
      <c r="D698" s="350"/>
      <c r="E698" s="927">
        <v>8</v>
      </c>
      <c r="F698" s="438" t="s">
        <v>108</v>
      </c>
      <c r="G698" s="350" t="s">
        <v>2540</v>
      </c>
      <c r="H698" s="438"/>
      <c r="I698" s="446" t="s">
        <v>2487</v>
      </c>
      <c r="J698" s="446">
        <v>83</v>
      </c>
      <c r="K698" s="439">
        <f t="shared" si="65"/>
        <v>664</v>
      </c>
      <c r="L698" s="342"/>
      <c r="M698" s="440"/>
      <c r="N698" s="342"/>
      <c r="O698" s="440"/>
      <c r="P698" s="342"/>
      <c r="Q698" s="440"/>
      <c r="R698" s="342">
        <v>3</v>
      </c>
      <c r="S698" s="440">
        <f t="shared" si="66"/>
        <v>249</v>
      </c>
      <c r="T698" s="342">
        <v>3</v>
      </c>
      <c r="U698" s="440">
        <f t="shared" si="67"/>
        <v>249</v>
      </c>
      <c r="V698" s="342">
        <v>2</v>
      </c>
      <c r="W698" s="440">
        <f t="shared" si="68"/>
        <v>166</v>
      </c>
      <c r="X698" s="342"/>
      <c r="Y698" s="440"/>
      <c r="Z698" s="365"/>
      <c r="AA698" s="442"/>
      <c r="AB698" s="365"/>
      <c r="AC698" s="442"/>
      <c r="AD698" s="365"/>
      <c r="AE698" s="442"/>
      <c r="AF698" s="365"/>
      <c r="AG698" s="442"/>
      <c r="AH698" s="365"/>
      <c r="AI698" s="442"/>
    </row>
    <row r="699" spans="2:35" ht="22.5">
      <c r="B699" s="447"/>
      <c r="C699" s="448" t="s">
        <v>3116</v>
      </c>
      <c r="D699" s="350"/>
      <c r="E699" s="927">
        <v>8</v>
      </c>
      <c r="F699" s="438" t="s">
        <v>108</v>
      </c>
      <c r="G699" s="350" t="s">
        <v>2540</v>
      </c>
      <c r="H699" s="438"/>
      <c r="I699" s="446" t="s">
        <v>2487</v>
      </c>
      <c r="J699" s="446">
        <v>83</v>
      </c>
      <c r="K699" s="439">
        <f t="shared" si="65"/>
        <v>664</v>
      </c>
      <c r="L699" s="342"/>
      <c r="M699" s="440"/>
      <c r="N699" s="342"/>
      <c r="O699" s="440"/>
      <c r="P699" s="342"/>
      <c r="Q699" s="440"/>
      <c r="R699" s="342">
        <v>3</v>
      </c>
      <c r="S699" s="440">
        <f t="shared" si="66"/>
        <v>249</v>
      </c>
      <c r="T699" s="342">
        <v>3</v>
      </c>
      <c r="U699" s="440">
        <f t="shared" si="67"/>
        <v>249</v>
      </c>
      <c r="V699" s="342">
        <v>2</v>
      </c>
      <c r="W699" s="440">
        <f t="shared" si="68"/>
        <v>166</v>
      </c>
      <c r="X699" s="342"/>
      <c r="Y699" s="440"/>
      <c r="Z699" s="365"/>
      <c r="AA699" s="442"/>
      <c r="AB699" s="365"/>
      <c r="AC699" s="442"/>
      <c r="AD699" s="365"/>
      <c r="AE699" s="442"/>
      <c r="AF699" s="365"/>
      <c r="AG699" s="442"/>
      <c r="AH699" s="365"/>
      <c r="AI699" s="442"/>
    </row>
    <row r="700" spans="2:35" ht="22.5">
      <c r="B700" s="447"/>
      <c r="C700" s="448" t="s">
        <v>3117</v>
      </c>
      <c r="D700" s="350"/>
      <c r="E700" s="927">
        <v>8</v>
      </c>
      <c r="F700" s="438" t="s">
        <v>108</v>
      </c>
      <c r="G700" s="350" t="s">
        <v>2540</v>
      </c>
      <c r="H700" s="438"/>
      <c r="I700" s="446" t="s">
        <v>2487</v>
      </c>
      <c r="J700" s="446">
        <v>83</v>
      </c>
      <c r="K700" s="439">
        <f t="shared" si="65"/>
        <v>664</v>
      </c>
      <c r="L700" s="342"/>
      <c r="M700" s="440"/>
      <c r="N700" s="342"/>
      <c r="O700" s="440"/>
      <c r="P700" s="342"/>
      <c r="Q700" s="440"/>
      <c r="R700" s="342">
        <v>3</v>
      </c>
      <c r="S700" s="440">
        <f t="shared" si="66"/>
        <v>249</v>
      </c>
      <c r="T700" s="342">
        <v>3</v>
      </c>
      <c r="U700" s="440">
        <f t="shared" si="67"/>
        <v>249</v>
      </c>
      <c r="V700" s="342">
        <v>2</v>
      </c>
      <c r="W700" s="440">
        <f t="shared" si="68"/>
        <v>166</v>
      </c>
      <c r="X700" s="342"/>
      <c r="Y700" s="440"/>
      <c r="Z700" s="365"/>
      <c r="AA700" s="442"/>
      <c r="AB700" s="365"/>
      <c r="AC700" s="442"/>
      <c r="AD700" s="365"/>
      <c r="AE700" s="442"/>
      <c r="AF700" s="365"/>
      <c r="AG700" s="442"/>
      <c r="AH700" s="365"/>
      <c r="AI700" s="442"/>
    </row>
    <row r="701" spans="2:35" ht="22.5">
      <c r="B701" s="447"/>
      <c r="C701" s="448" t="s">
        <v>3118</v>
      </c>
      <c r="D701" s="350"/>
      <c r="E701" s="927">
        <v>8</v>
      </c>
      <c r="F701" s="438" t="s">
        <v>108</v>
      </c>
      <c r="G701" s="350" t="s">
        <v>2540</v>
      </c>
      <c r="H701" s="438"/>
      <c r="I701" s="446" t="s">
        <v>2487</v>
      </c>
      <c r="J701" s="446">
        <v>83</v>
      </c>
      <c r="K701" s="439">
        <f t="shared" si="65"/>
        <v>664</v>
      </c>
      <c r="L701" s="342"/>
      <c r="M701" s="440"/>
      <c r="N701" s="342"/>
      <c r="O701" s="440"/>
      <c r="P701" s="342"/>
      <c r="Q701" s="440"/>
      <c r="R701" s="342">
        <v>3</v>
      </c>
      <c r="S701" s="440">
        <f t="shared" si="66"/>
        <v>249</v>
      </c>
      <c r="T701" s="342">
        <v>3</v>
      </c>
      <c r="U701" s="440">
        <f t="shared" si="67"/>
        <v>249</v>
      </c>
      <c r="V701" s="342">
        <v>2</v>
      </c>
      <c r="W701" s="440">
        <f t="shared" si="68"/>
        <v>166</v>
      </c>
      <c r="X701" s="342"/>
      <c r="Y701" s="440"/>
      <c r="Z701" s="365"/>
      <c r="AA701" s="442"/>
      <c r="AB701" s="365"/>
      <c r="AC701" s="442"/>
      <c r="AD701" s="365"/>
      <c r="AE701" s="442"/>
      <c r="AF701" s="365"/>
      <c r="AG701" s="442"/>
      <c r="AH701" s="365"/>
      <c r="AI701" s="442"/>
    </row>
    <row r="702" spans="2:35" ht="22.5">
      <c r="B702" s="447"/>
      <c r="C702" s="448" t="s">
        <v>3119</v>
      </c>
      <c r="D702" s="350"/>
      <c r="E702" s="927">
        <v>16</v>
      </c>
      <c r="F702" s="438" t="s">
        <v>108</v>
      </c>
      <c r="G702" s="350" t="s">
        <v>2540</v>
      </c>
      <c r="H702" s="438"/>
      <c r="I702" s="446" t="s">
        <v>2487</v>
      </c>
      <c r="J702" s="446">
        <v>12</v>
      </c>
      <c r="K702" s="439">
        <f t="shared" si="65"/>
        <v>192</v>
      </c>
      <c r="L702" s="342"/>
      <c r="M702" s="440"/>
      <c r="N702" s="342"/>
      <c r="O702" s="440"/>
      <c r="P702" s="342"/>
      <c r="Q702" s="440"/>
      <c r="R702" s="342">
        <v>5</v>
      </c>
      <c r="S702" s="440">
        <f t="shared" si="66"/>
        <v>60</v>
      </c>
      <c r="T702" s="342">
        <v>5</v>
      </c>
      <c r="U702" s="440">
        <f t="shared" si="67"/>
        <v>60</v>
      </c>
      <c r="V702" s="342">
        <v>6</v>
      </c>
      <c r="W702" s="440">
        <f t="shared" si="68"/>
        <v>72</v>
      </c>
      <c r="X702" s="342"/>
      <c r="Y702" s="440"/>
      <c r="Z702" s="365"/>
      <c r="AA702" s="442"/>
      <c r="AB702" s="365"/>
      <c r="AC702" s="442"/>
      <c r="AD702" s="365"/>
      <c r="AE702" s="442"/>
      <c r="AF702" s="365"/>
      <c r="AG702" s="442"/>
      <c r="AH702" s="365"/>
      <c r="AI702" s="442"/>
    </row>
    <row r="703" spans="2:35" ht="22.5">
      <c r="B703" s="447"/>
      <c r="C703" s="444" t="s">
        <v>3120</v>
      </c>
      <c r="D703" s="350"/>
      <c r="E703" s="924">
        <v>45</v>
      </c>
      <c r="F703" s="438" t="s">
        <v>108</v>
      </c>
      <c r="G703" s="350" t="s">
        <v>2540</v>
      </c>
      <c r="H703" s="438"/>
      <c r="I703" s="446" t="s">
        <v>2487</v>
      </c>
      <c r="J703" s="446">
        <v>200</v>
      </c>
      <c r="K703" s="439">
        <f t="shared" si="65"/>
        <v>9000</v>
      </c>
      <c r="L703" s="342"/>
      <c r="M703" s="440"/>
      <c r="N703" s="342"/>
      <c r="O703" s="440"/>
      <c r="P703" s="342"/>
      <c r="Q703" s="440"/>
      <c r="R703" s="342">
        <v>15</v>
      </c>
      <c r="S703" s="440">
        <f t="shared" si="66"/>
        <v>3000</v>
      </c>
      <c r="T703" s="342">
        <v>15</v>
      </c>
      <c r="U703" s="440">
        <f t="shared" si="67"/>
        <v>3000</v>
      </c>
      <c r="V703" s="342">
        <v>15</v>
      </c>
      <c r="W703" s="440">
        <f t="shared" si="68"/>
        <v>3000</v>
      </c>
      <c r="X703" s="342"/>
      <c r="Y703" s="440"/>
      <c r="Z703" s="365"/>
      <c r="AA703" s="442"/>
      <c r="AB703" s="365"/>
      <c r="AC703" s="442"/>
      <c r="AD703" s="365"/>
      <c r="AE703" s="442"/>
      <c r="AF703" s="365"/>
      <c r="AG703" s="442"/>
      <c r="AH703" s="365"/>
      <c r="AI703" s="442"/>
    </row>
    <row r="704" spans="2:35" ht="22.5">
      <c r="B704" s="447"/>
      <c r="C704" s="444" t="s">
        <v>3121</v>
      </c>
      <c r="D704" s="350"/>
      <c r="E704" s="924">
        <v>21</v>
      </c>
      <c r="F704" s="438" t="s">
        <v>108</v>
      </c>
      <c r="G704" s="350" t="s">
        <v>2540</v>
      </c>
      <c r="H704" s="438"/>
      <c r="I704" s="446" t="s">
        <v>2487</v>
      </c>
      <c r="J704" s="446">
        <v>800</v>
      </c>
      <c r="K704" s="439">
        <f t="shared" si="65"/>
        <v>16800</v>
      </c>
      <c r="L704" s="342"/>
      <c r="M704" s="440"/>
      <c r="N704" s="342"/>
      <c r="O704" s="440"/>
      <c r="P704" s="342"/>
      <c r="Q704" s="440"/>
      <c r="R704" s="342">
        <v>7</v>
      </c>
      <c r="S704" s="440">
        <f t="shared" si="66"/>
        <v>5600</v>
      </c>
      <c r="T704" s="342">
        <v>7</v>
      </c>
      <c r="U704" s="440">
        <f t="shared" si="67"/>
        <v>5600</v>
      </c>
      <c r="V704" s="342">
        <v>7</v>
      </c>
      <c r="W704" s="440">
        <f t="shared" si="68"/>
        <v>5600</v>
      </c>
      <c r="X704" s="342"/>
      <c r="Y704" s="440"/>
      <c r="Z704" s="365"/>
      <c r="AA704" s="442"/>
      <c r="AB704" s="365"/>
      <c r="AC704" s="442"/>
      <c r="AD704" s="365"/>
      <c r="AE704" s="442"/>
      <c r="AF704" s="365"/>
      <c r="AG704" s="442"/>
      <c r="AH704" s="365"/>
      <c r="AI704" s="442"/>
    </row>
    <row r="705" spans="2:35" ht="22.5">
      <c r="B705" s="447"/>
      <c r="C705" s="444" t="s">
        <v>3122</v>
      </c>
      <c r="D705" s="350"/>
      <c r="E705" s="924">
        <v>6</v>
      </c>
      <c r="F705" s="438" t="s">
        <v>108</v>
      </c>
      <c r="G705" s="350" t="s">
        <v>2540</v>
      </c>
      <c r="H705" s="438"/>
      <c r="I705" s="446" t="s">
        <v>2487</v>
      </c>
      <c r="J705" s="446">
        <v>77</v>
      </c>
      <c r="K705" s="439">
        <f t="shared" si="65"/>
        <v>462</v>
      </c>
      <c r="L705" s="342"/>
      <c r="M705" s="440"/>
      <c r="N705" s="342"/>
      <c r="O705" s="440"/>
      <c r="P705" s="342"/>
      <c r="Q705" s="440"/>
      <c r="R705" s="342">
        <v>2</v>
      </c>
      <c r="S705" s="440">
        <f t="shared" si="66"/>
        <v>154</v>
      </c>
      <c r="T705" s="342">
        <v>2</v>
      </c>
      <c r="U705" s="440">
        <f t="shared" si="67"/>
        <v>154</v>
      </c>
      <c r="V705" s="342">
        <v>2</v>
      </c>
      <c r="W705" s="440">
        <f t="shared" si="68"/>
        <v>154</v>
      </c>
      <c r="X705" s="342"/>
      <c r="Y705" s="440"/>
      <c r="Z705" s="365"/>
      <c r="AA705" s="442"/>
      <c r="AB705" s="365"/>
      <c r="AC705" s="442"/>
      <c r="AD705" s="365"/>
      <c r="AE705" s="442"/>
      <c r="AF705" s="365"/>
      <c r="AG705" s="442"/>
      <c r="AH705" s="365"/>
      <c r="AI705" s="442"/>
    </row>
    <row r="706" spans="2:35" ht="22.5">
      <c r="B706" s="447"/>
      <c r="C706" s="444" t="s">
        <v>3123</v>
      </c>
      <c r="D706" s="350"/>
      <c r="E706" s="924">
        <v>6</v>
      </c>
      <c r="F706" s="438" t="s">
        <v>108</v>
      </c>
      <c r="G706" s="350" t="s">
        <v>2540</v>
      </c>
      <c r="H706" s="438"/>
      <c r="I706" s="446" t="s">
        <v>2487</v>
      </c>
      <c r="J706" s="446">
        <v>90</v>
      </c>
      <c r="K706" s="439">
        <f t="shared" si="65"/>
        <v>540</v>
      </c>
      <c r="L706" s="342"/>
      <c r="M706" s="440"/>
      <c r="N706" s="342"/>
      <c r="O706" s="440"/>
      <c r="P706" s="342"/>
      <c r="Q706" s="440"/>
      <c r="R706" s="342">
        <v>2</v>
      </c>
      <c r="S706" s="440">
        <f t="shared" si="66"/>
        <v>180</v>
      </c>
      <c r="T706" s="342">
        <v>2</v>
      </c>
      <c r="U706" s="440">
        <f t="shared" si="67"/>
        <v>180</v>
      </c>
      <c r="V706" s="342">
        <v>2</v>
      </c>
      <c r="W706" s="440">
        <f t="shared" si="68"/>
        <v>180</v>
      </c>
      <c r="X706" s="342"/>
      <c r="Y706" s="440"/>
      <c r="Z706" s="365"/>
      <c r="AA706" s="442"/>
      <c r="AB706" s="365"/>
      <c r="AC706" s="442"/>
      <c r="AD706" s="365"/>
      <c r="AE706" s="442"/>
      <c r="AF706" s="365"/>
      <c r="AG706" s="442"/>
      <c r="AH706" s="365"/>
      <c r="AI706" s="442"/>
    </row>
    <row r="707" spans="2:35" ht="22.5">
      <c r="B707" s="447"/>
      <c r="C707" s="444" t="s">
        <v>3124</v>
      </c>
      <c r="D707" s="350"/>
      <c r="E707" s="924">
        <v>3</v>
      </c>
      <c r="F707" s="438" t="s">
        <v>108</v>
      </c>
      <c r="G707" s="350" t="s">
        <v>2540</v>
      </c>
      <c r="H707" s="438"/>
      <c r="I707" s="446" t="s">
        <v>2487</v>
      </c>
      <c r="J707" s="446">
        <v>200</v>
      </c>
      <c r="K707" s="439">
        <f t="shared" si="65"/>
        <v>600</v>
      </c>
      <c r="L707" s="342"/>
      <c r="M707" s="440"/>
      <c r="N707" s="342"/>
      <c r="O707" s="440"/>
      <c r="P707" s="342"/>
      <c r="Q707" s="440"/>
      <c r="R707" s="342">
        <v>1</v>
      </c>
      <c r="S707" s="440">
        <f t="shared" si="66"/>
        <v>200</v>
      </c>
      <c r="T707" s="342">
        <v>1</v>
      </c>
      <c r="U707" s="440">
        <f t="shared" si="67"/>
        <v>200</v>
      </c>
      <c r="V707" s="342">
        <v>1</v>
      </c>
      <c r="W707" s="440">
        <f t="shared" si="68"/>
        <v>200</v>
      </c>
      <c r="X707" s="342"/>
      <c r="Y707" s="440"/>
      <c r="Z707" s="365"/>
      <c r="AA707" s="442"/>
      <c r="AB707" s="365"/>
      <c r="AC707" s="442"/>
      <c r="AD707" s="365"/>
      <c r="AE707" s="442"/>
      <c r="AF707" s="365"/>
      <c r="AG707" s="442"/>
      <c r="AH707" s="365"/>
      <c r="AI707" s="442"/>
    </row>
    <row r="708" spans="2:35" ht="22.5">
      <c r="B708" s="447"/>
      <c r="C708" s="444" t="s">
        <v>3125</v>
      </c>
      <c r="D708" s="350"/>
      <c r="E708" s="924">
        <v>3</v>
      </c>
      <c r="F708" s="438" t="s">
        <v>108</v>
      </c>
      <c r="G708" s="350" t="s">
        <v>2540</v>
      </c>
      <c r="H708" s="438"/>
      <c r="I708" s="446" t="s">
        <v>2487</v>
      </c>
      <c r="J708" s="446">
        <v>201</v>
      </c>
      <c r="K708" s="439">
        <f t="shared" si="65"/>
        <v>603</v>
      </c>
      <c r="L708" s="342"/>
      <c r="M708" s="440"/>
      <c r="N708" s="342"/>
      <c r="O708" s="440"/>
      <c r="P708" s="342"/>
      <c r="Q708" s="440"/>
      <c r="R708" s="342">
        <v>1</v>
      </c>
      <c r="S708" s="440">
        <f t="shared" si="66"/>
        <v>201</v>
      </c>
      <c r="T708" s="342">
        <v>1</v>
      </c>
      <c r="U708" s="440">
        <f t="shared" si="67"/>
        <v>201</v>
      </c>
      <c r="V708" s="342">
        <v>1</v>
      </c>
      <c r="W708" s="440">
        <f t="shared" si="68"/>
        <v>201</v>
      </c>
      <c r="X708" s="342"/>
      <c r="Y708" s="440"/>
      <c r="Z708" s="365"/>
      <c r="AA708" s="442"/>
      <c r="AB708" s="365"/>
      <c r="AC708" s="442"/>
      <c r="AD708" s="365"/>
      <c r="AE708" s="442"/>
      <c r="AF708" s="365"/>
      <c r="AG708" s="442"/>
      <c r="AH708" s="365"/>
      <c r="AI708" s="442"/>
    </row>
    <row r="709" spans="2:35" ht="22.5">
      <c r="B709" s="447"/>
      <c r="C709" s="444" t="s">
        <v>3126</v>
      </c>
      <c r="D709" s="350"/>
      <c r="E709" s="924">
        <v>45</v>
      </c>
      <c r="F709" s="438" t="s">
        <v>108</v>
      </c>
      <c r="G709" s="350" t="s">
        <v>2540</v>
      </c>
      <c r="H709" s="438"/>
      <c r="I709" s="446" t="s">
        <v>2487</v>
      </c>
      <c r="J709" s="446">
        <v>25</v>
      </c>
      <c r="K709" s="439">
        <f t="shared" si="65"/>
        <v>1125</v>
      </c>
      <c r="L709" s="342"/>
      <c r="M709" s="440"/>
      <c r="N709" s="342"/>
      <c r="O709" s="440"/>
      <c r="P709" s="342"/>
      <c r="Q709" s="440"/>
      <c r="R709" s="342">
        <v>15</v>
      </c>
      <c r="S709" s="440">
        <f t="shared" si="66"/>
        <v>375</v>
      </c>
      <c r="T709" s="342">
        <v>15</v>
      </c>
      <c r="U709" s="440">
        <f t="shared" si="67"/>
        <v>375</v>
      </c>
      <c r="V709" s="342">
        <v>15</v>
      </c>
      <c r="W709" s="440">
        <f t="shared" si="68"/>
        <v>375</v>
      </c>
      <c r="X709" s="342"/>
      <c r="Y709" s="440"/>
      <c r="Z709" s="365"/>
      <c r="AA709" s="442"/>
      <c r="AB709" s="365"/>
      <c r="AC709" s="442"/>
      <c r="AD709" s="365"/>
      <c r="AE709" s="442"/>
      <c r="AF709" s="365"/>
      <c r="AG709" s="442"/>
      <c r="AH709" s="365"/>
      <c r="AI709" s="442"/>
    </row>
    <row r="710" spans="2:35" ht="22.5">
      <c r="B710" s="447"/>
      <c r="C710" s="444" t="s">
        <v>3127</v>
      </c>
      <c r="D710" s="350"/>
      <c r="E710" s="924">
        <v>6</v>
      </c>
      <c r="F710" s="438" t="s">
        <v>108</v>
      </c>
      <c r="G710" s="350" t="s">
        <v>2540</v>
      </c>
      <c r="H710" s="438"/>
      <c r="I710" s="446" t="s">
        <v>2487</v>
      </c>
      <c r="J710" s="446">
        <v>200</v>
      </c>
      <c r="K710" s="439">
        <f t="shared" si="65"/>
        <v>1200</v>
      </c>
      <c r="L710" s="342"/>
      <c r="M710" s="440"/>
      <c r="N710" s="342"/>
      <c r="O710" s="440"/>
      <c r="P710" s="342"/>
      <c r="Q710" s="440"/>
      <c r="R710" s="342">
        <v>2</v>
      </c>
      <c r="S710" s="440">
        <f t="shared" si="66"/>
        <v>400</v>
      </c>
      <c r="T710" s="342">
        <v>2</v>
      </c>
      <c r="U710" s="440">
        <f t="shared" si="67"/>
        <v>400</v>
      </c>
      <c r="V710" s="342">
        <v>2</v>
      </c>
      <c r="W710" s="440">
        <f t="shared" si="68"/>
        <v>400</v>
      </c>
      <c r="X710" s="342"/>
      <c r="Y710" s="440"/>
      <c r="Z710" s="365"/>
      <c r="AA710" s="442"/>
      <c r="AB710" s="365"/>
      <c r="AC710" s="442"/>
      <c r="AD710" s="365"/>
      <c r="AE710" s="442"/>
      <c r="AF710" s="365"/>
      <c r="AG710" s="442"/>
      <c r="AH710" s="365"/>
      <c r="AI710" s="442"/>
    </row>
    <row r="711" spans="2:35" ht="22.5">
      <c r="B711" s="447"/>
      <c r="C711" s="444" t="s">
        <v>3128</v>
      </c>
      <c r="D711" s="350"/>
      <c r="E711" s="924">
        <v>6</v>
      </c>
      <c r="F711" s="438" t="s">
        <v>108</v>
      </c>
      <c r="G711" s="350" t="s">
        <v>2540</v>
      </c>
      <c r="H711" s="438"/>
      <c r="I711" s="446" t="s">
        <v>2487</v>
      </c>
      <c r="J711" s="446">
        <v>300</v>
      </c>
      <c r="K711" s="439">
        <f t="shared" si="65"/>
        <v>1800</v>
      </c>
      <c r="L711" s="342"/>
      <c r="M711" s="440"/>
      <c r="N711" s="342"/>
      <c r="O711" s="440"/>
      <c r="P711" s="342"/>
      <c r="Q711" s="440"/>
      <c r="R711" s="342">
        <v>2</v>
      </c>
      <c r="S711" s="440">
        <f t="shared" si="66"/>
        <v>600</v>
      </c>
      <c r="T711" s="342">
        <v>2</v>
      </c>
      <c r="U711" s="440">
        <f t="shared" si="67"/>
        <v>600</v>
      </c>
      <c r="V711" s="342">
        <v>2</v>
      </c>
      <c r="W711" s="440">
        <f t="shared" si="68"/>
        <v>600</v>
      </c>
      <c r="X711" s="342"/>
      <c r="Y711" s="440"/>
      <c r="Z711" s="365"/>
      <c r="AA711" s="442"/>
      <c r="AB711" s="365"/>
      <c r="AC711" s="442"/>
      <c r="AD711" s="365"/>
      <c r="AE711" s="442"/>
      <c r="AF711" s="365"/>
      <c r="AG711" s="442"/>
      <c r="AH711" s="365"/>
      <c r="AI711" s="442"/>
    </row>
    <row r="712" spans="2:35" ht="22.5">
      <c r="B712" s="447"/>
      <c r="C712" s="444" t="s">
        <v>3129</v>
      </c>
      <c r="D712" s="350"/>
      <c r="E712" s="924">
        <v>3</v>
      </c>
      <c r="F712" s="438" t="s">
        <v>108</v>
      </c>
      <c r="G712" s="350" t="s">
        <v>2540</v>
      </c>
      <c r="H712" s="438"/>
      <c r="I712" s="446" t="s">
        <v>2487</v>
      </c>
      <c r="J712" s="446">
        <v>300</v>
      </c>
      <c r="K712" s="439">
        <f t="shared" si="65"/>
        <v>900</v>
      </c>
      <c r="L712" s="342"/>
      <c r="M712" s="440"/>
      <c r="N712" s="342"/>
      <c r="O712" s="440"/>
      <c r="P712" s="342"/>
      <c r="Q712" s="440"/>
      <c r="R712" s="342">
        <v>1</v>
      </c>
      <c r="S712" s="440">
        <f t="shared" si="66"/>
        <v>300</v>
      </c>
      <c r="T712" s="342">
        <v>1</v>
      </c>
      <c r="U712" s="440">
        <f t="shared" si="67"/>
        <v>300</v>
      </c>
      <c r="V712" s="342">
        <v>1</v>
      </c>
      <c r="W712" s="440">
        <f t="shared" si="68"/>
        <v>300</v>
      </c>
      <c r="X712" s="342"/>
      <c r="Y712" s="440"/>
      <c r="Z712" s="365"/>
      <c r="AA712" s="442"/>
      <c r="AB712" s="365"/>
      <c r="AC712" s="442"/>
      <c r="AD712" s="365"/>
      <c r="AE712" s="442"/>
      <c r="AF712" s="365"/>
      <c r="AG712" s="442"/>
      <c r="AH712" s="365"/>
      <c r="AI712" s="442"/>
    </row>
    <row r="713" spans="2:35" ht="22.5">
      <c r="B713" s="447"/>
      <c r="C713" s="444" t="s">
        <v>3130</v>
      </c>
      <c r="D713" s="350"/>
      <c r="E713" s="924">
        <v>3</v>
      </c>
      <c r="F713" s="438" t="s">
        <v>108</v>
      </c>
      <c r="G713" s="350" t="s">
        <v>2540</v>
      </c>
      <c r="H713" s="438"/>
      <c r="I713" s="446" t="s">
        <v>2487</v>
      </c>
      <c r="J713" s="446">
        <v>100</v>
      </c>
      <c r="K713" s="439">
        <f t="shared" si="65"/>
        <v>300</v>
      </c>
      <c r="L713" s="342"/>
      <c r="M713" s="440"/>
      <c r="N713" s="342"/>
      <c r="O713" s="440"/>
      <c r="P713" s="342"/>
      <c r="Q713" s="440"/>
      <c r="R713" s="342">
        <v>1</v>
      </c>
      <c r="S713" s="440">
        <f t="shared" si="66"/>
        <v>100</v>
      </c>
      <c r="T713" s="342">
        <v>1</v>
      </c>
      <c r="U713" s="440">
        <f t="shared" si="67"/>
        <v>100</v>
      </c>
      <c r="V713" s="342">
        <v>1</v>
      </c>
      <c r="W713" s="440">
        <f t="shared" si="68"/>
        <v>100</v>
      </c>
      <c r="X713" s="342"/>
      <c r="Y713" s="440"/>
      <c r="Z713" s="365"/>
      <c r="AA713" s="442"/>
      <c r="AB713" s="365"/>
      <c r="AC713" s="442"/>
      <c r="AD713" s="365"/>
      <c r="AE713" s="442"/>
      <c r="AF713" s="365"/>
      <c r="AG713" s="442"/>
      <c r="AH713" s="365"/>
      <c r="AI713" s="442"/>
    </row>
    <row r="714" spans="2:35" ht="22.5">
      <c r="B714" s="447"/>
      <c r="C714" s="444" t="s">
        <v>3131</v>
      </c>
      <c r="D714" s="350"/>
      <c r="E714" s="924">
        <v>3</v>
      </c>
      <c r="F714" s="438" t="s">
        <v>108</v>
      </c>
      <c r="G714" s="350" t="s">
        <v>2540</v>
      </c>
      <c r="H714" s="438"/>
      <c r="I714" s="446" t="s">
        <v>2487</v>
      </c>
      <c r="J714" s="446">
        <v>200</v>
      </c>
      <c r="K714" s="439">
        <f t="shared" si="65"/>
        <v>600</v>
      </c>
      <c r="L714" s="342"/>
      <c r="M714" s="440"/>
      <c r="N714" s="342"/>
      <c r="O714" s="440"/>
      <c r="P714" s="342"/>
      <c r="Q714" s="440"/>
      <c r="R714" s="342">
        <v>1</v>
      </c>
      <c r="S714" s="440">
        <f t="shared" si="66"/>
        <v>200</v>
      </c>
      <c r="T714" s="342">
        <v>1</v>
      </c>
      <c r="U714" s="440">
        <f t="shared" si="67"/>
        <v>200</v>
      </c>
      <c r="V714" s="342">
        <v>1</v>
      </c>
      <c r="W714" s="440">
        <f t="shared" si="68"/>
        <v>200</v>
      </c>
      <c r="X714" s="342"/>
      <c r="Y714" s="440"/>
      <c r="Z714" s="365"/>
      <c r="AA714" s="442"/>
      <c r="AB714" s="365"/>
      <c r="AC714" s="442"/>
      <c r="AD714" s="365"/>
      <c r="AE714" s="442"/>
      <c r="AF714" s="365"/>
      <c r="AG714" s="442"/>
      <c r="AH714" s="365"/>
      <c r="AI714" s="442"/>
    </row>
    <row r="715" spans="2:35" ht="56.25">
      <c r="B715" s="447"/>
      <c r="C715" s="444" t="s">
        <v>3132</v>
      </c>
      <c r="D715" s="350"/>
      <c r="E715" s="924">
        <v>15</v>
      </c>
      <c r="F715" s="438" t="s">
        <v>108</v>
      </c>
      <c r="G715" s="350" t="s">
        <v>2540</v>
      </c>
      <c r="H715" s="438"/>
      <c r="I715" s="446" t="s">
        <v>2487</v>
      </c>
      <c r="J715" s="446">
        <v>230</v>
      </c>
      <c r="K715" s="439">
        <f t="shared" si="65"/>
        <v>3450</v>
      </c>
      <c r="L715" s="342"/>
      <c r="M715" s="440"/>
      <c r="N715" s="342"/>
      <c r="O715" s="440"/>
      <c r="P715" s="342"/>
      <c r="Q715" s="440"/>
      <c r="R715" s="342">
        <v>5</v>
      </c>
      <c r="S715" s="440">
        <f t="shared" si="66"/>
        <v>1150</v>
      </c>
      <c r="T715" s="342">
        <v>5</v>
      </c>
      <c r="U715" s="440">
        <f t="shared" si="67"/>
        <v>1150</v>
      </c>
      <c r="V715" s="342">
        <v>5</v>
      </c>
      <c r="W715" s="440">
        <f t="shared" si="68"/>
        <v>1150</v>
      </c>
      <c r="X715" s="342"/>
      <c r="Y715" s="440"/>
      <c r="Z715" s="365"/>
      <c r="AA715" s="442"/>
      <c r="AB715" s="365"/>
      <c r="AC715" s="442"/>
      <c r="AD715" s="365"/>
      <c r="AE715" s="442"/>
      <c r="AF715" s="365"/>
      <c r="AG715" s="442"/>
      <c r="AH715" s="365"/>
      <c r="AI715" s="442"/>
    </row>
    <row r="716" spans="2:35" ht="22.5">
      <c r="B716" s="447"/>
      <c r="C716" s="453" t="s">
        <v>3133</v>
      </c>
      <c r="D716" s="350"/>
      <c r="E716" s="924">
        <v>2</v>
      </c>
      <c r="F716" s="438" t="s">
        <v>108</v>
      </c>
      <c r="G716" s="350" t="s">
        <v>2540</v>
      </c>
      <c r="H716" s="438"/>
      <c r="I716" s="446" t="s">
        <v>2487</v>
      </c>
      <c r="J716" s="446">
        <v>575</v>
      </c>
      <c r="K716" s="439">
        <f t="shared" si="65"/>
        <v>1150</v>
      </c>
      <c r="L716" s="342"/>
      <c r="M716" s="440"/>
      <c r="N716" s="342"/>
      <c r="O716" s="440"/>
      <c r="P716" s="342"/>
      <c r="Q716" s="440"/>
      <c r="R716" s="342">
        <v>1</v>
      </c>
      <c r="S716" s="440">
        <f t="shared" si="66"/>
        <v>575</v>
      </c>
      <c r="T716" s="342">
        <v>1</v>
      </c>
      <c r="U716" s="440">
        <f t="shared" si="67"/>
        <v>575</v>
      </c>
      <c r="V716" s="342"/>
      <c r="W716" s="440">
        <f t="shared" si="68"/>
        <v>0</v>
      </c>
      <c r="X716" s="342"/>
      <c r="Y716" s="440"/>
      <c r="Z716" s="365"/>
      <c r="AA716" s="442"/>
      <c r="AB716" s="365"/>
      <c r="AC716" s="442"/>
      <c r="AD716" s="365"/>
      <c r="AE716" s="442"/>
      <c r="AF716" s="365"/>
      <c r="AG716" s="442"/>
      <c r="AH716" s="365"/>
      <c r="AI716" s="442"/>
    </row>
    <row r="717" spans="2:35" ht="22.5">
      <c r="B717" s="447"/>
      <c r="C717" s="444" t="s">
        <v>3134</v>
      </c>
      <c r="D717" s="350"/>
      <c r="E717" s="924">
        <v>15</v>
      </c>
      <c r="F717" s="438" t="s">
        <v>108</v>
      </c>
      <c r="G717" s="350" t="s">
        <v>2540</v>
      </c>
      <c r="H717" s="438"/>
      <c r="I717" s="446" t="s">
        <v>2487</v>
      </c>
      <c r="J717" s="446">
        <v>28</v>
      </c>
      <c r="K717" s="439">
        <f t="shared" si="65"/>
        <v>420</v>
      </c>
      <c r="L717" s="342"/>
      <c r="M717" s="440"/>
      <c r="N717" s="342"/>
      <c r="O717" s="440"/>
      <c r="P717" s="342"/>
      <c r="Q717" s="440"/>
      <c r="R717" s="342">
        <v>5</v>
      </c>
      <c r="S717" s="440">
        <f t="shared" si="66"/>
        <v>140</v>
      </c>
      <c r="T717" s="342">
        <v>5</v>
      </c>
      <c r="U717" s="440">
        <f t="shared" si="67"/>
        <v>140</v>
      </c>
      <c r="V717" s="342">
        <v>5</v>
      </c>
      <c r="W717" s="440">
        <f t="shared" si="68"/>
        <v>140</v>
      </c>
      <c r="X717" s="342"/>
      <c r="Y717" s="440"/>
      <c r="Z717" s="365"/>
      <c r="AA717" s="442"/>
      <c r="AB717" s="365"/>
      <c r="AC717" s="442"/>
      <c r="AD717" s="365"/>
      <c r="AE717" s="442"/>
      <c r="AF717" s="365"/>
      <c r="AG717" s="442"/>
      <c r="AH717" s="365"/>
      <c r="AI717" s="442"/>
    </row>
    <row r="718" spans="2:35" ht="22.5">
      <c r="B718" s="447"/>
      <c r="C718" s="444" t="s">
        <v>3135</v>
      </c>
      <c r="D718" s="350"/>
      <c r="E718" s="924">
        <v>3</v>
      </c>
      <c r="F718" s="438" t="s">
        <v>108</v>
      </c>
      <c r="G718" s="350" t="s">
        <v>2540</v>
      </c>
      <c r="H718" s="438"/>
      <c r="I718" s="446" t="s">
        <v>2487</v>
      </c>
      <c r="J718" s="446">
        <v>30</v>
      </c>
      <c r="K718" s="439">
        <f t="shared" si="65"/>
        <v>90</v>
      </c>
      <c r="L718" s="342"/>
      <c r="M718" s="440"/>
      <c r="N718" s="342"/>
      <c r="O718" s="440"/>
      <c r="P718" s="342"/>
      <c r="Q718" s="440"/>
      <c r="R718" s="342">
        <v>1</v>
      </c>
      <c r="S718" s="440">
        <f t="shared" si="66"/>
        <v>30</v>
      </c>
      <c r="T718" s="342">
        <v>1</v>
      </c>
      <c r="U718" s="440">
        <f t="shared" si="67"/>
        <v>30</v>
      </c>
      <c r="V718" s="342">
        <v>1</v>
      </c>
      <c r="W718" s="440">
        <f t="shared" si="68"/>
        <v>30</v>
      </c>
      <c r="X718" s="342"/>
      <c r="Y718" s="440"/>
      <c r="Z718" s="365"/>
      <c r="AA718" s="442"/>
      <c r="AB718" s="365"/>
      <c r="AC718" s="442"/>
      <c r="AD718" s="365"/>
      <c r="AE718" s="442"/>
      <c r="AF718" s="365"/>
      <c r="AG718" s="442"/>
      <c r="AH718" s="365"/>
      <c r="AI718" s="442"/>
    </row>
    <row r="719" spans="2:35" ht="22.5">
      <c r="B719" s="447"/>
      <c r="C719" s="444" t="s">
        <v>3136</v>
      </c>
      <c r="D719" s="350"/>
      <c r="E719" s="924">
        <v>1</v>
      </c>
      <c r="F719" s="438" t="s">
        <v>108</v>
      </c>
      <c r="G719" s="350" t="s">
        <v>2540</v>
      </c>
      <c r="H719" s="438"/>
      <c r="I719" s="446" t="s">
        <v>2487</v>
      </c>
      <c r="J719" s="446">
        <v>206</v>
      </c>
      <c r="K719" s="439">
        <f t="shared" si="65"/>
        <v>206</v>
      </c>
      <c r="L719" s="342"/>
      <c r="M719" s="440"/>
      <c r="N719" s="342"/>
      <c r="O719" s="440"/>
      <c r="P719" s="342"/>
      <c r="Q719" s="440"/>
      <c r="R719" s="342">
        <v>1</v>
      </c>
      <c r="S719" s="440">
        <f t="shared" si="66"/>
        <v>206</v>
      </c>
      <c r="T719" s="342"/>
      <c r="U719" s="440">
        <f t="shared" si="67"/>
        <v>0</v>
      </c>
      <c r="V719" s="342"/>
      <c r="W719" s="440">
        <f t="shared" si="68"/>
        <v>0</v>
      </c>
      <c r="X719" s="342"/>
      <c r="Y719" s="440"/>
      <c r="Z719" s="365"/>
      <c r="AA719" s="442"/>
      <c r="AB719" s="365"/>
      <c r="AC719" s="442"/>
      <c r="AD719" s="365"/>
      <c r="AE719" s="442"/>
      <c r="AF719" s="365"/>
      <c r="AG719" s="442"/>
      <c r="AH719" s="365"/>
      <c r="AI719" s="442"/>
    </row>
    <row r="720" spans="2:35" ht="22.5">
      <c r="B720" s="447"/>
      <c r="C720" s="444" t="s">
        <v>3137</v>
      </c>
      <c r="D720" s="350"/>
      <c r="E720" s="924">
        <v>1</v>
      </c>
      <c r="F720" s="438" t="s">
        <v>108</v>
      </c>
      <c r="G720" s="350" t="s">
        <v>2540</v>
      </c>
      <c r="H720" s="438"/>
      <c r="I720" s="446" t="s">
        <v>2487</v>
      </c>
      <c r="J720" s="446">
        <v>144</v>
      </c>
      <c r="K720" s="439">
        <f t="shared" si="65"/>
        <v>144</v>
      </c>
      <c r="L720" s="342"/>
      <c r="M720" s="440"/>
      <c r="N720" s="342"/>
      <c r="O720" s="440"/>
      <c r="P720" s="342"/>
      <c r="Q720" s="440"/>
      <c r="R720" s="342">
        <v>1</v>
      </c>
      <c r="S720" s="440">
        <f t="shared" si="66"/>
        <v>144</v>
      </c>
      <c r="T720" s="342"/>
      <c r="U720" s="440">
        <f t="shared" si="67"/>
        <v>0</v>
      </c>
      <c r="V720" s="342"/>
      <c r="W720" s="440">
        <f t="shared" si="68"/>
        <v>0</v>
      </c>
      <c r="X720" s="342"/>
      <c r="Y720" s="440"/>
      <c r="Z720" s="365"/>
      <c r="AA720" s="442"/>
      <c r="AB720" s="365"/>
      <c r="AC720" s="442"/>
      <c r="AD720" s="365"/>
      <c r="AE720" s="442"/>
      <c r="AF720" s="365"/>
      <c r="AG720" s="442"/>
      <c r="AH720" s="365"/>
      <c r="AI720" s="442"/>
    </row>
    <row r="721" spans="2:35" ht="22.5">
      <c r="B721" s="447"/>
      <c r="C721" s="444" t="s">
        <v>3138</v>
      </c>
      <c r="D721" s="350"/>
      <c r="E721" s="924">
        <v>15</v>
      </c>
      <c r="F721" s="438" t="s">
        <v>108</v>
      </c>
      <c r="G721" s="350" t="s">
        <v>2540</v>
      </c>
      <c r="H721" s="438"/>
      <c r="I721" s="446" t="s">
        <v>2487</v>
      </c>
      <c r="J721" s="446">
        <v>65</v>
      </c>
      <c r="K721" s="439">
        <f t="shared" si="65"/>
        <v>975</v>
      </c>
      <c r="L721" s="342"/>
      <c r="M721" s="440"/>
      <c r="N721" s="342"/>
      <c r="O721" s="440"/>
      <c r="P721" s="342"/>
      <c r="Q721" s="440"/>
      <c r="R721" s="342">
        <v>5</v>
      </c>
      <c r="S721" s="440">
        <f t="shared" si="66"/>
        <v>325</v>
      </c>
      <c r="T721" s="342">
        <v>5</v>
      </c>
      <c r="U721" s="440">
        <f t="shared" si="67"/>
        <v>325</v>
      </c>
      <c r="V721" s="342">
        <v>5</v>
      </c>
      <c r="W721" s="440">
        <f t="shared" si="68"/>
        <v>325</v>
      </c>
      <c r="X721" s="342"/>
      <c r="Y721" s="440"/>
      <c r="Z721" s="365"/>
      <c r="AA721" s="442"/>
      <c r="AB721" s="365"/>
      <c r="AC721" s="442"/>
      <c r="AD721" s="365"/>
      <c r="AE721" s="442"/>
      <c r="AF721" s="365"/>
      <c r="AG721" s="442"/>
      <c r="AH721" s="365"/>
      <c r="AI721" s="442"/>
    </row>
    <row r="722" spans="2:35" ht="22.5">
      <c r="B722" s="447"/>
      <c r="C722" s="444" t="s">
        <v>3139</v>
      </c>
      <c r="D722" s="350"/>
      <c r="E722" s="924">
        <v>1</v>
      </c>
      <c r="F722" s="438" t="s">
        <v>108</v>
      </c>
      <c r="G722" s="350" t="s">
        <v>2540</v>
      </c>
      <c r="H722" s="438"/>
      <c r="I722" s="446" t="s">
        <v>2487</v>
      </c>
      <c r="J722" s="446">
        <v>234</v>
      </c>
      <c r="K722" s="439">
        <f t="shared" si="65"/>
        <v>234</v>
      </c>
      <c r="L722" s="342"/>
      <c r="M722" s="440"/>
      <c r="N722" s="342"/>
      <c r="O722" s="440"/>
      <c r="P722" s="342"/>
      <c r="Q722" s="440"/>
      <c r="R722" s="342">
        <v>1</v>
      </c>
      <c r="S722" s="440">
        <f t="shared" si="66"/>
        <v>234</v>
      </c>
      <c r="T722" s="342"/>
      <c r="U722" s="440">
        <f t="shared" si="67"/>
        <v>0</v>
      </c>
      <c r="V722" s="342"/>
      <c r="W722" s="440">
        <f t="shared" si="68"/>
        <v>0</v>
      </c>
      <c r="X722" s="342"/>
      <c r="Y722" s="440"/>
      <c r="Z722" s="365"/>
      <c r="AA722" s="442"/>
      <c r="AB722" s="365"/>
      <c r="AC722" s="442"/>
      <c r="AD722" s="365"/>
      <c r="AE722" s="442"/>
      <c r="AF722" s="365"/>
      <c r="AG722" s="442"/>
      <c r="AH722" s="365"/>
      <c r="AI722" s="442"/>
    </row>
    <row r="723" spans="2:35" ht="22.5">
      <c r="B723" s="447"/>
      <c r="C723" s="444" t="s">
        <v>3140</v>
      </c>
      <c r="D723" s="350"/>
      <c r="E723" s="924">
        <v>1</v>
      </c>
      <c r="F723" s="438" t="s">
        <v>108</v>
      </c>
      <c r="G723" s="350" t="s">
        <v>2540</v>
      </c>
      <c r="H723" s="438"/>
      <c r="I723" s="446" t="s">
        <v>2487</v>
      </c>
      <c r="J723" s="446">
        <v>40</v>
      </c>
      <c r="K723" s="439">
        <f t="shared" si="65"/>
        <v>40</v>
      </c>
      <c r="L723" s="342"/>
      <c r="M723" s="440"/>
      <c r="N723" s="342"/>
      <c r="O723" s="440"/>
      <c r="P723" s="342"/>
      <c r="Q723" s="440"/>
      <c r="R723" s="342">
        <v>1</v>
      </c>
      <c r="S723" s="440">
        <f t="shared" si="66"/>
        <v>40</v>
      </c>
      <c r="T723" s="342"/>
      <c r="U723" s="440">
        <f t="shared" si="67"/>
        <v>0</v>
      </c>
      <c r="V723" s="342"/>
      <c r="W723" s="440">
        <f t="shared" si="68"/>
        <v>0</v>
      </c>
      <c r="X723" s="342"/>
      <c r="Y723" s="440"/>
      <c r="Z723" s="365"/>
      <c r="AA723" s="442"/>
      <c r="AB723" s="365"/>
      <c r="AC723" s="442"/>
      <c r="AD723" s="365"/>
      <c r="AE723" s="442"/>
      <c r="AF723" s="365"/>
      <c r="AG723" s="442"/>
      <c r="AH723" s="365"/>
      <c r="AI723" s="442"/>
    </row>
    <row r="724" spans="2:35" ht="22.5">
      <c r="B724" s="447"/>
      <c r="C724" s="444" t="s">
        <v>3141</v>
      </c>
      <c r="D724" s="350"/>
      <c r="E724" s="924">
        <v>1</v>
      </c>
      <c r="F724" s="438" t="s">
        <v>108</v>
      </c>
      <c r="G724" s="350" t="s">
        <v>2540</v>
      </c>
      <c r="H724" s="438"/>
      <c r="I724" s="446" t="s">
        <v>2487</v>
      </c>
      <c r="J724" s="446">
        <v>250</v>
      </c>
      <c r="K724" s="439">
        <f t="shared" si="65"/>
        <v>250</v>
      </c>
      <c r="L724" s="342"/>
      <c r="M724" s="440"/>
      <c r="N724" s="342"/>
      <c r="O724" s="440"/>
      <c r="P724" s="342"/>
      <c r="Q724" s="440"/>
      <c r="R724" s="342">
        <v>1</v>
      </c>
      <c r="S724" s="440">
        <f t="shared" si="66"/>
        <v>250</v>
      </c>
      <c r="T724" s="342"/>
      <c r="U724" s="440">
        <f t="shared" si="67"/>
        <v>0</v>
      </c>
      <c r="V724" s="342"/>
      <c r="W724" s="440">
        <f t="shared" si="68"/>
        <v>0</v>
      </c>
      <c r="X724" s="342"/>
      <c r="Y724" s="440"/>
      <c r="Z724" s="365"/>
      <c r="AA724" s="442"/>
      <c r="AB724" s="365"/>
      <c r="AC724" s="442"/>
      <c r="AD724" s="365"/>
      <c r="AE724" s="442"/>
      <c r="AF724" s="365"/>
      <c r="AG724" s="442"/>
      <c r="AH724" s="365"/>
      <c r="AI724" s="442"/>
    </row>
    <row r="725" spans="2:35" ht="22.5">
      <c r="B725" s="447"/>
      <c r="C725" s="444" t="s">
        <v>3142</v>
      </c>
      <c r="D725" s="350"/>
      <c r="E725" s="924">
        <v>1</v>
      </c>
      <c r="F725" s="438" t="s">
        <v>108</v>
      </c>
      <c r="G725" s="350" t="s">
        <v>2540</v>
      </c>
      <c r="H725" s="438"/>
      <c r="I725" s="446" t="s">
        <v>2487</v>
      </c>
      <c r="J725" s="446">
        <v>133</v>
      </c>
      <c r="K725" s="439">
        <f t="shared" si="65"/>
        <v>133</v>
      </c>
      <c r="L725" s="342"/>
      <c r="M725" s="440"/>
      <c r="N725" s="342"/>
      <c r="O725" s="440"/>
      <c r="P725" s="342"/>
      <c r="Q725" s="440"/>
      <c r="R725" s="342">
        <v>1</v>
      </c>
      <c r="S725" s="440">
        <f t="shared" si="66"/>
        <v>133</v>
      </c>
      <c r="T725" s="342"/>
      <c r="U725" s="440">
        <f t="shared" si="67"/>
        <v>0</v>
      </c>
      <c r="V725" s="342"/>
      <c r="W725" s="440">
        <f t="shared" si="68"/>
        <v>0</v>
      </c>
      <c r="X725" s="342"/>
      <c r="Y725" s="440"/>
      <c r="Z725" s="365"/>
      <c r="AA725" s="442"/>
      <c r="AB725" s="365"/>
      <c r="AC725" s="442"/>
      <c r="AD725" s="365"/>
      <c r="AE725" s="442"/>
      <c r="AF725" s="365"/>
      <c r="AG725" s="442"/>
      <c r="AH725" s="365"/>
      <c r="AI725" s="442"/>
    </row>
    <row r="726" spans="2:35" ht="22.5">
      <c r="B726" s="447"/>
      <c r="C726" s="444" t="s">
        <v>3143</v>
      </c>
      <c r="D726" s="350"/>
      <c r="E726" s="924">
        <v>2</v>
      </c>
      <c r="F726" s="438" t="s">
        <v>108</v>
      </c>
      <c r="G726" s="350" t="s">
        <v>2540</v>
      </c>
      <c r="H726" s="438"/>
      <c r="I726" s="446" t="s">
        <v>2487</v>
      </c>
      <c r="J726" s="446">
        <v>132</v>
      </c>
      <c r="K726" s="439">
        <f t="shared" si="65"/>
        <v>264</v>
      </c>
      <c r="L726" s="342"/>
      <c r="M726" s="440"/>
      <c r="N726" s="342"/>
      <c r="O726" s="440"/>
      <c r="P726" s="342"/>
      <c r="Q726" s="440"/>
      <c r="R726" s="342">
        <v>1</v>
      </c>
      <c r="S726" s="440">
        <f t="shared" si="66"/>
        <v>132</v>
      </c>
      <c r="T726" s="342">
        <v>1</v>
      </c>
      <c r="U726" s="440">
        <f t="shared" si="67"/>
        <v>132</v>
      </c>
      <c r="V726" s="342"/>
      <c r="W726" s="440">
        <f t="shared" si="68"/>
        <v>0</v>
      </c>
      <c r="X726" s="342"/>
      <c r="Y726" s="440"/>
      <c r="Z726" s="365"/>
      <c r="AA726" s="442"/>
      <c r="AB726" s="365"/>
      <c r="AC726" s="442"/>
      <c r="AD726" s="365"/>
      <c r="AE726" s="442"/>
      <c r="AF726" s="365"/>
      <c r="AG726" s="442"/>
      <c r="AH726" s="365"/>
      <c r="AI726" s="442"/>
    </row>
    <row r="727" spans="2:35" ht="22.5">
      <c r="B727" s="447"/>
      <c r="C727" s="444" t="s">
        <v>3144</v>
      </c>
      <c r="D727" s="350"/>
      <c r="E727" s="924">
        <v>2</v>
      </c>
      <c r="F727" s="438" t="s">
        <v>108</v>
      </c>
      <c r="G727" s="350" t="s">
        <v>2540</v>
      </c>
      <c r="H727" s="438"/>
      <c r="I727" s="446" t="s">
        <v>2487</v>
      </c>
      <c r="J727" s="446">
        <v>168</v>
      </c>
      <c r="K727" s="439">
        <f t="shared" si="65"/>
        <v>336</v>
      </c>
      <c r="L727" s="342"/>
      <c r="M727" s="440"/>
      <c r="N727" s="342"/>
      <c r="O727" s="440"/>
      <c r="P727" s="342"/>
      <c r="Q727" s="440"/>
      <c r="R727" s="342">
        <v>1</v>
      </c>
      <c r="S727" s="440">
        <f t="shared" si="66"/>
        <v>168</v>
      </c>
      <c r="T727" s="342">
        <v>1</v>
      </c>
      <c r="U727" s="440">
        <f t="shared" si="67"/>
        <v>168</v>
      </c>
      <c r="V727" s="342"/>
      <c r="W727" s="440">
        <f t="shared" si="68"/>
        <v>0</v>
      </c>
      <c r="X727" s="342"/>
      <c r="Y727" s="440"/>
      <c r="Z727" s="365"/>
      <c r="AA727" s="442"/>
      <c r="AB727" s="365"/>
      <c r="AC727" s="442"/>
      <c r="AD727" s="365"/>
      <c r="AE727" s="442"/>
      <c r="AF727" s="365"/>
      <c r="AG727" s="442"/>
      <c r="AH727" s="365"/>
      <c r="AI727" s="442"/>
    </row>
    <row r="728" spans="2:35" ht="22.5">
      <c r="B728" s="447"/>
      <c r="C728" s="444" t="s">
        <v>3145</v>
      </c>
      <c r="D728" s="350"/>
      <c r="E728" s="924">
        <v>3</v>
      </c>
      <c r="F728" s="438" t="s">
        <v>108</v>
      </c>
      <c r="G728" s="350" t="s">
        <v>2540</v>
      </c>
      <c r="H728" s="438"/>
      <c r="I728" s="446" t="s">
        <v>2487</v>
      </c>
      <c r="J728" s="446">
        <v>125</v>
      </c>
      <c r="K728" s="439">
        <f t="shared" si="65"/>
        <v>375</v>
      </c>
      <c r="L728" s="342"/>
      <c r="M728" s="440"/>
      <c r="N728" s="342"/>
      <c r="O728" s="440"/>
      <c r="P728" s="342"/>
      <c r="Q728" s="440"/>
      <c r="R728" s="342">
        <v>1</v>
      </c>
      <c r="S728" s="440">
        <f t="shared" si="66"/>
        <v>125</v>
      </c>
      <c r="T728" s="342">
        <v>1</v>
      </c>
      <c r="U728" s="440">
        <f t="shared" si="67"/>
        <v>125</v>
      </c>
      <c r="V728" s="342">
        <v>1</v>
      </c>
      <c r="W728" s="440">
        <f t="shared" si="68"/>
        <v>125</v>
      </c>
      <c r="X728" s="342"/>
      <c r="Y728" s="440"/>
      <c r="Z728" s="365"/>
      <c r="AA728" s="442"/>
      <c r="AB728" s="365"/>
      <c r="AC728" s="442"/>
      <c r="AD728" s="365"/>
      <c r="AE728" s="442"/>
      <c r="AF728" s="365"/>
      <c r="AG728" s="442"/>
      <c r="AH728" s="365"/>
      <c r="AI728" s="442"/>
    </row>
    <row r="729" spans="2:35" ht="22.5">
      <c r="B729" s="447"/>
      <c r="C729" s="444" t="s">
        <v>3146</v>
      </c>
      <c r="D729" s="350"/>
      <c r="E729" s="924">
        <v>15</v>
      </c>
      <c r="F729" s="438" t="s">
        <v>108</v>
      </c>
      <c r="G729" s="350" t="s">
        <v>2540</v>
      </c>
      <c r="H729" s="438"/>
      <c r="I729" s="446" t="s">
        <v>2487</v>
      </c>
      <c r="J729" s="446">
        <v>159</v>
      </c>
      <c r="K729" s="439">
        <f t="shared" si="65"/>
        <v>2385</v>
      </c>
      <c r="L729" s="342"/>
      <c r="M729" s="440"/>
      <c r="N729" s="342"/>
      <c r="O729" s="440"/>
      <c r="P729" s="342"/>
      <c r="Q729" s="440"/>
      <c r="R729" s="342">
        <v>5</v>
      </c>
      <c r="S729" s="440">
        <f t="shared" si="66"/>
        <v>795</v>
      </c>
      <c r="T729" s="342">
        <v>5</v>
      </c>
      <c r="U729" s="440">
        <f t="shared" si="67"/>
        <v>795</v>
      </c>
      <c r="V729" s="342">
        <v>5</v>
      </c>
      <c r="W729" s="440">
        <f t="shared" si="68"/>
        <v>795</v>
      </c>
      <c r="X729" s="342"/>
      <c r="Y729" s="440"/>
      <c r="Z729" s="365"/>
      <c r="AA729" s="442"/>
      <c r="AB729" s="365"/>
      <c r="AC729" s="442"/>
      <c r="AD729" s="365"/>
      <c r="AE729" s="442"/>
      <c r="AF729" s="365"/>
      <c r="AG729" s="442"/>
      <c r="AH729" s="365"/>
      <c r="AI729" s="442"/>
    </row>
    <row r="730" spans="2:35" ht="22.5">
      <c r="B730" s="447"/>
      <c r="C730" s="444" t="s">
        <v>3147</v>
      </c>
      <c r="D730" s="350"/>
      <c r="E730" s="924">
        <v>5</v>
      </c>
      <c r="F730" s="438" t="s">
        <v>108</v>
      </c>
      <c r="G730" s="350" t="s">
        <v>2540</v>
      </c>
      <c r="H730" s="438"/>
      <c r="I730" s="446" t="s">
        <v>2487</v>
      </c>
      <c r="J730" s="446">
        <v>103</v>
      </c>
      <c r="K730" s="439">
        <f t="shared" si="65"/>
        <v>515</v>
      </c>
      <c r="L730" s="342"/>
      <c r="M730" s="440"/>
      <c r="N730" s="342"/>
      <c r="O730" s="440"/>
      <c r="P730" s="342"/>
      <c r="Q730" s="440"/>
      <c r="R730" s="342">
        <v>2</v>
      </c>
      <c r="S730" s="440">
        <f t="shared" si="66"/>
        <v>206</v>
      </c>
      <c r="T730" s="342">
        <v>2</v>
      </c>
      <c r="U730" s="440">
        <f t="shared" si="67"/>
        <v>206</v>
      </c>
      <c r="V730" s="342">
        <v>1</v>
      </c>
      <c r="W730" s="440">
        <f t="shared" si="68"/>
        <v>103</v>
      </c>
      <c r="X730" s="342"/>
      <c r="Y730" s="440"/>
      <c r="Z730" s="365"/>
      <c r="AA730" s="442"/>
      <c r="AB730" s="365"/>
      <c r="AC730" s="442"/>
      <c r="AD730" s="365"/>
      <c r="AE730" s="442"/>
      <c r="AF730" s="365"/>
      <c r="AG730" s="442"/>
      <c r="AH730" s="365"/>
      <c r="AI730" s="442"/>
    </row>
    <row r="731" spans="2:35" ht="22.5">
      <c r="B731" s="447"/>
      <c r="C731" s="444" t="s">
        <v>3148</v>
      </c>
      <c r="D731" s="350"/>
      <c r="E731" s="924">
        <v>5</v>
      </c>
      <c r="F731" s="438" t="s">
        <v>108</v>
      </c>
      <c r="G731" s="350" t="s">
        <v>2540</v>
      </c>
      <c r="H731" s="438"/>
      <c r="I731" s="446" t="s">
        <v>2487</v>
      </c>
      <c r="J731" s="446">
        <v>94</v>
      </c>
      <c r="K731" s="439">
        <f t="shared" ref="K731:K735" si="69">E731*J731</f>
        <v>470</v>
      </c>
      <c r="L731" s="342"/>
      <c r="M731" s="440"/>
      <c r="N731" s="342"/>
      <c r="O731" s="440"/>
      <c r="P731" s="342"/>
      <c r="Q731" s="440"/>
      <c r="R731" s="342">
        <v>2</v>
      </c>
      <c r="S731" s="440">
        <f t="shared" si="66"/>
        <v>188</v>
      </c>
      <c r="T731" s="342">
        <v>2</v>
      </c>
      <c r="U731" s="440">
        <f t="shared" si="67"/>
        <v>188</v>
      </c>
      <c r="V731" s="342">
        <v>1</v>
      </c>
      <c r="W731" s="440">
        <f t="shared" si="68"/>
        <v>94</v>
      </c>
      <c r="X731" s="342"/>
      <c r="Y731" s="440"/>
      <c r="Z731" s="365"/>
      <c r="AA731" s="442"/>
      <c r="AB731" s="365"/>
      <c r="AC731" s="442"/>
      <c r="AD731" s="365"/>
      <c r="AE731" s="442"/>
      <c r="AF731" s="365"/>
      <c r="AG731" s="442"/>
      <c r="AH731" s="365"/>
      <c r="AI731" s="442"/>
    </row>
    <row r="732" spans="2:35" ht="22.5">
      <c r="B732" s="447"/>
      <c r="C732" s="444" t="s">
        <v>3149</v>
      </c>
      <c r="D732" s="350"/>
      <c r="E732" s="924">
        <v>1</v>
      </c>
      <c r="F732" s="438" t="s">
        <v>108</v>
      </c>
      <c r="G732" s="350" t="s">
        <v>2540</v>
      </c>
      <c r="H732" s="438"/>
      <c r="I732" s="446" t="s">
        <v>2487</v>
      </c>
      <c r="J732" s="446">
        <v>187</v>
      </c>
      <c r="K732" s="439">
        <f t="shared" si="69"/>
        <v>187</v>
      </c>
      <c r="L732" s="342"/>
      <c r="M732" s="440"/>
      <c r="N732" s="342"/>
      <c r="O732" s="440"/>
      <c r="P732" s="342"/>
      <c r="Q732" s="440"/>
      <c r="R732" s="342">
        <v>1</v>
      </c>
      <c r="S732" s="440">
        <f t="shared" si="66"/>
        <v>187</v>
      </c>
      <c r="T732" s="342"/>
      <c r="U732" s="440">
        <f t="shared" si="67"/>
        <v>0</v>
      </c>
      <c r="V732" s="342"/>
      <c r="W732" s="440">
        <f t="shared" si="68"/>
        <v>0</v>
      </c>
      <c r="X732" s="342"/>
      <c r="Y732" s="440"/>
      <c r="Z732" s="365"/>
      <c r="AA732" s="442"/>
      <c r="AB732" s="365"/>
      <c r="AC732" s="442"/>
      <c r="AD732" s="365"/>
      <c r="AE732" s="442"/>
      <c r="AF732" s="365"/>
      <c r="AG732" s="442"/>
      <c r="AH732" s="365"/>
      <c r="AI732" s="442"/>
    </row>
    <row r="733" spans="2:35" ht="22.5">
      <c r="B733" s="447"/>
      <c r="C733" s="444" t="s">
        <v>3150</v>
      </c>
      <c r="D733" s="350"/>
      <c r="E733" s="924">
        <v>1</v>
      </c>
      <c r="F733" s="438" t="s">
        <v>108</v>
      </c>
      <c r="G733" s="350" t="s">
        <v>2540</v>
      </c>
      <c r="H733" s="438"/>
      <c r="I733" s="446" t="s">
        <v>2487</v>
      </c>
      <c r="J733" s="446">
        <v>136</v>
      </c>
      <c r="K733" s="439">
        <f t="shared" si="69"/>
        <v>136</v>
      </c>
      <c r="L733" s="342"/>
      <c r="M733" s="440"/>
      <c r="N733" s="342"/>
      <c r="O733" s="440"/>
      <c r="P733" s="342"/>
      <c r="Q733" s="440"/>
      <c r="R733" s="342">
        <v>1</v>
      </c>
      <c r="S733" s="440">
        <f t="shared" si="66"/>
        <v>136</v>
      </c>
      <c r="T733" s="342"/>
      <c r="U733" s="440">
        <f t="shared" si="67"/>
        <v>0</v>
      </c>
      <c r="V733" s="342"/>
      <c r="W733" s="440">
        <f t="shared" si="68"/>
        <v>0</v>
      </c>
      <c r="X733" s="342"/>
      <c r="Y733" s="440"/>
      <c r="Z733" s="365"/>
      <c r="AA733" s="442"/>
      <c r="AB733" s="365"/>
      <c r="AC733" s="442"/>
      <c r="AD733" s="365"/>
      <c r="AE733" s="442"/>
      <c r="AF733" s="365"/>
      <c r="AG733" s="442"/>
      <c r="AH733" s="365"/>
      <c r="AI733" s="442"/>
    </row>
    <row r="734" spans="2:35" ht="22.5">
      <c r="B734" s="447"/>
      <c r="C734" s="444" t="s">
        <v>3151</v>
      </c>
      <c r="D734" s="350"/>
      <c r="E734" s="924">
        <v>2</v>
      </c>
      <c r="F734" s="438" t="s">
        <v>108</v>
      </c>
      <c r="G734" s="350" t="s">
        <v>2540</v>
      </c>
      <c r="H734" s="438"/>
      <c r="I734" s="446" t="s">
        <v>2487</v>
      </c>
      <c r="J734" s="446">
        <v>103</v>
      </c>
      <c r="K734" s="439">
        <f t="shared" si="69"/>
        <v>206</v>
      </c>
      <c r="L734" s="342"/>
      <c r="M734" s="440"/>
      <c r="N734" s="342"/>
      <c r="O734" s="440"/>
      <c r="P734" s="342"/>
      <c r="Q734" s="440"/>
      <c r="R734" s="342">
        <v>1</v>
      </c>
      <c r="S734" s="440">
        <f t="shared" si="66"/>
        <v>103</v>
      </c>
      <c r="T734" s="342">
        <v>1</v>
      </c>
      <c r="U734" s="440">
        <f t="shared" si="67"/>
        <v>103</v>
      </c>
      <c r="V734" s="342"/>
      <c r="W734" s="440">
        <f t="shared" si="68"/>
        <v>0</v>
      </c>
      <c r="X734" s="342"/>
      <c r="Y734" s="440"/>
      <c r="Z734" s="365"/>
      <c r="AA734" s="442"/>
      <c r="AB734" s="365"/>
      <c r="AC734" s="442"/>
      <c r="AD734" s="365"/>
      <c r="AE734" s="442"/>
      <c r="AF734" s="365"/>
      <c r="AG734" s="442"/>
      <c r="AH734" s="365"/>
      <c r="AI734" s="442"/>
    </row>
    <row r="735" spans="2:35" ht="22.5">
      <c r="B735" s="447"/>
      <c r="C735" s="444" t="s">
        <v>3152</v>
      </c>
      <c r="D735" s="350"/>
      <c r="E735" s="924">
        <v>18</v>
      </c>
      <c r="F735" s="438" t="s">
        <v>108</v>
      </c>
      <c r="G735" s="350" t="s">
        <v>2540</v>
      </c>
      <c r="H735" s="438"/>
      <c r="I735" s="446" t="s">
        <v>2487</v>
      </c>
      <c r="J735" s="446">
        <v>452</v>
      </c>
      <c r="K735" s="439">
        <f t="shared" si="69"/>
        <v>8136</v>
      </c>
      <c r="L735" s="342"/>
      <c r="M735" s="440"/>
      <c r="N735" s="342"/>
      <c r="O735" s="440"/>
      <c r="P735" s="342"/>
      <c r="Q735" s="440"/>
      <c r="R735" s="342">
        <v>6</v>
      </c>
      <c r="S735" s="440">
        <f t="shared" si="66"/>
        <v>2712</v>
      </c>
      <c r="T735" s="342">
        <v>6</v>
      </c>
      <c r="U735" s="440">
        <f t="shared" si="67"/>
        <v>2712</v>
      </c>
      <c r="V735" s="342">
        <v>6</v>
      </c>
      <c r="W735" s="440">
        <f t="shared" si="68"/>
        <v>2712</v>
      </c>
      <c r="X735" s="342"/>
      <c r="Y735" s="440"/>
      <c r="Z735" s="365"/>
      <c r="AA735" s="442"/>
      <c r="AB735" s="365"/>
      <c r="AC735" s="442"/>
      <c r="AD735" s="365"/>
      <c r="AE735" s="442"/>
      <c r="AF735" s="365"/>
      <c r="AG735" s="442"/>
      <c r="AH735" s="365"/>
      <c r="AI735" s="442"/>
    </row>
    <row r="736" spans="2:35">
      <c r="B736" s="328"/>
      <c r="C736" s="454"/>
      <c r="D736" s="328"/>
      <c r="E736" s="925"/>
      <c r="F736" s="328"/>
      <c r="G736" s="328"/>
      <c r="H736" s="328"/>
      <c r="I736" s="599"/>
      <c r="J736" s="325"/>
      <c r="K736" s="326"/>
      <c r="L736" s="330"/>
      <c r="M736" s="325"/>
      <c r="N736" s="330"/>
      <c r="O736" s="325"/>
      <c r="P736" s="330"/>
      <c r="Q736" s="325"/>
      <c r="R736" s="330"/>
      <c r="S736" s="325"/>
      <c r="T736" s="330"/>
      <c r="U736" s="325"/>
      <c r="V736" s="330"/>
      <c r="W736" s="325"/>
      <c r="X736" s="330"/>
      <c r="Y736" s="325"/>
      <c r="Z736" s="346"/>
      <c r="AA736" s="382"/>
      <c r="AB736" s="346"/>
      <c r="AC736" s="382"/>
      <c r="AD736" s="346"/>
      <c r="AE736" s="382"/>
      <c r="AF736" s="346"/>
      <c r="AG736" s="382"/>
      <c r="AH736" s="346"/>
      <c r="AI736" s="382"/>
    </row>
    <row r="737" spans="2:35">
      <c r="B737" s="455">
        <v>21702</v>
      </c>
      <c r="C737" s="411" t="s">
        <v>3153</v>
      </c>
      <c r="D737" s="455"/>
      <c r="E737" s="917">
        <f>SUM(E738:E750)</f>
        <v>36</v>
      </c>
      <c r="F737" s="455"/>
      <c r="G737" s="455"/>
      <c r="H737" s="455"/>
      <c r="I737" s="324"/>
      <c r="J737" s="325"/>
      <c r="K737" s="326">
        <f t="shared" ref="K737:AI737" si="70">SUM(K738:K750)</f>
        <v>9820</v>
      </c>
      <c r="L737" s="323">
        <f t="shared" si="70"/>
        <v>0</v>
      </c>
      <c r="M737" s="324">
        <f t="shared" si="70"/>
        <v>0</v>
      </c>
      <c r="N737" s="323">
        <f t="shared" si="70"/>
        <v>0</v>
      </c>
      <c r="O737" s="324">
        <f t="shared" si="70"/>
        <v>0</v>
      </c>
      <c r="P737" s="323">
        <f t="shared" si="70"/>
        <v>36</v>
      </c>
      <c r="Q737" s="324">
        <f t="shared" si="70"/>
        <v>9820</v>
      </c>
      <c r="R737" s="323">
        <f t="shared" si="70"/>
        <v>0</v>
      </c>
      <c r="S737" s="324">
        <f t="shared" si="70"/>
        <v>0</v>
      </c>
      <c r="T737" s="323">
        <f t="shared" si="70"/>
        <v>0</v>
      </c>
      <c r="U737" s="324">
        <f t="shared" si="70"/>
        <v>0</v>
      </c>
      <c r="V737" s="323">
        <f t="shared" si="70"/>
        <v>0</v>
      </c>
      <c r="W737" s="324">
        <f t="shared" si="70"/>
        <v>0</v>
      </c>
      <c r="X737" s="323">
        <f t="shared" si="70"/>
        <v>0</v>
      </c>
      <c r="Y737" s="324">
        <f t="shared" si="70"/>
        <v>0</v>
      </c>
      <c r="Z737" s="323">
        <f t="shared" si="70"/>
        <v>0</v>
      </c>
      <c r="AA737" s="324">
        <f t="shared" si="70"/>
        <v>0</v>
      </c>
      <c r="AB737" s="323">
        <f t="shared" si="70"/>
        <v>0</v>
      </c>
      <c r="AC737" s="324">
        <f t="shared" si="70"/>
        <v>0</v>
      </c>
      <c r="AD737" s="323">
        <f t="shared" si="70"/>
        <v>0</v>
      </c>
      <c r="AE737" s="324">
        <f t="shared" si="70"/>
        <v>0</v>
      </c>
      <c r="AF737" s="323">
        <f t="shared" si="70"/>
        <v>0</v>
      </c>
      <c r="AG737" s="324">
        <f t="shared" si="70"/>
        <v>0</v>
      </c>
      <c r="AH737" s="323">
        <f t="shared" si="70"/>
        <v>0</v>
      </c>
      <c r="AI737" s="324">
        <f t="shared" si="70"/>
        <v>0</v>
      </c>
    </row>
    <row r="738" spans="2:35" ht="22.5">
      <c r="B738" s="456"/>
      <c r="C738" s="457" t="s">
        <v>3154</v>
      </c>
      <c r="D738" s="457"/>
      <c r="E738" s="929">
        <v>3</v>
      </c>
      <c r="F738" s="333" t="s">
        <v>3155</v>
      </c>
      <c r="G738" s="333" t="s">
        <v>2486</v>
      </c>
      <c r="H738" s="333"/>
      <c r="I738" s="334" t="s">
        <v>2487</v>
      </c>
      <c r="J738" s="458">
        <v>180</v>
      </c>
      <c r="K738" s="326">
        <f t="shared" ref="K738:K749" si="71">+E738*J738</f>
        <v>540</v>
      </c>
      <c r="L738" s="339"/>
      <c r="M738" s="340"/>
      <c r="N738" s="339"/>
      <c r="O738" s="340"/>
      <c r="P738" s="330">
        <f t="shared" ref="P738:P749" si="72">E738</f>
        <v>3</v>
      </c>
      <c r="Q738" s="334">
        <f>J738*P738</f>
        <v>540</v>
      </c>
      <c r="R738" s="341"/>
      <c r="S738" s="340"/>
      <c r="T738" s="341"/>
      <c r="U738" s="340"/>
      <c r="V738" s="341"/>
      <c r="W738" s="340"/>
      <c r="X738" s="341"/>
      <c r="Y738" s="340"/>
      <c r="Z738" s="341"/>
      <c r="AA738" s="340"/>
      <c r="AB738" s="341"/>
      <c r="AC738" s="340"/>
      <c r="AD738" s="341"/>
      <c r="AE738" s="340"/>
      <c r="AF738" s="341"/>
      <c r="AG738" s="340"/>
      <c r="AH738" s="341"/>
      <c r="AI738" s="340"/>
    </row>
    <row r="739" spans="2:35" ht="22.5">
      <c r="B739" s="456"/>
      <c r="C739" s="457" t="s">
        <v>3156</v>
      </c>
      <c r="D739" s="457"/>
      <c r="E739" s="929">
        <v>10</v>
      </c>
      <c r="F739" s="333" t="s">
        <v>2492</v>
      </c>
      <c r="G739" s="333" t="s">
        <v>2486</v>
      </c>
      <c r="H739" s="333"/>
      <c r="I739" s="334" t="s">
        <v>2487</v>
      </c>
      <c r="J739" s="458">
        <v>80</v>
      </c>
      <c r="K739" s="326">
        <f t="shared" si="71"/>
        <v>800</v>
      </c>
      <c r="L739" s="339"/>
      <c r="M739" s="340"/>
      <c r="N739" s="339"/>
      <c r="O739" s="340"/>
      <c r="P739" s="330">
        <f t="shared" si="72"/>
        <v>10</v>
      </c>
      <c r="Q739" s="334">
        <f t="shared" ref="Q739:Q749" si="73">J739*P739</f>
        <v>800</v>
      </c>
      <c r="R739" s="341"/>
      <c r="S739" s="340"/>
      <c r="T739" s="341"/>
      <c r="U739" s="340"/>
      <c r="V739" s="341"/>
      <c r="W739" s="340"/>
      <c r="X739" s="341"/>
      <c r="Y739" s="340"/>
      <c r="Z739" s="341"/>
      <c r="AA739" s="340"/>
      <c r="AB739" s="341"/>
      <c r="AC739" s="340"/>
      <c r="AD739" s="341"/>
      <c r="AE739" s="340"/>
      <c r="AF739" s="341"/>
      <c r="AG739" s="340"/>
      <c r="AH739" s="341"/>
      <c r="AI739" s="340"/>
    </row>
    <row r="740" spans="2:35" ht="22.5">
      <c r="B740" s="456"/>
      <c r="C740" s="457" t="s">
        <v>3157</v>
      </c>
      <c r="D740" s="457"/>
      <c r="E740" s="929">
        <v>2</v>
      </c>
      <c r="F740" s="333" t="s">
        <v>2492</v>
      </c>
      <c r="G740" s="333" t="s">
        <v>2486</v>
      </c>
      <c r="H740" s="333"/>
      <c r="I740" s="334" t="s">
        <v>2487</v>
      </c>
      <c r="J740" s="458">
        <v>250</v>
      </c>
      <c r="K740" s="326">
        <f t="shared" si="71"/>
        <v>500</v>
      </c>
      <c r="L740" s="339"/>
      <c r="M740" s="340"/>
      <c r="N740" s="339"/>
      <c r="O740" s="340"/>
      <c r="P740" s="330">
        <f t="shared" si="72"/>
        <v>2</v>
      </c>
      <c r="Q740" s="334">
        <f t="shared" si="73"/>
        <v>500</v>
      </c>
      <c r="R740" s="341"/>
      <c r="S740" s="340"/>
      <c r="T740" s="341"/>
      <c r="U740" s="340"/>
      <c r="V740" s="341"/>
      <c r="W740" s="340"/>
      <c r="X740" s="341"/>
      <c r="Y740" s="340"/>
      <c r="Z740" s="341"/>
      <c r="AA740" s="340"/>
      <c r="AB740" s="341"/>
      <c r="AC740" s="340"/>
      <c r="AD740" s="341"/>
      <c r="AE740" s="340"/>
      <c r="AF740" s="341"/>
      <c r="AG740" s="340"/>
      <c r="AH740" s="341"/>
      <c r="AI740" s="340"/>
    </row>
    <row r="741" spans="2:35" ht="22.5">
      <c r="B741" s="456"/>
      <c r="C741" s="457" t="s">
        <v>3158</v>
      </c>
      <c r="D741" s="457"/>
      <c r="E741" s="929">
        <v>1</v>
      </c>
      <c r="F741" s="333" t="s">
        <v>2492</v>
      </c>
      <c r="G741" s="333" t="s">
        <v>2486</v>
      </c>
      <c r="H741" s="333"/>
      <c r="I741" s="334" t="s">
        <v>2487</v>
      </c>
      <c r="J741" s="458">
        <v>300</v>
      </c>
      <c r="K741" s="326">
        <f t="shared" si="71"/>
        <v>300</v>
      </c>
      <c r="L741" s="339"/>
      <c r="M741" s="340"/>
      <c r="N741" s="339"/>
      <c r="O741" s="340"/>
      <c r="P741" s="330">
        <f t="shared" si="72"/>
        <v>1</v>
      </c>
      <c r="Q741" s="334">
        <f t="shared" si="73"/>
        <v>300</v>
      </c>
      <c r="R741" s="341"/>
      <c r="S741" s="340"/>
      <c r="T741" s="341"/>
      <c r="U741" s="340"/>
      <c r="V741" s="341"/>
      <c r="W741" s="340"/>
      <c r="X741" s="341"/>
      <c r="Y741" s="340"/>
      <c r="Z741" s="341"/>
      <c r="AA741" s="340"/>
      <c r="AB741" s="341"/>
      <c r="AC741" s="340"/>
      <c r="AD741" s="341"/>
      <c r="AE741" s="340"/>
      <c r="AF741" s="341"/>
      <c r="AG741" s="340"/>
      <c r="AH741" s="341"/>
      <c r="AI741" s="340"/>
    </row>
    <row r="742" spans="2:35" ht="22.5">
      <c r="B742" s="456"/>
      <c r="C742" s="457" t="s">
        <v>3159</v>
      </c>
      <c r="D742" s="457"/>
      <c r="E742" s="929">
        <v>1</v>
      </c>
      <c r="F742" s="333" t="s">
        <v>2492</v>
      </c>
      <c r="G742" s="333" t="s">
        <v>2486</v>
      </c>
      <c r="H742" s="333"/>
      <c r="I742" s="334" t="s">
        <v>2487</v>
      </c>
      <c r="J742" s="458">
        <v>400</v>
      </c>
      <c r="K742" s="326">
        <f t="shared" si="71"/>
        <v>400</v>
      </c>
      <c r="L742" s="339"/>
      <c r="M742" s="340"/>
      <c r="N742" s="339"/>
      <c r="O742" s="340"/>
      <c r="P742" s="330">
        <f t="shared" si="72"/>
        <v>1</v>
      </c>
      <c r="Q742" s="334">
        <f t="shared" si="73"/>
        <v>400</v>
      </c>
      <c r="R742" s="341"/>
      <c r="S742" s="340"/>
      <c r="T742" s="341"/>
      <c r="U742" s="340"/>
      <c r="V742" s="341"/>
      <c r="W742" s="340"/>
      <c r="X742" s="341"/>
      <c r="Y742" s="340"/>
      <c r="Z742" s="341"/>
      <c r="AA742" s="340"/>
      <c r="AB742" s="341"/>
      <c r="AC742" s="340"/>
      <c r="AD742" s="341"/>
      <c r="AE742" s="340"/>
      <c r="AF742" s="341"/>
      <c r="AG742" s="340"/>
      <c r="AH742" s="341"/>
      <c r="AI742" s="340"/>
    </row>
    <row r="743" spans="2:35" ht="22.5">
      <c r="B743" s="456"/>
      <c r="C743" s="457" t="s">
        <v>3160</v>
      </c>
      <c r="D743" s="457"/>
      <c r="E743" s="929">
        <v>1</v>
      </c>
      <c r="F743" s="333" t="s">
        <v>2492</v>
      </c>
      <c r="G743" s="333" t="s">
        <v>2486</v>
      </c>
      <c r="H743" s="333"/>
      <c r="I743" s="334" t="s">
        <v>2487</v>
      </c>
      <c r="J743" s="458">
        <v>1180</v>
      </c>
      <c r="K743" s="326">
        <f t="shared" si="71"/>
        <v>1180</v>
      </c>
      <c r="L743" s="339"/>
      <c r="M743" s="340"/>
      <c r="N743" s="339"/>
      <c r="O743" s="340"/>
      <c r="P743" s="330">
        <f t="shared" si="72"/>
        <v>1</v>
      </c>
      <c r="Q743" s="334">
        <f t="shared" si="73"/>
        <v>1180</v>
      </c>
      <c r="R743" s="341"/>
      <c r="S743" s="340"/>
      <c r="T743" s="341"/>
      <c r="U743" s="340"/>
      <c r="V743" s="341"/>
      <c r="W743" s="340"/>
      <c r="X743" s="341"/>
      <c r="Y743" s="340"/>
      <c r="Z743" s="341"/>
      <c r="AA743" s="340"/>
      <c r="AB743" s="341"/>
      <c r="AC743" s="340"/>
      <c r="AD743" s="341"/>
      <c r="AE743" s="340"/>
      <c r="AF743" s="341"/>
      <c r="AG743" s="340"/>
      <c r="AH743" s="341"/>
      <c r="AI743" s="340"/>
    </row>
    <row r="744" spans="2:35" ht="22.5">
      <c r="B744" s="456"/>
      <c r="C744" s="457" t="s">
        <v>3161</v>
      </c>
      <c r="D744" s="457"/>
      <c r="E744" s="929">
        <v>4</v>
      </c>
      <c r="F744" s="333" t="s">
        <v>2636</v>
      </c>
      <c r="G744" s="333" t="s">
        <v>2486</v>
      </c>
      <c r="H744" s="333"/>
      <c r="I744" s="334" t="s">
        <v>2487</v>
      </c>
      <c r="J744" s="458">
        <v>50</v>
      </c>
      <c r="K744" s="326">
        <f t="shared" si="71"/>
        <v>200</v>
      </c>
      <c r="L744" s="339"/>
      <c r="M744" s="340"/>
      <c r="N744" s="339"/>
      <c r="O744" s="340"/>
      <c r="P744" s="330">
        <f t="shared" si="72"/>
        <v>4</v>
      </c>
      <c r="Q744" s="334">
        <f t="shared" si="73"/>
        <v>200</v>
      </c>
      <c r="R744" s="341"/>
      <c r="S744" s="340"/>
      <c r="T744" s="341"/>
      <c r="U744" s="340"/>
      <c r="V744" s="341"/>
      <c r="W744" s="340"/>
      <c r="X744" s="341"/>
      <c r="Y744" s="340"/>
      <c r="Z744" s="341"/>
      <c r="AA744" s="340"/>
      <c r="AB744" s="341"/>
      <c r="AC744" s="340"/>
      <c r="AD744" s="341"/>
      <c r="AE744" s="340"/>
      <c r="AF744" s="341"/>
      <c r="AG744" s="340"/>
      <c r="AH744" s="341"/>
      <c r="AI744" s="340"/>
    </row>
    <row r="745" spans="2:35" ht="22.5">
      <c r="B745" s="456"/>
      <c r="C745" s="457" t="s">
        <v>3162</v>
      </c>
      <c r="D745" s="457"/>
      <c r="E745" s="929">
        <v>4</v>
      </c>
      <c r="F745" s="333" t="s">
        <v>2636</v>
      </c>
      <c r="G745" s="333" t="s">
        <v>2486</v>
      </c>
      <c r="H745" s="333"/>
      <c r="I745" s="334" t="s">
        <v>2487</v>
      </c>
      <c r="J745" s="458">
        <v>75</v>
      </c>
      <c r="K745" s="326">
        <f t="shared" si="71"/>
        <v>300</v>
      </c>
      <c r="L745" s="339"/>
      <c r="M745" s="340"/>
      <c r="N745" s="339"/>
      <c r="O745" s="340"/>
      <c r="P745" s="330">
        <f t="shared" si="72"/>
        <v>4</v>
      </c>
      <c r="Q745" s="334">
        <f t="shared" si="73"/>
        <v>300</v>
      </c>
      <c r="R745" s="341"/>
      <c r="S745" s="340"/>
      <c r="T745" s="341"/>
      <c r="U745" s="340"/>
      <c r="V745" s="341"/>
      <c r="W745" s="340"/>
      <c r="X745" s="341"/>
      <c r="Y745" s="340"/>
      <c r="Z745" s="341"/>
      <c r="AA745" s="340"/>
      <c r="AB745" s="341"/>
      <c r="AC745" s="340"/>
      <c r="AD745" s="341"/>
      <c r="AE745" s="340"/>
      <c r="AF745" s="341"/>
      <c r="AG745" s="340"/>
      <c r="AH745" s="341"/>
      <c r="AI745" s="340"/>
    </row>
    <row r="746" spans="2:35" ht="22.5">
      <c r="B746" s="456"/>
      <c r="C746" s="457" t="s">
        <v>3163</v>
      </c>
      <c r="D746" s="457"/>
      <c r="E746" s="929">
        <v>4</v>
      </c>
      <c r="F746" s="333" t="s">
        <v>2636</v>
      </c>
      <c r="G746" s="333" t="s">
        <v>2486</v>
      </c>
      <c r="H746" s="333"/>
      <c r="I746" s="334" t="s">
        <v>2487</v>
      </c>
      <c r="J746" s="458">
        <v>100</v>
      </c>
      <c r="K746" s="326">
        <f t="shared" si="71"/>
        <v>400</v>
      </c>
      <c r="L746" s="339"/>
      <c r="M746" s="340"/>
      <c r="N746" s="339"/>
      <c r="O746" s="340"/>
      <c r="P746" s="330">
        <f t="shared" si="72"/>
        <v>4</v>
      </c>
      <c r="Q746" s="334">
        <f t="shared" si="73"/>
        <v>400</v>
      </c>
      <c r="R746" s="341"/>
      <c r="S746" s="340"/>
      <c r="T746" s="341"/>
      <c r="U746" s="340"/>
      <c r="V746" s="341"/>
      <c r="W746" s="340"/>
      <c r="X746" s="341"/>
      <c r="Y746" s="340"/>
      <c r="Z746" s="341"/>
      <c r="AA746" s="340"/>
      <c r="AB746" s="341"/>
      <c r="AC746" s="340"/>
      <c r="AD746" s="341"/>
      <c r="AE746" s="340"/>
      <c r="AF746" s="341"/>
      <c r="AG746" s="340"/>
      <c r="AH746" s="341"/>
      <c r="AI746" s="340"/>
    </row>
    <row r="747" spans="2:35" ht="22.5">
      <c r="B747" s="456"/>
      <c r="C747" s="457" t="s">
        <v>3164</v>
      </c>
      <c r="D747" s="457"/>
      <c r="E747" s="929">
        <v>2</v>
      </c>
      <c r="F747" s="333" t="s">
        <v>2492</v>
      </c>
      <c r="G747" s="333" t="s">
        <v>2486</v>
      </c>
      <c r="H747" s="333"/>
      <c r="I747" s="334" t="s">
        <v>2487</v>
      </c>
      <c r="J747" s="458">
        <v>800</v>
      </c>
      <c r="K747" s="326">
        <f t="shared" si="71"/>
        <v>1600</v>
      </c>
      <c r="L747" s="339"/>
      <c r="M747" s="340"/>
      <c r="N747" s="339"/>
      <c r="O747" s="340"/>
      <c r="P747" s="330">
        <f t="shared" si="72"/>
        <v>2</v>
      </c>
      <c r="Q747" s="334">
        <f t="shared" si="73"/>
        <v>1600</v>
      </c>
      <c r="R747" s="341"/>
      <c r="S747" s="340"/>
      <c r="T747" s="341"/>
      <c r="U747" s="340"/>
      <c r="V747" s="341"/>
      <c r="W747" s="340"/>
      <c r="X747" s="341"/>
      <c r="Y747" s="340"/>
      <c r="Z747" s="341"/>
      <c r="AA747" s="340"/>
      <c r="AB747" s="341"/>
      <c r="AC747" s="340"/>
      <c r="AD747" s="341"/>
      <c r="AE747" s="340"/>
      <c r="AF747" s="341"/>
      <c r="AG747" s="340"/>
      <c r="AH747" s="341"/>
      <c r="AI747" s="340"/>
    </row>
    <row r="748" spans="2:35" ht="22.5">
      <c r="B748" s="456"/>
      <c r="C748" s="457" t="s">
        <v>3165</v>
      </c>
      <c r="D748" s="457"/>
      <c r="E748" s="929">
        <v>2</v>
      </c>
      <c r="F748" s="333" t="s">
        <v>2492</v>
      </c>
      <c r="G748" s="333" t="s">
        <v>2486</v>
      </c>
      <c r="H748" s="333"/>
      <c r="I748" s="334" t="s">
        <v>2487</v>
      </c>
      <c r="J748" s="458">
        <v>1200</v>
      </c>
      <c r="K748" s="326">
        <f t="shared" si="71"/>
        <v>2400</v>
      </c>
      <c r="L748" s="339"/>
      <c r="M748" s="340"/>
      <c r="N748" s="339"/>
      <c r="O748" s="340"/>
      <c r="P748" s="330">
        <f t="shared" si="72"/>
        <v>2</v>
      </c>
      <c r="Q748" s="334">
        <f t="shared" si="73"/>
        <v>2400</v>
      </c>
      <c r="R748" s="341"/>
      <c r="S748" s="340"/>
      <c r="T748" s="341"/>
      <c r="U748" s="340"/>
      <c r="V748" s="341"/>
      <c r="W748" s="340"/>
      <c r="X748" s="341"/>
      <c r="Y748" s="340"/>
      <c r="Z748" s="341"/>
      <c r="AA748" s="340"/>
      <c r="AB748" s="341"/>
      <c r="AC748" s="340"/>
      <c r="AD748" s="341"/>
      <c r="AE748" s="340"/>
      <c r="AF748" s="341"/>
      <c r="AG748" s="340"/>
      <c r="AH748" s="341"/>
      <c r="AI748" s="340"/>
    </row>
    <row r="749" spans="2:35" ht="22.5">
      <c r="B749" s="456"/>
      <c r="C749" s="457" t="s">
        <v>3166</v>
      </c>
      <c r="D749" s="457"/>
      <c r="E749" s="929">
        <v>2</v>
      </c>
      <c r="F749" s="333" t="s">
        <v>2492</v>
      </c>
      <c r="G749" s="333" t="s">
        <v>2486</v>
      </c>
      <c r="H749" s="333"/>
      <c r="I749" s="334" t="s">
        <v>2487</v>
      </c>
      <c r="J749" s="458">
        <v>600</v>
      </c>
      <c r="K749" s="326">
        <f t="shared" si="71"/>
        <v>1200</v>
      </c>
      <c r="L749" s="339"/>
      <c r="M749" s="340"/>
      <c r="N749" s="339"/>
      <c r="O749" s="340"/>
      <c r="P749" s="330">
        <f t="shared" si="72"/>
        <v>2</v>
      </c>
      <c r="Q749" s="334">
        <f t="shared" si="73"/>
        <v>1200</v>
      </c>
      <c r="R749" s="341"/>
      <c r="S749" s="340"/>
      <c r="T749" s="341"/>
      <c r="U749" s="340"/>
      <c r="V749" s="341"/>
      <c r="W749" s="340"/>
      <c r="X749" s="341"/>
      <c r="Y749" s="340"/>
      <c r="Z749" s="341"/>
      <c r="AA749" s="340"/>
      <c r="AB749" s="341"/>
      <c r="AC749" s="340"/>
      <c r="AD749" s="341"/>
      <c r="AE749" s="340"/>
      <c r="AF749" s="341"/>
      <c r="AG749" s="340"/>
      <c r="AH749" s="341"/>
      <c r="AI749" s="340"/>
    </row>
    <row r="750" spans="2:35">
      <c r="B750" s="455"/>
      <c r="C750" s="457"/>
      <c r="D750" s="457"/>
      <c r="E750" s="929"/>
      <c r="F750" s="459"/>
      <c r="G750" s="333"/>
      <c r="H750" s="333"/>
      <c r="I750" s="325"/>
      <c r="J750" s="460"/>
      <c r="K750" s="326"/>
      <c r="L750" s="339"/>
      <c r="M750" s="380"/>
      <c r="N750" s="339"/>
      <c r="O750" s="380"/>
      <c r="P750" s="341"/>
      <c r="Q750" s="380"/>
      <c r="R750" s="341"/>
      <c r="S750" s="380"/>
      <c r="T750" s="341"/>
      <c r="U750" s="380"/>
      <c r="V750" s="341"/>
      <c r="W750" s="380"/>
      <c r="X750" s="341"/>
      <c r="Y750" s="380"/>
      <c r="Z750" s="341"/>
      <c r="AA750" s="380"/>
      <c r="AB750" s="341"/>
      <c r="AC750" s="380"/>
      <c r="AD750" s="341"/>
      <c r="AE750" s="380"/>
      <c r="AF750" s="341"/>
      <c r="AG750" s="380"/>
      <c r="AH750" s="341"/>
      <c r="AI750" s="380"/>
    </row>
    <row r="751" spans="2:35">
      <c r="B751" s="328"/>
      <c r="C751" s="381"/>
      <c r="D751" s="328"/>
      <c r="E751" s="925"/>
      <c r="F751" s="328"/>
      <c r="G751" s="328"/>
      <c r="H751" s="328"/>
      <c r="I751" s="325"/>
      <c r="J751" s="325"/>
      <c r="K751" s="326"/>
      <c r="L751" s="330"/>
      <c r="M751" s="325"/>
      <c r="N751" s="330"/>
      <c r="O751" s="325"/>
      <c r="P751" s="330"/>
      <c r="Q751" s="325"/>
      <c r="R751" s="330"/>
      <c r="S751" s="325"/>
      <c r="T751" s="330"/>
      <c r="U751" s="325"/>
      <c r="V751" s="330"/>
      <c r="W751" s="325"/>
      <c r="X751" s="330"/>
      <c r="Y751" s="325"/>
      <c r="Z751" s="346"/>
      <c r="AA751" s="382"/>
      <c r="AB751" s="346"/>
      <c r="AC751" s="382"/>
      <c r="AD751" s="346"/>
      <c r="AE751" s="382"/>
      <c r="AF751" s="346"/>
      <c r="AG751" s="382"/>
      <c r="AH751" s="346"/>
      <c r="AI751" s="382"/>
    </row>
    <row r="752" spans="2:35">
      <c r="B752" s="120">
        <v>2200</v>
      </c>
      <c r="C752" s="322" t="s">
        <v>3167</v>
      </c>
      <c r="D752" s="120"/>
      <c r="E752" s="917">
        <f>+E753+E853</f>
        <v>29892</v>
      </c>
      <c r="F752" s="120"/>
      <c r="G752" s="120"/>
      <c r="H752" s="120"/>
      <c r="I752" s="324"/>
      <c r="J752" s="325"/>
      <c r="K752" s="326">
        <f t="shared" ref="K752:AI752" si="74">+K753+K853</f>
        <v>2572767</v>
      </c>
      <c r="L752" s="323">
        <f t="shared" si="74"/>
        <v>8</v>
      </c>
      <c r="M752" s="324">
        <f t="shared" si="74"/>
        <v>2400</v>
      </c>
      <c r="N752" s="323">
        <f t="shared" si="74"/>
        <v>8</v>
      </c>
      <c r="O752" s="324">
        <f t="shared" si="74"/>
        <v>2400</v>
      </c>
      <c r="P752" s="323">
        <f t="shared" si="74"/>
        <v>8</v>
      </c>
      <c r="Q752" s="324">
        <f t="shared" si="74"/>
        <v>2400</v>
      </c>
      <c r="R752" s="323">
        <f t="shared" si="74"/>
        <v>4420</v>
      </c>
      <c r="S752" s="324">
        <f t="shared" si="74"/>
        <v>365297</v>
      </c>
      <c r="T752" s="323">
        <f t="shared" si="74"/>
        <v>2997</v>
      </c>
      <c r="U752" s="324">
        <f t="shared" si="74"/>
        <v>259681</v>
      </c>
      <c r="V752" s="323">
        <f t="shared" si="74"/>
        <v>2995</v>
      </c>
      <c r="W752" s="324">
        <f t="shared" si="74"/>
        <v>259233</v>
      </c>
      <c r="X752" s="323">
        <f t="shared" si="74"/>
        <v>3223</v>
      </c>
      <c r="Y752" s="324">
        <f t="shared" si="74"/>
        <v>302293</v>
      </c>
      <c r="Z752" s="323">
        <f t="shared" si="74"/>
        <v>4237</v>
      </c>
      <c r="AA752" s="324">
        <f t="shared" si="74"/>
        <v>337722</v>
      </c>
      <c r="AB752" s="323">
        <f t="shared" si="74"/>
        <v>2984</v>
      </c>
      <c r="AC752" s="324">
        <f t="shared" si="74"/>
        <v>255934</v>
      </c>
      <c r="AD752" s="323">
        <f t="shared" si="74"/>
        <v>3041</v>
      </c>
      <c r="AE752" s="324">
        <f t="shared" si="74"/>
        <v>273235</v>
      </c>
      <c r="AF752" s="323">
        <f t="shared" si="74"/>
        <v>2984</v>
      </c>
      <c r="AG752" s="324">
        <f t="shared" si="74"/>
        <v>256794</v>
      </c>
      <c r="AH752" s="323">
        <f t="shared" si="74"/>
        <v>2987</v>
      </c>
      <c r="AI752" s="324">
        <f t="shared" si="74"/>
        <v>255378</v>
      </c>
    </row>
    <row r="753" spans="2:35">
      <c r="B753" s="120">
        <v>221</v>
      </c>
      <c r="C753" s="322" t="s">
        <v>3168</v>
      </c>
      <c r="D753" s="120"/>
      <c r="E753" s="917">
        <f>+E754+E763+E767+E799+E846</f>
        <v>28090</v>
      </c>
      <c r="F753" s="120"/>
      <c r="G753" s="120"/>
      <c r="H753" s="120"/>
      <c r="I753" s="324"/>
      <c r="J753" s="325"/>
      <c r="K753" s="326">
        <f t="shared" ref="K753:AI753" si="75">+K754+K763+K767+K799+K846</f>
        <v>2475108</v>
      </c>
      <c r="L753" s="323">
        <f t="shared" si="75"/>
        <v>8</v>
      </c>
      <c r="M753" s="324">
        <f t="shared" si="75"/>
        <v>2400</v>
      </c>
      <c r="N753" s="323">
        <f t="shared" si="75"/>
        <v>8</v>
      </c>
      <c r="O753" s="324">
        <f t="shared" si="75"/>
        <v>2400</v>
      </c>
      <c r="P753" s="323">
        <f t="shared" si="75"/>
        <v>8</v>
      </c>
      <c r="Q753" s="324">
        <f t="shared" si="75"/>
        <v>2400</v>
      </c>
      <c r="R753" s="323">
        <f t="shared" si="75"/>
        <v>3947</v>
      </c>
      <c r="S753" s="324">
        <f t="shared" si="75"/>
        <v>350359</v>
      </c>
      <c r="T753" s="323">
        <f t="shared" si="75"/>
        <v>2997</v>
      </c>
      <c r="U753" s="324">
        <f t="shared" si="75"/>
        <v>259681</v>
      </c>
      <c r="V753" s="323">
        <f t="shared" si="75"/>
        <v>2995</v>
      </c>
      <c r="W753" s="324">
        <f t="shared" si="75"/>
        <v>259233</v>
      </c>
      <c r="X753" s="323">
        <f t="shared" si="75"/>
        <v>3139</v>
      </c>
      <c r="Y753" s="324">
        <f t="shared" si="75"/>
        <v>299341</v>
      </c>
      <c r="Z753" s="323">
        <f t="shared" si="75"/>
        <v>2992</v>
      </c>
      <c r="AA753" s="324">
        <f t="shared" si="75"/>
        <v>257953</v>
      </c>
      <c r="AB753" s="323">
        <f t="shared" si="75"/>
        <v>2984</v>
      </c>
      <c r="AC753" s="324">
        <f t="shared" si="75"/>
        <v>255934</v>
      </c>
      <c r="AD753" s="323">
        <f t="shared" si="75"/>
        <v>3041</v>
      </c>
      <c r="AE753" s="324">
        <f t="shared" si="75"/>
        <v>273235</v>
      </c>
      <c r="AF753" s="323">
        <f t="shared" si="75"/>
        <v>2984</v>
      </c>
      <c r="AG753" s="324">
        <f t="shared" si="75"/>
        <v>256794</v>
      </c>
      <c r="AH753" s="323">
        <f t="shared" si="75"/>
        <v>2987</v>
      </c>
      <c r="AI753" s="324">
        <f t="shared" si="75"/>
        <v>255378</v>
      </c>
    </row>
    <row r="754" spans="2:35">
      <c r="B754" s="461">
        <v>22102</v>
      </c>
      <c r="C754" s="462" t="s">
        <v>3169</v>
      </c>
      <c r="D754" s="463"/>
      <c r="E754" s="917">
        <f>SUM(E755:E761)</f>
        <v>3304</v>
      </c>
      <c r="F754" s="463"/>
      <c r="G754" s="463"/>
      <c r="H754" s="463"/>
      <c r="I754" s="325"/>
      <c r="J754" s="325"/>
      <c r="K754" s="326">
        <f>SUM(K755:K761)</f>
        <v>672860</v>
      </c>
      <c r="L754" s="323">
        <f t="shared" ref="L754:AI754" si="76">SUM(L755:L761)</f>
        <v>0</v>
      </c>
      <c r="M754" s="324">
        <f t="shared" si="76"/>
        <v>0</v>
      </c>
      <c r="N754" s="323">
        <f t="shared" si="76"/>
        <v>0</v>
      </c>
      <c r="O754" s="324">
        <f t="shared" si="76"/>
        <v>0</v>
      </c>
      <c r="P754" s="323">
        <f t="shared" si="76"/>
        <v>0</v>
      </c>
      <c r="Q754" s="324">
        <f t="shared" si="76"/>
        <v>0</v>
      </c>
      <c r="R754" s="323">
        <f t="shared" si="76"/>
        <v>367</v>
      </c>
      <c r="S754" s="324">
        <f t="shared" si="76"/>
        <v>74736</v>
      </c>
      <c r="T754" s="323">
        <f t="shared" si="76"/>
        <v>367</v>
      </c>
      <c r="U754" s="324">
        <f t="shared" si="76"/>
        <v>74736</v>
      </c>
      <c r="V754" s="323">
        <f t="shared" si="76"/>
        <v>367</v>
      </c>
      <c r="W754" s="324">
        <f t="shared" si="76"/>
        <v>74736</v>
      </c>
      <c r="X754" s="323">
        <f t="shared" si="76"/>
        <v>367</v>
      </c>
      <c r="Y754" s="324">
        <f t="shared" si="76"/>
        <v>74736</v>
      </c>
      <c r="Z754" s="323">
        <f t="shared" si="76"/>
        <v>367</v>
      </c>
      <c r="AA754" s="324">
        <f t="shared" si="76"/>
        <v>74736</v>
      </c>
      <c r="AB754" s="323">
        <f t="shared" si="76"/>
        <v>367</v>
      </c>
      <c r="AC754" s="324">
        <f t="shared" si="76"/>
        <v>74736</v>
      </c>
      <c r="AD754" s="323">
        <f t="shared" si="76"/>
        <v>366</v>
      </c>
      <c r="AE754" s="324">
        <f t="shared" si="76"/>
        <v>74551</v>
      </c>
      <c r="AF754" s="323">
        <f t="shared" si="76"/>
        <v>369</v>
      </c>
      <c r="AG754" s="324">
        <f t="shared" si="76"/>
        <v>75207</v>
      </c>
      <c r="AH754" s="323">
        <f t="shared" si="76"/>
        <v>367</v>
      </c>
      <c r="AI754" s="324">
        <f t="shared" si="76"/>
        <v>74686</v>
      </c>
    </row>
    <row r="755" spans="2:35">
      <c r="B755" s="464"/>
      <c r="C755" s="465" t="s">
        <v>3170</v>
      </c>
      <c r="D755" s="466"/>
      <c r="E755" s="930">
        <v>900</v>
      </c>
      <c r="F755" s="467" t="s">
        <v>2742</v>
      </c>
      <c r="G755" s="468" t="s">
        <v>3171</v>
      </c>
      <c r="H755" s="468"/>
      <c r="I755" s="803" t="s">
        <v>3172</v>
      </c>
      <c r="J755" s="469">
        <v>206</v>
      </c>
      <c r="K755" s="470">
        <f t="shared" ref="K755:K761" si="77">J755*E755</f>
        <v>185400</v>
      </c>
      <c r="L755" s="471">
        <v>0</v>
      </c>
      <c r="M755" s="472"/>
      <c r="N755" s="471"/>
      <c r="O755" s="472"/>
      <c r="P755" s="471"/>
      <c r="Q755" s="472"/>
      <c r="R755" s="471">
        <v>100</v>
      </c>
      <c r="S755" s="472">
        <f>+J755*R755</f>
        <v>20600</v>
      </c>
      <c r="T755" s="471">
        <v>100</v>
      </c>
      <c r="U755" s="472">
        <f>+T755*J755</f>
        <v>20600</v>
      </c>
      <c r="V755" s="471">
        <v>100</v>
      </c>
      <c r="W755" s="472">
        <f>+V755*J755</f>
        <v>20600</v>
      </c>
      <c r="X755" s="471">
        <v>100</v>
      </c>
      <c r="Y755" s="472">
        <f>+X755*J755</f>
        <v>20600</v>
      </c>
      <c r="Z755" s="471">
        <v>100</v>
      </c>
      <c r="AA755" s="472">
        <f>+Z755*J755</f>
        <v>20600</v>
      </c>
      <c r="AB755" s="471">
        <v>100</v>
      </c>
      <c r="AC755" s="472">
        <f>+AB755*J755</f>
        <v>20600</v>
      </c>
      <c r="AD755" s="471">
        <v>100</v>
      </c>
      <c r="AE755" s="472">
        <f>+AD755*J755</f>
        <v>20600</v>
      </c>
      <c r="AF755" s="471">
        <v>100</v>
      </c>
      <c r="AG755" s="472">
        <f>+AF755*J755</f>
        <v>20600</v>
      </c>
      <c r="AH755" s="473">
        <v>100</v>
      </c>
      <c r="AI755" s="474">
        <f>+AH755*J755</f>
        <v>20600</v>
      </c>
    </row>
    <row r="756" spans="2:35">
      <c r="B756" s="464"/>
      <c r="C756" s="465" t="s">
        <v>3173</v>
      </c>
      <c r="D756" s="466"/>
      <c r="E756" s="930">
        <v>300</v>
      </c>
      <c r="F756" s="467" t="s">
        <v>2742</v>
      </c>
      <c r="G756" s="468" t="s">
        <v>3171</v>
      </c>
      <c r="H756" s="468"/>
      <c r="I756" s="803" t="s">
        <v>3172</v>
      </c>
      <c r="J756" s="469">
        <v>190</v>
      </c>
      <c r="K756" s="470">
        <f t="shared" si="77"/>
        <v>57000</v>
      </c>
      <c r="L756" s="471">
        <v>0</v>
      </c>
      <c r="M756" s="472"/>
      <c r="N756" s="471"/>
      <c r="O756" s="472"/>
      <c r="P756" s="471"/>
      <c r="Q756" s="472"/>
      <c r="R756" s="471">
        <v>33</v>
      </c>
      <c r="S756" s="472">
        <f t="shared" ref="S756:S761" si="78">+J756*R756</f>
        <v>6270</v>
      </c>
      <c r="T756" s="471">
        <v>33</v>
      </c>
      <c r="U756" s="472">
        <f t="shared" ref="U756:U761" si="79">+T756*J756</f>
        <v>6270</v>
      </c>
      <c r="V756" s="471">
        <v>33</v>
      </c>
      <c r="W756" s="472">
        <f t="shared" ref="W756:W761" si="80">+V756*J756</f>
        <v>6270</v>
      </c>
      <c r="X756" s="471">
        <v>33</v>
      </c>
      <c r="Y756" s="472">
        <f t="shared" ref="Y756:Y761" si="81">+X756*J756</f>
        <v>6270</v>
      </c>
      <c r="Z756" s="471">
        <v>33</v>
      </c>
      <c r="AA756" s="472">
        <f t="shared" ref="AA756:AA761" si="82">+Z756*J756</f>
        <v>6270</v>
      </c>
      <c r="AB756" s="471">
        <v>33</v>
      </c>
      <c r="AC756" s="472">
        <f t="shared" ref="AC756:AC761" si="83">+AB756*J756</f>
        <v>6270</v>
      </c>
      <c r="AD756" s="471">
        <v>33</v>
      </c>
      <c r="AE756" s="472">
        <f t="shared" ref="AE756:AE761" si="84">+AD756*J756</f>
        <v>6270</v>
      </c>
      <c r="AF756" s="471">
        <v>34</v>
      </c>
      <c r="AG756" s="472">
        <f t="shared" ref="AG756:AG761" si="85">+AF756*J756</f>
        <v>6460</v>
      </c>
      <c r="AH756" s="473">
        <v>35</v>
      </c>
      <c r="AI756" s="474">
        <f t="shared" ref="AI756:AI761" si="86">+AH756*J756</f>
        <v>6650</v>
      </c>
    </row>
    <row r="757" spans="2:35">
      <c r="B757" s="464"/>
      <c r="C757" s="465" t="s">
        <v>3174</v>
      </c>
      <c r="D757" s="466"/>
      <c r="E757" s="930">
        <v>400</v>
      </c>
      <c r="F757" s="467" t="s">
        <v>2742</v>
      </c>
      <c r="G757" s="468" t="s">
        <v>3171</v>
      </c>
      <c r="H757" s="468"/>
      <c r="I757" s="803" t="s">
        <v>3172</v>
      </c>
      <c r="J757" s="469">
        <v>192</v>
      </c>
      <c r="K757" s="470">
        <f t="shared" si="77"/>
        <v>76800</v>
      </c>
      <c r="L757" s="471">
        <v>0</v>
      </c>
      <c r="M757" s="472"/>
      <c r="N757" s="471"/>
      <c r="O757" s="472"/>
      <c r="P757" s="471"/>
      <c r="Q757" s="472"/>
      <c r="R757" s="471">
        <v>44</v>
      </c>
      <c r="S757" s="472">
        <f t="shared" si="78"/>
        <v>8448</v>
      </c>
      <c r="T757" s="471">
        <v>44</v>
      </c>
      <c r="U757" s="472">
        <f t="shared" si="79"/>
        <v>8448</v>
      </c>
      <c r="V757" s="471">
        <v>44</v>
      </c>
      <c r="W757" s="472">
        <f t="shared" si="80"/>
        <v>8448</v>
      </c>
      <c r="X757" s="471">
        <v>44</v>
      </c>
      <c r="Y757" s="472">
        <f t="shared" si="81"/>
        <v>8448</v>
      </c>
      <c r="Z757" s="471">
        <v>44</v>
      </c>
      <c r="AA757" s="472">
        <f t="shared" si="82"/>
        <v>8448</v>
      </c>
      <c r="AB757" s="471">
        <v>44</v>
      </c>
      <c r="AC757" s="472">
        <f t="shared" si="83"/>
        <v>8448</v>
      </c>
      <c r="AD757" s="471">
        <v>44</v>
      </c>
      <c r="AE757" s="472">
        <f t="shared" si="84"/>
        <v>8448</v>
      </c>
      <c r="AF757" s="471">
        <v>46</v>
      </c>
      <c r="AG757" s="472">
        <f t="shared" si="85"/>
        <v>8832</v>
      </c>
      <c r="AH757" s="473">
        <v>46</v>
      </c>
      <c r="AI757" s="474">
        <f t="shared" si="86"/>
        <v>8832</v>
      </c>
    </row>
    <row r="758" spans="2:35">
      <c r="B758" s="464"/>
      <c r="C758" s="465" t="s">
        <v>3175</v>
      </c>
      <c r="D758" s="466"/>
      <c r="E758" s="930">
        <v>304</v>
      </c>
      <c r="F758" s="467" t="s">
        <v>2742</v>
      </c>
      <c r="G758" s="468" t="s">
        <v>3171</v>
      </c>
      <c r="H758" s="468"/>
      <c r="I758" s="803" t="s">
        <v>3172</v>
      </c>
      <c r="J758" s="469">
        <v>265</v>
      </c>
      <c r="K758" s="470">
        <f t="shared" si="77"/>
        <v>80560</v>
      </c>
      <c r="L758" s="471">
        <v>0</v>
      </c>
      <c r="M758" s="472"/>
      <c r="N758" s="471"/>
      <c r="O758" s="472"/>
      <c r="P758" s="471"/>
      <c r="Q758" s="472"/>
      <c r="R758" s="471">
        <v>34</v>
      </c>
      <c r="S758" s="472">
        <f t="shared" si="78"/>
        <v>9010</v>
      </c>
      <c r="T758" s="471">
        <v>34</v>
      </c>
      <c r="U758" s="472">
        <f t="shared" si="79"/>
        <v>9010</v>
      </c>
      <c r="V758" s="471">
        <v>34</v>
      </c>
      <c r="W758" s="472">
        <f t="shared" si="80"/>
        <v>9010</v>
      </c>
      <c r="X758" s="471">
        <v>34</v>
      </c>
      <c r="Y758" s="472">
        <f t="shared" si="81"/>
        <v>9010</v>
      </c>
      <c r="Z758" s="471">
        <v>34</v>
      </c>
      <c r="AA758" s="472">
        <f t="shared" si="82"/>
        <v>9010</v>
      </c>
      <c r="AB758" s="471">
        <v>34</v>
      </c>
      <c r="AC758" s="472">
        <f t="shared" si="83"/>
        <v>9010</v>
      </c>
      <c r="AD758" s="471">
        <v>34</v>
      </c>
      <c r="AE758" s="472">
        <f t="shared" si="84"/>
        <v>9010</v>
      </c>
      <c r="AF758" s="471">
        <v>33</v>
      </c>
      <c r="AG758" s="472">
        <f t="shared" si="85"/>
        <v>8745</v>
      </c>
      <c r="AH758" s="473">
        <v>33</v>
      </c>
      <c r="AI758" s="474">
        <f t="shared" si="86"/>
        <v>8745</v>
      </c>
    </row>
    <row r="759" spans="2:35">
      <c r="B759" s="464"/>
      <c r="C759" s="465" t="s">
        <v>3176</v>
      </c>
      <c r="D759" s="466"/>
      <c r="E759" s="930">
        <v>600</v>
      </c>
      <c r="F759" s="467" t="s">
        <v>2742</v>
      </c>
      <c r="G759" s="468" t="s">
        <v>3171</v>
      </c>
      <c r="H759" s="468"/>
      <c r="I759" s="803" t="s">
        <v>3172</v>
      </c>
      <c r="J759" s="469">
        <v>182</v>
      </c>
      <c r="K759" s="470">
        <f t="shared" si="77"/>
        <v>109200</v>
      </c>
      <c r="L759" s="471">
        <v>0</v>
      </c>
      <c r="M759" s="472"/>
      <c r="N759" s="471"/>
      <c r="O759" s="472"/>
      <c r="P759" s="471"/>
      <c r="Q759" s="472"/>
      <c r="R759" s="471">
        <v>67</v>
      </c>
      <c r="S759" s="472">
        <f t="shared" si="78"/>
        <v>12194</v>
      </c>
      <c r="T759" s="471">
        <v>67</v>
      </c>
      <c r="U759" s="472">
        <f t="shared" si="79"/>
        <v>12194</v>
      </c>
      <c r="V759" s="471">
        <v>67</v>
      </c>
      <c r="W759" s="472">
        <f t="shared" si="80"/>
        <v>12194</v>
      </c>
      <c r="X759" s="471">
        <v>67</v>
      </c>
      <c r="Y759" s="472">
        <f t="shared" si="81"/>
        <v>12194</v>
      </c>
      <c r="Z759" s="471">
        <v>67</v>
      </c>
      <c r="AA759" s="472">
        <f t="shared" si="82"/>
        <v>12194</v>
      </c>
      <c r="AB759" s="471">
        <v>67</v>
      </c>
      <c r="AC759" s="472">
        <f t="shared" si="83"/>
        <v>12194</v>
      </c>
      <c r="AD759" s="471">
        <v>67</v>
      </c>
      <c r="AE759" s="472">
        <f t="shared" si="84"/>
        <v>12194</v>
      </c>
      <c r="AF759" s="471">
        <v>66</v>
      </c>
      <c r="AG759" s="472">
        <f t="shared" si="85"/>
        <v>12012</v>
      </c>
      <c r="AH759" s="473">
        <v>65</v>
      </c>
      <c r="AI759" s="474">
        <f t="shared" si="86"/>
        <v>11830</v>
      </c>
    </row>
    <row r="760" spans="2:35">
      <c r="B760" s="464"/>
      <c r="C760" s="465" t="s">
        <v>3177</v>
      </c>
      <c r="D760" s="466"/>
      <c r="E760" s="930">
        <v>500</v>
      </c>
      <c r="F760" s="467" t="s">
        <v>2742</v>
      </c>
      <c r="G760" s="468" t="s">
        <v>3171</v>
      </c>
      <c r="H760" s="468"/>
      <c r="I760" s="803" t="s">
        <v>3172</v>
      </c>
      <c r="J760" s="469">
        <v>185</v>
      </c>
      <c r="K760" s="470">
        <f t="shared" si="77"/>
        <v>92500</v>
      </c>
      <c r="L760" s="471">
        <v>0</v>
      </c>
      <c r="M760" s="472"/>
      <c r="N760" s="471"/>
      <c r="O760" s="472"/>
      <c r="P760" s="471"/>
      <c r="Q760" s="472"/>
      <c r="R760" s="471">
        <v>56</v>
      </c>
      <c r="S760" s="472">
        <f t="shared" si="78"/>
        <v>10360</v>
      </c>
      <c r="T760" s="471">
        <v>56</v>
      </c>
      <c r="U760" s="472">
        <f t="shared" si="79"/>
        <v>10360</v>
      </c>
      <c r="V760" s="471">
        <v>56</v>
      </c>
      <c r="W760" s="472">
        <f t="shared" si="80"/>
        <v>10360</v>
      </c>
      <c r="X760" s="471">
        <v>56</v>
      </c>
      <c r="Y760" s="472">
        <f t="shared" si="81"/>
        <v>10360</v>
      </c>
      <c r="Z760" s="471">
        <v>56</v>
      </c>
      <c r="AA760" s="472">
        <f t="shared" si="82"/>
        <v>10360</v>
      </c>
      <c r="AB760" s="471">
        <v>56</v>
      </c>
      <c r="AC760" s="472">
        <f t="shared" si="83"/>
        <v>10360</v>
      </c>
      <c r="AD760" s="471">
        <v>55</v>
      </c>
      <c r="AE760" s="472">
        <f t="shared" si="84"/>
        <v>10175</v>
      </c>
      <c r="AF760" s="471">
        <v>54</v>
      </c>
      <c r="AG760" s="472">
        <f t="shared" si="85"/>
        <v>9990</v>
      </c>
      <c r="AH760" s="473">
        <v>55</v>
      </c>
      <c r="AI760" s="474">
        <f t="shared" si="86"/>
        <v>10175</v>
      </c>
    </row>
    <row r="761" spans="2:35">
      <c r="B761" s="464"/>
      <c r="C761" s="475" t="s">
        <v>3178</v>
      </c>
      <c r="D761" s="468"/>
      <c r="E761" s="931">
        <v>300</v>
      </c>
      <c r="F761" s="468" t="s">
        <v>2742</v>
      </c>
      <c r="G761" s="468" t="s">
        <v>3171</v>
      </c>
      <c r="H761" s="468"/>
      <c r="I761" s="803" t="s">
        <v>3172</v>
      </c>
      <c r="J761" s="476">
        <v>238</v>
      </c>
      <c r="K761" s="470">
        <f t="shared" si="77"/>
        <v>71400</v>
      </c>
      <c r="L761" s="471"/>
      <c r="M761" s="472"/>
      <c r="N761" s="471"/>
      <c r="O761" s="472"/>
      <c r="P761" s="471"/>
      <c r="Q761" s="472"/>
      <c r="R761" s="471">
        <v>33</v>
      </c>
      <c r="S761" s="472">
        <f t="shared" si="78"/>
        <v>7854</v>
      </c>
      <c r="T761" s="471">
        <v>33</v>
      </c>
      <c r="U761" s="472">
        <f t="shared" si="79"/>
        <v>7854</v>
      </c>
      <c r="V761" s="471">
        <v>33</v>
      </c>
      <c r="W761" s="472">
        <f t="shared" si="80"/>
        <v>7854</v>
      </c>
      <c r="X761" s="471">
        <v>33</v>
      </c>
      <c r="Y761" s="472">
        <f t="shared" si="81"/>
        <v>7854</v>
      </c>
      <c r="Z761" s="471">
        <v>33</v>
      </c>
      <c r="AA761" s="472">
        <f t="shared" si="82"/>
        <v>7854</v>
      </c>
      <c r="AB761" s="471">
        <v>33</v>
      </c>
      <c r="AC761" s="472">
        <f t="shared" si="83"/>
        <v>7854</v>
      </c>
      <c r="AD761" s="471">
        <v>33</v>
      </c>
      <c r="AE761" s="472">
        <f t="shared" si="84"/>
        <v>7854</v>
      </c>
      <c r="AF761" s="471">
        <v>36</v>
      </c>
      <c r="AG761" s="472">
        <f t="shared" si="85"/>
        <v>8568</v>
      </c>
      <c r="AH761" s="473">
        <v>33</v>
      </c>
      <c r="AI761" s="474">
        <f t="shared" si="86"/>
        <v>7854</v>
      </c>
    </row>
    <row r="762" spans="2:35">
      <c r="B762" s="328"/>
      <c r="C762" s="381" t="s">
        <v>2756</v>
      </c>
      <c r="D762" s="328"/>
      <c r="E762" s="925"/>
      <c r="F762" s="328"/>
      <c r="G762" s="328"/>
      <c r="H762" s="328"/>
      <c r="I762" s="325"/>
      <c r="J762" s="325"/>
      <c r="K762" s="326"/>
      <c r="L762" s="330"/>
      <c r="M762" s="325"/>
      <c r="N762" s="330"/>
      <c r="O762" s="325"/>
      <c r="P762" s="330"/>
      <c r="Q762" s="325"/>
      <c r="R762" s="330"/>
      <c r="S762" s="325"/>
      <c r="T762" s="330"/>
      <c r="U762" s="325"/>
      <c r="V762" s="330"/>
      <c r="W762" s="325"/>
      <c r="X762" s="330"/>
      <c r="Y762" s="325"/>
      <c r="Z762" s="346"/>
      <c r="AA762" s="382"/>
      <c r="AB762" s="346"/>
      <c r="AC762" s="382"/>
      <c r="AD762" s="346"/>
      <c r="AE762" s="382"/>
      <c r="AF762" s="346"/>
      <c r="AG762" s="382"/>
      <c r="AH762" s="346"/>
      <c r="AI762" s="382"/>
    </row>
    <row r="763" spans="2:35">
      <c r="B763" s="461">
        <v>22103</v>
      </c>
      <c r="C763" s="477" t="s">
        <v>566</v>
      </c>
      <c r="D763" s="463"/>
      <c r="E763" s="917">
        <f>SUM(E764:E765)</f>
        <v>70</v>
      </c>
      <c r="F763" s="463"/>
      <c r="G763" s="463"/>
      <c r="H763" s="463"/>
      <c r="I763" s="325"/>
      <c r="J763" s="325"/>
      <c r="K763" s="326">
        <f>SUM(K764:K765)</f>
        <v>17100</v>
      </c>
      <c r="L763" s="323">
        <f t="shared" ref="L763:AI763" si="87">SUM(L764:L765)</f>
        <v>0</v>
      </c>
      <c r="M763" s="324">
        <f t="shared" si="87"/>
        <v>0</v>
      </c>
      <c r="N763" s="323">
        <f t="shared" si="87"/>
        <v>0</v>
      </c>
      <c r="O763" s="324">
        <f t="shared" si="87"/>
        <v>0</v>
      </c>
      <c r="P763" s="323">
        <f t="shared" si="87"/>
        <v>0</v>
      </c>
      <c r="Q763" s="324">
        <f t="shared" si="87"/>
        <v>0</v>
      </c>
      <c r="R763" s="323">
        <f t="shared" si="87"/>
        <v>30</v>
      </c>
      <c r="S763" s="324">
        <f t="shared" si="87"/>
        <v>7680</v>
      </c>
      <c r="T763" s="323">
        <f t="shared" si="87"/>
        <v>0</v>
      </c>
      <c r="U763" s="324">
        <f t="shared" si="87"/>
        <v>0</v>
      </c>
      <c r="V763" s="323">
        <f t="shared" si="87"/>
        <v>0</v>
      </c>
      <c r="W763" s="324">
        <f t="shared" si="87"/>
        <v>0</v>
      </c>
      <c r="X763" s="323">
        <f t="shared" si="87"/>
        <v>40</v>
      </c>
      <c r="Y763" s="324">
        <f t="shared" si="87"/>
        <v>9420</v>
      </c>
      <c r="Z763" s="323">
        <f t="shared" si="87"/>
        <v>0</v>
      </c>
      <c r="AA763" s="324">
        <f t="shared" si="87"/>
        <v>0</v>
      </c>
      <c r="AB763" s="323">
        <f t="shared" si="87"/>
        <v>0</v>
      </c>
      <c r="AC763" s="324">
        <f t="shared" si="87"/>
        <v>0</v>
      </c>
      <c r="AD763" s="323">
        <f t="shared" si="87"/>
        <v>0</v>
      </c>
      <c r="AE763" s="324">
        <f t="shared" si="87"/>
        <v>0</v>
      </c>
      <c r="AF763" s="323">
        <f t="shared" si="87"/>
        <v>0</v>
      </c>
      <c r="AG763" s="324">
        <f t="shared" si="87"/>
        <v>0</v>
      </c>
      <c r="AH763" s="323">
        <f t="shared" si="87"/>
        <v>0</v>
      </c>
      <c r="AI763" s="324">
        <f t="shared" si="87"/>
        <v>0</v>
      </c>
    </row>
    <row r="764" spans="2:35">
      <c r="B764" s="464"/>
      <c r="C764" s="475" t="s">
        <v>3179</v>
      </c>
      <c r="D764" s="468"/>
      <c r="E764" s="931">
        <v>50</v>
      </c>
      <c r="F764" s="468" t="s">
        <v>2742</v>
      </c>
      <c r="G764" s="468" t="s">
        <v>3180</v>
      </c>
      <c r="H764" s="468"/>
      <c r="I764" s="803" t="s">
        <v>3172</v>
      </c>
      <c r="J764" s="476">
        <v>174</v>
      </c>
      <c r="K764" s="470">
        <f>J764*E764</f>
        <v>8700</v>
      </c>
      <c r="L764" s="471"/>
      <c r="M764" s="472"/>
      <c r="N764" s="471"/>
      <c r="O764" s="472"/>
      <c r="P764" s="471"/>
      <c r="Q764" s="478"/>
      <c r="R764" s="471">
        <v>20</v>
      </c>
      <c r="S764" s="472">
        <f>R764*J764</f>
        <v>3480</v>
      </c>
      <c r="T764" s="471"/>
      <c r="U764" s="472"/>
      <c r="V764" s="471"/>
      <c r="W764" s="472"/>
      <c r="X764" s="471">
        <v>30</v>
      </c>
      <c r="Y764" s="472">
        <f>X764*J764</f>
        <v>5220</v>
      </c>
      <c r="Z764" s="479"/>
      <c r="AA764" s="480"/>
      <c r="AB764" s="479"/>
      <c r="AC764" s="480"/>
      <c r="AD764" s="479"/>
      <c r="AE764" s="480"/>
      <c r="AF764" s="479"/>
      <c r="AG764" s="480"/>
      <c r="AH764" s="481"/>
      <c r="AI764" s="482"/>
    </row>
    <row r="765" spans="2:35">
      <c r="B765" s="464"/>
      <c r="C765" s="475" t="s">
        <v>3181</v>
      </c>
      <c r="D765" s="468"/>
      <c r="E765" s="932">
        <v>20</v>
      </c>
      <c r="F765" s="468" t="s">
        <v>2742</v>
      </c>
      <c r="G765" s="468" t="s">
        <v>3180</v>
      </c>
      <c r="H765" s="468"/>
      <c r="I765" s="803" t="s">
        <v>3172</v>
      </c>
      <c r="J765" s="476">
        <v>420</v>
      </c>
      <c r="K765" s="470">
        <f>J765*E765</f>
        <v>8400</v>
      </c>
      <c r="L765" s="471"/>
      <c r="M765" s="472"/>
      <c r="N765" s="471"/>
      <c r="O765" s="472"/>
      <c r="P765" s="471"/>
      <c r="Q765" s="472"/>
      <c r="R765" s="471">
        <v>10</v>
      </c>
      <c r="S765" s="472">
        <f>R765*J765</f>
        <v>4200</v>
      </c>
      <c r="T765" s="471"/>
      <c r="U765" s="472"/>
      <c r="V765" s="471"/>
      <c r="W765" s="472"/>
      <c r="X765" s="471">
        <v>10</v>
      </c>
      <c r="Y765" s="472">
        <f>X765*J765</f>
        <v>4200</v>
      </c>
      <c r="Z765" s="479"/>
      <c r="AA765" s="480"/>
      <c r="AB765" s="479"/>
      <c r="AC765" s="480"/>
      <c r="AD765" s="479"/>
      <c r="AE765" s="480"/>
      <c r="AF765" s="479"/>
      <c r="AG765" s="480"/>
      <c r="AH765" s="481"/>
      <c r="AI765" s="482"/>
    </row>
    <row r="766" spans="2:35">
      <c r="B766" s="328"/>
      <c r="C766" s="381" t="s">
        <v>2756</v>
      </c>
      <c r="D766" s="328"/>
      <c r="E766" s="925"/>
      <c r="F766" s="328"/>
      <c r="G766" s="328"/>
      <c r="H766" s="328"/>
      <c r="I766" s="325"/>
      <c r="J766" s="325"/>
      <c r="K766" s="326"/>
      <c r="L766" s="330"/>
      <c r="M766" s="325"/>
      <c r="N766" s="330"/>
      <c r="O766" s="325"/>
      <c r="P766" s="330"/>
      <c r="Q766" s="325"/>
      <c r="R766" s="330"/>
      <c r="S766" s="325"/>
      <c r="T766" s="330"/>
      <c r="U766" s="325"/>
      <c r="V766" s="330"/>
      <c r="W766" s="325"/>
      <c r="X766" s="330"/>
      <c r="Y766" s="325"/>
      <c r="Z766" s="346"/>
      <c r="AA766" s="382"/>
      <c r="AB766" s="346"/>
      <c r="AC766" s="382"/>
      <c r="AD766" s="346"/>
      <c r="AE766" s="382"/>
      <c r="AF766" s="346"/>
      <c r="AG766" s="382"/>
      <c r="AH766" s="346"/>
      <c r="AI766" s="382"/>
    </row>
    <row r="767" spans="2:35">
      <c r="B767" s="461">
        <v>22104</v>
      </c>
      <c r="C767" s="462" t="s">
        <v>3182</v>
      </c>
      <c r="D767" s="461"/>
      <c r="E767" s="917">
        <f>SUM(E768:E797)</f>
        <v>7591</v>
      </c>
      <c r="F767" s="461"/>
      <c r="G767" s="461"/>
      <c r="H767" s="461"/>
      <c r="I767" s="324"/>
      <c r="J767" s="325"/>
      <c r="K767" s="326">
        <f>SUM(K768:K797)</f>
        <v>475604</v>
      </c>
      <c r="L767" s="323">
        <f t="shared" ref="L767:AI767" si="88">SUM(L768:L797)</f>
        <v>0</v>
      </c>
      <c r="M767" s="324">
        <f t="shared" si="88"/>
        <v>0</v>
      </c>
      <c r="N767" s="323">
        <f t="shared" si="88"/>
        <v>0</v>
      </c>
      <c r="O767" s="324">
        <f t="shared" si="88"/>
        <v>0</v>
      </c>
      <c r="P767" s="323">
        <f t="shared" si="88"/>
        <v>0</v>
      </c>
      <c r="Q767" s="324">
        <f t="shared" si="88"/>
        <v>0</v>
      </c>
      <c r="R767" s="323">
        <f t="shared" si="88"/>
        <v>850</v>
      </c>
      <c r="S767" s="324">
        <f t="shared" si="88"/>
        <v>54538</v>
      </c>
      <c r="T767" s="323">
        <f t="shared" si="88"/>
        <v>847</v>
      </c>
      <c r="U767" s="324">
        <f t="shared" si="88"/>
        <v>53884</v>
      </c>
      <c r="V767" s="323">
        <f t="shared" si="88"/>
        <v>847</v>
      </c>
      <c r="W767" s="324">
        <f t="shared" si="88"/>
        <v>53884</v>
      </c>
      <c r="X767" s="323">
        <f t="shared" si="88"/>
        <v>847</v>
      </c>
      <c r="Y767" s="324">
        <f t="shared" si="88"/>
        <v>53884</v>
      </c>
      <c r="Z767" s="323">
        <f t="shared" si="88"/>
        <v>846</v>
      </c>
      <c r="AA767" s="324">
        <f t="shared" si="88"/>
        <v>52991</v>
      </c>
      <c r="AB767" s="323">
        <f t="shared" si="88"/>
        <v>839</v>
      </c>
      <c r="AC767" s="324">
        <f t="shared" si="88"/>
        <v>51014</v>
      </c>
      <c r="AD767" s="323">
        <f t="shared" si="88"/>
        <v>836</v>
      </c>
      <c r="AE767" s="324">
        <f t="shared" si="88"/>
        <v>51042</v>
      </c>
      <c r="AF767" s="323">
        <f t="shared" si="88"/>
        <v>839</v>
      </c>
      <c r="AG767" s="324">
        <f t="shared" si="88"/>
        <v>52154</v>
      </c>
      <c r="AH767" s="323">
        <f t="shared" si="88"/>
        <v>840</v>
      </c>
      <c r="AI767" s="324">
        <f t="shared" si="88"/>
        <v>52213</v>
      </c>
    </row>
    <row r="768" spans="2:35">
      <c r="B768" s="464"/>
      <c r="C768" s="483" t="s">
        <v>3183</v>
      </c>
      <c r="D768" s="466"/>
      <c r="E768" s="930">
        <v>2440</v>
      </c>
      <c r="F768" s="467" t="s">
        <v>2742</v>
      </c>
      <c r="G768" s="468" t="s">
        <v>3171</v>
      </c>
      <c r="H768" s="468"/>
      <c r="I768" s="803" t="s">
        <v>3172</v>
      </c>
      <c r="J768" s="469">
        <v>53</v>
      </c>
      <c r="K768" s="470">
        <f t="shared" ref="K768:K797" si="89">J768*E768</f>
        <v>129320</v>
      </c>
      <c r="L768" s="471"/>
      <c r="M768" s="472"/>
      <c r="N768" s="471"/>
      <c r="O768" s="472"/>
      <c r="P768" s="471"/>
      <c r="Q768" s="472"/>
      <c r="R768" s="471">
        <v>271</v>
      </c>
      <c r="S768" s="472">
        <f>+J768*R768</f>
        <v>14363</v>
      </c>
      <c r="T768" s="471">
        <v>271</v>
      </c>
      <c r="U768" s="472">
        <f>+T768*J768</f>
        <v>14363</v>
      </c>
      <c r="V768" s="471">
        <v>271</v>
      </c>
      <c r="W768" s="472">
        <f>+V768*J768</f>
        <v>14363</v>
      </c>
      <c r="X768" s="471">
        <v>271</v>
      </c>
      <c r="Y768" s="472">
        <f>+X768*J768</f>
        <v>14363</v>
      </c>
      <c r="Z768" s="471">
        <v>271</v>
      </c>
      <c r="AA768" s="472">
        <f>+Z768*J768</f>
        <v>14363</v>
      </c>
      <c r="AB768" s="471">
        <v>271</v>
      </c>
      <c r="AC768" s="472">
        <f>+AB768*J768</f>
        <v>14363</v>
      </c>
      <c r="AD768" s="471">
        <v>271</v>
      </c>
      <c r="AE768" s="472">
        <f>+AD768*J768</f>
        <v>14363</v>
      </c>
      <c r="AF768" s="471">
        <v>271</v>
      </c>
      <c r="AG768" s="472">
        <f>+AF768*J768</f>
        <v>14363</v>
      </c>
      <c r="AH768" s="473">
        <v>272</v>
      </c>
      <c r="AI768" s="474">
        <f>+AH768*J768</f>
        <v>14416</v>
      </c>
    </row>
    <row r="769" spans="2:35">
      <c r="B769" s="464"/>
      <c r="C769" s="483" t="s">
        <v>3184</v>
      </c>
      <c r="D769" s="466"/>
      <c r="E769" s="933">
        <v>500</v>
      </c>
      <c r="F769" s="467" t="s">
        <v>2742</v>
      </c>
      <c r="G769" s="468" t="s">
        <v>3171</v>
      </c>
      <c r="H769" s="468"/>
      <c r="I769" s="803" t="s">
        <v>3172</v>
      </c>
      <c r="J769" s="469">
        <v>51</v>
      </c>
      <c r="K769" s="470">
        <f t="shared" si="89"/>
        <v>25500</v>
      </c>
      <c r="L769" s="471"/>
      <c r="M769" s="472"/>
      <c r="N769" s="471"/>
      <c r="O769" s="472"/>
      <c r="P769" s="471"/>
      <c r="Q769" s="472"/>
      <c r="R769" s="471">
        <v>56</v>
      </c>
      <c r="S769" s="472">
        <f t="shared" ref="S769:S797" si="90">+J769*R769</f>
        <v>2856</v>
      </c>
      <c r="T769" s="471">
        <v>56</v>
      </c>
      <c r="U769" s="472">
        <f t="shared" ref="U769:U797" si="91">+T769*J769</f>
        <v>2856</v>
      </c>
      <c r="V769" s="471">
        <v>56</v>
      </c>
      <c r="W769" s="472">
        <f t="shared" ref="W769:W797" si="92">+V769*J769</f>
        <v>2856</v>
      </c>
      <c r="X769" s="471">
        <v>56</v>
      </c>
      <c r="Y769" s="472">
        <f t="shared" ref="Y769:Y797" si="93">+X769*J769</f>
        <v>2856</v>
      </c>
      <c r="Z769" s="471">
        <v>56</v>
      </c>
      <c r="AA769" s="472">
        <f t="shared" ref="AA769:AA797" si="94">+Z769*J769</f>
        <v>2856</v>
      </c>
      <c r="AB769" s="471">
        <v>55</v>
      </c>
      <c r="AC769" s="472">
        <f t="shared" ref="AC769:AC797" si="95">+AB769*J769</f>
        <v>2805</v>
      </c>
      <c r="AD769" s="471">
        <v>55</v>
      </c>
      <c r="AE769" s="472">
        <f t="shared" ref="AE769:AE797" si="96">+AD769*J769</f>
        <v>2805</v>
      </c>
      <c r="AF769" s="471">
        <v>55</v>
      </c>
      <c r="AG769" s="472">
        <f t="shared" ref="AG769:AG797" si="97">+AF769*J769</f>
        <v>2805</v>
      </c>
      <c r="AH769" s="473">
        <v>55</v>
      </c>
      <c r="AI769" s="474">
        <f t="shared" ref="AI769:AI797" si="98">+AH769*J769</f>
        <v>2805</v>
      </c>
    </row>
    <row r="770" spans="2:35">
      <c r="B770" s="464"/>
      <c r="C770" s="483" t="s">
        <v>3185</v>
      </c>
      <c r="D770" s="466"/>
      <c r="E770" s="933">
        <v>500</v>
      </c>
      <c r="F770" s="467" t="s">
        <v>2742</v>
      </c>
      <c r="G770" s="468" t="s">
        <v>3171</v>
      </c>
      <c r="H770" s="468"/>
      <c r="I770" s="803" t="s">
        <v>3172</v>
      </c>
      <c r="J770" s="469">
        <v>73</v>
      </c>
      <c r="K770" s="470">
        <f t="shared" si="89"/>
        <v>36500</v>
      </c>
      <c r="L770" s="471"/>
      <c r="M770" s="472"/>
      <c r="N770" s="471"/>
      <c r="O770" s="472"/>
      <c r="P770" s="471"/>
      <c r="Q770" s="472"/>
      <c r="R770" s="471">
        <v>56</v>
      </c>
      <c r="S770" s="472">
        <f t="shared" si="90"/>
        <v>4088</v>
      </c>
      <c r="T770" s="471">
        <v>56</v>
      </c>
      <c r="U770" s="472">
        <f t="shared" si="91"/>
        <v>4088</v>
      </c>
      <c r="V770" s="471">
        <v>56</v>
      </c>
      <c r="W770" s="472">
        <f t="shared" si="92"/>
        <v>4088</v>
      </c>
      <c r="X770" s="471">
        <v>56</v>
      </c>
      <c r="Y770" s="472">
        <f t="shared" si="93"/>
        <v>4088</v>
      </c>
      <c r="Z770" s="471">
        <v>56</v>
      </c>
      <c r="AA770" s="472">
        <f t="shared" si="94"/>
        <v>4088</v>
      </c>
      <c r="AB770" s="471">
        <v>55</v>
      </c>
      <c r="AC770" s="472">
        <f t="shared" si="95"/>
        <v>4015</v>
      </c>
      <c r="AD770" s="471">
        <v>55</v>
      </c>
      <c r="AE770" s="472">
        <f t="shared" si="96"/>
        <v>4015</v>
      </c>
      <c r="AF770" s="471">
        <v>55</v>
      </c>
      <c r="AG770" s="472">
        <f t="shared" si="97"/>
        <v>4015</v>
      </c>
      <c r="AH770" s="473">
        <v>55</v>
      </c>
      <c r="AI770" s="474">
        <f t="shared" si="98"/>
        <v>4015</v>
      </c>
    </row>
    <row r="771" spans="2:35">
      <c r="B771" s="464"/>
      <c r="C771" s="483" t="s">
        <v>3186</v>
      </c>
      <c r="D771" s="466"/>
      <c r="E771" s="933">
        <v>400</v>
      </c>
      <c r="F771" s="467" t="s">
        <v>2742</v>
      </c>
      <c r="G771" s="468" t="s">
        <v>3171</v>
      </c>
      <c r="H771" s="468"/>
      <c r="I771" s="803" t="s">
        <v>3172</v>
      </c>
      <c r="J771" s="469">
        <v>73</v>
      </c>
      <c r="K771" s="470">
        <f t="shared" si="89"/>
        <v>29200</v>
      </c>
      <c r="L771" s="471"/>
      <c r="M771" s="472"/>
      <c r="N771" s="471"/>
      <c r="O771" s="472"/>
      <c r="P771" s="471"/>
      <c r="Q771" s="472"/>
      <c r="R771" s="471">
        <v>44</v>
      </c>
      <c r="S771" s="472">
        <f t="shared" si="90"/>
        <v>3212</v>
      </c>
      <c r="T771" s="471">
        <v>44</v>
      </c>
      <c r="U771" s="472">
        <f t="shared" si="91"/>
        <v>3212</v>
      </c>
      <c r="V771" s="471">
        <v>44</v>
      </c>
      <c r="W771" s="472">
        <f t="shared" si="92"/>
        <v>3212</v>
      </c>
      <c r="X771" s="471">
        <v>44</v>
      </c>
      <c r="Y771" s="472">
        <f t="shared" si="93"/>
        <v>3212</v>
      </c>
      <c r="Z771" s="471">
        <v>44</v>
      </c>
      <c r="AA771" s="472">
        <f t="shared" si="94"/>
        <v>3212</v>
      </c>
      <c r="AB771" s="471">
        <v>44</v>
      </c>
      <c r="AC771" s="472">
        <f t="shared" si="95"/>
        <v>3212</v>
      </c>
      <c r="AD771" s="471">
        <v>46</v>
      </c>
      <c r="AE771" s="472">
        <f t="shared" si="96"/>
        <v>3358</v>
      </c>
      <c r="AF771" s="471">
        <v>45</v>
      </c>
      <c r="AG771" s="472">
        <f t="shared" si="97"/>
        <v>3285</v>
      </c>
      <c r="AH771" s="473">
        <v>45</v>
      </c>
      <c r="AI771" s="474">
        <f t="shared" si="98"/>
        <v>3285</v>
      </c>
    </row>
    <row r="772" spans="2:35">
      <c r="B772" s="464"/>
      <c r="C772" s="483" t="s">
        <v>3187</v>
      </c>
      <c r="D772" s="466"/>
      <c r="E772" s="933">
        <v>350</v>
      </c>
      <c r="F772" s="467" t="s">
        <v>2742</v>
      </c>
      <c r="G772" s="468" t="s">
        <v>3171</v>
      </c>
      <c r="H772" s="468"/>
      <c r="I772" s="803" t="s">
        <v>3172</v>
      </c>
      <c r="J772" s="469">
        <v>46</v>
      </c>
      <c r="K772" s="470">
        <f t="shared" si="89"/>
        <v>16100</v>
      </c>
      <c r="L772" s="471"/>
      <c r="M772" s="472"/>
      <c r="N772" s="471"/>
      <c r="O772" s="472"/>
      <c r="P772" s="471"/>
      <c r="Q772" s="472"/>
      <c r="R772" s="471">
        <v>39</v>
      </c>
      <c r="S772" s="472">
        <f t="shared" si="90"/>
        <v>1794</v>
      </c>
      <c r="T772" s="471">
        <v>39</v>
      </c>
      <c r="U772" s="472">
        <f t="shared" si="91"/>
        <v>1794</v>
      </c>
      <c r="V772" s="471">
        <v>39</v>
      </c>
      <c r="W772" s="472">
        <f t="shared" si="92"/>
        <v>1794</v>
      </c>
      <c r="X772" s="471">
        <v>39</v>
      </c>
      <c r="Y772" s="472">
        <f t="shared" si="93"/>
        <v>1794</v>
      </c>
      <c r="Z772" s="471">
        <v>39</v>
      </c>
      <c r="AA772" s="472">
        <f t="shared" si="94"/>
        <v>1794</v>
      </c>
      <c r="AB772" s="471">
        <v>39</v>
      </c>
      <c r="AC772" s="472">
        <f t="shared" si="95"/>
        <v>1794</v>
      </c>
      <c r="AD772" s="471">
        <v>38</v>
      </c>
      <c r="AE772" s="472">
        <f t="shared" si="96"/>
        <v>1748</v>
      </c>
      <c r="AF772" s="471">
        <v>39</v>
      </c>
      <c r="AG772" s="472">
        <f t="shared" si="97"/>
        <v>1794</v>
      </c>
      <c r="AH772" s="473">
        <v>39</v>
      </c>
      <c r="AI772" s="474">
        <f t="shared" si="98"/>
        <v>1794</v>
      </c>
    </row>
    <row r="773" spans="2:35">
      <c r="B773" s="464"/>
      <c r="C773" s="483" t="s">
        <v>3188</v>
      </c>
      <c r="D773" s="466"/>
      <c r="E773" s="933">
        <v>60</v>
      </c>
      <c r="F773" s="467" t="s">
        <v>2742</v>
      </c>
      <c r="G773" s="468" t="s">
        <v>3171</v>
      </c>
      <c r="H773" s="468"/>
      <c r="I773" s="803" t="s">
        <v>3172</v>
      </c>
      <c r="J773" s="469">
        <v>50</v>
      </c>
      <c r="K773" s="470">
        <f t="shared" si="89"/>
        <v>3000</v>
      </c>
      <c r="L773" s="471"/>
      <c r="M773" s="472"/>
      <c r="N773" s="471"/>
      <c r="O773" s="472"/>
      <c r="P773" s="471"/>
      <c r="Q773" s="472"/>
      <c r="R773" s="471">
        <v>7</v>
      </c>
      <c r="S773" s="472">
        <f t="shared" si="90"/>
        <v>350</v>
      </c>
      <c r="T773" s="471">
        <v>7</v>
      </c>
      <c r="U773" s="472">
        <f t="shared" si="91"/>
        <v>350</v>
      </c>
      <c r="V773" s="471">
        <v>7</v>
      </c>
      <c r="W773" s="472">
        <f t="shared" si="92"/>
        <v>350</v>
      </c>
      <c r="X773" s="471">
        <v>7</v>
      </c>
      <c r="Y773" s="472">
        <f t="shared" si="93"/>
        <v>350</v>
      </c>
      <c r="Z773" s="471">
        <v>7</v>
      </c>
      <c r="AA773" s="472">
        <f t="shared" si="94"/>
        <v>350</v>
      </c>
      <c r="AB773" s="471">
        <v>7</v>
      </c>
      <c r="AC773" s="472">
        <f t="shared" si="95"/>
        <v>350</v>
      </c>
      <c r="AD773" s="471">
        <v>6</v>
      </c>
      <c r="AE773" s="472">
        <f t="shared" si="96"/>
        <v>300</v>
      </c>
      <c r="AF773" s="471">
        <v>6</v>
      </c>
      <c r="AG773" s="472">
        <f t="shared" si="97"/>
        <v>300</v>
      </c>
      <c r="AH773" s="473">
        <v>6</v>
      </c>
      <c r="AI773" s="474">
        <f t="shared" si="98"/>
        <v>300</v>
      </c>
    </row>
    <row r="774" spans="2:35">
      <c r="B774" s="464"/>
      <c r="C774" s="483" t="s">
        <v>3189</v>
      </c>
      <c r="D774" s="466"/>
      <c r="E774" s="930">
        <v>60</v>
      </c>
      <c r="F774" s="467" t="s">
        <v>108</v>
      </c>
      <c r="G774" s="468" t="s">
        <v>3171</v>
      </c>
      <c r="H774" s="468"/>
      <c r="I774" s="803" t="s">
        <v>3172</v>
      </c>
      <c r="J774" s="469">
        <v>65</v>
      </c>
      <c r="K774" s="470">
        <f t="shared" si="89"/>
        <v>3900</v>
      </c>
      <c r="L774" s="471"/>
      <c r="M774" s="472"/>
      <c r="N774" s="471"/>
      <c r="O774" s="472"/>
      <c r="P774" s="471"/>
      <c r="Q774" s="472"/>
      <c r="R774" s="471">
        <v>7</v>
      </c>
      <c r="S774" s="472">
        <f t="shared" si="90"/>
        <v>455</v>
      </c>
      <c r="T774" s="471">
        <v>7</v>
      </c>
      <c r="U774" s="472">
        <f t="shared" si="91"/>
        <v>455</v>
      </c>
      <c r="V774" s="471">
        <v>7</v>
      </c>
      <c r="W774" s="472">
        <f t="shared" si="92"/>
        <v>455</v>
      </c>
      <c r="X774" s="471">
        <v>7</v>
      </c>
      <c r="Y774" s="472">
        <f t="shared" si="93"/>
        <v>455</v>
      </c>
      <c r="Z774" s="471">
        <v>7</v>
      </c>
      <c r="AA774" s="472">
        <f t="shared" si="94"/>
        <v>455</v>
      </c>
      <c r="AB774" s="471">
        <v>7</v>
      </c>
      <c r="AC774" s="472">
        <f t="shared" si="95"/>
        <v>455</v>
      </c>
      <c r="AD774" s="471">
        <v>6</v>
      </c>
      <c r="AE774" s="472">
        <f t="shared" si="96"/>
        <v>390</v>
      </c>
      <c r="AF774" s="471">
        <v>6</v>
      </c>
      <c r="AG774" s="472">
        <f t="shared" si="97"/>
        <v>390</v>
      </c>
      <c r="AH774" s="473">
        <v>6</v>
      </c>
      <c r="AI774" s="474">
        <f t="shared" si="98"/>
        <v>390</v>
      </c>
    </row>
    <row r="775" spans="2:35">
      <c r="B775" s="464"/>
      <c r="C775" s="483" t="s">
        <v>3190</v>
      </c>
      <c r="D775" s="466"/>
      <c r="E775" s="933">
        <v>100</v>
      </c>
      <c r="F775" s="467" t="s">
        <v>2742</v>
      </c>
      <c r="G775" s="468" t="s">
        <v>3171</v>
      </c>
      <c r="H775" s="468"/>
      <c r="I775" s="803" t="s">
        <v>3172</v>
      </c>
      <c r="J775" s="469">
        <v>93</v>
      </c>
      <c r="K775" s="470">
        <f t="shared" si="89"/>
        <v>9300</v>
      </c>
      <c r="L775" s="471"/>
      <c r="M775" s="472"/>
      <c r="N775" s="471"/>
      <c r="O775" s="472"/>
      <c r="P775" s="471"/>
      <c r="Q775" s="472"/>
      <c r="R775" s="471">
        <v>11</v>
      </c>
      <c r="S775" s="472">
        <f t="shared" si="90"/>
        <v>1023</v>
      </c>
      <c r="T775" s="471">
        <v>11</v>
      </c>
      <c r="U775" s="472">
        <f t="shared" si="91"/>
        <v>1023</v>
      </c>
      <c r="V775" s="471">
        <v>11</v>
      </c>
      <c r="W775" s="472">
        <f t="shared" si="92"/>
        <v>1023</v>
      </c>
      <c r="X775" s="471">
        <v>11</v>
      </c>
      <c r="Y775" s="472">
        <f t="shared" si="93"/>
        <v>1023</v>
      </c>
      <c r="Z775" s="471">
        <v>11</v>
      </c>
      <c r="AA775" s="472">
        <f t="shared" si="94"/>
        <v>1023</v>
      </c>
      <c r="AB775" s="471">
        <v>11</v>
      </c>
      <c r="AC775" s="472">
        <f t="shared" si="95"/>
        <v>1023</v>
      </c>
      <c r="AD775" s="471">
        <v>12</v>
      </c>
      <c r="AE775" s="472">
        <f t="shared" si="96"/>
        <v>1116</v>
      </c>
      <c r="AF775" s="471">
        <v>11</v>
      </c>
      <c r="AG775" s="472">
        <f t="shared" si="97"/>
        <v>1023</v>
      </c>
      <c r="AH775" s="473">
        <v>11</v>
      </c>
      <c r="AI775" s="474">
        <f t="shared" si="98"/>
        <v>1023</v>
      </c>
    </row>
    <row r="776" spans="2:35">
      <c r="B776" s="464"/>
      <c r="C776" s="483" t="s">
        <v>3191</v>
      </c>
      <c r="D776" s="466"/>
      <c r="E776" s="933">
        <v>12</v>
      </c>
      <c r="F776" s="467" t="s">
        <v>2742</v>
      </c>
      <c r="G776" s="468" t="s">
        <v>3171</v>
      </c>
      <c r="H776" s="468"/>
      <c r="I776" s="803" t="s">
        <v>3172</v>
      </c>
      <c r="J776" s="469">
        <v>103</v>
      </c>
      <c r="K776" s="470">
        <f t="shared" si="89"/>
        <v>1236</v>
      </c>
      <c r="L776" s="471"/>
      <c r="M776" s="472"/>
      <c r="N776" s="471"/>
      <c r="O776" s="472"/>
      <c r="P776" s="471"/>
      <c r="Q776" s="472"/>
      <c r="R776" s="471">
        <v>1</v>
      </c>
      <c r="S776" s="472">
        <f t="shared" si="90"/>
        <v>103</v>
      </c>
      <c r="T776" s="471">
        <v>1</v>
      </c>
      <c r="U776" s="472">
        <f t="shared" si="91"/>
        <v>103</v>
      </c>
      <c r="V776" s="471">
        <v>1</v>
      </c>
      <c r="W776" s="472">
        <f t="shared" si="92"/>
        <v>103</v>
      </c>
      <c r="X776" s="471">
        <v>1</v>
      </c>
      <c r="Y776" s="472">
        <f t="shared" si="93"/>
        <v>103</v>
      </c>
      <c r="Z776" s="471">
        <v>1</v>
      </c>
      <c r="AA776" s="472">
        <f t="shared" si="94"/>
        <v>103</v>
      </c>
      <c r="AB776" s="471">
        <v>1</v>
      </c>
      <c r="AC776" s="472">
        <f t="shared" si="95"/>
        <v>103</v>
      </c>
      <c r="AD776" s="471">
        <v>2</v>
      </c>
      <c r="AE776" s="472">
        <f t="shared" si="96"/>
        <v>206</v>
      </c>
      <c r="AF776" s="471">
        <v>2</v>
      </c>
      <c r="AG776" s="472">
        <f t="shared" si="97"/>
        <v>206</v>
      </c>
      <c r="AH776" s="473">
        <v>2</v>
      </c>
      <c r="AI776" s="474">
        <f t="shared" si="98"/>
        <v>206</v>
      </c>
    </row>
    <row r="777" spans="2:35">
      <c r="B777" s="464"/>
      <c r="C777" s="483" t="s">
        <v>3192</v>
      </c>
      <c r="D777" s="466"/>
      <c r="E777" s="933">
        <v>1100</v>
      </c>
      <c r="F777" s="467" t="s">
        <v>2742</v>
      </c>
      <c r="G777" s="468" t="s">
        <v>3171</v>
      </c>
      <c r="H777" s="468"/>
      <c r="I777" s="803" t="s">
        <v>3172</v>
      </c>
      <c r="J777" s="469">
        <v>54</v>
      </c>
      <c r="K777" s="470">
        <f t="shared" si="89"/>
        <v>59400</v>
      </c>
      <c r="L777" s="471"/>
      <c r="M777" s="472"/>
      <c r="N777" s="471"/>
      <c r="O777" s="472"/>
      <c r="P777" s="471"/>
      <c r="Q777" s="472"/>
      <c r="R777" s="471">
        <v>122</v>
      </c>
      <c r="S777" s="472">
        <f t="shared" si="90"/>
        <v>6588</v>
      </c>
      <c r="T777" s="471">
        <v>122</v>
      </c>
      <c r="U777" s="472">
        <f t="shared" si="91"/>
        <v>6588</v>
      </c>
      <c r="V777" s="471">
        <v>122</v>
      </c>
      <c r="W777" s="472">
        <f t="shared" si="92"/>
        <v>6588</v>
      </c>
      <c r="X777" s="471">
        <v>122</v>
      </c>
      <c r="Y777" s="472">
        <f t="shared" si="93"/>
        <v>6588</v>
      </c>
      <c r="Z777" s="471">
        <v>122</v>
      </c>
      <c r="AA777" s="472">
        <f t="shared" si="94"/>
        <v>6588</v>
      </c>
      <c r="AB777" s="471">
        <v>122</v>
      </c>
      <c r="AC777" s="472">
        <f t="shared" si="95"/>
        <v>6588</v>
      </c>
      <c r="AD777" s="471">
        <v>123</v>
      </c>
      <c r="AE777" s="472">
        <f t="shared" si="96"/>
        <v>6642</v>
      </c>
      <c r="AF777" s="471">
        <v>123</v>
      </c>
      <c r="AG777" s="472">
        <f t="shared" si="97"/>
        <v>6642</v>
      </c>
      <c r="AH777" s="473">
        <v>122</v>
      </c>
      <c r="AI777" s="474">
        <f t="shared" si="98"/>
        <v>6588</v>
      </c>
    </row>
    <row r="778" spans="2:35">
      <c r="B778" s="464"/>
      <c r="C778" s="483" t="s">
        <v>3193</v>
      </c>
      <c r="D778" s="466"/>
      <c r="E778" s="933">
        <v>500</v>
      </c>
      <c r="F778" s="467" t="s">
        <v>2742</v>
      </c>
      <c r="G778" s="468" t="s">
        <v>3171</v>
      </c>
      <c r="H778" s="468"/>
      <c r="I778" s="803" t="s">
        <v>3172</v>
      </c>
      <c r="J778" s="469">
        <v>45</v>
      </c>
      <c r="K778" s="470">
        <f t="shared" si="89"/>
        <v>22500</v>
      </c>
      <c r="L778" s="471"/>
      <c r="M778" s="472"/>
      <c r="N778" s="471"/>
      <c r="O778" s="472"/>
      <c r="P778" s="471"/>
      <c r="Q778" s="472"/>
      <c r="R778" s="471">
        <v>56</v>
      </c>
      <c r="S778" s="472">
        <f t="shared" si="90"/>
        <v>2520</v>
      </c>
      <c r="T778" s="471">
        <v>56</v>
      </c>
      <c r="U778" s="472">
        <f t="shared" si="91"/>
        <v>2520</v>
      </c>
      <c r="V778" s="471">
        <v>56</v>
      </c>
      <c r="W778" s="472">
        <f t="shared" si="92"/>
        <v>2520</v>
      </c>
      <c r="X778" s="471">
        <v>56</v>
      </c>
      <c r="Y778" s="472">
        <f t="shared" si="93"/>
        <v>2520</v>
      </c>
      <c r="Z778" s="471">
        <v>56</v>
      </c>
      <c r="AA778" s="472">
        <f t="shared" si="94"/>
        <v>2520</v>
      </c>
      <c r="AB778" s="471">
        <v>56</v>
      </c>
      <c r="AC778" s="472">
        <f t="shared" si="95"/>
        <v>2520</v>
      </c>
      <c r="AD778" s="471">
        <v>54</v>
      </c>
      <c r="AE778" s="472">
        <f t="shared" si="96"/>
        <v>2430</v>
      </c>
      <c r="AF778" s="471">
        <v>55</v>
      </c>
      <c r="AG778" s="472">
        <f t="shared" si="97"/>
        <v>2475</v>
      </c>
      <c r="AH778" s="473">
        <v>55</v>
      </c>
      <c r="AI778" s="474">
        <f t="shared" si="98"/>
        <v>2475</v>
      </c>
    </row>
    <row r="779" spans="2:35">
      <c r="B779" s="464"/>
      <c r="C779" s="483" t="s">
        <v>3194</v>
      </c>
      <c r="D779" s="466"/>
      <c r="E779" s="933">
        <v>100</v>
      </c>
      <c r="F779" s="467" t="s">
        <v>2742</v>
      </c>
      <c r="G779" s="468" t="s">
        <v>3171</v>
      </c>
      <c r="H779" s="468"/>
      <c r="I779" s="803" t="s">
        <v>3172</v>
      </c>
      <c r="J779" s="469">
        <v>53</v>
      </c>
      <c r="K779" s="470">
        <f t="shared" si="89"/>
        <v>5300</v>
      </c>
      <c r="L779" s="471"/>
      <c r="M779" s="472"/>
      <c r="N779" s="471"/>
      <c r="O779" s="472"/>
      <c r="P779" s="471"/>
      <c r="Q779" s="472"/>
      <c r="R779" s="471">
        <v>11</v>
      </c>
      <c r="S779" s="472">
        <f t="shared" si="90"/>
        <v>583</v>
      </c>
      <c r="T779" s="471">
        <v>11</v>
      </c>
      <c r="U779" s="472">
        <f t="shared" si="91"/>
        <v>583</v>
      </c>
      <c r="V779" s="471">
        <v>11</v>
      </c>
      <c r="W779" s="472">
        <f t="shared" si="92"/>
        <v>583</v>
      </c>
      <c r="X779" s="471">
        <v>11</v>
      </c>
      <c r="Y779" s="472">
        <f t="shared" si="93"/>
        <v>583</v>
      </c>
      <c r="Z779" s="471">
        <v>11</v>
      </c>
      <c r="AA779" s="472">
        <f t="shared" si="94"/>
        <v>583</v>
      </c>
      <c r="AB779" s="471">
        <v>11</v>
      </c>
      <c r="AC779" s="472">
        <f t="shared" si="95"/>
        <v>583</v>
      </c>
      <c r="AD779" s="471">
        <v>12</v>
      </c>
      <c r="AE779" s="472">
        <f t="shared" si="96"/>
        <v>636</v>
      </c>
      <c r="AF779" s="471">
        <v>11</v>
      </c>
      <c r="AG779" s="472">
        <f t="shared" si="97"/>
        <v>583</v>
      </c>
      <c r="AH779" s="473">
        <v>11</v>
      </c>
      <c r="AI779" s="474">
        <f t="shared" si="98"/>
        <v>583</v>
      </c>
    </row>
    <row r="780" spans="2:35">
      <c r="B780" s="464"/>
      <c r="C780" s="483" t="s">
        <v>3195</v>
      </c>
      <c r="D780" s="466"/>
      <c r="E780" s="933">
        <v>10</v>
      </c>
      <c r="F780" s="467" t="s">
        <v>2742</v>
      </c>
      <c r="G780" s="468" t="s">
        <v>3171</v>
      </c>
      <c r="H780" s="468"/>
      <c r="I780" s="803" t="s">
        <v>3172</v>
      </c>
      <c r="J780" s="469">
        <v>60</v>
      </c>
      <c r="K780" s="470">
        <f t="shared" si="89"/>
        <v>600</v>
      </c>
      <c r="L780" s="471"/>
      <c r="M780" s="472"/>
      <c r="N780" s="471"/>
      <c r="O780" s="472"/>
      <c r="P780" s="471"/>
      <c r="Q780" s="472"/>
      <c r="R780" s="471">
        <v>1</v>
      </c>
      <c r="S780" s="472">
        <f t="shared" si="90"/>
        <v>60</v>
      </c>
      <c r="T780" s="471">
        <v>1</v>
      </c>
      <c r="U780" s="472">
        <f t="shared" si="91"/>
        <v>60</v>
      </c>
      <c r="V780" s="471">
        <v>1</v>
      </c>
      <c r="W780" s="472">
        <f t="shared" si="92"/>
        <v>60</v>
      </c>
      <c r="X780" s="471">
        <v>1</v>
      </c>
      <c r="Y780" s="472">
        <f t="shared" si="93"/>
        <v>60</v>
      </c>
      <c r="Z780" s="471">
        <v>1</v>
      </c>
      <c r="AA780" s="472">
        <f t="shared" si="94"/>
        <v>60</v>
      </c>
      <c r="AB780" s="471">
        <v>1</v>
      </c>
      <c r="AC780" s="472">
        <f t="shared" si="95"/>
        <v>60</v>
      </c>
      <c r="AD780" s="471">
        <v>1</v>
      </c>
      <c r="AE780" s="472">
        <f t="shared" si="96"/>
        <v>60</v>
      </c>
      <c r="AF780" s="471">
        <v>1</v>
      </c>
      <c r="AG780" s="472">
        <f t="shared" si="97"/>
        <v>60</v>
      </c>
      <c r="AH780" s="473">
        <v>2</v>
      </c>
      <c r="AI780" s="474">
        <f t="shared" si="98"/>
        <v>120</v>
      </c>
    </row>
    <row r="781" spans="2:35">
      <c r="B781" s="464"/>
      <c r="C781" s="483" t="s">
        <v>3196</v>
      </c>
      <c r="D781" s="466"/>
      <c r="E781" s="933">
        <v>80</v>
      </c>
      <c r="F781" s="467" t="s">
        <v>2742</v>
      </c>
      <c r="G781" s="468" t="s">
        <v>3171</v>
      </c>
      <c r="H781" s="468"/>
      <c r="I781" s="803" t="s">
        <v>3172</v>
      </c>
      <c r="J781" s="469">
        <v>54</v>
      </c>
      <c r="K781" s="470">
        <f t="shared" si="89"/>
        <v>4320</v>
      </c>
      <c r="L781" s="471"/>
      <c r="M781" s="472"/>
      <c r="N781" s="471"/>
      <c r="O781" s="472"/>
      <c r="P781" s="471"/>
      <c r="Q781" s="472"/>
      <c r="R781" s="471">
        <v>9</v>
      </c>
      <c r="S781" s="472">
        <f t="shared" si="90"/>
        <v>486</v>
      </c>
      <c r="T781" s="471">
        <v>9</v>
      </c>
      <c r="U781" s="472">
        <f t="shared" si="91"/>
        <v>486</v>
      </c>
      <c r="V781" s="471">
        <v>9</v>
      </c>
      <c r="W781" s="472">
        <f t="shared" si="92"/>
        <v>486</v>
      </c>
      <c r="X781" s="471">
        <v>9</v>
      </c>
      <c r="Y781" s="472">
        <f t="shared" si="93"/>
        <v>486</v>
      </c>
      <c r="Z781" s="471">
        <v>9</v>
      </c>
      <c r="AA781" s="472">
        <f t="shared" si="94"/>
        <v>486</v>
      </c>
      <c r="AB781" s="471">
        <v>9</v>
      </c>
      <c r="AC781" s="472">
        <f t="shared" si="95"/>
        <v>486</v>
      </c>
      <c r="AD781" s="471">
        <v>8</v>
      </c>
      <c r="AE781" s="472">
        <f t="shared" si="96"/>
        <v>432</v>
      </c>
      <c r="AF781" s="471">
        <v>9</v>
      </c>
      <c r="AG781" s="472">
        <f t="shared" si="97"/>
        <v>486</v>
      </c>
      <c r="AH781" s="473">
        <v>9</v>
      </c>
      <c r="AI781" s="474">
        <f t="shared" si="98"/>
        <v>486</v>
      </c>
    </row>
    <row r="782" spans="2:35">
      <c r="B782" s="464"/>
      <c r="C782" s="483" t="s">
        <v>3197</v>
      </c>
      <c r="D782" s="466"/>
      <c r="E782" s="933">
        <v>250</v>
      </c>
      <c r="F782" s="467" t="s">
        <v>2742</v>
      </c>
      <c r="G782" s="468" t="s">
        <v>3171</v>
      </c>
      <c r="H782" s="468"/>
      <c r="I782" s="803" t="s">
        <v>3172</v>
      </c>
      <c r="J782" s="469">
        <v>29</v>
      </c>
      <c r="K782" s="470">
        <f t="shared" si="89"/>
        <v>7250</v>
      </c>
      <c r="L782" s="471"/>
      <c r="M782" s="472"/>
      <c r="N782" s="471"/>
      <c r="O782" s="472"/>
      <c r="P782" s="471"/>
      <c r="Q782" s="472"/>
      <c r="R782" s="471">
        <v>28</v>
      </c>
      <c r="S782" s="472">
        <f t="shared" si="90"/>
        <v>812</v>
      </c>
      <c r="T782" s="471">
        <v>28</v>
      </c>
      <c r="U782" s="472">
        <f t="shared" si="91"/>
        <v>812</v>
      </c>
      <c r="V782" s="471">
        <v>28</v>
      </c>
      <c r="W782" s="472">
        <f t="shared" si="92"/>
        <v>812</v>
      </c>
      <c r="X782" s="471">
        <v>28</v>
      </c>
      <c r="Y782" s="472">
        <f t="shared" si="93"/>
        <v>812</v>
      </c>
      <c r="Z782" s="471">
        <v>28</v>
      </c>
      <c r="AA782" s="472">
        <f t="shared" si="94"/>
        <v>812</v>
      </c>
      <c r="AB782" s="471">
        <v>28</v>
      </c>
      <c r="AC782" s="472">
        <f t="shared" si="95"/>
        <v>812</v>
      </c>
      <c r="AD782" s="471">
        <v>26</v>
      </c>
      <c r="AE782" s="472">
        <f t="shared" si="96"/>
        <v>754</v>
      </c>
      <c r="AF782" s="471">
        <v>28</v>
      </c>
      <c r="AG782" s="472">
        <f t="shared" si="97"/>
        <v>812</v>
      </c>
      <c r="AH782" s="473">
        <v>28</v>
      </c>
      <c r="AI782" s="474">
        <f t="shared" si="98"/>
        <v>812</v>
      </c>
    </row>
    <row r="783" spans="2:35">
      <c r="B783" s="464"/>
      <c r="C783" s="483" t="s">
        <v>3198</v>
      </c>
      <c r="D783" s="466"/>
      <c r="E783" s="933">
        <v>280</v>
      </c>
      <c r="F783" s="467" t="s">
        <v>2742</v>
      </c>
      <c r="G783" s="468" t="s">
        <v>3171</v>
      </c>
      <c r="H783" s="468"/>
      <c r="I783" s="803" t="s">
        <v>3172</v>
      </c>
      <c r="J783" s="469">
        <v>28</v>
      </c>
      <c r="K783" s="470">
        <f t="shared" si="89"/>
        <v>7840</v>
      </c>
      <c r="L783" s="471"/>
      <c r="M783" s="472"/>
      <c r="N783" s="471"/>
      <c r="O783" s="472"/>
      <c r="P783" s="471"/>
      <c r="Q783" s="472"/>
      <c r="R783" s="471">
        <v>31</v>
      </c>
      <c r="S783" s="472">
        <f t="shared" si="90"/>
        <v>868</v>
      </c>
      <c r="T783" s="471">
        <v>31</v>
      </c>
      <c r="U783" s="472">
        <f t="shared" si="91"/>
        <v>868</v>
      </c>
      <c r="V783" s="471">
        <v>31</v>
      </c>
      <c r="W783" s="472">
        <f t="shared" si="92"/>
        <v>868</v>
      </c>
      <c r="X783" s="471">
        <v>31</v>
      </c>
      <c r="Y783" s="472">
        <f t="shared" si="93"/>
        <v>868</v>
      </c>
      <c r="Z783" s="471">
        <v>31</v>
      </c>
      <c r="AA783" s="472">
        <f t="shared" si="94"/>
        <v>868</v>
      </c>
      <c r="AB783" s="471">
        <v>31</v>
      </c>
      <c r="AC783" s="472">
        <f t="shared" si="95"/>
        <v>868</v>
      </c>
      <c r="AD783" s="471">
        <v>32</v>
      </c>
      <c r="AE783" s="472">
        <f t="shared" si="96"/>
        <v>896</v>
      </c>
      <c r="AF783" s="471">
        <v>31</v>
      </c>
      <c r="AG783" s="472">
        <f t="shared" si="97"/>
        <v>868</v>
      </c>
      <c r="AH783" s="473">
        <v>31</v>
      </c>
      <c r="AI783" s="474">
        <f t="shared" si="98"/>
        <v>868</v>
      </c>
    </row>
    <row r="784" spans="2:35">
      <c r="B784" s="464"/>
      <c r="C784" s="483" t="s">
        <v>3199</v>
      </c>
      <c r="D784" s="466"/>
      <c r="E784" s="933">
        <v>60</v>
      </c>
      <c r="F784" s="467" t="s">
        <v>108</v>
      </c>
      <c r="G784" s="468" t="s">
        <v>3171</v>
      </c>
      <c r="H784" s="468"/>
      <c r="I784" s="803" t="s">
        <v>3172</v>
      </c>
      <c r="J784" s="469">
        <v>46</v>
      </c>
      <c r="K784" s="470">
        <f t="shared" si="89"/>
        <v>2760</v>
      </c>
      <c r="L784" s="471"/>
      <c r="M784" s="472"/>
      <c r="N784" s="471"/>
      <c r="O784" s="472"/>
      <c r="P784" s="471"/>
      <c r="Q784" s="472"/>
      <c r="R784" s="471">
        <v>7</v>
      </c>
      <c r="S784" s="472">
        <f t="shared" si="90"/>
        <v>322</v>
      </c>
      <c r="T784" s="471">
        <v>7</v>
      </c>
      <c r="U784" s="472">
        <f t="shared" si="91"/>
        <v>322</v>
      </c>
      <c r="V784" s="471">
        <v>7</v>
      </c>
      <c r="W784" s="472">
        <f t="shared" si="92"/>
        <v>322</v>
      </c>
      <c r="X784" s="471">
        <v>7</v>
      </c>
      <c r="Y784" s="472">
        <f t="shared" si="93"/>
        <v>322</v>
      </c>
      <c r="Z784" s="471">
        <v>7</v>
      </c>
      <c r="AA784" s="472">
        <f t="shared" si="94"/>
        <v>322</v>
      </c>
      <c r="AB784" s="471">
        <v>7</v>
      </c>
      <c r="AC784" s="472">
        <f t="shared" si="95"/>
        <v>322</v>
      </c>
      <c r="AD784" s="471">
        <v>6</v>
      </c>
      <c r="AE784" s="472">
        <f t="shared" si="96"/>
        <v>276</v>
      </c>
      <c r="AF784" s="471">
        <v>6</v>
      </c>
      <c r="AG784" s="472">
        <f t="shared" si="97"/>
        <v>276</v>
      </c>
      <c r="AH784" s="473">
        <v>6</v>
      </c>
      <c r="AI784" s="474">
        <f t="shared" si="98"/>
        <v>276</v>
      </c>
    </row>
    <row r="785" spans="2:35">
      <c r="B785" s="464"/>
      <c r="C785" s="483" t="s">
        <v>3200</v>
      </c>
      <c r="D785" s="466"/>
      <c r="E785" s="930">
        <v>50</v>
      </c>
      <c r="F785" s="467" t="s">
        <v>2742</v>
      </c>
      <c r="G785" s="468" t="s">
        <v>3171</v>
      </c>
      <c r="H785" s="468"/>
      <c r="I785" s="803" t="s">
        <v>3172</v>
      </c>
      <c r="J785" s="469">
        <v>61</v>
      </c>
      <c r="K785" s="470">
        <f t="shared" si="89"/>
        <v>3050</v>
      </c>
      <c r="L785" s="471"/>
      <c r="M785" s="472"/>
      <c r="N785" s="471"/>
      <c r="O785" s="472"/>
      <c r="P785" s="471"/>
      <c r="Q785" s="472"/>
      <c r="R785" s="471">
        <v>6</v>
      </c>
      <c r="S785" s="472">
        <f t="shared" si="90"/>
        <v>366</v>
      </c>
      <c r="T785" s="471">
        <v>6</v>
      </c>
      <c r="U785" s="472">
        <f t="shared" si="91"/>
        <v>366</v>
      </c>
      <c r="V785" s="471">
        <v>6</v>
      </c>
      <c r="W785" s="472">
        <f t="shared" si="92"/>
        <v>366</v>
      </c>
      <c r="X785" s="471">
        <v>6</v>
      </c>
      <c r="Y785" s="472">
        <f t="shared" si="93"/>
        <v>366</v>
      </c>
      <c r="Z785" s="471">
        <v>6</v>
      </c>
      <c r="AA785" s="472">
        <f t="shared" si="94"/>
        <v>366</v>
      </c>
      <c r="AB785" s="471">
        <v>5</v>
      </c>
      <c r="AC785" s="472">
        <f t="shared" si="95"/>
        <v>305</v>
      </c>
      <c r="AD785" s="471">
        <v>5</v>
      </c>
      <c r="AE785" s="472">
        <f t="shared" si="96"/>
        <v>305</v>
      </c>
      <c r="AF785" s="471">
        <v>5</v>
      </c>
      <c r="AG785" s="472">
        <f t="shared" si="97"/>
        <v>305</v>
      </c>
      <c r="AH785" s="473">
        <v>5</v>
      </c>
      <c r="AI785" s="474">
        <f t="shared" si="98"/>
        <v>305</v>
      </c>
    </row>
    <row r="786" spans="2:35">
      <c r="B786" s="464"/>
      <c r="C786" s="483" t="s">
        <v>3201</v>
      </c>
      <c r="D786" s="466"/>
      <c r="E786" s="930">
        <v>50</v>
      </c>
      <c r="F786" s="467" t="s">
        <v>2742</v>
      </c>
      <c r="G786" s="468" t="s">
        <v>3171</v>
      </c>
      <c r="H786" s="468"/>
      <c r="I786" s="803" t="s">
        <v>3172</v>
      </c>
      <c r="J786" s="469">
        <v>40</v>
      </c>
      <c r="K786" s="470">
        <f t="shared" si="89"/>
        <v>2000</v>
      </c>
      <c r="L786" s="471"/>
      <c r="M786" s="472"/>
      <c r="N786" s="471"/>
      <c r="O786" s="472"/>
      <c r="P786" s="471"/>
      <c r="Q786" s="472"/>
      <c r="R786" s="471">
        <v>6</v>
      </c>
      <c r="S786" s="472">
        <f t="shared" si="90"/>
        <v>240</v>
      </c>
      <c r="T786" s="471">
        <v>6</v>
      </c>
      <c r="U786" s="472">
        <f t="shared" si="91"/>
        <v>240</v>
      </c>
      <c r="V786" s="471">
        <v>6</v>
      </c>
      <c r="W786" s="472">
        <f t="shared" si="92"/>
        <v>240</v>
      </c>
      <c r="X786" s="471">
        <v>6</v>
      </c>
      <c r="Y786" s="472">
        <f t="shared" si="93"/>
        <v>240</v>
      </c>
      <c r="Z786" s="471">
        <v>6</v>
      </c>
      <c r="AA786" s="472">
        <f t="shared" si="94"/>
        <v>240</v>
      </c>
      <c r="AB786" s="471">
        <v>6</v>
      </c>
      <c r="AC786" s="472">
        <f t="shared" si="95"/>
        <v>240</v>
      </c>
      <c r="AD786" s="471">
        <v>4</v>
      </c>
      <c r="AE786" s="472">
        <f t="shared" si="96"/>
        <v>160</v>
      </c>
      <c r="AF786" s="471">
        <v>5</v>
      </c>
      <c r="AG786" s="472">
        <f t="shared" si="97"/>
        <v>200</v>
      </c>
      <c r="AH786" s="473">
        <v>5</v>
      </c>
      <c r="AI786" s="474">
        <f t="shared" si="98"/>
        <v>200</v>
      </c>
    </row>
    <row r="787" spans="2:35">
      <c r="B787" s="464"/>
      <c r="C787" s="483" t="s">
        <v>3202</v>
      </c>
      <c r="D787" s="466"/>
      <c r="E787" s="930">
        <v>30</v>
      </c>
      <c r="F787" s="467" t="s">
        <v>2742</v>
      </c>
      <c r="G787" s="468" t="s">
        <v>3171</v>
      </c>
      <c r="H787" s="468"/>
      <c r="I787" s="803" t="s">
        <v>3172</v>
      </c>
      <c r="J787" s="469">
        <v>40</v>
      </c>
      <c r="K787" s="470">
        <f t="shared" si="89"/>
        <v>1200</v>
      </c>
      <c r="L787" s="471"/>
      <c r="M787" s="472"/>
      <c r="N787" s="471"/>
      <c r="O787" s="472"/>
      <c r="P787" s="471"/>
      <c r="Q787" s="472"/>
      <c r="R787" s="471">
        <v>3</v>
      </c>
      <c r="S787" s="472">
        <f t="shared" si="90"/>
        <v>120</v>
      </c>
      <c r="T787" s="471">
        <v>3</v>
      </c>
      <c r="U787" s="472">
        <f t="shared" si="91"/>
        <v>120</v>
      </c>
      <c r="V787" s="471">
        <v>3</v>
      </c>
      <c r="W787" s="472">
        <f t="shared" si="92"/>
        <v>120</v>
      </c>
      <c r="X787" s="471">
        <v>3</v>
      </c>
      <c r="Y787" s="472">
        <f t="shared" si="93"/>
        <v>120</v>
      </c>
      <c r="Z787" s="471">
        <v>3</v>
      </c>
      <c r="AA787" s="472">
        <f t="shared" si="94"/>
        <v>120</v>
      </c>
      <c r="AB787" s="471">
        <v>3</v>
      </c>
      <c r="AC787" s="472">
        <f t="shared" si="95"/>
        <v>120</v>
      </c>
      <c r="AD787" s="471">
        <v>4</v>
      </c>
      <c r="AE787" s="472">
        <f t="shared" si="96"/>
        <v>160</v>
      </c>
      <c r="AF787" s="471">
        <v>4</v>
      </c>
      <c r="AG787" s="472">
        <f t="shared" si="97"/>
        <v>160</v>
      </c>
      <c r="AH787" s="473">
        <v>4</v>
      </c>
      <c r="AI787" s="474">
        <f t="shared" si="98"/>
        <v>160</v>
      </c>
    </row>
    <row r="788" spans="2:35">
      <c r="B788" s="464"/>
      <c r="C788" s="465" t="s">
        <v>3203</v>
      </c>
      <c r="D788" s="466"/>
      <c r="E788" s="930">
        <v>50</v>
      </c>
      <c r="F788" s="467" t="s">
        <v>2742</v>
      </c>
      <c r="G788" s="468" t="s">
        <v>3171</v>
      </c>
      <c r="H788" s="468"/>
      <c r="I788" s="803" t="s">
        <v>3172</v>
      </c>
      <c r="J788" s="469">
        <v>172</v>
      </c>
      <c r="K788" s="470">
        <f t="shared" si="89"/>
        <v>8600</v>
      </c>
      <c r="L788" s="471"/>
      <c r="M788" s="472"/>
      <c r="N788" s="471"/>
      <c r="O788" s="472"/>
      <c r="P788" s="471"/>
      <c r="Q788" s="472"/>
      <c r="R788" s="471">
        <v>6</v>
      </c>
      <c r="S788" s="472">
        <f t="shared" si="90"/>
        <v>1032</v>
      </c>
      <c r="T788" s="471">
        <v>6</v>
      </c>
      <c r="U788" s="472">
        <f t="shared" si="91"/>
        <v>1032</v>
      </c>
      <c r="V788" s="471">
        <v>6</v>
      </c>
      <c r="W788" s="472">
        <f t="shared" si="92"/>
        <v>1032</v>
      </c>
      <c r="X788" s="471">
        <v>6</v>
      </c>
      <c r="Y788" s="472">
        <f t="shared" si="93"/>
        <v>1032</v>
      </c>
      <c r="Z788" s="471">
        <v>6</v>
      </c>
      <c r="AA788" s="472">
        <f t="shared" si="94"/>
        <v>1032</v>
      </c>
      <c r="AB788" s="471">
        <v>5</v>
      </c>
      <c r="AC788" s="472">
        <f t="shared" si="95"/>
        <v>860</v>
      </c>
      <c r="AD788" s="471">
        <v>5</v>
      </c>
      <c r="AE788" s="472">
        <f t="shared" si="96"/>
        <v>860</v>
      </c>
      <c r="AF788" s="471">
        <v>5</v>
      </c>
      <c r="AG788" s="472">
        <f t="shared" si="97"/>
        <v>860</v>
      </c>
      <c r="AH788" s="473">
        <v>5</v>
      </c>
      <c r="AI788" s="474">
        <f t="shared" si="98"/>
        <v>860</v>
      </c>
    </row>
    <row r="789" spans="2:35">
      <c r="B789" s="464"/>
      <c r="C789" s="465" t="s">
        <v>3204</v>
      </c>
      <c r="D789" s="466"/>
      <c r="E789" s="930">
        <v>52</v>
      </c>
      <c r="F789" s="467" t="s">
        <v>2732</v>
      </c>
      <c r="G789" s="468" t="s">
        <v>3171</v>
      </c>
      <c r="H789" s="468"/>
      <c r="I789" s="803" t="s">
        <v>3172</v>
      </c>
      <c r="J789" s="469">
        <v>1116</v>
      </c>
      <c r="K789" s="470">
        <f t="shared" si="89"/>
        <v>58032</v>
      </c>
      <c r="L789" s="471"/>
      <c r="M789" s="472"/>
      <c r="N789" s="471"/>
      <c r="O789" s="472"/>
      <c r="P789" s="471"/>
      <c r="Q789" s="472"/>
      <c r="R789" s="471">
        <v>6</v>
      </c>
      <c r="S789" s="472">
        <f t="shared" si="90"/>
        <v>6696</v>
      </c>
      <c r="T789" s="471">
        <v>6</v>
      </c>
      <c r="U789" s="472">
        <f t="shared" si="91"/>
        <v>6696</v>
      </c>
      <c r="V789" s="471">
        <v>6</v>
      </c>
      <c r="W789" s="472">
        <f t="shared" si="92"/>
        <v>6696</v>
      </c>
      <c r="X789" s="471">
        <v>6</v>
      </c>
      <c r="Y789" s="472">
        <f t="shared" si="93"/>
        <v>6696</v>
      </c>
      <c r="Z789" s="471">
        <v>6</v>
      </c>
      <c r="AA789" s="472">
        <f t="shared" si="94"/>
        <v>6696</v>
      </c>
      <c r="AB789" s="471">
        <v>5</v>
      </c>
      <c r="AC789" s="472">
        <f t="shared" si="95"/>
        <v>5580</v>
      </c>
      <c r="AD789" s="471">
        <v>5</v>
      </c>
      <c r="AE789" s="472">
        <f t="shared" si="96"/>
        <v>5580</v>
      </c>
      <c r="AF789" s="471">
        <v>6</v>
      </c>
      <c r="AG789" s="472">
        <f t="shared" si="97"/>
        <v>6696</v>
      </c>
      <c r="AH789" s="473">
        <v>6</v>
      </c>
      <c r="AI789" s="474">
        <f t="shared" si="98"/>
        <v>6696</v>
      </c>
    </row>
    <row r="790" spans="2:35">
      <c r="B790" s="464"/>
      <c r="C790" s="465" t="s">
        <v>3205</v>
      </c>
      <c r="D790" s="466"/>
      <c r="E790" s="933">
        <v>40</v>
      </c>
      <c r="F790" s="467" t="s">
        <v>2742</v>
      </c>
      <c r="G790" s="468" t="s">
        <v>3171</v>
      </c>
      <c r="H790" s="468"/>
      <c r="I790" s="803" t="s">
        <v>3172</v>
      </c>
      <c r="J790" s="469">
        <v>83</v>
      </c>
      <c r="K790" s="470">
        <f t="shared" si="89"/>
        <v>3320</v>
      </c>
      <c r="L790" s="471"/>
      <c r="M790" s="472"/>
      <c r="N790" s="471"/>
      <c r="O790" s="472"/>
      <c r="P790" s="471"/>
      <c r="Q790" s="472"/>
      <c r="R790" s="471">
        <v>4</v>
      </c>
      <c r="S790" s="472">
        <f t="shared" si="90"/>
        <v>332</v>
      </c>
      <c r="T790" s="471">
        <v>4</v>
      </c>
      <c r="U790" s="472">
        <f t="shared" si="91"/>
        <v>332</v>
      </c>
      <c r="V790" s="471">
        <v>4</v>
      </c>
      <c r="W790" s="472">
        <f t="shared" si="92"/>
        <v>332</v>
      </c>
      <c r="X790" s="471">
        <v>4</v>
      </c>
      <c r="Y790" s="472">
        <f t="shared" si="93"/>
        <v>332</v>
      </c>
      <c r="Z790" s="471">
        <v>4</v>
      </c>
      <c r="AA790" s="472">
        <f t="shared" si="94"/>
        <v>332</v>
      </c>
      <c r="AB790" s="471">
        <v>5</v>
      </c>
      <c r="AC790" s="472">
        <f t="shared" si="95"/>
        <v>415</v>
      </c>
      <c r="AD790" s="471">
        <v>5</v>
      </c>
      <c r="AE790" s="472">
        <f t="shared" si="96"/>
        <v>415</v>
      </c>
      <c r="AF790" s="471">
        <v>5</v>
      </c>
      <c r="AG790" s="472">
        <f t="shared" si="97"/>
        <v>415</v>
      </c>
      <c r="AH790" s="473">
        <v>5</v>
      </c>
      <c r="AI790" s="474">
        <f t="shared" si="98"/>
        <v>415</v>
      </c>
    </row>
    <row r="791" spans="2:35">
      <c r="B791" s="464"/>
      <c r="C791" s="465" t="s">
        <v>3206</v>
      </c>
      <c r="D791" s="466"/>
      <c r="E791" s="933">
        <v>1</v>
      </c>
      <c r="F791" s="467" t="s">
        <v>2742</v>
      </c>
      <c r="G791" s="468" t="s">
        <v>3171</v>
      </c>
      <c r="H791" s="468"/>
      <c r="I791" s="803" t="s">
        <v>3172</v>
      </c>
      <c r="J791" s="469">
        <v>224</v>
      </c>
      <c r="K791" s="470">
        <f t="shared" si="89"/>
        <v>224</v>
      </c>
      <c r="L791" s="471"/>
      <c r="M791" s="472"/>
      <c r="N791" s="471"/>
      <c r="O791" s="472"/>
      <c r="P791" s="471"/>
      <c r="Q791" s="472"/>
      <c r="R791" s="471">
        <v>1</v>
      </c>
      <c r="S791" s="472">
        <f t="shared" si="90"/>
        <v>224</v>
      </c>
      <c r="T791" s="471"/>
      <c r="U791" s="472">
        <f t="shared" si="91"/>
        <v>0</v>
      </c>
      <c r="V791" s="471"/>
      <c r="W791" s="472">
        <f t="shared" si="92"/>
        <v>0</v>
      </c>
      <c r="X791" s="471"/>
      <c r="Y791" s="472">
        <f t="shared" si="93"/>
        <v>0</v>
      </c>
      <c r="Z791" s="471"/>
      <c r="AA791" s="472">
        <f t="shared" si="94"/>
        <v>0</v>
      </c>
      <c r="AB791" s="471"/>
      <c r="AC791" s="472">
        <f t="shared" si="95"/>
        <v>0</v>
      </c>
      <c r="AD791" s="471"/>
      <c r="AE791" s="472">
        <f t="shared" si="96"/>
        <v>0</v>
      </c>
      <c r="AF791" s="471"/>
      <c r="AG791" s="472">
        <f t="shared" si="97"/>
        <v>0</v>
      </c>
      <c r="AH791" s="473"/>
      <c r="AI791" s="474">
        <f t="shared" si="98"/>
        <v>0</v>
      </c>
    </row>
    <row r="792" spans="2:35">
      <c r="B792" s="464"/>
      <c r="C792" s="465" t="s">
        <v>3207</v>
      </c>
      <c r="D792" s="466"/>
      <c r="E792" s="933">
        <v>1</v>
      </c>
      <c r="F792" s="467" t="s">
        <v>2742</v>
      </c>
      <c r="G792" s="468" t="s">
        <v>3171</v>
      </c>
      <c r="H792" s="468"/>
      <c r="I792" s="803" t="s">
        <v>3172</v>
      </c>
      <c r="J792" s="469">
        <v>230</v>
      </c>
      <c r="K792" s="470">
        <f t="shared" si="89"/>
        <v>230</v>
      </c>
      <c r="L792" s="471"/>
      <c r="M792" s="472"/>
      <c r="N792" s="471"/>
      <c r="O792" s="472"/>
      <c r="P792" s="471"/>
      <c r="Q792" s="472"/>
      <c r="R792" s="471">
        <v>1</v>
      </c>
      <c r="S792" s="472">
        <f t="shared" si="90"/>
        <v>230</v>
      </c>
      <c r="T792" s="471"/>
      <c r="U792" s="472">
        <f t="shared" si="91"/>
        <v>0</v>
      </c>
      <c r="V792" s="471"/>
      <c r="W792" s="472">
        <f t="shared" si="92"/>
        <v>0</v>
      </c>
      <c r="X792" s="471"/>
      <c r="Y792" s="472">
        <f t="shared" si="93"/>
        <v>0</v>
      </c>
      <c r="Z792" s="471"/>
      <c r="AA792" s="472">
        <f t="shared" si="94"/>
        <v>0</v>
      </c>
      <c r="AB792" s="471"/>
      <c r="AC792" s="472">
        <f t="shared" si="95"/>
        <v>0</v>
      </c>
      <c r="AD792" s="471"/>
      <c r="AE792" s="472">
        <f t="shared" si="96"/>
        <v>0</v>
      </c>
      <c r="AF792" s="471"/>
      <c r="AG792" s="472">
        <f t="shared" si="97"/>
        <v>0</v>
      </c>
      <c r="AH792" s="473"/>
      <c r="AI792" s="474">
        <f t="shared" si="98"/>
        <v>0</v>
      </c>
    </row>
    <row r="793" spans="2:35">
      <c r="B793" s="464"/>
      <c r="C793" s="465" t="s">
        <v>3208</v>
      </c>
      <c r="D793" s="466"/>
      <c r="E793" s="933">
        <v>1</v>
      </c>
      <c r="F793" s="467" t="s">
        <v>2742</v>
      </c>
      <c r="G793" s="468" t="s">
        <v>3171</v>
      </c>
      <c r="H793" s="468"/>
      <c r="I793" s="803" t="s">
        <v>3172</v>
      </c>
      <c r="J793" s="469">
        <v>200</v>
      </c>
      <c r="K793" s="470">
        <f t="shared" si="89"/>
        <v>200</v>
      </c>
      <c r="L793" s="471"/>
      <c r="M793" s="472"/>
      <c r="N793" s="471"/>
      <c r="O793" s="472"/>
      <c r="P793" s="471"/>
      <c r="Q793" s="472"/>
      <c r="R793" s="471">
        <v>1</v>
      </c>
      <c r="S793" s="472">
        <f t="shared" si="90"/>
        <v>200</v>
      </c>
      <c r="T793" s="471"/>
      <c r="U793" s="472">
        <f t="shared" si="91"/>
        <v>0</v>
      </c>
      <c r="V793" s="471"/>
      <c r="W793" s="472">
        <f t="shared" si="92"/>
        <v>0</v>
      </c>
      <c r="X793" s="471"/>
      <c r="Y793" s="472">
        <f t="shared" si="93"/>
        <v>0</v>
      </c>
      <c r="Z793" s="471"/>
      <c r="AA793" s="472">
        <f t="shared" si="94"/>
        <v>0</v>
      </c>
      <c r="AB793" s="471"/>
      <c r="AC793" s="472">
        <f t="shared" si="95"/>
        <v>0</v>
      </c>
      <c r="AD793" s="471"/>
      <c r="AE793" s="472">
        <f t="shared" si="96"/>
        <v>0</v>
      </c>
      <c r="AF793" s="471"/>
      <c r="AG793" s="472">
        <f t="shared" si="97"/>
        <v>0</v>
      </c>
      <c r="AH793" s="473"/>
      <c r="AI793" s="474">
        <f t="shared" si="98"/>
        <v>0</v>
      </c>
    </row>
    <row r="794" spans="2:35">
      <c r="B794" s="464"/>
      <c r="C794" s="465" t="s">
        <v>3209</v>
      </c>
      <c r="D794" s="466"/>
      <c r="E794" s="933">
        <v>5</v>
      </c>
      <c r="F794" s="467" t="s">
        <v>2742</v>
      </c>
      <c r="G794" s="468" t="s">
        <v>3171</v>
      </c>
      <c r="H794" s="468"/>
      <c r="I794" s="803" t="s">
        <v>3172</v>
      </c>
      <c r="J794" s="469">
        <v>247</v>
      </c>
      <c r="K794" s="470">
        <f t="shared" si="89"/>
        <v>1235</v>
      </c>
      <c r="L794" s="471"/>
      <c r="M794" s="472"/>
      <c r="N794" s="471"/>
      <c r="O794" s="472"/>
      <c r="P794" s="471"/>
      <c r="Q794" s="472"/>
      <c r="R794" s="471">
        <v>1</v>
      </c>
      <c r="S794" s="472">
        <f t="shared" si="90"/>
        <v>247</v>
      </c>
      <c r="T794" s="471">
        <v>1</v>
      </c>
      <c r="U794" s="472">
        <f t="shared" si="91"/>
        <v>247</v>
      </c>
      <c r="V794" s="471">
        <v>1</v>
      </c>
      <c r="W794" s="472">
        <f t="shared" si="92"/>
        <v>247</v>
      </c>
      <c r="X794" s="471">
        <v>1</v>
      </c>
      <c r="Y794" s="472">
        <f t="shared" si="93"/>
        <v>247</v>
      </c>
      <c r="Z794" s="471">
        <v>1</v>
      </c>
      <c r="AA794" s="472">
        <f t="shared" si="94"/>
        <v>247</v>
      </c>
      <c r="AB794" s="471"/>
      <c r="AC794" s="472">
        <f t="shared" si="95"/>
        <v>0</v>
      </c>
      <c r="AD794" s="471"/>
      <c r="AE794" s="472">
        <f t="shared" si="96"/>
        <v>0</v>
      </c>
      <c r="AF794" s="471"/>
      <c r="AG794" s="472">
        <f t="shared" si="97"/>
        <v>0</v>
      </c>
      <c r="AH794" s="473"/>
      <c r="AI794" s="474">
        <f t="shared" si="98"/>
        <v>0</v>
      </c>
    </row>
    <row r="795" spans="2:35">
      <c r="B795" s="464"/>
      <c r="C795" s="465" t="s">
        <v>3210</v>
      </c>
      <c r="D795" s="466"/>
      <c r="E795" s="933">
        <v>5</v>
      </c>
      <c r="F795" s="467" t="s">
        <v>2742</v>
      </c>
      <c r="G795" s="468" t="s">
        <v>3171</v>
      </c>
      <c r="H795" s="468"/>
      <c r="I795" s="803" t="s">
        <v>3172</v>
      </c>
      <c r="J795" s="469">
        <v>283</v>
      </c>
      <c r="K795" s="470">
        <f t="shared" si="89"/>
        <v>1415</v>
      </c>
      <c r="L795" s="471"/>
      <c r="M795" s="472"/>
      <c r="N795" s="471"/>
      <c r="O795" s="472"/>
      <c r="P795" s="471"/>
      <c r="Q795" s="472"/>
      <c r="R795" s="471">
        <v>1</v>
      </c>
      <c r="S795" s="472">
        <f t="shared" si="90"/>
        <v>283</v>
      </c>
      <c r="T795" s="471">
        <v>1</v>
      </c>
      <c r="U795" s="472">
        <f t="shared" si="91"/>
        <v>283</v>
      </c>
      <c r="V795" s="471">
        <v>1</v>
      </c>
      <c r="W795" s="472">
        <f t="shared" si="92"/>
        <v>283</v>
      </c>
      <c r="X795" s="471">
        <v>1</v>
      </c>
      <c r="Y795" s="472">
        <f t="shared" si="93"/>
        <v>283</v>
      </c>
      <c r="Z795" s="471">
        <v>1</v>
      </c>
      <c r="AA795" s="472">
        <f t="shared" si="94"/>
        <v>283</v>
      </c>
      <c r="AB795" s="471"/>
      <c r="AC795" s="472">
        <f t="shared" si="95"/>
        <v>0</v>
      </c>
      <c r="AD795" s="471"/>
      <c r="AE795" s="472">
        <f t="shared" si="96"/>
        <v>0</v>
      </c>
      <c r="AF795" s="471"/>
      <c r="AG795" s="472">
        <f t="shared" si="97"/>
        <v>0</v>
      </c>
      <c r="AH795" s="473"/>
      <c r="AI795" s="474">
        <f t="shared" si="98"/>
        <v>0</v>
      </c>
    </row>
    <row r="796" spans="2:35">
      <c r="B796" s="464"/>
      <c r="C796" s="465" t="s">
        <v>3211</v>
      </c>
      <c r="D796" s="466"/>
      <c r="E796" s="933">
        <v>4</v>
      </c>
      <c r="F796" s="467" t="s">
        <v>2732</v>
      </c>
      <c r="G796" s="468" t="s">
        <v>3171</v>
      </c>
      <c r="H796" s="468"/>
      <c r="I796" s="803" t="s">
        <v>3172</v>
      </c>
      <c r="J796" s="469">
        <v>893</v>
      </c>
      <c r="K796" s="470">
        <f t="shared" si="89"/>
        <v>3572</v>
      </c>
      <c r="L796" s="471"/>
      <c r="M796" s="472"/>
      <c r="N796" s="471"/>
      <c r="O796" s="472"/>
      <c r="P796" s="471"/>
      <c r="Q796" s="472"/>
      <c r="R796" s="471">
        <v>1</v>
      </c>
      <c r="S796" s="472">
        <f t="shared" si="90"/>
        <v>893</v>
      </c>
      <c r="T796" s="471">
        <v>1</v>
      </c>
      <c r="U796" s="472">
        <f t="shared" si="91"/>
        <v>893</v>
      </c>
      <c r="V796" s="471">
        <v>1</v>
      </c>
      <c r="W796" s="472">
        <f t="shared" si="92"/>
        <v>893</v>
      </c>
      <c r="X796" s="471">
        <v>1</v>
      </c>
      <c r="Y796" s="472">
        <f t="shared" si="93"/>
        <v>893</v>
      </c>
      <c r="Z796" s="471"/>
      <c r="AA796" s="472">
        <f t="shared" si="94"/>
        <v>0</v>
      </c>
      <c r="AB796" s="471"/>
      <c r="AC796" s="472">
        <f t="shared" si="95"/>
        <v>0</v>
      </c>
      <c r="AD796" s="471"/>
      <c r="AE796" s="472">
        <f t="shared" si="96"/>
        <v>0</v>
      </c>
      <c r="AF796" s="471"/>
      <c r="AG796" s="472">
        <f t="shared" si="97"/>
        <v>0</v>
      </c>
      <c r="AH796" s="473"/>
      <c r="AI796" s="474">
        <f t="shared" si="98"/>
        <v>0</v>
      </c>
    </row>
    <row r="797" spans="2:35">
      <c r="B797" s="464"/>
      <c r="C797" s="465" t="s">
        <v>3212</v>
      </c>
      <c r="D797" s="466"/>
      <c r="E797" s="933">
        <v>500</v>
      </c>
      <c r="F797" s="467" t="s">
        <v>2742</v>
      </c>
      <c r="G797" s="468" t="s">
        <v>3171</v>
      </c>
      <c r="H797" s="468"/>
      <c r="I797" s="803" t="s">
        <v>3172</v>
      </c>
      <c r="J797" s="469">
        <v>57</v>
      </c>
      <c r="K797" s="470">
        <f t="shared" si="89"/>
        <v>28500</v>
      </c>
      <c r="L797" s="471"/>
      <c r="M797" s="472"/>
      <c r="N797" s="471"/>
      <c r="O797" s="472"/>
      <c r="P797" s="471"/>
      <c r="Q797" s="472"/>
      <c r="R797" s="471">
        <v>56</v>
      </c>
      <c r="S797" s="472">
        <f t="shared" si="90"/>
        <v>3192</v>
      </c>
      <c r="T797" s="471">
        <v>56</v>
      </c>
      <c r="U797" s="472">
        <f t="shared" si="91"/>
        <v>3192</v>
      </c>
      <c r="V797" s="471">
        <v>56</v>
      </c>
      <c r="W797" s="472">
        <f t="shared" si="92"/>
        <v>3192</v>
      </c>
      <c r="X797" s="471">
        <v>56</v>
      </c>
      <c r="Y797" s="472">
        <f t="shared" si="93"/>
        <v>3192</v>
      </c>
      <c r="Z797" s="471">
        <v>56</v>
      </c>
      <c r="AA797" s="472">
        <f t="shared" si="94"/>
        <v>3192</v>
      </c>
      <c r="AB797" s="471">
        <v>55</v>
      </c>
      <c r="AC797" s="472">
        <f t="shared" si="95"/>
        <v>3135</v>
      </c>
      <c r="AD797" s="471">
        <v>55</v>
      </c>
      <c r="AE797" s="472">
        <f t="shared" si="96"/>
        <v>3135</v>
      </c>
      <c r="AF797" s="471">
        <v>55</v>
      </c>
      <c r="AG797" s="472">
        <f t="shared" si="97"/>
        <v>3135</v>
      </c>
      <c r="AH797" s="473">
        <v>55</v>
      </c>
      <c r="AI797" s="474">
        <f t="shared" si="98"/>
        <v>3135</v>
      </c>
    </row>
    <row r="798" spans="2:35">
      <c r="B798" s="328"/>
      <c r="C798" s="381" t="s">
        <v>2756</v>
      </c>
      <c r="D798" s="328"/>
      <c r="E798" s="925"/>
      <c r="F798" s="328"/>
      <c r="G798" s="328"/>
      <c r="H798" s="328"/>
      <c r="I798" s="325"/>
      <c r="J798" s="325"/>
      <c r="K798" s="326"/>
      <c r="L798" s="330"/>
      <c r="M798" s="325"/>
      <c r="N798" s="330"/>
      <c r="O798" s="325"/>
      <c r="P798" s="330"/>
      <c r="Q798" s="325"/>
      <c r="R798" s="330"/>
      <c r="S798" s="325"/>
      <c r="T798" s="330"/>
      <c r="U798" s="325"/>
      <c r="V798" s="330"/>
      <c r="W798" s="325"/>
      <c r="X798" s="330"/>
      <c r="Y798" s="325"/>
      <c r="Z798" s="346"/>
      <c r="AA798" s="382"/>
      <c r="AB798" s="346"/>
      <c r="AC798" s="382"/>
      <c r="AD798" s="346"/>
      <c r="AE798" s="382"/>
      <c r="AF798" s="346"/>
      <c r="AG798" s="382"/>
      <c r="AH798" s="346"/>
      <c r="AI798" s="382"/>
    </row>
    <row r="799" spans="2:35">
      <c r="B799" s="120">
        <v>22105</v>
      </c>
      <c r="C799" s="432" t="s">
        <v>3213</v>
      </c>
      <c r="D799" s="336"/>
      <c r="E799" s="917">
        <f>SUM(E800:E844)</f>
        <v>11721</v>
      </c>
      <c r="F799" s="336"/>
      <c r="G799" s="336"/>
      <c r="H799" s="336"/>
      <c r="I799" s="324"/>
      <c r="J799" s="325"/>
      <c r="K799" s="326">
        <f t="shared" ref="K799:AI799" si="99">SUM(K800:K844)</f>
        <v>906048</v>
      </c>
      <c r="L799" s="323">
        <f t="shared" si="99"/>
        <v>8</v>
      </c>
      <c r="M799" s="324">
        <f t="shared" si="99"/>
        <v>2400</v>
      </c>
      <c r="N799" s="323">
        <f t="shared" si="99"/>
        <v>8</v>
      </c>
      <c r="O799" s="324">
        <f t="shared" si="99"/>
        <v>2400</v>
      </c>
      <c r="P799" s="323">
        <f t="shared" si="99"/>
        <v>8</v>
      </c>
      <c r="Q799" s="324">
        <f t="shared" si="99"/>
        <v>2400</v>
      </c>
      <c r="R799" s="323">
        <f t="shared" si="99"/>
        <v>2099</v>
      </c>
      <c r="S799" s="324">
        <f t="shared" si="99"/>
        <v>168279</v>
      </c>
      <c r="T799" s="323">
        <f t="shared" si="99"/>
        <v>1182</v>
      </c>
      <c r="U799" s="324">
        <f t="shared" si="99"/>
        <v>85935</v>
      </c>
      <c r="V799" s="323">
        <f t="shared" si="99"/>
        <v>1182</v>
      </c>
      <c r="W799" s="324">
        <f t="shared" si="99"/>
        <v>85935</v>
      </c>
      <c r="X799" s="323">
        <f t="shared" si="99"/>
        <v>1285</v>
      </c>
      <c r="Y799" s="324">
        <f t="shared" si="99"/>
        <v>116589</v>
      </c>
      <c r="Z799" s="323">
        <f t="shared" si="99"/>
        <v>1179</v>
      </c>
      <c r="AA799" s="324">
        <f t="shared" si="99"/>
        <v>85514</v>
      </c>
      <c r="AB799" s="323">
        <f t="shared" si="99"/>
        <v>1178</v>
      </c>
      <c r="AC799" s="324">
        <f t="shared" si="99"/>
        <v>85472</v>
      </c>
      <c r="AD799" s="323">
        <f t="shared" si="99"/>
        <v>1239</v>
      </c>
      <c r="AE799" s="324">
        <f t="shared" si="99"/>
        <v>102930</v>
      </c>
      <c r="AF799" s="323">
        <f t="shared" si="99"/>
        <v>1176</v>
      </c>
      <c r="AG799" s="324">
        <f t="shared" si="99"/>
        <v>84721</v>
      </c>
      <c r="AH799" s="323">
        <f t="shared" si="99"/>
        <v>1177</v>
      </c>
      <c r="AI799" s="324">
        <f t="shared" si="99"/>
        <v>83473</v>
      </c>
    </row>
    <row r="800" spans="2:35">
      <c r="B800" s="484"/>
      <c r="C800" s="465" t="s">
        <v>3214</v>
      </c>
      <c r="D800" s="468"/>
      <c r="E800" s="930">
        <v>150</v>
      </c>
      <c r="F800" s="467" t="s">
        <v>108</v>
      </c>
      <c r="G800" s="468" t="s">
        <v>3171</v>
      </c>
      <c r="H800" s="468"/>
      <c r="I800" s="803" t="s">
        <v>3172</v>
      </c>
      <c r="J800" s="469">
        <v>510</v>
      </c>
      <c r="K800" s="470">
        <f t="shared" ref="K800:K814" si="100">J800*E800</f>
        <v>76500</v>
      </c>
      <c r="L800" s="471"/>
      <c r="M800" s="472"/>
      <c r="N800" s="471"/>
      <c r="O800" s="472"/>
      <c r="P800" s="471"/>
      <c r="Q800" s="472"/>
      <c r="R800" s="471">
        <v>17</v>
      </c>
      <c r="S800" s="472">
        <f>+J800*R800</f>
        <v>8670</v>
      </c>
      <c r="T800" s="471">
        <v>17</v>
      </c>
      <c r="U800" s="472">
        <f>+T800*J800</f>
        <v>8670</v>
      </c>
      <c r="V800" s="471">
        <v>17</v>
      </c>
      <c r="W800" s="472">
        <f>+V800*J800</f>
        <v>8670</v>
      </c>
      <c r="X800" s="471">
        <v>17</v>
      </c>
      <c r="Y800" s="472">
        <f>+X800*J800</f>
        <v>8670</v>
      </c>
      <c r="Z800" s="471">
        <v>17</v>
      </c>
      <c r="AA800" s="472">
        <f>+Z800*J800</f>
        <v>8670</v>
      </c>
      <c r="AB800" s="471">
        <v>17</v>
      </c>
      <c r="AC800" s="472">
        <f>+AB800*J800</f>
        <v>8670</v>
      </c>
      <c r="AD800" s="471">
        <v>17</v>
      </c>
      <c r="AE800" s="472">
        <f>+AD800*J800</f>
        <v>8670</v>
      </c>
      <c r="AF800" s="471">
        <v>17</v>
      </c>
      <c r="AG800" s="472">
        <f>+AF800*J800</f>
        <v>8670</v>
      </c>
      <c r="AH800" s="473">
        <v>14</v>
      </c>
      <c r="AI800" s="474">
        <f>+AH800*J800</f>
        <v>7140</v>
      </c>
    </row>
    <row r="801" spans="2:35">
      <c r="B801" s="484"/>
      <c r="C801" s="465" t="s">
        <v>3215</v>
      </c>
      <c r="D801" s="468"/>
      <c r="E801" s="930">
        <v>20</v>
      </c>
      <c r="F801" s="467" t="s">
        <v>2742</v>
      </c>
      <c r="G801" s="468" t="s">
        <v>3171</v>
      </c>
      <c r="H801" s="468"/>
      <c r="I801" s="803" t="s">
        <v>3172</v>
      </c>
      <c r="J801" s="469">
        <v>328</v>
      </c>
      <c r="K801" s="470">
        <f t="shared" si="100"/>
        <v>6560</v>
      </c>
      <c r="L801" s="471"/>
      <c r="M801" s="472"/>
      <c r="N801" s="471"/>
      <c r="O801" s="472"/>
      <c r="P801" s="471"/>
      <c r="Q801" s="472"/>
      <c r="R801" s="471">
        <v>2</v>
      </c>
      <c r="S801" s="472">
        <f t="shared" ref="S801:S834" si="101">+J801*R801</f>
        <v>656</v>
      </c>
      <c r="T801" s="471">
        <v>2</v>
      </c>
      <c r="U801" s="472">
        <f t="shared" ref="U801:U834" si="102">+T801*J801</f>
        <v>656</v>
      </c>
      <c r="V801" s="471">
        <v>2</v>
      </c>
      <c r="W801" s="472">
        <f t="shared" ref="W801:W834" si="103">+V801*J801</f>
        <v>656</v>
      </c>
      <c r="X801" s="471">
        <v>2</v>
      </c>
      <c r="Y801" s="472">
        <f t="shared" ref="Y801:Y834" si="104">+X801*J801</f>
        <v>656</v>
      </c>
      <c r="Z801" s="471">
        <v>2</v>
      </c>
      <c r="AA801" s="472">
        <f t="shared" ref="AA801:AA834" si="105">+Z801*J801</f>
        <v>656</v>
      </c>
      <c r="AB801" s="471">
        <v>2</v>
      </c>
      <c r="AC801" s="472">
        <f t="shared" ref="AC801:AC834" si="106">+AB801*J801</f>
        <v>656</v>
      </c>
      <c r="AD801" s="471">
        <v>2</v>
      </c>
      <c r="AE801" s="472">
        <f t="shared" ref="AE801:AE834" si="107">+AD801*J801</f>
        <v>656</v>
      </c>
      <c r="AF801" s="471">
        <v>2</v>
      </c>
      <c r="AG801" s="472">
        <f t="shared" ref="AG801:AG834" si="108">+AF801*J801</f>
        <v>656</v>
      </c>
      <c r="AH801" s="473">
        <v>4</v>
      </c>
      <c r="AI801" s="474">
        <f t="shared" ref="AI801:AI834" si="109">+AH801*J801</f>
        <v>1312</v>
      </c>
    </row>
    <row r="802" spans="2:35">
      <c r="B802" s="484"/>
      <c r="C802" s="465" t="s">
        <v>3216</v>
      </c>
      <c r="D802" s="468"/>
      <c r="E802" s="930">
        <v>50</v>
      </c>
      <c r="F802" s="467" t="s">
        <v>108</v>
      </c>
      <c r="G802" s="468" t="s">
        <v>3171</v>
      </c>
      <c r="H802" s="468"/>
      <c r="I802" s="803" t="s">
        <v>3172</v>
      </c>
      <c r="J802" s="469">
        <v>422</v>
      </c>
      <c r="K802" s="470">
        <f t="shared" si="100"/>
        <v>21100</v>
      </c>
      <c r="L802" s="471"/>
      <c r="M802" s="472"/>
      <c r="N802" s="471"/>
      <c r="O802" s="472"/>
      <c r="P802" s="471"/>
      <c r="Q802" s="472"/>
      <c r="R802" s="471">
        <v>6</v>
      </c>
      <c r="S802" s="472">
        <f t="shared" si="101"/>
        <v>2532</v>
      </c>
      <c r="T802" s="471">
        <v>6</v>
      </c>
      <c r="U802" s="472">
        <f t="shared" si="102"/>
        <v>2532</v>
      </c>
      <c r="V802" s="471">
        <v>6</v>
      </c>
      <c r="W802" s="472">
        <f t="shared" si="103"/>
        <v>2532</v>
      </c>
      <c r="X802" s="471">
        <v>6</v>
      </c>
      <c r="Y802" s="472">
        <f t="shared" si="104"/>
        <v>2532</v>
      </c>
      <c r="Z802" s="471">
        <v>6</v>
      </c>
      <c r="AA802" s="472">
        <f t="shared" si="105"/>
        <v>2532</v>
      </c>
      <c r="AB802" s="471">
        <v>6</v>
      </c>
      <c r="AC802" s="472">
        <f t="shared" si="106"/>
        <v>2532</v>
      </c>
      <c r="AD802" s="471">
        <v>6</v>
      </c>
      <c r="AE802" s="472">
        <f t="shared" si="107"/>
        <v>2532</v>
      </c>
      <c r="AF802" s="471">
        <v>6</v>
      </c>
      <c r="AG802" s="472">
        <f t="shared" si="108"/>
        <v>2532</v>
      </c>
      <c r="AH802" s="473">
        <v>2</v>
      </c>
      <c r="AI802" s="474">
        <f t="shared" si="109"/>
        <v>844</v>
      </c>
    </row>
    <row r="803" spans="2:35">
      <c r="B803" s="484"/>
      <c r="C803" s="465" t="s">
        <v>3217</v>
      </c>
      <c r="D803" s="468"/>
      <c r="E803" s="930">
        <v>50</v>
      </c>
      <c r="F803" s="467" t="s">
        <v>2742</v>
      </c>
      <c r="G803" s="468" t="s">
        <v>3171</v>
      </c>
      <c r="H803" s="468"/>
      <c r="I803" s="803" t="s">
        <v>3172</v>
      </c>
      <c r="J803" s="469">
        <v>243</v>
      </c>
      <c r="K803" s="470">
        <f t="shared" si="100"/>
        <v>12150</v>
      </c>
      <c r="L803" s="471"/>
      <c r="M803" s="472"/>
      <c r="N803" s="471"/>
      <c r="O803" s="472"/>
      <c r="P803" s="471"/>
      <c r="Q803" s="472"/>
      <c r="R803" s="471">
        <v>6</v>
      </c>
      <c r="S803" s="472">
        <f t="shared" si="101"/>
        <v>1458</v>
      </c>
      <c r="T803" s="471">
        <v>6</v>
      </c>
      <c r="U803" s="472">
        <f t="shared" si="102"/>
        <v>1458</v>
      </c>
      <c r="V803" s="471">
        <v>6</v>
      </c>
      <c r="W803" s="472">
        <f t="shared" si="103"/>
        <v>1458</v>
      </c>
      <c r="X803" s="471">
        <v>6</v>
      </c>
      <c r="Y803" s="472">
        <f t="shared" si="104"/>
        <v>1458</v>
      </c>
      <c r="Z803" s="471">
        <v>6</v>
      </c>
      <c r="AA803" s="472">
        <f t="shared" si="105"/>
        <v>1458</v>
      </c>
      <c r="AB803" s="471">
        <v>6</v>
      </c>
      <c r="AC803" s="472">
        <f t="shared" si="106"/>
        <v>1458</v>
      </c>
      <c r="AD803" s="471">
        <v>6</v>
      </c>
      <c r="AE803" s="472">
        <f t="shared" si="107"/>
        <v>1458</v>
      </c>
      <c r="AF803" s="471">
        <v>6</v>
      </c>
      <c r="AG803" s="472">
        <f t="shared" si="108"/>
        <v>1458</v>
      </c>
      <c r="AH803" s="473">
        <v>2</v>
      </c>
      <c r="AI803" s="474">
        <f t="shared" si="109"/>
        <v>486</v>
      </c>
    </row>
    <row r="804" spans="2:35">
      <c r="B804" s="484"/>
      <c r="C804" s="465" t="s">
        <v>3218</v>
      </c>
      <c r="D804" s="468"/>
      <c r="E804" s="930">
        <v>20</v>
      </c>
      <c r="F804" s="467" t="s">
        <v>108</v>
      </c>
      <c r="G804" s="468" t="s">
        <v>3171</v>
      </c>
      <c r="H804" s="468"/>
      <c r="I804" s="803" t="s">
        <v>3172</v>
      </c>
      <c r="J804" s="469">
        <v>44</v>
      </c>
      <c r="K804" s="470">
        <f t="shared" si="100"/>
        <v>880</v>
      </c>
      <c r="L804" s="471"/>
      <c r="M804" s="472"/>
      <c r="N804" s="471"/>
      <c r="O804" s="472"/>
      <c r="P804" s="471"/>
      <c r="Q804" s="472"/>
      <c r="R804" s="471">
        <v>2</v>
      </c>
      <c r="S804" s="472">
        <f t="shared" si="101"/>
        <v>88</v>
      </c>
      <c r="T804" s="471">
        <v>2</v>
      </c>
      <c r="U804" s="472">
        <f t="shared" si="102"/>
        <v>88</v>
      </c>
      <c r="V804" s="471">
        <v>2</v>
      </c>
      <c r="W804" s="472">
        <f t="shared" si="103"/>
        <v>88</v>
      </c>
      <c r="X804" s="471">
        <v>2</v>
      </c>
      <c r="Y804" s="472">
        <f t="shared" si="104"/>
        <v>88</v>
      </c>
      <c r="Z804" s="471">
        <v>2</v>
      </c>
      <c r="AA804" s="472">
        <f t="shared" si="105"/>
        <v>88</v>
      </c>
      <c r="AB804" s="471">
        <v>2</v>
      </c>
      <c r="AC804" s="472">
        <f t="shared" si="106"/>
        <v>88</v>
      </c>
      <c r="AD804" s="471">
        <v>2</v>
      </c>
      <c r="AE804" s="472">
        <f t="shared" si="107"/>
        <v>88</v>
      </c>
      <c r="AF804" s="471">
        <v>2</v>
      </c>
      <c r="AG804" s="472">
        <f t="shared" si="108"/>
        <v>88</v>
      </c>
      <c r="AH804" s="473">
        <v>4</v>
      </c>
      <c r="AI804" s="474">
        <f t="shared" si="109"/>
        <v>176</v>
      </c>
    </row>
    <row r="805" spans="2:35">
      <c r="B805" s="484"/>
      <c r="C805" s="465" t="s">
        <v>3219</v>
      </c>
      <c r="D805" s="468"/>
      <c r="E805" s="930">
        <v>20</v>
      </c>
      <c r="F805" s="467" t="s">
        <v>108</v>
      </c>
      <c r="G805" s="468" t="s">
        <v>3171</v>
      </c>
      <c r="H805" s="468"/>
      <c r="I805" s="803" t="s">
        <v>3172</v>
      </c>
      <c r="J805" s="469">
        <v>40</v>
      </c>
      <c r="K805" s="470">
        <f t="shared" si="100"/>
        <v>800</v>
      </c>
      <c r="L805" s="471"/>
      <c r="M805" s="472"/>
      <c r="N805" s="471"/>
      <c r="O805" s="472"/>
      <c r="P805" s="471"/>
      <c r="Q805" s="472"/>
      <c r="R805" s="471">
        <v>2</v>
      </c>
      <c r="S805" s="472">
        <f t="shared" si="101"/>
        <v>80</v>
      </c>
      <c r="T805" s="471">
        <v>2</v>
      </c>
      <c r="U805" s="472">
        <f t="shared" si="102"/>
        <v>80</v>
      </c>
      <c r="V805" s="471">
        <v>2</v>
      </c>
      <c r="W805" s="472">
        <f t="shared" si="103"/>
        <v>80</v>
      </c>
      <c r="X805" s="471">
        <v>2</v>
      </c>
      <c r="Y805" s="472">
        <f t="shared" si="104"/>
        <v>80</v>
      </c>
      <c r="Z805" s="471">
        <v>2</v>
      </c>
      <c r="AA805" s="472">
        <f t="shared" si="105"/>
        <v>80</v>
      </c>
      <c r="AB805" s="471">
        <v>2</v>
      </c>
      <c r="AC805" s="472">
        <f t="shared" si="106"/>
        <v>80</v>
      </c>
      <c r="AD805" s="471">
        <v>2</v>
      </c>
      <c r="AE805" s="472">
        <f t="shared" si="107"/>
        <v>80</v>
      </c>
      <c r="AF805" s="471">
        <v>2</v>
      </c>
      <c r="AG805" s="472">
        <f t="shared" si="108"/>
        <v>80</v>
      </c>
      <c r="AH805" s="473">
        <v>4</v>
      </c>
      <c r="AI805" s="474">
        <f t="shared" si="109"/>
        <v>160</v>
      </c>
    </row>
    <row r="806" spans="2:35">
      <c r="B806" s="484"/>
      <c r="C806" s="465" t="s">
        <v>3220</v>
      </c>
      <c r="D806" s="468"/>
      <c r="E806" s="930">
        <v>40</v>
      </c>
      <c r="F806" s="467" t="s">
        <v>108</v>
      </c>
      <c r="G806" s="468" t="s">
        <v>3171</v>
      </c>
      <c r="H806" s="468"/>
      <c r="I806" s="803" t="s">
        <v>3172</v>
      </c>
      <c r="J806" s="469">
        <v>55</v>
      </c>
      <c r="K806" s="470">
        <f t="shared" si="100"/>
        <v>2200</v>
      </c>
      <c r="L806" s="471"/>
      <c r="M806" s="472"/>
      <c r="N806" s="471"/>
      <c r="O806" s="472"/>
      <c r="P806" s="471"/>
      <c r="Q806" s="472"/>
      <c r="R806" s="471">
        <v>4</v>
      </c>
      <c r="S806" s="472">
        <f t="shared" si="101"/>
        <v>220</v>
      </c>
      <c r="T806" s="471">
        <v>4</v>
      </c>
      <c r="U806" s="472">
        <f t="shared" si="102"/>
        <v>220</v>
      </c>
      <c r="V806" s="471">
        <v>4</v>
      </c>
      <c r="W806" s="472">
        <f t="shared" si="103"/>
        <v>220</v>
      </c>
      <c r="X806" s="471">
        <v>4</v>
      </c>
      <c r="Y806" s="472">
        <f t="shared" si="104"/>
        <v>220</v>
      </c>
      <c r="Z806" s="471">
        <v>4</v>
      </c>
      <c r="AA806" s="472">
        <f t="shared" si="105"/>
        <v>220</v>
      </c>
      <c r="AB806" s="471">
        <v>4</v>
      </c>
      <c r="AC806" s="472">
        <f t="shared" si="106"/>
        <v>220</v>
      </c>
      <c r="AD806" s="471">
        <v>4</v>
      </c>
      <c r="AE806" s="472">
        <f t="shared" si="107"/>
        <v>220</v>
      </c>
      <c r="AF806" s="471">
        <v>4</v>
      </c>
      <c r="AG806" s="472">
        <f t="shared" si="108"/>
        <v>220</v>
      </c>
      <c r="AH806" s="473">
        <v>8</v>
      </c>
      <c r="AI806" s="474">
        <f t="shared" si="109"/>
        <v>440</v>
      </c>
    </row>
    <row r="807" spans="2:35">
      <c r="B807" s="484"/>
      <c r="C807" s="465" t="s">
        <v>3221</v>
      </c>
      <c r="D807" s="468"/>
      <c r="E807" s="930">
        <v>20</v>
      </c>
      <c r="F807" s="467" t="s">
        <v>108</v>
      </c>
      <c r="G807" s="468" t="s">
        <v>3171</v>
      </c>
      <c r="H807" s="468"/>
      <c r="I807" s="803" t="s">
        <v>3172</v>
      </c>
      <c r="J807" s="469">
        <v>167</v>
      </c>
      <c r="K807" s="470">
        <f t="shared" si="100"/>
        <v>3340</v>
      </c>
      <c r="L807" s="471"/>
      <c r="M807" s="472"/>
      <c r="N807" s="471"/>
      <c r="O807" s="472"/>
      <c r="P807" s="471"/>
      <c r="Q807" s="472"/>
      <c r="R807" s="471">
        <v>2</v>
      </c>
      <c r="S807" s="472">
        <f t="shared" si="101"/>
        <v>334</v>
      </c>
      <c r="T807" s="471">
        <v>2</v>
      </c>
      <c r="U807" s="472">
        <f t="shared" si="102"/>
        <v>334</v>
      </c>
      <c r="V807" s="471">
        <v>2</v>
      </c>
      <c r="W807" s="472">
        <f t="shared" si="103"/>
        <v>334</v>
      </c>
      <c r="X807" s="471">
        <v>2</v>
      </c>
      <c r="Y807" s="472">
        <f t="shared" si="104"/>
        <v>334</v>
      </c>
      <c r="Z807" s="471">
        <v>2</v>
      </c>
      <c r="AA807" s="472">
        <f t="shared" si="105"/>
        <v>334</v>
      </c>
      <c r="AB807" s="471">
        <v>2</v>
      </c>
      <c r="AC807" s="472">
        <f t="shared" si="106"/>
        <v>334</v>
      </c>
      <c r="AD807" s="471">
        <v>2</v>
      </c>
      <c r="AE807" s="472">
        <f t="shared" si="107"/>
        <v>334</v>
      </c>
      <c r="AF807" s="471">
        <v>2</v>
      </c>
      <c r="AG807" s="472">
        <f t="shared" si="108"/>
        <v>334</v>
      </c>
      <c r="AH807" s="473">
        <v>4</v>
      </c>
      <c r="AI807" s="474">
        <f t="shared" si="109"/>
        <v>668</v>
      </c>
    </row>
    <row r="808" spans="2:35">
      <c r="B808" s="484"/>
      <c r="C808" s="465" t="s">
        <v>3222</v>
      </c>
      <c r="D808" s="468"/>
      <c r="E808" s="930">
        <v>12</v>
      </c>
      <c r="F808" s="467" t="s">
        <v>108</v>
      </c>
      <c r="G808" s="468" t="s">
        <v>3171</v>
      </c>
      <c r="H808" s="468"/>
      <c r="I808" s="803" t="s">
        <v>3172</v>
      </c>
      <c r="J808" s="469">
        <v>376</v>
      </c>
      <c r="K808" s="470">
        <f t="shared" si="100"/>
        <v>4512</v>
      </c>
      <c r="L808" s="471"/>
      <c r="M808" s="472"/>
      <c r="N808" s="471"/>
      <c r="O808" s="472"/>
      <c r="P808" s="471"/>
      <c r="Q808" s="472"/>
      <c r="R808" s="471">
        <v>2</v>
      </c>
      <c r="S808" s="472">
        <f t="shared" si="101"/>
        <v>752</v>
      </c>
      <c r="T808" s="471">
        <v>2</v>
      </c>
      <c r="U808" s="472">
        <f t="shared" si="102"/>
        <v>752</v>
      </c>
      <c r="V808" s="471">
        <v>2</v>
      </c>
      <c r="W808" s="472">
        <f t="shared" si="103"/>
        <v>752</v>
      </c>
      <c r="X808" s="471">
        <v>1</v>
      </c>
      <c r="Y808" s="472">
        <f t="shared" si="104"/>
        <v>376</v>
      </c>
      <c r="Z808" s="471">
        <v>1</v>
      </c>
      <c r="AA808" s="472">
        <f t="shared" si="105"/>
        <v>376</v>
      </c>
      <c r="AB808" s="471">
        <v>1</v>
      </c>
      <c r="AC808" s="472">
        <f t="shared" si="106"/>
        <v>376</v>
      </c>
      <c r="AD808" s="471">
        <v>1</v>
      </c>
      <c r="AE808" s="472">
        <f t="shared" si="107"/>
        <v>376</v>
      </c>
      <c r="AF808" s="471">
        <v>1</v>
      </c>
      <c r="AG808" s="472">
        <f t="shared" si="108"/>
        <v>376</v>
      </c>
      <c r="AH808" s="473">
        <v>1</v>
      </c>
      <c r="AI808" s="474">
        <f t="shared" si="109"/>
        <v>376</v>
      </c>
    </row>
    <row r="809" spans="2:35">
      <c r="B809" s="484"/>
      <c r="C809" s="465" t="s">
        <v>3223</v>
      </c>
      <c r="D809" s="468"/>
      <c r="E809" s="930">
        <v>200</v>
      </c>
      <c r="F809" s="467" t="s">
        <v>108</v>
      </c>
      <c r="G809" s="468" t="s">
        <v>3171</v>
      </c>
      <c r="H809" s="468"/>
      <c r="I809" s="803" t="s">
        <v>3172</v>
      </c>
      <c r="J809" s="469">
        <v>54</v>
      </c>
      <c r="K809" s="470">
        <f t="shared" si="100"/>
        <v>10800</v>
      </c>
      <c r="L809" s="471"/>
      <c r="M809" s="472"/>
      <c r="N809" s="471"/>
      <c r="O809" s="472"/>
      <c r="P809" s="471"/>
      <c r="Q809" s="472"/>
      <c r="R809" s="471">
        <v>22</v>
      </c>
      <c r="S809" s="472">
        <f t="shared" si="101"/>
        <v>1188</v>
      </c>
      <c r="T809" s="471">
        <v>22</v>
      </c>
      <c r="U809" s="472">
        <f t="shared" si="102"/>
        <v>1188</v>
      </c>
      <c r="V809" s="471">
        <v>22</v>
      </c>
      <c r="W809" s="472">
        <f t="shared" si="103"/>
        <v>1188</v>
      </c>
      <c r="X809" s="471">
        <v>22</v>
      </c>
      <c r="Y809" s="472">
        <f t="shared" si="104"/>
        <v>1188</v>
      </c>
      <c r="Z809" s="471">
        <v>22</v>
      </c>
      <c r="AA809" s="472">
        <f t="shared" si="105"/>
        <v>1188</v>
      </c>
      <c r="AB809" s="471">
        <v>22</v>
      </c>
      <c r="AC809" s="472">
        <f t="shared" si="106"/>
        <v>1188</v>
      </c>
      <c r="AD809" s="471">
        <v>22</v>
      </c>
      <c r="AE809" s="472">
        <f t="shared" si="107"/>
        <v>1188</v>
      </c>
      <c r="AF809" s="471">
        <v>22</v>
      </c>
      <c r="AG809" s="472">
        <f t="shared" si="108"/>
        <v>1188</v>
      </c>
      <c r="AH809" s="473">
        <v>24</v>
      </c>
      <c r="AI809" s="474">
        <f t="shared" si="109"/>
        <v>1296</v>
      </c>
    </row>
    <row r="810" spans="2:35">
      <c r="B810" s="484"/>
      <c r="C810" s="465" t="s">
        <v>3224</v>
      </c>
      <c r="D810" s="468"/>
      <c r="E810" s="930">
        <v>60</v>
      </c>
      <c r="F810" s="467" t="s">
        <v>108</v>
      </c>
      <c r="G810" s="468" t="s">
        <v>3171</v>
      </c>
      <c r="H810" s="468"/>
      <c r="I810" s="803" t="s">
        <v>3172</v>
      </c>
      <c r="J810" s="469">
        <v>108</v>
      </c>
      <c r="K810" s="470">
        <f t="shared" si="100"/>
        <v>6480</v>
      </c>
      <c r="L810" s="471"/>
      <c r="M810" s="472"/>
      <c r="N810" s="471"/>
      <c r="O810" s="472"/>
      <c r="P810" s="471"/>
      <c r="Q810" s="472"/>
      <c r="R810" s="471">
        <v>7</v>
      </c>
      <c r="S810" s="472">
        <f t="shared" si="101"/>
        <v>756</v>
      </c>
      <c r="T810" s="471">
        <v>7</v>
      </c>
      <c r="U810" s="472">
        <f t="shared" si="102"/>
        <v>756</v>
      </c>
      <c r="V810" s="471">
        <v>7</v>
      </c>
      <c r="W810" s="472">
        <f t="shared" si="103"/>
        <v>756</v>
      </c>
      <c r="X810" s="471">
        <v>7</v>
      </c>
      <c r="Y810" s="472">
        <f t="shared" si="104"/>
        <v>756</v>
      </c>
      <c r="Z810" s="471">
        <v>7</v>
      </c>
      <c r="AA810" s="472">
        <f t="shared" si="105"/>
        <v>756</v>
      </c>
      <c r="AB810" s="471">
        <v>7</v>
      </c>
      <c r="AC810" s="472">
        <f t="shared" si="106"/>
        <v>756</v>
      </c>
      <c r="AD810" s="471">
        <v>7</v>
      </c>
      <c r="AE810" s="472">
        <f t="shared" si="107"/>
        <v>756</v>
      </c>
      <c r="AF810" s="471">
        <v>7</v>
      </c>
      <c r="AG810" s="472">
        <f t="shared" si="108"/>
        <v>756</v>
      </c>
      <c r="AH810" s="473">
        <v>4</v>
      </c>
      <c r="AI810" s="474">
        <f t="shared" si="109"/>
        <v>432</v>
      </c>
    </row>
    <row r="811" spans="2:35">
      <c r="B811" s="484"/>
      <c r="C811" s="465" t="s">
        <v>3225</v>
      </c>
      <c r="D811" s="468"/>
      <c r="E811" s="930">
        <v>5</v>
      </c>
      <c r="F811" s="467" t="s">
        <v>108</v>
      </c>
      <c r="G811" s="468" t="s">
        <v>3171</v>
      </c>
      <c r="H811" s="468"/>
      <c r="I811" s="803" t="s">
        <v>3172</v>
      </c>
      <c r="J811" s="469">
        <v>243</v>
      </c>
      <c r="K811" s="470">
        <f t="shared" si="100"/>
        <v>1215</v>
      </c>
      <c r="L811" s="471"/>
      <c r="M811" s="472"/>
      <c r="N811" s="471"/>
      <c r="O811" s="472"/>
      <c r="P811" s="471"/>
      <c r="Q811" s="472"/>
      <c r="R811" s="471">
        <v>1</v>
      </c>
      <c r="S811" s="472">
        <f t="shared" si="101"/>
        <v>243</v>
      </c>
      <c r="T811" s="471">
        <v>1</v>
      </c>
      <c r="U811" s="472">
        <f t="shared" si="102"/>
        <v>243</v>
      </c>
      <c r="V811" s="471">
        <v>1</v>
      </c>
      <c r="W811" s="472">
        <f t="shared" si="103"/>
        <v>243</v>
      </c>
      <c r="X811" s="471">
        <v>1</v>
      </c>
      <c r="Y811" s="472">
        <f t="shared" si="104"/>
        <v>243</v>
      </c>
      <c r="Z811" s="471">
        <v>1</v>
      </c>
      <c r="AA811" s="472">
        <f t="shared" si="105"/>
        <v>243</v>
      </c>
      <c r="AB811" s="471"/>
      <c r="AC811" s="472">
        <f t="shared" si="106"/>
        <v>0</v>
      </c>
      <c r="AD811" s="471"/>
      <c r="AE811" s="472">
        <f t="shared" si="107"/>
        <v>0</v>
      </c>
      <c r="AF811" s="471"/>
      <c r="AG811" s="472">
        <f t="shared" si="108"/>
        <v>0</v>
      </c>
      <c r="AH811" s="473"/>
      <c r="AI811" s="474">
        <f t="shared" si="109"/>
        <v>0</v>
      </c>
    </row>
    <row r="812" spans="2:35">
      <c r="B812" s="484"/>
      <c r="C812" s="465" t="s">
        <v>3226</v>
      </c>
      <c r="D812" s="468"/>
      <c r="E812" s="930">
        <v>80</v>
      </c>
      <c r="F812" s="467" t="s">
        <v>108</v>
      </c>
      <c r="G812" s="468" t="s">
        <v>3171</v>
      </c>
      <c r="H812" s="468"/>
      <c r="I812" s="803" t="s">
        <v>3172</v>
      </c>
      <c r="J812" s="469">
        <v>350</v>
      </c>
      <c r="K812" s="470">
        <f t="shared" si="100"/>
        <v>28000</v>
      </c>
      <c r="L812" s="471"/>
      <c r="M812" s="472"/>
      <c r="N812" s="471"/>
      <c r="O812" s="472"/>
      <c r="P812" s="471"/>
      <c r="Q812" s="472"/>
      <c r="R812" s="471">
        <v>8</v>
      </c>
      <c r="S812" s="472">
        <f t="shared" si="101"/>
        <v>2800</v>
      </c>
      <c r="T812" s="471">
        <v>9</v>
      </c>
      <c r="U812" s="472">
        <f t="shared" si="102"/>
        <v>3150</v>
      </c>
      <c r="V812" s="471">
        <v>9</v>
      </c>
      <c r="W812" s="472">
        <f t="shared" si="103"/>
        <v>3150</v>
      </c>
      <c r="X812" s="471">
        <v>9</v>
      </c>
      <c r="Y812" s="472">
        <f t="shared" si="104"/>
        <v>3150</v>
      </c>
      <c r="Z812" s="471">
        <v>9</v>
      </c>
      <c r="AA812" s="472">
        <f t="shared" si="105"/>
        <v>3150</v>
      </c>
      <c r="AB812" s="471">
        <v>9</v>
      </c>
      <c r="AC812" s="472">
        <f t="shared" si="106"/>
        <v>3150</v>
      </c>
      <c r="AD812" s="471">
        <v>9</v>
      </c>
      <c r="AE812" s="472">
        <f t="shared" si="107"/>
        <v>3150</v>
      </c>
      <c r="AF812" s="471">
        <v>9</v>
      </c>
      <c r="AG812" s="472">
        <f t="shared" si="108"/>
        <v>3150</v>
      </c>
      <c r="AH812" s="473">
        <v>9</v>
      </c>
      <c r="AI812" s="474">
        <f t="shared" si="109"/>
        <v>3150</v>
      </c>
    </row>
    <row r="813" spans="2:35">
      <c r="B813" s="484"/>
      <c r="C813" s="465" t="s">
        <v>3227</v>
      </c>
      <c r="D813" s="468"/>
      <c r="E813" s="930">
        <v>70</v>
      </c>
      <c r="F813" s="467" t="s">
        <v>1048</v>
      </c>
      <c r="G813" s="468" t="s">
        <v>3171</v>
      </c>
      <c r="H813" s="468"/>
      <c r="I813" s="803" t="s">
        <v>3172</v>
      </c>
      <c r="J813" s="469">
        <v>544</v>
      </c>
      <c r="K813" s="470">
        <f t="shared" si="100"/>
        <v>38080</v>
      </c>
      <c r="L813" s="471"/>
      <c r="M813" s="472"/>
      <c r="N813" s="471"/>
      <c r="O813" s="472"/>
      <c r="P813" s="471"/>
      <c r="Q813" s="472"/>
      <c r="R813" s="471">
        <v>8</v>
      </c>
      <c r="S813" s="472">
        <f t="shared" si="101"/>
        <v>4352</v>
      </c>
      <c r="T813" s="471">
        <v>8</v>
      </c>
      <c r="U813" s="472">
        <f t="shared" si="102"/>
        <v>4352</v>
      </c>
      <c r="V813" s="471">
        <v>8</v>
      </c>
      <c r="W813" s="472">
        <f t="shared" si="103"/>
        <v>4352</v>
      </c>
      <c r="X813" s="471">
        <v>8</v>
      </c>
      <c r="Y813" s="472">
        <f t="shared" si="104"/>
        <v>4352</v>
      </c>
      <c r="Z813" s="471">
        <v>8</v>
      </c>
      <c r="AA813" s="472">
        <f t="shared" si="105"/>
        <v>4352</v>
      </c>
      <c r="AB813" s="471">
        <v>8</v>
      </c>
      <c r="AC813" s="472">
        <f t="shared" si="106"/>
        <v>4352</v>
      </c>
      <c r="AD813" s="471">
        <v>7</v>
      </c>
      <c r="AE813" s="472">
        <f t="shared" si="107"/>
        <v>3808</v>
      </c>
      <c r="AF813" s="471">
        <v>7</v>
      </c>
      <c r="AG813" s="472">
        <f t="shared" si="108"/>
        <v>3808</v>
      </c>
      <c r="AH813" s="473">
        <v>8</v>
      </c>
      <c r="AI813" s="474">
        <f t="shared" si="109"/>
        <v>4352</v>
      </c>
    </row>
    <row r="814" spans="2:35">
      <c r="B814" s="484"/>
      <c r="C814" s="465" t="s">
        <v>3228</v>
      </c>
      <c r="D814" s="468"/>
      <c r="E814" s="930">
        <v>15</v>
      </c>
      <c r="F814" s="467" t="s">
        <v>1048</v>
      </c>
      <c r="G814" s="468" t="s">
        <v>3171</v>
      </c>
      <c r="H814" s="468"/>
      <c r="I814" s="803" t="s">
        <v>3172</v>
      </c>
      <c r="J814" s="469">
        <v>25</v>
      </c>
      <c r="K814" s="470">
        <f t="shared" si="100"/>
        <v>375</v>
      </c>
      <c r="L814" s="471"/>
      <c r="M814" s="472"/>
      <c r="N814" s="471"/>
      <c r="O814" s="472"/>
      <c r="P814" s="471"/>
      <c r="Q814" s="472"/>
      <c r="R814" s="471">
        <v>2</v>
      </c>
      <c r="S814" s="472">
        <f t="shared" si="101"/>
        <v>50</v>
      </c>
      <c r="T814" s="471">
        <v>2</v>
      </c>
      <c r="U814" s="472">
        <f t="shared" si="102"/>
        <v>50</v>
      </c>
      <c r="V814" s="471">
        <v>2</v>
      </c>
      <c r="W814" s="472">
        <f t="shared" si="103"/>
        <v>50</v>
      </c>
      <c r="X814" s="471">
        <v>2</v>
      </c>
      <c r="Y814" s="472">
        <f t="shared" si="104"/>
        <v>50</v>
      </c>
      <c r="Z814" s="471">
        <v>1</v>
      </c>
      <c r="AA814" s="472">
        <f t="shared" si="105"/>
        <v>25</v>
      </c>
      <c r="AB814" s="471">
        <v>2</v>
      </c>
      <c r="AC814" s="472">
        <f t="shared" si="106"/>
        <v>50</v>
      </c>
      <c r="AD814" s="471">
        <v>2</v>
      </c>
      <c r="AE814" s="472">
        <f t="shared" si="107"/>
        <v>50</v>
      </c>
      <c r="AF814" s="471">
        <v>1</v>
      </c>
      <c r="AG814" s="472">
        <f t="shared" si="108"/>
        <v>25</v>
      </c>
      <c r="AH814" s="473">
        <v>1</v>
      </c>
      <c r="AI814" s="474">
        <f t="shared" si="109"/>
        <v>25</v>
      </c>
    </row>
    <row r="815" spans="2:35">
      <c r="B815" s="484"/>
      <c r="C815" s="465" t="s">
        <v>3229</v>
      </c>
      <c r="D815" s="468"/>
      <c r="E815" s="930">
        <v>200</v>
      </c>
      <c r="F815" s="467" t="s">
        <v>1048</v>
      </c>
      <c r="G815" s="468" t="s">
        <v>3171</v>
      </c>
      <c r="H815" s="468"/>
      <c r="I815" s="803" t="s">
        <v>3172</v>
      </c>
      <c r="J815" s="469">
        <v>123</v>
      </c>
      <c r="K815" s="470">
        <f>J815*E815*(1.16)</f>
        <v>28535.999999999996</v>
      </c>
      <c r="L815" s="471"/>
      <c r="M815" s="472"/>
      <c r="N815" s="471"/>
      <c r="O815" s="472"/>
      <c r="P815" s="471"/>
      <c r="Q815" s="472"/>
      <c r="R815" s="471">
        <v>22</v>
      </c>
      <c r="S815" s="472">
        <v>3171</v>
      </c>
      <c r="T815" s="471">
        <v>22</v>
      </c>
      <c r="U815" s="472">
        <v>3171</v>
      </c>
      <c r="V815" s="471">
        <v>22</v>
      </c>
      <c r="W815" s="472">
        <v>3171</v>
      </c>
      <c r="X815" s="471">
        <v>22</v>
      </c>
      <c r="Y815" s="472">
        <v>3171</v>
      </c>
      <c r="Z815" s="471">
        <v>22</v>
      </c>
      <c r="AA815" s="472">
        <v>3171</v>
      </c>
      <c r="AB815" s="471">
        <v>22</v>
      </c>
      <c r="AC815" s="472">
        <v>3171</v>
      </c>
      <c r="AD815" s="471">
        <v>22</v>
      </c>
      <c r="AE815" s="472">
        <v>3171</v>
      </c>
      <c r="AF815" s="471">
        <v>22</v>
      </c>
      <c r="AG815" s="472">
        <f>3173-5</f>
        <v>3168</v>
      </c>
      <c r="AH815" s="473">
        <v>24</v>
      </c>
      <c r="AI815" s="472">
        <v>3171</v>
      </c>
    </row>
    <row r="816" spans="2:35">
      <c r="B816" s="484"/>
      <c r="C816" s="465" t="s">
        <v>3230</v>
      </c>
      <c r="D816" s="468"/>
      <c r="E816" s="930">
        <v>30</v>
      </c>
      <c r="F816" s="467" t="s">
        <v>108</v>
      </c>
      <c r="G816" s="468" t="s">
        <v>3171</v>
      </c>
      <c r="H816" s="468"/>
      <c r="I816" s="803" t="s">
        <v>3172</v>
      </c>
      <c r="J816" s="469">
        <v>83</v>
      </c>
      <c r="K816" s="470">
        <f t="shared" ref="K816:K834" si="110">J816*E816</f>
        <v>2490</v>
      </c>
      <c r="L816" s="471"/>
      <c r="M816" s="472"/>
      <c r="N816" s="471"/>
      <c r="O816" s="472"/>
      <c r="P816" s="471"/>
      <c r="Q816" s="472"/>
      <c r="R816" s="471">
        <v>3</v>
      </c>
      <c r="S816" s="472">
        <f t="shared" si="101"/>
        <v>249</v>
      </c>
      <c r="T816" s="471">
        <v>3</v>
      </c>
      <c r="U816" s="472">
        <f t="shared" si="102"/>
        <v>249</v>
      </c>
      <c r="V816" s="471">
        <v>3</v>
      </c>
      <c r="W816" s="472">
        <f t="shared" si="103"/>
        <v>249</v>
      </c>
      <c r="X816" s="471">
        <v>3</v>
      </c>
      <c r="Y816" s="472">
        <f t="shared" si="104"/>
        <v>249</v>
      </c>
      <c r="Z816" s="471">
        <v>3</v>
      </c>
      <c r="AA816" s="472">
        <f t="shared" si="105"/>
        <v>249</v>
      </c>
      <c r="AB816" s="471">
        <v>3</v>
      </c>
      <c r="AC816" s="472">
        <f t="shared" si="106"/>
        <v>249</v>
      </c>
      <c r="AD816" s="471">
        <v>4</v>
      </c>
      <c r="AE816" s="472">
        <f t="shared" si="107"/>
        <v>332</v>
      </c>
      <c r="AF816" s="471">
        <v>4</v>
      </c>
      <c r="AG816" s="472">
        <f t="shared" si="108"/>
        <v>332</v>
      </c>
      <c r="AH816" s="473">
        <v>4</v>
      </c>
      <c r="AI816" s="474">
        <f t="shared" si="109"/>
        <v>332</v>
      </c>
    </row>
    <row r="817" spans="2:35">
      <c r="B817" s="484"/>
      <c r="C817" s="465" t="s">
        <v>3231</v>
      </c>
      <c r="D817" s="468"/>
      <c r="E817" s="930">
        <v>250</v>
      </c>
      <c r="F817" s="467" t="s">
        <v>3232</v>
      </c>
      <c r="G817" s="468" t="s">
        <v>3171</v>
      </c>
      <c r="H817" s="468"/>
      <c r="I817" s="803" t="s">
        <v>3172</v>
      </c>
      <c r="J817" s="469">
        <v>37</v>
      </c>
      <c r="K817" s="470">
        <f t="shared" si="110"/>
        <v>9250</v>
      </c>
      <c r="L817" s="471"/>
      <c r="M817" s="472"/>
      <c r="N817" s="471"/>
      <c r="O817" s="472"/>
      <c r="P817" s="471"/>
      <c r="Q817" s="472"/>
      <c r="R817" s="471">
        <v>28</v>
      </c>
      <c r="S817" s="472">
        <f t="shared" si="101"/>
        <v>1036</v>
      </c>
      <c r="T817" s="471">
        <v>28</v>
      </c>
      <c r="U817" s="472">
        <f t="shared" si="102"/>
        <v>1036</v>
      </c>
      <c r="V817" s="471">
        <v>28</v>
      </c>
      <c r="W817" s="472">
        <f t="shared" si="103"/>
        <v>1036</v>
      </c>
      <c r="X817" s="471">
        <v>28</v>
      </c>
      <c r="Y817" s="472">
        <f t="shared" si="104"/>
        <v>1036</v>
      </c>
      <c r="Z817" s="471">
        <v>28</v>
      </c>
      <c r="AA817" s="472">
        <f t="shared" si="105"/>
        <v>1036</v>
      </c>
      <c r="AB817" s="471">
        <v>28</v>
      </c>
      <c r="AC817" s="472">
        <f t="shared" si="106"/>
        <v>1036</v>
      </c>
      <c r="AD817" s="471">
        <v>28</v>
      </c>
      <c r="AE817" s="472">
        <f t="shared" si="107"/>
        <v>1036</v>
      </c>
      <c r="AF817" s="471">
        <v>27</v>
      </c>
      <c r="AG817" s="472">
        <f t="shared" si="108"/>
        <v>999</v>
      </c>
      <c r="AH817" s="473">
        <v>27</v>
      </c>
      <c r="AI817" s="474">
        <f t="shared" si="109"/>
        <v>999</v>
      </c>
    </row>
    <row r="818" spans="2:35">
      <c r="B818" s="484"/>
      <c r="C818" s="465" t="s">
        <v>3233</v>
      </c>
      <c r="D818" s="468"/>
      <c r="E818" s="930">
        <v>2400</v>
      </c>
      <c r="F818" s="467" t="s">
        <v>108</v>
      </c>
      <c r="G818" s="468" t="s">
        <v>3171</v>
      </c>
      <c r="H818" s="468"/>
      <c r="I818" s="803" t="s">
        <v>3172</v>
      </c>
      <c r="J818" s="469">
        <v>11</v>
      </c>
      <c r="K818" s="470">
        <f t="shared" si="110"/>
        <v>26400</v>
      </c>
      <c r="L818" s="471"/>
      <c r="M818" s="472"/>
      <c r="N818" s="471"/>
      <c r="O818" s="472"/>
      <c r="P818" s="471"/>
      <c r="Q818" s="472"/>
      <c r="R818" s="471">
        <v>267</v>
      </c>
      <c r="S818" s="472">
        <f t="shared" si="101"/>
        <v>2937</v>
      </c>
      <c r="T818" s="471">
        <v>267</v>
      </c>
      <c r="U818" s="472">
        <f t="shared" si="102"/>
        <v>2937</v>
      </c>
      <c r="V818" s="471">
        <v>267</v>
      </c>
      <c r="W818" s="472">
        <f t="shared" si="103"/>
        <v>2937</v>
      </c>
      <c r="X818" s="471">
        <v>267</v>
      </c>
      <c r="Y818" s="472">
        <f t="shared" si="104"/>
        <v>2937</v>
      </c>
      <c r="Z818" s="471">
        <v>267</v>
      </c>
      <c r="AA818" s="472">
        <f t="shared" si="105"/>
        <v>2937</v>
      </c>
      <c r="AB818" s="471">
        <v>267</v>
      </c>
      <c r="AC818" s="472">
        <f t="shared" si="106"/>
        <v>2937</v>
      </c>
      <c r="AD818" s="471">
        <v>267</v>
      </c>
      <c r="AE818" s="472">
        <f t="shared" si="107"/>
        <v>2937</v>
      </c>
      <c r="AF818" s="471">
        <v>267</v>
      </c>
      <c r="AG818" s="472">
        <f t="shared" si="108"/>
        <v>2937</v>
      </c>
      <c r="AH818" s="473">
        <v>264</v>
      </c>
      <c r="AI818" s="474">
        <f t="shared" si="109"/>
        <v>2904</v>
      </c>
    </row>
    <row r="819" spans="2:35">
      <c r="B819" s="484"/>
      <c r="C819" s="465" t="s">
        <v>3234</v>
      </c>
      <c r="D819" s="468"/>
      <c r="E819" s="930">
        <v>48</v>
      </c>
      <c r="F819" s="467" t="s">
        <v>108</v>
      </c>
      <c r="G819" s="468" t="s">
        <v>3171</v>
      </c>
      <c r="H819" s="468"/>
      <c r="I819" s="803" t="s">
        <v>3172</v>
      </c>
      <c r="J819" s="469">
        <v>80</v>
      </c>
      <c r="K819" s="470">
        <f t="shared" si="110"/>
        <v>3840</v>
      </c>
      <c r="L819" s="471"/>
      <c r="M819" s="472"/>
      <c r="N819" s="471"/>
      <c r="O819" s="472"/>
      <c r="P819" s="471"/>
      <c r="Q819" s="472"/>
      <c r="R819" s="471">
        <v>5</v>
      </c>
      <c r="S819" s="472">
        <f t="shared" si="101"/>
        <v>400</v>
      </c>
      <c r="T819" s="471">
        <v>5</v>
      </c>
      <c r="U819" s="472">
        <f t="shared" si="102"/>
        <v>400</v>
      </c>
      <c r="V819" s="471">
        <v>5</v>
      </c>
      <c r="W819" s="472">
        <f t="shared" si="103"/>
        <v>400</v>
      </c>
      <c r="X819" s="471">
        <v>5</v>
      </c>
      <c r="Y819" s="472">
        <f t="shared" si="104"/>
        <v>400</v>
      </c>
      <c r="Z819" s="471">
        <v>5</v>
      </c>
      <c r="AA819" s="472">
        <f t="shared" si="105"/>
        <v>400</v>
      </c>
      <c r="AB819" s="471">
        <v>5</v>
      </c>
      <c r="AC819" s="472">
        <f t="shared" si="106"/>
        <v>400</v>
      </c>
      <c r="AD819" s="471">
        <v>5</v>
      </c>
      <c r="AE819" s="472">
        <f t="shared" si="107"/>
        <v>400</v>
      </c>
      <c r="AF819" s="471">
        <v>5</v>
      </c>
      <c r="AG819" s="472">
        <f t="shared" si="108"/>
        <v>400</v>
      </c>
      <c r="AH819" s="473">
        <v>8</v>
      </c>
      <c r="AI819" s="474">
        <f t="shared" si="109"/>
        <v>640</v>
      </c>
    </row>
    <row r="820" spans="2:35">
      <c r="B820" s="484"/>
      <c r="C820" s="465" t="s">
        <v>3235</v>
      </c>
      <c r="D820" s="468"/>
      <c r="E820" s="930">
        <v>100</v>
      </c>
      <c r="F820" s="467" t="s">
        <v>1048</v>
      </c>
      <c r="G820" s="468" t="s">
        <v>3171</v>
      </c>
      <c r="H820" s="468"/>
      <c r="I820" s="803" t="s">
        <v>3172</v>
      </c>
      <c r="J820" s="469">
        <v>303</v>
      </c>
      <c r="K820" s="470">
        <f t="shared" si="110"/>
        <v>30300</v>
      </c>
      <c r="L820" s="471"/>
      <c r="M820" s="472"/>
      <c r="N820" s="471"/>
      <c r="O820" s="472"/>
      <c r="P820" s="471"/>
      <c r="Q820" s="472"/>
      <c r="R820" s="471">
        <v>11</v>
      </c>
      <c r="S820" s="472">
        <f t="shared" si="101"/>
        <v>3333</v>
      </c>
      <c r="T820" s="471">
        <v>11</v>
      </c>
      <c r="U820" s="472">
        <f t="shared" si="102"/>
        <v>3333</v>
      </c>
      <c r="V820" s="471">
        <v>11</v>
      </c>
      <c r="W820" s="472">
        <f t="shared" si="103"/>
        <v>3333</v>
      </c>
      <c r="X820" s="471">
        <v>11</v>
      </c>
      <c r="Y820" s="472">
        <f t="shared" si="104"/>
        <v>3333</v>
      </c>
      <c r="Z820" s="471">
        <v>11</v>
      </c>
      <c r="AA820" s="472">
        <f t="shared" si="105"/>
        <v>3333</v>
      </c>
      <c r="AB820" s="471">
        <v>11</v>
      </c>
      <c r="AC820" s="472">
        <f t="shared" si="106"/>
        <v>3333</v>
      </c>
      <c r="AD820" s="471">
        <v>11</v>
      </c>
      <c r="AE820" s="472">
        <f t="shared" si="107"/>
        <v>3333</v>
      </c>
      <c r="AF820" s="471">
        <v>11</v>
      </c>
      <c r="AG820" s="472">
        <f t="shared" si="108"/>
        <v>3333</v>
      </c>
      <c r="AH820" s="473">
        <v>12</v>
      </c>
      <c r="AI820" s="474">
        <f t="shared" si="109"/>
        <v>3636</v>
      </c>
    </row>
    <row r="821" spans="2:35">
      <c r="B821" s="484"/>
      <c r="C821" s="465" t="s">
        <v>3236</v>
      </c>
      <c r="D821" s="468"/>
      <c r="E821" s="930">
        <v>200</v>
      </c>
      <c r="F821" s="467" t="s">
        <v>108</v>
      </c>
      <c r="G821" s="468" t="s">
        <v>3171</v>
      </c>
      <c r="H821" s="468"/>
      <c r="I821" s="803" t="s">
        <v>3172</v>
      </c>
      <c r="J821" s="469">
        <v>30</v>
      </c>
      <c r="K821" s="470">
        <f t="shared" si="110"/>
        <v>6000</v>
      </c>
      <c r="L821" s="471"/>
      <c r="M821" s="472"/>
      <c r="N821" s="471"/>
      <c r="O821" s="472"/>
      <c r="P821" s="471"/>
      <c r="Q821" s="472"/>
      <c r="R821" s="471">
        <v>22</v>
      </c>
      <c r="S821" s="472">
        <f t="shared" si="101"/>
        <v>660</v>
      </c>
      <c r="T821" s="471">
        <v>22</v>
      </c>
      <c r="U821" s="472">
        <f t="shared" si="102"/>
        <v>660</v>
      </c>
      <c r="V821" s="471">
        <v>22</v>
      </c>
      <c r="W821" s="472">
        <f t="shared" si="103"/>
        <v>660</v>
      </c>
      <c r="X821" s="471">
        <v>22</v>
      </c>
      <c r="Y821" s="472">
        <f t="shared" si="104"/>
        <v>660</v>
      </c>
      <c r="Z821" s="471">
        <v>22</v>
      </c>
      <c r="AA821" s="472">
        <f t="shared" si="105"/>
        <v>660</v>
      </c>
      <c r="AB821" s="471">
        <v>22</v>
      </c>
      <c r="AC821" s="472">
        <f t="shared" si="106"/>
        <v>660</v>
      </c>
      <c r="AD821" s="471">
        <v>22</v>
      </c>
      <c r="AE821" s="472">
        <f t="shared" si="107"/>
        <v>660</v>
      </c>
      <c r="AF821" s="471">
        <v>22</v>
      </c>
      <c r="AG821" s="472">
        <f t="shared" si="108"/>
        <v>660</v>
      </c>
      <c r="AH821" s="473">
        <v>24</v>
      </c>
      <c r="AI821" s="474">
        <f t="shared" si="109"/>
        <v>720</v>
      </c>
    </row>
    <row r="822" spans="2:35">
      <c r="B822" s="484"/>
      <c r="C822" s="465" t="s">
        <v>3237</v>
      </c>
      <c r="D822" s="468"/>
      <c r="E822" s="930">
        <v>3</v>
      </c>
      <c r="F822" s="467" t="s">
        <v>2742</v>
      </c>
      <c r="G822" s="468" t="s">
        <v>3171</v>
      </c>
      <c r="H822" s="468"/>
      <c r="I822" s="803" t="s">
        <v>3172</v>
      </c>
      <c r="J822" s="469">
        <v>20</v>
      </c>
      <c r="K822" s="470">
        <f t="shared" si="110"/>
        <v>60</v>
      </c>
      <c r="L822" s="471"/>
      <c r="M822" s="472"/>
      <c r="N822" s="471"/>
      <c r="O822" s="472"/>
      <c r="P822" s="471"/>
      <c r="Q822" s="472"/>
      <c r="R822" s="471">
        <v>1</v>
      </c>
      <c r="S822" s="472">
        <f t="shared" si="101"/>
        <v>20</v>
      </c>
      <c r="T822" s="471">
        <v>1</v>
      </c>
      <c r="U822" s="472">
        <f t="shared" si="102"/>
        <v>20</v>
      </c>
      <c r="V822" s="471">
        <v>1</v>
      </c>
      <c r="W822" s="472">
        <f t="shared" si="103"/>
        <v>20</v>
      </c>
      <c r="X822" s="471"/>
      <c r="Y822" s="472">
        <f t="shared" si="104"/>
        <v>0</v>
      </c>
      <c r="Z822" s="471"/>
      <c r="AA822" s="472">
        <f t="shared" si="105"/>
        <v>0</v>
      </c>
      <c r="AB822" s="471"/>
      <c r="AC822" s="472">
        <f t="shared" si="106"/>
        <v>0</v>
      </c>
      <c r="AD822" s="471"/>
      <c r="AE822" s="472">
        <f t="shared" si="107"/>
        <v>0</v>
      </c>
      <c r="AF822" s="471"/>
      <c r="AG822" s="472">
        <f t="shared" si="108"/>
        <v>0</v>
      </c>
      <c r="AH822" s="473"/>
      <c r="AI822" s="474">
        <f t="shared" si="109"/>
        <v>0</v>
      </c>
    </row>
    <row r="823" spans="2:35">
      <c r="B823" s="484"/>
      <c r="C823" s="465" t="s">
        <v>3238</v>
      </c>
      <c r="D823" s="468"/>
      <c r="E823" s="930">
        <v>12</v>
      </c>
      <c r="F823" s="467" t="s">
        <v>108</v>
      </c>
      <c r="G823" s="468" t="s">
        <v>3171</v>
      </c>
      <c r="H823" s="468"/>
      <c r="I823" s="803" t="s">
        <v>3172</v>
      </c>
      <c r="J823" s="469">
        <v>88</v>
      </c>
      <c r="K823" s="470">
        <f t="shared" si="110"/>
        <v>1056</v>
      </c>
      <c r="L823" s="471"/>
      <c r="M823" s="472"/>
      <c r="N823" s="471"/>
      <c r="O823" s="472"/>
      <c r="P823" s="471"/>
      <c r="Q823" s="472"/>
      <c r="R823" s="471">
        <v>1</v>
      </c>
      <c r="S823" s="472">
        <f t="shared" si="101"/>
        <v>88</v>
      </c>
      <c r="T823" s="471">
        <v>1</v>
      </c>
      <c r="U823" s="472">
        <f t="shared" si="102"/>
        <v>88</v>
      </c>
      <c r="V823" s="471">
        <v>1</v>
      </c>
      <c r="W823" s="472">
        <f t="shared" si="103"/>
        <v>88</v>
      </c>
      <c r="X823" s="471">
        <v>1</v>
      </c>
      <c r="Y823" s="472">
        <f t="shared" si="104"/>
        <v>88</v>
      </c>
      <c r="Z823" s="471">
        <v>1</v>
      </c>
      <c r="AA823" s="472">
        <f t="shared" si="105"/>
        <v>88</v>
      </c>
      <c r="AB823" s="471">
        <v>1</v>
      </c>
      <c r="AC823" s="472">
        <f t="shared" si="106"/>
        <v>88</v>
      </c>
      <c r="AD823" s="471">
        <v>2</v>
      </c>
      <c r="AE823" s="472">
        <f t="shared" si="107"/>
        <v>176</v>
      </c>
      <c r="AF823" s="471">
        <v>2</v>
      </c>
      <c r="AG823" s="472">
        <f t="shared" si="108"/>
        <v>176</v>
      </c>
      <c r="AH823" s="473">
        <v>2</v>
      </c>
      <c r="AI823" s="474">
        <f t="shared" si="109"/>
        <v>176</v>
      </c>
    </row>
    <row r="824" spans="2:35">
      <c r="B824" s="484"/>
      <c r="C824" s="465" t="s">
        <v>3239</v>
      </c>
      <c r="D824" s="468"/>
      <c r="E824" s="930">
        <v>600</v>
      </c>
      <c r="F824" s="467" t="s">
        <v>2742</v>
      </c>
      <c r="G824" s="468" t="s">
        <v>3171</v>
      </c>
      <c r="H824" s="468"/>
      <c r="I824" s="803" t="s">
        <v>3172</v>
      </c>
      <c r="J824" s="469">
        <v>107</v>
      </c>
      <c r="K824" s="470">
        <f t="shared" si="110"/>
        <v>64200</v>
      </c>
      <c r="L824" s="471"/>
      <c r="M824" s="472"/>
      <c r="N824" s="471"/>
      <c r="O824" s="472"/>
      <c r="P824" s="471"/>
      <c r="Q824" s="472"/>
      <c r="R824" s="471">
        <v>67</v>
      </c>
      <c r="S824" s="472">
        <f t="shared" si="101"/>
        <v>7169</v>
      </c>
      <c r="T824" s="471">
        <v>67</v>
      </c>
      <c r="U824" s="472">
        <f t="shared" si="102"/>
        <v>7169</v>
      </c>
      <c r="V824" s="471">
        <v>67</v>
      </c>
      <c r="W824" s="472">
        <f t="shared" si="103"/>
        <v>7169</v>
      </c>
      <c r="X824" s="471">
        <v>67</v>
      </c>
      <c r="Y824" s="472">
        <f t="shared" si="104"/>
        <v>7169</v>
      </c>
      <c r="Z824" s="471">
        <v>67</v>
      </c>
      <c r="AA824" s="472">
        <f t="shared" si="105"/>
        <v>7169</v>
      </c>
      <c r="AB824" s="471">
        <v>67</v>
      </c>
      <c r="AC824" s="472">
        <f t="shared" si="106"/>
        <v>7169</v>
      </c>
      <c r="AD824" s="471">
        <v>67</v>
      </c>
      <c r="AE824" s="472">
        <f t="shared" si="107"/>
        <v>7169</v>
      </c>
      <c r="AF824" s="471">
        <v>67</v>
      </c>
      <c r="AG824" s="472">
        <f t="shared" si="108"/>
        <v>7169</v>
      </c>
      <c r="AH824" s="473">
        <v>64</v>
      </c>
      <c r="AI824" s="474">
        <f t="shared" si="109"/>
        <v>6848</v>
      </c>
    </row>
    <row r="825" spans="2:35">
      <c r="B825" s="484"/>
      <c r="C825" s="465" t="s">
        <v>3240</v>
      </c>
      <c r="D825" s="468"/>
      <c r="E825" s="930">
        <v>4460</v>
      </c>
      <c r="F825" s="467" t="s">
        <v>2742</v>
      </c>
      <c r="G825" s="468" t="s">
        <v>3171</v>
      </c>
      <c r="H825" s="468"/>
      <c r="I825" s="803" t="s">
        <v>3172</v>
      </c>
      <c r="J825" s="469">
        <v>40</v>
      </c>
      <c r="K825" s="470">
        <f t="shared" si="110"/>
        <v>178400</v>
      </c>
      <c r="L825" s="471"/>
      <c r="M825" s="472"/>
      <c r="N825" s="471"/>
      <c r="O825" s="472"/>
      <c r="P825" s="471"/>
      <c r="Q825" s="472"/>
      <c r="R825" s="471">
        <v>496</v>
      </c>
      <c r="S825" s="472">
        <f t="shared" si="101"/>
        <v>19840</v>
      </c>
      <c r="T825" s="471">
        <v>496</v>
      </c>
      <c r="U825" s="472">
        <f t="shared" si="102"/>
        <v>19840</v>
      </c>
      <c r="V825" s="471">
        <v>496</v>
      </c>
      <c r="W825" s="472">
        <f t="shared" si="103"/>
        <v>19840</v>
      </c>
      <c r="X825" s="471">
        <v>496</v>
      </c>
      <c r="Y825" s="472">
        <f t="shared" si="104"/>
        <v>19840</v>
      </c>
      <c r="Z825" s="471">
        <v>496</v>
      </c>
      <c r="AA825" s="472">
        <f t="shared" si="105"/>
        <v>19840</v>
      </c>
      <c r="AB825" s="471">
        <v>495</v>
      </c>
      <c r="AC825" s="472">
        <f t="shared" si="106"/>
        <v>19800</v>
      </c>
      <c r="AD825" s="471">
        <v>495</v>
      </c>
      <c r="AE825" s="472">
        <f t="shared" si="107"/>
        <v>19800</v>
      </c>
      <c r="AF825" s="471">
        <v>495</v>
      </c>
      <c r="AG825" s="472">
        <f t="shared" si="108"/>
        <v>19800</v>
      </c>
      <c r="AH825" s="473">
        <v>495</v>
      </c>
      <c r="AI825" s="474">
        <f t="shared" si="109"/>
        <v>19800</v>
      </c>
    </row>
    <row r="826" spans="2:35">
      <c r="B826" s="484"/>
      <c r="C826" s="465" t="s">
        <v>3241</v>
      </c>
      <c r="D826" s="468"/>
      <c r="E826" s="930">
        <v>60</v>
      </c>
      <c r="F826" s="467" t="s">
        <v>108</v>
      </c>
      <c r="G826" s="468" t="s">
        <v>3171</v>
      </c>
      <c r="H826" s="468"/>
      <c r="I826" s="803" t="s">
        <v>3172</v>
      </c>
      <c r="J826" s="469">
        <v>30</v>
      </c>
      <c r="K826" s="470">
        <f t="shared" si="110"/>
        <v>1800</v>
      </c>
      <c r="L826" s="471"/>
      <c r="M826" s="472"/>
      <c r="N826" s="471"/>
      <c r="O826" s="472"/>
      <c r="P826" s="471"/>
      <c r="Q826" s="472"/>
      <c r="R826" s="471">
        <v>7</v>
      </c>
      <c r="S826" s="472">
        <f t="shared" si="101"/>
        <v>210</v>
      </c>
      <c r="T826" s="471">
        <v>7</v>
      </c>
      <c r="U826" s="472">
        <f t="shared" si="102"/>
        <v>210</v>
      </c>
      <c r="V826" s="471">
        <v>7</v>
      </c>
      <c r="W826" s="472">
        <f t="shared" si="103"/>
        <v>210</v>
      </c>
      <c r="X826" s="471">
        <v>7</v>
      </c>
      <c r="Y826" s="472">
        <f t="shared" si="104"/>
        <v>210</v>
      </c>
      <c r="Z826" s="471">
        <v>7</v>
      </c>
      <c r="AA826" s="472">
        <f t="shared" si="105"/>
        <v>210</v>
      </c>
      <c r="AB826" s="471">
        <v>7</v>
      </c>
      <c r="AC826" s="472">
        <f t="shared" si="106"/>
        <v>210</v>
      </c>
      <c r="AD826" s="471">
        <v>7</v>
      </c>
      <c r="AE826" s="472">
        <f t="shared" si="107"/>
        <v>210</v>
      </c>
      <c r="AF826" s="471">
        <v>7</v>
      </c>
      <c r="AG826" s="472">
        <f t="shared" si="108"/>
        <v>210</v>
      </c>
      <c r="AH826" s="473">
        <v>4</v>
      </c>
      <c r="AI826" s="474">
        <f t="shared" si="109"/>
        <v>120</v>
      </c>
    </row>
    <row r="827" spans="2:35">
      <c r="B827" s="484"/>
      <c r="C827" s="465" t="s">
        <v>3242</v>
      </c>
      <c r="D827" s="468"/>
      <c r="E827" s="930">
        <v>700</v>
      </c>
      <c r="F827" s="467" t="s">
        <v>115</v>
      </c>
      <c r="G827" s="468" t="s">
        <v>3171</v>
      </c>
      <c r="H827" s="468"/>
      <c r="I827" s="803" t="s">
        <v>3172</v>
      </c>
      <c r="J827" s="469">
        <v>57</v>
      </c>
      <c r="K827" s="470">
        <f t="shared" si="110"/>
        <v>39900</v>
      </c>
      <c r="L827" s="471"/>
      <c r="M827" s="472"/>
      <c r="N827" s="471"/>
      <c r="O827" s="472"/>
      <c r="P827" s="471"/>
      <c r="Q827" s="472"/>
      <c r="R827" s="471">
        <v>78</v>
      </c>
      <c r="S827" s="472">
        <f t="shared" si="101"/>
        <v>4446</v>
      </c>
      <c r="T827" s="471">
        <v>78</v>
      </c>
      <c r="U827" s="472">
        <f t="shared" si="102"/>
        <v>4446</v>
      </c>
      <c r="V827" s="471">
        <v>78</v>
      </c>
      <c r="W827" s="472">
        <f t="shared" si="103"/>
        <v>4446</v>
      </c>
      <c r="X827" s="471">
        <v>78</v>
      </c>
      <c r="Y827" s="472">
        <f t="shared" si="104"/>
        <v>4446</v>
      </c>
      <c r="Z827" s="471">
        <v>78</v>
      </c>
      <c r="AA827" s="472">
        <f t="shared" si="105"/>
        <v>4446</v>
      </c>
      <c r="AB827" s="471">
        <v>78</v>
      </c>
      <c r="AC827" s="472">
        <f t="shared" si="106"/>
        <v>4446</v>
      </c>
      <c r="AD827" s="471">
        <v>78</v>
      </c>
      <c r="AE827" s="472">
        <f t="shared" si="107"/>
        <v>4446</v>
      </c>
      <c r="AF827" s="471">
        <v>78</v>
      </c>
      <c r="AG827" s="472">
        <f t="shared" si="108"/>
        <v>4446</v>
      </c>
      <c r="AH827" s="473">
        <v>76</v>
      </c>
      <c r="AI827" s="474">
        <f t="shared" si="109"/>
        <v>4332</v>
      </c>
    </row>
    <row r="828" spans="2:35">
      <c r="B828" s="484"/>
      <c r="C828" s="465" t="s">
        <v>3243</v>
      </c>
      <c r="D828" s="468"/>
      <c r="E828" s="930">
        <v>200</v>
      </c>
      <c r="F828" s="467" t="s">
        <v>108</v>
      </c>
      <c r="G828" s="468" t="s">
        <v>3171</v>
      </c>
      <c r="H828" s="468"/>
      <c r="I828" s="803" t="s">
        <v>3172</v>
      </c>
      <c r="J828" s="469">
        <v>391</v>
      </c>
      <c r="K828" s="470">
        <f t="shared" si="110"/>
        <v>78200</v>
      </c>
      <c r="L828" s="471"/>
      <c r="M828" s="472"/>
      <c r="N828" s="471"/>
      <c r="O828" s="472"/>
      <c r="P828" s="471"/>
      <c r="Q828" s="472"/>
      <c r="R828" s="471">
        <v>22</v>
      </c>
      <c r="S828" s="472">
        <f t="shared" si="101"/>
        <v>8602</v>
      </c>
      <c r="T828" s="471">
        <v>22</v>
      </c>
      <c r="U828" s="472">
        <f t="shared" si="102"/>
        <v>8602</v>
      </c>
      <c r="V828" s="471">
        <v>22</v>
      </c>
      <c r="W828" s="472">
        <f t="shared" si="103"/>
        <v>8602</v>
      </c>
      <c r="X828" s="471">
        <v>22</v>
      </c>
      <c r="Y828" s="472">
        <f t="shared" si="104"/>
        <v>8602</v>
      </c>
      <c r="Z828" s="471">
        <v>22</v>
      </c>
      <c r="AA828" s="472">
        <f t="shared" si="105"/>
        <v>8602</v>
      </c>
      <c r="AB828" s="471">
        <v>22</v>
      </c>
      <c r="AC828" s="472">
        <f t="shared" si="106"/>
        <v>8602</v>
      </c>
      <c r="AD828" s="471">
        <v>22</v>
      </c>
      <c r="AE828" s="472">
        <f t="shared" si="107"/>
        <v>8602</v>
      </c>
      <c r="AF828" s="471">
        <v>22</v>
      </c>
      <c r="AG828" s="472">
        <f t="shared" si="108"/>
        <v>8602</v>
      </c>
      <c r="AH828" s="473">
        <v>24</v>
      </c>
      <c r="AI828" s="474">
        <f t="shared" si="109"/>
        <v>9384</v>
      </c>
    </row>
    <row r="829" spans="2:35">
      <c r="B829" s="484"/>
      <c r="C829" s="465" t="s">
        <v>3244</v>
      </c>
      <c r="D829" s="468"/>
      <c r="E829" s="930">
        <v>5</v>
      </c>
      <c r="F829" s="467" t="s">
        <v>115</v>
      </c>
      <c r="G829" s="468" t="s">
        <v>3171</v>
      </c>
      <c r="H829" s="468"/>
      <c r="I829" s="803" t="s">
        <v>3172</v>
      </c>
      <c r="J829" s="469">
        <v>84</v>
      </c>
      <c r="K829" s="470">
        <f t="shared" si="110"/>
        <v>420</v>
      </c>
      <c r="L829" s="471"/>
      <c r="M829" s="472"/>
      <c r="N829" s="471"/>
      <c r="O829" s="472"/>
      <c r="P829" s="471"/>
      <c r="Q829" s="472"/>
      <c r="R829" s="471">
        <v>1</v>
      </c>
      <c r="S829" s="472">
        <f t="shared" si="101"/>
        <v>84</v>
      </c>
      <c r="T829" s="471">
        <v>1</v>
      </c>
      <c r="U829" s="472">
        <f t="shared" si="102"/>
        <v>84</v>
      </c>
      <c r="V829" s="471">
        <v>1</v>
      </c>
      <c r="W829" s="472">
        <f t="shared" si="103"/>
        <v>84</v>
      </c>
      <c r="X829" s="471">
        <v>1</v>
      </c>
      <c r="Y829" s="472">
        <f t="shared" si="104"/>
        <v>84</v>
      </c>
      <c r="Z829" s="471">
        <v>1</v>
      </c>
      <c r="AA829" s="472">
        <f t="shared" si="105"/>
        <v>84</v>
      </c>
      <c r="AB829" s="471"/>
      <c r="AC829" s="472">
        <f t="shared" si="106"/>
        <v>0</v>
      </c>
      <c r="AD829" s="471"/>
      <c r="AE829" s="472">
        <f t="shared" si="107"/>
        <v>0</v>
      </c>
      <c r="AF829" s="471"/>
      <c r="AG829" s="472">
        <f t="shared" si="108"/>
        <v>0</v>
      </c>
      <c r="AH829" s="473"/>
      <c r="AI829" s="474">
        <f t="shared" si="109"/>
        <v>0</v>
      </c>
    </row>
    <row r="830" spans="2:35">
      <c r="B830" s="484"/>
      <c r="C830" s="465" t="s">
        <v>3245</v>
      </c>
      <c r="D830" s="468"/>
      <c r="E830" s="930">
        <v>70</v>
      </c>
      <c r="F830" s="467" t="s">
        <v>2742</v>
      </c>
      <c r="G830" s="468" t="s">
        <v>3171</v>
      </c>
      <c r="H830" s="468"/>
      <c r="I830" s="803" t="s">
        <v>3172</v>
      </c>
      <c r="J830" s="469">
        <v>144</v>
      </c>
      <c r="K830" s="470">
        <f t="shared" si="110"/>
        <v>10080</v>
      </c>
      <c r="L830" s="471"/>
      <c r="M830" s="472"/>
      <c r="N830" s="471"/>
      <c r="O830" s="472"/>
      <c r="P830" s="471"/>
      <c r="Q830" s="472"/>
      <c r="R830" s="471">
        <v>8</v>
      </c>
      <c r="S830" s="472">
        <f t="shared" si="101"/>
        <v>1152</v>
      </c>
      <c r="T830" s="471">
        <v>8</v>
      </c>
      <c r="U830" s="472">
        <f t="shared" si="102"/>
        <v>1152</v>
      </c>
      <c r="V830" s="471">
        <v>8</v>
      </c>
      <c r="W830" s="472">
        <f t="shared" si="103"/>
        <v>1152</v>
      </c>
      <c r="X830" s="471">
        <v>8</v>
      </c>
      <c r="Y830" s="472">
        <f t="shared" si="104"/>
        <v>1152</v>
      </c>
      <c r="Z830" s="471">
        <v>8</v>
      </c>
      <c r="AA830" s="472">
        <f t="shared" si="105"/>
        <v>1152</v>
      </c>
      <c r="AB830" s="471">
        <v>8</v>
      </c>
      <c r="AC830" s="472">
        <f t="shared" si="106"/>
        <v>1152</v>
      </c>
      <c r="AD830" s="471">
        <v>8</v>
      </c>
      <c r="AE830" s="472">
        <f t="shared" si="107"/>
        <v>1152</v>
      </c>
      <c r="AF830" s="471">
        <v>7</v>
      </c>
      <c r="AG830" s="472">
        <f t="shared" si="108"/>
        <v>1008</v>
      </c>
      <c r="AH830" s="473">
        <v>7</v>
      </c>
      <c r="AI830" s="474">
        <f t="shared" si="109"/>
        <v>1008</v>
      </c>
    </row>
    <row r="831" spans="2:35">
      <c r="B831" s="484"/>
      <c r="C831" s="465" t="s">
        <v>3246</v>
      </c>
      <c r="D831" s="468"/>
      <c r="E831" s="930">
        <v>8</v>
      </c>
      <c r="F831" s="467" t="s">
        <v>108</v>
      </c>
      <c r="G831" s="468" t="s">
        <v>3171</v>
      </c>
      <c r="H831" s="468"/>
      <c r="I831" s="803" t="s">
        <v>3172</v>
      </c>
      <c r="J831" s="469">
        <v>225</v>
      </c>
      <c r="K831" s="470">
        <f t="shared" si="110"/>
        <v>1800</v>
      </c>
      <c r="L831" s="471"/>
      <c r="M831" s="472"/>
      <c r="N831" s="471"/>
      <c r="O831" s="472"/>
      <c r="P831" s="471"/>
      <c r="Q831" s="472"/>
      <c r="R831" s="471">
        <v>1</v>
      </c>
      <c r="S831" s="472">
        <f t="shared" si="101"/>
        <v>225</v>
      </c>
      <c r="T831" s="471">
        <v>1</v>
      </c>
      <c r="U831" s="472">
        <f t="shared" si="102"/>
        <v>225</v>
      </c>
      <c r="V831" s="471">
        <v>1</v>
      </c>
      <c r="W831" s="472">
        <f t="shared" si="103"/>
        <v>225</v>
      </c>
      <c r="X831" s="471">
        <v>1</v>
      </c>
      <c r="Y831" s="472">
        <f t="shared" si="104"/>
        <v>225</v>
      </c>
      <c r="Z831" s="471">
        <v>1</v>
      </c>
      <c r="AA831" s="472">
        <f t="shared" si="105"/>
        <v>225</v>
      </c>
      <c r="AB831" s="471">
        <v>1</v>
      </c>
      <c r="AC831" s="472">
        <f t="shared" si="106"/>
        <v>225</v>
      </c>
      <c r="AD831" s="471">
        <v>1</v>
      </c>
      <c r="AE831" s="472">
        <f t="shared" si="107"/>
        <v>225</v>
      </c>
      <c r="AF831" s="471">
        <v>1</v>
      </c>
      <c r="AG831" s="472">
        <f t="shared" si="108"/>
        <v>225</v>
      </c>
      <c r="AH831" s="473"/>
      <c r="AI831" s="474">
        <f t="shared" si="109"/>
        <v>0</v>
      </c>
    </row>
    <row r="832" spans="2:35">
      <c r="B832" s="484"/>
      <c r="C832" s="465" t="s">
        <v>3247</v>
      </c>
      <c r="D832" s="468"/>
      <c r="E832" s="930">
        <v>30</v>
      </c>
      <c r="F832" s="467" t="s">
        <v>2742</v>
      </c>
      <c r="G832" s="468" t="s">
        <v>3171</v>
      </c>
      <c r="H832" s="468"/>
      <c r="I832" s="803" t="s">
        <v>3172</v>
      </c>
      <c r="J832" s="469">
        <v>226</v>
      </c>
      <c r="K832" s="470">
        <f t="shared" si="110"/>
        <v>6780</v>
      </c>
      <c r="L832" s="471"/>
      <c r="M832" s="472"/>
      <c r="N832" s="471"/>
      <c r="O832" s="472"/>
      <c r="P832" s="471"/>
      <c r="Q832" s="472"/>
      <c r="R832" s="471">
        <v>3</v>
      </c>
      <c r="S832" s="472">
        <f t="shared" si="101"/>
        <v>678</v>
      </c>
      <c r="T832" s="471">
        <v>3</v>
      </c>
      <c r="U832" s="472">
        <f t="shared" si="102"/>
        <v>678</v>
      </c>
      <c r="V832" s="471">
        <v>3</v>
      </c>
      <c r="W832" s="472">
        <f t="shared" si="103"/>
        <v>678</v>
      </c>
      <c r="X832" s="471">
        <v>3</v>
      </c>
      <c r="Y832" s="472">
        <f t="shared" si="104"/>
        <v>678</v>
      </c>
      <c r="Z832" s="471">
        <v>3</v>
      </c>
      <c r="AA832" s="472">
        <f t="shared" si="105"/>
        <v>678</v>
      </c>
      <c r="AB832" s="471">
        <v>3</v>
      </c>
      <c r="AC832" s="472">
        <f t="shared" si="106"/>
        <v>678</v>
      </c>
      <c r="AD832" s="471">
        <v>3</v>
      </c>
      <c r="AE832" s="472">
        <f t="shared" si="107"/>
        <v>678</v>
      </c>
      <c r="AF832" s="471">
        <v>3</v>
      </c>
      <c r="AG832" s="472">
        <f t="shared" si="108"/>
        <v>678</v>
      </c>
      <c r="AH832" s="473">
        <v>6</v>
      </c>
      <c r="AI832" s="474">
        <f t="shared" si="109"/>
        <v>1356</v>
      </c>
    </row>
    <row r="833" spans="2:35">
      <c r="B833" s="484"/>
      <c r="C833" s="465" t="s">
        <v>3248</v>
      </c>
      <c r="D833" s="468"/>
      <c r="E833" s="930">
        <v>150</v>
      </c>
      <c r="F833" s="467" t="s">
        <v>2742</v>
      </c>
      <c r="G833" s="468" t="s">
        <v>3171</v>
      </c>
      <c r="H833" s="468"/>
      <c r="I833" s="803" t="s">
        <v>3172</v>
      </c>
      <c r="J833" s="469">
        <v>216</v>
      </c>
      <c r="K833" s="470">
        <f t="shared" si="110"/>
        <v>32400</v>
      </c>
      <c r="L833" s="471"/>
      <c r="M833" s="472"/>
      <c r="N833" s="471"/>
      <c r="O833" s="472"/>
      <c r="P833" s="471"/>
      <c r="Q833" s="472"/>
      <c r="R833" s="471">
        <v>17</v>
      </c>
      <c r="S833" s="472">
        <f t="shared" si="101"/>
        <v>3672</v>
      </c>
      <c r="T833" s="471">
        <v>17</v>
      </c>
      <c r="U833" s="472">
        <f t="shared" si="102"/>
        <v>3672</v>
      </c>
      <c r="V833" s="471">
        <v>17</v>
      </c>
      <c r="W833" s="472">
        <f t="shared" si="103"/>
        <v>3672</v>
      </c>
      <c r="X833" s="471">
        <v>17</v>
      </c>
      <c r="Y833" s="472">
        <f t="shared" si="104"/>
        <v>3672</v>
      </c>
      <c r="Z833" s="471">
        <v>17</v>
      </c>
      <c r="AA833" s="472">
        <f t="shared" si="105"/>
        <v>3672</v>
      </c>
      <c r="AB833" s="471">
        <v>17</v>
      </c>
      <c r="AC833" s="472">
        <f t="shared" si="106"/>
        <v>3672</v>
      </c>
      <c r="AD833" s="471">
        <v>16</v>
      </c>
      <c r="AE833" s="472">
        <f t="shared" si="107"/>
        <v>3456</v>
      </c>
      <c r="AF833" s="471">
        <v>16</v>
      </c>
      <c r="AG833" s="472">
        <f t="shared" si="108"/>
        <v>3456</v>
      </c>
      <c r="AH833" s="473">
        <v>16</v>
      </c>
      <c r="AI833" s="474">
        <f t="shared" si="109"/>
        <v>3456</v>
      </c>
    </row>
    <row r="834" spans="2:35">
      <c r="B834" s="484"/>
      <c r="C834" s="483" t="s">
        <v>3249</v>
      </c>
      <c r="D834" s="468"/>
      <c r="E834" s="930">
        <v>200</v>
      </c>
      <c r="F834" s="467" t="s">
        <v>2742</v>
      </c>
      <c r="G834" s="468" t="s">
        <v>3171</v>
      </c>
      <c r="H834" s="468"/>
      <c r="I834" s="803" t="s">
        <v>3172</v>
      </c>
      <c r="J834" s="469">
        <v>47</v>
      </c>
      <c r="K834" s="470">
        <f t="shared" si="110"/>
        <v>9400</v>
      </c>
      <c r="L834" s="471"/>
      <c r="M834" s="472"/>
      <c r="N834" s="471"/>
      <c r="O834" s="472"/>
      <c r="P834" s="471"/>
      <c r="Q834" s="472"/>
      <c r="R834" s="471">
        <v>22</v>
      </c>
      <c r="S834" s="472">
        <f t="shared" si="101"/>
        <v>1034</v>
      </c>
      <c r="T834" s="471">
        <v>22</v>
      </c>
      <c r="U834" s="472">
        <f t="shared" si="102"/>
        <v>1034</v>
      </c>
      <c r="V834" s="471">
        <v>22</v>
      </c>
      <c r="W834" s="472">
        <f t="shared" si="103"/>
        <v>1034</v>
      </c>
      <c r="X834" s="471">
        <v>22</v>
      </c>
      <c r="Y834" s="472">
        <f t="shared" si="104"/>
        <v>1034</v>
      </c>
      <c r="Z834" s="471">
        <v>22</v>
      </c>
      <c r="AA834" s="472">
        <f t="shared" si="105"/>
        <v>1034</v>
      </c>
      <c r="AB834" s="471">
        <v>22</v>
      </c>
      <c r="AC834" s="472">
        <f t="shared" si="106"/>
        <v>1034</v>
      </c>
      <c r="AD834" s="471">
        <v>23</v>
      </c>
      <c r="AE834" s="472">
        <f t="shared" si="107"/>
        <v>1081</v>
      </c>
      <c r="AF834" s="471">
        <v>23</v>
      </c>
      <c r="AG834" s="472">
        <f t="shared" si="108"/>
        <v>1081</v>
      </c>
      <c r="AH834" s="473">
        <v>22</v>
      </c>
      <c r="AI834" s="474">
        <f t="shared" si="109"/>
        <v>1034</v>
      </c>
    </row>
    <row r="835" spans="2:35">
      <c r="B835" s="399"/>
      <c r="C835" s="485" t="s">
        <v>3250</v>
      </c>
      <c r="D835" s="398"/>
      <c r="E835" s="927">
        <v>120</v>
      </c>
      <c r="F835" s="398" t="s">
        <v>3251</v>
      </c>
      <c r="G835" s="399" t="s">
        <v>2663</v>
      </c>
      <c r="H835" s="398"/>
      <c r="I835" s="402" t="s">
        <v>2487</v>
      </c>
      <c r="J835" s="486">
        <v>300</v>
      </c>
      <c r="K835" s="487">
        <f>E835*J835</f>
        <v>36000</v>
      </c>
      <c r="L835" s="330"/>
      <c r="M835" s="402"/>
      <c r="N835" s="330"/>
      <c r="O835" s="402"/>
      <c r="P835" s="330"/>
      <c r="Q835" s="402"/>
      <c r="R835" s="330"/>
      <c r="S835" s="402"/>
      <c r="T835" s="330"/>
      <c r="U835" s="402"/>
      <c r="V835" s="330"/>
      <c r="W835" s="402"/>
      <c r="X835" s="330">
        <v>60</v>
      </c>
      <c r="Y835" s="402">
        <v>18000</v>
      </c>
      <c r="Z835" s="330"/>
      <c r="AA835" s="402"/>
      <c r="AB835" s="330"/>
      <c r="AC835" s="402"/>
      <c r="AD835" s="330">
        <v>60</v>
      </c>
      <c r="AE835" s="402">
        <v>18000</v>
      </c>
      <c r="AF835" s="330"/>
      <c r="AG835" s="402"/>
      <c r="AH835" s="330"/>
      <c r="AI835" s="402"/>
    </row>
    <row r="836" spans="2:35" ht="22.5">
      <c r="B836" s="399"/>
      <c r="C836" s="433" t="s">
        <v>3252</v>
      </c>
      <c r="D836" s="350"/>
      <c r="E836" s="927">
        <v>100</v>
      </c>
      <c r="F836" s="350" t="s">
        <v>3251</v>
      </c>
      <c r="G836" s="350" t="s">
        <v>2540</v>
      </c>
      <c r="H836" s="350"/>
      <c r="I836" s="352" t="s">
        <v>3253</v>
      </c>
      <c r="J836" s="352">
        <v>300</v>
      </c>
      <c r="K836" s="326">
        <f>E836*J836</f>
        <v>30000</v>
      </c>
      <c r="L836" s="330">
        <v>8</v>
      </c>
      <c r="M836" s="352">
        <f>+L836*J836</f>
        <v>2400</v>
      </c>
      <c r="N836" s="330">
        <v>8</v>
      </c>
      <c r="O836" s="352">
        <f>+N836*J836</f>
        <v>2400</v>
      </c>
      <c r="P836" s="330">
        <v>8</v>
      </c>
      <c r="Q836" s="352">
        <f>+P836*J836</f>
        <v>2400</v>
      </c>
      <c r="R836" s="330">
        <v>8</v>
      </c>
      <c r="S836" s="352">
        <f>+R836*J836</f>
        <v>2400</v>
      </c>
      <c r="T836" s="330">
        <v>8</v>
      </c>
      <c r="U836" s="352">
        <f>+T836*J836</f>
        <v>2400</v>
      </c>
      <c r="V836" s="330">
        <v>8</v>
      </c>
      <c r="W836" s="352">
        <f>+V836*J836</f>
        <v>2400</v>
      </c>
      <c r="X836" s="330">
        <v>8</v>
      </c>
      <c r="Y836" s="352">
        <f>+X836*J836</f>
        <v>2400</v>
      </c>
      <c r="Z836" s="330">
        <v>8</v>
      </c>
      <c r="AA836" s="352">
        <f>+Z836*J836</f>
        <v>2400</v>
      </c>
      <c r="AB836" s="330">
        <v>9</v>
      </c>
      <c r="AC836" s="352">
        <f>+AB836*J836</f>
        <v>2700</v>
      </c>
      <c r="AD836" s="330">
        <v>9</v>
      </c>
      <c r="AE836" s="352">
        <f>+AD836*J836</f>
        <v>2700</v>
      </c>
      <c r="AF836" s="330">
        <v>9</v>
      </c>
      <c r="AG836" s="352">
        <f>+AF836*J836</f>
        <v>2700</v>
      </c>
      <c r="AH836" s="330">
        <v>9</v>
      </c>
      <c r="AI836" s="352">
        <f>+AH836*J836</f>
        <v>2700</v>
      </c>
    </row>
    <row r="837" spans="2:35" ht="22.5">
      <c r="B837" s="399"/>
      <c r="C837" s="404" t="s">
        <v>3254</v>
      </c>
      <c r="D837" s="360"/>
      <c r="E837" s="927">
        <v>125</v>
      </c>
      <c r="F837" s="360" t="s">
        <v>3255</v>
      </c>
      <c r="G837" s="360" t="s">
        <v>3256</v>
      </c>
      <c r="H837" s="360"/>
      <c r="I837" s="363" t="s">
        <v>2559</v>
      </c>
      <c r="J837" s="363">
        <v>290</v>
      </c>
      <c r="K837" s="326">
        <f t="shared" ref="K837:K844" si="111">J837*E837</f>
        <v>36250</v>
      </c>
      <c r="L837" s="330"/>
      <c r="M837" s="363"/>
      <c r="N837" s="330"/>
      <c r="O837" s="363"/>
      <c r="P837" s="330"/>
      <c r="Q837" s="363">
        <f>+P837*J837</f>
        <v>0</v>
      </c>
      <c r="R837" s="330">
        <v>80</v>
      </c>
      <c r="S837" s="406">
        <f>+J837*R837</f>
        <v>23200</v>
      </c>
      <c r="T837" s="330"/>
      <c r="U837" s="363"/>
      <c r="V837" s="330"/>
      <c r="W837" s="363"/>
      <c r="X837" s="330">
        <v>45</v>
      </c>
      <c r="Y837" s="363">
        <f>+X837*J837</f>
        <v>13050</v>
      </c>
      <c r="Z837" s="330"/>
      <c r="AA837" s="363"/>
      <c r="AB837" s="330"/>
      <c r="AC837" s="363"/>
      <c r="AD837" s="330"/>
      <c r="AE837" s="363"/>
      <c r="AF837" s="330"/>
      <c r="AG837" s="363"/>
      <c r="AH837" s="330"/>
      <c r="AI837" s="363"/>
    </row>
    <row r="838" spans="2:35" ht="22.5">
      <c r="B838" s="399"/>
      <c r="C838" s="369" t="s">
        <v>651</v>
      </c>
      <c r="D838" s="370"/>
      <c r="E838" s="927">
        <v>500</v>
      </c>
      <c r="F838" s="370" t="s">
        <v>26</v>
      </c>
      <c r="G838" s="370" t="s">
        <v>2602</v>
      </c>
      <c r="H838" s="370"/>
      <c r="I838" s="363" t="s">
        <v>2700</v>
      </c>
      <c r="J838" s="363">
        <v>16</v>
      </c>
      <c r="K838" s="326">
        <f t="shared" si="111"/>
        <v>8000</v>
      </c>
      <c r="L838" s="342"/>
      <c r="M838" s="364"/>
      <c r="N838" s="342"/>
      <c r="O838" s="364"/>
      <c r="P838" s="342"/>
      <c r="Q838" s="364"/>
      <c r="R838" s="342">
        <v>500</v>
      </c>
      <c r="S838" s="364">
        <f>R838*J838</f>
        <v>8000</v>
      </c>
      <c r="T838" s="342"/>
      <c r="U838" s="364"/>
      <c r="V838" s="342"/>
      <c r="W838" s="364"/>
      <c r="X838" s="330"/>
      <c r="Y838" s="364"/>
      <c r="Z838" s="365"/>
      <c r="AA838" s="366"/>
      <c r="AB838" s="365"/>
      <c r="AC838" s="366"/>
      <c r="AD838" s="365"/>
      <c r="AE838" s="366"/>
      <c r="AF838" s="365"/>
      <c r="AG838" s="366"/>
      <c r="AH838" s="365"/>
      <c r="AI838" s="366"/>
    </row>
    <row r="839" spans="2:35" ht="22.5">
      <c r="B839" s="399"/>
      <c r="C839" s="369" t="s">
        <v>662</v>
      </c>
      <c r="D839" s="370"/>
      <c r="E839" s="927">
        <v>4</v>
      </c>
      <c r="F839" s="370" t="s">
        <v>11</v>
      </c>
      <c r="G839" s="370" t="s">
        <v>2602</v>
      </c>
      <c r="H839" s="370"/>
      <c r="I839" s="363" t="s">
        <v>2700</v>
      </c>
      <c r="J839" s="363">
        <v>416</v>
      </c>
      <c r="K839" s="326">
        <f t="shared" si="111"/>
        <v>1664</v>
      </c>
      <c r="L839" s="342"/>
      <c r="M839" s="364"/>
      <c r="N839" s="342"/>
      <c r="O839" s="364"/>
      <c r="P839" s="342"/>
      <c r="Q839" s="364"/>
      <c r="R839" s="342">
        <v>4</v>
      </c>
      <c r="S839" s="364">
        <f t="shared" ref="S839:S844" si="112">R839*J839</f>
        <v>1664</v>
      </c>
      <c r="T839" s="342"/>
      <c r="U839" s="364"/>
      <c r="V839" s="342"/>
      <c r="W839" s="364"/>
      <c r="X839" s="330"/>
      <c r="Y839" s="364"/>
      <c r="Z839" s="365"/>
      <c r="AA839" s="366"/>
      <c r="AB839" s="365"/>
      <c r="AC839" s="366"/>
      <c r="AD839" s="365"/>
      <c r="AE839" s="366"/>
      <c r="AF839" s="365"/>
      <c r="AG839" s="366"/>
      <c r="AH839" s="365"/>
      <c r="AI839" s="366"/>
    </row>
    <row r="840" spans="2:35" ht="22.5">
      <c r="B840" s="399"/>
      <c r="C840" s="369" t="s">
        <v>669</v>
      </c>
      <c r="D840" s="370"/>
      <c r="E840" s="927">
        <v>20</v>
      </c>
      <c r="F840" s="370" t="s">
        <v>26</v>
      </c>
      <c r="G840" s="370" t="s">
        <v>2602</v>
      </c>
      <c r="H840" s="370"/>
      <c r="I840" s="363" t="s">
        <v>2700</v>
      </c>
      <c r="J840" s="363">
        <v>554</v>
      </c>
      <c r="K840" s="326">
        <f t="shared" si="111"/>
        <v>11080</v>
      </c>
      <c r="L840" s="342"/>
      <c r="M840" s="364"/>
      <c r="N840" s="342"/>
      <c r="O840" s="364"/>
      <c r="P840" s="342"/>
      <c r="Q840" s="364"/>
      <c r="R840" s="342">
        <v>20</v>
      </c>
      <c r="S840" s="364">
        <f t="shared" si="112"/>
        <v>11080</v>
      </c>
      <c r="T840" s="342"/>
      <c r="U840" s="364"/>
      <c r="V840" s="342"/>
      <c r="W840" s="364"/>
      <c r="X840" s="330"/>
      <c r="Y840" s="364"/>
      <c r="Z840" s="365"/>
      <c r="AA840" s="366"/>
      <c r="AB840" s="365"/>
      <c r="AC840" s="366"/>
      <c r="AD840" s="365"/>
      <c r="AE840" s="366"/>
      <c r="AF840" s="365"/>
      <c r="AG840" s="366"/>
      <c r="AH840" s="365"/>
      <c r="AI840" s="366"/>
    </row>
    <row r="841" spans="2:35" ht="22.5">
      <c r="B841" s="399"/>
      <c r="C841" s="369" t="s">
        <v>774</v>
      </c>
      <c r="D841" s="370"/>
      <c r="E841" s="927">
        <v>150</v>
      </c>
      <c r="F841" s="370" t="s">
        <v>11</v>
      </c>
      <c r="G841" s="370" t="s">
        <v>2602</v>
      </c>
      <c r="H841" s="370"/>
      <c r="I841" s="363" t="s">
        <v>2700</v>
      </c>
      <c r="J841" s="363">
        <v>112</v>
      </c>
      <c r="K841" s="326">
        <f t="shared" si="111"/>
        <v>16800</v>
      </c>
      <c r="L841" s="342"/>
      <c r="M841" s="364"/>
      <c r="N841" s="342"/>
      <c r="O841" s="364"/>
      <c r="P841" s="342"/>
      <c r="Q841" s="364"/>
      <c r="R841" s="342">
        <v>150</v>
      </c>
      <c r="S841" s="364">
        <f t="shared" si="112"/>
        <v>16800</v>
      </c>
      <c r="T841" s="342"/>
      <c r="U841" s="364"/>
      <c r="V841" s="342"/>
      <c r="W841" s="364"/>
      <c r="X841" s="330"/>
      <c r="Y841" s="364"/>
      <c r="Z841" s="365"/>
      <c r="AA841" s="366"/>
      <c r="AB841" s="365"/>
      <c r="AC841" s="366"/>
      <c r="AD841" s="365"/>
      <c r="AE841" s="366"/>
      <c r="AF841" s="365"/>
      <c r="AG841" s="366"/>
      <c r="AH841" s="365"/>
      <c r="AI841" s="366"/>
    </row>
    <row r="842" spans="2:35" ht="22.5">
      <c r="B842" s="399"/>
      <c r="C842" s="369" t="s">
        <v>783</v>
      </c>
      <c r="D842" s="370"/>
      <c r="E842" s="927">
        <v>150</v>
      </c>
      <c r="F842" s="370" t="s">
        <v>26</v>
      </c>
      <c r="G842" s="370" t="s">
        <v>2602</v>
      </c>
      <c r="H842" s="370"/>
      <c r="I842" s="363" t="s">
        <v>2700</v>
      </c>
      <c r="J842" s="363">
        <v>130</v>
      </c>
      <c r="K842" s="326">
        <f t="shared" si="111"/>
        <v>19500</v>
      </c>
      <c r="L842" s="342"/>
      <c r="M842" s="364"/>
      <c r="N842" s="342"/>
      <c r="O842" s="364"/>
      <c r="P842" s="342"/>
      <c r="Q842" s="364"/>
      <c r="R842" s="342">
        <v>150</v>
      </c>
      <c r="S842" s="364">
        <f t="shared" si="112"/>
        <v>19500</v>
      </c>
      <c r="T842" s="342"/>
      <c r="U842" s="364"/>
      <c r="V842" s="342"/>
      <c r="W842" s="364"/>
      <c r="X842" s="330"/>
      <c r="Y842" s="364"/>
      <c r="Z842" s="365"/>
      <c r="AA842" s="366"/>
      <c r="AB842" s="365"/>
      <c r="AC842" s="366"/>
      <c r="AD842" s="365"/>
      <c r="AE842" s="366"/>
      <c r="AF842" s="365"/>
      <c r="AG842" s="366"/>
      <c r="AH842" s="365"/>
      <c r="AI842" s="366"/>
    </row>
    <row r="843" spans="2:35" ht="22.5">
      <c r="B843" s="399"/>
      <c r="C843" s="369" t="s">
        <v>784</v>
      </c>
      <c r="D843" s="370"/>
      <c r="E843" s="927">
        <v>10</v>
      </c>
      <c r="F843" s="370" t="s">
        <v>22</v>
      </c>
      <c r="G843" s="370" t="s">
        <v>2602</v>
      </c>
      <c r="H843" s="370"/>
      <c r="I843" s="363" t="s">
        <v>2700</v>
      </c>
      <c r="J843" s="363">
        <v>145</v>
      </c>
      <c r="K843" s="326">
        <f t="shared" si="111"/>
        <v>1450</v>
      </c>
      <c r="L843" s="342"/>
      <c r="M843" s="364"/>
      <c r="N843" s="342"/>
      <c r="O843" s="364"/>
      <c r="P843" s="342"/>
      <c r="Q843" s="364"/>
      <c r="R843" s="342">
        <v>10</v>
      </c>
      <c r="S843" s="364">
        <f t="shared" si="112"/>
        <v>1450</v>
      </c>
      <c r="T843" s="342"/>
      <c r="U843" s="364"/>
      <c r="V843" s="342"/>
      <c r="W843" s="364"/>
      <c r="X843" s="330"/>
      <c r="Y843" s="364"/>
      <c r="Z843" s="365"/>
      <c r="AA843" s="366"/>
      <c r="AB843" s="365"/>
      <c r="AC843" s="366"/>
      <c r="AD843" s="365"/>
      <c r="AE843" s="366"/>
      <c r="AF843" s="365"/>
      <c r="AG843" s="366"/>
      <c r="AH843" s="365"/>
      <c r="AI843" s="366"/>
    </row>
    <row r="844" spans="2:35" ht="22.5">
      <c r="B844" s="399"/>
      <c r="C844" s="369" t="s">
        <v>3257</v>
      </c>
      <c r="D844" s="370"/>
      <c r="E844" s="927">
        <v>4</v>
      </c>
      <c r="F844" s="370" t="s">
        <v>26</v>
      </c>
      <c r="G844" s="370" t="s">
        <v>2602</v>
      </c>
      <c r="H844" s="370"/>
      <c r="I844" s="363" t="s">
        <v>2700</v>
      </c>
      <c r="J844" s="363">
        <v>250</v>
      </c>
      <c r="K844" s="326">
        <f t="shared" si="111"/>
        <v>1000</v>
      </c>
      <c r="L844" s="342"/>
      <c r="M844" s="364"/>
      <c r="N844" s="342"/>
      <c r="O844" s="364"/>
      <c r="P844" s="342"/>
      <c r="Q844" s="364"/>
      <c r="R844" s="342">
        <v>4</v>
      </c>
      <c r="S844" s="364">
        <f t="shared" si="112"/>
        <v>1000</v>
      </c>
      <c r="T844" s="342"/>
      <c r="U844" s="364"/>
      <c r="V844" s="342"/>
      <c r="W844" s="364"/>
      <c r="X844" s="330"/>
      <c r="Y844" s="364"/>
      <c r="Z844" s="365"/>
      <c r="AA844" s="366"/>
      <c r="AB844" s="365"/>
      <c r="AC844" s="366"/>
      <c r="AD844" s="365"/>
      <c r="AE844" s="366"/>
      <c r="AF844" s="365"/>
      <c r="AG844" s="366"/>
      <c r="AH844" s="365"/>
      <c r="AI844" s="366"/>
    </row>
    <row r="845" spans="2:35">
      <c r="B845" s="328"/>
      <c r="C845" s="381"/>
      <c r="D845" s="328"/>
      <c r="E845" s="925"/>
      <c r="F845" s="328"/>
      <c r="G845" s="328"/>
      <c r="H845" s="328"/>
      <c r="I845" s="325"/>
      <c r="J845" s="325"/>
      <c r="K845" s="326"/>
      <c r="L845" s="330"/>
      <c r="M845" s="325"/>
      <c r="N845" s="330"/>
      <c r="O845" s="325"/>
      <c r="P845" s="330"/>
      <c r="Q845" s="325"/>
      <c r="R845" s="330"/>
      <c r="S845" s="325"/>
      <c r="T845" s="330"/>
      <c r="U845" s="325"/>
      <c r="V845" s="330"/>
      <c r="W845" s="325"/>
      <c r="X845" s="330"/>
      <c r="Y845" s="325"/>
      <c r="Z845" s="330"/>
      <c r="AA845" s="325"/>
      <c r="AB845" s="330"/>
      <c r="AC845" s="325"/>
      <c r="AD845" s="330"/>
      <c r="AE845" s="325"/>
      <c r="AF845" s="330"/>
      <c r="AG845" s="325"/>
      <c r="AH845" s="330"/>
      <c r="AI845" s="325"/>
    </row>
    <row r="846" spans="2:35">
      <c r="B846" s="461">
        <v>22106</v>
      </c>
      <c r="C846" s="462" t="s">
        <v>3258</v>
      </c>
      <c r="D846" s="461"/>
      <c r="E846" s="917">
        <f>SUM(E847:E851)</f>
        <v>5404</v>
      </c>
      <c r="F846" s="461"/>
      <c r="G846" s="461"/>
      <c r="H846" s="461"/>
      <c r="I846" s="324"/>
      <c r="J846" s="325"/>
      <c r="K846" s="326">
        <f>SUM(K847:K851)</f>
        <v>403496</v>
      </c>
      <c r="L846" s="323">
        <f t="shared" ref="L846:AI846" si="113">SUM(L847:L851)</f>
        <v>0</v>
      </c>
      <c r="M846" s="324">
        <f t="shared" si="113"/>
        <v>0</v>
      </c>
      <c r="N846" s="323">
        <f t="shared" si="113"/>
        <v>0</v>
      </c>
      <c r="O846" s="324">
        <f t="shared" si="113"/>
        <v>0</v>
      </c>
      <c r="P846" s="323">
        <f t="shared" si="113"/>
        <v>0</v>
      </c>
      <c r="Q846" s="324">
        <f t="shared" si="113"/>
        <v>0</v>
      </c>
      <c r="R846" s="323">
        <f t="shared" si="113"/>
        <v>601</v>
      </c>
      <c r="S846" s="324">
        <f t="shared" si="113"/>
        <v>45126</v>
      </c>
      <c r="T846" s="323">
        <f t="shared" si="113"/>
        <v>601</v>
      </c>
      <c r="U846" s="324">
        <f t="shared" si="113"/>
        <v>45126</v>
      </c>
      <c r="V846" s="323">
        <f t="shared" si="113"/>
        <v>599</v>
      </c>
      <c r="W846" s="324">
        <f t="shared" si="113"/>
        <v>44678</v>
      </c>
      <c r="X846" s="323">
        <f t="shared" si="113"/>
        <v>600</v>
      </c>
      <c r="Y846" s="324">
        <f t="shared" si="113"/>
        <v>44712</v>
      </c>
      <c r="Z846" s="323">
        <f t="shared" si="113"/>
        <v>600</v>
      </c>
      <c r="AA846" s="324">
        <f t="shared" si="113"/>
        <v>44712</v>
      </c>
      <c r="AB846" s="323">
        <f t="shared" si="113"/>
        <v>600</v>
      </c>
      <c r="AC846" s="324">
        <f t="shared" si="113"/>
        <v>44712</v>
      </c>
      <c r="AD846" s="323">
        <f t="shared" si="113"/>
        <v>600</v>
      </c>
      <c r="AE846" s="324">
        <f t="shared" si="113"/>
        <v>44712</v>
      </c>
      <c r="AF846" s="323">
        <f t="shared" si="113"/>
        <v>600</v>
      </c>
      <c r="AG846" s="324">
        <f t="shared" si="113"/>
        <v>44712</v>
      </c>
      <c r="AH846" s="323">
        <f t="shared" si="113"/>
        <v>603</v>
      </c>
      <c r="AI846" s="324">
        <f t="shared" si="113"/>
        <v>45006</v>
      </c>
    </row>
    <row r="847" spans="2:35">
      <c r="B847" s="464"/>
      <c r="C847" s="465" t="s">
        <v>3259</v>
      </c>
      <c r="D847" s="466"/>
      <c r="E847" s="933">
        <v>1500</v>
      </c>
      <c r="F847" s="467" t="s">
        <v>108</v>
      </c>
      <c r="G847" s="468" t="s">
        <v>3171</v>
      </c>
      <c r="H847" s="468"/>
      <c r="I847" s="804" t="s">
        <v>3172</v>
      </c>
      <c r="J847" s="469">
        <v>34</v>
      </c>
      <c r="K847" s="470">
        <f>E847*J847</f>
        <v>51000</v>
      </c>
      <c r="L847" s="471"/>
      <c r="M847" s="472"/>
      <c r="N847" s="471"/>
      <c r="O847" s="472"/>
      <c r="P847" s="471"/>
      <c r="Q847" s="472"/>
      <c r="R847" s="471">
        <v>166</v>
      </c>
      <c r="S847" s="472">
        <f>+J847*R847</f>
        <v>5644</v>
      </c>
      <c r="T847" s="471">
        <v>166</v>
      </c>
      <c r="U847" s="472">
        <f>+T847*J847</f>
        <v>5644</v>
      </c>
      <c r="V847" s="471">
        <v>166</v>
      </c>
      <c r="W847" s="472">
        <f>+V847*J847</f>
        <v>5644</v>
      </c>
      <c r="X847" s="471">
        <v>167</v>
      </c>
      <c r="Y847" s="472">
        <f>+X847*J847</f>
        <v>5678</v>
      </c>
      <c r="Z847" s="471">
        <v>167</v>
      </c>
      <c r="AA847" s="472">
        <f>+Z847*J847</f>
        <v>5678</v>
      </c>
      <c r="AB847" s="471">
        <v>167</v>
      </c>
      <c r="AC847" s="472">
        <f>+AB847*J847</f>
        <v>5678</v>
      </c>
      <c r="AD847" s="471">
        <v>167</v>
      </c>
      <c r="AE847" s="472">
        <f>+AD847*J847</f>
        <v>5678</v>
      </c>
      <c r="AF847" s="471">
        <v>167</v>
      </c>
      <c r="AG847" s="472">
        <f>+AF847*J847</f>
        <v>5678</v>
      </c>
      <c r="AH847" s="473">
        <v>167</v>
      </c>
      <c r="AI847" s="474">
        <f>+AH847*J847</f>
        <v>5678</v>
      </c>
    </row>
    <row r="848" spans="2:35">
      <c r="B848" s="464"/>
      <c r="C848" s="465" t="s">
        <v>3260</v>
      </c>
      <c r="D848" s="466"/>
      <c r="E848" s="933">
        <v>500</v>
      </c>
      <c r="F848" s="467" t="s">
        <v>108</v>
      </c>
      <c r="G848" s="468" t="s">
        <v>3171</v>
      </c>
      <c r="H848" s="468"/>
      <c r="I848" s="803" t="s">
        <v>3172</v>
      </c>
      <c r="J848" s="469">
        <v>169</v>
      </c>
      <c r="K848" s="470">
        <f>E848*J848</f>
        <v>84500</v>
      </c>
      <c r="L848" s="471"/>
      <c r="M848" s="472"/>
      <c r="N848" s="471"/>
      <c r="O848" s="472"/>
      <c r="P848" s="471"/>
      <c r="Q848" s="472"/>
      <c r="R848" s="471">
        <v>56</v>
      </c>
      <c r="S848" s="472">
        <f t="shared" ref="S848:S851" si="114">+J848*R848</f>
        <v>9464</v>
      </c>
      <c r="T848" s="471">
        <v>56</v>
      </c>
      <c r="U848" s="472">
        <f t="shared" ref="U848:U851" si="115">+T848*J848</f>
        <v>9464</v>
      </c>
      <c r="V848" s="471">
        <v>56</v>
      </c>
      <c r="W848" s="472">
        <f t="shared" ref="W848:W851" si="116">+V848*J848</f>
        <v>9464</v>
      </c>
      <c r="X848" s="471">
        <v>56</v>
      </c>
      <c r="Y848" s="472">
        <f t="shared" ref="Y848:Y851" si="117">+X848*J848</f>
        <v>9464</v>
      </c>
      <c r="Z848" s="471">
        <v>56</v>
      </c>
      <c r="AA848" s="472">
        <f t="shared" ref="AA848:AA851" si="118">+Z848*J848</f>
        <v>9464</v>
      </c>
      <c r="AB848" s="471">
        <v>56</v>
      </c>
      <c r="AC848" s="472">
        <f t="shared" ref="AC848:AC851" si="119">+AB848*J848</f>
        <v>9464</v>
      </c>
      <c r="AD848" s="471">
        <v>56</v>
      </c>
      <c r="AE848" s="472">
        <f t="shared" ref="AE848:AE851" si="120">+AD848*J848</f>
        <v>9464</v>
      </c>
      <c r="AF848" s="471">
        <v>56</v>
      </c>
      <c r="AG848" s="472">
        <f t="shared" ref="AG848:AG851" si="121">+AF848*J848</f>
        <v>9464</v>
      </c>
      <c r="AH848" s="473">
        <v>52</v>
      </c>
      <c r="AI848" s="474">
        <f>+AH848*J848</f>
        <v>8788</v>
      </c>
    </row>
    <row r="849" spans="2:35">
      <c r="B849" s="464"/>
      <c r="C849" s="465" t="s">
        <v>3261</v>
      </c>
      <c r="D849" s="466"/>
      <c r="E849" s="933">
        <v>200</v>
      </c>
      <c r="F849" s="467" t="s">
        <v>115</v>
      </c>
      <c r="G849" s="468" t="s">
        <v>3171</v>
      </c>
      <c r="H849" s="468"/>
      <c r="I849" s="803" t="s">
        <v>3172</v>
      </c>
      <c r="J849" s="469">
        <v>247</v>
      </c>
      <c r="K849" s="470">
        <f>E849*J849</f>
        <v>49400</v>
      </c>
      <c r="L849" s="471"/>
      <c r="M849" s="472"/>
      <c r="N849" s="471"/>
      <c r="O849" s="472"/>
      <c r="P849" s="471"/>
      <c r="Q849" s="472"/>
      <c r="R849" s="471">
        <v>22</v>
      </c>
      <c r="S849" s="472">
        <f t="shared" si="114"/>
        <v>5434</v>
      </c>
      <c r="T849" s="471">
        <v>22</v>
      </c>
      <c r="U849" s="472">
        <f t="shared" si="115"/>
        <v>5434</v>
      </c>
      <c r="V849" s="471">
        <v>22</v>
      </c>
      <c r="W849" s="472">
        <f t="shared" si="116"/>
        <v>5434</v>
      </c>
      <c r="X849" s="471">
        <v>22</v>
      </c>
      <c r="Y849" s="472">
        <f t="shared" si="117"/>
        <v>5434</v>
      </c>
      <c r="Z849" s="471">
        <v>22</v>
      </c>
      <c r="AA849" s="472">
        <f t="shared" si="118"/>
        <v>5434</v>
      </c>
      <c r="AB849" s="471">
        <v>22</v>
      </c>
      <c r="AC849" s="472">
        <f t="shared" si="119"/>
        <v>5434</v>
      </c>
      <c r="AD849" s="471">
        <v>22</v>
      </c>
      <c r="AE849" s="472">
        <f t="shared" si="120"/>
        <v>5434</v>
      </c>
      <c r="AF849" s="471">
        <v>22</v>
      </c>
      <c r="AG849" s="472">
        <f t="shared" si="121"/>
        <v>5434</v>
      </c>
      <c r="AH849" s="473">
        <v>24</v>
      </c>
      <c r="AI849" s="474">
        <f>+AH849*J849</f>
        <v>5928</v>
      </c>
    </row>
    <row r="850" spans="2:35">
      <c r="B850" s="464"/>
      <c r="C850" s="465" t="s">
        <v>3262</v>
      </c>
      <c r="D850" s="466"/>
      <c r="E850" s="933">
        <v>104</v>
      </c>
      <c r="F850" s="467" t="s">
        <v>2742</v>
      </c>
      <c r="G850" s="468" t="s">
        <v>3171</v>
      </c>
      <c r="H850" s="468"/>
      <c r="I850" s="803" t="s">
        <v>3172</v>
      </c>
      <c r="J850" s="469">
        <v>224</v>
      </c>
      <c r="K850" s="470">
        <f>E850*J850</f>
        <v>23296</v>
      </c>
      <c r="L850" s="471"/>
      <c r="M850" s="472"/>
      <c r="N850" s="471"/>
      <c r="O850" s="472"/>
      <c r="P850" s="471"/>
      <c r="Q850" s="472"/>
      <c r="R850" s="471">
        <v>13</v>
      </c>
      <c r="S850" s="472">
        <f t="shared" si="114"/>
        <v>2912</v>
      </c>
      <c r="T850" s="471">
        <v>13</v>
      </c>
      <c r="U850" s="472">
        <f t="shared" si="115"/>
        <v>2912</v>
      </c>
      <c r="V850" s="471">
        <v>11</v>
      </c>
      <c r="W850" s="472">
        <f t="shared" si="116"/>
        <v>2464</v>
      </c>
      <c r="X850" s="471">
        <v>11</v>
      </c>
      <c r="Y850" s="472">
        <f t="shared" si="117"/>
        <v>2464</v>
      </c>
      <c r="Z850" s="471">
        <v>11</v>
      </c>
      <c r="AA850" s="472">
        <f t="shared" si="118"/>
        <v>2464</v>
      </c>
      <c r="AB850" s="471">
        <v>11</v>
      </c>
      <c r="AC850" s="472">
        <f t="shared" si="119"/>
        <v>2464</v>
      </c>
      <c r="AD850" s="471">
        <v>11</v>
      </c>
      <c r="AE850" s="472">
        <f t="shared" si="120"/>
        <v>2464</v>
      </c>
      <c r="AF850" s="471">
        <v>11</v>
      </c>
      <c r="AG850" s="472">
        <f t="shared" si="121"/>
        <v>2464</v>
      </c>
      <c r="AH850" s="473">
        <v>12</v>
      </c>
      <c r="AI850" s="474">
        <f>+AH850*J850</f>
        <v>2688</v>
      </c>
    </row>
    <row r="851" spans="2:35">
      <c r="B851" s="464"/>
      <c r="C851" s="488" t="s">
        <v>3263</v>
      </c>
      <c r="D851" s="466"/>
      <c r="E851" s="934">
        <v>3100</v>
      </c>
      <c r="F851" s="467" t="s">
        <v>2742</v>
      </c>
      <c r="G851" s="468" t="s">
        <v>3171</v>
      </c>
      <c r="H851" s="468"/>
      <c r="I851" s="805" t="s">
        <v>3172</v>
      </c>
      <c r="J851" s="469">
        <v>63</v>
      </c>
      <c r="K851" s="470">
        <f>E851*J851</f>
        <v>195300</v>
      </c>
      <c r="L851" s="471"/>
      <c r="M851" s="472"/>
      <c r="N851" s="471"/>
      <c r="O851" s="472"/>
      <c r="P851" s="471"/>
      <c r="Q851" s="472"/>
      <c r="R851" s="471">
        <v>344</v>
      </c>
      <c r="S851" s="472">
        <f t="shared" si="114"/>
        <v>21672</v>
      </c>
      <c r="T851" s="471">
        <v>344</v>
      </c>
      <c r="U851" s="472">
        <f t="shared" si="115"/>
        <v>21672</v>
      </c>
      <c r="V851" s="471">
        <v>344</v>
      </c>
      <c r="W851" s="472">
        <f t="shared" si="116"/>
        <v>21672</v>
      </c>
      <c r="X851" s="471">
        <v>344</v>
      </c>
      <c r="Y851" s="472">
        <f t="shared" si="117"/>
        <v>21672</v>
      </c>
      <c r="Z851" s="471">
        <v>344</v>
      </c>
      <c r="AA851" s="472">
        <f t="shared" si="118"/>
        <v>21672</v>
      </c>
      <c r="AB851" s="471">
        <v>344</v>
      </c>
      <c r="AC851" s="472">
        <f t="shared" si="119"/>
        <v>21672</v>
      </c>
      <c r="AD851" s="471">
        <v>344</v>
      </c>
      <c r="AE851" s="472">
        <f t="shared" si="120"/>
        <v>21672</v>
      </c>
      <c r="AF851" s="471">
        <v>344</v>
      </c>
      <c r="AG851" s="472">
        <f t="shared" si="121"/>
        <v>21672</v>
      </c>
      <c r="AH851" s="473">
        <v>348</v>
      </c>
      <c r="AI851" s="474">
        <f>+AH851*J851</f>
        <v>21924</v>
      </c>
    </row>
    <row r="852" spans="2:35">
      <c r="B852" s="120"/>
      <c r="C852" s="381" t="s">
        <v>2756</v>
      </c>
      <c r="D852" s="328"/>
      <c r="E852" s="925"/>
      <c r="F852" s="328"/>
      <c r="G852" s="328"/>
      <c r="H852" s="328"/>
      <c r="I852" s="325"/>
      <c r="J852" s="325"/>
      <c r="K852" s="326"/>
      <c r="L852" s="330"/>
      <c r="M852" s="325"/>
      <c r="N852" s="330"/>
      <c r="O852" s="325"/>
      <c r="P852" s="330"/>
      <c r="Q852" s="325"/>
      <c r="R852" s="330"/>
      <c r="S852" s="325"/>
      <c r="T852" s="330"/>
      <c r="U852" s="325"/>
      <c r="V852" s="330"/>
      <c r="W852" s="325"/>
      <c r="X852" s="330"/>
      <c r="Y852" s="325"/>
      <c r="Z852" s="346"/>
      <c r="AA852" s="382"/>
      <c r="AB852" s="346"/>
      <c r="AC852" s="382"/>
      <c r="AD852" s="346"/>
      <c r="AE852" s="382"/>
      <c r="AF852" s="346"/>
      <c r="AG852" s="382"/>
      <c r="AH852" s="346"/>
      <c r="AI852" s="382"/>
    </row>
    <row r="853" spans="2:35">
      <c r="B853" s="461">
        <v>223</v>
      </c>
      <c r="C853" s="462" t="s">
        <v>811</v>
      </c>
      <c r="D853" s="461"/>
      <c r="E853" s="917">
        <f>+E854</f>
        <v>1802</v>
      </c>
      <c r="F853" s="461"/>
      <c r="G853" s="461"/>
      <c r="H853" s="461"/>
      <c r="I853" s="324"/>
      <c r="J853" s="325"/>
      <c r="K853" s="326">
        <f>+K854</f>
        <v>97659</v>
      </c>
      <c r="L853" s="323">
        <f>+L854</f>
        <v>0</v>
      </c>
      <c r="M853" s="324">
        <f>+M854</f>
        <v>0</v>
      </c>
      <c r="N853" s="323">
        <f t="shared" ref="N853:AI853" si="122">+N854</f>
        <v>0</v>
      </c>
      <c r="O853" s="324">
        <f t="shared" si="122"/>
        <v>0</v>
      </c>
      <c r="P853" s="323">
        <f t="shared" si="122"/>
        <v>0</v>
      </c>
      <c r="Q853" s="324">
        <f t="shared" si="122"/>
        <v>0</v>
      </c>
      <c r="R853" s="323">
        <f t="shared" si="122"/>
        <v>473</v>
      </c>
      <c r="S853" s="324">
        <f t="shared" si="122"/>
        <v>14938</v>
      </c>
      <c r="T853" s="323">
        <f>+T854</f>
        <v>0</v>
      </c>
      <c r="U853" s="324">
        <f>+U854</f>
        <v>0</v>
      </c>
      <c r="V853" s="323">
        <f t="shared" si="122"/>
        <v>0</v>
      </c>
      <c r="W853" s="324">
        <f t="shared" si="122"/>
        <v>0</v>
      </c>
      <c r="X853" s="323">
        <f>X854</f>
        <v>84</v>
      </c>
      <c r="Y853" s="324">
        <f>Y854</f>
        <v>2952</v>
      </c>
      <c r="Z853" s="323">
        <f t="shared" si="122"/>
        <v>1245</v>
      </c>
      <c r="AA853" s="324">
        <f t="shared" si="122"/>
        <v>79769</v>
      </c>
      <c r="AB853" s="323">
        <f t="shared" si="122"/>
        <v>0</v>
      </c>
      <c r="AC853" s="324">
        <f t="shared" si="122"/>
        <v>0</v>
      </c>
      <c r="AD853" s="323">
        <f t="shared" si="122"/>
        <v>0</v>
      </c>
      <c r="AE853" s="324">
        <f t="shared" si="122"/>
        <v>0</v>
      </c>
      <c r="AF853" s="323">
        <f t="shared" si="122"/>
        <v>0</v>
      </c>
      <c r="AG853" s="324">
        <f t="shared" si="122"/>
        <v>0</v>
      </c>
      <c r="AH853" s="323">
        <f t="shared" si="122"/>
        <v>0</v>
      </c>
      <c r="AI853" s="324">
        <f t="shared" si="122"/>
        <v>0</v>
      </c>
    </row>
    <row r="854" spans="2:35">
      <c r="B854" s="461">
        <v>22302</v>
      </c>
      <c r="C854" s="462" t="s">
        <v>817</v>
      </c>
      <c r="D854" s="461"/>
      <c r="E854" s="917">
        <f>SUM(E855:E874)</f>
        <v>1802</v>
      </c>
      <c r="F854" s="461"/>
      <c r="G854" s="461"/>
      <c r="H854" s="461"/>
      <c r="I854" s="324"/>
      <c r="J854" s="325"/>
      <c r="K854" s="326">
        <f t="shared" ref="K854:AI854" si="123">SUM(K855:K874)</f>
        <v>97659</v>
      </c>
      <c r="L854" s="323">
        <f t="shared" si="123"/>
        <v>0</v>
      </c>
      <c r="M854" s="324">
        <f t="shared" si="123"/>
        <v>0</v>
      </c>
      <c r="N854" s="323">
        <f t="shared" si="123"/>
        <v>0</v>
      </c>
      <c r="O854" s="324">
        <f t="shared" si="123"/>
        <v>0</v>
      </c>
      <c r="P854" s="323">
        <f t="shared" si="123"/>
        <v>0</v>
      </c>
      <c r="Q854" s="324">
        <f t="shared" si="123"/>
        <v>0</v>
      </c>
      <c r="R854" s="323">
        <f t="shared" si="123"/>
        <v>473</v>
      </c>
      <c r="S854" s="324">
        <f t="shared" si="123"/>
        <v>14938</v>
      </c>
      <c r="T854" s="323">
        <f t="shared" si="123"/>
        <v>0</v>
      </c>
      <c r="U854" s="324">
        <f t="shared" si="123"/>
        <v>0</v>
      </c>
      <c r="V854" s="323">
        <f t="shared" si="123"/>
        <v>0</v>
      </c>
      <c r="W854" s="324">
        <f t="shared" si="123"/>
        <v>0</v>
      </c>
      <c r="X854" s="323">
        <f t="shared" si="123"/>
        <v>84</v>
      </c>
      <c r="Y854" s="324">
        <f t="shared" si="123"/>
        <v>2952</v>
      </c>
      <c r="Z854" s="323">
        <f t="shared" si="123"/>
        <v>1245</v>
      </c>
      <c r="AA854" s="324">
        <f t="shared" si="123"/>
        <v>79769</v>
      </c>
      <c r="AB854" s="323">
        <f t="shared" si="123"/>
        <v>0</v>
      </c>
      <c r="AC854" s="324">
        <f t="shared" si="123"/>
        <v>0</v>
      </c>
      <c r="AD854" s="323">
        <f t="shared" si="123"/>
        <v>0</v>
      </c>
      <c r="AE854" s="324">
        <f t="shared" si="123"/>
        <v>0</v>
      </c>
      <c r="AF854" s="323">
        <f t="shared" si="123"/>
        <v>0</v>
      </c>
      <c r="AG854" s="324">
        <f t="shared" si="123"/>
        <v>0</v>
      </c>
      <c r="AH854" s="323">
        <f t="shared" si="123"/>
        <v>0</v>
      </c>
      <c r="AI854" s="324">
        <f t="shared" si="123"/>
        <v>0</v>
      </c>
    </row>
    <row r="855" spans="2:35">
      <c r="B855" s="464"/>
      <c r="C855" s="488" t="s">
        <v>3264</v>
      </c>
      <c r="D855" s="466"/>
      <c r="E855" s="933">
        <v>100</v>
      </c>
      <c r="F855" s="467" t="s">
        <v>115</v>
      </c>
      <c r="G855" s="468" t="s">
        <v>3171</v>
      </c>
      <c r="H855" s="468"/>
      <c r="I855" s="803" t="s">
        <v>3265</v>
      </c>
      <c r="J855" s="469">
        <v>227</v>
      </c>
      <c r="K855" s="470">
        <f t="shared" ref="K855:K873" si="124">J855*E855</f>
        <v>22700</v>
      </c>
      <c r="L855" s="471"/>
      <c r="M855" s="472"/>
      <c r="N855" s="471"/>
      <c r="O855" s="472"/>
      <c r="P855" s="471"/>
      <c r="Q855" s="472"/>
      <c r="R855" s="471"/>
      <c r="S855" s="472"/>
      <c r="T855" s="471">
        <v>0</v>
      </c>
      <c r="U855" s="472">
        <v>0</v>
      </c>
      <c r="V855" s="471">
        <v>0</v>
      </c>
      <c r="W855" s="472">
        <v>0</v>
      </c>
      <c r="X855" s="471">
        <v>0</v>
      </c>
      <c r="Y855" s="472">
        <v>0</v>
      </c>
      <c r="Z855" s="471">
        <f t="shared" ref="Z855:Z864" si="125">+E855</f>
        <v>100</v>
      </c>
      <c r="AA855" s="472">
        <f>K855</f>
        <v>22700</v>
      </c>
      <c r="AB855" s="471">
        <v>0</v>
      </c>
      <c r="AC855" s="472">
        <v>0</v>
      </c>
      <c r="AD855" s="471">
        <v>0</v>
      </c>
      <c r="AE855" s="472">
        <v>0</v>
      </c>
      <c r="AF855" s="471">
        <v>0</v>
      </c>
      <c r="AG855" s="472">
        <v>0</v>
      </c>
      <c r="AH855" s="473">
        <v>0</v>
      </c>
      <c r="AI855" s="474">
        <v>0</v>
      </c>
    </row>
    <row r="856" spans="2:35">
      <c r="B856" s="464"/>
      <c r="C856" s="488" t="s">
        <v>3266</v>
      </c>
      <c r="D856" s="466"/>
      <c r="E856" s="933">
        <v>1000</v>
      </c>
      <c r="F856" s="467" t="s">
        <v>115</v>
      </c>
      <c r="G856" s="468" t="s">
        <v>3171</v>
      </c>
      <c r="H856" s="468"/>
      <c r="I856" s="803" t="s">
        <v>3265</v>
      </c>
      <c r="J856" s="469">
        <v>44</v>
      </c>
      <c r="K856" s="470">
        <f t="shared" si="124"/>
        <v>44000</v>
      </c>
      <c r="L856" s="471"/>
      <c r="M856" s="472"/>
      <c r="N856" s="471"/>
      <c r="O856" s="472"/>
      <c r="P856" s="471"/>
      <c r="Q856" s="472"/>
      <c r="R856" s="471"/>
      <c r="S856" s="472"/>
      <c r="T856" s="471">
        <v>0</v>
      </c>
      <c r="U856" s="472">
        <v>0</v>
      </c>
      <c r="V856" s="471">
        <v>0</v>
      </c>
      <c r="W856" s="472">
        <v>0</v>
      </c>
      <c r="X856" s="471">
        <v>0</v>
      </c>
      <c r="Y856" s="472">
        <v>0</v>
      </c>
      <c r="Z856" s="471">
        <f t="shared" si="125"/>
        <v>1000</v>
      </c>
      <c r="AA856" s="472">
        <f t="shared" ref="AA856:AA864" si="126">K856</f>
        <v>44000</v>
      </c>
      <c r="AB856" s="471">
        <v>0</v>
      </c>
      <c r="AC856" s="472">
        <v>0</v>
      </c>
      <c r="AD856" s="471">
        <v>0</v>
      </c>
      <c r="AE856" s="472">
        <v>0</v>
      </c>
      <c r="AF856" s="471">
        <v>0</v>
      </c>
      <c r="AG856" s="472">
        <v>0</v>
      </c>
      <c r="AH856" s="473">
        <v>0</v>
      </c>
      <c r="AI856" s="474">
        <v>0</v>
      </c>
    </row>
    <row r="857" spans="2:35">
      <c r="B857" s="464"/>
      <c r="C857" s="488" t="s">
        <v>3267</v>
      </c>
      <c r="D857" s="466"/>
      <c r="E857" s="933">
        <v>100</v>
      </c>
      <c r="F857" s="467" t="s">
        <v>115</v>
      </c>
      <c r="G857" s="468" t="s">
        <v>3171</v>
      </c>
      <c r="H857" s="468"/>
      <c r="I857" s="803" t="s">
        <v>3265</v>
      </c>
      <c r="J857" s="469">
        <v>10</v>
      </c>
      <c r="K857" s="470">
        <f t="shared" si="124"/>
        <v>1000</v>
      </c>
      <c r="L857" s="471"/>
      <c r="M857" s="472"/>
      <c r="N857" s="471"/>
      <c r="O857" s="472"/>
      <c r="P857" s="471"/>
      <c r="Q857" s="472"/>
      <c r="R857" s="471"/>
      <c r="S857" s="472"/>
      <c r="T857" s="471"/>
      <c r="U857" s="472"/>
      <c r="V857" s="471"/>
      <c r="W857" s="472"/>
      <c r="X857" s="471"/>
      <c r="Y857" s="472"/>
      <c r="Z857" s="471">
        <f t="shared" si="125"/>
        <v>100</v>
      </c>
      <c r="AA857" s="472">
        <f t="shared" si="126"/>
        <v>1000</v>
      </c>
      <c r="AB857" s="471"/>
      <c r="AC857" s="472"/>
      <c r="AD857" s="471"/>
      <c r="AE857" s="472"/>
      <c r="AF857" s="471"/>
      <c r="AG857" s="472"/>
      <c r="AH857" s="473"/>
      <c r="AI857" s="474"/>
    </row>
    <row r="858" spans="2:35">
      <c r="B858" s="464"/>
      <c r="C858" s="488" t="s">
        <v>3268</v>
      </c>
      <c r="D858" s="466"/>
      <c r="E858" s="933">
        <v>10</v>
      </c>
      <c r="F858" s="467" t="s">
        <v>108</v>
      </c>
      <c r="G858" s="468" t="s">
        <v>3171</v>
      </c>
      <c r="H858" s="468"/>
      <c r="I858" s="803" t="s">
        <v>3265</v>
      </c>
      <c r="J858" s="469">
        <v>55</v>
      </c>
      <c r="K858" s="470">
        <f t="shared" si="124"/>
        <v>550</v>
      </c>
      <c r="L858" s="471"/>
      <c r="M858" s="472"/>
      <c r="N858" s="471"/>
      <c r="O858" s="472"/>
      <c r="P858" s="471"/>
      <c r="Q858" s="472"/>
      <c r="R858" s="471"/>
      <c r="S858" s="472"/>
      <c r="T858" s="471">
        <v>0</v>
      </c>
      <c r="U858" s="472">
        <v>0</v>
      </c>
      <c r="V858" s="471">
        <v>0</v>
      </c>
      <c r="W858" s="472">
        <v>0</v>
      </c>
      <c r="X858" s="471">
        <v>0</v>
      </c>
      <c r="Y858" s="472">
        <v>0</v>
      </c>
      <c r="Z858" s="471">
        <f t="shared" si="125"/>
        <v>10</v>
      </c>
      <c r="AA858" s="472">
        <f t="shared" si="126"/>
        <v>550</v>
      </c>
      <c r="AB858" s="471">
        <v>0</v>
      </c>
      <c r="AC858" s="472">
        <v>0</v>
      </c>
      <c r="AD858" s="471">
        <v>0</v>
      </c>
      <c r="AE858" s="472">
        <v>0</v>
      </c>
      <c r="AF858" s="471">
        <v>0</v>
      </c>
      <c r="AG858" s="472">
        <v>0</v>
      </c>
      <c r="AH858" s="473">
        <v>0</v>
      </c>
      <c r="AI858" s="474">
        <v>0</v>
      </c>
    </row>
    <row r="859" spans="2:35">
      <c r="B859" s="464"/>
      <c r="C859" s="488" t="s">
        <v>3269</v>
      </c>
      <c r="D859" s="466"/>
      <c r="E859" s="933">
        <v>4</v>
      </c>
      <c r="F859" s="467" t="s">
        <v>108</v>
      </c>
      <c r="G859" s="468" t="s">
        <v>3171</v>
      </c>
      <c r="H859" s="468"/>
      <c r="I859" s="803" t="s">
        <v>3265</v>
      </c>
      <c r="J859" s="469">
        <v>1500</v>
      </c>
      <c r="K859" s="470">
        <f t="shared" si="124"/>
        <v>6000</v>
      </c>
      <c r="L859" s="471"/>
      <c r="M859" s="472"/>
      <c r="N859" s="471"/>
      <c r="O859" s="472"/>
      <c r="P859" s="471"/>
      <c r="Q859" s="472"/>
      <c r="R859" s="471"/>
      <c r="S859" s="472"/>
      <c r="T859" s="471"/>
      <c r="U859" s="472"/>
      <c r="V859" s="471"/>
      <c r="W859" s="472"/>
      <c r="X859" s="471"/>
      <c r="Y859" s="472"/>
      <c r="Z859" s="471">
        <f t="shared" si="125"/>
        <v>4</v>
      </c>
      <c r="AA859" s="472">
        <f t="shared" si="126"/>
        <v>6000</v>
      </c>
      <c r="AB859" s="471"/>
      <c r="AC859" s="472"/>
      <c r="AD859" s="471"/>
      <c r="AE859" s="472"/>
      <c r="AF859" s="471"/>
      <c r="AG859" s="472"/>
      <c r="AH859" s="473"/>
      <c r="AI859" s="474"/>
    </row>
    <row r="860" spans="2:35">
      <c r="B860" s="464"/>
      <c r="C860" s="488" t="s">
        <v>3270</v>
      </c>
      <c r="D860" s="466"/>
      <c r="E860" s="933">
        <v>8</v>
      </c>
      <c r="F860" s="467" t="s">
        <v>108</v>
      </c>
      <c r="G860" s="468" t="s">
        <v>3171</v>
      </c>
      <c r="H860" s="468"/>
      <c r="I860" s="803" t="s">
        <v>3265</v>
      </c>
      <c r="J860" s="469">
        <v>200</v>
      </c>
      <c r="K860" s="470">
        <f t="shared" si="124"/>
        <v>1600</v>
      </c>
      <c r="L860" s="471"/>
      <c r="M860" s="472"/>
      <c r="N860" s="471"/>
      <c r="O860" s="472"/>
      <c r="P860" s="471"/>
      <c r="Q860" s="472"/>
      <c r="R860" s="471"/>
      <c r="S860" s="472"/>
      <c r="T860" s="471"/>
      <c r="U860" s="472"/>
      <c r="V860" s="471"/>
      <c r="W860" s="472"/>
      <c r="X860" s="471"/>
      <c r="Y860" s="472"/>
      <c r="Z860" s="471">
        <f t="shared" si="125"/>
        <v>8</v>
      </c>
      <c r="AA860" s="472">
        <f t="shared" si="126"/>
        <v>1600</v>
      </c>
      <c r="AB860" s="471"/>
      <c r="AC860" s="472"/>
      <c r="AD860" s="471"/>
      <c r="AE860" s="472"/>
      <c r="AF860" s="471"/>
      <c r="AG860" s="472"/>
      <c r="AH860" s="473"/>
      <c r="AI860" s="474"/>
    </row>
    <row r="861" spans="2:35">
      <c r="B861" s="464"/>
      <c r="C861" s="489" t="s">
        <v>3271</v>
      </c>
      <c r="D861" s="490"/>
      <c r="E861" s="932">
        <v>8</v>
      </c>
      <c r="F861" s="467" t="s">
        <v>108</v>
      </c>
      <c r="G861" s="468" t="s">
        <v>3171</v>
      </c>
      <c r="H861" s="468"/>
      <c r="I861" s="803" t="s">
        <v>3265</v>
      </c>
      <c r="J861" s="476">
        <v>200</v>
      </c>
      <c r="K861" s="470">
        <f t="shared" si="124"/>
        <v>1600</v>
      </c>
      <c r="L861" s="491"/>
      <c r="M861" s="476"/>
      <c r="N861" s="491"/>
      <c r="O861" s="476"/>
      <c r="P861" s="491"/>
      <c r="Q861" s="476"/>
      <c r="R861" s="491"/>
      <c r="S861" s="476"/>
      <c r="T861" s="491"/>
      <c r="U861" s="476"/>
      <c r="V861" s="491"/>
      <c r="W861" s="476"/>
      <c r="X861" s="491"/>
      <c r="Y861" s="476"/>
      <c r="Z861" s="492">
        <f t="shared" si="125"/>
        <v>8</v>
      </c>
      <c r="AA861" s="472">
        <f t="shared" si="126"/>
        <v>1600</v>
      </c>
      <c r="AB861" s="492"/>
      <c r="AC861" s="493"/>
      <c r="AD861" s="492"/>
      <c r="AE861" s="493"/>
      <c r="AF861" s="492"/>
      <c r="AG861" s="493"/>
      <c r="AH861" s="494"/>
      <c r="AI861" s="495"/>
    </row>
    <row r="862" spans="2:35">
      <c r="B862" s="464"/>
      <c r="C862" s="489" t="s">
        <v>3272</v>
      </c>
      <c r="D862" s="490"/>
      <c r="E862" s="932">
        <v>3</v>
      </c>
      <c r="F862" s="467" t="s">
        <v>108</v>
      </c>
      <c r="G862" s="468" t="s">
        <v>3171</v>
      </c>
      <c r="H862" s="468"/>
      <c r="I862" s="803" t="s">
        <v>3265</v>
      </c>
      <c r="J862" s="476">
        <v>211</v>
      </c>
      <c r="K862" s="470">
        <f t="shared" si="124"/>
        <v>633</v>
      </c>
      <c r="L862" s="491"/>
      <c r="M862" s="476"/>
      <c r="N862" s="491"/>
      <c r="O862" s="476"/>
      <c r="P862" s="491"/>
      <c r="Q862" s="476"/>
      <c r="R862" s="491"/>
      <c r="S862" s="476"/>
      <c r="T862" s="491"/>
      <c r="U862" s="476"/>
      <c r="V862" s="491"/>
      <c r="W862" s="476"/>
      <c r="X862" s="491"/>
      <c r="Y862" s="476"/>
      <c r="Z862" s="492">
        <f t="shared" si="125"/>
        <v>3</v>
      </c>
      <c r="AA862" s="472">
        <f t="shared" si="126"/>
        <v>633</v>
      </c>
      <c r="AB862" s="492"/>
      <c r="AC862" s="493"/>
      <c r="AD862" s="492"/>
      <c r="AE862" s="493"/>
      <c r="AF862" s="492"/>
      <c r="AG862" s="493"/>
      <c r="AH862" s="494"/>
      <c r="AI862" s="495"/>
    </row>
    <row r="863" spans="2:35">
      <c r="B863" s="464"/>
      <c r="C863" s="489" t="s">
        <v>3273</v>
      </c>
      <c r="D863" s="490"/>
      <c r="E863" s="932">
        <v>2</v>
      </c>
      <c r="F863" s="467" t="s">
        <v>108</v>
      </c>
      <c r="G863" s="468" t="s">
        <v>3171</v>
      </c>
      <c r="H863" s="468"/>
      <c r="I863" s="803" t="s">
        <v>3265</v>
      </c>
      <c r="J863" s="476">
        <v>450</v>
      </c>
      <c r="K863" s="470">
        <f t="shared" si="124"/>
        <v>900</v>
      </c>
      <c r="L863" s="491"/>
      <c r="M863" s="476"/>
      <c r="N863" s="491"/>
      <c r="O863" s="476"/>
      <c r="P863" s="491"/>
      <c r="Q863" s="476"/>
      <c r="R863" s="491"/>
      <c r="S863" s="476"/>
      <c r="T863" s="491"/>
      <c r="U863" s="476"/>
      <c r="V863" s="491"/>
      <c r="W863" s="476"/>
      <c r="X863" s="491"/>
      <c r="Y863" s="476"/>
      <c r="Z863" s="492">
        <f t="shared" si="125"/>
        <v>2</v>
      </c>
      <c r="AA863" s="472">
        <f t="shared" si="126"/>
        <v>900</v>
      </c>
      <c r="AB863" s="492"/>
      <c r="AC863" s="493"/>
      <c r="AD863" s="492"/>
      <c r="AE863" s="493"/>
      <c r="AF863" s="492"/>
      <c r="AG863" s="493"/>
      <c r="AH863" s="494"/>
      <c r="AI863" s="495"/>
    </row>
    <row r="864" spans="2:35">
      <c r="B864" s="464"/>
      <c r="C864" s="489" t="s">
        <v>3274</v>
      </c>
      <c r="D864" s="490"/>
      <c r="E864" s="932">
        <v>10</v>
      </c>
      <c r="F864" s="467" t="s">
        <v>108</v>
      </c>
      <c r="G864" s="468" t="s">
        <v>3171</v>
      </c>
      <c r="H864" s="468"/>
      <c r="I864" s="803" t="s">
        <v>3265</v>
      </c>
      <c r="J864" s="476">
        <v>78.599999999999994</v>
      </c>
      <c r="K864" s="470">
        <f t="shared" si="124"/>
        <v>786</v>
      </c>
      <c r="L864" s="491"/>
      <c r="M864" s="476"/>
      <c r="N864" s="491"/>
      <c r="O864" s="476"/>
      <c r="P864" s="491"/>
      <c r="Q864" s="476"/>
      <c r="R864" s="491"/>
      <c r="S864" s="476"/>
      <c r="T864" s="491"/>
      <c r="U864" s="476"/>
      <c r="V864" s="491"/>
      <c r="W864" s="476"/>
      <c r="X864" s="491"/>
      <c r="Y864" s="476"/>
      <c r="Z864" s="492">
        <f t="shared" si="125"/>
        <v>10</v>
      </c>
      <c r="AA864" s="472">
        <f t="shared" si="126"/>
        <v>786</v>
      </c>
      <c r="AB864" s="492"/>
      <c r="AC864" s="493"/>
      <c r="AD864" s="492"/>
      <c r="AE864" s="493"/>
      <c r="AF864" s="492"/>
      <c r="AG864" s="493"/>
      <c r="AH864" s="494"/>
      <c r="AI864" s="495"/>
    </row>
    <row r="865" spans="2:35" ht="22.5">
      <c r="B865" s="496"/>
      <c r="C865" s="497" t="s">
        <v>3275</v>
      </c>
      <c r="D865" s="360"/>
      <c r="E865" s="925">
        <v>48</v>
      </c>
      <c r="F865" s="498" t="s">
        <v>11</v>
      </c>
      <c r="G865" s="360" t="s">
        <v>3256</v>
      </c>
      <c r="H865" s="360"/>
      <c r="I865" s="363" t="s">
        <v>2559</v>
      </c>
      <c r="J865" s="363">
        <v>25</v>
      </c>
      <c r="K865" s="326">
        <f t="shared" si="124"/>
        <v>1200</v>
      </c>
      <c r="L865" s="330"/>
      <c r="M865" s="363"/>
      <c r="N865" s="330"/>
      <c r="O865" s="363"/>
      <c r="P865" s="330"/>
      <c r="Q865" s="363"/>
      <c r="R865" s="330">
        <v>24</v>
      </c>
      <c r="S865" s="406">
        <f>+J865*R865</f>
        <v>600</v>
      </c>
      <c r="T865" s="330"/>
      <c r="U865" s="363"/>
      <c r="V865" s="330"/>
      <c r="W865" s="363"/>
      <c r="X865" s="330">
        <v>24</v>
      </c>
      <c r="Y865" s="406">
        <f>+J865*X865</f>
        <v>600</v>
      </c>
      <c r="Z865" s="346"/>
      <c r="AA865" s="407"/>
      <c r="AB865" s="346"/>
      <c r="AC865" s="407"/>
      <c r="AD865" s="346"/>
      <c r="AE865" s="407"/>
      <c r="AF865" s="346"/>
      <c r="AG865" s="407"/>
      <c r="AH865" s="346"/>
      <c r="AI865" s="407"/>
    </row>
    <row r="866" spans="2:35" ht="22.5">
      <c r="B866" s="496"/>
      <c r="C866" s="497" t="s">
        <v>3276</v>
      </c>
      <c r="D866" s="360"/>
      <c r="E866" s="925">
        <v>48</v>
      </c>
      <c r="F866" s="498" t="s">
        <v>11</v>
      </c>
      <c r="G866" s="360" t="s">
        <v>3256</v>
      </c>
      <c r="H866" s="360"/>
      <c r="I866" s="363" t="s">
        <v>2559</v>
      </c>
      <c r="J866" s="363">
        <v>55</v>
      </c>
      <c r="K866" s="326">
        <f t="shared" si="124"/>
        <v>2640</v>
      </c>
      <c r="L866" s="330"/>
      <c r="M866" s="363"/>
      <c r="N866" s="330"/>
      <c r="O866" s="363"/>
      <c r="P866" s="330"/>
      <c r="Q866" s="363"/>
      <c r="R866" s="330">
        <v>24</v>
      </c>
      <c r="S866" s="406">
        <f t="shared" ref="S866:S869" si="127">+J866*R866</f>
        <v>1320</v>
      </c>
      <c r="T866" s="330"/>
      <c r="U866" s="363"/>
      <c r="V866" s="330"/>
      <c r="W866" s="363"/>
      <c r="X866" s="330">
        <v>24</v>
      </c>
      <c r="Y866" s="406">
        <f t="shared" ref="Y866:Y869" si="128">+J866*X866</f>
        <v>1320</v>
      </c>
      <c r="Z866" s="346"/>
      <c r="AA866" s="407"/>
      <c r="AB866" s="346"/>
      <c r="AC866" s="407"/>
      <c r="AD866" s="346"/>
      <c r="AE866" s="407"/>
      <c r="AF866" s="346"/>
      <c r="AG866" s="407"/>
      <c r="AH866" s="346"/>
      <c r="AI866" s="407"/>
    </row>
    <row r="867" spans="2:35" ht="22.5">
      <c r="B867" s="496"/>
      <c r="C867" s="497" t="s">
        <v>3277</v>
      </c>
      <c r="D867" s="360"/>
      <c r="E867" s="925">
        <v>24</v>
      </c>
      <c r="F867" s="498" t="s">
        <v>11</v>
      </c>
      <c r="G867" s="360" t="s">
        <v>3256</v>
      </c>
      <c r="H867" s="360"/>
      <c r="I867" s="363" t="s">
        <v>2559</v>
      </c>
      <c r="J867" s="363">
        <v>18</v>
      </c>
      <c r="K867" s="326">
        <f t="shared" si="124"/>
        <v>432</v>
      </c>
      <c r="L867" s="330"/>
      <c r="M867" s="363"/>
      <c r="N867" s="330"/>
      <c r="O867" s="363"/>
      <c r="P867" s="330"/>
      <c r="Q867" s="363"/>
      <c r="R867" s="330">
        <v>12</v>
      </c>
      <c r="S867" s="406">
        <f t="shared" si="127"/>
        <v>216</v>
      </c>
      <c r="T867" s="330"/>
      <c r="U867" s="363"/>
      <c r="V867" s="330"/>
      <c r="W867" s="363"/>
      <c r="X867" s="330">
        <v>12</v>
      </c>
      <c r="Y867" s="406">
        <f t="shared" si="128"/>
        <v>216</v>
      </c>
      <c r="Z867" s="346"/>
      <c r="AA867" s="407"/>
      <c r="AB867" s="346"/>
      <c r="AC867" s="407"/>
      <c r="AD867" s="346"/>
      <c r="AE867" s="407"/>
      <c r="AF867" s="346"/>
      <c r="AG867" s="407"/>
      <c r="AH867" s="346"/>
      <c r="AI867" s="407"/>
    </row>
    <row r="868" spans="2:35" ht="22.5">
      <c r="B868" s="496"/>
      <c r="C868" s="497" t="s">
        <v>3278</v>
      </c>
      <c r="D868" s="360"/>
      <c r="E868" s="925">
        <v>24</v>
      </c>
      <c r="F868" s="498" t="s">
        <v>11</v>
      </c>
      <c r="G868" s="360" t="s">
        <v>3256</v>
      </c>
      <c r="H868" s="360"/>
      <c r="I868" s="363" t="s">
        <v>2559</v>
      </c>
      <c r="J868" s="363">
        <v>18</v>
      </c>
      <c r="K868" s="326">
        <f t="shared" si="124"/>
        <v>432</v>
      </c>
      <c r="L868" s="330"/>
      <c r="M868" s="363"/>
      <c r="N868" s="330"/>
      <c r="O868" s="363"/>
      <c r="P868" s="330"/>
      <c r="Q868" s="363"/>
      <c r="R868" s="330">
        <v>12</v>
      </c>
      <c r="S868" s="406">
        <f t="shared" si="127"/>
        <v>216</v>
      </c>
      <c r="T868" s="330"/>
      <c r="U868" s="363"/>
      <c r="V868" s="330"/>
      <c r="W868" s="363"/>
      <c r="X868" s="330">
        <v>12</v>
      </c>
      <c r="Y868" s="406">
        <f t="shared" si="128"/>
        <v>216</v>
      </c>
      <c r="Z868" s="346"/>
      <c r="AA868" s="407"/>
      <c r="AB868" s="346"/>
      <c r="AC868" s="407"/>
      <c r="AD868" s="346"/>
      <c r="AE868" s="407"/>
      <c r="AF868" s="346"/>
      <c r="AG868" s="407"/>
      <c r="AH868" s="346"/>
      <c r="AI868" s="407"/>
    </row>
    <row r="869" spans="2:35" ht="22.5">
      <c r="B869" s="496"/>
      <c r="C869" s="497" t="s">
        <v>3279</v>
      </c>
      <c r="D869" s="360"/>
      <c r="E869" s="925">
        <v>24</v>
      </c>
      <c r="F869" s="498" t="s">
        <v>11</v>
      </c>
      <c r="G869" s="360" t="s">
        <v>3256</v>
      </c>
      <c r="H869" s="360"/>
      <c r="I869" s="363" t="s">
        <v>2559</v>
      </c>
      <c r="J869" s="363">
        <v>50</v>
      </c>
      <c r="K869" s="326">
        <f t="shared" si="124"/>
        <v>1200</v>
      </c>
      <c r="L869" s="330"/>
      <c r="M869" s="363"/>
      <c r="N869" s="330"/>
      <c r="O869" s="363"/>
      <c r="P869" s="330"/>
      <c r="Q869" s="363"/>
      <c r="R869" s="330">
        <v>12</v>
      </c>
      <c r="S869" s="406">
        <f t="shared" si="127"/>
        <v>600</v>
      </c>
      <c r="T869" s="330"/>
      <c r="U869" s="363"/>
      <c r="V869" s="330"/>
      <c r="W869" s="363"/>
      <c r="X869" s="330">
        <v>12</v>
      </c>
      <c r="Y869" s="406">
        <f t="shared" si="128"/>
        <v>600</v>
      </c>
      <c r="Z869" s="346"/>
      <c r="AA869" s="407"/>
      <c r="AB869" s="346"/>
      <c r="AC869" s="407"/>
      <c r="AD869" s="346"/>
      <c r="AE869" s="407"/>
      <c r="AF869" s="346"/>
      <c r="AG869" s="407"/>
      <c r="AH869" s="346"/>
      <c r="AI869" s="407"/>
    </row>
    <row r="870" spans="2:35" ht="22.5">
      <c r="B870" s="496"/>
      <c r="C870" s="369" t="s">
        <v>829</v>
      </c>
      <c r="D870" s="370"/>
      <c r="E870" s="925">
        <v>120</v>
      </c>
      <c r="F870" s="370" t="s">
        <v>22</v>
      </c>
      <c r="G870" s="370" t="s">
        <v>2602</v>
      </c>
      <c r="H870" s="370"/>
      <c r="I870" s="363" t="s">
        <v>2700</v>
      </c>
      <c r="J870" s="363">
        <v>11</v>
      </c>
      <c r="K870" s="326">
        <f t="shared" si="124"/>
        <v>1320</v>
      </c>
      <c r="L870" s="342"/>
      <c r="M870" s="364"/>
      <c r="N870" s="342"/>
      <c r="O870" s="364"/>
      <c r="P870" s="342"/>
      <c r="Q870" s="364"/>
      <c r="R870" s="342">
        <v>120</v>
      </c>
      <c r="S870" s="364">
        <f>R870*J870</f>
        <v>1320</v>
      </c>
      <c r="T870" s="342"/>
      <c r="U870" s="364"/>
      <c r="V870" s="342"/>
      <c r="W870" s="364"/>
      <c r="X870" s="342"/>
      <c r="Y870" s="364"/>
      <c r="Z870" s="365"/>
      <c r="AA870" s="366"/>
      <c r="AB870" s="365"/>
      <c r="AC870" s="366"/>
      <c r="AD870" s="365"/>
      <c r="AE870" s="366"/>
      <c r="AF870" s="365"/>
      <c r="AG870" s="366"/>
      <c r="AH870" s="365"/>
      <c r="AI870" s="366"/>
    </row>
    <row r="871" spans="2:35" ht="22.5">
      <c r="B871" s="496"/>
      <c r="C871" s="369" t="s">
        <v>851</v>
      </c>
      <c r="D871" s="370"/>
      <c r="E871" s="925">
        <v>30</v>
      </c>
      <c r="F871" s="370" t="s">
        <v>22</v>
      </c>
      <c r="G871" s="370" t="s">
        <v>2602</v>
      </c>
      <c r="H871" s="370"/>
      <c r="I871" s="363" t="s">
        <v>2700</v>
      </c>
      <c r="J871" s="363">
        <v>89</v>
      </c>
      <c r="K871" s="326">
        <f t="shared" si="124"/>
        <v>2670</v>
      </c>
      <c r="L871" s="342"/>
      <c r="M871" s="364"/>
      <c r="N871" s="342"/>
      <c r="O871" s="364"/>
      <c r="P871" s="342"/>
      <c r="Q871" s="364"/>
      <c r="R871" s="342">
        <v>30</v>
      </c>
      <c r="S871" s="364">
        <f t="shared" ref="S871:S873" si="129">R871*J871</f>
        <v>2670</v>
      </c>
      <c r="T871" s="342"/>
      <c r="U871" s="364"/>
      <c r="V871" s="342"/>
      <c r="W871" s="364"/>
      <c r="X871" s="342"/>
      <c r="Y871" s="364"/>
      <c r="Z871" s="365"/>
      <c r="AA871" s="366"/>
      <c r="AB871" s="365"/>
      <c r="AC871" s="366"/>
      <c r="AD871" s="365"/>
      <c r="AE871" s="366"/>
      <c r="AF871" s="365"/>
      <c r="AG871" s="366"/>
      <c r="AH871" s="365"/>
      <c r="AI871" s="366"/>
    </row>
    <row r="872" spans="2:35" ht="22.5">
      <c r="B872" s="496"/>
      <c r="C872" s="369" t="s">
        <v>862</v>
      </c>
      <c r="D872" s="370"/>
      <c r="E872" s="925">
        <v>120</v>
      </c>
      <c r="F872" s="370" t="s">
        <v>22</v>
      </c>
      <c r="G872" s="370" t="s">
        <v>2602</v>
      </c>
      <c r="H872" s="371"/>
      <c r="I872" s="363" t="s">
        <v>2700</v>
      </c>
      <c r="J872" s="363">
        <v>23</v>
      </c>
      <c r="K872" s="326">
        <f t="shared" si="124"/>
        <v>2760</v>
      </c>
      <c r="L872" s="342"/>
      <c r="M872" s="364"/>
      <c r="N872" s="342"/>
      <c r="O872" s="364"/>
      <c r="P872" s="342"/>
      <c r="Q872" s="364"/>
      <c r="R872" s="342">
        <v>120</v>
      </c>
      <c r="S872" s="364">
        <f t="shared" si="129"/>
        <v>2760</v>
      </c>
      <c r="T872" s="342"/>
      <c r="U872" s="364"/>
      <c r="V872" s="342"/>
      <c r="W872" s="364"/>
      <c r="X872" s="342"/>
      <c r="Y872" s="364"/>
      <c r="Z872" s="365"/>
      <c r="AA872" s="366"/>
      <c r="AB872" s="365"/>
      <c r="AC872" s="366"/>
      <c r="AD872" s="365"/>
      <c r="AE872" s="366"/>
      <c r="AF872" s="365"/>
      <c r="AG872" s="366"/>
      <c r="AH872" s="365"/>
      <c r="AI872" s="366"/>
    </row>
    <row r="873" spans="2:35" ht="22.5">
      <c r="B873" s="496"/>
      <c r="C873" s="369" t="s">
        <v>864</v>
      </c>
      <c r="D873" s="370"/>
      <c r="E873" s="925">
        <v>119</v>
      </c>
      <c r="F873" s="370" t="s">
        <v>22</v>
      </c>
      <c r="G873" s="370" t="s">
        <v>2602</v>
      </c>
      <c r="H873" s="370"/>
      <c r="I873" s="363" t="s">
        <v>2700</v>
      </c>
      <c r="J873" s="363">
        <v>44</v>
      </c>
      <c r="K873" s="326">
        <f t="shared" si="124"/>
        <v>5236</v>
      </c>
      <c r="L873" s="342"/>
      <c r="M873" s="364"/>
      <c r="N873" s="342"/>
      <c r="O873" s="364"/>
      <c r="P873" s="342"/>
      <c r="Q873" s="364"/>
      <c r="R873" s="342">
        <v>119</v>
      </c>
      <c r="S873" s="364">
        <f t="shared" si="129"/>
        <v>5236</v>
      </c>
      <c r="T873" s="342"/>
      <c r="U873" s="364"/>
      <c r="V873" s="342"/>
      <c r="W873" s="364"/>
      <c r="X873" s="342"/>
      <c r="Y873" s="364"/>
      <c r="Z873" s="365"/>
      <c r="AA873" s="366"/>
      <c r="AB873" s="365"/>
      <c r="AC873" s="366"/>
      <c r="AD873" s="365"/>
      <c r="AE873" s="366"/>
      <c r="AF873" s="365"/>
      <c r="AG873" s="366"/>
      <c r="AH873" s="365"/>
      <c r="AI873" s="366"/>
    </row>
    <row r="874" spans="2:35">
      <c r="B874" s="463"/>
      <c r="C874" s="497"/>
      <c r="D874" s="360"/>
      <c r="E874" s="925"/>
      <c r="F874" s="498"/>
      <c r="G874" s="360"/>
      <c r="H874" s="360"/>
      <c r="I874" s="325"/>
      <c r="J874" s="325"/>
      <c r="K874" s="326"/>
      <c r="L874" s="330"/>
      <c r="M874" s="325"/>
      <c r="N874" s="330"/>
      <c r="O874" s="325"/>
      <c r="P874" s="330"/>
      <c r="Q874" s="325"/>
      <c r="R874" s="330"/>
      <c r="S874" s="325"/>
      <c r="T874" s="330"/>
      <c r="U874" s="325"/>
      <c r="V874" s="330"/>
      <c r="W874" s="325"/>
      <c r="X874" s="330"/>
      <c r="Y874" s="325"/>
      <c r="Z874" s="346"/>
      <c r="AA874" s="382"/>
      <c r="AB874" s="346"/>
      <c r="AC874" s="382"/>
      <c r="AD874" s="346"/>
      <c r="AE874" s="382"/>
      <c r="AF874" s="346"/>
      <c r="AG874" s="382"/>
      <c r="AH874" s="346"/>
      <c r="AI874" s="382"/>
    </row>
    <row r="875" spans="2:35">
      <c r="B875" s="120"/>
      <c r="C875" s="381" t="s">
        <v>2756</v>
      </c>
      <c r="D875" s="328"/>
      <c r="E875" s="925"/>
      <c r="F875" s="328"/>
      <c r="G875" s="328"/>
      <c r="H875" s="328"/>
      <c r="I875" s="325"/>
      <c r="J875" s="325"/>
      <c r="K875" s="326"/>
      <c r="L875" s="330"/>
      <c r="M875" s="325"/>
      <c r="N875" s="330"/>
      <c r="O875" s="325"/>
      <c r="P875" s="330"/>
      <c r="Q875" s="325"/>
      <c r="R875" s="330"/>
      <c r="S875" s="325"/>
      <c r="T875" s="330"/>
      <c r="U875" s="325"/>
      <c r="V875" s="330"/>
      <c r="W875" s="325"/>
      <c r="X875" s="330"/>
      <c r="Y875" s="325"/>
      <c r="Z875" s="346"/>
      <c r="AA875" s="382"/>
      <c r="AB875" s="346"/>
      <c r="AC875" s="382"/>
      <c r="AD875" s="346"/>
      <c r="AE875" s="382"/>
      <c r="AF875" s="346"/>
      <c r="AG875" s="382"/>
      <c r="AH875" s="346"/>
      <c r="AI875" s="382"/>
    </row>
    <row r="876" spans="2:35">
      <c r="B876" s="120">
        <v>2400</v>
      </c>
      <c r="C876" s="322" t="s">
        <v>3280</v>
      </c>
      <c r="D876" s="120"/>
      <c r="E876" s="917">
        <f>+E882+E891+E918+E899+E926+E946+E939</f>
        <v>127</v>
      </c>
      <c r="F876" s="120"/>
      <c r="G876" s="120"/>
      <c r="H876" s="120"/>
      <c r="I876" s="324"/>
      <c r="J876" s="325"/>
      <c r="K876" s="326">
        <f>+K882+K891+K918+K899+K926+K946+K939</f>
        <v>42167</v>
      </c>
      <c r="L876" s="323">
        <f t="shared" ref="L876:AI876" si="130">+L882+L891+L918+L899+L926+L946+L939</f>
        <v>0</v>
      </c>
      <c r="M876" s="324">
        <f t="shared" si="130"/>
        <v>0</v>
      </c>
      <c r="N876" s="323">
        <f t="shared" si="130"/>
        <v>0</v>
      </c>
      <c r="O876" s="324">
        <f t="shared" si="130"/>
        <v>0</v>
      </c>
      <c r="P876" s="323">
        <f t="shared" si="130"/>
        <v>1</v>
      </c>
      <c r="Q876" s="324">
        <f t="shared" si="130"/>
        <v>3000</v>
      </c>
      <c r="R876" s="323">
        <f t="shared" si="130"/>
        <v>41</v>
      </c>
      <c r="S876" s="324">
        <f t="shared" si="130"/>
        <v>8238</v>
      </c>
      <c r="T876" s="323">
        <f t="shared" si="130"/>
        <v>0</v>
      </c>
      <c r="U876" s="324">
        <f t="shared" si="130"/>
        <v>0</v>
      </c>
      <c r="V876" s="323">
        <f t="shared" si="130"/>
        <v>31</v>
      </c>
      <c r="W876" s="324">
        <f t="shared" si="130"/>
        <v>7070</v>
      </c>
      <c r="X876" s="323">
        <f t="shared" si="130"/>
        <v>54</v>
      </c>
      <c r="Y876" s="324">
        <f t="shared" si="130"/>
        <v>23859</v>
      </c>
      <c r="Z876" s="323">
        <f t="shared" si="130"/>
        <v>0</v>
      </c>
      <c r="AA876" s="324">
        <f t="shared" si="130"/>
        <v>0</v>
      </c>
      <c r="AB876" s="323">
        <f t="shared" si="130"/>
        <v>0</v>
      </c>
      <c r="AC876" s="324">
        <f t="shared" si="130"/>
        <v>0</v>
      </c>
      <c r="AD876" s="323">
        <f t="shared" si="130"/>
        <v>0</v>
      </c>
      <c r="AE876" s="324">
        <f t="shared" si="130"/>
        <v>0</v>
      </c>
      <c r="AF876" s="323">
        <f t="shared" si="130"/>
        <v>0</v>
      </c>
      <c r="AG876" s="324">
        <f t="shared" si="130"/>
        <v>0</v>
      </c>
      <c r="AH876" s="323">
        <f t="shared" si="130"/>
        <v>0</v>
      </c>
      <c r="AI876" s="324">
        <f t="shared" si="130"/>
        <v>0</v>
      </c>
    </row>
    <row r="877" spans="2:35">
      <c r="B877" s="120">
        <v>241</v>
      </c>
      <c r="C877" s="322" t="s">
        <v>3281</v>
      </c>
      <c r="D877" s="120"/>
      <c r="E877" s="917">
        <f>+E878</f>
        <v>0</v>
      </c>
      <c r="F877" s="120"/>
      <c r="G877" s="120"/>
      <c r="H877" s="120"/>
      <c r="I877" s="324"/>
      <c r="J877" s="325"/>
      <c r="K877" s="326"/>
      <c r="L877" s="323"/>
      <c r="M877" s="324"/>
      <c r="N877" s="323"/>
      <c r="O877" s="324"/>
      <c r="P877" s="323"/>
      <c r="Q877" s="324"/>
      <c r="R877" s="323"/>
      <c r="S877" s="324"/>
      <c r="T877" s="323"/>
      <c r="U877" s="324"/>
      <c r="V877" s="323"/>
      <c r="W877" s="324"/>
      <c r="X877" s="323"/>
      <c r="Y877" s="324"/>
      <c r="Z877" s="323"/>
      <c r="AA877" s="324"/>
      <c r="AB877" s="323"/>
      <c r="AC877" s="324"/>
      <c r="AD877" s="323"/>
      <c r="AE877" s="324"/>
      <c r="AF877" s="323"/>
      <c r="AG877" s="324"/>
      <c r="AH877" s="323"/>
      <c r="AI877" s="324"/>
    </row>
    <row r="878" spans="2:35">
      <c r="B878" s="120">
        <v>24101</v>
      </c>
      <c r="C878" s="322" t="s">
        <v>3282</v>
      </c>
      <c r="D878" s="120"/>
      <c r="E878" s="917">
        <f>+E898</f>
        <v>0</v>
      </c>
      <c r="F878" s="120"/>
      <c r="G878" s="120"/>
      <c r="H878" s="120"/>
      <c r="I878" s="324"/>
      <c r="J878" s="325"/>
      <c r="K878" s="326"/>
      <c r="L878" s="323"/>
      <c r="M878" s="324"/>
      <c r="N878" s="323"/>
      <c r="O878" s="324"/>
      <c r="P878" s="323"/>
      <c r="Q878" s="324"/>
      <c r="R878" s="323"/>
      <c r="S878" s="324"/>
      <c r="T878" s="323"/>
      <c r="U878" s="324"/>
      <c r="V878" s="323"/>
      <c r="W878" s="324"/>
      <c r="X878" s="323"/>
      <c r="Y878" s="324"/>
      <c r="Z878" s="323"/>
      <c r="AA878" s="324"/>
      <c r="AB878" s="323"/>
      <c r="AC878" s="324"/>
      <c r="AD878" s="323"/>
      <c r="AE878" s="324"/>
      <c r="AF878" s="323"/>
      <c r="AG878" s="324"/>
      <c r="AH878" s="323"/>
      <c r="AI878" s="324"/>
    </row>
    <row r="879" spans="2:35">
      <c r="B879" s="120"/>
      <c r="C879" s="322" t="s">
        <v>2756</v>
      </c>
      <c r="D879" s="120"/>
      <c r="E879" s="917"/>
      <c r="F879" s="120"/>
      <c r="G879" s="120"/>
      <c r="H879" s="120"/>
      <c r="I879" s="324"/>
      <c r="J879" s="325"/>
      <c r="K879" s="326"/>
      <c r="L879" s="323"/>
      <c r="M879" s="324"/>
      <c r="N879" s="323"/>
      <c r="O879" s="324"/>
      <c r="P879" s="323"/>
      <c r="Q879" s="324"/>
      <c r="R879" s="323"/>
      <c r="S879" s="324"/>
      <c r="T879" s="323"/>
      <c r="U879" s="324"/>
      <c r="V879" s="323"/>
      <c r="W879" s="324"/>
      <c r="X879" s="323"/>
      <c r="Y879" s="324"/>
      <c r="Z879" s="323"/>
      <c r="AA879" s="324"/>
      <c r="AB879" s="323"/>
      <c r="AC879" s="324"/>
      <c r="AD879" s="323"/>
      <c r="AE879" s="324"/>
      <c r="AF879" s="323"/>
      <c r="AG879" s="324"/>
      <c r="AH879" s="323"/>
      <c r="AI879" s="324"/>
    </row>
    <row r="880" spans="2:35">
      <c r="B880" s="120">
        <v>24102</v>
      </c>
      <c r="C880" s="322" t="s">
        <v>3283</v>
      </c>
      <c r="D880" s="120"/>
      <c r="E880" s="917"/>
      <c r="F880" s="120"/>
      <c r="G880" s="120"/>
      <c r="H880" s="120"/>
      <c r="I880" s="324"/>
      <c r="J880" s="325"/>
      <c r="K880" s="326"/>
      <c r="L880" s="323"/>
      <c r="M880" s="324"/>
      <c r="N880" s="323"/>
      <c r="O880" s="324"/>
      <c r="P880" s="323"/>
      <c r="Q880" s="324"/>
      <c r="R880" s="323"/>
      <c r="S880" s="324"/>
      <c r="T880" s="323"/>
      <c r="U880" s="324"/>
      <c r="V880" s="323"/>
      <c r="W880" s="324"/>
      <c r="X880" s="323"/>
      <c r="Y880" s="324"/>
      <c r="Z880" s="323"/>
      <c r="AA880" s="324"/>
      <c r="AB880" s="323"/>
      <c r="AC880" s="324"/>
      <c r="AD880" s="323"/>
      <c r="AE880" s="324"/>
      <c r="AF880" s="323"/>
      <c r="AG880" s="324"/>
      <c r="AH880" s="323"/>
      <c r="AI880" s="324"/>
    </row>
    <row r="881" spans="2:35">
      <c r="B881" s="120"/>
      <c r="C881" s="322" t="s">
        <v>2756</v>
      </c>
      <c r="D881" s="120"/>
      <c r="E881" s="917"/>
      <c r="F881" s="120"/>
      <c r="G881" s="120"/>
      <c r="H881" s="120"/>
      <c r="I881" s="324"/>
      <c r="J881" s="325"/>
      <c r="K881" s="326"/>
      <c r="L881" s="323"/>
      <c r="M881" s="324"/>
      <c r="N881" s="323"/>
      <c r="O881" s="324"/>
      <c r="P881" s="323"/>
      <c r="Q881" s="324"/>
      <c r="R881" s="323"/>
      <c r="S881" s="324"/>
      <c r="T881" s="323"/>
      <c r="U881" s="324"/>
      <c r="V881" s="323"/>
      <c r="W881" s="324"/>
      <c r="X881" s="323"/>
      <c r="Y881" s="324"/>
      <c r="Z881" s="323"/>
      <c r="AA881" s="324"/>
      <c r="AB881" s="323"/>
      <c r="AC881" s="324"/>
      <c r="AD881" s="323"/>
      <c r="AE881" s="324"/>
      <c r="AF881" s="323"/>
      <c r="AG881" s="324"/>
      <c r="AH881" s="323"/>
      <c r="AI881" s="324"/>
    </row>
    <row r="882" spans="2:35">
      <c r="B882" s="120">
        <v>242</v>
      </c>
      <c r="C882" s="322" t="s">
        <v>3284</v>
      </c>
      <c r="D882" s="120"/>
      <c r="E882" s="917"/>
      <c r="F882" s="120"/>
      <c r="G882" s="120"/>
      <c r="H882" s="120"/>
      <c r="I882" s="324"/>
      <c r="J882" s="325"/>
      <c r="K882" s="326">
        <f t="shared" ref="K882:AI882" si="131">+K883</f>
        <v>0</v>
      </c>
      <c r="L882" s="323">
        <f t="shared" si="131"/>
        <v>0</v>
      </c>
      <c r="M882" s="324"/>
      <c r="N882" s="323">
        <f t="shared" si="131"/>
        <v>0</v>
      </c>
      <c r="O882" s="324">
        <f t="shared" si="131"/>
        <v>0</v>
      </c>
      <c r="P882" s="323">
        <f t="shared" si="131"/>
        <v>0</v>
      </c>
      <c r="Q882" s="324">
        <f t="shared" si="131"/>
        <v>0</v>
      </c>
      <c r="R882" s="323">
        <f t="shared" si="131"/>
        <v>0</v>
      </c>
      <c r="S882" s="324">
        <f t="shared" si="131"/>
        <v>0</v>
      </c>
      <c r="T882" s="323">
        <f t="shared" si="131"/>
        <v>0</v>
      </c>
      <c r="U882" s="324">
        <f t="shared" si="131"/>
        <v>0</v>
      </c>
      <c r="V882" s="323">
        <f t="shared" si="131"/>
        <v>0</v>
      </c>
      <c r="W882" s="324">
        <f t="shared" si="131"/>
        <v>0</v>
      </c>
      <c r="X882" s="323">
        <f t="shared" si="131"/>
        <v>0</v>
      </c>
      <c r="Y882" s="324">
        <f t="shared" si="131"/>
        <v>0</v>
      </c>
      <c r="Z882" s="323">
        <f t="shared" si="131"/>
        <v>0</v>
      </c>
      <c r="AA882" s="324">
        <f t="shared" si="131"/>
        <v>0</v>
      </c>
      <c r="AB882" s="323">
        <f t="shared" si="131"/>
        <v>0</v>
      </c>
      <c r="AC882" s="324">
        <f t="shared" si="131"/>
        <v>0</v>
      </c>
      <c r="AD882" s="323">
        <f t="shared" si="131"/>
        <v>0</v>
      </c>
      <c r="AE882" s="324">
        <f t="shared" si="131"/>
        <v>0</v>
      </c>
      <c r="AF882" s="323">
        <f t="shared" si="131"/>
        <v>0</v>
      </c>
      <c r="AG882" s="324">
        <f t="shared" si="131"/>
        <v>0</v>
      </c>
      <c r="AH882" s="323">
        <f t="shared" si="131"/>
        <v>0</v>
      </c>
      <c r="AI882" s="324">
        <f t="shared" si="131"/>
        <v>0</v>
      </c>
    </row>
    <row r="883" spans="2:35">
      <c r="B883" s="120">
        <v>24201</v>
      </c>
      <c r="C883" s="322" t="s">
        <v>3284</v>
      </c>
      <c r="D883" s="120"/>
      <c r="E883" s="917"/>
      <c r="F883" s="120"/>
      <c r="G883" s="120"/>
      <c r="H883" s="120"/>
      <c r="I883" s="324"/>
      <c r="J883" s="325"/>
      <c r="K883" s="326">
        <f>+K884</f>
        <v>0</v>
      </c>
      <c r="L883" s="323"/>
      <c r="M883" s="324"/>
      <c r="N883" s="323"/>
      <c r="O883" s="324"/>
      <c r="P883" s="323"/>
      <c r="Q883" s="324"/>
      <c r="R883" s="323"/>
      <c r="S883" s="324"/>
      <c r="T883" s="323"/>
      <c r="U883" s="324"/>
      <c r="V883" s="323"/>
      <c r="W883" s="324"/>
      <c r="X883" s="323">
        <f>+X884</f>
        <v>0</v>
      </c>
      <c r="Y883" s="324">
        <f>+Y884</f>
        <v>0</v>
      </c>
      <c r="Z883" s="421"/>
      <c r="AA883" s="431"/>
      <c r="AB883" s="421"/>
      <c r="AC883" s="431"/>
      <c r="AD883" s="421"/>
      <c r="AE883" s="431"/>
      <c r="AF883" s="421"/>
      <c r="AG883" s="431"/>
      <c r="AH883" s="421"/>
      <c r="AI883" s="431"/>
    </row>
    <row r="884" spans="2:35">
      <c r="B884" s="120"/>
      <c r="C884" s="381" t="s">
        <v>2756</v>
      </c>
      <c r="D884" s="328"/>
      <c r="E884" s="925"/>
      <c r="F884" s="328"/>
      <c r="G884" s="328"/>
      <c r="H884" s="328"/>
      <c r="I884" s="325"/>
      <c r="J884" s="325"/>
      <c r="K884" s="326"/>
      <c r="L884" s="330"/>
      <c r="M884" s="325"/>
      <c r="N884" s="330"/>
      <c r="O884" s="325"/>
      <c r="P884" s="330"/>
      <c r="Q884" s="325"/>
      <c r="R884" s="330"/>
      <c r="S884" s="325"/>
      <c r="T884" s="330"/>
      <c r="U884" s="325"/>
      <c r="V884" s="330"/>
      <c r="W884" s="325"/>
      <c r="X884" s="330"/>
      <c r="Y884" s="325"/>
      <c r="Z884" s="346"/>
      <c r="AA884" s="382"/>
      <c r="AB884" s="346"/>
      <c r="AC884" s="382"/>
      <c r="AD884" s="346"/>
      <c r="AE884" s="382"/>
      <c r="AF884" s="346"/>
      <c r="AG884" s="382"/>
      <c r="AH884" s="346"/>
      <c r="AI884" s="382"/>
    </row>
    <row r="885" spans="2:35">
      <c r="B885" s="120">
        <v>243</v>
      </c>
      <c r="C885" s="381" t="s">
        <v>3285</v>
      </c>
      <c r="D885" s="328"/>
      <c r="E885" s="925"/>
      <c r="F885" s="328"/>
      <c r="G885" s="328"/>
      <c r="H885" s="328"/>
      <c r="I885" s="325"/>
      <c r="J885" s="325"/>
      <c r="K885" s="326"/>
      <c r="L885" s="330"/>
      <c r="M885" s="325"/>
      <c r="N885" s="330"/>
      <c r="O885" s="325"/>
      <c r="P885" s="330"/>
      <c r="Q885" s="325"/>
      <c r="R885" s="330"/>
      <c r="S885" s="325"/>
      <c r="T885" s="330"/>
      <c r="U885" s="325"/>
      <c r="V885" s="330"/>
      <c r="W885" s="325"/>
      <c r="X885" s="330"/>
      <c r="Y885" s="325"/>
      <c r="Z885" s="346"/>
      <c r="AA885" s="382"/>
      <c r="AB885" s="346"/>
      <c r="AC885" s="382"/>
      <c r="AD885" s="346"/>
      <c r="AE885" s="382"/>
      <c r="AF885" s="346"/>
      <c r="AG885" s="382"/>
      <c r="AH885" s="346"/>
      <c r="AI885" s="382"/>
    </row>
    <row r="886" spans="2:35">
      <c r="B886" s="328">
        <v>24301</v>
      </c>
      <c r="C886" s="381" t="s">
        <v>3286</v>
      </c>
      <c r="D886" s="328"/>
      <c r="E886" s="925"/>
      <c r="F886" s="328"/>
      <c r="G886" s="328"/>
      <c r="H886" s="328"/>
      <c r="I886" s="325"/>
      <c r="J886" s="325"/>
      <c r="K886" s="326"/>
      <c r="L886" s="330"/>
      <c r="M886" s="325"/>
      <c r="N886" s="330"/>
      <c r="O886" s="325"/>
      <c r="P886" s="330"/>
      <c r="Q886" s="325"/>
      <c r="R886" s="330"/>
      <c r="S886" s="325"/>
      <c r="T886" s="330"/>
      <c r="U886" s="325"/>
      <c r="V886" s="330"/>
      <c r="W886" s="325"/>
      <c r="X886" s="330"/>
      <c r="Y886" s="325"/>
      <c r="Z886" s="346"/>
      <c r="AA886" s="382"/>
      <c r="AB886" s="346"/>
      <c r="AC886" s="382"/>
      <c r="AD886" s="346"/>
      <c r="AE886" s="382"/>
      <c r="AF886" s="346"/>
      <c r="AG886" s="382"/>
      <c r="AH886" s="346"/>
      <c r="AI886" s="382"/>
    </row>
    <row r="887" spans="2:35">
      <c r="B887" s="120"/>
      <c r="C887" s="381" t="s">
        <v>2756</v>
      </c>
      <c r="D887" s="328"/>
      <c r="E887" s="925"/>
      <c r="F887" s="328"/>
      <c r="G887" s="328"/>
      <c r="H887" s="328"/>
      <c r="I887" s="325"/>
      <c r="J887" s="325"/>
      <c r="K887" s="326"/>
      <c r="L887" s="330"/>
      <c r="M887" s="325"/>
      <c r="N887" s="330"/>
      <c r="O887" s="325"/>
      <c r="P887" s="330"/>
      <c r="Q887" s="325"/>
      <c r="R887" s="330"/>
      <c r="S887" s="325"/>
      <c r="T887" s="330"/>
      <c r="U887" s="325"/>
      <c r="V887" s="330"/>
      <c r="W887" s="325"/>
      <c r="X887" s="330"/>
      <c r="Y887" s="325"/>
      <c r="Z887" s="346"/>
      <c r="AA887" s="382"/>
      <c r="AB887" s="346"/>
      <c r="AC887" s="382"/>
      <c r="AD887" s="346"/>
      <c r="AE887" s="382"/>
      <c r="AF887" s="346"/>
      <c r="AG887" s="382"/>
      <c r="AH887" s="346"/>
      <c r="AI887" s="382"/>
    </row>
    <row r="888" spans="2:35">
      <c r="B888" s="120">
        <v>244</v>
      </c>
      <c r="C888" s="381" t="s">
        <v>3287</v>
      </c>
      <c r="D888" s="328"/>
      <c r="E888" s="925"/>
      <c r="F888" s="328"/>
      <c r="G888" s="328"/>
      <c r="H888" s="328"/>
      <c r="I888" s="325"/>
      <c r="J888" s="325"/>
      <c r="K888" s="326"/>
      <c r="L888" s="330"/>
      <c r="M888" s="325"/>
      <c r="N888" s="330"/>
      <c r="O888" s="325"/>
      <c r="P888" s="330"/>
      <c r="Q888" s="325"/>
      <c r="R888" s="330"/>
      <c r="S888" s="325"/>
      <c r="T888" s="330"/>
      <c r="U888" s="325"/>
      <c r="V888" s="330"/>
      <c r="W888" s="325"/>
      <c r="X888" s="330"/>
      <c r="Y888" s="325"/>
      <c r="Z888" s="346"/>
      <c r="AA888" s="382"/>
      <c r="AB888" s="346"/>
      <c r="AC888" s="382"/>
      <c r="AD888" s="346"/>
      <c r="AE888" s="382"/>
      <c r="AF888" s="346"/>
      <c r="AG888" s="382"/>
      <c r="AH888" s="346"/>
      <c r="AI888" s="382"/>
    </row>
    <row r="889" spans="2:35">
      <c r="B889" s="328">
        <v>24402</v>
      </c>
      <c r="C889" s="381" t="s">
        <v>3288</v>
      </c>
      <c r="D889" s="328"/>
      <c r="E889" s="925"/>
      <c r="F889" s="328"/>
      <c r="G889" s="328"/>
      <c r="H889" s="328"/>
      <c r="I889" s="325"/>
      <c r="J889" s="325"/>
      <c r="K889" s="326"/>
      <c r="L889" s="330"/>
      <c r="M889" s="325"/>
      <c r="N889" s="330"/>
      <c r="O889" s="325"/>
      <c r="P889" s="330"/>
      <c r="Q889" s="325"/>
      <c r="R889" s="330"/>
      <c r="S889" s="325"/>
      <c r="T889" s="330"/>
      <c r="U889" s="325"/>
      <c r="V889" s="330"/>
      <c r="W889" s="325"/>
      <c r="X889" s="330"/>
      <c r="Y889" s="325"/>
      <c r="Z889" s="346"/>
      <c r="AA889" s="382"/>
      <c r="AB889" s="346"/>
      <c r="AC889" s="382"/>
      <c r="AD889" s="346"/>
      <c r="AE889" s="382"/>
      <c r="AF889" s="346"/>
      <c r="AG889" s="382"/>
      <c r="AH889" s="346"/>
      <c r="AI889" s="382"/>
    </row>
    <row r="890" spans="2:35">
      <c r="B890" s="120"/>
      <c r="C890" s="381"/>
      <c r="D890" s="328"/>
      <c r="E890" s="925"/>
      <c r="F890" s="328"/>
      <c r="G890" s="328"/>
      <c r="H890" s="328"/>
      <c r="I890" s="325"/>
      <c r="J890" s="325"/>
      <c r="K890" s="326"/>
      <c r="L890" s="330"/>
      <c r="M890" s="325"/>
      <c r="N890" s="330"/>
      <c r="O890" s="325"/>
      <c r="P890" s="330"/>
      <c r="Q890" s="325"/>
      <c r="R890" s="330"/>
      <c r="S890" s="325"/>
      <c r="T890" s="330"/>
      <c r="U890" s="325"/>
      <c r="V890" s="330"/>
      <c r="W890" s="325"/>
      <c r="X890" s="330"/>
      <c r="Y890" s="325"/>
      <c r="Z890" s="346"/>
      <c r="AA890" s="382"/>
      <c r="AB890" s="346"/>
      <c r="AC890" s="382"/>
      <c r="AD890" s="346"/>
      <c r="AE890" s="382"/>
      <c r="AF890" s="346"/>
      <c r="AG890" s="382"/>
      <c r="AH890" s="346"/>
      <c r="AI890" s="382"/>
    </row>
    <row r="891" spans="2:35">
      <c r="B891" s="120">
        <v>245</v>
      </c>
      <c r="C891" s="322" t="s">
        <v>3289</v>
      </c>
      <c r="D891" s="328"/>
      <c r="E891" s="925"/>
      <c r="F891" s="328"/>
      <c r="G891" s="328"/>
      <c r="H891" s="328"/>
      <c r="I891" s="325"/>
      <c r="J891" s="325"/>
      <c r="K891" s="326">
        <f>+K892</f>
        <v>0</v>
      </c>
      <c r="L891" s="330"/>
      <c r="M891" s="325"/>
      <c r="N891" s="330"/>
      <c r="O891" s="325"/>
      <c r="P891" s="330"/>
      <c r="Q891" s="325"/>
      <c r="R891" s="330"/>
      <c r="S891" s="325"/>
      <c r="T891" s="330"/>
      <c r="U891" s="325"/>
      <c r="V891" s="330"/>
      <c r="W891" s="325"/>
      <c r="X891" s="330">
        <f>+X892</f>
        <v>0</v>
      </c>
      <c r="Y891" s="325">
        <f>+Y892</f>
        <v>0</v>
      </c>
      <c r="Z891" s="346"/>
      <c r="AA891" s="382"/>
      <c r="AB891" s="346"/>
      <c r="AC891" s="382"/>
      <c r="AD891" s="346"/>
      <c r="AE891" s="382"/>
      <c r="AF891" s="346"/>
      <c r="AG891" s="382"/>
      <c r="AH891" s="346"/>
      <c r="AI891" s="382"/>
    </row>
    <row r="892" spans="2:35">
      <c r="B892" s="120">
        <v>24501</v>
      </c>
      <c r="C892" s="322" t="s">
        <v>3290</v>
      </c>
      <c r="D892" s="120"/>
      <c r="E892" s="917"/>
      <c r="F892" s="120"/>
      <c r="G892" s="120"/>
      <c r="H892" s="120"/>
      <c r="I892" s="324"/>
      <c r="J892" s="325"/>
      <c r="K892" s="326">
        <f>SUM(K893:K895)</f>
        <v>0</v>
      </c>
      <c r="L892" s="323"/>
      <c r="M892" s="324"/>
      <c r="N892" s="323"/>
      <c r="O892" s="324"/>
      <c r="P892" s="323"/>
      <c r="Q892" s="324"/>
      <c r="R892" s="323"/>
      <c r="S892" s="324"/>
      <c r="T892" s="323"/>
      <c r="U892" s="324"/>
      <c r="V892" s="323"/>
      <c r="W892" s="324"/>
      <c r="X892" s="323">
        <f>SUM(X893:X895)</f>
        <v>0</v>
      </c>
      <c r="Y892" s="324">
        <f>SUM(Y893:Y895)</f>
        <v>0</v>
      </c>
      <c r="Z892" s="421"/>
      <c r="AA892" s="431"/>
      <c r="AB892" s="421"/>
      <c r="AC892" s="431"/>
      <c r="AD892" s="421"/>
      <c r="AE892" s="431"/>
      <c r="AF892" s="421"/>
      <c r="AG892" s="431"/>
      <c r="AH892" s="421"/>
      <c r="AI892" s="431"/>
    </row>
    <row r="893" spans="2:35">
      <c r="B893" s="120"/>
      <c r="C893" s="381"/>
      <c r="D893" s="328"/>
      <c r="E893" s="925"/>
      <c r="F893" s="328"/>
      <c r="G893" s="328"/>
      <c r="H893" s="328"/>
      <c r="I893" s="325"/>
      <c r="J893" s="325"/>
      <c r="K893" s="439"/>
      <c r="L893" s="330"/>
      <c r="M893" s="325"/>
      <c r="N893" s="330"/>
      <c r="O893" s="325"/>
      <c r="P893" s="330"/>
      <c r="Q893" s="325"/>
      <c r="R893" s="330"/>
      <c r="S893" s="325"/>
      <c r="T893" s="330"/>
      <c r="U893" s="325"/>
      <c r="V893" s="330"/>
      <c r="W893" s="325"/>
      <c r="X893" s="330"/>
      <c r="Y893" s="325"/>
      <c r="Z893" s="346"/>
      <c r="AA893" s="382"/>
      <c r="AB893" s="346"/>
      <c r="AC893" s="382"/>
      <c r="AD893" s="346"/>
      <c r="AE893" s="382"/>
      <c r="AF893" s="346"/>
      <c r="AG893" s="382"/>
      <c r="AH893" s="346"/>
      <c r="AI893" s="382"/>
    </row>
    <row r="894" spans="2:35">
      <c r="B894" s="120"/>
      <c r="C894" s="381"/>
      <c r="D894" s="328"/>
      <c r="E894" s="925"/>
      <c r="F894" s="328"/>
      <c r="G894" s="328"/>
      <c r="H894" s="328"/>
      <c r="I894" s="325"/>
      <c r="J894" s="325"/>
      <c r="K894" s="439"/>
      <c r="L894" s="330"/>
      <c r="M894" s="325"/>
      <c r="N894" s="330"/>
      <c r="O894" s="325"/>
      <c r="P894" s="330"/>
      <c r="Q894" s="325"/>
      <c r="R894" s="330"/>
      <c r="S894" s="325"/>
      <c r="T894" s="330"/>
      <c r="U894" s="325"/>
      <c r="V894" s="330"/>
      <c r="W894" s="325"/>
      <c r="X894" s="330"/>
      <c r="Y894" s="325"/>
      <c r="Z894" s="346"/>
      <c r="AA894" s="382"/>
      <c r="AB894" s="346"/>
      <c r="AC894" s="382"/>
      <c r="AD894" s="346"/>
      <c r="AE894" s="382"/>
      <c r="AF894" s="346"/>
      <c r="AG894" s="382"/>
      <c r="AH894" s="346"/>
      <c r="AI894" s="382"/>
    </row>
    <row r="895" spans="2:35">
      <c r="B895" s="120"/>
      <c r="C895" s="381"/>
      <c r="D895" s="328"/>
      <c r="E895" s="925"/>
      <c r="F895" s="328"/>
      <c r="G895" s="328"/>
      <c r="H895" s="328"/>
      <c r="I895" s="325"/>
      <c r="J895" s="325"/>
      <c r="K895" s="439"/>
      <c r="L895" s="330"/>
      <c r="M895" s="325"/>
      <c r="N895" s="330"/>
      <c r="O895" s="325"/>
      <c r="P895" s="330"/>
      <c r="Q895" s="325"/>
      <c r="R895" s="330"/>
      <c r="S895" s="325"/>
      <c r="T895" s="330"/>
      <c r="U895" s="325"/>
      <c r="V895" s="330"/>
      <c r="W895" s="325"/>
      <c r="X895" s="330"/>
      <c r="Y895" s="325"/>
      <c r="Z895" s="346"/>
      <c r="AA895" s="382"/>
      <c r="AB895" s="346"/>
      <c r="AC895" s="382"/>
      <c r="AD895" s="346"/>
      <c r="AE895" s="382"/>
      <c r="AF895" s="346"/>
      <c r="AG895" s="382"/>
      <c r="AH895" s="346"/>
      <c r="AI895" s="382"/>
    </row>
    <row r="896" spans="2:35">
      <c r="B896" s="120"/>
      <c r="C896" s="381"/>
      <c r="D896" s="328"/>
      <c r="E896" s="925"/>
      <c r="F896" s="328"/>
      <c r="G896" s="328"/>
      <c r="H896" s="328"/>
      <c r="I896" s="325"/>
      <c r="J896" s="325"/>
      <c r="K896" s="326"/>
      <c r="L896" s="330"/>
      <c r="M896" s="325"/>
      <c r="N896" s="330"/>
      <c r="O896" s="325"/>
      <c r="P896" s="330"/>
      <c r="Q896" s="325"/>
      <c r="R896" s="330"/>
      <c r="S896" s="325"/>
      <c r="T896" s="330"/>
      <c r="U896" s="325"/>
      <c r="V896" s="330"/>
      <c r="W896" s="325"/>
      <c r="X896" s="330"/>
      <c r="Y896" s="325"/>
      <c r="Z896" s="346"/>
      <c r="AA896" s="382"/>
      <c r="AB896" s="346"/>
      <c r="AC896" s="382"/>
      <c r="AD896" s="346"/>
      <c r="AE896" s="382"/>
      <c r="AF896" s="346"/>
      <c r="AG896" s="382"/>
      <c r="AH896" s="346"/>
      <c r="AI896" s="382"/>
    </row>
    <row r="897" spans="2:35">
      <c r="B897" s="328">
        <v>24503</v>
      </c>
      <c r="C897" s="381" t="s">
        <v>3291</v>
      </c>
      <c r="D897" s="328"/>
      <c r="E897" s="925"/>
      <c r="F897" s="328"/>
      <c r="G897" s="328"/>
      <c r="H897" s="328"/>
      <c r="I897" s="325"/>
      <c r="J897" s="325"/>
      <c r="K897" s="326"/>
      <c r="L897" s="330"/>
      <c r="M897" s="325"/>
      <c r="N897" s="330"/>
      <c r="O897" s="325"/>
      <c r="P897" s="330"/>
      <c r="Q897" s="325"/>
      <c r="R897" s="330"/>
      <c r="S897" s="325"/>
      <c r="T897" s="330"/>
      <c r="U897" s="325"/>
      <c r="V897" s="330"/>
      <c r="W897" s="325"/>
      <c r="X897" s="330"/>
      <c r="Y897" s="325"/>
      <c r="Z897" s="346"/>
      <c r="AA897" s="382"/>
      <c r="AB897" s="346"/>
      <c r="AC897" s="382"/>
      <c r="AD897" s="346"/>
      <c r="AE897" s="382"/>
      <c r="AF897" s="346"/>
      <c r="AG897" s="382"/>
      <c r="AH897" s="346"/>
      <c r="AI897" s="382"/>
    </row>
    <row r="898" spans="2:35">
      <c r="B898" s="120"/>
      <c r="C898" s="381" t="s">
        <v>2756</v>
      </c>
      <c r="D898" s="328"/>
      <c r="E898" s="925"/>
      <c r="F898" s="328"/>
      <c r="G898" s="328"/>
      <c r="H898" s="328"/>
      <c r="I898" s="325"/>
      <c r="J898" s="325"/>
      <c r="K898" s="326"/>
      <c r="L898" s="330"/>
      <c r="M898" s="325"/>
      <c r="N898" s="330"/>
      <c r="O898" s="325"/>
      <c r="P898" s="330"/>
      <c r="Q898" s="325"/>
      <c r="R898" s="330"/>
      <c r="S898" s="325"/>
      <c r="T898" s="330"/>
      <c r="U898" s="325"/>
      <c r="V898" s="330"/>
      <c r="W898" s="325"/>
      <c r="X898" s="330"/>
      <c r="Y898" s="325"/>
      <c r="Z898" s="346"/>
      <c r="AA898" s="382"/>
      <c r="AB898" s="346"/>
      <c r="AC898" s="382"/>
      <c r="AD898" s="346"/>
      <c r="AE898" s="382"/>
      <c r="AF898" s="346"/>
      <c r="AG898" s="382"/>
      <c r="AH898" s="346"/>
      <c r="AI898" s="382"/>
    </row>
    <row r="899" spans="2:35">
      <c r="B899" s="120">
        <v>246</v>
      </c>
      <c r="C899" s="322" t="s">
        <v>3292</v>
      </c>
      <c r="D899" s="120"/>
      <c r="E899" s="917">
        <f>+E900</f>
        <v>112</v>
      </c>
      <c r="F899" s="120"/>
      <c r="G899" s="120"/>
      <c r="H899" s="120"/>
      <c r="I899" s="324"/>
      <c r="J899" s="325"/>
      <c r="K899" s="326">
        <f>+K900</f>
        <v>23823</v>
      </c>
      <c r="L899" s="323">
        <f>+L900</f>
        <v>0</v>
      </c>
      <c r="M899" s="324">
        <f>+M900</f>
        <v>0</v>
      </c>
      <c r="N899" s="323"/>
      <c r="O899" s="324"/>
      <c r="P899" s="323"/>
      <c r="Q899" s="324"/>
      <c r="R899" s="323">
        <f>+R900</f>
        <v>35</v>
      </c>
      <c r="S899" s="324">
        <f>+S900</f>
        <v>7782</v>
      </c>
      <c r="T899" s="323"/>
      <c r="U899" s="324"/>
      <c r="V899" s="323">
        <f>+V900</f>
        <v>31</v>
      </c>
      <c r="W899" s="324">
        <f>+W900</f>
        <v>7070</v>
      </c>
      <c r="X899" s="323">
        <f>+X900</f>
        <v>46</v>
      </c>
      <c r="Y899" s="324">
        <f>+Y900</f>
        <v>8971</v>
      </c>
      <c r="Z899" s="421"/>
      <c r="AA899" s="431"/>
      <c r="AB899" s="421"/>
      <c r="AC899" s="431"/>
      <c r="AD899" s="421"/>
      <c r="AE899" s="431"/>
      <c r="AF899" s="421"/>
      <c r="AG899" s="431"/>
      <c r="AH899" s="421"/>
      <c r="AI899" s="431"/>
    </row>
    <row r="900" spans="2:35">
      <c r="B900" s="120">
        <v>24601</v>
      </c>
      <c r="C900" s="432" t="s">
        <v>955</v>
      </c>
      <c r="D900" s="336"/>
      <c r="E900" s="917">
        <f>SUM(E901:E917)</f>
        <v>112</v>
      </c>
      <c r="F900" s="336"/>
      <c r="G900" s="336"/>
      <c r="H900" s="336"/>
      <c r="I900" s="324"/>
      <c r="J900" s="325"/>
      <c r="K900" s="326">
        <f>SUM(K901:K917)</f>
        <v>23823</v>
      </c>
      <c r="L900" s="323">
        <f t="shared" ref="L900:AI900" si="132">SUM(L901:L917)</f>
        <v>0</v>
      </c>
      <c r="M900" s="324">
        <f t="shared" si="132"/>
        <v>0</v>
      </c>
      <c r="N900" s="323">
        <f t="shared" si="132"/>
        <v>0</v>
      </c>
      <c r="O900" s="324">
        <f t="shared" si="132"/>
        <v>0</v>
      </c>
      <c r="P900" s="323">
        <f t="shared" si="132"/>
        <v>0</v>
      </c>
      <c r="Q900" s="324">
        <f t="shared" si="132"/>
        <v>0</v>
      </c>
      <c r="R900" s="323">
        <f t="shared" si="132"/>
        <v>35</v>
      </c>
      <c r="S900" s="324">
        <f t="shared" si="132"/>
        <v>7782</v>
      </c>
      <c r="T900" s="323">
        <f t="shared" si="132"/>
        <v>0</v>
      </c>
      <c r="U900" s="324">
        <f t="shared" si="132"/>
        <v>0</v>
      </c>
      <c r="V900" s="323">
        <f t="shared" si="132"/>
        <v>31</v>
      </c>
      <c r="W900" s="324">
        <f t="shared" si="132"/>
        <v>7070</v>
      </c>
      <c r="X900" s="323">
        <f t="shared" si="132"/>
        <v>46</v>
      </c>
      <c r="Y900" s="324">
        <f t="shared" si="132"/>
        <v>8971</v>
      </c>
      <c r="Z900" s="323">
        <f t="shared" si="132"/>
        <v>0</v>
      </c>
      <c r="AA900" s="324">
        <f t="shared" si="132"/>
        <v>0</v>
      </c>
      <c r="AB900" s="323">
        <f t="shared" si="132"/>
        <v>0</v>
      </c>
      <c r="AC900" s="324">
        <f t="shared" si="132"/>
        <v>0</v>
      </c>
      <c r="AD900" s="323">
        <f t="shared" si="132"/>
        <v>0</v>
      </c>
      <c r="AE900" s="324">
        <f t="shared" si="132"/>
        <v>0</v>
      </c>
      <c r="AF900" s="323">
        <f t="shared" si="132"/>
        <v>0</v>
      </c>
      <c r="AG900" s="324">
        <f t="shared" si="132"/>
        <v>0</v>
      </c>
      <c r="AH900" s="323">
        <f t="shared" si="132"/>
        <v>0</v>
      </c>
      <c r="AI900" s="324">
        <f t="shared" si="132"/>
        <v>0</v>
      </c>
    </row>
    <row r="901" spans="2:35">
      <c r="B901" s="484"/>
      <c r="C901" s="499" t="s">
        <v>3293</v>
      </c>
      <c r="D901" s="500"/>
      <c r="E901" s="932">
        <v>1</v>
      </c>
      <c r="F901" s="468" t="s">
        <v>3155</v>
      </c>
      <c r="G901" s="468" t="s">
        <v>3171</v>
      </c>
      <c r="H901" s="468"/>
      <c r="I901" s="803" t="s">
        <v>3294</v>
      </c>
      <c r="J901" s="469">
        <v>143</v>
      </c>
      <c r="K901" s="470">
        <f>J901*E901</f>
        <v>143</v>
      </c>
      <c r="L901" s="471"/>
      <c r="M901" s="472"/>
      <c r="N901" s="471"/>
      <c r="O901" s="472"/>
      <c r="P901" s="471"/>
      <c r="Q901" s="472"/>
      <c r="R901" s="471">
        <v>1</v>
      </c>
      <c r="S901" s="472">
        <f t="shared" ref="S901:S903" si="133">K901</f>
        <v>143</v>
      </c>
      <c r="T901" s="471">
        <v>0</v>
      </c>
      <c r="U901" s="472">
        <v>0</v>
      </c>
      <c r="V901" s="471">
        <v>0</v>
      </c>
      <c r="W901" s="472">
        <v>0</v>
      </c>
      <c r="X901" s="471">
        <v>0</v>
      </c>
      <c r="Y901" s="472">
        <v>0</v>
      </c>
      <c r="Z901" s="479">
        <v>0</v>
      </c>
      <c r="AA901" s="480">
        <v>0</v>
      </c>
      <c r="AB901" s="479">
        <v>0</v>
      </c>
      <c r="AC901" s="480">
        <v>0</v>
      </c>
      <c r="AD901" s="479">
        <v>0</v>
      </c>
      <c r="AE901" s="480">
        <v>0</v>
      </c>
      <c r="AF901" s="479">
        <v>0</v>
      </c>
      <c r="AG901" s="480">
        <v>0</v>
      </c>
      <c r="AH901" s="481">
        <v>0</v>
      </c>
      <c r="AI901" s="482">
        <v>0</v>
      </c>
    </row>
    <row r="902" spans="2:35">
      <c r="B902" s="484"/>
      <c r="C902" s="501" t="s">
        <v>3295</v>
      </c>
      <c r="D902" s="502"/>
      <c r="E902" s="935">
        <v>2</v>
      </c>
      <c r="F902" s="503" t="s">
        <v>108</v>
      </c>
      <c r="G902" s="503" t="s">
        <v>3171</v>
      </c>
      <c r="H902" s="503"/>
      <c r="I902" s="806" t="s">
        <v>3294</v>
      </c>
      <c r="J902" s="504">
        <v>511</v>
      </c>
      <c r="K902" s="505">
        <f>J902*E902</f>
        <v>1022</v>
      </c>
      <c r="L902" s="506"/>
      <c r="M902" s="507"/>
      <c r="N902" s="506"/>
      <c r="O902" s="507"/>
      <c r="P902" s="506"/>
      <c r="Q902" s="507"/>
      <c r="R902" s="471">
        <v>2</v>
      </c>
      <c r="S902" s="472">
        <f t="shared" si="133"/>
        <v>1022</v>
      </c>
      <c r="T902" s="506"/>
      <c r="U902" s="507"/>
      <c r="V902" s="506"/>
      <c r="W902" s="507"/>
      <c r="X902" s="506"/>
      <c r="Y902" s="507"/>
      <c r="Z902" s="508"/>
      <c r="AA902" s="509"/>
      <c r="AB902" s="508"/>
      <c r="AC902" s="509"/>
      <c r="AD902" s="508"/>
      <c r="AE902" s="509"/>
      <c r="AF902" s="508"/>
      <c r="AG902" s="509"/>
      <c r="AH902" s="510"/>
      <c r="AI902" s="482"/>
    </row>
    <row r="903" spans="2:35">
      <c r="B903" s="484"/>
      <c r="C903" s="511" t="s">
        <v>3296</v>
      </c>
      <c r="D903" s="512"/>
      <c r="E903" s="925">
        <v>2</v>
      </c>
      <c r="F903" s="513" t="s">
        <v>108</v>
      </c>
      <c r="G903" s="513" t="s">
        <v>3171</v>
      </c>
      <c r="H903" s="513"/>
      <c r="I903" s="807" t="s">
        <v>3294</v>
      </c>
      <c r="J903" s="514">
        <v>323.5</v>
      </c>
      <c r="K903" s="326">
        <f>J903*E903</f>
        <v>647</v>
      </c>
      <c r="L903" s="515"/>
      <c r="M903" s="474"/>
      <c r="N903" s="515"/>
      <c r="O903" s="474"/>
      <c r="P903" s="515"/>
      <c r="Q903" s="474"/>
      <c r="R903" s="471">
        <v>2</v>
      </c>
      <c r="S903" s="472">
        <f t="shared" si="133"/>
        <v>647</v>
      </c>
      <c r="T903" s="515">
        <v>0</v>
      </c>
      <c r="U903" s="474">
        <v>0</v>
      </c>
      <c r="V903" s="515">
        <v>0</v>
      </c>
      <c r="W903" s="474">
        <v>0</v>
      </c>
      <c r="X903" s="515">
        <v>0</v>
      </c>
      <c r="Y903" s="474">
        <v>0</v>
      </c>
      <c r="Z903" s="516">
        <v>0</v>
      </c>
      <c r="AA903" s="482">
        <v>0</v>
      </c>
      <c r="AB903" s="516">
        <v>0</v>
      </c>
      <c r="AC903" s="482">
        <v>0</v>
      </c>
      <c r="AD903" s="516">
        <v>0</v>
      </c>
      <c r="AE903" s="482">
        <v>0</v>
      </c>
      <c r="AF903" s="516">
        <v>0</v>
      </c>
      <c r="AG903" s="482">
        <v>0</v>
      </c>
      <c r="AH903" s="517">
        <v>0</v>
      </c>
      <c r="AI903" s="482">
        <v>0</v>
      </c>
    </row>
    <row r="904" spans="2:35" ht="22.5">
      <c r="B904" s="399"/>
      <c r="C904" s="433" t="s">
        <v>3297</v>
      </c>
      <c r="D904" s="350"/>
      <c r="E904" s="925">
        <v>1</v>
      </c>
      <c r="F904" s="350" t="s">
        <v>108</v>
      </c>
      <c r="G904" s="350" t="s">
        <v>2540</v>
      </c>
      <c r="H904" s="350"/>
      <c r="I904" s="352" t="s">
        <v>3253</v>
      </c>
      <c r="J904" s="352">
        <v>250</v>
      </c>
      <c r="K904" s="439">
        <f t="shared" ref="K904:K909" si="134">E904*J904</f>
        <v>250</v>
      </c>
      <c r="L904" s="330"/>
      <c r="M904" s="352"/>
      <c r="N904" s="330"/>
      <c r="O904" s="352"/>
      <c r="P904" s="330"/>
      <c r="Q904" s="352"/>
      <c r="R904" s="330"/>
      <c r="S904" s="352"/>
      <c r="T904" s="330"/>
      <c r="U904" s="352"/>
      <c r="V904" s="330"/>
      <c r="W904" s="352"/>
      <c r="X904" s="330">
        <v>1</v>
      </c>
      <c r="Y904" s="352">
        <f>+X904*J904</f>
        <v>250</v>
      </c>
      <c r="Z904" s="346"/>
      <c r="AA904" s="353"/>
      <c r="AB904" s="346"/>
      <c r="AC904" s="353"/>
      <c r="AD904" s="346"/>
      <c r="AE904" s="353"/>
      <c r="AF904" s="346"/>
      <c r="AG904" s="353"/>
      <c r="AH904" s="346"/>
      <c r="AI904" s="353"/>
    </row>
    <row r="905" spans="2:35" ht="22.5">
      <c r="B905" s="399"/>
      <c r="C905" s="433" t="s">
        <v>3298</v>
      </c>
      <c r="D905" s="350"/>
      <c r="E905" s="925">
        <v>1</v>
      </c>
      <c r="F905" s="350" t="s">
        <v>108</v>
      </c>
      <c r="G905" s="350" t="s">
        <v>2540</v>
      </c>
      <c r="H905" s="350"/>
      <c r="I905" s="352" t="s">
        <v>3253</v>
      </c>
      <c r="J905" s="352">
        <v>500</v>
      </c>
      <c r="K905" s="439">
        <f t="shared" si="134"/>
        <v>500</v>
      </c>
      <c r="L905" s="330"/>
      <c r="M905" s="352"/>
      <c r="N905" s="330"/>
      <c r="O905" s="352"/>
      <c r="P905" s="330"/>
      <c r="Q905" s="352"/>
      <c r="R905" s="330"/>
      <c r="S905" s="352"/>
      <c r="T905" s="330"/>
      <c r="U905" s="352"/>
      <c r="V905" s="330"/>
      <c r="W905" s="352"/>
      <c r="X905" s="330">
        <v>1</v>
      </c>
      <c r="Y905" s="352">
        <f>+X905*J905</f>
        <v>500</v>
      </c>
      <c r="Z905" s="346"/>
      <c r="AA905" s="353"/>
      <c r="AB905" s="346"/>
      <c r="AC905" s="353"/>
      <c r="AD905" s="346"/>
      <c r="AE905" s="353"/>
      <c r="AF905" s="346"/>
      <c r="AG905" s="353"/>
      <c r="AH905" s="346"/>
      <c r="AI905" s="353"/>
    </row>
    <row r="906" spans="2:35" ht="22.5">
      <c r="B906" s="399"/>
      <c r="C906" s="448" t="s">
        <v>3299</v>
      </c>
      <c r="D906" s="350"/>
      <c r="E906" s="925">
        <v>20</v>
      </c>
      <c r="F906" s="350" t="s">
        <v>3300</v>
      </c>
      <c r="G906" s="350" t="s">
        <v>2540</v>
      </c>
      <c r="H906" s="350"/>
      <c r="I906" s="352" t="s">
        <v>3253</v>
      </c>
      <c r="J906" s="352">
        <v>186</v>
      </c>
      <c r="K906" s="439">
        <f t="shared" si="134"/>
        <v>3720</v>
      </c>
      <c r="L906" s="330"/>
      <c r="M906" s="352"/>
      <c r="N906" s="330"/>
      <c r="O906" s="352"/>
      <c r="P906" s="421"/>
      <c r="Q906" s="518"/>
      <c r="R906" s="330">
        <v>10</v>
      </c>
      <c r="S906" s="352">
        <f>+R906*J906</f>
        <v>1860</v>
      </c>
      <c r="T906" s="330"/>
      <c r="U906" s="352"/>
      <c r="V906" s="330">
        <v>10</v>
      </c>
      <c r="W906" s="352">
        <f>+V906*J906</f>
        <v>1860</v>
      </c>
      <c r="X906" s="330"/>
      <c r="Y906" s="352"/>
      <c r="Z906" s="346"/>
      <c r="AA906" s="353"/>
      <c r="AB906" s="346"/>
      <c r="AC906" s="353"/>
      <c r="AD906" s="346"/>
      <c r="AE906" s="353"/>
      <c r="AF906" s="346"/>
      <c r="AG906" s="353"/>
      <c r="AH906" s="346"/>
      <c r="AI906" s="353"/>
    </row>
    <row r="907" spans="2:35" ht="22.5">
      <c r="B907" s="399"/>
      <c r="C907" s="448" t="s">
        <v>3301</v>
      </c>
      <c r="D907" s="350"/>
      <c r="E907" s="925">
        <v>20</v>
      </c>
      <c r="F907" s="350" t="s">
        <v>3300</v>
      </c>
      <c r="G907" s="350" t="s">
        <v>2540</v>
      </c>
      <c r="H907" s="350"/>
      <c r="I907" s="352" t="s">
        <v>3253</v>
      </c>
      <c r="J907" s="352">
        <v>338</v>
      </c>
      <c r="K907" s="439">
        <f t="shared" si="134"/>
        <v>6760</v>
      </c>
      <c r="L907" s="330"/>
      <c r="M907" s="352"/>
      <c r="N907" s="330"/>
      <c r="O907" s="352"/>
      <c r="P907" s="330"/>
      <c r="Q907" s="352"/>
      <c r="R907" s="330">
        <v>10</v>
      </c>
      <c r="S907" s="352">
        <f t="shared" ref="S907:S908" si="135">+R907*J907</f>
        <v>3380</v>
      </c>
      <c r="T907" s="330"/>
      <c r="U907" s="352"/>
      <c r="V907" s="330">
        <v>10</v>
      </c>
      <c r="W907" s="352">
        <f t="shared" ref="W907:W909" si="136">+V907*J907</f>
        <v>3380</v>
      </c>
      <c r="X907" s="330"/>
      <c r="Y907" s="352"/>
      <c r="Z907" s="346"/>
      <c r="AA907" s="353"/>
      <c r="AB907" s="346"/>
      <c r="AC907" s="353"/>
      <c r="AD907" s="346"/>
      <c r="AE907" s="353"/>
      <c r="AF907" s="346"/>
      <c r="AG907" s="353"/>
      <c r="AH907" s="346"/>
      <c r="AI907" s="353"/>
    </row>
    <row r="908" spans="2:35" ht="22.5">
      <c r="B908" s="399"/>
      <c r="C908" s="448" t="s">
        <v>3302</v>
      </c>
      <c r="D908" s="350"/>
      <c r="E908" s="925">
        <v>20</v>
      </c>
      <c r="F908" s="350" t="s">
        <v>3300</v>
      </c>
      <c r="G908" s="350" t="s">
        <v>2540</v>
      </c>
      <c r="H908" s="350"/>
      <c r="I908" s="352" t="s">
        <v>3253</v>
      </c>
      <c r="J908" s="352">
        <v>73</v>
      </c>
      <c r="K908" s="439">
        <f t="shared" si="134"/>
        <v>1460</v>
      </c>
      <c r="L908" s="330"/>
      <c r="M908" s="352"/>
      <c r="N908" s="330"/>
      <c r="O908" s="352"/>
      <c r="P908" s="330"/>
      <c r="Q908" s="352"/>
      <c r="R908" s="330">
        <v>10</v>
      </c>
      <c r="S908" s="352">
        <f t="shared" si="135"/>
        <v>730</v>
      </c>
      <c r="T908" s="330"/>
      <c r="U908" s="352"/>
      <c r="V908" s="330">
        <v>10</v>
      </c>
      <c r="W908" s="352">
        <f t="shared" si="136"/>
        <v>730</v>
      </c>
      <c r="X908" s="330"/>
      <c r="Y908" s="352"/>
      <c r="Z908" s="346"/>
      <c r="AA908" s="353"/>
      <c r="AB908" s="346"/>
      <c r="AC908" s="353"/>
      <c r="AD908" s="346"/>
      <c r="AE908" s="353"/>
      <c r="AF908" s="346"/>
      <c r="AG908" s="353"/>
      <c r="AH908" s="346"/>
      <c r="AI908" s="353"/>
    </row>
    <row r="909" spans="2:35" ht="22.5">
      <c r="B909" s="399"/>
      <c r="C909" s="448" t="s">
        <v>3303</v>
      </c>
      <c r="D909" s="350"/>
      <c r="E909" s="925">
        <v>1</v>
      </c>
      <c r="F909" s="350" t="s">
        <v>3300</v>
      </c>
      <c r="G909" s="350" t="s">
        <v>2540</v>
      </c>
      <c r="H909" s="350"/>
      <c r="I909" s="352" t="s">
        <v>3253</v>
      </c>
      <c r="J909" s="352">
        <v>1100</v>
      </c>
      <c r="K909" s="439">
        <f t="shared" si="134"/>
        <v>1100</v>
      </c>
      <c r="L909" s="330"/>
      <c r="M909" s="352"/>
      <c r="N909" s="330"/>
      <c r="O909" s="352"/>
      <c r="P909" s="330"/>
      <c r="Q909" s="352"/>
      <c r="R909" s="330"/>
      <c r="S909" s="352"/>
      <c r="T909" s="330"/>
      <c r="U909" s="352"/>
      <c r="V909" s="330">
        <f>+E909</f>
        <v>1</v>
      </c>
      <c r="W909" s="352">
        <f t="shared" si="136"/>
        <v>1100</v>
      </c>
      <c r="X909" s="330"/>
      <c r="Y909" s="352"/>
      <c r="Z909" s="346"/>
      <c r="AA909" s="353"/>
      <c r="AB909" s="346"/>
      <c r="AC909" s="353"/>
      <c r="AD909" s="346"/>
      <c r="AE909" s="353"/>
      <c r="AF909" s="346"/>
      <c r="AG909" s="353"/>
      <c r="AH909" s="346"/>
      <c r="AI909" s="353"/>
    </row>
    <row r="910" spans="2:35" ht="22.5">
      <c r="B910" s="399"/>
      <c r="C910" s="369" t="s">
        <v>971</v>
      </c>
      <c r="D910" s="370"/>
      <c r="E910" s="925">
        <v>1</v>
      </c>
      <c r="F910" s="370" t="s">
        <v>11</v>
      </c>
      <c r="G910" s="370" t="s">
        <v>2602</v>
      </c>
      <c r="H910" s="370"/>
      <c r="I910" s="363" t="s">
        <v>2700</v>
      </c>
      <c r="J910" s="363">
        <v>1404</v>
      </c>
      <c r="K910" s="326">
        <f t="shared" ref="K910:K917" si="137">J910*E910</f>
        <v>1404</v>
      </c>
      <c r="L910" s="342"/>
      <c r="M910" s="364"/>
      <c r="N910" s="342"/>
      <c r="O910" s="364"/>
      <c r="P910" s="342"/>
      <c r="Q910" s="364"/>
      <c r="R910" s="342"/>
      <c r="S910" s="364"/>
      <c r="T910" s="342"/>
      <c r="U910" s="364"/>
      <c r="V910" s="330"/>
      <c r="W910" s="364"/>
      <c r="X910" s="342">
        <v>1</v>
      </c>
      <c r="Y910" s="364">
        <f>X910*J910</f>
        <v>1404</v>
      </c>
      <c r="Z910" s="365"/>
      <c r="AA910" s="366"/>
      <c r="AB910" s="365"/>
      <c r="AC910" s="366"/>
      <c r="AD910" s="365"/>
      <c r="AE910" s="366"/>
      <c r="AF910" s="365"/>
      <c r="AG910" s="366"/>
      <c r="AH910" s="365"/>
      <c r="AI910" s="366"/>
    </row>
    <row r="911" spans="2:35" ht="22.5">
      <c r="B911" s="399"/>
      <c r="C911" s="369" t="s">
        <v>975</v>
      </c>
      <c r="D911" s="370"/>
      <c r="E911" s="925">
        <v>1</v>
      </c>
      <c r="F911" s="370" t="s">
        <v>11</v>
      </c>
      <c r="G911" s="370" t="s">
        <v>2602</v>
      </c>
      <c r="H911" s="370"/>
      <c r="I911" s="363" t="s">
        <v>2700</v>
      </c>
      <c r="J911" s="519">
        <v>52</v>
      </c>
      <c r="K911" s="326">
        <f t="shared" si="137"/>
        <v>52</v>
      </c>
      <c r="L911" s="342"/>
      <c r="M911" s="364"/>
      <c r="N911" s="342"/>
      <c r="O911" s="364"/>
      <c r="P911" s="342"/>
      <c r="Q911" s="364"/>
      <c r="R911" s="342"/>
      <c r="S911" s="364"/>
      <c r="T911" s="342"/>
      <c r="U911" s="364"/>
      <c r="V911" s="330"/>
      <c r="W911" s="364"/>
      <c r="X911" s="342">
        <v>1</v>
      </c>
      <c r="Y911" s="364">
        <f t="shared" ref="Y911:Y917" si="138">X911*J911</f>
        <v>52</v>
      </c>
      <c r="Z911" s="365"/>
      <c r="AA911" s="366"/>
      <c r="AB911" s="365"/>
      <c r="AC911" s="366"/>
      <c r="AD911" s="365"/>
      <c r="AE911" s="366"/>
      <c r="AF911" s="365"/>
      <c r="AG911" s="366"/>
      <c r="AH911" s="365"/>
      <c r="AI911" s="366"/>
    </row>
    <row r="912" spans="2:35" ht="22.5">
      <c r="B912" s="399"/>
      <c r="C912" s="408" t="s">
        <v>983</v>
      </c>
      <c r="D912" s="370"/>
      <c r="E912" s="925">
        <v>10</v>
      </c>
      <c r="F912" s="370" t="s">
        <v>11</v>
      </c>
      <c r="G912" s="370" t="s">
        <v>2602</v>
      </c>
      <c r="H912" s="370"/>
      <c r="I912" s="363" t="s">
        <v>2700</v>
      </c>
      <c r="J912" s="363">
        <v>165</v>
      </c>
      <c r="K912" s="326">
        <f t="shared" si="137"/>
        <v>1650</v>
      </c>
      <c r="L912" s="342"/>
      <c r="M912" s="364"/>
      <c r="N912" s="342"/>
      <c r="O912" s="364"/>
      <c r="P912" s="342"/>
      <c r="Q912" s="364"/>
      <c r="R912" s="342"/>
      <c r="S912" s="364"/>
      <c r="T912" s="342"/>
      <c r="U912" s="364"/>
      <c r="V912" s="330"/>
      <c r="W912" s="364"/>
      <c r="X912" s="342">
        <v>10</v>
      </c>
      <c r="Y912" s="364">
        <f t="shared" si="138"/>
        <v>1650</v>
      </c>
      <c r="Z912" s="365"/>
      <c r="AA912" s="366"/>
      <c r="AB912" s="365"/>
      <c r="AC912" s="366"/>
      <c r="AD912" s="365"/>
      <c r="AE912" s="366"/>
      <c r="AF912" s="365"/>
      <c r="AG912" s="366"/>
      <c r="AH912" s="365"/>
      <c r="AI912" s="366"/>
    </row>
    <row r="913" spans="2:35" ht="22.5">
      <c r="B913" s="399"/>
      <c r="C913" s="369" t="s">
        <v>984</v>
      </c>
      <c r="D913" s="370"/>
      <c r="E913" s="925">
        <v>1</v>
      </c>
      <c r="F913" s="370" t="s">
        <v>11</v>
      </c>
      <c r="G913" s="370" t="s">
        <v>2602</v>
      </c>
      <c r="H913" s="370"/>
      <c r="I913" s="363" t="s">
        <v>2700</v>
      </c>
      <c r="J913" s="363">
        <v>343</v>
      </c>
      <c r="K913" s="326">
        <f t="shared" si="137"/>
        <v>343</v>
      </c>
      <c r="L913" s="342"/>
      <c r="M913" s="364"/>
      <c r="N913" s="342"/>
      <c r="O913" s="364"/>
      <c r="P913" s="342"/>
      <c r="Q913" s="364"/>
      <c r="R913" s="342"/>
      <c r="S913" s="364"/>
      <c r="T913" s="342"/>
      <c r="U913" s="364"/>
      <c r="V913" s="330"/>
      <c r="W913" s="364"/>
      <c r="X913" s="342">
        <v>1</v>
      </c>
      <c r="Y913" s="364">
        <f t="shared" si="138"/>
        <v>343</v>
      </c>
      <c r="Z913" s="365"/>
      <c r="AA913" s="366"/>
      <c r="AB913" s="365"/>
      <c r="AC913" s="366"/>
      <c r="AD913" s="365"/>
      <c r="AE913" s="366"/>
      <c r="AF913" s="365"/>
      <c r="AG913" s="366"/>
      <c r="AH913" s="365"/>
      <c r="AI913" s="366"/>
    </row>
    <row r="914" spans="2:35" ht="22.5">
      <c r="B914" s="399"/>
      <c r="C914" s="369" t="s">
        <v>986</v>
      </c>
      <c r="D914" s="370"/>
      <c r="E914" s="925">
        <v>20</v>
      </c>
      <c r="F914" s="370" t="s">
        <v>11</v>
      </c>
      <c r="G914" s="370" t="s">
        <v>2602</v>
      </c>
      <c r="H914" s="370"/>
      <c r="I914" s="363" t="s">
        <v>2700</v>
      </c>
      <c r="J914" s="519">
        <v>52</v>
      </c>
      <c r="K914" s="326">
        <f t="shared" si="137"/>
        <v>1040</v>
      </c>
      <c r="L914" s="342"/>
      <c r="M914" s="364"/>
      <c r="N914" s="342"/>
      <c r="O914" s="364"/>
      <c r="P914" s="342"/>
      <c r="Q914" s="364"/>
      <c r="R914" s="342"/>
      <c r="S914" s="364"/>
      <c r="T914" s="342"/>
      <c r="U914" s="364"/>
      <c r="V914" s="330"/>
      <c r="W914" s="364"/>
      <c r="X914" s="342">
        <v>20</v>
      </c>
      <c r="Y914" s="364">
        <f t="shared" si="138"/>
        <v>1040</v>
      </c>
      <c r="Z914" s="365"/>
      <c r="AA914" s="366"/>
      <c r="AB914" s="365"/>
      <c r="AC914" s="366"/>
      <c r="AD914" s="365"/>
      <c r="AE914" s="366"/>
      <c r="AF914" s="365"/>
      <c r="AG914" s="366"/>
      <c r="AH914" s="365"/>
      <c r="AI914" s="366"/>
    </row>
    <row r="915" spans="2:35" ht="22.5">
      <c r="B915" s="399"/>
      <c r="C915" s="369" t="s">
        <v>994</v>
      </c>
      <c r="D915" s="370"/>
      <c r="E915" s="925">
        <v>8</v>
      </c>
      <c r="F915" s="370" t="s">
        <v>11</v>
      </c>
      <c r="G915" s="370" t="s">
        <v>2602</v>
      </c>
      <c r="H915" s="370"/>
      <c r="I915" s="363" t="s">
        <v>2700</v>
      </c>
      <c r="J915" s="519">
        <v>254</v>
      </c>
      <c r="K915" s="326">
        <f t="shared" si="137"/>
        <v>2032</v>
      </c>
      <c r="L915" s="342"/>
      <c r="M915" s="364"/>
      <c r="N915" s="342"/>
      <c r="O915" s="364"/>
      <c r="P915" s="342"/>
      <c r="Q915" s="364"/>
      <c r="R915" s="342"/>
      <c r="S915" s="364"/>
      <c r="T915" s="342"/>
      <c r="U915" s="364"/>
      <c r="V915" s="330"/>
      <c r="W915" s="364"/>
      <c r="X915" s="342">
        <v>8</v>
      </c>
      <c r="Y915" s="364">
        <f t="shared" si="138"/>
        <v>2032</v>
      </c>
      <c r="Z915" s="365"/>
      <c r="AA915" s="366"/>
      <c r="AB915" s="365"/>
      <c r="AC915" s="366"/>
      <c r="AD915" s="365"/>
      <c r="AE915" s="366"/>
      <c r="AF915" s="365"/>
      <c r="AG915" s="366"/>
      <c r="AH915" s="365"/>
      <c r="AI915" s="366"/>
    </row>
    <row r="916" spans="2:35" ht="22.5">
      <c r="B916" s="399"/>
      <c r="C916" s="408" t="s">
        <v>3304</v>
      </c>
      <c r="D916" s="370"/>
      <c r="E916" s="925">
        <v>1</v>
      </c>
      <c r="F916" s="370" t="s">
        <v>11</v>
      </c>
      <c r="G916" s="370" t="s">
        <v>2602</v>
      </c>
      <c r="H916" s="370"/>
      <c r="I916" s="363" t="s">
        <v>2700</v>
      </c>
      <c r="J916" s="363">
        <v>1000</v>
      </c>
      <c r="K916" s="326">
        <f t="shared" si="137"/>
        <v>1000</v>
      </c>
      <c r="L916" s="342"/>
      <c r="M916" s="364"/>
      <c r="N916" s="342"/>
      <c r="O916" s="364"/>
      <c r="P916" s="342"/>
      <c r="Q916" s="364"/>
      <c r="R916" s="342"/>
      <c r="S916" s="364"/>
      <c r="T916" s="342"/>
      <c r="U916" s="364"/>
      <c r="V916" s="330"/>
      <c r="W916" s="364"/>
      <c r="X916" s="342">
        <v>1</v>
      </c>
      <c r="Y916" s="364">
        <f t="shared" si="138"/>
        <v>1000</v>
      </c>
      <c r="Z916" s="365"/>
      <c r="AA916" s="366"/>
      <c r="AB916" s="365"/>
      <c r="AC916" s="366"/>
      <c r="AD916" s="365"/>
      <c r="AE916" s="366"/>
      <c r="AF916" s="365"/>
      <c r="AG916" s="366"/>
      <c r="AH916" s="365"/>
      <c r="AI916" s="366"/>
    </row>
    <row r="917" spans="2:35" ht="22.5">
      <c r="B917" s="399"/>
      <c r="C917" s="369" t="s">
        <v>3305</v>
      </c>
      <c r="D917" s="370"/>
      <c r="E917" s="925">
        <v>2</v>
      </c>
      <c r="F917" s="370" t="s">
        <v>11</v>
      </c>
      <c r="G917" s="370" t="s">
        <v>2602</v>
      </c>
      <c r="H917" s="370"/>
      <c r="I917" s="363" t="s">
        <v>2700</v>
      </c>
      <c r="J917" s="363">
        <v>350</v>
      </c>
      <c r="K917" s="326">
        <f t="shared" si="137"/>
        <v>700</v>
      </c>
      <c r="L917" s="342"/>
      <c r="M917" s="364"/>
      <c r="N917" s="342"/>
      <c r="O917" s="364"/>
      <c r="P917" s="342"/>
      <c r="Q917" s="364"/>
      <c r="R917" s="342"/>
      <c r="S917" s="364"/>
      <c r="T917" s="342"/>
      <c r="U917" s="364"/>
      <c r="V917" s="330"/>
      <c r="W917" s="364"/>
      <c r="X917" s="342">
        <v>2</v>
      </c>
      <c r="Y917" s="364">
        <f t="shared" si="138"/>
        <v>700</v>
      </c>
      <c r="Z917" s="365"/>
      <c r="AA917" s="366"/>
      <c r="AB917" s="365"/>
      <c r="AC917" s="366"/>
      <c r="AD917" s="365"/>
      <c r="AE917" s="366"/>
      <c r="AF917" s="365"/>
      <c r="AG917" s="366"/>
      <c r="AH917" s="365"/>
      <c r="AI917" s="366"/>
    </row>
    <row r="918" spans="2:35">
      <c r="B918" s="397">
        <v>247</v>
      </c>
      <c r="C918" s="520" t="s">
        <v>1015</v>
      </c>
      <c r="D918" s="397"/>
      <c r="E918" s="917">
        <f>+E919+E922</f>
        <v>7</v>
      </c>
      <c r="F918" s="397"/>
      <c r="G918" s="397"/>
      <c r="H918" s="397"/>
      <c r="I918" s="521"/>
      <c r="J918" s="363"/>
      <c r="K918" s="326">
        <f>+K919+K922</f>
        <v>756</v>
      </c>
      <c r="L918" s="323">
        <f t="shared" ref="L918:AI918" si="139">+L919+L922</f>
        <v>0</v>
      </c>
      <c r="M918" s="521">
        <f t="shared" si="139"/>
        <v>0</v>
      </c>
      <c r="N918" s="323">
        <f t="shared" si="139"/>
        <v>0</v>
      </c>
      <c r="O918" s="521">
        <f t="shared" si="139"/>
        <v>0</v>
      </c>
      <c r="P918" s="323">
        <f t="shared" si="139"/>
        <v>0</v>
      </c>
      <c r="Q918" s="521">
        <f t="shared" si="139"/>
        <v>0</v>
      </c>
      <c r="R918" s="323">
        <f t="shared" si="139"/>
        <v>6</v>
      </c>
      <c r="S918" s="521">
        <f t="shared" si="139"/>
        <v>456</v>
      </c>
      <c r="T918" s="323">
        <f t="shared" si="139"/>
        <v>0</v>
      </c>
      <c r="U918" s="521">
        <f t="shared" si="139"/>
        <v>0</v>
      </c>
      <c r="V918" s="323">
        <f t="shared" si="139"/>
        <v>0</v>
      </c>
      <c r="W918" s="521">
        <f t="shared" si="139"/>
        <v>0</v>
      </c>
      <c r="X918" s="323">
        <f t="shared" si="139"/>
        <v>1</v>
      </c>
      <c r="Y918" s="521">
        <f t="shared" si="139"/>
        <v>300</v>
      </c>
      <c r="Z918" s="323">
        <f t="shared" si="139"/>
        <v>0</v>
      </c>
      <c r="AA918" s="521">
        <f t="shared" si="139"/>
        <v>0</v>
      </c>
      <c r="AB918" s="323">
        <f t="shared" si="139"/>
        <v>0</v>
      </c>
      <c r="AC918" s="521">
        <f t="shared" si="139"/>
        <v>0</v>
      </c>
      <c r="AD918" s="323">
        <f t="shared" si="139"/>
        <v>0</v>
      </c>
      <c r="AE918" s="521">
        <f t="shared" si="139"/>
        <v>0</v>
      </c>
      <c r="AF918" s="323">
        <f t="shared" si="139"/>
        <v>0</v>
      </c>
      <c r="AG918" s="521">
        <f t="shared" si="139"/>
        <v>0</v>
      </c>
      <c r="AH918" s="323">
        <f t="shared" si="139"/>
        <v>0</v>
      </c>
      <c r="AI918" s="521">
        <f t="shared" si="139"/>
        <v>0</v>
      </c>
    </row>
    <row r="919" spans="2:35">
      <c r="B919" s="461">
        <v>24702</v>
      </c>
      <c r="C919" s="522" t="s">
        <v>3306</v>
      </c>
      <c r="D919" s="523"/>
      <c r="E919" s="936">
        <f>E920</f>
        <v>6</v>
      </c>
      <c r="F919" s="463"/>
      <c r="G919" s="463"/>
      <c r="H919" s="463"/>
      <c r="I919" s="325"/>
      <c r="J919" s="379"/>
      <c r="K919" s="439">
        <f>K920</f>
        <v>456</v>
      </c>
      <c r="L919" s="524">
        <f t="shared" ref="L919:AI919" si="140">L920</f>
        <v>0</v>
      </c>
      <c r="M919" s="525">
        <f t="shared" si="140"/>
        <v>0</v>
      </c>
      <c r="N919" s="524">
        <f t="shared" si="140"/>
        <v>0</v>
      </c>
      <c r="O919" s="525">
        <f t="shared" si="140"/>
        <v>0</v>
      </c>
      <c r="P919" s="524">
        <f t="shared" si="140"/>
        <v>0</v>
      </c>
      <c r="Q919" s="525">
        <f t="shared" si="140"/>
        <v>0</v>
      </c>
      <c r="R919" s="524">
        <f t="shared" si="140"/>
        <v>6</v>
      </c>
      <c r="S919" s="525">
        <f t="shared" si="140"/>
        <v>456</v>
      </c>
      <c r="T919" s="524">
        <f t="shared" si="140"/>
        <v>0</v>
      </c>
      <c r="U919" s="525">
        <f t="shared" si="140"/>
        <v>0</v>
      </c>
      <c r="V919" s="524">
        <f t="shared" si="140"/>
        <v>0</v>
      </c>
      <c r="W919" s="525">
        <f t="shared" si="140"/>
        <v>0</v>
      </c>
      <c r="X919" s="524">
        <f t="shared" si="140"/>
        <v>0</v>
      </c>
      <c r="Y919" s="525">
        <f t="shared" si="140"/>
        <v>0</v>
      </c>
      <c r="Z919" s="524">
        <f t="shared" si="140"/>
        <v>0</v>
      </c>
      <c r="AA919" s="525">
        <f t="shared" si="140"/>
        <v>0</v>
      </c>
      <c r="AB919" s="524">
        <f t="shared" si="140"/>
        <v>0</v>
      </c>
      <c r="AC919" s="525">
        <f t="shared" si="140"/>
        <v>0</v>
      </c>
      <c r="AD919" s="524">
        <f t="shared" si="140"/>
        <v>0</v>
      </c>
      <c r="AE919" s="525">
        <f t="shared" si="140"/>
        <v>0</v>
      </c>
      <c r="AF919" s="524">
        <f t="shared" si="140"/>
        <v>0</v>
      </c>
      <c r="AG919" s="525">
        <f t="shared" si="140"/>
        <v>0</v>
      </c>
      <c r="AH919" s="524">
        <f t="shared" si="140"/>
        <v>0</v>
      </c>
      <c r="AI919" s="525">
        <f t="shared" si="140"/>
        <v>0</v>
      </c>
    </row>
    <row r="920" spans="2:35">
      <c r="B920" s="526"/>
      <c r="C920" s="527" t="s">
        <v>3307</v>
      </c>
      <c r="D920" s="528"/>
      <c r="E920" s="925">
        <v>6</v>
      </c>
      <c r="F920" s="529" t="s">
        <v>115</v>
      </c>
      <c r="G920" s="529" t="s">
        <v>3171</v>
      </c>
      <c r="H920" s="529"/>
      <c r="I920" s="808" t="s">
        <v>3308</v>
      </c>
      <c r="J920" s="530">
        <v>76</v>
      </c>
      <c r="K920" s="326">
        <f>J920*E920</f>
        <v>456</v>
      </c>
      <c r="L920" s="342"/>
      <c r="M920" s="531"/>
      <c r="N920" s="342"/>
      <c r="O920" s="531"/>
      <c r="P920" s="342"/>
      <c r="Q920" s="531"/>
      <c r="R920" s="342">
        <v>6</v>
      </c>
      <c r="S920" s="531">
        <f>K920</f>
        <v>456</v>
      </c>
      <c r="T920" s="342">
        <v>0</v>
      </c>
      <c r="U920" s="531">
        <v>0</v>
      </c>
      <c r="V920" s="342">
        <v>0</v>
      </c>
      <c r="W920" s="531">
        <v>0</v>
      </c>
      <c r="X920" s="342">
        <v>0</v>
      </c>
      <c r="Y920" s="531">
        <v>0</v>
      </c>
      <c r="Z920" s="365">
        <v>0</v>
      </c>
      <c r="AA920" s="532">
        <v>0</v>
      </c>
      <c r="AB920" s="365">
        <v>0</v>
      </c>
      <c r="AC920" s="532">
        <v>0</v>
      </c>
      <c r="AD920" s="365">
        <v>0</v>
      </c>
      <c r="AE920" s="532">
        <v>0</v>
      </c>
      <c r="AF920" s="365">
        <v>0</v>
      </c>
      <c r="AG920" s="532">
        <v>0</v>
      </c>
      <c r="AH920" s="365">
        <v>0</v>
      </c>
      <c r="AI920" s="532">
        <v>0</v>
      </c>
    </row>
    <row r="921" spans="2:35">
      <c r="B921" s="328"/>
      <c r="C921" s="381" t="s">
        <v>2756</v>
      </c>
      <c r="D921" s="328"/>
      <c r="E921" s="925"/>
      <c r="F921" s="328"/>
      <c r="G921" s="328"/>
      <c r="H921" s="328"/>
      <c r="I921" s="325"/>
      <c r="J921" s="325"/>
      <c r="K921" s="326"/>
      <c r="L921" s="330"/>
      <c r="M921" s="325"/>
      <c r="N921" s="330"/>
      <c r="O921" s="325"/>
      <c r="P921" s="330"/>
      <c r="Q921" s="325"/>
      <c r="R921" s="330"/>
      <c r="S921" s="325"/>
      <c r="T921" s="330"/>
      <c r="U921" s="325"/>
      <c r="V921" s="330"/>
      <c r="W921" s="325"/>
      <c r="X921" s="330"/>
      <c r="Y921" s="325"/>
      <c r="Z921" s="346"/>
      <c r="AA921" s="382"/>
      <c r="AB921" s="346"/>
      <c r="AC921" s="382"/>
      <c r="AD921" s="346"/>
      <c r="AE921" s="382"/>
      <c r="AF921" s="346"/>
      <c r="AG921" s="382"/>
      <c r="AH921" s="346"/>
      <c r="AI921" s="382"/>
    </row>
    <row r="922" spans="2:35">
      <c r="B922" s="533">
        <v>24703</v>
      </c>
      <c r="C922" s="534" t="s">
        <v>3309</v>
      </c>
      <c r="D922" s="333"/>
      <c r="E922" s="925">
        <f>+E923</f>
        <v>1</v>
      </c>
      <c r="F922" s="333"/>
      <c r="G922" s="333"/>
      <c r="H922" s="333"/>
      <c r="I922" s="325"/>
      <c r="J922" s="325"/>
      <c r="K922" s="326">
        <f>SUM(K923:K923)</f>
        <v>300</v>
      </c>
      <c r="L922" s="323">
        <f>L923</f>
        <v>0</v>
      </c>
      <c r="M922" s="324">
        <f>M923</f>
        <v>0</v>
      </c>
      <c r="N922" s="323">
        <f t="shared" ref="N922:AI922" si="141">N923</f>
        <v>0</v>
      </c>
      <c r="O922" s="324">
        <f t="shared" si="141"/>
        <v>0</v>
      </c>
      <c r="P922" s="323">
        <f t="shared" si="141"/>
        <v>0</v>
      </c>
      <c r="Q922" s="324">
        <f t="shared" si="141"/>
        <v>0</v>
      </c>
      <c r="R922" s="323">
        <f t="shared" si="141"/>
        <v>0</v>
      </c>
      <c r="S922" s="324">
        <f t="shared" si="141"/>
        <v>0</v>
      </c>
      <c r="T922" s="323">
        <f t="shared" si="141"/>
        <v>0</v>
      </c>
      <c r="U922" s="324">
        <f t="shared" si="141"/>
        <v>0</v>
      </c>
      <c r="V922" s="323">
        <f t="shared" si="141"/>
        <v>0</v>
      </c>
      <c r="W922" s="324">
        <f t="shared" si="141"/>
        <v>0</v>
      </c>
      <c r="X922" s="323">
        <f t="shared" si="141"/>
        <v>1</v>
      </c>
      <c r="Y922" s="324">
        <f t="shared" si="141"/>
        <v>300</v>
      </c>
      <c r="Z922" s="323">
        <f t="shared" si="141"/>
        <v>0</v>
      </c>
      <c r="AA922" s="324">
        <f t="shared" si="141"/>
        <v>0</v>
      </c>
      <c r="AB922" s="323">
        <f t="shared" si="141"/>
        <v>0</v>
      </c>
      <c r="AC922" s="324">
        <f t="shared" si="141"/>
        <v>0</v>
      </c>
      <c r="AD922" s="323">
        <f t="shared" si="141"/>
        <v>0</v>
      </c>
      <c r="AE922" s="324">
        <f t="shared" si="141"/>
        <v>0</v>
      </c>
      <c r="AF922" s="323">
        <f t="shared" si="141"/>
        <v>0</v>
      </c>
      <c r="AG922" s="324">
        <f t="shared" si="141"/>
        <v>0</v>
      </c>
      <c r="AH922" s="323">
        <f t="shared" si="141"/>
        <v>0</v>
      </c>
      <c r="AI922" s="324">
        <f t="shared" si="141"/>
        <v>0</v>
      </c>
    </row>
    <row r="923" spans="2:35" ht="22.5">
      <c r="B923" s="370"/>
      <c r="C923" s="408" t="s">
        <v>3310</v>
      </c>
      <c r="D923" s="370"/>
      <c r="E923" s="925">
        <v>1</v>
      </c>
      <c r="F923" s="370" t="s">
        <v>11</v>
      </c>
      <c r="G923" s="370" t="s">
        <v>2602</v>
      </c>
      <c r="H923" s="370"/>
      <c r="I923" s="363" t="s">
        <v>2700</v>
      </c>
      <c r="J923" s="363">
        <v>300</v>
      </c>
      <c r="K923" s="326">
        <f>J923*E923</f>
        <v>300</v>
      </c>
      <c r="L923" s="342"/>
      <c r="M923" s="364"/>
      <c r="N923" s="342"/>
      <c r="O923" s="364"/>
      <c r="P923" s="342"/>
      <c r="Q923" s="364"/>
      <c r="R923" s="342"/>
      <c r="S923" s="364"/>
      <c r="T923" s="342"/>
      <c r="U923" s="364"/>
      <c r="V923" s="342"/>
      <c r="W923" s="364"/>
      <c r="X923" s="342">
        <v>1</v>
      </c>
      <c r="Y923" s="364">
        <v>300</v>
      </c>
      <c r="Z923" s="365"/>
      <c r="AA923" s="366"/>
      <c r="AB923" s="365"/>
      <c r="AC923" s="366"/>
      <c r="AD923" s="365"/>
      <c r="AE923" s="366"/>
      <c r="AF923" s="365"/>
      <c r="AG923" s="366"/>
      <c r="AH923" s="365"/>
      <c r="AI923" s="366"/>
    </row>
    <row r="924" spans="2:35">
      <c r="B924" s="328"/>
      <c r="C924" s="381"/>
      <c r="D924" s="328"/>
      <c r="E924" s="925"/>
      <c r="F924" s="328"/>
      <c r="G924" s="328"/>
      <c r="H924" s="328"/>
      <c r="I924" s="325"/>
      <c r="J924" s="325"/>
      <c r="K924" s="326"/>
      <c r="L924" s="330"/>
      <c r="M924" s="325"/>
      <c r="N924" s="330"/>
      <c r="O924" s="325"/>
      <c r="P924" s="330"/>
      <c r="Q924" s="325"/>
      <c r="R924" s="330"/>
      <c r="S924" s="325"/>
      <c r="T924" s="330"/>
      <c r="U924" s="325"/>
      <c r="V924" s="330"/>
      <c r="W924" s="325"/>
      <c r="X924" s="330"/>
      <c r="Y924" s="325"/>
      <c r="Z924" s="346"/>
      <c r="AA924" s="382"/>
      <c r="AB924" s="346"/>
      <c r="AC924" s="382"/>
      <c r="AD924" s="346"/>
      <c r="AE924" s="382"/>
      <c r="AF924" s="346"/>
      <c r="AG924" s="382"/>
      <c r="AH924" s="346"/>
      <c r="AI924" s="382"/>
    </row>
    <row r="925" spans="2:35">
      <c r="B925" s="120"/>
      <c r="C925" s="381" t="s">
        <v>2756</v>
      </c>
      <c r="D925" s="328"/>
      <c r="E925" s="925"/>
      <c r="F925" s="328"/>
      <c r="G925" s="328"/>
      <c r="H925" s="328"/>
      <c r="I925" s="325"/>
      <c r="J925" s="325"/>
      <c r="K925" s="326"/>
      <c r="L925" s="330"/>
      <c r="M925" s="325"/>
      <c r="N925" s="330"/>
      <c r="O925" s="325"/>
      <c r="P925" s="330"/>
      <c r="Q925" s="325"/>
      <c r="R925" s="330"/>
      <c r="S925" s="325"/>
      <c r="T925" s="330"/>
      <c r="U925" s="325"/>
      <c r="V925" s="330"/>
      <c r="W925" s="325"/>
      <c r="X925" s="330"/>
      <c r="Y925" s="325"/>
      <c r="Z925" s="346"/>
      <c r="AA925" s="382"/>
      <c r="AB925" s="346"/>
      <c r="AC925" s="382"/>
      <c r="AD925" s="346"/>
      <c r="AE925" s="382"/>
      <c r="AF925" s="346"/>
      <c r="AG925" s="382"/>
      <c r="AH925" s="346"/>
      <c r="AI925" s="382"/>
    </row>
    <row r="926" spans="2:35">
      <c r="B926" s="120">
        <v>248</v>
      </c>
      <c r="C926" s="322" t="s">
        <v>1043</v>
      </c>
      <c r="D926" s="120"/>
      <c r="E926" s="917">
        <f>+E933</f>
        <v>1</v>
      </c>
      <c r="F926" s="120"/>
      <c r="G926" s="120"/>
      <c r="H926" s="120"/>
      <c r="I926" s="324"/>
      <c r="J926" s="325"/>
      <c r="K926" s="326">
        <f t="shared" ref="K926:AI926" si="142">+K933</f>
        <v>3200</v>
      </c>
      <c r="L926" s="323">
        <f t="shared" si="142"/>
        <v>0</v>
      </c>
      <c r="M926" s="324">
        <f t="shared" si="142"/>
        <v>0</v>
      </c>
      <c r="N926" s="323">
        <f t="shared" si="142"/>
        <v>0</v>
      </c>
      <c r="O926" s="324">
        <f t="shared" si="142"/>
        <v>0</v>
      </c>
      <c r="P926" s="323">
        <f t="shared" si="142"/>
        <v>0</v>
      </c>
      <c r="Q926" s="324">
        <f t="shared" si="142"/>
        <v>0</v>
      </c>
      <c r="R926" s="323">
        <f t="shared" si="142"/>
        <v>0</v>
      </c>
      <c r="S926" s="324">
        <f t="shared" si="142"/>
        <v>0</v>
      </c>
      <c r="T926" s="323">
        <f t="shared" si="142"/>
        <v>0</v>
      </c>
      <c r="U926" s="324">
        <f t="shared" si="142"/>
        <v>0</v>
      </c>
      <c r="V926" s="323">
        <f t="shared" si="142"/>
        <v>0</v>
      </c>
      <c r="W926" s="324">
        <f t="shared" si="142"/>
        <v>0</v>
      </c>
      <c r="X926" s="323">
        <f t="shared" si="142"/>
        <v>1</v>
      </c>
      <c r="Y926" s="324">
        <f t="shared" si="142"/>
        <v>3200</v>
      </c>
      <c r="Z926" s="323">
        <f t="shared" si="142"/>
        <v>0</v>
      </c>
      <c r="AA926" s="324">
        <f t="shared" si="142"/>
        <v>0</v>
      </c>
      <c r="AB926" s="323">
        <f t="shared" si="142"/>
        <v>0</v>
      </c>
      <c r="AC926" s="324">
        <f t="shared" si="142"/>
        <v>0</v>
      </c>
      <c r="AD926" s="323">
        <f t="shared" si="142"/>
        <v>0</v>
      </c>
      <c r="AE926" s="324">
        <f t="shared" si="142"/>
        <v>0</v>
      </c>
      <c r="AF926" s="323">
        <f t="shared" si="142"/>
        <v>0</v>
      </c>
      <c r="AG926" s="324">
        <f t="shared" si="142"/>
        <v>0</v>
      </c>
      <c r="AH926" s="323">
        <f t="shared" si="142"/>
        <v>0</v>
      </c>
      <c r="AI926" s="324">
        <f t="shared" si="142"/>
        <v>0</v>
      </c>
    </row>
    <row r="927" spans="2:35">
      <c r="B927" s="328">
        <v>24801</v>
      </c>
      <c r="C927" s="381" t="s">
        <v>1044</v>
      </c>
      <c r="D927" s="328"/>
      <c r="E927" s="925"/>
      <c r="F927" s="328"/>
      <c r="G927" s="328"/>
      <c r="H927" s="328"/>
      <c r="I927" s="325"/>
      <c r="J927" s="325"/>
      <c r="K927" s="326"/>
      <c r="L927" s="330"/>
      <c r="M927" s="325"/>
      <c r="N927" s="330"/>
      <c r="O927" s="325"/>
      <c r="P927" s="330"/>
      <c r="Q927" s="325"/>
      <c r="R927" s="330"/>
      <c r="S927" s="325"/>
      <c r="T927" s="330"/>
      <c r="U927" s="325"/>
      <c r="V927" s="330"/>
      <c r="W927" s="325"/>
      <c r="X927" s="330"/>
      <c r="Y927" s="325"/>
      <c r="Z927" s="346"/>
      <c r="AA927" s="382"/>
      <c r="AB927" s="346"/>
      <c r="AC927" s="382"/>
      <c r="AD927" s="346"/>
      <c r="AE927" s="382"/>
      <c r="AF927" s="346"/>
      <c r="AG927" s="382"/>
      <c r="AH927" s="346"/>
      <c r="AI927" s="382"/>
    </row>
    <row r="928" spans="2:35">
      <c r="B928" s="328"/>
      <c r="C928" s="381" t="s">
        <v>2756</v>
      </c>
      <c r="D928" s="328"/>
      <c r="E928" s="925"/>
      <c r="F928" s="328"/>
      <c r="G928" s="328"/>
      <c r="H928" s="328"/>
      <c r="I928" s="325"/>
      <c r="J928" s="325"/>
      <c r="K928" s="326"/>
      <c r="L928" s="330"/>
      <c r="M928" s="325"/>
      <c r="N928" s="330"/>
      <c r="O928" s="325"/>
      <c r="P928" s="330"/>
      <c r="Q928" s="325"/>
      <c r="R928" s="330"/>
      <c r="S928" s="325"/>
      <c r="T928" s="330"/>
      <c r="U928" s="325"/>
      <c r="V928" s="330"/>
      <c r="W928" s="325"/>
      <c r="X928" s="330"/>
      <c r="Y928" s="325"/>
      <c r="Z928" s="346"/>
      <c r="AA928" s="382"/>
      <c r="AB928" s="346"/>
      <c r="AC928" s="382"/>
      <c r="AD928" s="346"/>
      <c r="AE928" s="382"/>
      <c r="AF928" s="346"/>
      <c r="AG928" s="382"/>
      <c r="AH928" s="346"/>
      <c r="AI928" s="382"/>
    </row>
    <row r="929" spans="2:35">
      <c r="B929" s="328">
        <v>24802</v>
      </c>
      <c r="C929" s="381" t="s">
        <v>1058</v>
      </c>
      <c r="D929" s="328"/>
      <c r="E929" s="925"/>
      <c r="F929" s="328"/>
      <c r="G929" s="328"/>
      <c r="H929" s="328"/>
      <c r="I929" s="325"/>
      <c r="J929" s="325"/>
      <c r="K929" s="326"/>
      <c r="L929" s="330"/>
      <c r="M929" s="325"/>
      <c r="N929" s="330"/>
      <c r="O929" s="325"/>
      <c r="P929" s="330"/>
      <c r="Q929" s="325"/>
      <c r="R929" s="330"/>
      <c r="S929" s="325"/>
      <c r="T929" s="330"/>
      <c r="U929" s="325"/>
      <c r="V929" s="330"/>
      <c r="W929" s="325"/>
      <c r="X929" s="330"/>
      <c r="Y929" s="325"/>
      <c r="Z929" s="346"/>
      <c r="AA929" s="382"/>
      <c r="AB929" s="346"/>
      <c r="AC929" s="382"/>
      <c r="AD929" s="346"/>
      <c r="AE929" s="382"/>
      <c r="AF929" s="346"/>
      <c r="AG929" s="382"/>
      <c r="AH929" s="346"/>
      <c r="AI929" s="382"/>
    </row>
    <row r="930" spans="2:35">
      <c r="B930" s="328"/>
      <c r="C930" s="381" t="s">
        <v>2756</v>
      </c>
      <c r="D930" s="328"/>
      <c r="E930" s="925"/>
      <c r="F930" s="328"/>
      <c r="G930" s="328"/>
      <c r="H930" s="328"/>
      <c r="I930" s="325"/>
      <c r="J930" s="325"/>
      <c r="K930" s="326"/>
      <c r="L930" s="330"/>
      <c r="M930" s="325"/>
      <c r="N930" s="330"/>
      <c r="O930" s="325"/>
      <c r="P930" s="330"/>
      <c r="Q930" s="325"/>
      <c r="R930" s="330"/>
      <c r="S930" s="325"/>
      <c r="T930" s="330"/>
      <c r="U930" s="325"/>
      <c r="V930" s="330"/>
      <c r="W930" s="325"/>
      <c r="X930" s="330"/>
      <c r="Y930" s="325"/>
      <c r="Z930" s="346"/>
      <c r="AA930" s="382"/>
      <c r="AB930" s="346"/>
      <c r="AC930" s="382"/>
      <c r="AD930" s="346"/>
      <c r="AE930" s="382"/>
      <c r="AF930" s="346"/>
      <c r="AG930" s="382"/>
      <c r="AH930" s="346"/>
      <c r="AI930" s="382"/>
    </row>
    <row r="931" spans="2:35">
      <c r="B931" s="328">
        <v>24804</v>
      </c>
      <c r="C931" s="381" t="s">
        <v>1060</v>
      </c>
      <c r="D931" s="328"/>
      <c r="E931" s="925"/>
      <c r="F931" s="328"/>
      <c r="G931" s="328"/>
      <c r="H931" s="328"/>
      <c r="I931" s="325"/>
      <c r="J931" s="325"/>
      <c r="K931" s="326"/>
      <c r="L931" s="330"/>
      <c r="M931" s="325"/>
      <c r="N931" s="330"/>
      <c r="O931" s="325"/>
      <c r="P931" s="330"/>
      <c r="Q931" s="325"/>
      <c r="R931" s="330"/>
      <c r="S931" s="325"/>
      <c r="T931" s="330"/>
      <c r="U931" s="325"/>
      <c r="V931" s="330"/>
      <c r="W931" s="325"/>
      <c r="X931" s="330"/>
      <c r="Y931" s="325"/>
      <c r="Z931" s="346"/>
      <c r="AA931" s="382"/>
      <c r="AB931" s="346"/>
      <c r="AC931" s="382"/>
      <c r="AD931" s="346"/>
      <c r="AE931" s="382"/>
      <c r="AF931" s="346"/>
      <c r="AG931" s="382"/>
      <c r="AH931" s="346"/>
      <c r="AI931" s="382"/>
    </row>
    <row r="932" spans="2:35">
      <c r="B932" s="328"/>
      <c r="C932" s="381" t="s">
        <v>2756</v>
      </c>
      <c r="D932" s="328"/>
      <c r="E932" s="925"/>
      <c r="F932" s="328"/>
      <c r="G932" s="328"/>
      <c r="H932" s="328"/>
      <c r="I932" s="325"/>
      <c r="J932" s="325"/>
      <c r="K932" s="326"/>
      <c r="L932" s="330"/>
      <c r="M932" s="325"/>
      <c r="N932" s="330"/>
      <c r="O932" s="325"/>
      <c r="P932" s="330"/>
      <c r="Q932" s="325"/>
      <c r="R932" s="330"/>
      <c r="S932" s="325"/>
      <c r="T932" s="330"/>
      <c r="U932" s="325"/>
      <c r="V932" s="330"/>
      <c r="W932" s="325"/>
      <c r="X932" s="330"/>
      <c r="Y932" s="325"/>
      <c r="Z932" s="346"/>
      <c r="AA932" s="382"/>
      <c r="AB932" s="346"/>
      <c r="AC932" s="382"/>
      <c r="AD932" s="346"/>
      <c r="AE932" s="382"/>
      <c r="AF932" s="346"/>
      <c r="AG932" s="382"/>
      <c r="AH932" s="346"/>
      <c r="AI932" s="382"/>
    </row>
    <row r="933" spans="2:35">
      <c r="B933" s="533">
        <v>24806</v>
      </c>
      <c r="C933" s="534" t="s">
        <v>1068</v>
      </c>
      <c r="D933" s="328"/>
      <c r="E933" s="917">
        <f>+E934</f>
        <v>1</v>
      </c>
      <c r="F933" s="328"/>
      <c r="G933" s="328"/>
      <c r="H933" s="328"/>
      <c r="I933" s="325"/>
      <c r="J933" s="325"/>
      <c r="K933" s="326">
        <f>+K934</f>
        <v>3200</v>
      </c>
      <c r="L933" s="323">
        <f t="shared" ref="L933:AI933" si="143">+L934</f>
        <v>0</v>
      </c>
      <c r="M933" s="324">
        <f t="shared" si="143"/>
        <v>0</v>
      </c>
      <c r="N933" s="323">
        <f t="shared" si="143"/>
        <v>0</v>
      </c>
      <c r="O933" s="324">
        <f t="shared" si="143"/>
        <v>0</v>
      </c>
      <c r="P933" s="323">
        <f t="shared" si="143"/>
        <v>0</v>
      </c>
      <c r="Q933" s="324">
        <f t="shared" si="143"/>
        <v>0</v>
      </c>
      <c r="R933" s="323">
        <f t="shared" si="143"/>
        <v>0</v>
      </c>
      <c r="S933" s="324">
        <f t="shared" si="143"/>
        <v>0</v>
      </c>
      <c r="T933" s="323">
        <f t="shared" si="143"/>
        <v>0</v>
      </c>
      <c r="U933" s="324">
        <f t="shared" si="143"/>
        <v>0</v>
      </c>
      <c r="V933" s="323">
        <f t="shared" si="143"/>
        <v>0</v>
      </c>
      <c r="W933" s="324">
        <f t="shared" si="143"/>
        <v>0</v>
      </c>
      <c r="X933" s="323">
        <f t="shared" si="143"/>
        <v>1</v>
      </c>
      <c r="Y933" s="324">
        <f t="shared" si="143"/>
        <v>3200</v>
      </c>
      <c r="Z933" s="323">
        <f t="shared" si="143"/>
        <v>0</v>
      </c>
      <c r="AA933" s="324">
        <f t="shared" si="143"/>
        <v>0</v>
      </c>
      <c r="AB933" s="323">
        <f t="shared" si="143"/>
        <v>0</v>
      </c>
      <c r="AC933" s="324">
        <f t="shared" si="143"/>
        <v>0</v>
      </c>
      <c r="AD933" s="323">
        <f t="shared" si="143"/>
        <v>0</v>
      </c>
      <c r="AE933" s="324">
        <f t="shared" si="143"/>
        <v>0</v>
      </c>
      <c r="AF933" s="323">
        <f t="shared" si="143"/>
        <v>0</v>
      </c>
      <c r="AG933" s="324">
        <f t="shared" si="143"/>
        <v>0</v>
      </c>
      <c r="AH933" s="323">
        <f t="shared" si="143"/>
        <v>0</v>
      </c>
      <c r="AI933" s="324">
        <f t="shared" si="143"/>
        <v>0</v>
      </c>
    </row>
    <row r="934" spans="2:35" ht="22.5">
      <c r="B934" s="370"/>
      <c r="C934" s="408" t="s">
        <v>3311</v>
      </c>
      <c r="D934" s="370"/>
      <c r="E934" s="925">
        <v>1</v>
      </c>
      <c r="F934" s="370" t="s">
        <v>11</v>
      </c>
      <c r="G934" s="370" t="s">
        <v>2602</v>
      </c>
      <c r="H934" s="370"/>
      <c r="I934" s="363" t="s">
        <v>2700</v>
      </c>
      <c r="J934" s="363">
        <v>3200</v>
      </c>
      <c r="K934" s="326">
        <f>J934*E934</f>
        <v>3200</v>
      </c>
      <c r="L934" s="342"/>
      <c r="M934" s="364"/>
      <c r="N934" s="342"/>
      <c r="O934" s="364"/>
      <c r="P934" s="342"/>
      <c r="Q934" s="364"/>
      <c r="R934" s="342"/>
      <c r="S934" s="364"/>
      <c r="T934" s="342"/>
      <c r="U934" s="364"/>
      <c r="V934" s="342"/>
      <c r="W934" s="364"/>
      <c r="X934" s="342">
        <v>1</v>
      </c>
      <c r="Y934" s="364">
        <v>3200</v>
      </c>
      <c r="Z934" s="365"/>
      <c r="AA934" s="366"/>
      <c r="AB934" s="365"/>
      <c r="AC934" s="366"/>
      <c r="AD934" s="365"/>
      <c r="AE934" s="366"/>
      <c r="AF934" s="365"/>
      <c r="AG934" s="366"/>
      <c r="AH934" s="365"/>
      <c r="AI934" s="366"/>
    </row>
    <row r="935" spans="2:35">
      <c r="B935" s="328"/>
      <c r="C935" s="381"/>
      <c r="D935" s="328"/>
      <c r="E935" s="925"/>
      <c r="F935" s="328"/>
      <c r="G935" s="328"/>
      <c r="H935" s="328"/>
      <c r="I935" s="325"/>
      <c r="J935" s="325"/>
      <c r="K935" s="326"/>
      <c r="L935" s="330"/>
      <c r="M935" s="325"/>
      <c r="N935" s="330"/>
      <c r="O935" s="325"/>
      <c r="P935" s="330"/>
      <c r="Q935" s="325"/>
      <c r="R935" s="330"/>
      <c r="S935" s="325"/>
      <c r="T935" s="330"/>
      <c r="U935" s="325"/>
      <c r="V935" s="330"/>
      <c r="W935" s="325"/>
      <c r="X935" s="330"/>
      <c r="Y935" s="325"/>
      <c r="Z935" s="346"/>
      <c r="AA935" s="382"/>
      <c r="AB935" s="346"/>
      <c r="AC935" s="382"/>
      <c r="AD935" s="346"/>
      <c r="AE935" s="382"/>
      <c r="AF935" s="346"/>
      <c r="AG935" s="382"/>
      <c r="AH935" s="346"/>
      <c r="AI935" s="382"/>
    </row>
    <row r="936" spans="2:35">
      <c r="B936" s="328"/>
      <c r="C936" s="381" t="s">
        <v>2756</v>
      </c>
      <c r="D936" s="328"/>
      <c r="E936" s="925"/>
      <c r="F936" s="328"/>
      <c r="G936" s="328"/>
      <c r="H936" s="328"/>
      <c r="I936" s="325"/>
      <c r="J936" s="325"/>
      <c r="K936" s="326"/>
      <c r="L936" s="330"/>
      <c r="M936" s="325"/>
      <c r="N936" s="330"/>
      <c r="O936" s="325"/>
      <c r="P936" s="330"/>
      <c r="Q936" s="325"/>
      <c r="R936" s="330"/>
      <c r="S936" s="325"/>
      <c r="T936" s="330"/>
      <c r="U936" s="325"/>
      <c r="V936" s="330"/>
      <c r="W936" s="325"/>
      <c r="X936" s="330"/>
      <c r="Y936" s="325"/>
      <c r="Z936" s="346"/>
      <c r="AA936" s="382"/>
      <c r="AB936" s="346"/>
      <c r="AC936" s="382"/>
      <c r="AD936" s="346"/>
      <c r="AE936" s="382"/>
      <c r="AF936" s="346"/>
      <c r="AG936" s="382"/>
      <c r="AH936" s="346"/>
      <c r="AI936" s="382"/>
    </row>
    <row r="937" spans="2:35">
      <c r="B937" s="328">
        <v>24807</v>
      </c>
      <c r="C937" s="381" t="s">
        <v>1072</v>
      </c>
      <c r="D937" s="328"/>
      <c r="E937" s="925"/>
      <c r="F937" s="328"/>
      <c r="G937" s="328"/>
      <c r="H937" s="328"/>
      <c r="I937" s="325"/>
      <c r="J937" s="325"/>
      <c r="K937" s="326"/>
      <c r="L937" s="330"/>
      <c r="M937" s="325"/>
      <c r="N937" s="330"/>
      <c r="O937" s="325"/>
      <c r="P937" s="330"/>
      <c r="Q937" s="325"/>
      <c r="R937" s="330"/>
      <c r="S937" s="325"/>
      <c r="T937" s="330"/>
      <c r="U937" s="325"/>
      <c r="V937" s="330"/>
      <c r="W937" s="325"/>
      <c r="X937" s="330"/>
      <c r="Y937" s="325"/>
      <c r="Z937" s="346"/>
      <c r="AA937" s="382"/>
      <c r="AB937" s="346"/>
      <c r="AC937" s="382"/>
      <c r="AD937" s="346"/>
      <c r="AE937" s="382"/>
      <c r="AF937" s="346"/>
      <c r="AG937" s="382"/>
      <c r="AH937" s="346"/>
      <c r="AI937" s="382"/>
    </row>
    <row r="938" spans="2:35">
      <c r="B938" s="120"/>
      <c r="C938" s="381" t="s">
        <v>2756</v>
      </c>
      <c r="D938" s="328"/>
      <c r="E938" s="925"/>
      <c r="F938" s="328"/>
      <c r="G938" s="328"/>
      <c r="H938" s="328"/>
      <c r="I938" s="325"/>
      <c r="J938" s="325"/>
      <c r="K938" s="326"/>
      <c r="L938" s="330"/>
      <c r="M938" s="325"/>
      <c r="N938" s="330"/>
      <c r="O938" s="325"/>
      <c r="P938" s="330"/>
      <c r="Q938" s="325"/>
      <c r="R938" s="330"/>
      <c r="S938" s="325"/>
      <c r="T938" s="330"/>
      <c r="U938" s="325"/>
      <c r="V938" s="330"/>
      <c r="W938" s="325"/>
      <c r="X938" s="330"/>
      <c r="Y938" s="325"/>
      <c r="Z938" s="346"/>
      <c r="AA938" s="382"/>
      <c r="AB938" s="346"/>
      <c r="AC938" s="382"/>
      <c r="AD938" s="346"/>
      <c r="AE938" s="382"/>
      <c r="AF938" s="346"/>
      <c r="AG938" s="382"/>
      <c r="AH938" s="346"/>
      <c r="AI938" s="382"/>
    </row>
    <row r="939" spans="2:35">
      <c r="B939" s="533">
        <v>249</v>
      </c>
      <c r="C939" s="534" t="s">
        <v>1114</v>
      </c>
      <c r="D939" s="333"/>
      <c r="E939" s="917">
        <f>E940</f>
        <v>7</v>
      </c>
      <c r="F939" s="333"/>
      <c r="G939" s="333"/>
      <c r="H939" s="333"/>
      <c r="I939" s="325"/>
      <c r="J939" s="325"/>
      <c r="K939" s="326">
        <f t="shared" ref="K939:AI939" si="144">K940</f>
        <v>14388</v>
      </c>
      <c r="L939" s="323">
        <f t="shared" si="144"/>
        <v>0</v>
      </c>
      <c r="M939" s="324">
        <f t="shared" si="144"/>
        <v>0</v>
      </c>
      <c r="N939" s="323">
        <f t="shared" si="144"/>
        <v>0</v>
      </c>
      <c r="O939" s="324">
        <f t="shared" si="144"/>
        <v>0</v>
      </c>
      <c r="P939" s="323">
        <f t="shared" si="144"/>
        <v>1</v>
      </c>
      <c r="Q939" s="324">
        <f t="shared" si="144"/>
        <v>3000</v>
      </c>
      <c r="R939" s="323">
        <f t="shared" si="144"/>
        <v>0</v>
      </c>
      <c r="S939" s="324">
        <f t="shared" si="144"/>
        <v>0</v>
      </c>
      <c r="T939" s="323">
        <f t="shared" si="144"/>
        <v>0</v>
      </c>
      <c r="U939" s="324">
        <f t="shared" si="144"/>
        <v>0</v>
      </c>
      <c r="V939" s="323">
        <f t="shared" si="144"/>
        <v>0</v>
      </c>
      <c r="W939" s="324">
        <f t="shared" si="144"/>
        <v>0</v>
      </c>
      <c r="X939" s="323">
        <f t="shared" si="144"/>
        <v>6</v>
      </c>
      <c r="Y939" s="324">
        <f t="shared" si="144"/>
        <v>11388</v>
      </c>
      <c r="Z939" s="323">
        <f t="shared" si="144"/>
        <v>0</v>
      </c>
      <c r="AA939" s="324">
        <f t="shared" si="144"/>
        <v>0</v>
      </c>
      <c r="AB939" s="323">
        <f t="shared" si="144"/>
        <v>0</v>
      </c>
      <c r="AC939" s="324">
        <f t="shared" si="144"/>
        <v>0</v>
      </c>
      <c r="AD939" s="323">
        <f t="shared" si="144"/>
        <v>0</v>
      </c>
      <c r="AE939" s="324">
        <f t="shared" si="144"/>
        <v>0</v>
      </c>
      <c r="AF939" s="323">
        <f t="shared" si="144"/>
        <v>0</v>
      </c>
      <c r="AG939" s="324">
        <f t="shared" si="144"/>
        <v>0</v>
      </c>
      <c r="AH939" s="323">
        <f t="shared" si="144"/>
        <v>0</v>
      </c>
      <c r="AI939" s="324">
        <f t="shared" si="144"/>
        <v>0</v>
      </c>
    </row>
    <row r="940" spans="2:35">
      <c r="B940" s="533">
        <v>24904</v>
      </c>
      <c r="C940" s="534" t="s">
        <v>1127</v>
      </c>
      <c r="D940" s="333"/>
      <c r="E940" s="917">
        <f>SUM(E941:E945)</f>
        <v>7</v>
      </c>
      <c r="F940" s="333"/>
      <c r="G940" s="333"/>
      <c r="H940" s="333"/>
      <c r="I940" s="325"/>
      <c r="J940" s="325"/>
      <c r="K940" s="326">
        <f>SUM(K941:K942)</f>
        <v>14388</v>
      </c>
      <c r="L940" s="323">
        <f t="shared" ref="L940:AI940" si="145">SUM(L941:L945)</f>
        <v>0</v>
      </c>
      <c r="M940" s="324">
        <f t="shared" si="145"/>
        <v>0</v>
      </c>
      <c r="N940" s="323">
        <f t="shared" si="145"/>
        <v>0</v>
      </c>
      <c r="O940" s="324">
        <f t="shared" si="145"/>
        <v>0</v>
      </c>
      <c r="P940" s="323">
        <f t="shared" si="145"/>
        <v>1</v>
      </c>
      <c r="Q940" s="324">
        <f t="shared" si="145"/>
        <v>3000</v>
      </c>
      <c r="R940" s="323">
        <f t="shared" si="145"/>
        <v>0</v>
      </c>
      <c r="S940" s="324">
        <f t="shared" si="145"/>
        <v>0</v>
      </c>
      <c r="T940" s="323">
        <f t="shared" si="145"/>
        <v>0</v>
      </c>
      <c r="U940" s="324">
        <f t="shared" si="145"/>
        <v>0</v>
      </c>
      <c r="V940" s="323">
        <f t="shared" si="145"/>
        <v>0</v>
      </c>
      <c r="W940" s="324">
        <f t="shared" si="145"/>
        <v>0</v>
      </c>
      <c r="X940" s="323">
        <f t="shared" si="145"/>
        <v>6</v>
      </c>
      <c r="Y940" s="324">
        <f t="shared" si="145"/>
        <v>11388</v>
      </c>
      <c r="Z940" s="323">
        <f t="shared" si="145"/>
        <v>0</v>
      </c>
      <c r="AA940" s="324">
        <f t="shared" si="145"/>
        <v>0</v>
      </c>
      <c r="AB940" s="323">
        <f t="shared" si="145"/>
        <v>0</v>
      </c>
      <c r="AC940" s="324">
        <f t="shared" si="145"/>
        <v>0</v>
      </c>
      <c r="AD940" s="323">
        <f t="shared" si="145"/>
        <v>0</v>
      </c>
      <c r="AE940" s="324">
        <f t="shared" si="145"/>
        <v>0</v>
      </c>
      <c r="AF940" s="323">
        <f t="shared" si="145"/>
        <v>0</v>
      </c>
      <c r="AG940" s="324">
        <f t="shared" si="145"/>
        <v>0</v>
      </c>
      <c r="AH940" s="323">
        <f t="shared" si="145"/>
        <v>0</v>
      </c>
      <c r="AI940" s="324">
        <f t="shared" si="145"/>
        <v>0</v>
      </c>
    </row>
    <row r="941" spans="2:35" ht="22.5">
      <c r="B941" s="399"/>
      <c r="C941" s="535" t="s">
        <v>3312</v>
      </c>
      <c r="D941" s="350"/>
      <c r="E941" s="925">
        <v>1</v>
      </c>
      <c r="F941" s="350" t="s">
        <v>108</v>
      </c>
      <c r="G941" s="350" t="s">
        <v>2540</v>
      </c>
      <c r="H941" s="350"/>
      <c r="I941" s="352" t="s">
        <v>2487</v>
      </c>
      <c r="J941" s="352">
        <v>3000</v>
      </c>
      <c r="K941" s="326">
        <f>E941*J941</f>
        <v>3000</v>
      </c>
      <c r="L941" s="330"/>
      <c r="M941" s="352"/>
      <c r="N941" s="330"/>
      <c r="O941" s="352"/>
      <c r="P941" s="330">
        <v>1</v>
      </c>
      <c r="Q941" s="352">
        <f>+P941*J941</f>
        <v>3000</v>
      </c>
      <c r="R941" s="330"/>
      <c r="S941" s="352"/>
      <c r="T941" s="330"/>
      <c r="U941" s="352"/>
      <c r="V941" s="330"/>
      <c r="W941" s="352"/>
      <c r="X941" s="330"/>
      <c r="Y941" s="352"/>
      <c r="Z941" s="346"/>
      <c r="AA941" s="353"/>
      <c r="AB941" s="346"/>
      <c r="AC941" s="353"/>
      <c r="AD941" s="346"/>
      <c r="AE941" s="353"/>
      <c r="AF941" s="346"/>
      <c r="AG941" s="353"/>
      <c r="AH941" s="346"/>
      <c r="AI941" s="353"/>
    </row>
    <row r="942" spans="2:35" ht="22.5">
      <c r="B942" s="370"/>
      <c r="C942" s="369" t="s">
        <v>3313</v>
      </c>
      <c r="D942" s="370"/>
      <c r="E942" s="925">
        <v>6</v>
      </c>
      <c r="F942" s="370" t="s">
        <v>1140</v>
      </c>
      <c r="G942" s="370" t="s">
        <v>2602</v>
      </c>
      <c r="H942" s="370"/>
      <c r="I942" s="363" t="s">
        <v>2700</v>
      </c>
      <c r="J942" s="363">
        <v>1898</v>
      </c>
      <c r="K942" s="326">
        <f>J942*E942</f>
        <v>11388</v>
      </c>
      <c r="L942" s="342"/>
      <c r="M942" s="364"/>
      <c r="N942" s="342"/>
      <c r="O942" s="364"/>
      <c r="P942" s="342"/>
      <c r="Q942" s="364"/>
      <c r="R942" s="342"/>
      <c r="S942" s="364"/>
      <c r="T942" s="342"/>
      <c r="U942" s="364"/>
      <c r="V942" s="342"/>
      <c r="W942" s="364"/>
      <c r="X942" s="342">
        <v>6</v>
      </c>
      <c r="Y942" s="364">
        <f>X942*J942</f>
        <v>11388</v>
      </c>
      <c r="Z942" s="365"/>
      <c r="AA942" s="366"/>
      <c r="AB942" s="365"/>
      <c r="AC942" s="366"/>
      <c r="AD942" s="365"/>
      <c r="AE942" s="366"/>
      <c r="AF942" s="365"/>
      <c r="AG942" s="366"/>
      <c r="AH942" s="365"/>
      <c r="AI942" s="366"/>
    </row>
    <row r="943" spans="2:35">
      <c r="B943" s="328"/>
      <c r="C943" s="381"/>
      <c r="D943" s="328"/>
      <c r="E943" s="925"/>
      <c r="F943" s="328"/>
      <c r="G943" s="328"/>
      <c r="H943" s="328"/>
      <c r="I943" s="325"/>
      <c r="J943" s="325"/>
      <c r="K943" s="326"/>
      <c r="L943" s="330"/>
      <c r="M943" s="325"/>
      <c r="N943" s="330"/>
      <c r="O943" s="325"/>
      <c r="P943" s="330"/>
      <c r="Q943" s="325"/>
      <c r="R943" s="330"/>
      <c r="S943" s="325"/>
      <c r="T943" s="330"/>
      <c r="U943" s="325"/>
      <c r="V943" s="330"/>
      <c r="W943" s="325"/>
      <c r="X943" s="330"/>
      <c r="Y943" s="325"/>
      <c r="Z943" s="346"/>
      <c r="AA943" s="382"/>
      <c r="AB943" s="346"/>
      <c r="AC943" s="382"/>
      <c r="AD943" s="346"/>
      <c r="AE943" s="382"/>
      <c r="AF943" s="346"/>
      <c r="AG943" s="382"/>
      <c r="AH943" s="346"/>
      <c r="AI943" s="382"/>
    </row>
    <row r="944" spans="2:35">
      <c r="B944" s="120">
        <v>24807</v>
      </c>
      <c r="C944" s="432" t="s">
        <v>1072</v>
      </c>
      <c r="D944" s="336"/>
      <c r="E944" s="917"/>
      <c r="F944" s="336"/>
      <c r="G944" s="336"/>
      <c r="H944" s="336"/>
      <c r="I944" s="324"/>
      <c r="J944" s="325"/>
      <c r="K944" s="326">
        <f>+K945</f>
        <v>0</v>
      </c>
      <c r="L944" s="323">
        <f>+L945</f>
        <v>0</v>
      </c>
      <c r="M944" s="324"/>
      <c r="N944" s="323">
        <f>+N945</f>
        <v>0</v>
      </c>
      <c r="O944" s="324">
        <f>+O945</f>
        <v>0</v>
      </c>
      <c r="P944" s="323">
        <f>+P945</f>
        <v>0</v>
      </c>
      <c r="Q944" s="324">
        <f>+Q945</f>
        <v>0</v>
      </c>
      <c r="R944" s="323"/>
      <c r="S944" s="324"/>
      <c r="T944" s="323"/>
      <c r="U944" s="324"/>
      <c r="V944" s="323"/>
      <c r="W944" s="324"/>
      <c r="X944" s="323"/>
      <c r="Y944" s="324"/>
      <c r="Z944" s="323"/>
      <c r="AA944" s="324"/>
      <c r="AB944" s="323"/>
      <c r="AC944" s="324"/>
      <c r="AD944" s="323"/>
      <c r="AE944" s="324"/>
      <c r="AF944" s="323"/>
      <c r="AG944" s="324"/>
      <c r="AH944" s="323"/>
      <c r="AI944" s="324"/>
    </row>
    <row r="945" spans="2:35">
      <c r="B945" s="370"/>
      <c r="C945" s="369"/>
      <c r="D945" s="370"/>
      <c r="E945" s="925"/>
      <c r="F945" s="370"/>
      <c r="G945" s="370"/>
      <c r="H945" s="370"/>
      <c r="I945" s="363"/>
      <c r="J945" s="363"/>
      <c r="K945" s="326"/>
      <c r="L945" s="342"/>
      <c r="M945" s="364"/>
      <c r="N945" s="342"/>
      <c r="O945" s="364"/>
      <c r="P945" s="342"/>
      <c r="Q945" s="364"/>
      <c r="R945" s="342"/>
      <c r="S945" s="364"/>
      <c r="T945" s="342"/>
      <c r="U945" s="364"/>
      <c r="V945" s="342"/>
      <c r="W945" s="364"/>
      <c r="X945" s="342"/>
      <c r="Y945" s="364"/>
      <c r="Z945" s="365"/>
      <c r="AA945" s="366"/>
      <c r="AB945" s="365"/>
      <c r="AC945" s="366"/>
      <c r="AD945" s="365"/>
      <c r="AE945" s="366"/>
      <c r="AF945" s="365"/>
      <c r="AG945" s="366"/>
      <c r="AH945" s="365"/>
      <c r="AI945" s="366"/>
    </row>
    <row r="946" spans="2:35" ht="22.5">
      <c r="B946" s="120">
        <v>249</v>
      </c>
      <c r="C946" s="536" t="s">
        <v>3314</v>
      </c>
      <c r="D946" s="120"/>
      <c r="E946" s="917">
        <f>+E947</f>
        <v>0</v>
      </c>
      <c r="F946" s="120"/>
      <c r="G946" s="120"/>
      <c r="H946" s="120"/>
      <c r="I946" s="324"/>
      <c r="J946" s="325"/>
      <c r="K946" s="326">
        <f>+K947</f>
        <v>0</v>
      </c>
      <c r="L946" s="323">
        <f t="shared" ref="L946:M946" si="146">+L947</f>
        <v>0</v>
      </c>
      <c r="M946" s="324">
        <f t="shared" si="146"/>
        <v>0</v>
      </c>
      <c r="N946" s="323">
        <f>+N960</f>
        <v>0</v>
      </c>
      <c r="O946" s="324">
        <f>+O960</f>
        <v>0</v>
      </c>
      <c r="P946" s="323">
        <f>+P947</f>
        <v>0</v>
      </c>
      <c r="Q946" s="324">
        <f>+Q947</f>
        <v>0</v>
      </c>
      <c r="R946" s="323"/>
      <c r="S946" s="324"/>
      <c r="T946" s="323"/>
      <c r="U946" s="324"/>
      <c r="V946" s="323"/>
      <c r="W946" s="324"/>
      <c r="X946" s="323"/>
      <c r="Y946" s="324"/>
      <c r="Z946" s="421"/>
      <c r="AA946" s="431"/>
      <c r="AB946" s="421"/>
      <c r="AC946" s="431"/>
      <c r="AD946" s="421"/>
      <c r="AE946" s="431"/>
      <c r="AF946" s="421"/>
      <c r="AG946" s="431"/>
      <c r="AH946" s="421"/>
      <c r="AI946" s="431"/>
    </row>
    <row r="947" spans="2:35">
      <c r="B947" s="120">
        <v>24904</v>
      </c>
      <c r="C947" s="432" t="s">
        <v>1127</v>
      </c>
      <c r="D947" s="336"/>
      <c r="E947" s="917">
        <f>E948</f>
        <v>0</v>
      </c>
      <c r="F947" s="336"/>
      <c r="G947" s="336"/>
      <c r="H947" s="336"/>
      <c r="I947" s="324"/>
      <c r="J947" s="325"/>
      <c r="K947" s="326">
        <f>K948</f>
        <v>0</v>
      </c>
      <c r="L947" s="323">
        <f t="shared" ref="L947:M947" si="147">L948</f>
        <v>0</v>
      </c>
      <c r="M947" s="324">
        <f t="shared" si="147"/>
        <v>0</v>
      </c>
      <c r="N947" s="323"/>
      <c r="O947" s="324"/>
      <c r="P947" s="323">
        <f>SUM(P948)</f>
        <v>0</v>
      </c>
      <c r="Q947" s="324">
        <f>SUM(Q948)</f>
        <v>0</v>
      </c>
      <c r="R947" s="323"/>
      <c r="S947" s="324"/>
      <c r="T947" s="323"/>
      <c r="U947" s="324"/>
      <c r="V947" s="323"/>
      <c r="W947" s="324"/>
      <c r="X947" s="323"/>
      <c r="Y947" s="324"/>
      <c r="Z947" s="323"/>
      <c r="AA947" s="324"/>
      <c r="AB947" s="323"/>
      <c r="AC947" s="324"/>
      <c r="AD947" s="323"/>
      <c r="AE947" s="324"/>
      <c r="AF947" s="323"/>
      <c r="AG947" s="324"/>
      <c r="AH947" s="323"/>
      <c r="AI947" s="324"/>
    </row>
    <row r="948" spans="2:35">
      <c r="B948" s="328"/>
      <c r="C948" s="485"/>
      <c r="D948" s="398"/>
      <c r="E948" s="925"/>
      <c r="F948" s="398"/>
      <c r="G948" s="398"/>
      <c r="H948" s="398"/>
      <c r="I948" s="325"/>
      <c r="J948" s="325"/>
      <c r="K948" s="326"/>
      <c r="L948" s="330"/>
      <c r="M948" s="325"/>
      <c r="N948" s="330"/>
      <c r="O948" s="325"/>
      <c r="P948" s="330"/>
      <c r="Q948" s="325"/>
      <c r="R948" s="330"/>
      <c r="S948" s="325"/>
      <c r="T948" s="330"/>
      <c r="U948" s="325"/>
      <c r="V948" s="330"/>
      <c r="W948" s="325"/>
      <c r="X948" s="330"/>
      <c r="Y948" s="325"/>
      <c r="Z948" s="346"/>
      <c r="AA948" s="382"/>
      <c r="AB948" s="346"/>
      <c r="AC948" s="382"/>
      <c r="AD948" s="346"/>
      <c r="AE948" s="382"/>
      <c r="AF948" s="346"/>
      <c r="AG948" s="382"/>
      <c r="AH948" s="346"/>
      <c r="AI948" s="382"/>
    </row>
    <row r="949" spans="2:35">
      <c r="B949" s="328"/>
      <c r="C949" s="454"/>
      <c r="D949" s="328"/>
      <c r="E949" s="925"/>
      <c r="F949" s="328"/>
      <c r="G949" s="328"/>
      <c r="H949" s="328"/>
      <c r="I949" s="325"/>
      <c r="J949" s="325"/>
      <c r="K949" s="326"/>
      <c r="L949" s="330"/>
      <c r="M949" s="325"/>
      <c r="N949" s="330"/>
      <c r="O949" s="325"/>
      <c r="P949" s="330"/>
      <c r="Q949" s="325"/>
      <c r="R949" s="330"/>
      <c r="S949" s="325"/>
      <c r="T949" s="330"/>
      <c r="U949" s="325"/>
      <c r="V949" s="330"/>
      <c r="W949" s="325"/>
      <c r="X949" s="330"/>
      <c r="Y949" s="325"/>
      <c r="Z949" s="346"/>
      <c r="AA949" s="382"/>
      <c r="AB949" s="346"/>
      <c r="AC949" s="382"/>
      <c r="AD949" s="346"/>
      <c r="AE949" s="382"/>
      <c r="AF949" s="346"/>
      <c r="AG949" s="382"/>
      <c r="AH949" s="346"/>
      <c r="AI949" s="382"/>
    </row>
    <row r="950" spans="2:35">
      <c r="B950" s="120">
        <v>2500</v>
      </c>
      <c r="C950" s="322" t="s">
        <v>1153</v>
      </c>
      <c r="D950" s="120"/>
      <c r="E950" s="917">
        <f>+E951+E957+E960+E963+E980+E990</f>
        <v>502</v>
      </c>
      <c r="F950" s="120"/>
      <c r="G950" s="120"/>
      <c r="H950" s="120"/>
      <c r="I950" s="324"/>
      <c r="J950" s="325"/>
      <c r="K950" s="326">
        <f t="shared" ref="K950:AI950" si="148">+K951+K957+K960+K963+K980+K990</f>
        <v>259066</v>
      </c>
      <c r="L950" s="323">
        <f t="shared" si="148"/>
        <v>0</v>
      </c>
      <c r="M950" s="324">
        <f t="shared" si="148"/>
        <v>0</v>
      </c>
      <c r="N950" s="323">
        <f t="shared" si="148"/>
        <v>0</v>
      </c>
      <c r="O950" s="324">
        <f t="shared" si="148"/>
        <v>0</v>
      </c>
      <c r="P950" s="323">
        <f t="shared" si="148"/>
        <v>8</v>
      </c>
      <c r="Q950" s="324">
        <f t="shared" si="148"/>
        <v>3728</v>
      </c>
      <c r="R950" s="323">
        <f t="shared" si="148"/>
        <v>446</v>
      </c>
      <c r="S950" s="324">
        <f t="shared" si="148"/>
        <v>212138</v>
      </c>
      <c r="T950" s="323">
        <f t="shared" si="148"/>
        <v>0</v>
      </c>
      <c r="U950" s="324">
        <f t="shared" si="148"/>
        <v>0</v>
      </c>
      <c r="V950" s="323">
        <f t="shared" si="148"/>
        <v>0</v>
      </c>
      <c r="W950" s="324">
        <f t="shared" si="148"/>
        <v>0</v>
      </c>
      <c r="X950" s="323">
        <f t="shared" si="148"/>
        <v>48</v>
      </c>
      <c r="Y950" s="324">
        <f t="shared" si="148"/>
        <v>43200</v>
      </c>
      <c r="Z950" s="323">
        <f t="shared" si="148"/>
        <v>0</v>
      </c>
      <c r="AA950" s="324">
        <f t="shared" si="148"/>
        <v>0</v>
      </c>
      <c r="AB950" s="323">
        <f t="shared" si="148"/>
        <v>0</v>
      </c>
      <c r="AC950" s="324">
        <f t="shared" si="148"/>
        <v>0</v>
      </c>
      <c r="AD950" s="323">
        <f t="shared" si="148"/>
        <v>0</v>
      </c>
      <c r="AE950" s="324">
        <f t="shared" si="148"/>
        <v>0</v>
      </c>
      <c r="AF950" s="323">
        <f t="shared" si="148"/>
        <v>0</v>
      </c>
      <c r="AG950" s="324">
        <f t="shared" si="148"/>
        <v>0</v>
      </c>
      <c r="AH950" s="323">
        <f t="shared" si="148"/>
        <v>0</v>
      </c>
      <c r="AI950" s="324">
        <f t="shared" si="148"/>
        <v>0</v>
      </c>
    </row>
    <row r="951" spans="2:35">
      <c r="B951" s="120">
        <v>251</v>
      </c>
      <c r="C951" s="322" t="s">
        <v>1154</v>
      </c>
      <c r="D951" s="120"/>
      <c r="E951" s="917">
        <f>+E952</f>
        <v>21</v>
      </c>
      <c r="F951" s="120"/>
      <c r="G951" s="120"/>
      <c r="H951" s="120"/>
      <c r="I951" s="324"/>
      <c r="J951" s="325"/>
      <c r="K951" s="326">
        <f t="shared" ref="K951:AI951" si="149">+K952</f>
        <v>1785</v>
      </c>
      <c r="L951" s="323">
        <f t="shared" si="149"/>
        <v>0</v>
      </c>
      <c r="M951" s="324">
        <f t="shared" si="149"/>
        <v>0</v>
      </c>
      <c r="N951" s="323">
        <f t="shared" si="149"/>
        <v>0</v>
      </c>
      <c r="O951" s="324">
        <f t="shared" si="149"/>
        <v>0</v>
      </c>
      <c r="P951" s="323">
        <f t="shared" si="149"/>
        <v>0</v>
      </c>
      <c r="Q951" s="324">
        <f t="shared" si="149"/>
        <v>0</v>
      </c>
      <c r="R951" s="323">
        <f t="shared" si="149"/>
        <v>21</v>
      </c>
      <c r="S951" s="324">
        <f t="shared" si="149"/>
        <v>1785</v>
      </c>
      <c r="T951" s="323">
        <f t="shared" si="149"/>
        <v>0</v>
      </c>
      <c r="U951" s="324">
        <f t="shared" si="149"/>
        <v>0</v>
      </c>
      <c r="V951" s="323">
        <f t="shared" si="149"/>
        <v>0</v>
      </c>
      <c r="W951" s="324">
        <f t="shared" si="149"/>
        <v>0</v>
      </c>
      <c r="X951" s="323">
        <f t="shared" si="149"/>
        <v>0</v>
      </c>
      <c r="Y951" s="324">
        <f t="shared" si="149"/>
        <v>0</v>
      </c>
      <c r="Z951" s="323">
        <f t="shared" si="149"/>
        <v>0</v>
      </c>
      <c r="AA951" s="324">
        <f t="shared" si="149"/>
        <v>0</v>
      </c>
      <c r="AB951" s="323">
        <f t="shared" si="149"/>
        <v>0</v>
      </c>
      <c r="AC951" s="324">
        <f t="shared" si="149"/>
        <v>0</v>
      </c>
      <c r="AD951" s="323">
        <f t="shared" si="149"/>
        <v>0</v>
      </c>
      <c r="AE951" s="324">
        <f t="shared" si="149"/>
        <v>0</v>
      </c>
      <c r="AF951" s="323">
        <f t="shared" si="149"/>
        <v>0</v>
      </c>
      <c r="AG951" s="324">
        <f t="shared" si="149"/>
        <v>0</v>
      </c>
      <c r="AH951" s="323">
        <f t="shared" si="149"/>
        <v>0</v>
      </c>
      <c r="AI951" s="324">
        <f t="shared" si="149"/>
        <v>0</v>
      </c>
    </row>
    <row r="952" spans="2:35">
      <c r="B952" s="120">
        <v>25102</v>
      </c>
      <c r="C952" s="322" t="s">
        <v>1156</v>
      </c>
      <c r="D952" s="120"/>
      <c r="E952" s="917">
        <f>SUM(E953:E956)</f>
        <v>21</v>
      </c>
      <c r="F952" s="120"/>
      <c r="G952" s="120"/>
      <c r="H952" s="120"/>
      <c r="I952" s="324"/>
      <c r="J952" s="325"/>
      <c r="K952" s="326">
        <f t="shared" ref="K952:AI952" si="150">SUM(K953:K956)</f>
        <v>1785</v>
      </c>
      <c r="L952" s="323">
        <f t="shared" si="150"/>
        <v>0</v>
      </c>
      <c r="M952" s="324">
        <f t="shared" si="150"/>
        <v>0</v>
      </c>
      <c r="N952" s="323">
        <f t="shared" si="150"/>
        <v>0</v>
      </c>
      <c r="O952" s="324">
        <f t="shared" si="150"/>
        <v>0</v>
      </c>
      <c r="P952" s="323">
        <f t="shared" si="150"/>
        <v>0</v>
      </c>
      <c r="Q952" s="324">
        <f t="shared" si="150"/>
        <v>0</v>
      </c>
      <c r="R952" s="323">
        <f t="shared" si="150"/>
        <v>21</v>
      </c>
      <c r="S952" s="324">
        <f t="shared" si="150"/>
        <v>1785</v>
      </c>
      <c r="T952" s="323">
        <f t="shared" si="150"/>
        <v>0</v>
      </c>
      <c r="U952" s="324">
        <f t="shared" si="150"/>
        <v>0</v>
      </c>
      <c r="V952" s="323">
        <f t="shared" si="150"/>
        <v>0</v>
      </c>
      <c r="W952" s="324">
        <f t="shared" si="150"/>
        <v>0</v>
      </c>
      <c r="X952" s="323">
        <f t="shared" si="150"/>
        <v>0</v>
      </c>
      <c r="Y952" s="324">
        <f t="shared" si="150"/>
        <v>0</v>
      </c>
      <c r="Z952" s="323">
        <f t="shared" si="150"/>
        <v>0</v>
      </c>
      <c r="AA952" s="324">
        <f t="shared" si="150"/>
        <v>0</v>
      </c>
      <c r="AB952" s="323">
        <f t="shared" si="150"/>
        <v>0</v>
      </c>
      <c r="AC952" s="324">
        <f t="shared" si="150"/>
        <v>0</v>
      </c>
      <c r="AD952" s="323">
        <f t="shared" si="150"/>
        <v>0</v>
      </c>
      <c r="AE952" s="324">
        <f t="shared" si="150"/>
        <v>0</v>
      </c>
      <c r="AF952" s="323">
        <f t="shared" si="150"/>
        <v>0</v>
      </c>
      <c r="AG952" s="324">
        <f t="shared" si="150"/>
        <v>0</v>
      </c>
      <c r="AH952" s="323">
        <f t="shared" si="150"/>
        <v>0</v>
      </c>
      <c r="AI952" s="324">
        <f t="shared" si="150"/>
        <v>0</v>
      </c>
    </row>
    <row r="953" spans="2:35" ht="22.5">
      <c r="B953" s="397"/>
      <c r="C953" s="369" t="s">
        <v>3315</v>
      </c>
      <c r="D953" s="370"/>
      <c r="E953" s="925">
        <v>1</v>
      </c>
      <c r="F953" s="370" t="s">
        <v>11</v>
      </c>
      <c r="G953" s="370" t="s">
        <v>2602</v>
      </c>
      <c r="H953" s="370"/>
      <c r="I953" s="363" t="s">
        <v>2700</v>
      </c>
      <c r="J953" s="363">
        <v>125</v>
      </c>
      <c r="K953" s="326">
        <f>J953*E953</f>
        <v>125</v>
      </c>
      <c r="L953" s="342"/>
      <c r="M953" s="364"/>
      <c r="N953" s="342"/>
      <c r="O953" s="364"/>
      <c r="P953" s="342"/>
      <c r="Q953" s="364"/>
      <c r="R953" s="342">
        <v>1</v>
      </c>
      <c r="S953" s="364">
        <f>R953*J953</f>
        <v>125</v>
      </c>
      <c r="T953" s="342"/>
      <c r="U953" s="364"/>
      <c r="V953" s="342"/>
      <c r="W953" s="364"/>
      <c r="X953" s="342"/>
      <c r="Y953" s="364"/>
      <c r="Z953" s="365"/>
      <c r="AA953" s="366"/>
      <c r="AB953" s="365"/>
      <c r="AC953" s="366"/>
      <c r="AD953" s="365"/>
      <c r="AE953" s="366"/>
      <c r="AF953" s="365"/>
      <c r="AG953" s="366"/>
      <c r="AH953" s="365"/>
      <c r="AI953" s="366"/>
    </row>
    <row r="954" spans="2:35" ht="22.5">
      <c r="B954" s="397"/>
      <c r="C954" s="369" t="s">
        <v>1160</v>
      </c>
      <c r="D954" s="370"/>
      <c r="E954" s="925">
        <v>20</v>
      </c>
      <c r="F954" s="370" t="s">
        <v>11</v>
      </c>
      <c r="G954" s="370" t="s">
        <v>2602</v>
      </c>
      <c r="H954" s="370"/>
      <c r="I954" s="363" t="s">
        <v>2700</v>
      </c>
      <c r="J954" s="363">
        <v>83</v>
      </c>
      <c r="K954" s="326">
        <f>J954*E954</f>
        <v>1660</v>
      </c>
      <c r="L954" s="342"/>
      <c r="M954" s="364"/>
      <c r="N954" s="342"/>
      <c r="O954" s="364"/>
      <c r="P954" s="342"/>
      <c r="Q954" s="364"/>
      <c r="R954" s="342">
        <v>20</v>
      </c>
      <c r="S954" s="364">
        <f>R954*J954</f>
        <v>1660</v>
      </c>
      <c r="T954" s="342"/>
      <c r="U954" s="364"/>
      <c r="V954" s="342"/>
      <c r="W954" s="364"/>
      <c r="X954" s="342"/>
      <c r="Y954" s="364"/>
      <c r="Z954" s="365"/>
      <c r="AA954" s="366"/>
      <c r="AB954" s="365"/>
      <c r="AC954" s="366"/>
      <c r="AD954" s="365"/>
      <c r="AE954" s="366"/>
      <c r="AF954" s="365"/>
      <c r="AG954" s="366"/>
      <c r="AH954" s="365"/>
      <c r="AI954" s="366"/>
    </row>
    <row r="955" spans="2:35">
      <c r="B955" s="120"/>
      <c r="C955" s="322"/>
      <c r="D955" s="120"/>
      <c r="E955" s="917"/>
      <c r="F955" s="120"/>
      <c r="G955" s="120"/>
      <c r="H955" s="120"/>
      <c r="I955" s="324"/>
      <c r="J955" s="325"/>
      <c r="K955" s="326"/>
      <c r="L955" s="323"/>
      <c r="M955" s="324"/>
      <c r="N955" s="323"/>
      <c r="O955" s="324"/>
      <c r="P955" s="323"/>
      <c r="Q955" s="324"/>
      <c r="R955" s="323"/>
      <c r="S955" s="324"/>
      <c r="T955" s="323"/>
      <c r="U955" s="324"/>
      <c r="V955" s="323"/>
      <c r="W955" s="324"/>
      <c r="X955" s="323"/>
      <c r="Y955" s="324"/>
      <c r="Z955" s="421"/>
      <c r="AA955" s="431"/>
      <c r="AB955" s="421"/>
      <c r="AC955" s="431"/>
      <c r="AD955" s="421"/>
      <c r="AE955" s="431"/>
      <c r="AF955" s="421"/>
      <c r="AG955" s="431"/>
      <c r="AH955" s="421"/>
      <c r="AI955" s="431"/>
    </row>
    <row r="956" spans="2:35">
      <c r="B956" s="120"/>
      <c r="C956" s="322" t="s">
        <v>2756</v>
      </c>
      <c r="D956" s="120"/>
      <c r="E956" s="917"/>
      <c r="F956" s="120"/>
      <c r="G956" s="120"/>
      <c r="H956" s="120"/>
      <c r="I956" s="324"/>
      <c r="J956" s="325"/>
      <c r="K956" s="326"/>
      <c r="L956" s="323"/>
      <c r="M956" s="324"/>
      <c r="N956" s="323"/>
      <c r="O956" s="324"/>
      <c r="P956" s="323"/>
      <c r="Q956" s="324"/>
      <c r="R956" s="323"/>
      <c r="S956" s="324"/>
      <c r="T956" s="323"/>
      <c r="U956" s="324"/>
      <c r="V956" s="323"/>
      <c r="W956" s="324"/>
      <c r="X956" s="323"/>
      <c r="Y956" s="324"/>
      <c r="Z956" s="421"/>
      <c r="AA956" s="431"/>
      <c r="AB956" s="421"/>
      <c r="AC956" s="431"/>
      <c r="AD956" s="421"/>
      <c r="AE956" s="431"/>
      <c r="AF956" s="421"/>
      <c r="AG956" s="431"/>
      <c r="AH956" s="421"/>
      <c r="AI956" s="431"/>
    </row>
    <row r="957" spans="2:35">
      <c r="B957" s="120">
        <v>252</v>
      </c>
      <c r="C957" s="322" t="s">
        <v>1166</v>
      </c>
      <c r="D957" s="120"/>
      <c r="E957" s="917"/>
      <c r="F957" s="120"/>
      <c r="G957" s="120"/>
      <c r="H957" s="120"/>
      <c r="I957" s="324"/>
      <c r="J957" s="325"/>
      <c r="K957" s="326"/>
      <c r="L957" s="323"/>
      <c r="M957" s="324"/>
      <c r="N957" s="323"/>
      <c r="O957" s="324"/>
      <c r="P957" s="323"/>
      <c r="Q957" s="324"/>
      <c r="R957" s="323"/>
      <c r="S957" s="324"/>
      <c r="T957" s="323"/>
      <c r="U957" s="324"/>
      <c r="V957" s="323"/>
      <c r="W957" s="324"/>
      <c r="X957" s="323"/>
      <c r="Y957" s="324"/>
      <c r="Z957" s="421"/>
      <c r="AA957" s="431"/>
      <c r="AB957" s="421"/>
      <c r="AC957" s="431"/>
      <c r="AD957" s="421"/>
      <c r="AE957" s="431"/>
      <c r="AF957" s="421"/>
      <c r="AG957" s="431"/>
      <c r="AH957" s="421"/>
      <c r="AI957" s="431"/>
    </row>
    <row r="958" spans="2:35">
      <c r="B958" s="120">
        <v>25201</v>
      </c>
      <c r="C958" s="322" t="s">
        <v>1166</v>
      </c>
      <c r="D958" s="120"/>
      <c r="E958" s="917"/>
      <c r="F958" s="120"/>
      <c r="G958" s="120"/>
      <c r="H958" s="120"/>
      <c r="I958" s="324"/>
      <c r="J958" s="325"/>
      <c r="K958" s="326"/>
      <c r="L958" s="323"/>
      <c r="M958" s="324"/>
      <c r="N958" s="323"/>
      <c r="O958" s="324"/>
      <c r="P958" s="323"/>
      <c r="Q958" s="324"/>
      <c r="R958" s="323"/>
      <c r="S958" s="324"/>
      <c r="T958" s="323"/>
      <c r="U958" s="324"/>
      <c r="V958" s="323"/>
      <c r="W958" s="324"/>
      <c r="X958" s="323"/>
      <c r="Y958" s="324"/>
      <c r="Z958" s="421"/>
      <c r="AA958" s="431"/>
      <c r="AB958" s="421"/>
      <c r="AC958" s="431"/>
      <c r="AD958" s="421"/>
      <c r="AE958" s="431"/>
      <c r="AF958" s="421"/>
      <c r="AG958" s="431"/>
      <c r="AH958" s="421"/>
      <c r="AI958" s="431"/>
    </row>
    <row r="959" spans="2:35">
      <c r="B959" s="120"/>
      <c r="C959" s="322" t="s">
        <v>2756</v>
      </c>
      <c r="D959" s="120"/>
      <c r="E959" s="917"/>
      <c r="F959" s="120"/>
      <c r="G959" s="120"/>
      <c r="H959" s="120"/>
      <c r="I959" s="324"/>
      <c r="J959" s="325"/>
      <c r="K959" s="326"/>
      <c r="L959" s="323"/>
      <c r="M959" s="324"/>
      <c r="N959" s="323"/>
      <c r="O959" s="324"/>
      <c r="P959" s="323"/>
      <c r="Q959" s="324"/>
      <c r="R959" s="323"/>
      <c r="S959" s="324"/>
      <c r="T959" s="323"/>
      <c r="U959" s="324"/>
      <c r="V959" s="323"/>
      <c r="W959" s="324"/>
      <c r="X959" s="323"/>
      <c r="Y959" s="324"/>
      <c r="Z959" s="421"/>
      <c r="AA959" s="431"/>
      <c r="AB959" s="421"/>
      <c r="AC959" s="431"/>
      <c r="AD959" s="421"/>
      <c r="AE959" s="431"/>
      <c r="AF959" s="421"/>
      <c r="AG959" s="431"/>
      <c r="AH959" s="421"/>
      <c r="AI959" s="431"/>
    </row>
    <row r="960" spans="2:35">
      <c r="B960" s="120">
        <v>253</v>
      </c>
      <c r="C960" s="322" t="s">
        <v>1169</v>
      </c>
      <c r="D960" s="120"/>
      <c r="E960" s="917"/>
      <c r="F960" s="120"/>
      <c r="G960" s="120"/>
      <c r="H960" s="120"/>
      <c r="I960" s="324"/>
      <c r="J960" s="325"/>
      <c r="K960" s="326"/>
      <c r="L960" s="323"/>
      <c r="M960" s="324"/>
      <c r="N960" s="323"/>
      <c r="O960" s="324"/>
      <c r="P960" s="323"/>
      <c r="Q960" s="324"/>
      <c r="R960" s="323"/>
      <c r="S960" s="324"/>
      <c r="T960" s="323"/>
      <c r="U960" s="324"/>
      <c r="V960" s="323"/>
      <c r="W960" s="324"/>
      <c r="X960" s="323"/>
      <c r="Y960" s="324"/>
      <c r="Z960" s="421"/>
      <c r="AA960" s="431"/>
      <c r="AB960" s="421"/>
      <c r="AC960" s="431"/>
      <c r="AD960" s="421"/>
      <c r="AE960" s="431"/>
      <c r="AF960" s="421"/>
      <c r="AG960" s="431"/>
      <c r="AH960" s="421"/>
      <c r="AI960" s="431"/>
    </row>
    <row r="961" spans="2:35">
      <c r="B961" s="120">
        <v>25301</v>
      </c>
      <c r="C961" s="322" t="s">
        <v>1170</v>
      </c>
      <c r="D961" s="120"/>
      <c r="E961" s="917"/>
      <c r="F961" s="120"/>
      <c r="G961" s="120"/>
      <c r="H961" s="120"/>
      <c r="I961" s="324"/>
      <c r="J961" s="325"/>
      <c r="K961" s="326"/>
      <c r="L961" s="323"/>
      <c r="M961" s="324"/>
      <c r="N961" s="323"/>
      <c r="O961" s="324"/>
      <c r="P961" s="323"/>
      <c r="Q961" s="324"/>
      <c r="R961" s="323"/>
      <c r="S961" s="324"/>
      <c r="T961" s="323"/>
      <c r="U961" s="324"/>
      <c r="V961" s="323"/>
      <c r="W961" s="324"/>
      <c r="X961" s="323"/>
      <c r="Y961" s="324"/>
      <c r="Z961" s="421"/>
      <c r="AA961" s="431"/>
      <c r="AB961" s="421"/>
      <c r="AC961" s="431"/>
      <c r="AD961" s="421"/>
      <c r="AE961" s="431"/>
      <c r="AF961" s="421"/>
      <c r="AG961" s="431"/>
      <c r="AH961" s="421"/>
      <c r="AI961" s="431"/>
    </row>
    <row r="962" spans="2:35">
      <c r="B962" s="120"/>
      <c r="C962" s="322" t="s">
        <v>2756</v>
      </c>
      <c r="D962" s="120"/>
      <c r="E962" s="917"/>
      <c r="F962" s="120"/>
      <c r="G962" s="120"/>
      <c r="H962" s="120"/>
      <c r="I962" s="324"/>
      <c r="J962" s="325"/>
      <c r="K962" s="326"/>
      <c r="L962" s="323"/>
      <c r="M962" s="324"/>
      <c r="N962" s="323"/>
      <c r="O962" s="324"/>
      <c r="P962" s="323"/>
      <c r="Q962" s="324"/>
      <c r="R962" s="323"/>
      <c r="S962" s="324"/>
      <c r="T962" s="323"/>
      <c r="U962" s="324"/>
      <c r="V962" s="323"/>
      <c r="W962" s="324"/>
      <c r="X962" s="323"/>
      <c r="Y962" s="324"/>
      <c r="Z962" s="421"/>
      <c r="AA962" s="431"/>
      <c r="AB962" s="421"/>
      <c r="AC962" s="431"/>
      <c r="AD962" s="421"/>
      <c r="AE962" s="431"/>
      <c r="AF962" s="421"/>
      <c r="AG962" s="431"/>
      <c r="AH962" s="421"/>
      <c r="AI962" s="431"/>
    </row>
    <row r="963" spans="2:35">
      <c r="B963" s="120">
        <v>254</v>
      </c>
      <c r="C963" s="322" t="s">
        <v>1266</v>
      </c>
      <c r="D963" s="120"/>
      <c r="E963" s="917">
        <f>+E964</f>
        <v>250</v>
      </c>
      <c r="F963" s="120"/>
      <c r="G963" s="120"/>
      <c r="H963" s="120"/>
      <c r="I963" s="324"/>
      <c r="J963" s="325"/>
      <c r="K963" s="326">
        <f>+K964</f>
        <v>56473</v>
      </c>
      <c r="L963" s="323">
        <f t="shared" ref="L963:AI963" si="151">+L964</f>
        <v>0</v>
      </c>
      <c r="M963" s="324">
        <f t="shared" si="151"/>
        <v>0</v>
      </c>
      <c r="N963" s="323">
        <f t="shared" si="151"/>
        <v>0</v>
      </c>
      <c r="O963" s="324">
        <f t="shared" si="151"/>
        <v>0</v>
      </c>
      <c r="P963" s="323">
        <f t="shared" si="151"/>
        <v>0</v>
      </c>
      <c r="Q963" s="324">
        <f t="shared" si="151"/>
        <v>0</v>
      </c>
      <c r="R963" s="323">
        <f t="shared" si="151"/>
        <v>250</v>
      </c>
      <c r="S963" s="324">
        <f t="shared" si="151"/>
        <v>56473</v>
      </c>
      <c r="T963" s="323">
        <f t="shared" si="151"/>
        <v>0</v>
      </c>
      <c r="U963" s="324">
        <f t="shared" si="151"/>
        <v>0</v>
      </c>
      <c r="V963" s="323">
        <f t="shared" si="151"/>
        <v>0</v>
      </c>
      <c r="W963" s="324">
        <f t="shared" si="151"/>
        <v>0</v>
      </c>
      <c r="X963" s="323">
        <f t="shared" si="151"/>
        <v>0</v>
      </c>
      <c r="Y963" s="324">
        <f t="shared" si="151"/>
        <v>0</v>
      </c>
      <c r="Z963" s="323">
        <f t="shared" si="151"/>
        <v>0</v>
      </c>
      <c r="AA963" s="324">
        <f t="shared" si="151"/>
        <v>0</v>
      </c>
      <c r="AB963" s="323">
        <f t="shared" si="151"/>
        <v>0</v>
      </c>
      <c r="AC963" s="324">
        <f t="shared" si="151"/>
        <v>0</v>
      </c>
      <c r="AD963" s="323">
        <f t="shared" si="151"/>
        <v>0</v>
      </c>
      <c r="AE963" s="324">
        <f t="shared" si="151"/>
        <v>0</v>
      </c>
      <c r="AF963" s="323">
        <f t="shared" si="151"/>
        <v>0</v>
      </c>
      <c r="AG963" s="324">
        <f t="shared" si="151"/>
        <v>0</v>
      </c>
      <c r="AH963" s="323">
        <f t="shared" si="151"/>
        <v>0</v>
      </c>
      <c r="AI963" s="324">
        <f t="shared" si="151"/>
        <v>0</v>
      </c>
    </row>
    <row r="964" spans="2:35">
      <c r="B964" s="120">
        <v>25402</v>
      </c>
      <c r="C964" s="322" t="s">
        <v>1272</v>
      </c>
      <c r="D964" s="120"/>
      <c r="E964" s="917">
        <f>SUM(E965:E978)</f>
        <v>250</v>
      </c>
      <c r="F964" s="120"/>
      <c r="G964" s="120"/>
      <c r="H964" s="120"/>
      <c r="I964" s="324"/>
      <c r="J964" s="325"/>
      <c r="K964" s="326">
        <f t="shared" ref="K964:AI964" si="152">SUM(K965:K978)</f>
        <v>56473</v>
      </c>
      <c r="L964" s="323">
        <f t="shared" si="152"/>
        <v>0</v>
      </c>
      <c r="M964" s="324">
        <f t="shared" si="152"/>
        <v>0</v>
      </c>
      <c r="N964" s="323">
        <f t="shared" si="152"/>
        <v>0</v>
      </c>
      <c r="O964" s="324">
        <f t="shared" si="152"/>
        <v>0</v>
      </c>
      <c r="P964" s="323">
        <f t="shared" si="152"/>
        <v>0</v>
      </c>
      <c r="Q964" s="324">
        <f t="shared" si="152"/>
        <v>0</v>
      </c>
      <c r="R964" s="323">
        <f t="shared" si="152"/>
        <v>250</v>
      </c>
      <c r="S964" s="324">
        <f t="shared" si="152"/>
        <v>56473</v>
      </c>
      <c r="T964" s="323">
        <f t="shared" si="152"/>
        <v>0</v>
      </c>
      <c r="U964" s="324">
        <f t="shared" si="152"/>
        <v>0</v>
      </c>
      <c r="V964" s="323">
        <f t="shared" si="152"/>
        <v>0</v>
      </c>
      <c r="W964" s="324">
        <f t="shared" si="152"/>
        <v>0</v>
      </c>
      <c r="X964" s="323">
        <f t="shared" si="152"/>
        <v>0</v>
      </c>
      <c r="Y964" s="324">
        <f t="shared" si="152"/>
        <v>0</v>
      </c>
      <c r="Z964" s="323">
        <f t="shared" si="152"/>
        <v>0</v>
      </c>
      <c r="AA964" s="324">
        <f t="shared" si="152"/>
        <v>0</v>
      </c>
      <c r="AB964" s="323">
        <f t="shared" si="152"/>
        <v>0</v>
      </c>
      <c r="AC964" s="324">
        <f t="shared" si="152"/>
        <v>0</v>
      </c>
      <c r="AD964" s="323">
        <f t="shared" si="152"/>
        <v>0</v>
      </c>
      <c r="AE964" s="324">
        <f t="shared" si="152"/>
        <v>0</v>
      </c>
      <c r="AF964" s="323">
        <f t="shared" si="152"/>
        <v>0</v>
      </c>
      <c r="AG964" s="324">
        <f t="shared" si="152"/>
        <v>0</v>
      </c>
      <c r="AH964" s="323">
        <f t="shared" si="152"/>
        <v>0</v>
      </c>
      <c r="AI964" s="324">
        <f t="shared" si="152"/>
        <v>0</v>
      </c>
    </row>
    <row r="965" spans="2:35" ht="22.5">
      <c r="B965" s="397"/>
      <c r="C965" s="369" t="s">
        <v>1279</v>
      </c>
      <c r="D965" s="370"/>
      <c r="E965" s="925">
        <v>5</v>
      </c>
      <c r="F965" s="370" t="s">
        <v>11</v>
      </c>
      <c r="G965" s="370" t="s">
        <v>2602</v>
      </c>
      <c r="H965" s="370"/>
      <c r="I965" s="363" t="s">
        <v>2700</v>
      </c>
      <c r="J965" s="363">
        <v>129</v>
      </c>
      <c r="K965" s="326">
        <f t="shared" ref="K965:K977" si="153">J965*E965</f>
        <v>645</v>
      </c>
      <c r="L965" s="342"/>
      <c r="M965" s="364"/>
      <c r="N965" s="342"/>
      <c r="O965" s="364"/>
      <c r="P965" s="342"/>
      <c r="Q965" s="364"/>
      <c r="R965" s="342">
        <v>5</v>
      </c>
      <c r="S965" s="364">
        <f>R965*J965</f>
        <v>645</v>
      </c>
      <c r="T965" s="342"/>
      <c r="U965" s="364"/>
      <c r="V965" s="342"/>
      <c r="W965" s="364"/>
      <c r="X965" s="342"/>
      <c r="Y965" s="364"/>
      <c r="Z965" s="365"/>
      <c r="AA965" s="366"/>
      <c r="AB965" s="365"/>
      <c r="AC965" s="366"/>
      <c r="AD965" s="365"/>
      <c r="AE965" s="366"/>
      <c r="AF965" s="365"/>
      <c r="AG965" s="366"/>
      <c r="AH965" s="365"/>
      <c r="AI965" s="366"/>
    </row>
    <row r="966" spans="2:35" ht="22.5">
      <c r="B966" s="397"/>
      <c r="C966" s="369" t="s">
        <v>1283</v>
      </c>
      <c r="D966" s="370"/>
      <c r="E966" s="925">
        <v>70</v>
      </c>
      <c r="F966" s="370" t="s">
        <v>11</v>
      </c>
      <c r="G966" s="370" t="s">
        <v>2602</v>
      </c>
      <c r="H966" s="370"/>
      <c r="I966" s="363" t="s">
        <v>2700</v>
      </c>
      <c r="J966" s="363">
        <v>210</v>
      </c>
      <c r="K966" s="326">
        <f t="shared" si="153"/>
        <v>14700</v>
      </c>
      <c r="L966" s="342"/>
      <c r="M966" s="364"/>
      <c r="N966" s="342"/>
      <c r="O966" s="364"/>
      <c r="P966" s="342"/>
      <c r="Q966" s="364"/>
      <c r="R966" s="342">
        <v>70</v>
      </c>
      <c r="S966" s="364">
        <f t="shared" ref="S966:S977" si="154">R966*J966</f>
        <v>14700</v>
      </c>
      <c r="T966" s="342"/>
      <c r="U966" s="364"/>
      <c r="V966" s="342"/>
      <c r="W966" s="364"/>
      <c r="X966" s="342"/>
      <c r="Y966" s="364"/>
      <c r="Z966" s="365"/>
      <c r="AA966" s="366"/>
      <c r="AB966" s="365"/>
      <c r="AC966" s="366"/>
      <c r="AD966" s="365"/>
      <c r="AE966" s="366"/>
      <c r="AF966" s="365"/>
      <c r="AG966" s="366"/>
      <c r="AH966" s="365"/>
      <c r="AI966" s="366"/>
    </row>
    <row r="967" spans="2:35" ht="22.5">
      <c r="B967" s="397"/>
      <c r="C967" s="369" t="s">
        <v>3316</v>
      </c>
      <c r="D967" s="370"/>
      <c r="E967" s="925">
        <v>3</v>
      </c>
      <c r="F967" s="370" t="s">
        <v>26</v>
      </c>
      <c r="G967" s="370" t="s">
        <v>2602</v>
      </c>
      <c r="H967" s="370"/>
      <c r="I967" s="363" t="s">
        <v>2700</v>
      </c>
      <c r="J967" s="363">
        <v>500</v>
      </c>
      <c r="K967" s="326">
        <f t="shared" si="153"/>
        <v>1500</v>
      </c>
      <c r="L967" s="342"/>
      <c r="M967" s="364"/>
      <c r="N967" s="342"/>
      <c r="O967" s="364"/>
      <c r="P967" s="342"/>
      <c r="Q967" s="364"/>
      <c r="R967" s="342">
        <v>3</v>
      </c>
      <c r="S967" s="364">
        <f t="shared" si="154"/>
        <v>1500</v>
      </c>
      <c r="T967" s="342"/>
      <c r="U967" s="364"/>
      <c r="V967" s="342"/>
      <c r="W967" s="364"/>
      <c r="X967" s="342"/>
      <c r="Y967" s="364"/>
      <c r="Z967" s="365"/>
      <c r="AA967" s="366"/>
      <c r="AB967" s="365"/>
      <c r="AC967" s="366"/>
      <c r="AD967" s="365"/>
      <c r="AE967" s="366"/>
      <c r="AF967" s="365"/>
      <c r="AG967" s="366"/>
      <c r="AH967" s="365"/>
      <c r="AI967" s="366"/>
    </row>
    <row r="968" spans="2:35" ht="22.5">
      <c r="B968" s="397"/>
      <c r="C968" s="369" t="s">
        <v>1291</v>
      </c>
      <c r="D968" s="370"/>
      <c r="E968" s="925">
        <v>1</v>
      </c>
      <c r="F968" s="370" t="s">
        <v>26</v>
      </c>
      <c r="G968" s="370" t="s">
        <v>2602</v>
      </c>
      <c r="H968" s="370"/>
      <c r="I968" s="363" t="s">
        <v>2700</v>
      </c>
      <c r="J968" s="363">
        <v>255</v>
      </c>
      <c r="K968" s="326">
        <f t="shared" si="153"/>
        <v>255</v>
      </c>
      <c r="L968" s="342"/>
      <c r="M968" s="364"/>
      <c r="N968" s="342"/>
      <c r="O968" s="364"/>
      <c r="P968" s="342"/>
      <c r="Q968" s="364"/>
      <c r="R968" s="342">
        <v>1</v>
      </c>
      <c r="S968" s="364">
        <f t="shared" si="154"/>
        <v>255</v>
      </c>
      <c r="T968" s="342"/>
      <c r="U968" s="364"/>
      <c r="V968" s="342"/>
      <c r="W968" s="364"/>
      <c r="X968" s="342"/>
      <c r="Y968" s="364"/>
      <c r="Z968" s="365"/>
      <c r="AA968" s="366"/>
      <c r="AB968" s="365"/>
      <c r="AC968" s="366"/>
      <c r="AD968" s="365"/>
      <c r="AE968" s="366"/>
      <c r="AF968" s="365"/>
      <c r="AG968" s="366"/>
      <c r="AH968" s="365"/>
      <c r="AI968" s="366"/>
    </row>
    <row r="969" spans="2:35" ht="22.5">
      <c r="B969" s="397"/>
      <c r="C969" s="369" t="s">
        <v>1297</v>
      </c>
      <c r="D969" s="370"/>
      <c r="E969" s="925">
        <v>60</v>
      </c>
      <c r="F969" s="370" t="s">
        <v>26</v>
      </c>
      <c r="G969" s="370" t="s">
        <v>2602</v>
      </c>
      <c r="H969" s="370"/>
      <c r="I969" s="363" t="s">
        <v>2700</v>
      </c>
      <c r="J969" s="363">
        <v>189</v>
      </c>
      <c r="K969" s="326">
        <f t="shared" si="153"/>
        <v>11340</v>
      </c>
      <c r="L969" s="342"/>
      <c r="M969" s="364"/>
      <c r="N969" s="342"/>
      <c r="O969" s="364"/>
      <c r="P969" s="342"/>
      <c r="Q969" s="364"/>
      <c r="R969" s="342">
        <v>60</v>
      </c>
      <c r="S969" s="364">
        <f t="shared" si="154"/>
        <v>11340</v>
      </c>
      <c r="T969" s="342"/>
      <c r="U969" s="364"/>
      <c r="V969" s="342"/>
      <c r="W969" s="364"/>
      <c r="X969" s="342"/>
      <c r="Y969" s="364"/>
      <c r="Z969" s="365"/>
      <c r="AA969" s="366"/>
      <c r="AB969" s="365"/>
      <c r="AC969" s="366"/>
      <c r="AD969" s="365"/>
      <c r="AE969" s="366"/>
      <c r="AF969" s="365"/>
      <c r="AG969" s="366"/>
      <c r="AH969" s="365"/>
      <c r="AI969" s="366"/>
    </row>
    <row r="970" spans="2:35" ht="22.5">
      <c r="B970" s="397"/>
      <c r="C970" s="369" t="s">
        <v>1324</v>
      </c>
      <c r="D970" s="370"/>
      <c r="E970" s="925">
        <v>2</v>
      </c>
      <c r="F970" s="370" t="s">
        <v>26</v>
      </c>
      <c r="G970" s="370" t="s">
        <v>2602</v>
      </c>
      <c r="H970" s="370"/>
      <c r="I970" s="363" t="s">
        <v>2700</v>
      </c>
      <c r="J970" s="363">
        <v>143</v>
      </c>
      <c r="K970" s="326">
        <f t="shared" si="153"/>
        <v>286</v>
      </c>
      <c r="L970" s="342"/>
      <c r="M970" s="364"/>
      <c r="N970" s="342"/>
      <c r="O970" s="364"/>
      <c r="P970" s="342"/>
      <c r="Q970" s="364"/>
      <c r="R970" s="342">
        <v>2</v>
      </c>
      <c r="S970" s="364">
        <f t="shared" si="154"/>
        <v>286</v>
      </c>
      <c r="T970" s="342"/>
      <c r="U970" s="364"/>
      <c r="V970" s="342"/>
      <c r="W970" s="364"/>
      <c r="X970" s="342"/>
      <c r="Y970" s="364"/>
      <c r="Z970" s="365"/>
      <c r="AA970" s="366"/>
      <c r="AB970" s="365"/>
      <c r="AC970" s="366"/>
      <c r="AD970" s="365"/>
      <c r="AE970" s="366"/>
      <c r="AF970" s="365"/>
      <c r="AG970" s="366"/>
      <c r="AH970" s="365"/>
      <c r="AI970" s="366"/>
    </row>
    <row r="971" spans="2:35" ht="22.5">
      <c r="B971" s="397"/>
      <c r="C971" s="369" t="s">
        <v>1334</v>
      </c>
      <c r="D971" s="370"/>
      <c r="E971" s="925">
        <v>50</v>
      </c>
      <c r="F971" s="370" t="s">
        <v>26</v>
      </c>
      <c r="G971" s="370" t="s">
        <v>2602</v>
      </c>
      <c r="H971" s="370"/>
      <c r="I971" s="363" t="s">
        <v>2700</v>
      </c>
      <c r="J971" s="363">
        <v>322</v>
      </c>
      <c r="K971" s="326">
        <f t="shared" si="153"/>
        <v>16100</v>
      </c>
      <c r="L971" s="342"/>
      <c r="M971" s="364"/>
      <c r="N971" s="342"/>
      <c r="O971" s="364"/>
      <c r="P971" s="342"/>
      <c r="Q971" s="364"/>
      <c r="R971" s="342">
        <v>50</v>
      </c>
      <c r="S971" s="364">
        <f t="shared" si="154"/>
        <v>16100</v>
      </c>
      <c r="T971" s="342"/>
      <c r="U971" s="364"/>
      <c r="V971" s="342"/>
      <c r="W971" s="364"/>
      <c r="X971" s="342"/>
      <c r="Y971" s="364"/>
      <c r="Z971" s="365"/>
      <c r="AA971" s="366"/>
      <c r="AB971" s="365"/>
      <c r="AC971" s="366"/>
      <c r="AD971" s="365"/>
      <c r="AE971" s="366"/>
      <c r="AF971" s="365"/>
      <c r="AG971" s="366"/>
      <c r="AH971" s="365"/>
      <c r="AI971" s="366"/>
    </row>
    <row r="972" spans="2:35" ht="22.5">
      <c r="B972" s="397"/>
      <c r="C972" s="369" t="s">
        <v>3317</v>
      </c>
      <c r="D972" s="370"/>
      <c r="E972" s="925">
        <v>5</v>
      </c>
      <c r="F972" s="370" t="s">
        <v>11</v>
      </c>
      <c r="G972" s="370" t="s">
        <v>2602</v>
      </c>
      <c r="H972" s="370"/>
      <c r="I972" s="363" t="s">
        <v>2700</v>
      </c>
      <c r="J972" s="363">
        <v>910</v>
      </c>
      <c r="K972" s="326">
        <f t="shared" si="153"/>
        <v>4550</v>
      </c>
      <c r="L972" s="342"/>
      <c r="M972" s="364"/>
      <c r="N972" s="342"/>
      <c r="O972" s="364"/>
      <c r="P972" s="342"/>
      <c r="Q972" s="364"/>
      <c r="R972" s="342">
        <v>5</v>
      </c>
      <c r="S972" s="364">
        <f t="shared" si="154"/>
        <v>4550</v>
      </c>
      <c r="T972" s="342"/>
      <c r="U972" s="364"/>
      <c r="V972" s="342"/>
      <c r="W972" s="364"/>
      <c r="X972" s="342"/>
      <c r="Y972" s="364"/>
      <c r="Z972" s="365"/>
      <c r="AA972" s="366"/>
      <c r="AB972" s="365"/>
      <c r="AC972" s="366"/>
      <c r="AD972" s="365"/>
      <c r="AE972" s="366"/>
      <c r="AF972" s="365"/>
      <c r="AG972" s="366"/>
      <c r="AH972" s="365"/>
      <c r="AI972" s="366"/>
    </row>
    <row r="973" spans="2:35" ht="22.5">
      <c r="B973" s="397"/>
      <c r="C973" s="369" t="s">
        <v>3318</v>
      </c>
      <c r="D973" s="370"/>
      <c r="E973" s="925">
        <v>1</v>
      </c>
      <c r="F973" s="370" t="s">
        <v>11</v>
      </c>
      <c r="G973" s="370" t="s">
        <v>2602</v>
      </c>
      <c r="H973" s="370"/>
      <c r="I973" s="363" t="s">
        <v>2700</v>
      </c>
      <c r="J973" s="363">
        <v>633</v>
      </c>
      <c r="K973" s="326">
        <f t="shared" si="153"/>
        <v>633</v>
      </c>
      <c r="L973" s="342"/>
      <c r="M973" s="364"/>
      <c r="N973" s="342"/>
      <c r="O973" s="364"/>
      <c r="P973" s="342"/>
      <c r="Q973" s="364"/>
      <c r="R973" s="342">
        <v>1</v>
      </c>
      <c r="S973" s="364">
        <f t="shared" si="154"/>
        <v>633</v>
      </c>
      <c r="T973" s="342"/>
      <c r="U973" s="364"/>
      <c r="V973" s="342"/>
      <c r="W973" s="364"/>
      <c r="X973" s="342"/>
      <c r="Y973" s="364"/>
      <c r="Z973" s="365"/>
      <c r="AA973" s="366"/>
      <c r="AB973" s="365"/>
      <c r="AC973" s="366"/>
      <c r="AD973" s="365"/>
      <c r="AE973" s="366"/>
      <c r="AF973" s="365"/>
      <c r="AG973" s="366"/>
      <c r="AH973" s="365"/>
      <c r="AI973" s="366"/>
    </row>
    <row r="974" spans="2:35" ht="22.5">
      <c r="B974" s="397"/>
      <c r="C974" s="369" t="s">
        <v>1345</v>
      </c>
      <c r="D974" s="370"/>
      <c r="E974" s="925">
        <v>1</v>
      </c>
      <c r="F974" s="370" t="s">
        <v>11</v>
      </c>
      <c r="G974" s="370" t="s">
        <v>2602</v>
      </c>
      <c r="H974" s="370"/>
      <c r="I974" s="363" t="s">
        <v>2700</v>
      </c>
      <c r="J974" s="363">
        <v>237</v>
      </c>
      <c r="K974" s="326">
        <f t="shared" si="153"/>
        <v>237</v>
      </c>
      <c r="L974" s="342"/>
      <c r="M974" s="364"/>
      <c r="N974" s="342"/>
      <c r="O974" s="364"/>
      <c r="P974" s="342"/>
      <c r="Q974" s="364"/>
      <c r="R974" s="342">
        <v>1</v>
      </c>
      <c r="S974" s="364">
        <f t="shared" si="154"/>
        <v>237</v>
      </c>
      <c r="T974" s="342"/>
      <c r="U974" s="364"/>
      <c r="V974" s="342"/>
      <c r="W974" s="364"/>
      <c r="X974" s="342"/>
      <c r="Y974" s="364"/>
      <c r="Z974" s="365"/>
      <c r="AA974" s="366"/>
      <c r="AB974" s="365"/>
      <c r="AC974" s="366"/>
      <c r="AD974" s="365"/>
      <c r="AE974" s="366"/>
      <c r="AF974" s="365"/>
      <c r="AG974" s="366"/>
      <c r="AH974" s="365"/>
      <c r="AI974" s="366"/>
    </row>
    <row r="975" spans="2:35" ht="22.5">
      <c r="B975" s="397"/>
      <c r="C975" s="369" t="s">
        <v>3319</v>
      </c>
      <c r="D975" s="370"/>
      <c r="E975" s="925">
        <v>1</v>
      </c>
      <c r="F975" s="370" t="s">
        <v>22</v>
      </c>
      <c r="G975" s="370" t="s">
        <v>2602</v>
      </c>
      <c r="H975" s="370"/>
      <c r="I975" s="363" t="s">
        <v>2700</v>
      </c>
      <c r="J975" s="363">
        <v>4640</v>
      </c>
      <c r="K975" s="326">
        <f t="shared" si="153"/>
        <v>4640</v>
      </c>
      <c r="L975" s="342"/>
      <c r="M975" s="364"/>
      <c r="N975" s="342"/>
      <c r="O975" s="364"/>
      <c r="P975" s="342"/>
      <c r="Q975" s="364"/>
      <c r="R975" s="342">
        <v>1</v>
      </c>
      <c r="S975" s="364">
        <f t="shared" si="154"/>
        <v>4640</v>
      </c>
      <c r="T975" s="342"/>
      <c r="U975" s="364"/>
      <c r="V975" s="342"/>
      <c r="W975" s="364"/>
      <c r="X975" s="342"/>
      <c r="Y975" s="364"/>
      <c r="Z975" s="365"/>
      <c r="AA975" s="366"/>
      <c r="AB975" s="365"/>
      <c r="AC975" s="366"/>
      <c r="AD975" s="365"/>
      <c r="AE975" s="366"/>
      <c r="AF975" s="365"/>
      <c r="AG975" s="366"/>
      <c r="AH975" s="365"/>
      <c r="AI975" s="366"/>
    </row>
    <row r="976" spans="2:35" ht="22.5">
      <c r="B976" s="397"/>
      <c r="C976" s="369" t="s">
        <v>3320</v>
      </c>
      <c r="D976" s="370"/>
      <c r="E976" s="925">
        <v>50</v>
      </c>
      <c r="F976" s="370" t="s">
        <v>11</v>
      </c>
      <c r="G976" s="370" t="s">
        <v>2602</v>
      </c>
      <c r="H976" s="370"/>
      <c r="I976" s="363" t="s">
        <v>2700</v>
      </c>
      <c r="J976" s="363">
        <v>29</v>
      </c>
      <c r="K976" s="326">
        <f t="shared" si="153"/>
        <v>1450</v>
      </c>
      <c r="L976" s="342"/>
      <c r="M976" s="364"/>
      <c r="N976" s="342"/>
      <c r="O976" s="364"/>
      <c r="P976" s="342"/>
      <c r="Q976" s="364"/>
      <c r="R976" s="342">
        <v>50</v>
      </c>
      <c r="S976" s="364">
        <f t="shared" si="154"/>
        <v>1450</v>
      </c>
      <c r="T976" s="342"/>
      <c r="U976" s="364"/>
      <c r="V976" s="342"/>
      <c r="W976" s="364"/>
      <c r="X976" s="342"/>
      <c r="Y976" s="364"/>
      <c r="Z976" s="365"/>
      <c r="AA976" s="366"/>
      <c r="AB976" s="365"/>
      <c r="AC976" s="366"/>
      <c r="AD976" s="365"/>
      <c r="AE976" s="366"/>
      <c r="AF976" s="365"/>
      <c r="AG976" s="366"/>
      <c r="AH976" s="365"/>
      <c r="AI976" s="366"/>
    </row>
    <row r="977" spans="2:35" ht="22.5">
      <c r="B977" s="397"/>
      <c r="C977" s="369" t="s">
        <v>1377</v>
      </c>
      <c r="D977" s="370"/>
      <c r="E977" s="925">
        <v>1</v>
      </c>
      <c r="F977" s="370" t="s">
        <v>22</v>
      </c>
      <c r="G977" s="370" t="s">
        <v>2602</v>
      </c>
      <c r="H977" s="370"/>
      <c r="I977" s="363" t="s">
        <v>2700</v>
      </c>
      <c r="J977" s="363">
        <v>137</v>
      </c>
      <c r="K977" s="326">
        <f t="shared" si="153"/>
        <v>137</v>
      </c>
      <c r="L977" s="342"/>
      <c r="M977" s="364"/>
      <c r="N977" s="342"/>
      <c r="O977" s="364"/>
      <c r="P977" s="342"/>
      <c r="Q977" s="364"/>
      <c r="R977" s="342">
        <v>1</v>
      </c>
      <c r="S977" s="364">
        <f t="shared" si="154"/>
        <v>137</v>
      </c>
      <c r="T977" s="342"/>
      <c r="U977" s="364"/>
      <c r="V977" s="342"/>
      <c r="W977" s="364"/>
      <c r="X977" s="342"/>
      <c r="Y977" s="364"/>
      <c r="Z977" s="365"/>
      <c r="AA977" s="366"/>
      <c r="AB977" s="365"/>
      <c r="AC977" s="366"/>
      <c r="AD977" s="365"/>
      <c r="AE977" s="366"/>
      <c r="AF977" s="365"/>
      <c r="AG977" s="366"/>
      <c r="AH977" s="365"/>
      <c r="AI977" s="366"/>
    </row>
    <row r="978" spans="2:35">
      <c r="B978" s="120"/>
      <c r="C978" s="537"/>
      <c r="D978" s="333"/>
      <c r="E978" s="925"/>
      <c r="F978" s="333"/>
      <c r="G978" s="333"/>
      <c r="H978" s="333"/>
      <c r="I978" s="325"/>
      <c r="J978" s="325"/>
      <c r="K978" s="326"/>
      <c r="L978" s="342"/>
      <c r="M978" s="538"/>
      <c r="N978" s="342"/>
      <c r="O978" s="538"/>
      <c r="P978" s="342"/>
      <c r="Q978" s="538"/>
      <c r="R978" s="342"/>
      <c r="S978" s="538"/>
      <c r="T978" s="342"/>
      <c r="U978" s="538"/>
      <c r="V978" s="342"/>
      <c r="W978" s="538"/>
      <c r="X978" s="342"/>
      <c r="Y978" s="538"/>
      <c r="Z978" s="365"/>
      <c r="AA978" s="429"/>
      <c r="AB978" s="365"/>
      <c r="AC978" s="429"/>
      <c r="AD978" s="365"/>
      <c r="AE978" s="429"/>
      <c r="AF978" s="365"/>
      <c r="AG978" s="429"/>
      <c r="AH978" s="365"/>
      <c r="AI978" s="429"/>
    </row>
    <row r="979" spans="2:35">
      <c r="B979" s="120"/>
      <c r="C979" s="322"/>
      <c r="D979" s="120"/>
      <c r="E979" s="917"/>
      <c r="F979" s="120"/>
      <c r="G979" s="120"/>
      <c r="H979" s="120"/>
      <c r="I979" s="324"/>
      <c r="J979" s="325"/>
      <c r="K979" s="326"/>
      <c r="L979" s="323"/>
      <c r="M979" s="324"/>
      <c r="N979" s="323"/>
      <c r="O979" s="324"/>
      <c r="P979" s="323"/>
      <c r="Q979" s="324"/>
      <c r="R979" s="323"/>
      <c r="S979" s="324"/>
      <c r="T979" s="323"/>
      <c r="U979" s="324"/>
      <c r="V979" s="323"/>
      <c r="W979" s="324"/>
      <c r="X979" s="323"/>
      <c r="Y979" s="324"/>
      <c r="Z979" s="421"/>
      <c r="AA979" s="431"/>
      <c r="AB979" s="421"/>
      <c r="AC979" s="431"/>
      <c r="AD979" s="421"/>
      <c r="AE979" s="431"/>
      <c r="AF979" s="421"/>
      <c r="AG979" s="431"/>
      <c r="AH979" s="421"/>
      <c r="AI979" s="431"/>
    </row>
    <row r="980" spans="2:35">
      <c r="B980" s="120">
        <v>256</v>
      </c>
      <c r="C980" s="322" t="s">
        <v>1391</v>
      </c>
      <c r="D980" s="120"/>
      <c r="E980" s="917">
        <f>+E981</f>
        <v>190</v>
      </c>
      <c r="F980" s="120"/>
      <c r="G980" s="120"/>
      <c r="H980" s="120"/>
      <c r="I980" s="324"/>
      <c r="J980" s="325"/>
      <c r="K980" s="326">
        <f>+K981</f>
        <v>54688</v>
      </c>
      <c r="L980" s="323">
        <f t="shared" ref="L980:AI980" si="155">+L981</f>
        <v>0</v>
      </c>
      <c r="M980" s="324">
        <f t="shared" si="155"/>
        <v>0</v>
      </c>
      <c r="N980" s="323">
        <f t="shared" si="155"/>
        <v>0</v>
      </c>
      <c r="O980" s="324">
        <f t="shared" si="155"/>
        <v>0</v>
      </c>
      <c r="P980" s="323">
        <f t="shared" si="155"/>
        <v>8</v>
      </c>
      <c r="Q980" s="324">
        <f t="shared" si="155"/>
        <v>3728</v>
      </c>
      <c r="R980" s="323">
        <f t="shared" si="155"/>
        <v>134</v>
      </c>
      <c r="S980" s="324">
        <f t="shared" si="155"/>
        <v>7760</v>
      </c>
      <c r="T980" s="323">
        <f t="shared" si="155"/>
        <v>0</v>
      </c>
      <c r="U980" s="324">
        <f t="shared" si="155"/>
        <v>0</v>
      </c>
      <c r="V980" s="323">
        <f t="shared" si="155"/>
        <v>0</v>
      </c>
      <c r="W980" s="324">
        <f t="shared" si="155"/>
        <v>0</v>
      </c>
      <c r="X980" s="323">
        <f t="shared" si="155"/>
        <v>48</v>
      </c>
      <c r="Y980" s="324">
        <f t="shared" si="155"/>
        <v>43200</v>
      </c>
      <c r="Z980" s="323">
        <f t="shared" si="155"/>
        <v>0</v>
      </c>
      <c r="AA980" s="324">
        <f t="shared" si="155"/>
        <v>0</v>
      </c>
      <c r="AB980" s="323">
        <f t="shared" si="155"/>
        <v>0</v>
      </c>
      <c r="AC980" s="324">
        <f t="shared" si="155"/>
        <v>0</v>
      </c>
      <c r="AD980" s="323">
        <f t="shared" si="155"/>
        <v>0</v>
      </c>
      <c r="AE980" s="324">
        <f t="shared" si="155"/>
        <v>0</v>
      </c>
      <c r="AF980" s="323">
        <f t="shared" si="155"/>
        <v>0</v>
      </c>
      <c r="AG980" s="324">
        <f t="shared" si="155"/>
        <v>0</v>
      </c>
      <c r="AH980" s="323">
        <f t="shared" si="155"/>
        <v>0</v>
      </c>
      <c r="AI980" s="324">
        <f t="shared" si="155"/>
        <v>0</v>
      </c>
    </row>
    <row r="981" spans="2:35">
      <c r="B981" s="120">
        <v>25601</v>
      </c>
      <c r="C981" s="322" t="s">
        <v>1391</v>
      </c>
      <c r="D981" s="120"/>
      <c r="E981" s="917">
        <f>SUM(E982:E988)</f>
        <v>190</v>
      </c>
      <c r="F981" s="120"/>
      <c r="G981" s="120"/>
      <c r="H981" s="120"/>
      <c r="I981" s="324"/>
      <c r="J981" s="325"/>
      <c r="K981" s="326">
        <f t="shared" ref="K981:AI981" si="156">SUM(K982:K988)</f>
        <v>54688</v>
      </c>
      <c r="L981" s="323">
        <f t="shared" si="156"/>
        <v>0</v>
      </c>
      <c r="M981" s="324">
        <f t="shared" si="156"/>
        <v>0</v>
      </c>
      <c r="N981" s="323">
        <f t="shared" si="156"/>
        <v>0</v>
      </c>
      <c r="O981" s="324">
        <f t="shared" si="156"/>
        <v>0</v>
      </c>
      <c r="P981" s="323">
        <f t="shared" si="156"/>
        <v>8</v>
      </c>
      <c r="Q981" s="324">
        <f t="shared" si="156"/>
        <v>3728</v>
      </c>
      <c r="R981" s="323">
        <f t="shared" si="156"/>
        <v>134</v>
      </c>
      <c r="S981" s="324">
        <f t="shared" si="156"/>
        <v>7760</v>
      </c>
      <c r="T981" s="323">
        <f t="shared" si="156"/>
        <v>0</v>
      </c>
      <c r="U981" s="324">
        <f t="shared" si="156"/>
        <v>0</v>
      </c>
      <c r="V981" s="323">
        <f t="shared" si="156"/>
        <v>0</v>
      </c>
      <c r="W981" s="324">
        <f t="shared" si="156"/>
        <v>0</v>
      </c>
      <c r="X981" s="323">
        <f t="shared" si="156"/>
        <v>48</v>
      </c>
      <c r="Y981" s="324">
        <f t="shared" si="156"/>
        <v>43200</v>
      </c>
      <c r="Z981" s="323">
        <f t="shared" si="156"/>
        <v>0</v>
      </c>
      <c r="AA981" s="324">
        <f t="shared" si="156"/>
        <v>0</v>
      </c>
      <c r="AB981" s="323">
        <f t="shared" si="156"/>
        <v>0</v>
      </c>
      <c r="AC981" s="324">
        <f t="shared" si="156"/>
        <v>0</v>
      </c>
      <c r="AD981" s="323">
        <f t="shared" si="156"/>
        <v>0</v>
      </c>
      <c r="AE981" s="324">
        <f t="shared" si="156"/>
        <v>0</v>
      </c>
      <c r="AF981" s="323">
        <f t="shared" si="156"/>
        <v>0</v>
      </c>
      <c r="AG981" s="324">
        <f t="shared" si="156"/>
        <v>0</v>
      </c>
      <c r="AH981" s="323">
        <f t="shared" si="156"/>
        <v>0</v>
      </c>
      <c r="AI981" s="324">
        <f t="shared" si="156"/>
        <v>0</v>
      </c>
    </row>
    <row r="982" spans="2:35">
      <c r="B982" s="397"/>
      <c r="C982" s="539" t="s">
        <v>3321</v>
      </c>
      <c r="D982" s="398"/>
      <c r="E982" s="925">
        <v>48</v>
      </c>
      <c r="F982" s="398" t="s">
        <v>3322</v>
      </c>
      <c r="G982" s="399" t="s">
        <v>2663</v>
      </c>
      <c r="H982" s="400"/>
      <c r="I982" s="402" t="s">
        <v>2487</v>
      </c>
      <c r="J982" s="402">
        <v>900</v>
      </c>
      <c r="K982" s="326">
        <f>E982*J982</f>
        <v>43200</v>
      </c>
      <c r="L982" s="330"/>
      <c r="M982" s="402"/>
      <c r="N982" s="330"/>
      <c r="O982" s="402"/>
      <c r="P982" s="330"/>
      <c r="Q982" s="402"/>
      <c r="R982" s="330"/>
      <c r="S982" s="402"/>
      <c r="T982" s="342"/>
      <c r="U982" s="540"/>
      <c r="V982" s="330"/>
      <c r="W982" s="402"/>
      <c r="X982" s="330">
        <v>48</v>
      </c>
      <c r="Y982" s="402">
        <f>(X982*J982)</f>
        <v>43200</v>
      </c>
      <c r="Z982" s="346"/>
      <c r="AA982" s="403"/>
      <c r="AB982" s="346"/>
      <c r="AC982" s="403"/>
      <c r="AD982" s="346"/>
      <c r="AE982" s="403"/>
      <c r="AF982" s="346"/>
      <c r="AG982" s="403"/>
      <c r="AH982" s="346"/>
      <c r="AI982" s="403"/>
    </row>
    <row r="983" spans="2:35" ht="22.5">
      <c r="B983" s="397"/>
      <c r="C983" s="349" t="s">
        <v>3323</v>
      </c>
      <c r="D983" s="350"/>
      <c r="E983" s="925">
        <v>8</v>
      </c>
      <c r="F983" s="350" t="s">
        <v>3324</v>
      </c>
      <c r="G983" s="350" t="s">
        <v>2540</v>
      </c>
      <c r="H983" s="351"/>
      <c r="I983" s="352" t="s">
        <v>2487</v>
      </c>
      <c r="J983" s="541">
        <v>466</v>
      </c>
      <c r="K983" s="326">
        <f>E983*J983</f>
        <v>3728</v>
      </c>
      <c r="L983" s="330"/>
      <c r="M983" s="352"/>
      <c r="N983" s="330"/>
      <c r="O983" s="352"/>
      <c r="P983" s="330">
        <v>8</v>
      </c>
      <c r="Q983" s="352">
        <f>+J983*P983</f>
        <v>3728</v>
      </c>
      <c r="R983" s="330"/>
      <c r="S983" s="352"/>
      <c r="T983" s="342"/>
      <c r="U983" s="352"/>
      <c r="V983" s="330"/>
      <c r="W983" s="352"/>
      <c r="X983" s="330"/>
      <c r="Y983" s="352"/>
      <c r="Z983" s="346"/>
      <c r="AA983" s="353"/>
      <c r="AB983" s="346"/>
      <c r="AC983" s="353"/>
      <c r="AD983" s="346"/>
      <c r="AE983" s="353"/>
      <c r="AF983" s="346"/>
      <c r="AG983" s="353"/>
      <c r="AH983" s="346"/>
      <c r="AI983" s="353"/>
    </row>
    <row r="984" spans="2:35" ht="22.5">
      <c r="B984" s="397"/>
      <c r="C984" s="369" t="s">
        <v>1396</v>
      </c>
      <c r="D984" s="370"/>
      <c r="E984" s="925">
        <v>34</v>
      </c>
      <c r="F984" s="370" t="s">
        <v>111</v>
      </c>
      <c r="G984" s="370" t="s">
        <v>2602</v>
      </c>
      <c r="H984" s="409"/>
      <c r="I984" s="363" t="s">
        <v>2700</v>
      </c>
      <c r="J984" s="363">
        <v>60</v>
      </c>
      <c r="K984" s="326">
        <f>J984*E984</f>
        <v>2040</v>
      </c>
      <c r="L984" s="342"/>
      <c r="M984" s="364"/>
      <c r="N984" s="342"/>
      <c r="O984" s="364"/>
      <c r="P984" s="342"/>
      <c r="Q984" s="364"/>
      <c r="R984" s="342">
        <v>34</v>
      </c>
      <c r="S984" s="364">
        <f>R984*J984</f>
        <v>2040</v>
      </c>
      <c r="T984" s="342"/>
      <c r="U984" s="364"/>
      <c r="V984" s="342"/>
      <c r="W984" s="364"/>
      <c r="X984" s="342"/>
      <c r="Y984" s="364"/>
      <c r="Z984" s="365"/>
      <c r="AA984" s="366"/>
      <c r="AB984" s="365"/>
      <c r="AC984" s="366"/>
      <c r="AD984" s="365"/>
      <c r="AE984" s="366"/>
      <c r="AF984" s="365"/>
      <c r="AG984" s="366"/>
      <c r="AH984" s="365"/>
      <c r="AI984" s="366"/>
    </row>
    <row r="985" spans="2:35" ht="22.5">
      <c r="B985" s="397"/>
      <c r="C985" s="369" t="s">
        <v>1400</v>
      </c>
      <c r="D985" s="370"/>
      <c r="E985" s="925">
        <v>60</v>
      </c>
      <c r="F985" s="370" t="s">
        <v>111</v>
      </c>
      <c r="G985" s="370" t="s">
        <v>2602</v>
      </c>
      <c r="H985" s="409"/>
      <c r="I985" s="363" t="s">
        <v>2700</v>
      </c>
      <c r="J985" s="363">
        <v>62</v>
      </c>
      <c r="K985" s="326">
        <f>J985*E985</f>
        <v>3720</v>
      </c>
      <c r="L985" s="342"/>
      <c r="M985" s="364"/>
      <c r="N985" s="342"/>
      <c r="O985" s="364"/>
      <c r="P985" s="342"/>
      <c r="Q985" s="364"/>
      <c r="R985" s="342">
        <v>60</v>
      </c>
      <c r="S985" s="364">
        <f t="shared" ref="S985:S986" si="157">R985*J985</f>
        <v>3720</v>
      </c>
      <c r="T985" s="342"/>
      <c r="U985" s="364"/>
      <c r="V985" s="342"/>
      <c r="W985" s="364"/>
      <c r="X985" s="342"/>
      <c r="Y985" s="364"/>
      <c r="Z985" s="365"/>
      <c r="AA985" s="366"/>
      <c r="AB985" s="365"/>
      <c r="AC985" s="366"/>
      <c r="AD985" s="365"/>
      <c r="AE985" s="366"/>
      <c r="AF985" s="365"/>
      <c r="AG985" s="366"/>
      <c r="AH985" s="365"/>
      <c r="AI985" s="366"/>
    </row>
    <row r="986" spans="2:35" ht="22.5">
      <c r="B986" s="397"/>
      <c r="C986" s="369" t="s">
        <v>274</v>
      </c>
      <c r="D986" s="370"/>
      <c r="E986" s="925">
        <v>40</v>
      </c>
      <c r="F986" s="370" t="s">
        <v>26</v>
      </c>
      <c r="G986" s="370" t="s">
        <v>2602</v>
      </c>
      <c r="H986" s="409"/>
      <c r="I986" s="363" t="s">
        <v>2700</v>
      </c>
      <c r="J986" s="363">
        <v>50</v>
      </c>
      <c r="K986" s="326">
        <f>J986*E986</f>
        <v>2000</v>
      </c>
      <c r="L986" s="342"/>
      <c r="M986" s="364"/>
      <c r="N986" s="342"/>
      <c r="O986" s="364"/>
      <c r="P986" s="342"/>
      <c r="Q986" s="364"/>
      <c r="R986" s="342">
        <v>40</v>
      </c>
      <c r="S986" s="364">
        <f t="shared" si="157"/>
        <v>2000</v>
      </c>
      <c r="T986" s="342"/>
      <c r="U986" s="364"/>
      <c r="V986" s="342"/>
      <c r="W986" s="364"/>
      <c r="X986" s="342"/>
      <c r="Y986" s="364"/>
      <c r="Z986" s="365"/>
      <c r="AA986" s="366"/>
      <c r="AB986" s="365"/>
      <c r="AC986" s="366"/>
      <c r="AD986" s="365"/>
      <c r="AE986" s="366"/>
      <c r="AF986" s="365"/>
      <c r="AG986" s="366"/>
      <c r="AH986" s="365"/>
      <c r="AI986" s="366"/>
    </row>
    <row r="987" spans="2:35">
      <c r="B987" s="120"/>
      <c r="C987" s="537"/>
      <c r="D987" s="333"/>
      <c r="E987" s="925"/>
      <c r="F987" s="333"/>
      <c r="G987" s="333"/>
      <c r="H987" s="345"/>
      <c r="I987" s="325"/>
      <c r="J987" s="325"/>
      <c r="K987" s="326"/>
      <c r="L987" s="342"/>
      <c r="M987" s="538"/>
      <c r="N987" s="342"/>
      <c r="O987" s="538"/>
      <c r="P987" s="342"/>
      <c r="Q987" s="538"/>
      <c r="R987" s="342"/>
      <c r="S987" s="538"/>
      <c r="T987" s="342"/>
      <c r="U987" s="538"/>
      <c r="V987" s="342"/>
      <c r="W987" s="538"/>
      <c r="X987" s="342"/>
      <c r="Y987" s="538"/>
      <c r="Z987" s="365"/>
      <c r="AA987" s="429"/>
      <c r="AB987" s="365"/>
      <c r="AC987" s="429"/>
      <c r="AD987" s="365"/>
      <c r="AE987" s="429"/>
      <c r="AF987" s="365"/>
      <c r="AG987" s="429"/>
      <c r="AH987" s="365"/>
      <c r="AI987" s="429"/>
    </row>
    <row r="988" spans="2:35">
      <c r="B988" s="120"/>
      <c r="C988" s="537"/>
      <c r="D988" s="333"/>
      <c r="E988" s="925"/>
      <c r="F988" s="333"/>
      <c r="G988" s="333"/>
      <c r="H988" s="345"/>
      <c r="I988" s="325"/>
      <c r="J988" s="325"/>
      <c r="K988" s="326"/>
      <c r="L988" s="342"/>
      <c r="M988" s="538"/>
      <c r="N988" s="342"/>
      <c r="O988" s="538"/>
      <c r="P988" s="342"/>
      <c r="Q988" s="538"/>
      <c r="R988" s="342"/>
      <c r="S988" s="538"/>
      <c r="T988" s="342"/>
      <c r="U988" s="538"/>
      <c r="V988" s="342"/>
      <c r="W988" s="538"/>
      <c r="X988" s="342"/>
      <c r="Y988" s="538"/>
      <c r="Z988" s="365"/>
      <c r="AA988" s="429"/>
      <c r="AB988" s="365"/>
      <c r="AC988" s="429"/>
      <c r="AD988" s="365"/>
      <c r="AE988" s="429"/>
      <c r="AF988" s="365"/>
      <c r="AG988" s="429"/>
      <c r="AH988" s="365"/>
      <c r="AI988" s="429"/>
    </row>
    <row r="989" spans="2:35">
      <c r="B989" s="120"/>
      <c r="C989" s="322" t="s">
        <v>2756</v>
      </c>
      <c r="D989" s="120"/>
      <c r="E989" s="917"/>
      <c r="F989" s="120"/>
      <c r="G989" s="120"/>
      <c r="H989" s="120"/>
      <c r="I989" s="324"/>
      <c r="J989" s="325"/>
      <c r="K989" s="326"/>
      <c r="L989" s="323"/>
      <c r="M989" s="324"/>
      <c r="N989" s="323"/>
      <c r="O989" s="324"/>
      <c r="P989" s="323"/>
      <c r="Q989" s="324"/>
      <c r="R989" s="323"/>
      <c r="S989" s="324"/>
      <c r="T989" s="323"/>
      <c r="U989" s="324"/>
      <c r="V989" s="323"/>
      <c r="W989" s="324"/>
      <c r="X989" s="323"/>
      <c r="Y989" s="324"/>
      <c r="Z989" s="421"/>
      <c r="AA989" s="431"/>
      <c r="AB989" s="421"/>
      <c r="AC989" s="431"/>
      <c r="AD989" s="421"/>
      <c r="AE989" s="431"/>
      <c r="AF989" s="421"/>
      <c r="AG989" s="431"/>
      <c r="AH989" s="421"/>
      <c r="AI989" s="431"/>
    </row>
    <row r="990" spans="2:35">
      <c r="B990" s="120">
        <v>259</v>
      </c>
      <c r="C990" s="322" t="s">
        <v>3325</v>
      </c>
      <c r="D990" s="120"/>
      <c r="E990" s="917">
        <f>+E991</f>
        <v>41</v>
      </c>
      <c r="F990" s="120"/>
      <c r="G990" s="120"/>
      <c r="H990" s="120"/>
      <c r="I990" s="324"/>
      <c r="J990" s="325"/>
      <c r="K990" s="326">
        <f>+K991</f>
        <v>146120</v>
      </c>
      <c r="L990" s="323">
        <f t="shared" ref="L990:AI990" si="158">+L991</f>
        <v>0</v>
      </c>
      <c r="M990" s="324">
        <f t="shared" si="158"/>
        <v>0</v>
      </c>
      <c r="N990" s="323">
        <f t="shared" si="158"/>
        <v>0</v>
      </c>
      <c r="O990" s="324">
        <f t="shared" si="158"/>
        <v>0</v>
      </c>
      <c r="P990" s="323">
        <f t="shared" si="158"/>
        <v>0</v>
      </c>
      <c r="Q990" s="324">
        <f t="shared" si="158"/>
        <v>0</v>
      </c>
      <c r="R990" s="323">
        <f t="shared" si="158"/>
        <v>41</v>
      </c>
      <c r="S990" s="324">
        <f t="shared" si="158"/>
        <v>146120</v>
      </c>
      <c r="T990" s="323">
        <f t="shared" si="158"/>
        <v>0</v>
      </c>
      <c r="U990" s="324">
        <f t="shared" si="158"/>
        <v>0</v>
      </c>
      <c r="V990" s="323">
        <f t="shared" si="158"/>
        <v>0</v>
      </c>
      <c r="W990" s="324">
        <f t="shared" si="158"/>
        <v>0</v>
      </c>
      <c r="X990" s="323">
        <f t="shared" si="158"/>
        <v>0</v>
      </c>
      <c r="Y990" s="324">
        <f t="shared" si="158"/>
        <v>0</v>
      </c>
      <c r="Z990" s="323">
        <f t="shared" si="158"/>
        <v>0</v>
      </c>
      <c r="AA990" s="324">
        <f t="shared" si="158"/>
        <v>0</v>
      </c>
      <c r="AB990" s="323">
        <f t="shared" si="158"/>
        <v>0</v>
      </c>
      <c r="AC990" s="324">
        <f t="shared" si="158"/>
        <v>0</v>
      </c>
      <c r="AD990" s="323">
        <f t="shared" si="158"/>
        <v>0</v>
      </c>
      <c r="AE990" s="324">
        <f t="shared" si="158"/>
        <v>0</v>
      </c>
      <c r="AF990" s="323">
        <f t="shared" si="158"/>
        <v>0</v>
      </c>
      <c r="AG990" s="324">
        <f t="shared" si="158"/>
        <v>0</v>
      </c>
      <c r="AH990" s="323">
        <f t="shared" si="158"/>
        <v>0</v>
      </c>
      <c r="AI990" s="324">
        <f t="shared" si="158"/>
        <v>0</v>
      </c>
    </row>
    <row r="991" spans="2:35">
      <c r="B991" s="120">
        <v>25901</v>
      </c>
      <c r="C991" s="322" t="s">
        <v>1412</v>
      </c>
      <c r="D991" s="120"/>
      <c r="E991" s="917">
        <f>SUM(E992:E996)</f>
        <v>41</v>
      </c>
      <c r="F991" s="120"/>
      <c r="G991" s="120"/>
      <c r="H991" s="120"/>
      <c r="I991" s="324"/>
      <c r="J991" s="325"/>
      <c r="K991" s="326">
        <f>SUM(K992:K996)</f>
        <v>146120</v>
      </c>
      <c r="L991" s="323">
        <f t="shared" ref="L991:AI991" si="159">SUM(L992:L996)</f>
        <v>0</v>
      </c>
      <c r="M991" s="324">
        <f t="shared" si="159"/>
        <v>0</v>
      </c>
      <c r="N991" s="323">
        <f t="shared" si="159"/>
        <v>0</v>
      </c>
      <c r="O991" s="324">
        <f t="shared" si="159"/>
        <v>0</v>
      </c>
      <c r="P991" s="323">
        <f t="shared" si="159"/>
        <v>0</v>
      </c>
      <c r="Q991" s="324">
        <f t="shared" si="159"/>
        <v>0</v>
      </c>
      <c r="R991" s="323">
        <f t="shared" si="159"/>
        <v>41</v>
      </c>
      <c r="S991" s="324">
        <f t="shared" si="159"/>
        <v>146120</v>
      </c>
      <c r="T991" s="323">
        <f t="shared" si="159"/>
        <v>0</v>
      </c>
      <c r="U991" s="324">
        <f t="shared" si="159"/>
        <v>0</v>
      </c>
      <c r="V991" s="323">
        <f t="shared" si="159"/>
        <v>0</v>
      </c>
      <c r="W991" s="324">
        <f t="shared" si="159"/>
        <v>0</v>
      </c>
      <c r="X991" s="323">
        <f t="shared" si="159"/>
        <v>0</v>
      </c>
      <c r="Y991" s="324">
        <f t="shared" si="159"/>
        <v>0</v>
      </c>
      <c r="Z991" s="323">
        <f t="shared" si="159"/>
        <v>0</v>
      </c>
      <c r="AA991" s="324">
        <f t="shared" si="159"/>
        <v>0</v>
      </c>
      <c r="AB991" s="323">
        <f t="shared" si="159"/>
        <v>0</v>
      </c>
      <c r="AC991" s="324">
        <f t="shared" si="159"/>
        <v>0</v>
      </c>
      <c r="AD991" s="323">
        <f t="shared" si="159"/>
        <v>0</v>
      </c>
      <c r="AE991" s="324">
        <f t="shared" si="159"/>
        <v>0</v>
      </c>
      <c r="AF991" s="323">
        <f t="shared" si="159"/>
        <v>0</v>
      </c>
      <c r="AG991" s="324">
        <f t="shared" si="159"/>
        <v>0</v>
      </c>
      <c r="AH991" s="323">
        <f t="shared" si="159"/>
        <v>0</v>
      </c>
      <c r="AI991" s="324">
        <f t="shared" si="159"/>
        <v>0</v>
      </c>
    </row>
    <row r="992" spans="2:35" ht="22.5">
      <c r="B992" s="397"/>
      <c r="C992" s="369" t="s">
        <v>3326</v>
      </c>
      <c r="D992" s="370"/>
      <c r="E992" s="925">
        <v>20</v>
      </c>
      <c r="F992" s="370" t="s">
        <v>26</v>
      </c>
      <c r="G992" s="370" t="s">
        <v>2602</v>
      </c>
      <c r="H992" s="370"/>
      <c r="I992" s="363" t="s">
        <v>2700</v>
      </c>
      <c r="J992" s="363">
        <v>3500</v>
      </c>
      <c r="K992" s="326">
        <f>J992*E992</f>
        <v>70000</v>
      </c>
      <c r="L992" s="342"/>
      <c r="M992" s="364"/>
      <c r="N992" s="342"/>
      <c r="O992" s="364"/>
      <c r="P992" s="342"/>
      <c r="Q992" s="364"/>
      <c r="R992" s="342">
        <f>+E992</f>
        <v>20</v>
      </c>
      <c r="S992" s="364">
        <f>R992*J992</f>
        <v>70000</v>
      </c>
      <c r="T992" s="342"/>
      <c r="U992" s="364"/>
      <c r="V992" s="342"/>
      <c r="W992" s="364"/>
      <c r="X992" s="342"/>
      <c r="Y992" s="364"/>
      <c r="Z992" s="365"/>
      <c r="AA992" s="366"/>
      <c r="AB992" s="365"/>
      <c r="AC992" s="366"/>
      <c r="AD992" s="365"/>
      <c r="AE992" s="366"/>
      <c r="AF992" s="365"/>
      <c r="AG992" s="366"/>
      <c r="AH992" s="365"/>
      <c r="AI992" s="366"/>
    </row>
    <row r="993" spans="2:35" ht="22.5">
      <c r="B993" s="397"/>
      <c r="C993" s="369" t="s">
        <v>3327</v>
      </c>
      <c r="D993" s="370"/>
      <c r="E993" s="925">
        <v>8</v>
      </c>
      <c r="F993" s="370" t="s">
        <v>26</v>
      </c>
      <c r="G993" s="370" t="s">
        <v>2602</v>
      </c>
      <c r="H993" s="370"/>
      <c r="I993" s="363" t="s">
        <v>2700</v>
      </c>
      <c r="J993" s="363">
        <v>4100</v>
      </c>
      <c r="K993" s="326">
        <f>J993*E993</f>
        <v>32800</v>
      </c>
      <c r="L993" s="342"/>
      <c r="M993" s="364"/>
      <c r="N993" s="342"/>
      <c r="O993" s="364"/>
      <c r="P993" s="342"/>
      <c r="Q993" s="364"/>
      <c r="R993" s="342">
        <f>+E993</f>
        <v>8</v>
      </c>
      <c r="S993" s="364">
        <f t="shared" ref="S993:S996" si="160">R993*J993</f>
        <v>32800</v>
      </c>
      <c r="T993" s="342"/>
      <c r="U993" s="364"/>
      <c r="V993" s="342"/>
      <c r="W993" s="364"/>
      <c r="X993" s="342"/>
      <c r="Y993" s="364"/>
      <c r="Z993" s="365"/>
      <c r="AA993" s="366"/>
      <c r="AB993" s="365"/>
      <c r="AC993" s="366"/>
      <c r="AD993" s="365"/>
      <c r="AE993" s="366"/>
      <c r="AF993" s="365"/>
      <c r="AG993" s="366"/>
      <c r="AH993" s="365"/>
      <c r="AI993" s="366"/>
    </row>
    <row r="994" spans="2:35" ht="22.5">
      <c r="B994" s="397"/>
      <c r="C994" s="369" t="s">
        <v>3328</v>
      </c>
      <c r="D994" s="370"/>
      <c r="E994" s="925">
        <v>2</v>
      </c>
      <c r="F994" s="370" t="s">
        <v>3329</v>
      </c>
      <c r="G994" s="370" t="s">
        <v>2602</v>
      </c>
      <c r="H994" s="370"/>
      <c r="I994" s="363" t="s">
        <v>2700</v>
      </c>
      <c r="J994" s="363">
        <v>1700</v>
      </c>
      <c r="K994" s="326">
        <f>J994*E994</f>
        <v>3400</v>
      </c>
      <c r="L994" s="342"/>
      <c r="M994" s="364"/>
      <c r="N994" s="342"/>
      <c r="O994" s="364"/>
      <c r="P994" s="342"/>
      <c r="Q994" s="364"/>
      <c r="R994" s="342">
        <f>+E994</f>
        <v>2</v>
      </c>
      <c r="S994" s="364">
        <f t="shared" si="160"/>
        <v>3400</v>
      </c>
      <c r="T994" s="342"/>
      <c r="U994" s="364"/>
      <c r="V994" s="342"/>
      <c r="W994" s="364"/>
      <c r="X994" s="342"/>
      <c r="Y994" s="364"/>
      <c r="Z994" s="365"/>
      <c r="AA994" s="366"/>
      <c r="AB994" s="365"/>
      <c r="AC994" s="366"/>
      <c r="AD994" s="365"/>
      <c r="AE994" s="366"/>
      <c r="AF994" s="365"/>
      <c r="AG994" s="366"/>
      <c r="AH994" s="365"/>
      <c r="AI994" s="366"/>
    </row>
    <row r="995" spans="2:35" ht="22.5">
      <c r="B995" s="397"/>
      <c r="C995" s="369" t="s">
        <v>3330</v>
      </c>
      <c r="D995" s="370"/>
      <c r="E995" s="925">
        <v>10</v>
      </c>
      <c r="F995" s="370" t="s">
        <v>11</v>
      </c>
      <c r="G995" s="370" t="s">
        <v>2602</v>
      </c>
      <c r="H995" s="370"/>
      <c r="I995" s="363" t="s">
        <v>2700</v>
      </c>
      <c r="J995" s="363">
        <v>2600</v>
      </c>
      <c r="K995" s="326">
        <f>J995*E995</f>
        <v>26000</v>
      </c>
      <c r="L995" s="342"/>
      <c r="M995" s="364"/>
      <c r="N995" s="342"/>
      <c r="O995" s="364"/>
      <c r="P995" s="342"/>
      <c r="Q995" s="364"/>
      <c r="R995" s="342">
        <f>+E995</f>
        <v>10</v>
      </c>
      <c r="S995" s="364">
        <f t="shared" si="160"/>
        <v>26000</v>
      </c>
      <c r="T995" s="342"/>
      <c r="U995" s="364"/>
      <c r="V995" s="342"/>
      <c r="W995" s="364"/>
      <c r="X995" s="342"/>
      <c r="Y995" s="364"/>
      <c r="Z995" s="365"/>
      <c r="AA995" s="366"/>
      <c r="AB995" s="365"/>
      <c r="AC995" s="366"/>
      <c r="AD995" s="365"/>
      <c r="AE995" s="366"/>
      <c r="AF995" s="365"/>
      <c r="AG995" s="366"/>
      <c r="AH995" s="365"/>
      <c r="AI995" s="366"/>
    </row>
    <row r="996" spans="2:35" ht="22.5">
      <c r="B996" s="397"/>
      <c r="C996" s="369" t="s">
        <v>3331</v>
      </c>
      <c r="D996" s="370"/>
      <c r="E996" s="925">
        <v>1</v>
      </c>
      <c r="F996" s="370" t="s">
        <v>11</v>
      </c>
      <c r="G996" s="370" t="s">
        <v>2602</v>
      </c>
      <c r="H996" s="370"/>
      <c r="I996" s="363" t="s">
        <v>2700</v>
      </c>
      <c r="J996" s="363">
        <v>13920</v>
      </c>
      <c r="K996" s="326">
        <f>J996*E996</f>
        <v>13920</v>
      </c>
      <c r="L996" s="342"/>
      <c r="M996" s="364"/>
      <c r="N996" s="342"/>
      <c r="O996" s="364"/>
      <c r="P996" s="342"/>
      <c r="Q996" s="364"/>
      <c r="R996" s="342">
        <f>+E996</f>
        <v>1</v>
      </c>
      <c r="S996" s="364">
        <f t="shared" si="160"/>
        <v>13920</v>
      </c>
      <c r="T996" s="342"/>
      <c r="U996" s="364"/>
      <c r="V996" s="342"/>
      <c r="W996" s="364"/>
      <c r="X996" s="342"/>
      <c r="Y996" s="364"/>
      <c r="Z996" s="365"/>
      <c r="AA996" s="366"/>
      <c r="AB996" s="365"/>
      <c r="AC996" s="366"/>
      <c r="AD996" s="365"/>
      <c r="AE996" s="366"/>
      <c r="AF996" s="365"/>
      <c r="AG996" s="366"/>
      <c r="AH996" s="365"/>
      <c r="AI996" s="366"/>
    </row>
    <row r="997" spans="2:35">
      <c r="B997" s="120"/>
      <c r="C997" s="277"/>
      <c r="D997" s="328"/>
      <c r="E997" s="925"/>
      <c r="F997" s="328"/>
      <c r="G997" s="328"/>
      <c r="H997" s="329"/>
      <c r="I997" s="325"/>
      <c r="J997" s="542"/>
      <c r="K997" s="326"/>
      <c r="L997" s="330"/>
      <c r="M997" s="325"/>
      <c r="N997" s="330"/>
      <c r="O997" s="325"/>
      <c r="P997" s="330"/>
      <c r="Q997" s="325"/>
      <c r="R997" s="330"/>
      <c r="S997" s="325"/>
      <c r="T997" s="330"/>
      <c r="U997" s="325"/>
      <c r="V997" s="330"/>
      <c r="W997" s="325"/>
      <c r="X997" s="330"/>
      <c r="Y997" s="325"/>
      <c r="Z997" s="346"/>
      <c r="AA997" s="382"/>
      <c r="AB997" s="346"/>
      <c r="AC997" s="382"/>
      <c r="AD997" s="346"/>
      <c r="AE997" s="382"/>
      <c r="AF997" s="346"/>
      <c r="AG997" s="382"/>
      <c r="AH997" s="346"/>
      <c r="AI997" s="382"/>
    </row>
    <row r="998" spans="2:35">
      <c r="B998" s="120">
        <v>2600</v>
      </c>
      <c r="C998" s="432" t="s">
        <v>1414</v>
      </c>
      <c r="D998" s="120"/>
      <c r="E998" s="917">
        <f>+E999</f>
        <v>20265.39</v>
      </c>
      <c r="F998" s="120"/>
      <c r="G998" s="120"/>
      <c r="H998" s="120"/>
      <c r="I998" s="324"/>
      <c r="J998" s="325"/>
      <c r="K998" s="326">
        <f>+K999</f>
        <v>561116.3110999997</v>
      </c>
      <c r="L998" s="323">
        <f t="shared" ref="L998:AA999" si="161">+L999</f>
        <v>0</v>
      </c>
      <c r="M998" s="324">
        <f t="shared" si="161"/>
        <v>0</v>
      </c>
      <c r="N998" s="323">
        <f t="shared" si="161"/>
        <v>0</v>
      </c>
      <c r="O998" s="324">
        <f t="shared" si="161"/>
        <v>0</v>
      </c>
      <c r="P998" s="323">
        <f t="shared" si="161"/>
        <v>0</v>
      </c>
      <c r="Q998" s="324">
        <f t="shared" si="161"/>
        <v>0</v>
      </c>
      <c r="R998" s="323">
        <f t="shared" si="161"/>
        <v>3675</v>
      </c>
      <c r="S998" s="324">
        <f t="shared" si="161"/>
        <v>99225</v>
      </c>
      <c r="T998" s="323">
        <f t="shared" si="161"/>
        <v>0</v>
      </c>
      <c r="U998" s="324">
        <f t="shared" si="161"/>
        <v>0</v>
      </c>
      <c r="V998" s="323">
        <f t="shared" si="161"/>
        <v>922.38499999999999</v>
      </c>
      <c r="W998" s="324">
        <f t="shared" si="161"/>
        <v>23761.879365999983</v>
      </c>
      <c r="X998" s="323">
        <f t="shared" si="161"/>
        <v>5520.7699599999996</v>
      </c>
      <c r="Y998" s="324">
        <f t="shared" si="161"/>
        <v>161748.75771239997</v>
      </c>
      <c r="Z998" s="323">
        <f t="shared" si="161"/>
        <v>2767.1549599999998</v>
      </c>
      <c r="AA998" s="324">
        <f t="shared" si="161"/>
        <v>71285.637078399945</v>
      </c>
      <c r="AB998" s="323">
        <f t="shared" ref="AB998:AI999" si="162">+AB999</f>
        <v>1844.7699599999999</v>
      </c>
      <c r="AC998" s="324">
        <f t="shared" si="162"/>
        <v>47523.757712399958</v>
      </c>
      <c r="AD998" s="323">
        <f t="shared" si="162"/>
        <v>2054.34139</v>
      </c>
      <c r="AE998" s="324">
        <f t="shared" si="162"/>
        <v>68090.529179099947</v>
      </c>
      <c r="AF998" s="323">
        <f t="shared" si="162"/>
        <v>2558.5835299999999</v>
      </c>
      <c r="AG998" s="324">
        <f t="shared" si="162"/>
        <v>65718.865611699963</v>
      </c>
      <c r="AH998" s="323">
        <f t="shared" si="162"/>
        <v>922.38500999999997</v>
      </c>
      <c r="AI998" s="324">
        <f t="shared" si="162"/>
        <v>23761.889620899979</v>
      </c>
    </row>
    <row r="999" spans="2:35">
      <c r="B999" s="120">
        <v>261</v>
      </c>
      <c r="C999" s="432" t="s">
        <v>1414</v>
      </c>
      <c r="D999" s="120"/>
      <c r="E999" s="917">
        <f>+E1000</f>
        <v>20265.39</v>
      </c>
      <c r="F999" s="120"/>
      <c r="G999" s="120"/>
      <c r="H999" s="120"/>
      <c r="I999" s="324"/>
      <c r="J999" s="325"/>
      <c r="K999" s="326">
        <f>+K1000</f>
        <v>561116.3110999997</v>
      </c>
      <c r="L999" s="323">
        <f t="shared" si="161"/>
        <v>0</v>
      </c>
      <c r="M999" s="324">
        <f t="shared" si="161"/>
        <v>0</v>
      </c>
      <c r="N999" s="323">
        <f t="shared" si="161"/>
        <v>0</v>
      </c>
      <c r="O999" s="324">
        <f t="shared" si="161"/>
        <v>0</v>
      </c>
      <c r="P999" s="323">
        <f t="shared" si="161"/>
        <v>0</v>
      </c>
      <c r="Q999" s="324">
        <f t="shared" si="161"/>
        <v>0</v>
      </c>
      <c r="R999" s="323">
        <f t="shared" si="161"/>
        <v>3675</v>
      </c>
      <c r="S999" s="324">
        <f t="shared" si="161"/>
        <v>99225</v>
      </c>
      <c r="T999" s="323">
        <f t="shared" si="161"/>
        <v>0</v>
      </c>
      <c r="U999" s="324">
        <f t="shared" si="161"/>
        <v>0</v>
      </c>
      <c r="V999" s="323">
        <f t="shared" si="161"/>
        <v>922.38499999999999</v>
      </c>
      <c r="W999" s="324">
        <f t="shared" si="161"/>
        <v>23761.879365999983</v>
      </c>
      <c r="X999" s="323">
        <f t="shared" si="161"/>
        <v>5520.7699599999996</v>
      </c>
      <c r="Y999" s="324">
        <f t="shared" si="161"/>
        <v>161748.75771239997</v>
      </c>
      <c r="Z999" s="323">
        <f t="shared" si="161"/>
        <v>2767.1549599999998</v>
      </c>
      <c r="AA999" s="324">
        <f t="shared" si="161"/>
        <v>71285.637078399945</v>
      </c>
      <c r="AB999" s="323">
        <f t="shared" si="162"/>
        <v>1844.7699599999999</v>
      </c>
      <c r="AC999" s="324">
        <f t="shared" si="162"/>
        <v>47523.757712399958</v>
      </c>
      <c r="AD999" s="323">
        <f t="shared" si="162"/>
        <v>2054.34139</v>
      </c>
      <c r="AE999" s="324">
        <f t="shared" si="162"/>
        <v>68090.529179099947</v>
      </c>
      <c r="AF999" s="323">
        <f t="shared" si="162"/>
        <v>2558.5835299999999</v>
      </c>
      <c r="AG999" s="324">
        <f t="shared" si="162"/>
        <v>65718.865611699963</v>
      </c>
      <c r="AH999" s="323">
        <f t="shared" si="162"/>
        <v>922.38500999999997</v>
      </c>
      <c r="AI999" s="324">
        <f t="shared" si="162"/>
        <v>23761.889620899979</v>
      </c>
    </row>
    <row r="1000" spans="2:35">
      <c r="B1000" s="120">
        <v>26101</v>
      </c>
      <c r="C1000" s="432" t="s">
        <v>1414</v>
      </c>
      <c r="D1000" s="336"/>
      <c r="E1000" s="917">
        <f>SUM(E1001:E1004)</f>
        <v>20265.39</v>
      </c>
      <c r="F1000" s="336"/>
      <c r="G1000" s="336"/>
      <c r="H1000" s="336"/>
      <c r="I1000" s="324"/>
      <c r="J1000" s="325"/>
      <c r="K1000" s="326">
        <f t="shared" ref="K1000:AI1000" si="163">SUM(K1001:K1004)</f>
        <v>561116.3110999997</v>
      </c>
      <c r="L1000" s="323">
        <f t="shared" si="163"/>
        <v>0</v>
      </c>
      <c r="M1000" s="324">
        <f t="shared" si="163"/>
        <v>0</v>
      </c>
      <c r="N1000" s="323">
        <f t="shared" si="163"/>
        <v>0</v>
      </c>
      <c r="O1000" s="324">
        <f t="shared" si="163"/>
        <v>0</v>
      </c>
      <c r="P1000" s="323">
        <f t="shared" si="163"/>
        <v>0</v>
      </c>
      <c r="Q1000" s="324">
        <f t="shared" si="163"/>
        <v>0</v>
      </c>
      <c r="R1000" s="323">
        <f t="shared" si="163"/>
        <v>3675</v>
      </c>
      <c r="S1000" s="324">
        <f t="shared" si="163"/>
        <v>99225</v>
      </c>
      <c r="T1000" s="323">
        <f t="shared" si="163"/>
        <v>0</v>
      </c>
      <c r="U1000" s="324">
        <f t="shared" si="163"/>
        <v>0</v>
      </c>
      <c r="V1000" s="323">
        <f t="shared" si="163"/>
        <v>922.38499999999999</v>
      </c>
      <c r="W1000" s="324">
        <f t="shared" si="163"/>
        <v>23761.879365999983</v>
      </c>
      <c r="X1000" s="323">
        <f t="shared" si="163"/>
        <v>5520.7699599999996</v>
      </c>
      <c r="Y1000" s="324">
        <f t="shared" si="163"/>
        <v>161748.75771239997</v>
      </c>
      <c r="Z1000" s="323">
        <f t="shared" si="163"/>
        <v>2767.1549599999998</v>
      </c>
      <c r="AA1000" s="324">
        <f t="shared" si="163"/>
        <v>71285.637078399945</v>
      </c>
      <c r="AB1000" s="323">
        <f t="shared" si="163"/>
        <v>1844.7699599999999</v>
      </c>
      <c r="AC1000" s="324">
        <f t="shared" si="163"/>
        <v>47523.757712399958</v>
      </c>
      <c r="AD1000" s="323">
        <f t="shared" si="163"/>
        <v>2054.34139</v>
      </c>
      <c r="AE1000" s="324">
        <f t="shared" si="163"/>
        <v>68090.529179099947</v>
      </c>
      <c r="AF1000" s="323">
        <f t="shared" si="163"/>
        <v>2558.5835299999999</v>
      </c>
      <c r="AG1000" s="324">
        <f t="shared" si="163"/>
        <v>65718.865611699963</v>
      </c>
      <c r="AH1000" s="323">
        <f t="shared" si="163"/>
        <v>922.38500999999997</v>
      </c>
      <c r="AI1000" s="324">
        <f t="shared" si="163"/>
        <v>23761.889620899979</v>
      </c>
    </row>
    <row r="1001" spans="2:35">
      <c r="B1001" s="397"/>
      <c r="C1001" s="543" t="s">
        <v>3332</v>
      </c>
      <c r="D1001" s="398"/>
      <c r="E1001" s="925">
        <v>9993.39</v>
      </c>
      <c r="F1001" s="544" t="s">
        <v>3333</v>
      </c>
      <c r="G1001" s="545" t="s">
        <v>2663</v>
      </c>
      <c r="H1001" s="546"/>
      <c r="I1001" s="402" t="s">
        <v>2487</v>
      </c>
      <c r="J1001" s="401">
        <v>25.49</v>
      </c>
      <c r="K1001" s="326">
        <f>+E1001*J1001</f>
        <v>254731.51109999997</v>
      </c>
      <c r="L1001" s="323"/>
      <c r="M1001" s="547"/>
      <c r="N1001" s="323"/>
      <c r="O1001" s="547"/>
      <c r="P1001" s="323"/>
      <c r="Q1001" s="547"/>
      <c r="R1001" s="323"/>
      <c r="S1001" s="547"/>
      <c r="T1001" s="323"/>
      <c r="U1001" s="547"/>
      <c r="V1001" s="548">
        <v>713.81357000000003</v>
      </c>
      <c r="W1001" s="549">
        <f>V1001*J1001</f>
        <v>18195.107899300001</v>
      </c>
      <c r="X1001" s="548">
        <v>1427.6270999999999</v>
      </c>
      <c r="Y1001" s="549">
        <f>X1001*J1001</f>
        <v>36390.214778999994</v>
      </c>
      <c r="Z1001" s="548">
        <f>(1427.6271+V1001)</f>
        <v>2141.44067</v>
      </c>
      <c r="AA1001" s="549">
        <f>Z1001*J1001</f>
        <v>54585.322678299999</v>
      </c>
      <c r="AB1001" s="548">
        <v>1427.6270999999999</v>
      </c>
      <c r="AC1001" s="549">
        <f>AB1001*J1001</f>
        <v>36390.214778999994</v>
      </c>
      <c r="AD1001" s="548">
        <v>1427.6270999999999</v>
      </c>
      <c r="AE1001" s="549">
        <f>AD1001*J1001</f>
        <v>36390.214778999994</v>
      </c>
      <c r="AF1001" s="548">
        <v>2141.44067</v>
      </c>
      <c r="AG1001" s="549">
        <f>AF1001*J1001</f>
        <v>54585.322678299999</v>
      </c>
      <c r="AH1001" s="548">
        <v>713.81358</v>
      </c>
      <c r="AI1001" s="549">
        <f>AH1001*J1001+0.01</f>
        <v>18195.118154199998</v>
      </c>
    </row>
    <row r="1002" spans="2:35">
      <c r="B1002" s="397"/>
      <c r="C1002" s="543" t="s">
        <v>1422</v>
      </c>
      <c r="D1002" s="398"/>
      <c r="E1002" s="925">
        <v>2920</v>
      </c>
      <c r="F1002" s="544" t="s">
        <v>3333</v>
      </c>
      <c r="G1002" s="545" t="s">
        <v>2663</v>
      </c>
      <c r="H1002" s="546"/>
      <c r="I1002" s="402" t="s">
        <v>2487</v>
      </c>
      <c r="J1002" s="401">
        <v>26.689999999999912</v>
      </c>
      <c r="K1002" s="326">
        <f>+E1002*J1002</f>
        <v>77934.799999999741</v>
      </c>
      <c r="L1002" s="323"/>
      <c r="M1002" s="547"/>
      <c r="N1002" s="323"/>
      <c r="O1002" s="547"/>
      <c r="P1002" s="323"/>
      <c r="Q1002" s="547"/>
      <c r="R1002" s="323"/>
      <c r="S1002" s="547"/>
      <c r="T1002" s="323"/>
      <c r="U1002" s="547"/>
      <c r="V1002" s="548">
        <v>208.57142999999999</v>
      </c>
      <c r="W1002" s="549">
        <f>V1002*J1002</f>
        <v>5566.7714666999818</v>
      </c>
      <c r="X1002" s="548">
        <v>417.14285999999998</v>
      </c>
      <c r="Y1002" s="549">
        <f>X1002*J1002</f>
        <v>11133.542933399964</v>
      </c>
      <c r="Z1002" s="548">
        <f>(X1002+V1002)</f>
        <v>625.71429000000001</v>
      </c>
      <c r="AA1002" s="549">
        <f>Z1002*J1002</f>
        <v>16700.314400099945</v>
      </c>
      <c r="AB1002" s="548">
        <v>417.14285999999998</v>
      </c>
      <c r="AC1002" s="549">
        <f>AB1002*J1002</f>
        <v>11133.542933399964</v>
      </c>
      <c r="AD1002" s="548">
        <v>625.71429000000001</v>
      </c>
      <c r="AE1002" s="549">
        <f>AD1002*J1002</f>
        <v>16700.314400099945</v>
      </c>
      <c r="AF1002" s="548">
        <v>417.14285999999998</v>
      </c>
      <c r="AG1002" s="549">
        <f>AF1002*J1002</f>
        <v>11133.542933399964</v>
      </c>
      <c r="AH1002" s="548">
        <v>208.57142999999999</v>
      </c>
      <c r="AI1002" s="549">
        <f>AH1002*J1002</f>
        <v>5566.7714666999818</v>
      </c>
    </row>
    <row r="1003" spans="2:35">
      <c r="B1003" s="397"/>
      <c r="C1003" s="543" t="s">
        <v>3334</v>
      </c>
      <c r="D1003" s="398"/>
      <c r="E1003" s="925">
        <v>2</v>
      </c>
      <c r="F1003" s="544" t="s">
        <v>3333</v>
      </c>
      <c r="G1003" s="545" t="s">
        <v>2663</v>
      </c>
      <c r="H1003" s="546"/>
      <c r="I1003" s="402" t="s">
        <v>2487</v>
      </c>
      <c r="J1003" s="401">
        <v>15000</v>
      </c>
      <c r="K1003" s="326">
        <f>+E1003*J1003</f>
        <v>30000</v>
      </c>
      <c r="L1003" s="323"/>
      <c r="M1003" s="547"/>
      <c r="N1003" s="323"/>
      <c r="O1003" s="547"/>
      <c r="P1003" s="323"/>
      <c r="Q1003" s="547"/>
      <c r="R1003" s="323"/>
      <c r="S1003" s="547"/>
      <c r="T1003" s="323"/>
      <c r="U1003" s="547"/>
      <c r="V1003" s="548"/>
      <c r="W1003" s="549">
        <f>(V1003*J1003)</f>
        <v>0</v>
      </c>
      <c r="X1003" s="548">
        <v>1</v>
      </c>
      <c r="Y1003" s="549">
        <v>15000</v>
      </c>
      <c r="Z1003" s="548"/>
      <c r="AA1003" s="549">
        <f>(Z1003*J1003)</f>
        <v>0</v>
      </c>
      <c r="AB1003" s="548"/>
      <c r="AC1003" s="549"/>
      <c r="AD1003" s="548">
        <v>1</v>
      </c>
      <c r="AE1003" s="549">
        <v>15000</v>
      </c>
      <c r="AF1003" s="548"/>
      <c r="AG1003" s="549"/>
      <c r="AH1003" s="548"/>
      <c r="AI1003" s="549"/>
    </row>
    <row r="1004" spans="2:35" ht="22.5">
      <c r="B1004" s="397"/>
      <c r="C1004" s="359" t="s">
        <v>1414</v>
      </c>
      <c r="D1004" s="360"/>
      <c r="E1004" s="925">
        <v>7350</v>
      </c>
      <c r="F1004" s="360" t="s">
        <v>718</v>
      </c>
      <c r="G1004" s="360" t="s">
        <v>3256</v>
      </c>
      <c r="H1004" s="360"/>
      <c r="I1004" s="363" t="s">
        <v>2559</v>
      </c>
      <c r="J1004" s="363">
        <v>27</v>
      </c>
      <c r="K1004" s="326">
        <f>J1004*E1004</f>
        <v>198450</v>
      </c>
      <c r="L1004" s="330"/>
      <c r="M1004" s="363"/>
      <c r="N1004" s="330"/>
      <c r="O1004" s="363"/>
      <c r="P1004" s="367"/>
      <c r="Q1004" s="377"/>
      <c r="R1004" s="330">
        <v>3675</v>
      </c>
      <c r="S1004" s="363">
        <f>+J1004*R1004</f>
        <v>99225</v>
      </c>
      <c r="T1004" s="330"/>
      <c r="U1004" s="363"/>
      <c r="V1004" s="330"/>
      <c r="W1004" s="363"/>
      <c r="X1004" s="330">
        <v>3675</v>
      </c>
      <c r="Y1004" s="363">
        <f>+J1004*X1004</f>
        <v>99225</v>
      </c>
      <c r="Z1004" s="346"/>
      <c r="AA1004" s="407"/>
      <c r="AB1004" s="346"/>
      <c r="AC1004" s="407"/>
      <c r="AD1004" s="346"/>
      <c r="AE1004" s="407"/>
      <c r="AF1004" s="346"/>
      <c r="AG1004" s="407"/>
      <c r="AH1004" s="346"/>
      <c r="AI1004" s="407"/>
    </row>
    <row r="1005" spans="2:35">
      <c r="B1005" s="328"/>
      <c r="C1005" s="381"/>
      <c r="D1005" s="328"/>
      <c r="E1005" s="925"/>
      <c r="F1005" s="328"/>
      <c r="G1005" s="328"/>
      <c r="H1005" s="328"/>
      <c r="I1005" s="325"/>
      <c r="J1005" s="542"/>
      <c r="K1005" s="326"/>
      <c r="L1005" s="330"/>
      <c r="M1005" s="325"/>
      <c r="N1005" s="330"/>
      <c r="O1005" s="325"/>
      <c r="P1005" s="330"/>
      <c r="Q1005" s="325"/>
      <c r="R1005" s="330"/>
      <c r="S1005" s="325"/>
      <c r="T1005" s="330"/>
      <c r="U1005" s="325"/>
      <c r="V1005" s="330"/>
      <c r="W1005" s="325"/>
      <c r="X1005" s="330"/>
      <c r="Y1005" s="325"/>
      <c r="Z1005" s="346"/>
      <c r="AA1005" s="382"/>
      <c r="AB1005" s="346"/>
      <c r="AC1005" s="382"/>
      <c r="AD1005" s="346"/>
      <c r="AE1005" s="382"/>
      <c r="AF1005" s="346"/>
      <c r="AG1005" s="382"/>
      <c r="AH1005" s="346"/>
      <c r="AI1005" s="382"/>
    </row>
    <row r="1006" spans="2:35">
      <c r="B1006" s="120">
        <v>2700</v>
      </c>
      <c r="C1006" s="327" t="s">
        <v>1429</v>
      </c>
      <c r="D1006" s="120"/>
      <c r="E1006" s="917">
        <f>+E1007+E1026</f>
        <v>446</v>
      </c>
      <c r="F1006" s="120"/>
      <c r="G1006" s="120"/>
      <c r="H1006" s="120"/>
      <c r="I1006" s="324"/>
      <c r="J1006" s="325"/>
      <c r="K1006" s="326">
        <f t="shared" ref="K1006:AI1006" si="164">+K1007+K1026</f>
        <v>160137</v>
      </c>
      <c r="L1006" s="323">
        <f t="shared" si="164"/>
        <v>0</v>
      </c>
      <c r="M1006" s="324">
        <f t="shared" si="164"/>
        <v>0</v>
      </c>
      <c r="N1006" s="323">
        <f t="shared" si="164"/>
        <v>0</v>
      </c>
      <c r="O1006" s="324">
        <f t="shared" si="164"/>
        <v>0</v>
      </c>
      <c r="P1006" s="323">
        <f t="shared" si="164"/>
        <v>0</v>
      </c>
      <c r="Q1006" s="324">
        <f t="shared" si="164"/>
        <v>0</v>
      </c>
      <c r="R1006" s="323">
        <f t="shared" si="164"/>
        <v>152</v>
      </c>
      <c r="S1006" s="324">
        <f t="shared" si="164"/>
        <v>70469</v>
      </c>
      <c r="T1006" s="323">
        <f t="shared" si="164"/>
        <v>0</v>
      </c>
      <c r="U1006" s="324">
        <f t="shared" si="164"/>
        <v>0</v>
      </c>
      <c r="V1006" s="323">
        <f t="shared" si="164"/>
        <v>0</v>
      </c>
      <c r="W1006" s="324">
        <f t="shared" si="164"/>
        <v>0</v>
      </c>
      <c r="X1006" s="323">
        <f t="shared" si="164"/>
        <v>294</v>
      </c>
      <c r="Y1006" s="324">
        <f t="shared" si="164"/>
        <v>89668</v>
      </c>
      <c r="Z1006" s="323">
        <f t="shared" si="164"/>
        <v>0</v>
      </c>
      <c r="AA1006" s="324">
        <f t="shared" si="164"/>
        <v>0</v>
      </c>
      <c r="AB1006" s="323">
        <f t="shared" si="164"/>
        <v>0</v>
      </c>
      <c r="AC1006" s="324">
        <f t="shared" si="164"/>
        <v>0</v>
      </c>
      <c r="AD1006" s="323">
        <f t="shared" si="164"/>
        <v>0</v>
      </c>
      <c r="AE1006" s="324">
        <f t="shared" si="164"/>
        <v>0</v>
      </c>
      <c r="AF1006" s="323">
        <f t="shared" si="164"/>
        <v>0</v>
      </c>
      <c r="AG1006" s="324">
        <f t="shared" si="164"/>
        <v>0</v>
      </c>
      <c r="AH1006" s="323">
        <f t="shared" si="164"/>
        <v>0</v>
      </c>
      <c r="AI1006" s="324">
        <f t="shared" si="164"/>
        <v>0</v>
      </c>
    </row>
    <row r="1007" spans="2:35">
      <c r="B1007" s="120">
        <v>271</v>
      </c>
      <c r="C1007" s="322" t="s">
        <v>1430</v>
      </c>
      <c r="D1007" s="120"/>
      <c r="E1007" s="917">
        <f>+E1014</f>
        <v>387</v>
      </c>
      <c r="F1007" s="120"/>
      <c r="G1007" s="120"/>
      <c r="H1007" s="120"/>
      <c r="I1007" s="324"/>
      <c r="J1007" s="325"/>
      <c r="K1007" s="326">
        <f>+K1014</f>
        <v>145344</v>
      </c>
      <c r="L1007" s="323">
        <f t="shared" ref="L1007:AI1007" si="165">+L1014</f>
        <v>0</v>
      </c>
      <c r="M1007" s="324">
        <f t="shared" si="165"/>
        <v>0</v>
      </c>
      <c r="N1007" s="323">
        <f t="shared" si="165"/>
        <v>0</v>
      </c>
      <c r="O1007" s="324">
        <f t="shared" si="165"/>
        <v>0</v>
      </c>
      <c r="P1007" s="323">
        <f t="shared" si="165"/>
        <v>0</v>
      </c>
      <c r="Q1007" s="324">
        <f t="shared" si="165"/>
        <v>0</v>
      </c>
      <c r="R1007" s="323">
        <f t="shared" si="165"/>
        <v>95</v>
      </c>
      <c r="S1007" s="324">
        <f t="shared" si="165"/>
        <v>56316</v>
      </c>
      <c r="T1007" s="323">
        <f t="shared" si="165"/>
        <v>0</v>
      </c>
      <c r="U1007" s="324">
        <f t="shared" si="165"/>
        <v>0</v>
      </c>
      <c r="V1007" s="323">
        <f t="shared" si="165"/>
        <v>0</v>
      </c>
      <c r="W1007" s="324">
        <f t="shared" si="165"/>
        <v>0</v>
      </c>
      <c r="X1007" s="323">
        <f t="shared" si="165"/>
        <v>292</v>
      </c>
      <c r="Y1007" s="324">
        <f t="shared" si="165"/>
        <v>89028</v>
      </c>
      <c r="Z1007" s="323">
        <f t="shared" si="165"/>
        <v>0</v>
      </c>
      <c r="AA1007" s="324">
        <f t="shared" si="165"/>
        <v>0</v>
      </c>
      <c r="AB1007" s="323">
        <f t="shared" si="165"/>
        <v>0</v>
      </c>
      <c r="AC1007" s="324">
        <f t="shared" si="165"/>
        <v>0</v>
      </c>
      <c r="AD1007" s="323">
        <f t="shared" si="165"/>
        <v>0</v>
      </c>
      <c r="AE1007" s="324">
        <f t="shared" si="165"/>
        <v>0</v>
      </c>
      <c r="AF1007" s="323">
        <f t="shared" si="165"/>
        <v>0</v>
      </c>
      <c r="AG1007" s="324">
        <f t="shared" si="165"/>
        <v>0</v>
      </c>
      <c r="AH1007" s="323">
        <f t="shared" si="165"/>
        <v>0</v>
      </c>
      <c r="AI1007" s="324">
        <f t="shared" si="165"/>
        <v>0</v>
      </c>
    </row>
    <row r="1008" spans="2:35">
      <c r="B1008" s="328">
        <v>27101</v>
      </c>
      <c r="C1008" s="381" t="s">
        <v>245</v>
      </c>
      <c r="D1008" s="328"/>
      <c r="E1008" s="925"/>
      <c r="F1008" s="328"/>
      <c r="G1008" s="328"/>
      <c r="H1008" s="328"/>
      <c r="I1008" s="325"/>
      <c r="J1008" s="325"/>
      <c r="K1008" s="326"/>
      <c r="L1008" s="323"/>
      <c r="M1008" s="324"/>
      <c r="N1008" s="330"/>
      <c r="O1008" s="325"/>
      <c r="P1008" s="330"/>
      <c r="Q1008" s="325"/>
      <c r="R1008" s="330"/>
      <c r="S1008" s="325"/>
      <c r="T1008" s="330"/>
      <c r="U1008" s="325"/>
      <c r="V1008" s="330"/>
      <c r="W1008" s="325"/>
      <c r="X1008" s="330"/>
      <c r="Y1008" s="325"/>
      <c r="Z1008" s="346"/>
      <c r="AA1008" s="382"/>
      <c r="AB1008" s="346"/>
      <c r="AC1008" s="382"/>
      <c r="AD1008" s="346"/>
      <c r="AE1008" s="382"/>
      <c r="AF1008" s="346"/>
      <c r="AG1008" s="382"/>
      <c r="AH1008" s="346"/>
      <c r="AI1008" s="382"/>
    </row>
    <row r="1009" spans="2:35">
      <c r="B1009" s="328"/>
      <c r="C1009" s="381" t="s">
        <v>2756</v>
      </c>
      <c r="D1009" s="328"/>
      <c r="E1009" s="925"/>
      <c r="F1009" s="328"/>
      <c r="G1009" s="328"/>
      <c r="H1009" s="328"/>
      <c r="I1009" s="325"/>
      <c r="J1009" s="325"/>
      <c r="K1009" s="326"/>
      <c r="L1009" s="323"/>
      <c r="M1009" s="324"/>
      <c r="N1009" s="330"/>
      <c r="O1009" s="325"/>
      <c r="P1009" s="330"/>
      <c r="Q1009" s="325"/>
      <c r="R1009" s="330"/>
      <c r="S1009" s="325"/>
      <c r="T1009" s="330"/>
      <c r="U1009" s="325"/>
      <c r="V1009" s="330"/>
      <c r="W1009" s="325"/>
      <c r="X1009" s="330"/>
      <c r="Y1009" s="325"/>
      <c r="Z1009" s="346"/>
      <c r="AA1009" s="382"/>
      <c r="AB1009" s="346"/>
      <c r="AC1009" s="382"/>
      <c r="AD1009" s="346"/>
      <c r="AE1009" s="382"/>
      <c r="AF1009" s="346"/>
      <c r="AG1009" s="382"/>
      <c r="AH1009" s="346"/>
      <c r="AI1009" s="382"/>
    </row>
    <row r="1010" spans="2:35">
      <c r="B1010" s="120">
        <v>27102</v>
      </c>
      <c r="C1010" s="381" t="s">
        <v>3335</v>
      </c>
      <c r="D1010" s="328"/>
      <c r="E1010" s="925"/>
      <c r="F1010" s="328"/>
      <c r="G1010" s="328"/>
      <c r="H1010" s="328"/>
      <c r="I1010" s="325"/>
      <c r="J1010" s="325"/>
      <c r="K1010" s="326"/>
      <c r="L1010" s="323"/>
      <c r="M1010" s="324"/>
      <c r="N1010" s="330"/>
      <c r="O1010" s="325"/>
      <c r="P1010" s="330"/>
      <c r="Q1010" s="325"/>
      <c r="R1010" s="330"/>
      <c r="S1010" s="325"/>
      <c r="T1010" s="330"/>
      <c r="U1010" s="325"/>
      <c r="V1010" s="330"/>
      <c r="W1010" s="325"/>
      <c r="X1010" s="330"/>
      <c r="Y1010" s="325"/>
      <c r="Z1010" s="346"/>
      <c r="AA1010" s="382"/>
      <c r="AB1010" s="346"/>
      <c r="AC1010" s="382"/>
      <c r="AD1010" s="346"/>
      <c r="AE1010" s="382"/>
      <c r="AF1010" s="346"/>
      <c r="AG1010" s="382"/>
      <c r="AH1010" s="346"/>
      <c r="AI1010" s="382"/>
    </row>
    <row r="1011" spans="2:35">
      <c r="B1011" s="120"/>
      <c r="C1011" s="381" t="s">
        <v>2756</v>
      </c>
      <c r="D1011" s="328"/>
      <c r="E1011" s="925"/>
      <c r="F1011" s="328"/>
      <c r="G1011" s="328"/>
      <c r="H1011" s="328"/>
      <c r="I1011" s="325"/>
      <c r="J1011" s="325"/>
      <c r="K1011" s="326"/>
      <c r="L1011" s="323"/>
      <c r="M1011" s="324"/>
      <c r="N1011" s="330"/>
      <c r="O1011" s="325"/>
      <c r="P1011" s="330"/>
      <c r="Q1011" s="325"/>
      <c r="R1011" s="330"/>
      <c r="S1011" s="325"/>
      <c r="T1011" s="330"/>
      <c r="U1011" s="325"/>
      <c r="V1011" s="330"/>
      <c r="W1011" s="325"/>
      <c r="X1011" s="330"/>
      <c r="Y1011" s="325"/>
      <c r="Z1011" s="346"/>
      <c r="AA1011" s="382"/>
      <c r="AB1011" s="346"/>
      <c r="AC1011" s="382"/>
      <c r="AD1011" s="346"/>
      <c r="AE1011" s="382"/>
      <c r="AF1011" s="346"/>
      <c r="AG1011" s="382"/>
      <c r="AH1011" s="346"/>
      <c r="AI1011" s="382"/>
    </row>
    <row r="1012" spans="2:35">
      <c r="B1012" s="120">
        <v>27105</v>
      </c>
      <c r="C1012" s="381" t="s">
        <v>3336</v>
      </c>
      <c r="D1012" s="328"/>
      <c r="E1012" s="925"/>
      <c r="F1012" s="328"/>
      <c r="G1012" s="328"/>
      <c r="H1012" s="328"/>
      <c r="I1012" s="325"/>
      <c r="J1012" s="325"/>
      <c r="K1012" s="326"/>
      <c r="L1012" s="323"/>
      <c r="M1012" s="324"/>
      <c r="N1012" s="330"/>
      <c r="O1012" s="325"/>
      <c r="P1012" s="330"/>
      <c r="Q1012" s="325"/>
      <c r="R1012" s="330"/>
      <c r="S1012" s="325"/>
      <c r="T1012" s="330"/>
      <c r="U1012" s="325"/>
      <c r="V1012" s="330"/>
      <c r="W1012" s="325"/>
      <c r="X1012" s="330"/>
      <c r="Y1012" s="325"/>
      <c r="Z1012" s="346"/>
      <c r="AA1012" s="382"/>
      <c r="AB1012" s="346"/>
      <c r="AC1012" s="382"/>
      <c r="AD1012" s="346"/>
      <c r="AE1012" s="382"/>
      <c r="AF1012" s="346"/>
      <c r="AG1012" s="382"/>
      <c r="AH1012" s="346"/>
      <c r="AI1012" s="382"/>
    </row>
    <row r="1013" spans="2:35">
      <c r="B1013" s="120"/>
      <c r="C1013" s="381" t="s">
        <v>2756</v>
      </c>
      <c r="D1013" s="328"/>
      <c r="E1013" s="925"/>
      <c r="F1013" s="328"/>
      <c r="G1013" s="328"/>
      <c r="H1013" s="328"/>
      <c r="I1013" s="325"/>
      <c r="J1013" s="325"/>
      <c r="K1013" s="326"/>
      <c r="L1013" s="323"/>
      <c r="M1013" s="324"/>
      <c r="N1013" s="330"/>
      <c r="O1013" s="325"/>
      <c r="P1013" s="330"/>
      <c r="Q1013" s="325"/>
      <c r="R1013" s="330"/>
      <c r="S1013" s="325"/>
      <c r="T1013" s="330"/>
      <c r="U1013" s="325"/>
      <c r="V1013" s="330"/>
      <c r="W1013" s="325"/>
      <c r="X1013" s="330"/>
      <c r="Y1013" s="325"/>
      <c r="Z1013" s="346"/>
      <c r="AA1013" s="382"/>
      <c r="AB1013" s="346"/>
      <c r="AC1013" s="382"/>
      <c r="AD1013" s="346"/>
      <c r="AE1013" s="382"/>
      <c r="AF1013" s="346"/>
      <c r="AG1013" s="382"/>
      <c r="AH1013" s="346"/>
      <c r="AI1013" s="382"/>
    </row>
    <row r="1014" spans="2:35">
      <c r="B1014" s="120">
        <v>27106</v>
      </c>
      <c r="C1014" s="327" t="s">
        <v>1439</v>
      </c>
      <c r="D1014" s="120"/>
      <c r="E1014" s="917">
        <f>SUM(E1015:E1024)</f>
        <v>387</v>
      </c>
      <c r="F1014" s="120"/>
      <c r="G1014" s="120"/>
      <c r="H1014" s="120"/>
      <c r="I1014" s="324"/>
      <c r="J1014" s="325"/>
      <c r="K1014" s="326">
        <f t="shared" ref="K1014:AI1014" si="166">SUM(K1015:K1024)</f>
        <v>145344</v>
      </c>
      <c r="L1014" s="323">
        <f t="shared" si="166"/>
        <v>0</v>
      </c>
      <c r="M1014" s="324">
        <f t="shared" si="166"/>
        <v>0</v>
      </c>
      <c r="N1014" s="323">
        <f t="shared" si="166"/>
        <v>0</v>
      </c>
      <c r="O1014" s="324">
        <f t="shared" si="166"/>
        <v>0</v>
      </c>
      <c r="P1014" s="323">
        <f t="shared" si="166"/>
        <v>0</v>
      </c>
      <c r="Q1014" s="324">
        <f t="shared" si="166"/>
        <v>0</v>
      </c>
      <c r="R1014" s="323">
        <f t="shared" si="166"/>
        <v>95</v>
      </c>
      <c r="S1014" s="324">
        <f t="shared" si="166"/>
        <v>56316</v>
      </c>
      <c r="T1014" s="323">
        <f t="shared" si="166"/>
        <v>0</v>
      </c>
      <c r="U1014" s="324">
        <f t="shared" si="166"/>
        <v>0</v>
      </c>
      <c r="V1014" s="323">
        <f t="shared" si="166"/>
        <v>0</v>
      </c>
      <c r="W1014" s="324">
        <f t="shared" si="166"/>
        <v>0</v>
      </c>
      <c r="X1014" s="323">
        <f t="shared" si="166"/>
        <v>292</v>
      </c>
      <c r="Y1014" s="324">
        <f t="shared" si="166"/>
        <v>89028</v>
      </c>
      <c r="Z1014" s="323">
        <f t="shared" si="166"/>
        <v>0</v>
      </c>
      <c r="AA1014" s="324">
        <f t="shared" si="166"/>
        <v>0</v>
      </c>
      <c r="AB1014" s="323">
        <f t="shared" si="166"/>
        <v>0</v>
      </c>
      <c r="AC1014" s="324">
        <f t="shared" si="166"/>
        <v>0</v>
      </c>
      <c r="AD1014" s="323">
        <f t="shared" si="166"/>
        <v>0</v>
      </c>
      <c r="AE1014" s="324">
        <f t="shared" si="166"/>
        <v>0</v>
      </c>
      <c r="AF1014" s="323">
        <f t="shared" si="166"/>
        <v>0</v>
      </c>
      <c r="AG1014" s="324">
        <f t="shared" si="166"/>
        <v>0</v>
      </c>
      <c r="AH1014" s="323">
        <f t="shared" si="166"/>
        <v>0</v>
      </c>
      <c r="AI1014" s="324">
        <f t="shared" si="166"/>
        <v>0</v>
      </c>
    </row>
    <row r="1015" spans="2:35">
      <c r="B1015" s="397"/>
      <c r="C1015" s="485" t="s">
        <v>1450</v>
      </c>
      <c r="D1015" s="550"/>
      <c r="E1015" s="927">
        <v>54</v>
      </c>
      <c r="F1015" s="398" t="s">
        <v>108</v>
      </c>
      <c r="G1015" s="550" t="s">
        <v>2663</v>
      </c>
      <c r="H1015" s="550"/>
      <c r="I1015" s="402" t="s">
        <v>2487</v>
      </c>
      <c r="J1015" s="549">
        <v>380</v>
      </c>
      <c r="K1015" s="326">
        <f>E1015*J1015</f>
        <v>20520</v>
      </c>
      <c r="L1015" s="339"/>
      <c r="M1015" s="551"/>
      <c r="N1015" s="339"/>
      <c r="O1015" s="551"/>
      <c r="P1015" s="341"/>
      <c r="Q1015" s="551"/>
      <c r="R1015" s="341"/>
      <c r="S1015" s="551"/>
      <c r="T1015" s="341"/>
      <c r="U1015" s="551"/>
      <c r="V1015" s="330"/>
      <c r="W1015" s="402"/>
      <c r="X1015" s="341">
        <v>54</v>
      </c>
      <c r="Y1015" s="551">
        <f>(X1015*J1015)</f>
        <v>20520</v>
      </c>
      <c r="Z1015" s="341"/>
      <c r="AA1015" s="551"/>
      <c r="AB1015" s="341"/>
      <c r="AC1015" s="551"/>
      <c r="AD1015" s="341"/>
      <c r="AE1015" s="551"/>
      <c r="AF1015" s="341"/>
      <c r="AG1015" s="551"/>
      <c r="AH1015" s="341"/>
      <c r="AI1015" s="551"/>
    </row>
    <row r="1016" spans="2:35">
      <c r="B1016" s="397"/>
      <c r="C1016" s="485" t="s">
        <v>1451</v>
      </c>
      <c r="D1016" s="550"/>
      <c r="E1016" s="927">
        <v>69</v>
      </c>
      <c r="F1016" s="398" t="s">
        <v>108</v>
      </c>
      <c r="G1016" s="550" t="s">
        <v>2663</v>
      </c>
      <c r="H1016" s="550"/>
      <c r="I1016" s="402" t="s">
        <v>2487</v>
      </c>
      <c r="J1016" s="549">
        <v>380</v>
      </c>
      <c r="K1016" s="326">
        <f>E1016*J1016</f>
        <v>26220</v>
      </c>
      <c r="L1016" s="339"/>
      <c r="M1016" s="551"/>
      <c r="N1016" s="339"/>
      <c r="O1016" s="551"/>
      <c r="P1016" s="341"/>
      <c r="Q1016" s="551"/>
      <c r="R1016" s="341"/>
      <c r="S1016" s="551"/>
      <c r="T1016" s="341"/>
      <c r="U1016" s="551"/>
      <c r="V1016" s="330"/>
      <c r="W1016" s="402"/>
      <c r="X1016" s="341">
        <v>69</v>
      </c>
      <c r="Y1016" s="551">
        <f t="shared" ref="Y1016:Y1017" si="167">(X1016*J1016)</f>
        <v>26220</v>
      </c>
      <c r="Z1016" s="341"/>
      <c r="AA1016" s="551"/>
      <c r="AB1016" s="341"/>
      <c r="AC1016" s="551"/>
      <c r="AD1016" s="341"/>
      <c r="AE1016" s="551"/>
      <c r="AF1016" s="341"/>
      <c r="AG1016" s="551"/>
      <c r="AH1016" s="341"/>
      <c r="AI1016" s="551"/>
    </row>
    <row r="1017" spans="2:35">
      <c r="B1017" s="397"/>
      <c r="C1017" s="485" t="s">
        <v>3337</v>
      </c>
      <c r="D1017" s="399"/>
      <c r="E1017" s="927">
        <v>6</v>
      </c>
      <c r="F1017" s="398" t="s">
        <v>108</v>
      </c>
      <c r="G1017" s="550" t="s">
        <v>2663</v>
      </c>
      <c r="H1017" s="399"/>
      <c r="I1017" s="402" t="s">
        <v>2487</v>
      </c>
      <c r="J1017" s="549">
        <v>420</v>
      </c>
      <c r="K1017" s="326">
        <f>E1017*J1017</f>
        <v>2520</v>
      </c>
      <c r="L1017" s="342"/>
      <c r="M1017" s="540"/>
      <c r="N1017" s="342"/>
      <c r="O1017" s="540"/>
      <c r="P1017" s="342"/>
      <c r="Q1017" s="540"/>
      <c r="R1017" s="342"/>
      <c r="S1017" s="540"/>
      <c r="T1017" s="342"/>
      <c r="U1017" s="540"/>
      <c r="V1017" s="330"/>
      <c r="W1017" s="402"/>
      <c r="X1017" s="342">
        <v>6</v>
      </c>
      <c r="Y1017" s="551">
        <f t="shared" si="167"/>
        <v>2520</v>
      </c>
      <c r="Z1017" s="365"/>
      <c r="AA1017" s="552"/>
      <c r="AB1017" s="365"/>
      <c r="AC1017" s="552"/>
      <c r="AD1017" s="365"/>
      <c r="AE1017" s="552"/>
      <c r="AF1017" s="365"/>
      <c r="AG1017" s="552"/>
      <c r="AH1017" s="365"/>
      <c r="AI1017" s="552"/>
    </row>
    <row r="1018" spans="2:35" ht="22.5">
      <c r="B1018" s="397"/>
      <c r="C1018" s="553" t="s">
        <v>3338</v>
      </c>
      <c r="D1018" s="360"/>
      <c r="E1018" s="925">
        <v>6</v>
      </c>
      <c r="F1018" s="360" t="s">
        <v>11</v>
      </c>
      <c r="G1018" s="360" t="s">
        <v>3256</v>
      </c>
      <c r="H1018" s="360"/>
      <c r="I1018" s="363" t="s">
        <v>2559</v>
      </c>
      <c r="J1018" s="363">
        <v>638</v>
      </c>
      <c r="K1018" s="326">
        <f>J1018*E1018</f>
        <v>3828</v>
      </c>
      <c r="L1018" s="330"/>
      <c r="M1018" s="363"/>
      <c r="N1018" s="330"/>
      <c r="O1018" s="363"/>
      <c r="P1018" s="330"/>
      <c r="Q1018" s="363"/>
      <c r="R1018" s="421"/>
      <c r="S1018" s="554"/>
      <c r="T1018" s="330"/>
      <c r="U1018" s="363"/>
      <c r="V1018" s="367"/>
      <c r="W1018" s="377"/>
      <c r="X1018" s="330">
        <f>+E1018</f>
        <v>6</v>
      </c>
      <c r="Y1018" s="363">
        <f>+J1018*X1018</f>
        <v>3828</v>
      </c>
      <c r="Z1018" s="346"/>
      <c r="AA1018" s="407"/>
      <c r="AB1018" s="346"/>
      <c r="AC1018" s="407"/>
      <c r="AD1018" s="346"/>
      <c r="AE1018" s="407"/>
      <c r="AF1018" s="346"/>
      <c r="AG1018" s="407"/>
      <c r="AH1018" s="346"/>
      <c r="AI1018" s="407"/>
    </row>
    <row r="1019" spans="2:35" ht="22.5">
      <c r="B1019" s="397"/>
      <c r="C1019" s="553" t="s">
        <v>3339</v>
      </c>
      <c r="D1019" s="360"/>
      <c r="E1019" s="925">
        <v>100</v>
      </c>
      <c r="F1019" s="360" t="s">
        <v>11</v>
      </c>
      <c r="G1019" s="360" t="s">
        <v>3256</v>
      </c>
      <c r="H1019" s="360"/>
      <c r="I1019" s="363" t="s">
        <v>2559</v>
      </c>
      <c r="J1019" s="363">
        <v>150</v>
      </c>
      <c r="K1019" s="326">
        <f>J1019*E1019</f>
        <v>15000</v>
      </c>
      <c r="L1019" s="330"/>
      <c r="M1019" s="363"/>
      <c r="N1019" s="330"/>
      <c r="O1019" s="363"/>
      <c r="P1019" s="330"/>
      <c r="Q1019" s="363"/>
      <c r="R1019" s="421"/>
      <c r="S1019" s="554"/>
      <c r="T1019" s="330"/>
      <c r="U1019" s="363"/>
      <c r="V1019" s="367"/>
      <c r="W1019" s="377"/>
      <c r="X1019" s="330">
        <f>+E1019</f>
        <v>100</v>
      </c>
      <c r="Y1019" s="363">
        <f t="shared" ref="Y1019:Y1021" si="168">+J1019*X1019</f>
        <v>15000</v>
      </c>
      <c r="Z1019" s="346"/>
      <c r="AA1019" s="407"/>
      <c r="AB1019" s="346"/>
      <c r="AC1019" s="407"/>
      <c r="AD1019" s="346"/>
      <c r="AE1019" s="407"/>
      <c r="AF1019" s="346"/>
      <c r="AG1019" s="407"/>
      <c r="AH1019" s="346"/>
      <c r="AI1019" s="407"/>
    </row>
    <row r="1020" spans="2:35" ht="22.5">
      <c r="B1020" s="397"/>
      <c r="C1020" s="553" t="s">
        <v>3340</v>
      </c>
      <c r="D1020" s="360"/>
      <c r="E1020" s="925">
        <v>54</v>
      </c>
      <c r="F1020" s="360" t="s">
        <v>11</v>
      </c>
      <c r="G1020" s="360" t="s">
        <v>3256</v>
      </c>
      <c r="H1020" s="360"/>
      <c r="I1020" s="363" t="s">
        <v>2559</v>
      </c>
      <c r="J1020" s="363">
        <v>360</v>
      </c>
      <c r="K1020" s="326">
        <f>J1020*E1020</f>
        <v>19440</v>
      </c>
      <c r="L1020" s="330"/>
      <c r="M1020" s="363"/>
      <c r="N1020" s="330"/>
      <c r="O1020" s="363"/>
      <c r="P1020" s="330"/>
      <c r="Q1020" s="363"/>
      <c r="R1020" s="421"/>
      <c r="S1020" s="554"/>
      <c r="T1020" s="330"/>
      <c r="U1020" s="363"/>
      <c r="V1020" s="367"/>
      <c r="W1020" s="377"/>
      <c r="X1020" s="330">
        <f>+E1020</f>
        <v>54</v>
      </c>
      <c r="Y1020" s="363">
        <f t="shared" si="168"/>
        <v>19440</v>
      </c>
      <c r="Z1020" s="346"/>
      <c r="AA1020" s="407"/>
      <c r="AB1020" s="346"/>
      <c r="AC1020" s="407"/>
      <c r="AD1020" s="346"/>
      <c r="AE1020" s="407"/>
      <c r="AF1020" s="346"/>
      <c r="AG1020" s="407"/>
      <c r="AH1020" s="346"/>
      <c r="AI1020" s="407"/>
    </row>
    <row r="1021" spans="2:35" ht="22.5">
      <c r="B1021" s="397"/>
      <c r="C1021" s="555" t="s">
        <v>3341</v>
      </c>
      <c r="D1021" s="356"/>
      <c r="E1021" s="925">
        <v>3</v>
      </c>
      <c r="F1021" s="356" t="s">
        <v>40</v>
      </c>
      <c r="G1021" s="356" t="s">
        <v>3256</v>
      </c>
      <c r="H1021" s="356"/>
      <c r="I1021" s="363" t="s">
        <v>2559</v>
      </c>
      <c r="J1021" s="363">
        <v>500</v>
      </c>
      <c r="K1021" s="326">
        <f>J1021*E1021</f>
        <v>1500</v>
      </c>
      <c r="L1021" s="342"/>
      <c r="M1021" s="364"/>
      <c r="N1021" s="342"/>
      <c r="O1021" s="364"/>
      <c r="P1021" s="342"/>
      <c r="Q1021" s="364"/>
      <c r="R1021" s="342"/>
      <c r="S1021" s="364"/>
      <c r="T1021" s="342"/>
      <c r="U1021" s="364"/>
      <c r="V1021" s="342"/>
      <c r="W1021" s="364"/>
      <c r="X1021" s="342">
        <v>3</v>
      </c>
      <c r="Y1021" s="363">
        <f t="shared" si="168"/>
        <v>1500</v>
      </c>
      <c r="Z1021" s="365"/>
      <c r="AA1021" s="366"/>
      <c r="AB1021" s="365"/>
      <c r="AC1021" s="366"/>
      <c r="AD1021" s="365"/>
      <c r="AE1021" s="366"/>
      <c r="AF1021" s="365"/>
      <c r="AG1021" s="366"/>
      <c r="AH1021" s="365"/>
      <c r="AI1021" s="366"/>
    </row>
    <row r="1022" spans="2:35" ht="22.5">
      <c r="B1022" s="397"/>
      <c r="C1022" s="369" t="s">
        <v>1452</v>
      </c>
      <c r="D1022" s="370"/>
      <c r="E1022" s="925">
        <v>64</v>
      </c>
      <c r="F1022" s="370" t="s">
        <v>11</v>
      </c>
      <c r="G1022" s="370" t="s">
        <v>2602</v>
      </c>
      <c r="H1022" s="370"/>
      <c r="I1022" s="363" t="s">
        <v>2700</v>
      </c>
      <c r="J1022" s="363">
        <v>595</v>
      </c>
      <c r="K1022" s="326">
        <f>J1022*E1022</f>
        <v>38080</v>
      </c>
      <c r="L1022" s="342"/>
      <c r="M1022" s="364"/>
      <c r="N1022" s="342"/>
      <c r="O1022" s="364"/>
      <c r="P1022" s="342"/>
      <c r="Q1022" s="364"/>
      <c r="R1022" s="342">
        <v>64</v>
      </c>
      <c r="S1022" s="364">
        <f>R1022*J1022</f>
        <v>38080</v>
      </c>
      <c r="T1022" s="342"/>
      <c r="U1022" s="364"/>
      <c r="V1022" s="342"/>
      <c r="W1022" s="364"/>
      <c r="X1022" s="342"/>
      <c r="Y1022" s="364"/>
      <c r="Z1022" s="365"/>
      <c r="AA1022" s="366"/>
      <c r="AB1022" s="365"/>
      <c r="AC1022" s="366"/>
      <c r="AD1022" s="365"/>
      <c r="AE1022" s="366"/>
      <c r="AF1022" s="365"/>
      <c r="AG1022" s="366"/>
      <c r="AH1022" s="365"/>
      <c r="AI1022" s="366"/>
    </row>
    <row r="1023" spans="2:35">
      <c r="B1023" s="397"/>
      <c r="C1023" s="556" t="s">
        <v>3342</v>
      </c>
      <c r="D1023" s="556"/>
      <c r="E1023" s="925">
        <v>25</v>
      </c>
      <c r="F1023" s="373" t="s">
        <v>56</v>
      </c>
      <c r="G1023" s="373" t="s">
        <v>2609</v>
      </c>
      <c r="H1023" s="373"/>
      <c r="I1023" s="374" t="s">
        <v>2487</v>
      </c>
      <c r="J1023" s="374">
        <v>560</v>
      </c>
      <c r="K1023" s="326">
        <f>E1023*J1023</f>
        <v>14000</v>
      </c>
      <c r="L1023" s="342"/>
      <c r="M1023" s="375"/>
      <c r="N1023" s="557"/>
      <c r="O1023" s="377"/>
      <c r="P1023" s="342"/>
      <c r="Q1023" s="375"/>
      <c r="R1023" s="342">
        <v>25</v>
      </c>
      <c r="S1023" s="375">
        <v>14000</v>
      </c>
      <c r="T1023" s="342"/>
      <c r="U1023" s="375"/>
      <c r="V1023" s="342"/>
      <c r="W1023" s="375"/>
      <c r="X1023" s="342"/>
      <c r="Y1023" s="375"/>
      <c r="Z1023" s="365"/>
      <c r="AA1023" s="378"/>
      <c r="AB1023" s="365"/>
      <c r="AC1023" s="378"/>
      <c r="AD1023" s="365"/>
      <c r="AE1023" s="378"/>
      <c r="AF1023" s="365"/>
      <c r="AG1023" s="378"/>
      <c r="AH1023" s="365"/>
      <c r="AI1023" s="378"/>
    </row>
    <row r="1024" spans="2:35">
      <c r="B1024" s="397"/>
      <c r="C1024" s="556" t="s">
        <v>3343</v>
      </c>
      <c r="D1024" s="556"/>
      <c r="E1024" s="925">
        <v>6</v>
      </c>
      <c r="F1024" s="373" t="s">
        <v>56</v>
      </c>
      <c r="G1024" s="373" t="s">
        <v>2609</v>
      </c>
      <c r="H1024" s="373"/>
      <c r="I1024" s="374" t="s">
        <v>2487</v>
      </c>
      <c r="J1024" s="374">
        <v>706</v>
      </c>
      <c r="K1024" s="326">
        <f>E1024*J1024</f>
        <v>4236</v>
      </c>
      <c r="L1024" s="342"/>
      <c r="M1024" s="375"/>
      <c r="N1024" s="557"/>
      <c r="O1024" s="377"/>
      <c r="P1024" s="342"/>
      <c r="Q1024" s="375"/>
      <c r="R1024" s="342">
        <v>6</v>
      </c>
      <c r="S1024" s="375">
        <v>4236</v>
      </c>
      <c r="T1024" s="342"/>
      <c r="U1024" s="375"/>
      <c r="V1024" s="342"/>
      <c r="W1024" s="375"/>
      <c r="X1024" s="342"/>
      <c r="Y1024" s="375"/>
      <c r="Z1024" s="365"/>
      <c r="AA1024" s="378"/>
      <c r="AB1024" s="365"/>
      <c r="AC1024" s="378"/>
      <c r="AD1024" s="365"/>
      <c r="AE1024" s="378"/>
      <c r="AF1024" s="365"/>
      <c r="AG1024" s="378"/>
      <c r="AH1024" s="365"/>
      <c r="AI1024" s="378"/>
    </row>
    <row r="1025" spans="2:35">
      <c r="B1025" s="120"/>
      <c r="C1025" s="381"/>
      <c r="D1025" s="328"/>
      <c r="E1025" s="925"/>
      <c r="F1025" s="328"/>
      <c r="G1025" s="328"/>
      <c r="H1025" s="328"/>
      <c r="I1025" s="325"/>
      <c r="J1025" s="325"/>
      <c r="K1025" s="326"/>
      <c r="L1025" s="330"/>
      <c r="M1025" s="325"/>
      <c r="N1025" s="330"/>
      <c r="O1025" s="325"/>
      <c r="P1025" s="330"/>
      <c r="Q1025" s="325"/>
      <c r="R1025" s="330"/>
      <c r="S1025" s="325"/>
      <c r="T1025" s="330"/>
      <c r="U1025" s="325"/>
      <c r="V1025" s="330"/>
      <c r="W1025" s="325"/>
      <c r="X1025" s="330"/>
      <c r="Y1025" s="325"/>
      <c r="Z1025" s="346"/>
      <c r="AA1025" s="382"/>
      <c r="AB1025" s="346"/>
      <c r="AC1025" s="382"/>
      <c r="AD1025" s="346"/>
      <c r="AE1025" s="382"/>
      <c r="AF1025" s="346"/>
      <c r="AG1025" s="382"/>
      <c r="AH1025" s="346"/>
      <c r="AI1025" s="382"/>
    </row>
    <row r="1026" spans="2:35">
      <c r="B1026" s="461">
        <v>272</v>
      </c>
      <c r="C1026" s="558" t="s">
        <v>3344</v>
      </c>
      <c r="D1026" s="463"/>
      <c r="E1026" s="917">
        <f>+E1027+E1030+E1037</f>
        <v>59</v>
      </c>
      <c r="F1026" s="463"/>
      <c r="G1026" s="463"/>
      <c r="H1026" s="463"/>
      <c r="I1026" s="559"/>
      <c r="J1026" s="325"/>
      <c r="K1026" s="326">
        <f t="shared" ref="K1026:AI1026" si="169">+K1027+K1030+K1037</f>
        <v>14793</v>
      </c>
      <c r="L1026" s="323">
        <f t="shared" si="169"/>
        <v>0</v>
      </c>
      <c r="M1026" s="324">
        <f t="shared" si="169"/>
        <v>0</v>
      </c>
      <c r="N1026" s="323">
        <f t="shared" si="169"/>
        <v>0</v>
      </c>
      <c r="O1026" s="324">
        <f t="shared" si="169"/>
        <v>0</v>
      </c>
      <c r="P1026" s="323">
        <f t="shared" si="169"/>
        <v>0</v>
      </c>
      <c r="Q1026" s="324">
        <f t="shared" si="169"/>
        <v>0</v>
      </c>
      <c r="R1026" s="323">
        <f t="shared" si="169"/>
        <v>57</v>
      </c>
      <c r="S1026" s="324">
        <f t="shared" si="169"/>
        <v>14153</v>
      </c>
      <c r="T1026" s="323">
        <f t="shared" si="169"/>
        <v>0</v>
      </c>
      <c r="U1026" s="324">
        <f t="shared" si="169"/>
        <v>0</v>
      </c>
      <c r="V1026" s="323">
        <f t="shared" si="169"/>
        <v>0</v>
      </c>
      <c r="W1026" s="324">
        <f t="shared" si="169"/>
        <v>0</v>
      </c>
      <c r="X1026" s="323">
        <f t="shared" si="169"/>
        <v>2</v>
      </c>
      <c r="Y1026" s="324">
        <f t="shared" si="169"/>
        <v>640</v>
      </c>
      <c r="Z1026" s="323">
        <f t="shared" si="169"/>
        <v>0</v>
      </c>
      <c r="AA1026" s="324">
        <f t="shared" si="169"/>
        <v>0</v>
      </c>
      <c r="AB1026" s="323">
        <f t="shared" si="169"/>
        <v>0</v>
      </c>
      <c r="AC1026" s="324">
        <f t="shared" si="169"/>
        <v>0</v>
      </c>
      <c r="AD1026" s="323">
        <f t="shared" si="169"/>
        <v>0</v>
      </c>
      <c r="AE1026" s="324">
        <f t="shared" si="169"/>
        <v>0</v>
      </c>
      <c r="AF1026" s="323">
        <f t="shared" si="169"/>
        <v>0</v>
      </c>
      <c r="AG1026" s="324">
        <f t="shared" si="169"/>
        <v>0</v>
      </c>
      <c r="AH1026" s="323">
        <f t="shared" si="169"/>
        <v>0</v>
      </c>
      <c r="AI1026" s="324">
        <f t="shared" si="169"/>
        <v>0</v>
      </c>
    </row>
    <row r="1027" spans="2:35">
      <c r="B1027" s="120">
        <v>27203</v>
      </c>
      <c r="C1027" s="322" t="s">
        <v>1457</v>
      </c>
      <c r="D1027" s="120"/>
      <c r="E1027" s="917">
        <f>SUM(E1028:E1029)</f>
        <v>2</v>
      </c>
      <c r="F1027" s="120"/>
      <c r="G1027" s="120"/>
      <c r="H1027" s="120"/>
      <c r="I1027" s="324"/>
      <c r="J1027" s="325"/>
      <c r="K1027" s="326">
        <f t="shared" ref="K1027:AI1027" si="170">SUM(K1028:K1029)</f>
        <v>640</v>
      </c>
      <c r="L1027" s="323">
        <f t="shared" si="170"/>
        <v>0</v>
      </c>
      <c r="M1027" s="324">
        <f t="shared" si="170"/>
        <v>0</v>
      </c>
      <c r="N1027" s="323">
        <f t="shared" si="170"/>
        <v>0</v>
      </c>
      <c r="O1027" s="324">
        <f t="shared" si="170"/>
        <v>0</v>
      </c>
      <c r="P1027" s="323">
        <f t="shared" si="170"/>
        <v>0</v>
      </c>
      <c r="Q1027" s="324">
        <f t="shared" si="170"/>
        <v>0</v>
      </c>
      <c r="R1027" s="323">
        <f t="shared" si="170"/>
        <v>0</v>
      </c>
      <c r="S1027" s="324">
        <f t="shared" si="170"/>
        <v>0</v>
      </c>
      <c r="T1027" s="323">
        <f t="shared" si="170"/>
        <v>0</v>
      </c>
      <c r="U1027" s="324">
        <f t="shared" si="170"/>
        <v>0</v>
      </c>
      <c r="V1027" s="323">
        <f t="shared" si="170"/>
        <v>0</v>
      </c>
      <c r="W1027" s="324">
        <f t="shared" si="170"/>
        <v>0</v>
      </c>
      <c r="X1027" s="323">
        <f t="shared" si="170"/>
        <v>2</v>
      </c>
      <c r="Y1027" s="324">
        <f t="shared" si="170"/>
        <v>640</v>
      </c>
      <c r="Z1027" s="323">
        <f t="shared" si="170"/>
        <v>0</v>
      </c>
      <c r="AA1027" s="324">
        <f t="shared" si="170"/>
        <v>0</v>
      </c>
      <c r="AB1027" s="323">
        <f t="shared" si="170"/>
        <v>0</v>
      </c>
      <c r="AC1027" s="324">
        <f t="shared" si="170"/>
        <v>0</v>
      </c>
      <c r="AD1027" s="323">
        <f t="shared" si="170"/>
        <v>0</v>
      </c>
      <c r="AE1027" s="324">
        <f t="shared" si="170"/>
        <v>0</v>
      </c>
      <c r="AF1027" s="323">
        <f t="shared" si="170"/>
        <v>0</v>
      </c>
      <c r="AG1027" s="324">
        <f t="shared" si="170"/>
        <v>0</v>
      </c>
      <c r="AH1027" s="323">
        <f t="shared" si="170"/>
        <v>0</v>
      </c>
      <c r="AI1027" s="324">
        <f t="shared" si="170"/>
        <v>0</v>
      </c>
    </row>
    <row r="1028" spans="2:35" ht="22.5">
      <c r="B1028" s="397"/>
      <c r="C1028" s="369" t="s">
        <v>1459</v>
      </c>
      <c r="D1028" s="370"/>
      <c r="E1028" s="925">
        <v>2</v>
      </c>
      <c r="F1028" s="370" t="s">
        <v>306</v>
      </c>
      <c r="G1028" s="370" t="s">
        <v>2602</v>
      </c>
      <c r="H1028" s="370"/>
      <c r="I1028" s="363" t="s">
        <v>2700</v>
      </c>
      <c r="J1028" s="363">
        <v>320</v>
      </c>
      <c r="K1028" s="326">
        <f>E1028*J1028</f>
        <v>640</v>
      </c>
      <c r="L1028" s="342"/>
      <c r="M1028" s="364"/>
      <c r="N1028" s="342"/>
      <c r="O1028" s="364"/>
      <c r="P1028" s="342"/>
      <c r="Q1028" s="364"/>
      <c r="R1028" s="342"/>
      <c r="S1028" s="364"/>
      <c r="T1028" s="342"/>
      <c r="U1028" s="364"/>
      <c r="V1028" s="342"/>
      <c r="W1028" s="364"/>
      <c r="X1028" s="342">
        <v>2</v>
      </c>
      <c r="Y1028" s="364">
        <f>X1028*J1028</f>
        <v>640</v>
      </c>
      <c r="Z1028" s="365"/>
      <c r="AA1028" s="366"/>
      <c r="AB1028" s="365"/>
      <c r="AC1028" s="366"/>
      <c r="AD1028" s="365"/>
      <c r="AE1028" s="366"/>
      <c r="AF1028" s="365"/>
      <c r="AG1028" s="366"/>
      <c r="AH1028" s="365"/>
      <c r="AI1028" s="366"/>
    </row>
    <row r="1029" spans="2:35">
      <c r="B1029" s="120"/>
      <c r="C1029" s="322"/>
      <c r="D1029" s="120"/>
      <c r="E1029" s="917"/>
      <c r="F1029" s="120"/>
      <c r="G1029" s="120"/>
      <c r="H1029" s="120"/>
      <c r="I1029" s="324"/>
      <c r="J1029" s="325"/>
      <c r="K1029" s="326"/>
      <c r="L1029" s="323"/>
      <c r="M1029" s="324"/>
      <c r="N1029" s="323"/>
      <c r="O1029" s="324"/>
      <c r="P1029" s="323"/>
      <c r="Q1029" s="324"/>
      <c r="R1029" s="323"/>
      <c r="S1029" s="324"/>
      <c r="T1029" s="323"/>
      <c r="U1029" s="324"/>
      <c r="V1029" s="323"/>
      <c r="W1029" s="324"/>
      <c r="X1029" s="323"/>
      <c r="Y1029" s="324"/>
      <c r="Z1029" s="421"/>
      <c r="AA1029" s="431"/>
      <c r="AB1029" s="421"/>
      <c r="AC1029" s="431"/>
      <c r="AD1029" s="421"/>
      <c r="AE1029" s="431"/>
      <c r="AF1029" s="421"/>
      <c r="AG1029" s="431"/>
      <c r="AH1029" s="421"/>
      <c r="AI1029" s="431"/>
    </row>
    <row r="1030" spans="2:35">
      <c r="B1030" s="461">
        <v>27204</v>
      </c>
      <c r="C1030" s="560" t="s">
        <v>3345</v>
      </c>
      <c r="D1030" s="463"/>
      <c r="E1030" s="917">
        <f>SUM(E1031:E1033)</f>
        <v>51</v>
      </c>
      <c r="F1030" s="463"/>
      <c r="G1030" s="463"/>
      <c r="H1030" s="463"/>
      <c r="I1030" s="325"/>
      <c r="J1030" s="325"/>
      <c r="K1030" s="326">
        <f>SUM(K1031:K1033)</f>
        <v>8585</v>
      </c>
      <c r="L1030" s="323">
        <f t="shared" ref="L1030:AI1030" si="171">SUM(L1031:L1033)</f>
        <v>0</v>
      </c>
      <c r="M1030" s="324">
        <f t="shared" si="171"/>
        <v>0</v>
      </c>
      <c r="N1030" s="323">
        <f t="shared" si="171"/>
        <v>0</v>
      </c>
      <c r="O1030" s="324">
        <f t="shared" si="171"/>
        <v>0</v>
      </c>
      <c r="P1030" s="323">
        <f t="shared" si="171"/>
        <v>0</v>
      </c>
      <c r="Q1030" s="324">
        <f t="shared" si="171"/>
        <v>0</v>
      </c>
      <c r="R1030" s="323">
        <f t="shared" si="171"/>
        <v>51</v>
      </c>
      <c r="S1030" s="324">
        <f t="shared" si="171"/>
        <v>8585</v>
      </c>
      <c r="T1030" s="323">
        <f t="shared" si="171"/>
        <v>0</v>
      </c>
      <c r="U1030" s="324">
        <f t="shared" si="171"/>
        <v>0</v>
      </c>
      <c r="V1030" s="323">
        <f t="shared" si="171"/>
        <v>0</v>
      </c>
      <c r="W1030" s="324">
        <f t="shared" si="171"/>
        <v>0</v>
      </c>
      <c r="X1030" s="323">
        <f t="shared" si="171"/>
        <v>0</v>
      </c>
      <c r="Y1030" s="324">
        <f t="shared" si="171"/>
        <v>0</v>
      </c>
      <c r="Z1030" s="323">
        <f t="shared" si="171"/>
        <v>0</v>
      </c>
      <c r="AA1030" s="324">
        <f t="shared" si="171"/>
        <v>0</v>
      </c>
      <c r="AB1030" s="323">
        <f t="shared" si="171"/>
        <v>0</v>
      </c>
      <c r="AC1030" s="324">
        <f t="shared" si="171"/>
        <v>0</v>
      </c>
      <c r="AD1030" s="323">
        <f t="shared" si="171"/>
        <v>0</v>
      </c>
      <c r="AE1030" s="324">
        <f t="shared" si="171"/>
        <v>0</v>
      </c>
      <c r="AF1030" s="323">
        <f t="shared" si="171"/>
        <v>0</v>
      </c>
      <c r="AG1030" s="324">
        <f t="shared" si="171"/>
        <v>0</v>
      </c>
      <c r="AH1030" s="323">
        <f t="shared" si="171"/>
        <v>0</v>
      </c>
      <c r="AI1030" s="324">
        <f t="shared" si="171"/>
        <v>0</v>
      </c>
    </row>
    <row r="1031" spans="2:35">
      <c r="B1031" s="464"/>
      <c r="C1031" s="488" t="s">
        <v>3346</v>
      </c>
      <c r="D1031" s="468"/>
      <c r="E1031" s="933">
        <v>25</v>
      </c>
      <c r="F1031" s="467" t="s">
        <v>1048</v>
      </c>
      <c r="G1031" s="468" t="s">
        <v>3171</v>
      </c>
      <c r="H1031" s="468"/>
      <c r="I1031" s="803" t="s">
        <v>3347</v>
      </c>
      <c r="J1031" s="469">
        <v>189</v>
      </c>
      <c r="K1031" s="470">
        <f>E1031*J1031</f>
        <v>4725</v>
      </c>
      <c r="L1031" s="471"/>
      <c r="M1031" s="472"/>
      <c r="N1031" s="471"/>
      <c r="O1031" s="472"/>
      <c r="P1031" s="471"/>
      <c r="Q1031" s="472"/>
      <c r="R1031" s="471">
        <f>+E1031</f>
        <v>25</v>
      </c>
      <c r="S1031" s="472">
        <f>+K1031</f>
        <v>4725</v>
      </c>
      <c r="T1031" s="471">
        <v>0</v>
      </c>
      <c r="U1031" s="472">
        <v>0</v>
      </c>
      <c r="V1031" s="471">
        <v>0</v>
      </c>
      <c r="W1031" s="472">
        <v>0</v>
      </c>
      <c r="X1031" s="471">
        <v>0</v>
      </c>
      <c r="Y1031" s="472">
        <v>0</v>
      </c>
      <c r="Z1031" s="471">
        <v>0</v>
      </c>
      <c r="AA1031" s="472">
        <v>0</v>
      </c>
      <c r="AB1031" s="471">
        <v>0</v>
      </c>
      <c r="AC1031" s="472">
        <v>0</v>
      </c>
      <c r="AD1031" s="471">
        <v>0</v>
      </c>
      <c r="AE1031" s="472">
        <v>0</v>
      </c>
      <c r="AF1031" s="471">
        <v>0</v>
      </c>
      <c r="AG1031" s="472">
        <v>0</v>
      </c>
      <c r="AH1031" s="473">
        <v>0</v>
      </c>
      <c r="AI1031" s="474">
        <v>0</v>
      </c>
    </row>
    <row r="1032" spans="2:35">
      <c r="B1032" s="464"/>
      <c r="C1032" s="561" t="s">
        <v>3348</v>
      </c>
      <c r="D1032" s="468"/>
      <c r="E1032" s="933">
        <v>6</v>
      </c>
      <c r="F1032" s="467" t="s">
        <v>1048</v>
      </c>
      <c r="G1032" s="468" t="s">
        <v>3171</v>
      </c>
      <c r="H1032" s="468"/>
      <c r="I1032" s="803" t="s">
        <v>3347</v>
      </c>
      <c r="J1032" s="469">
        <v>120</v>
      </c>
      <c r="K1032" s="470">
        <f>E1032*J1032</f>
        <v>720</v>
      </c>
      <c r="L1032" s="471"/>
      <c r="M1032" s="472"/>
      <c r="N1032" s="471"/>
      <c r="O1032" s="472"/>
      <c r="P1032" s="471"/>
      <c r="Q1032" s="472"/>
      <c r="R1032" s="471">
        <f>+E1032</f>
        <v>6</v>
      </c>
      <c r="S1032" s="472">
        <f t="shared" ref="S1032:S1033" si="172">+K1032</f>
        <v>720</v>
      </c>
      <c r="T1032" s="471">
        <v>0</v>
      </c>
      <c r="U1032" s="472">
        <v>0</v>
      </c>
      <c r="V1032" s="471">
        <v>0</v>
      </c>
      <c r="W1032" s="472">
        <v>0</v>
      </c>
      <c r="X1032" s="471">
        <v>0</v>
      </c>
      <c r="Y1032" s="472">
        <v>0</v>
      </c>
      <c r="Z1032" s="471">
        <v>0</v>
      </c>
      <c r="AA1032" s="472">
        <v>0</v>
      </c>
      <c r="AB1032" s="471">
        <v>0</v>
      </c>
      <c r="AC1032" s="472">
        <v>0</v>
      </c>
      <c r="AD1032" s="471">
        <v>0</v>
      </c>
      <c r="AE1032" s="472">
        <v>0</v>
      </c>
      <c r="AF1032" s="471">
        <v>0</v>
      </c>
      <c r="AG1032" s="472">
        <v>0</v>
      </c>
      <c r="AH1032" s="473">
        <v>0</v>
      </c>
      <c r="AI1032" s="474">
        <v>0</v>
      </c>
    </row>
    <row r="1033" spans="2:35">
      <c r="B1033" s="464"/>
      <c r="C1033" s="561" t="s">
        <v>3349</v>
      </c>
      <c r="D1033" s="468"/>
      <c r="E1033" s="933">
        <v>20</v>
      </c>
      <c r="F1033" s="467" t="s">
        <v>1048</v>
      </c>
      <c r="G1033" s="468" t="s">
        <v>3171</v>
      </c>
      <c r="H1033" s="468"/>
      <c r="I1033" s="803" t="s">
        <v>3347</v>
      </c>
      <c r="J1033" s="469">
        <v>157</v>
      </c>
      <c r="K1033" s="470">
        <f>E1033*J1033</f>
        <v>3140</v>
      </c>
      <c r="L1033" s="471"/>
      <c r="M1033" s="472"/>
      <c r="N1033" s="471"/>
      <c r="O1033" s="472"/>
      <c r="P1033" s="471"/>
      <c r="Q1033" s="472"/>
      <c r="R1033" s="471">
        <f>+E1033</f>
        <v>20</v>
      </c>
      <c r="S1033" s="472">
        <f t="shared" si="172"/>
        <v>3140</v>
      </c>
      <c r="T1033" s="471">
        <v>0</v>
      </c>
      <c r="U1033" s="472">
        <v>0</v>
      </c>
      <c r="V1033" s="471">
        <v>0</v>
      </c>
      <c r="W1033" s="472">
        <v>0</v>
      </c>
      <c r="X1033" s="471">
        <v>0</v>
      </c>
      <c r="Y1033" s="472">
        <v>0</v>
      </c>
      <c r="Z1033" s="471">
        <v>0</v>
      </c>
      <c r="AA1033" s="472">
        <v>0</v>
      </c>
      <c r="AB1033" s="471">
        <v>0</v>
      </c>
      <c r="AC1033" s="472">
        <v>0</v>
      </c>
      <c r="AD1033" s="471">
        <v>0</v>
      </c>
      <c r="AE1033" s="472">
        <v>0</v>
      </c>
      <c r="AF1033" s="471">
        <v>0</v>
      </c>
      <c r="AG1033" s="472">
        <v>0</v>
      </c>
      <c r="AH1033" s="473">
        <v>0</v>
      </c>
      <c r="AI1033" s="474">
        <v>0</v>
      </c>
    </row>
    <row r="1034" spans="2:35">
      <c r="B1034" s="120"/>
      <c r="C1034" s="381" t="s">
        <v>2756</v>
      </c>
      <c r="D1034" s="328"/>
      <c r="E1034" s="925"/>
      <c r="F1034" s="328"/>
      <c r="G1034" s="328"/>
      <c r="H1034" s="328"/>
      <c r="I1034" s="325"/>
      <c r="J1034" s="325"/>
      <c r="K1034" s="326"/>
      <c r="L1034" s="330"/>
      <c r="M1034" s="325"/>
      <c r="N1034" s="330"/>
      <c r="O1034" s="325"/>
      <c r="P1034" s="330"/>
      <c r="Q1034" s="325"/>
      <c r="R1034" s="330"/>
      <c r="S1034" s="325"/>
      <c r="T1034" s="330"/>
      <c r="U1034" s="325"/>
      <c r="V1034" s="330"/>
      <c r="W1034" s="325"/>
      <c r="X1034" s="330"/>
      <c r="Y1034" s="325"/>
      <c r="Z1034" s="346"/>
      <c r="AA1034" s="382"/>
      <c r="AB1034" s="346"/>
      <c r="AC1034" s="382"/>
      <c r="AD1034" s="346"/>
      <c r="AE1034" s="382"/>
      <c r="AF1034" s="346"/>
      <c r="AG1034" s="382"/>
      <c r="AH1034" s="346"/>
      <c r="AI1034" s="382"/>
    </row>
    <row r="1035" spans="2:35">
      <c r="B1035" s="120">
        <v>27205</v>
      </c>
      <c r="C1035" s="381" t="s">
        <v>1463</v>
      </c>
      <c r="D1035" s="328"/>
      <c r="E1035" s="925"/>
      <c r="F1035" s="328"/>
      <c r="G1035" s="328"/>
      <c r="H1035" s="328"/>
      <c r="I1035" s="325"/>
      <c r="J1035" s="325"/>
      <c r="K1035" s="326"/>
      <c r="L1035" s="330"/>
      <c r="M1035" s="325"/>
      <c r="N1035" s="330"/>
      <c r="O1035" s="325"/>
      <c r="P1035" s="330"/>
      <c r="Q1035" s="325"/>
      <c r="R1035" s="330"/>
      <c r="S1035" s="325"/>
      <c r="T1035" s="330"/>
      <c r="U1035" s="325"/>
      <c r="V1035" s="330"/>
      <c r="W1035" s="325"/>
      <c r="X1035" s="330"/>
      <c r="Y1035" s="325"/>
      <c r="Z1035" s="346"/>
      <c r="AA1035" s="382"/>
      <c r="AB1035" s="346"/>
      <c r="AC1035" s="382"/>
      <c r="AD1035" s="346"/>
      <c r="AE1035" s="382"/>
      <c r="AF1035" s="346"/>
      <c r="AG1035" s="382"/>
      <c r="AH1035" s="346"/>
      <c r="AI1035" s="382"/>
    </row>
    <row r="1036" spans="2:35">
      <c r="B1036" s="120"/>
      <c r="C1036" s="381" t="s">
        <v>2756</v>
      </c>
      <c r="D1036" s="328"/>
      <c r="E1036" s="925"/>
      <c r="F1036" s="328"/>
      <c r="G1036" s="328"/>
      <c r="H1036" s="328"/>
      <c r="I1036" s="325"/>
      <c r="J1036" s="325"/>
      <c r="K1036" s="326"/>
      <c r="L1036" s="330"/>
      <c r="M1036" s="325"/>
      <c r="N1036" s="330"/>
      <c r="O1036" s="325"/>
      <c r="P1036" s="330"/>
      <c r="Q1036" s="325"/>
      <c r="R1036" s="330"/>
      <c r="S1036" s="325"/>
      <c r="T1036" s="330"/>
      <c r="U1036" s="325"/>
      <c r="V1036" s="330"/>
      <c r="W1036" s="325"/>
      <c r="X1036" s="330"/>
      <c r="Y1036" s="325"/>
      <c r="Z1036" s="346"/>
      <c r="AA1036" s="382"/>
      <c r="AB1036" s="346"/>
      <c r="AC1036" s="382"/>
      <c r="AD1036" s="346"/>
      <c r="AE1036" s="382"/>
      <c r="AF1036" s="346"/>
      <c r="AG1036" s="382"/>
      <c r="AH1036" s="346"/>
      <c r="AI1036" s="382"/>
    </row>
    <row r="1037" spans="2:35">
      <c r="B1037" s="120">
        <v>27206</v>
      </c>
      <c r="C1037" s="322" t="s">
        <v>3350</v>
      </c>
      <c r="D1037" s="120"/>
      <c r="E1037" s="917">
        <f>SUM(E1038:E1039)</f>
        <v>6</v>
      </c>
      <c r="F1037" s="120"/>
      <c r="G1037" s="120"/>
      <c r="H1037" s="120"/>
      <c r="I1037" s="324"/>
      <c r="J1037" s="325"/>
      <c r="K1037" s="326">
        <f>SUM(K1038:K1039)</f>
        <v>5568</v>
      </c>
      <c r="L1037" s="323">
        <f t="shared" ref="L1037:AI1037" si="173">SUM(L1038:L1039)</f>
        <v>0</v>
      </c>
      <c r="M1037" s="324">
        <f t="shared" si="173"/>
        <v>0</v>
      </c>
      <c r="N1037" s="323">
        <f t="shared" si="173"/>
        <v>0</v>
      </c>
      <c r="O1037" s="324">
        <f t="shared" si="173"/>
        <v>0</v>
      </c>
      <c r="P1037" s="323">
        <f t="shared" si="173"/>
        <v>0</v>
      </c>
      <c r="Q1037" s="324">
        <f t="shared" si="173"/>
        <v>0</v>
      </c>
      <c r="R1037" s="323">
        <f t="shared" si="173"/>
        <v>6</v>
      </c>
      <c r="S1037" s="324">
        <f t="shared" si="173"/>
        <v>5568</v>
      </c>
      <c r="T1037" s="323">
        <f t="shared" si="173"/>
        <v>0</v>
      </c>
      <c r="U1037" s="324">
        <f t="shared" si="173"/>
        <v>0</v>
      </c>
      <c r="V1037" s="323">
        <f t="shared" si="173"/>
        <v>0</v>
      </c>
      <c r="W1037" s="324">
        <f t="shared" si="173"/>
        <v>0</v>
      </c>
      <c r="X1037" s="323">
        <f t="shared" si="173"/>
        <v>0</v>
      </c>
      <c r="Y1037" s="324">
        <f t="shared" si="173"/>
        <v>0</v>
      </c>
      <c r="Z1037" s="323">
        <f t="shared" si="173"/>
        <v>0</v>
      </c>
      <c r="AA1037" s="324">
        <f t="shared" si="173"/>
        <v>0</v>
      </c>
      <c r="AB1037" s="323">
        <f t="shared" si="173"/>
        <v>0</v>
      </c>
      <c r="AC1037" s="324">
        <f t="shared" si="173"/>
        <v>0</v>
      </c>
      <c r="AD1037" s="323">
        <f t="shared" si="173"/>
        <v>0</v>
      </c>
      <c r="AE1037" s="324">
        <f t="shared" si="173"/>
        <v>0</v>
      </c>
      <c r="AF1037" s="323">
        <f t="shared" si="173"/>
        <v>0</v>
      </c>
      <c r="AG1037" s="324">
        <f t="shared" si="173"/>
        <v>0</v>
      </c>
      <c r="AH1037" s="323">
        <f t="shared" si="173"/>
        <v>0</v>
      </c>
      <c r="AI1037" s="324">
        <f t="shared" si="173"/>
        <v>0</v>
      </c>
    </row>
    <row r="1038" spans="2:35" ht="22.5">
      <c r="B1038" s="397"/>
      <c r="C1038" s="369" t="s">
        <v>3351</v>
      </c>
      <c r="D1038" s="370"/>
      <c r="E1038" s="925">
        <v>6</v>
      </c>
      <c r="F1038" s="370" t="s">
        <v>11</v>
      </c>
      <c r="G1038" s="370" t="s">
        <v>2602</v>
      </c>
      <c r="H1038" s="370"/>
      <c r="I1038" s="363" t="s">
        <v>2700</v>
      </c>
      <c r="J1038" s="363">
        <v>928</v>
      </c>
      <c r="K1038" s="326">
        <f>J1038*E1038</f>
        <v>5568</v>
      </c>
      <c r="L1038" s="342"/>
      <c r="M1038" s="364"/>
      <c r="N1038" s="342"/>
      <c r="O1038" s="364"/>
      <c r="P1038" s="342"/>
      <c r="Q1038" s="364"/>
      <c r="R1038" s="342">
        <v>6</v>
      </c>
      <c r="S1038" s="364">
        <f>R1038*J1038</f>
        <v>5568</v>
      </c>
      <c r="T1038" s="342"/>
      <c r="U1038" s="364"/>
      <c r="V1038" s="342"/>
      <c r="W1038" s="364"/>
      <c r="X1038" s="342"/>
      <c r="Y1038" s="364"/>
      <c r="Z1038" s="365"/>
      <c r="AA1038" s="366"/>
      <c r="AB1038" s="365"/>
      <c r="AC1038" s="366"/>
      <c r="AD1038" s="365"/>
      <c r="AE1038" s="366"/>
      <c r="AF1038" s="365"/>
      <c r="AG1038" s="366"/>
      <c r="AH1038" s="365"/>
      <c r="AI1038" s="366"/>
    </row>
    <row r="1039" spans="2:35">
      <c r="B1039" s="120"/>
      <c r="C1039" s="322"/>
      <c r="D1039" s="120"/>
      <c r="E1039" s="917"/>
      <c r="F1039" s="120"/>
      <c r="G1039" s="120"/>
      <c r="H1039" s="120"/>
      <c r="I1039" s="324"/>
      <c r="J1039" s="325"/>
      <c r="K1039" s="326"/>
      <c r="L1039" s="323"/>
      <c r="M1039" s="324"/>
      <c r="N1039" s="323"/>
      <c r="O1039" s="324"/>
      <c r="P1039" s="323"/>
      <c r="Q1039" s="324"/>
      <c r="R1039" s="323"/>
      <c r="S1039" s="324"/>
      <c r="T1039" s="323"/>
      <c r="U1039" s="324"/>
      <c r="V1039" s="323"/>
      <c r="W1039" s="324"/>
      <c r="X1039" s="323"/>
      <c r="Y1039" s="324"/>
      <c r="Z1039" s="421"/>
      <c r="AA1039" s="431"/>
      <c r="AB1039" s="421"/>
      <c r="AC1039" s="431"/>
      <c r="AD1039" s="421"/>
      <c r="AE1039" s="431"/>
      <c r="AF1039" s="421"/>
      <c r="AG1039" s="431"/>
      <c r="AH1039" s="421"/>
      <c r="AI1039" s="431"/>
    </row>
    <row r="1040" spans="2:35">
      <c r="B1040" s="120"/>
      <c r="C1040" s="381" t="s">
        <v>2756</v>
      </c>
      <c r="D1040" s="328"/>
      <c r="E1040" s="925"/>
      <c r="F1040" s="328"/>
      <c r="G1040" s="328"/>
      <c r="H1040" s="328"/>
      <c r="I1040" s="325"/>
      <c r="J1040" s="325"/>
      <c r="K1040" s="326"/>
      <c r="L1040" s="330"/>
      <c r="M1040" s="325"/>
      <c r="N1040" s="330"/>
      <c r="O1040" s="325"/>
      <c r="P1040" s="330"/>
      <c r="Q1040" s="325"/>
      <c r="R1040" s="330"/>
      <c r="S1040" s="325"/>
      <c r="T1040" s="330"/>
      <c r="U1040" s="325"/>
      <c r="V1040" s="330"/>
      <c r="W1040" s="325"/>
      <c r="X1040" s="330"/>
      <c r="Y1040" s="325"/>
      <c r="Z1040" s="346"/>
      <c r="AA1040" s="382"/>
      <c r="AB1040" s="346"/>
      <c r="AC1040" s="382"/>
      <c r="AD1040" s="346"/>
      <c r="AE1040" s="382"/>
      <c r="AF1040" s="346"/>
      <c r="AG1040" s="382"/>
      <c r="AH1040" s="346"/>
      <c r="AI1040" s="382"/>
    </row>
    <row r="1041" spans="2:35">
      <c r="B1041" s="120">
        <v>273</v>
      </c>
      <c r="C1041" s="381" t="s">
        <v>3352</v>
      </c>
      <c r="D1041" s="328"/>
      <c r="E1041" s="925"/>
      <c r="F1041" s="328"/>
      <c r="G1041" s="328"/>
      <c r="H1041" s="328"/>
      <c r="I1041" s="325"/>
      <c r="J1041" s="325"/>
      <c r="K1041" s="326"/>
      <c r="L1041" s="330">
        <f t="shared" ref="L1041:AI1041" si="174">SUM(L1042)</f>
        <v>0</v>
      </c>
      <c r="M1041" s="325"/>
      <c r="N1041" s="330">
        <f t="shared" si="174"/>
        <v>0</v>
      </c>
      <c r="O1041" s="325">
        <f t="shared" si="174"/>
        <v>0</v>
      </c>
      <c r="P1041" s="330">
        <f t="shared" si="174"/>
        <v>0</v>
      </c>
      <c r="Q1041" s="325">
        <f t="shared" si="174"/>
        <v>0</v>
      </c>
      <c r="R1041" s="330">
        <f t="shared" si="174"/>
        <v>0</v>
      </c>
      <c r="S1041" s="325">
        <f t="shared" si="174"/>
        <v>0</v>
      </c>
      <c r="T1041" s="330">
        <f t="shared" si="174"/>
        <v>0</v>
      </c>
      <c r="U1041" s="325">
        <f t="shared" si="174"/>
        <v>0</v>
      </c>
      <c r="V1041" s="330">
        <f t="shared" si="174"/>
        <v>0</v>
      </c>
      <c r="W1041" s="325">
        <f t="shared" si="174"/>
        <v>0</v>
      </c>
      <c r="X1041" s="330">
        <f t="shared" si="174"/>
        <v>0</v>
      </c>
      <c r="Y1041" s="325">
        <f t="shared" si="174"/>
        <v>0</v>
      </c>
      <c r="Z1041" s="330">
        <f t="shared" si="174"/>
        <v>0</v>
      </c>
      <c r="AA1041" s="325">
        <f t="shared" si="174"/>
        <v>0</v>
      </c>
      <c r="AB1041" s="330">
        <f t="shared" si="174"/>
        <v>0</v>
      </c>
      <c r="AC1041" s="325">
        <f t="shared" si="174"/>
        <v>0</v>
      </c>
      <c r="AD1041" s="330">
        <f t="shared" si="174"/>
        <v>0</v>
      </c>
      <c r="AE1041" s="325">
        <f t="shared" si="174"/>
        <v>0</v>
      </c>
      <c r="AF1041" s="330">
        <f t="shared" si="174"/>
        <v>0</v>
      </c>
      <c r="AG1041" s="325">
        <f t="shared" si="174"/>
        <v>0</v>
      </c>
      <c r="AH1041" s="330">
        <f t="shared" si="174"/>
        <v>0</v>
      </c>
      <c r="AI1041" s="325">
        <f t="shared" si="174"/>
        <v>0</v>
      </c>
    </row>
    <row r="1042" spans="2:35">
      <c r="B1042" s="328">
        <v>27301</v>
      </c>
      <c r="C1042" s="381" t="s">
        <v>3353</v>
      </c>
      <c r="D1042" s="328"/>
      <c r="E1042" s="925"/>
      <c r="F1042" s="328"/>
      <c r="G1042" s="328"/>
      <c r="H1042" s="328"/>
      <c r="I1042" s="325"/>
      <c r="J1042" s="325"/>
      <c r="K1042" s="326"/>
      <c r="L1042" s="330"/>
      <c r="M1042" s="325"/>
      <c r="N1042" s="330"/>
      <c r="O1042" s="325"/>
      <c r="P1042" s="330"/>
      <c r="Q1042" s="325"/>
      <c r="R1042" s="330"/>
      <c r="S1042" s="325"/>
      <c r="T1042" s="330"/>
      <c r="U1042" s="325"/>
      <c r="V1042" s="330"/>
      <c r="W1042" s="325"/>
      <c r="X1042" s="330"/>
      <c r="Y1042" s="325"/>
      <c r="Z1042" s="346"/>
      <c r="AA1042" s="382"/>
      <c r="AB1042" s="346"/>
      <c r="AC1042" s="382"/>
      <c r="AD1042" s="346"/>
      <c r="AE1042" s="382"/>
      <c r="AF1042" s="346"/>
      <c r="AG1042" s="382"/>
      <c r="AH1042" s="346"/>
      <c r="AI1042" s="382"/>
    </row>
    <row r="1043" spans="2:35">
      <c r="B1043" s="120"/>
      <c r="C1043" s="381" t="s">
        <v>2756</v>
      </c>
      <c r="D1043" s="328"/>
      <c r="E1043" s="925"/>
      <c r="F1043" s="328"/>
      <c r="G1043" s="328"/>
      <c r="H1043" s="328"/>
      <c r="I1043" s="325"/>
      <c r="J1043" s="325"/>
      <c r="K1043" s="326"/>
      <c r="L1043" s="330"/>
      <c r="M1043" s="325"/>
      <c r="N1043" s="330"/>
      <c r="O1043" s="325"/>
      <c r="P1043" s="330"/>
      <c r="Q1043" s="325"/>
      <c r="R1043" s="330"/>
      <c r="S1043" s="325"/>
      <c r="T1043" s="330"/>
      <c r="U1043" s="325"/>
      <c r="V1043" s="330"/>
      <c r="W1043" s="325"/>
      <c r="X1043" s="330"/>
      <c r="Y1043" s="325"/>
      <c r="Z1043" s="346"/>
      <c r="AA1043" s="382"/>
      <c r="AB1043" s="346"/>
      <c r="AC1043" s="382"/>
      <c r="AD1043" s="346"/>
      <c r="AE1043" s="382"/>
      <c r="AF1043" s="346"/>
      <c r="AG1043" s="382"/>
      <c r="AH1043" s="346"/>
      <c r="AI1043" s="382"/>
    </row>
    <row r="1044" spans="2:35">
      <c r="B1044" s="120">
        <v>274</v>
      </c>
      <c r="C1044" s="381" t="s">
        <v>1467</v>
      </c>
      <c r="D1044" s="328"/>
      <c r="E1044" s="925"/>
      <c r="F1044" s="328"/>
      <c r="G1044" s="328"/>
      <c r="H1044" s="328"/>
      <c r="I1044" s="325"/>
      <c r="J1044" s="325"/>
      <c r="K1044" s="326"/>
      <c r="L1044" s="330"/>
      <c r="M1044" s="325"/>
      <c r="N1044" s="330"/>
      <c r="O1044" s="325"/>
      <c r="P1044" s="330"/>
      <c r="Q1044" s="325"/>
      <c r="R1044" s="330"/>
      <c r="S1044" s="325"/>
      <c r="T1044" s="330"/>
      <c r="U1044" s="325"/>
      <c r="V1044" s="330"/>
      <c r="W1044" s="325"/>
      <c r="X1044" s="330"/>
      <c r="Y1044" s="325"/>
      <c r="Z1044" s="346"/>
      <c r="AA1044" s="382"/>
      <c r="AB1044" s="346"/>
      <c r="AC1044" s="382"/>
      <c r="AD1044" s="346"/>
      <c r="AE1044" s="382"/>
      <c r="AF1044" s="346"/>
      <c r="AG1044" s="382"/>
      <c r="AH1044" s="346"/>
      <c r="AI1044" s="382"/>
    </row>
    <row r="1045" spans="2:35">
      <c r="B1045" s="328">
        <v>27401</v>
      </c>
      <c r="C1045" s="381" t="s">
        <v>1467</v>
      </c>
      <c r="D1045" s="328"/>
      <c r="E1045" s="925"/>
      <c r="F1045" s="328"/>
      <c r="G1045" s="328"/>
      <c r="H1045" s="328"/>
      <c r="I1045" s="325"/>
      <c r="J1045" s="325"/>
      <c r="K1045" s="326"/>
      <c r="L1045" s="330"/>
      <c r="M1045" s="325"/>
      <c r="N1045" s="330"/>
      <c r="O1045" s="325"/>
      <c r="P1045" s="330"/>
      <c r="Q1045" s="325"/>
      <c r="R1045" s="330"/>
      <c r="S1045" s="325"/>
      <c r="T1045" s="330"/>
      <c r="U1045" s="325"/>
      <c r="V1045" s="330"/>
      <c r="W1045" s="325"/>
      <c r="X1045" s="330"/>
      <c r="Y1045" s="325"/>
      <c r="Z1045" s="346"/>
      <c r="AA1045" s="382"/>
      <c r="AB1045" s="346"/>
      <c r="AC1045" s="382"/>
      <c r="AD1045" s="346"/>
      <c r="AE1045" s="382"/>
      <c r="AF1045" s="346"/>
      <c r="AG1045" s="382"/>
      <c r="AH1045" s="346"/>
      <c r="AI1045" s="382"/>
    </row>
    <row r="1046" spans="2:35">
      <c r="B1046" s="120"/>
      <c r="C1046" s="381" t="s">
        <v>2756</v>
      </c>
      <c r="D1046" s="328"/>
      <c r="E1046" s="925"/>
      <c r="F1046" s="328"/>
      <c r="G1046" s="328"/>
      <c r="H1046" s="328"/>
      <c r="I1046" s="325"/>
      <c r="J1046" s="325"/>
      <c r="K1046" s="326"/>
      <c r="L1046" s="330"/>
      <c r="M1046" s="325"/>
      <c r="N1046" s="330"/>
      <c r="O1046" s="325"/>
      <c r="P1046" s="330"/>
      <c r="Q1046" s="325"/>
      <c r="R1046" s="330"/>
      <c r="S1046" s="325"/>
      <c r="T1046" s="330"/>
      <c r="U1046" s="325"/>
      <c r="V1046" s="330"/>
      <c r="W1046" s="325"/>
      <c r="X1046" s="330"/>
      <c r="Y1046" s="325"/>
      <c r="Z1046" s="346"/>
      <c r="AA1046" s="382"/>
      <c r="AB1046" s="346"/>
      <c r="AC1046" s="382"/>
      <c r="AD1046" s="346"/>
      <c r="AE1046" s="382"/>
      <c r="AF1046" s="346"/>
      <c r="AG1046" s="382"/>
      <c r="AH1046" s="346"/>
      <c r="AI1046" s="382"/>
    </row>
    <row r="1047" spans="2:35">
      <c r="B1047" s="120">
        <v>275</v>
      </c>
      <c r="C1047" s="381" t="s">
        <v>3354</v>
      </c>
      <c r="D1047" s="328"/>
      <c r="E1047" s="925"/>
      <c r="F1047" s="328"/>
      <c r="G1047" s="328"/>
      <c r="H1047" s="328"/>
      <c r="I1047" s="325"/>
      <c r="J1047" s="325"/>
      <c r="K1047" s="326"/>
      <c r="L1047" s="330"/>
      <c r="M1047" s="325"/>
      <c r="N1047" s="330"/>
      <c r="O1047" s="325"/>
      <c r="P1047" s="330"/>
      <c r="Q1047" s="325"/>
      <c r="R1047" s="330"/>
      <c r="S1047" s="325"/>
      <c r="T1047" s="330"/>
      <c r="U1047" s="325"/>
      <c r="V1047" s="330"/>
      <c r="W1047" s="325"/>
      <c r="X1047" s="330"/>
      <c r="Y1047" s="325"/>
      <c r="Z1047" s="330"/>
      <c r="AA1047" s="325"/>
      <c r="AB1047" s="330"/>
      <c r="AC1047" s="325"/>
      <c r="AD1047" s="330"/>
      <c r="AE1047" s="325"/>
      <c r="AF1047" s="330"/>
      <c r="AG1047" s="325"/>
      <c r="AH1047" s="330"/>
      <c r="AI1047" s="325"/>
    </row>
    <row r="1048" spans="2:35">
      <c r="B1048" s="328">
        <v>27503</v>
      </c>
      <c r="C1048" s="381" t="s">
        <v>3355</v>
      </c>
      <c r="D1048" s="328"/>
      <c r="E1048" s="925"/>
      <c r="F1048" s="328"/>
      <c r="G1048" s="328"/>
      <c r="H1048" s="328"/>
      <c r="I1048" s="325"/>
      <c r="J1048" s="325"/>
      <c r="K1048" s="326"/>
      <c r="L1048" s="330"/>
      <c r="M1048" s="325"/>
      <c r="N1048" s="330"/>
      <c r="O1048" s="325"/>
      <c r="P1048" s="330"/>
      <c r="Q1048" s="325"/>
      <c r="R1048" s="330"/>
      <c r="S1048" s="325"/>
      <c r="T1048" s="330"/>
      <c r="U1048" s="325"/>
      <c r="V1048" s="330"/>
      <c r="W1048" s="325"/>
      <c r="X1048" s="330"/>
      <c r="Y1048" s="325"/>
      <c r="Z1048" s="330"/>
      <c r="AA1048" s="325"/>
      <c r="AB1048" s="330"/>
      <c r="AC1048" s="325"/>
      <c r="AD1048" s="330"/>
      <c r="AE1048" s="325"/>
      <c r="AF1048" s="330"/>
      <c r="AG1048" s="325"/>
      <c r="AH1048" s="330"/>
      <c r="AI1048" s="325"/>
    </row>
    <row r="1049" spans="2:35">
      <c r="B1049" s="120">
        <v>2900</v>
      </c>
      <c r="C1049" s="322" t="s">
        <v>1520</v>
      </c>
      <c r="D1049" s="120"/>
      <c r="E1049" s="917">
        <f>+E1050+E1068+E1071+E1077+E1085</f>
        <v>58</v>
      </c>
      <c r="F1049" s="120"/>
      <c r="G1049" s="120"/>
      <c r="H1049" s="120"/>
      <c r="I1049" s="324"/>
      <c r="J1049" s="325"/>
      <c r="K1049" s="326">
        <f t="shared" ref="K1049:AI1049" si="175">+K1050+K1068+K1071+K1077+K1085</f>
        <v>67885</v>
      </c>
      <c r="L1049" s="323">
        <f t="shared" si="175"/>
        <v>0</v>
      </c>
      <c r="M1049" s="324">
        <f t="shared" si="175"/>
        <v>0</v>
      </c>
      <c r="N1049" s="323">
        <f t="shared" si="175"/>
        <v>0</v>
      </c>
      <c r="O1049" s="324">
        <f t="shared" si="175"/>
        <v>0</v>
      </c>
      <c r="P1049" s="323">
        <f t="shared" si="175"/>
        <v>6</v>
      </c>
      <c r="Q1049" s="324">
        <f t="shared" si="175"/>
        <v>14244</v>
      </c>
      <c r="R1049" s="323">
        <f t="shared" si="175"/>
        <v>10</v>
      </c>
      <c r="S1049" s="324">
        <f t="shared" si="175"/>
        <v>8747</v>
      </c>
      <c r="T1049" s="323">
        <f t="shared" si="175"/>
        <v>0</v>
      </c>
      <c r="U1049" s="324">
        <f t="shared" si="175"/>
        <v>0</v>
      </c>
      <c r="V1049" s="323">
        <f t="shared" si="175"/>
        <v>0</v>
      </c>
      <c r="W1049" s="324">
        <f t="shared" si="175"/>
        <v>0</v>
      </c>
      <c r="X1049" s="323">
        <f t="shared" si="175"/>
        <v>42</v>
      </c>
      <c r="Y1049" s="324">
        <f t="shared" si="175"/>
        <v>44894</v>
      </c>
      <c r="Z1049" s="323">
        <f t="shared" si="175"/>
        <v>0</v>
      </c>
      <c r="AA1049" s="324">
        <f t="shared" si="175"/>
        <v>0</v>
      </c>
      <c r="AB1049" s="323">
        <f t="shared" si="175"/>
        <v>0</v>
      </c>
      <c r="AC1049" s="324">
        <f t="shared" si="175"/>
        <v>0</v>
      </c>
      <c r="AD1049" s="323">
        <f t="shared" si="175"/>
        <v>0</v>
      </c>
      <c r="AE1049" s="324">
        <f t="shared" si="175"/>
        <v>0</v>
      </c>
      <c r="AF1049" s="323">
        <f t="shared" si="175"/>
        <v>0</v>
      </c>
      <c r="AG1049" s="324">
        <f t="shared" si="175"/>
        <v>0</v>
      </c>
      <c r="AH1049" s="323">
        <f t="shared" si="175"/>
        <v>0</v>
      </c>
      <c r="AI1049" s="324">
        <f t="shared" si="175"/>
        <v>0</v>
      </c>
    </row>
    <row r="1050" spans="2:35">
      <c r="B1050" s="120">
        <v>291</v>
      </c>
      <c r="C1050" s="322" t="s">
        <v>3356</v>
      </c>
      <c r="D1050" s="120"/>
      <c r="E1050" s="917">
        <f>+E1051+E1061+E1064</f>
        <v>27</v>
      </c>
      <c r="F1050" s="120"/>
      <c r="G1050" s="120"/>
      <c r="H1050" s="120"/>
      <c r="I1050" s="324"/>
      <c r="J1050" s="325"/>
      <c r="K1050" s="326">
        <f t="shared" ref="K1050:AI1050" si="176">+K1051+K1061+K1064</f>
        <v>26092</v>
      </c>
      <c r="L1050" s="323">
        <f t="shared" si="176"/>
        <v>0</v>
      </c>
      <c r="M1050" s="324">
        <f t="shared" si="176"/>
        <v>0</v>
      </c>
      <c r="N1050" s="323">
        <f t="shared" si="176"/>
        <v>0</v>
      </c>
      <c r="O1050" s="324">
        <f t="shared" si="176"/>
        <v>0</v>
      </c>
      <c r="P1050" s="323">
        <f t="shared" si="176"/>
        <v>0</v>
      </c>
      <c r="Q1050" s="324">
        <f t="shared" si="176"/>
        <v>0</v>
      </c>
      <c r="R1050" s="323">
        <f t="shared" si="176"/>
        <v>4</v>
      </c>
      <c r="S1050" s="324">
        <f t="shared" si="176"/>
        <v>6950</v>
      </c>
      <c r="T1050" s="323">
        <f t="shared" si="176"/>
        <v>0</v>
      </c>
      <c r="U1050" s="324">
        <f t="shared" si="176"/>
        <v>0</v>
      </c>
      <c r="V1050" s="323">
        <f t="shared" si="176"/>
        <v>0</v>
      </c>
      <c r="W1050" s="324">
        <f t="shared" si="176"/>
        <v>0</v>
      </c>
      <c r="X1050" s="323">
        <f t="shared" si="176"/>
        <v>23</v>
      </c>
      <c r="Y1050" s="324">
        <f t="shared" si="176"/>
        <v>19142</v>
      </c>
      <c r="Z1050" s="323">
        <f t="shared" si="176"/>
        <v>0</v>
      </c>
      <c r="AA1050" s="324">
        <f t="shared" si="176"/>
        <v>0</v>
      </c>
      <c r="AB1050" s="323">
        <f t="shared" si="176"/>
        <v>0</v>
      </c>
      <c r="AC1050" s="324">
        <f t="shared" si="176"/>
        <v>0</v>
      </c>
      <c r="AD1050" s="323">
        <f t="shared" si="176"/>
        <v>0</v>
      </c>
      <c r="AE1050" s="324">
        <f t="shared" si="176"/>
        <v>0</v>
      </c>
      <c r="AF1050" s="323">
        <f t="shared" si="176"/>
        <v>0</v>
      </c>
      <c r="AG1050" s="324">
        <f t="shared" si="176"/>
        <v>0</v>
      </c>
      <c r="AH1050" s="323">
        <f t="shared" si="176"/>
        <v>0</v>
      </c>
      <c r="AI1050" s="324">
        <f t="shared" si="176"/>
        <v>0</v>
      </c>
    </row>
    <row r="1051" spans="2:35">
      <c r="B1051" s="120">
        <v>29101</v>
      </c>
      <c r="C1051" s="322" t="s">
        <v>1522</v>
      </c>
      <c r="D1051" s="120"/>
      <c r="E1051" s="917">
        <f>SUM(E1052:E1060)</f>
        <v>24</v>
      </c>
      <c r="F1051" s="120"/>
      <c r="G1051" s="120"/>
      <c r="H1051" s="120"/>
      <c r="I1051" s="324"/>
      <c r="J1051" s="325"/>
      <c r="K1051" s="326">
        <f t="shared" ref="K1051:AI1051" si="177">SUM(K1052:K1060)</f>
        <v>19892</v>
      </c>
      <c r="L1051" s="323">
        <f t="shared" si="177"/>
        <v>0</v>
      </c>
      <c r="M1051" s="324">
        <f t="shared" si="177"/>
        <v>0</v>
      </c>
      <c r="N1051" s="323">
        <f t="shared" si="177"/>
        <v>0</v>
      </c>
      <c r="O1051" s="324">
        <f t="shared" si="177"/>
        <v>0</v>
      </c>
      <c r="P1051" s="323">
        <f t="shared" si="177"/>
        <v>0</v>
      </c>
      <c r="Q1051" s="324">
        <f t="shared" si="177"/>
        <v>0</v>
      </c>
      <c r="R1051" s="323">
        <f t="shared" si="177"/>
        <v>1</v>
      </c>
      <c r="S1051" s="324">
        <f t="shared" si="177"/>
        <v>750</v>
      </c>
      <c r="T1051" s="323">
        <f t="shared" si="177"/>
        <v>0</v>
      </c>
      <c r="U1051" s="324">
        <f t="shared" si="177"/>
        <v>0</v>
      </c>
      <c r="V1051" s="323">
        <f t="shared" si="177"/>
        <v>0</v>
      </c>
      <c r="W1051" s="324">
        <f t="shared" si="177"/>
        <v>0</v>
      </c>
      <c r="X1051" s="323">
        <f t="shared" si="177"/>
        <v>23</v>
      </c>
      <c r="Y1051" s="324">
        <f t="shared" si="177"/>
        <v>19142</v>
      </c>
      <c r="Z1051" s="323">
        <f t="shared" si="177"/>
        <v>0</v>
      </c>
      <c r="AA1051" s="324">
        <f t="shared" si="177"/>
        <v>0</v>
      </c>
      <c r="AB1051" s="323">
        <f t="shared" si="177"/>
        <v>0</v>
      </c>
      <c r="AC1051" s="324">
        <f t="shared" si="177"/>
        <v>0</v>
      </c>
      <c r="AD1051" s="323">
        <f t="shared" si="177"/>
        <v>0</v>
      </c>
      <c r="AE1051" s="324">
        <f t="shared" si="177"/>
        <v>0</v>
      </c>
      <c r="AF1051" s="323">
        <f t="shared" si="177"/>
        <v>0</v>
      </c>
      <c r="AG1051" s="324">
        <f t="shared" si="177"/>
        <v>0</v>
      </c>
      <c r="AH1051" s="323">
        <f t="shared" si="177"/>
        <v>0</v>
      </c>
      <c r="AI1051" s="324">
        <f t="shared" si="177"/>
        <v>0</v>
      </c>
    </row>
    <row r="1052" spans="2:35">
      <c r="B1052" s="562"/>
      <c r="C1052" s="563" t="s">
        <v>3357</v>
      </c>
      <c r="D1052" s="564"/>
      <c r="E1052" s="933">
        <v>2</v>
      </c>
      <c r="F1052" s="565" t="s">
        <v>115</v>
      </c>
      <c r="G1052" s="468" t="s">
        <v>3171</v>
      </c>
      <c r="H1052" s="484"/>
      <c r="I1052" s="803" t="s">
        <v>3347</v>
      </c>
      <c r="J1052" s="469">
        <v>750</v>
      </c>
      <c r="K1052" s="470">
        <f>J1052*E1052</f>
        <v>1500</v>
      </c>
      <c r="L1052" s="472"/>
      <c r="M1052" s="472">
        <v>0</v>
      </c>
      <c r="N1052" s="472">
        <v>0</v>
      </c>
      <c r="O1052" s="472"/>
      <c r="P1052" s="472"/>
      <c r="Q1052" s="472">
        <f>+J1052*P1052</f>
        <v>0</v>
      </c>
      <c r="R1052" s="471">
        <v>1</v>
      </c>
      <c r="S1052" s="480">
        <v>750</v>
      </c>
      <c r="T1052" s="480">
        <v>0</v>
      </c>
      <c r="U1052" s="480"/>
      <c r="V1052" s="480">
        <v>0</v>
      </c>
      <c r="W1052" s="480">
        <v>0</v>
      </c>
      <c r="X1052" s="566">
        <v>1</v>
      </c>
      <c r="Y1052" s="567">
        <f>+X1052*J1052</f>
        <v>750</v>
      </c>
      <c r="Z1052" s="568"/>
      <c r="AA1052" s="567"/>
      <c r="AB1052" s="568"/>
      <c r="AC1052" s="567"/>
      <c r="AD1052" s="568"/>
      <c r="AE1052" s="567"/>
      <c r="AF1052" s="568"/>
      <c r="AG1052" s="567"/>
      <c r="AH1052" s="569"/>
      <c r="AI1052" s="570"/>
    </row>
    <row r="1053" spans="2:35">
      <c r="B1053" s="397"/>
      <c r="C1053" s="485" t="s">
        <v>3358</v>
      </c>
      <c r="D1053" s="397"/>
      <c r="E1053" s="929">
        <v>4</v>
      </c>
      <c r="F1053" s="399" t="s">
        <v>46</v>
      </c>
      <c r="G1053" s="399" t="s">
        <v>2663</v>
      </c>
      <c r="H1053" s="397"/>
      <c r="I1053" s="402" t="s">
        <v>2487</v>
      </c>
      <c r="J1053" s="401">
        <v>400</v>
      </c>
      <c r="K1053" s="326">
        <f>+E1053*J1053</f>
        <v>1600</v>
      </c>
      <c r="L1053" s="323"/>
      <c r="M1053" s="547"/>
      <c r="N1053" s="323"/>
      <c r="O1053" s="547"/>
      <c r="P1053" s="323"/>
      <c r="Q1053" s="547"/>
      <c r="R1053" s="323"/>
      <c r="S1053" s="547"/>
      <c r="T1053" s="330"/>
      <c r="U1053" s="402"/>
      <c r="V1053" s="323"/>
      <c r="W1053" s="547"/>
      <c r="X1053" s="323">
        <v>4</v>
      </c>
      <c r="Y1053" s="547">
        <f>(X1053*J1053)</f>
        <v>1600</v>
      </c>
      <c r="Z1053" s="323"/>
      <c r="AA1053" s="547"/>
      <c r="AB1053" s="323"/>
      <c r="AC1053" s="547"/>
      <c r="AD1053" s="323"/>
      <c r="AE1053" s="547"/>
      <c r="AF1053" s="323"/>
      <c r="AG1053" s="547"/>
      <c r="AH1053" s="323"/>
      <c r="AI1053" s="547"/>
    </row>
    <row r="1054" spans="2:35">
      <c r="B1054" s="397"/>
      <c r="C1054" s="485" t="s">
        <v>3359</v>
      </c>
      <c r="D1054" s="397"/>
      <c r="E1054" s="925">
        <v>4</v>
      </c>
      <c r="F1054" s="399" t="s">
        <v>46</v>
      </c>
      <c r="G1054" s="399" t="s">
        <v>2663</v>
      </c>
      <c r="H1054" s="397"/>
      <c r="I1054" s="402" t="s">
        <v>2487</v>
      </c>
      <c r="J1054" s="401">
        <v>500</v>
      </c>
      <c r="K1054" s="326">
        <f>+E1054*J1054</f>
        <v>2000</v>
      </c>
      <c r="L1054" s="323"/>
      <c r="M1054" s="547"/>
      <c r="N1054" s="323"/>
      <c r="O1054" s="547"/>
      <c r="P1054" s="323"/>
      <c r="Q1054" s="547"/>
      <c r="R1054" s="323"/>
      <c r="S1054" s="547"/>
      <c r="T1054" s="330"/>
      <c r="U1054" s="402"/>
      <c r="V1054" s="323"/>
      <c r="W1054" s="547"/>
      <c r="X1054" s="323">
        <v>4</v>
      </c>
      <c r="Y1054" s="547">
        <f t="shared" ref="Y1054:Y1057" si="178">(X1054*J1054)</f>
        <v>2000</v>
      </c>
      <c r="Z1054" s="323"/>
      <c r="AA1054" s="547"/>
      <c r="AB1054" s="323"/>
      <c r="AC1054" s="547"/>
      <c r="AD1054" s="323"/>
      <c r="AE1054" s="547"/>
      <c r="AF1054" s="323"/>
      <c r="AG1054" s="547"/>
      <c r="AH1054" s="323"/>
      <c r="AI1054" s="547"/>
    </row>
    <row r="1055" spans="2:35">
      <c r="B1055" s="397"/>
      <c r="C1055" s="571" t="s">
        <v>1523</v>
      </c>
      <c r="D1055" s="397"/>
      <c r="E1055" s="929">
        <v>4</v>
      </c>
      <c r="F1055" s="399" t="s">
        <v>46</v>
      </c>
      <c r="G1055" s="399" t="s">
        <v>2663</v>
      </c>
      <c r="H1055" s="397"/>
      <c r="I1055" s="402" t="s">
        <v>2487</v>
      </c>
      <c r="J1055" s="401">
        <v>164</v>
      </c>
      <c r="K1055" s="326">
        <f>+E1055*J1055</f>
        <v>656</v>
      </c>
      <c r="L1055" s="323"/>
      <c r="M1055" s="547"/>
      <c r="N1055" s="323"/>
      <c r="O1055" s="547"/>
      <c r="P1055" s="323"/>
      <c r="Q1055" s="547"/>
      <c r="R1055" s="323"/>
      <c r="S1055" s="547"/>
      <c r="T1055" s="330"/>
      <c r="U1055" s="402"/>
      <c r="V1055" s="323"/>
      <c r="W1055" s="547"/>
      <c r="X1055" s="323">
        <v>4</v>
      </c>
      <c r="Y1055" s="547">
        <f t="shared" si="178"/>
        <v>656</v>
      </c>
      <c r="Z1055" s="323"/>
      <c r="AA1055" s="547"/>
      <c r="AB1055" s="323"/>
      <c r="AC1055" s="547"/>
      <c r="AD1055" s="323"/>
      <c r="AE1055" s="547"/>
      <c r="AF1055" s="323"/>
      <c r="AG1055" s="547"/>
      <c r="AH1055" s="323"/>
      <c r="AI1055" s="547"/>
    </row>
    <row r="1056" spans="2:35">
      <c r="B1056" s="397"/>
      <c r="C1056" s="571" t="s">
        <v>3360</v>
      </c>
      <c r="D1056" s="397"/>
      <c r="E1056" s="929">
        <v>4</v>
      </c>
      <c r="F1056" s="399" t="s">
        <v>46</v>
      </c>
      <c r="G1056" s="399" t="s">
        <v>2663</v>
      </c>
      <c r="H1056" s="397"/>
      <c r="I1056" s="402" t="s">
        <v>2487</v>
      </c>
      <c r="J1056" s="401">
        <v>781</v>
      </c>
      <c r="K1056" s="326">
        <f>+E1056*J1056</f>
        <v>3124</v>
      </c>
      <c r="L1056" s="323"/>
      <c r="M1056" s="547"/>
      <c r="N1056" s="323"/>
      <c r="O1056" s="547"/>
      <c r="P1056" s="323"/>
      <c r="Q1056" s="547"/>
      <c r="R1056" s="323"/>
      <c r="S1056" s="547"/>
      <c r="T1056" s="330"/>
      <c r="U1056" s="402"/>
      <c r="V1056" s="323"/>
      <c r="W1056" s="547"/>
      <c r="X1056" s="323">
        <v>4</v>
      </c>
      <c r="Y1056" s="547">
        <f t="shared" si="178"/>
        <v>3124</v>
      </c>
      <c r="Z1056" s="323"/>
      <c r="AA1056" s="547"/>
      <c r="AB1056" s="323"/>
      <c r="AC1056" s="547"/>
      <c r="AD1056" s="323"/>
      <c r="AE1056" s="547"/>
      <c r="AF1056" s="323"/>
      <c r="AG1056" s="547"/>
      <c r="AH1056" s="323"/>
      <c r="AI1056" s="547"/>
    </row>
    <row r="1057" spans="2:35">
      <c r="B1057" s="397"/>
      <c r="C1057" s="571" t="s">
        <v>3361</v>
      </c>
      <c r="D1057" s="397"/>
      <c r="E1057" s="925">
        <v>4</v>
      </c>
      <c r="F1057" s="399" t="s">
        <v>46</v>
      </c>
      <c r="G1057" s="399" t="s">
        <v>2663</v>
      </c>
      <c r="H1057" s="397"/>
      <c r="I1057" s="402" t="s">
        <v>2487</v>
      </c>
      <c r="J1057" s="401">
        <v>1678</v>
      </c>
      <c r="K1057" s="326">
        <f>+E1057*J1057</f>
        <v>6712</v>
      </c>
      <c r="L1057" s="323"/>
      <c r="M1057" s="547"/>
      <c r="N1057" s="323"/>
      <c r="O1057" s="547"/>
      <c r="P1057" s="323"/>
      <c r="Q1057" s="547"/>
      <c r="R1057" s="323"/>
      <c r="S1057" s="547"/>
      <c r="T1057" s="330"/>
      <c r="U1057" s="402"/>
      <c r="V1057" s="323"/>
      <c r="W1057" s="547"/>
      <c r="X1057" s="323">
        <v>4</v>
      </c>
      <c r="Y1057" s="547">
        <f t="shared" si="178"/>
        <v>6712</v>
      </c>
      <c r="Z1057" s="323"/>
      <c r="AA1057" s="547"/>
      <c r="AB1057" s="323"/>
      <c r="AC1057" s="547"/>
      <c r="AD1057" s="323"/>
      <c r="AE1057" s="547"/>
      <c r="AF1057" s="323"/>
      <c r="AG1057" s="547"/>
      <c r="AH1057" s="323"/>
      <c r="AI1057" s="547"/>
    </row>
    <row r="1058" spans="2:35" ht="22.5">
      <c r="B1058" s="397"/>
      <c r="C1058" s="572" t="s">
        <v>3362</v>
      </c>
      <c r="D1058" s="397"/>
      <c r="E1058" s="925">
        <v>1</v>
      </c>
      <c r="F1058" s="399" t="s">
        <v>11</v>
      </c>
      <c r="G1058" s="399" t="s">
        <v>2602</v>
      </c>
      <c r="H1058" s="397"/>
      <c r="I1058" s="363" t="s">
        <v>2700</v>
      </c>
      <c r="J1058" s="573">
        <v>800</v>
      </c>
      <c r="K1058" s="326">
        <f>J1058*E1058</f>
        <v>800</v>
      </c>
      <c r="L1058" s="323"/>
      <c r="M1058" s="521"/>
      <c r="N1058" s="323"/>
      <c r="O1058" s="521"/>
      <c r="P1058" s="323"/>
      <c r="Q1058" s="521"/>
      <c r="R1058" s="323"/>
      <c r="S1058" s="521"/>
      <c r="T1058" s="330"/>
      <c r="U1058" s="363"/>
      <c r="V1058" s="323"/>
      <c r="W1058" s="521"/>
      <c r="X1058" s="330">
        <v>1</v>
      </c>
      <c r="Y1058" s="521">
        <v>800</v>
      </c>
      <c r="Z1058" s="323"/>
      <c r="AA1058" s="521"/>
      <c r="AB1058" s="323"/>
      <c r="AC1058" s="521"/>
      <c r="AD1058" s="323"/>
      <c r="AE1058" s="521"/>
      <c r="AF1058" s="323"/>
      <c r="AG1058" s="521"/>
      <c r="AH1058" s="323"/>
      <c r="AI1058" s="521"/>
    </row>
    <row r="1059" spans="2:35" ht="22.5">
      <c r="B1059" s="397"/>
      <c r="C1059" s="572" t="s">
        <v>3363</v>
      </c>
      <c r="D1059" s="397"/>
      <c r="E1059" s="925">
        <v>1</v>
      </c>
      <c r="F1059" s="399" t="s">
        <v>11</v>
      </c>
      <c r="G1059" s="399" t="s">
        <v>2602</v>
      </c>
      <c r="H1059" s="397"/>
      <c r="I1059" s="363" t="s">
        <v>2700</v>
      </c>
      <c r="J1059" s="573">
        <v>3500</v>
      </c>
      <c r="K1059" s="326">
        <f>J1059*E1059</f>
        <v>3500</v>
      </c>
      <c r="L1059" s="323"/>
      <c r="M1059" s="521"/>
      <c r="N1059" s="323"/>
      <c r="O1059" s="521"/>
      <c r="P1059" s="323"/>
      <c r="Q1059" s="521"/>
      <c r="R1059" s="323"/>
      <c r="S1059" s="521"/>
      <c r="T1059" s="330"/>
      <c r="U1059" s="363"/>
      <c r="V1059" s="323"/>
      <c r="W1059" s="521"/>
      <c r="X1059" s="330">
        <v>1</v>
      </c>
      <c r="Y1059" s="521">
        <v>3500</v>
      </c>
      <c r="Z1059" s="323"/>
      <c r="AA1059" s="521"/>
      <c r="AB1059" s="323"/>
      <c r="AC1059" s="521"/>
      <c r="AD1059" s="323"/>
      <c r="AE1059" s="521"/>
      <c r="AF1059" s="323"/>
      <c r="AG1059" s="521"/>
      <c r="AH1059" s="323"/>
      <c r="AI1059" s="521"/>
    </row>
    <row r="1060" spans="2:35">
      <c r="B1060" s="120"/>
      <c r="C1060" s="485"/>
      <c r="D1060" s="120"/>
      <c r="E1060" s="925"/>
      <c r="F1060" s="328"/>
      <c r="G1060" s="328"/>
      <c r="H1060" s="120"/>
      <c r="I1060" s="325"/>
      <c r="J1060" s="574"/>
      <c r="K1060" s="326"/>
      <c r="L1060" s="323"/>
      <c r="M1060" s="324"/>
      <c r="N1060" s="323"/>
      <c r="O1060" s="324"/>
      <c r="P1060" s="323"/>
      <c r="Q1060" s="324"/>
      <c r="R1060" s="323"/>
      <c r="S1060" s="324"/>
      <c r="T1060" s="330"/>
      <c r="U1060" s="325"/>
      <c r="V1060" s="323"/>
      <c r="W1060" s="324"/>
      <c r="X1060" s="323"/>
      <c r="Y1060" s="324"/>
      <c r="Z1060" s="323"/>
      <c r="AA1060" s="324"/>
      <c r="AB1060" s="323"/>
      <c r="AC1060" s="324"/>
      <c r="AD1060" s="323"/>
      <c r="AE1060" s="324"/>
      <c r="AF1060" s="323"/>
      <c r="AG1060" s="324"/>
      <c r="AH1060" s="323"/>
      <c r="AI1060" s="324"/>
    </row>
    <row r="1061" spans="2:35">
      <c r="B1061" s="575">
        <v>29103</v>
      </c>
      <c r="C1061" s="576" t="s">
        <v>3364</v>
      </c>
      <c r="D1061" s="120"/>
      <c r="E1061" s="917">
        <f>SUM(E1062:E1062)</f>
        <v>1</v>
      </c>
      <c r="F1061" s="120"/>
      <c r="G1061" s="120"/>
      <c r="H1061" s="120"/>
      <c r="I1061" s="324"/>
      <c r="J1061" s="325"/>
      <c r="K1061" s="326">
        <f t="shared" ref="K1061:AI1061" si="179">SUM(K1062:K1062)</f>
        <v>5600</v>
      </c>
      <c r="L1061" s="323">
        <f t="shared" si="179"/>
        <v>0</v>
      </c>
      <c r="M1061" s="324">
        <f t="shared" si="179"/>
        <v>0</v>
      </c>
      <c r="N1061" s="323">
        <f t="shared" si="179"/>
        <v>0</v>
      </c>
      <c r="O1061" s="324">
        <f t="shared" si="179"/>
        <v>0</v>
      </c>
      <c r="P1061" s="323">
        <f t="shared" si="179"/>
        <v>0</v>
      </c>
      <c r="Q1061" s="324">
        <f t="shared" si="179"/>
        <v>0</v>
      </c>
      <c r="R1061" s="323">
        <f t="shared" si="179"/>
        <v>1</v>
      </c>
      <c r="S1061" s="324">
        <f t="shared" si="179"/>
        <v>5600</v>
      </c>
      <c r="T1061" s="323">
        <f t="shared" si="179"/>
        <v>0</v>
      </c>
      <c r="U1061" s="324">
        <f t="shared" si="179"/>
        <v>0</v>
      </c>
      <c r="V1061" s="323">
        <f t="shared" si="179"/>
        <v>0</v>
      </c>
      <c r="W1061" s="324">
        <f t="shared" si="179"/>
        <v>0</v>
      </c>
      <c r="X1061" s="323">
        <f t="shared" si="179"/>
        <v>0</v>
      </c>
      <c r="Y1061" s="324">
        <f t="shared" si="179"/>
        <v>0</v>
      </c>
      <c r="Z1061" s="323">
        <f t="shared" si="179"/>
        <v>0</v>
      </c>
      <c r="AA1061" s="324">
        <f t="shared" si="179"/>
        <v>0</v>
      </c>
      <c r="AB1061" s="323">
        <f t="shared" si="179"/>
        <v>0</v>
      </c>
      <c r="AC1061" s="324">
        <f t="shared" si="179"/>
        <v>0</v>
      </c>
      <c r="AD1061" s="323">
        <f t="shared" si="179"/>
        <v>0</v>
      </c>
      <c r="AE1061" s="324">
        <f t="shared" si="179"/>
        <v>0</v>
      </c>
      <c r="AF1061" s="323">
        <f t="shared" si="179"/>
        <v>0</v>
      </c>
      <c r="AG1061" s="324">
        <f t="shared" si="179"/>
        <v>0</v>
      </c>
      <c r="AH1061" s="323">
        <f t="shared" si="179"/>
        <v>0</v>
      </c>
      <c r="AI1061" s="324">
        <f t="shared" si="179"/>
        <v>0</v>
      </c>
    </row>
    <row r="1062" spans="2:35" ht="22.5">
      <c r="B1062" s="397"/>
      <c r="C1062" s="577" t="s">
        <v>3365</v>
      </c>
      <c r="D1062" s="360"/>
      <c r="E1062" s="937">
        <v>1</v>
      </c>
      <c r="F1062" s="360" t="s">
        <v>11</v>
      </c>
      <c r="G1062" s="360" t="s">
        <v>3256</v>
      </c>
      <c r="H1062" s="360"/>
      <c r="I1062" s="363" t="s">
        <v>2559</v>
      </c>
      <c r="J1062" s="578">
        <v>5600</v>
      </c>
      <c r="K1062" s="326">
        <f>J1062*E1062</f>
        <v>5600</v>
      </c>
      <c r="L1062" s="342"/>
      <c r="M1062" s="364"/>
      <c r="N1062" s="342"/>
      <c r="O1062" s="364"/>
      <c r="P1062" s="342">
        <v>0</v>
      </c>
      <c r="Q1062" s="364">
        <v>0</v>
      </c>
      <c r="R1062" s="342">
        <v>1</v>
      </c>
      <c r="S1062" s="364">
        <f>+J1062*R1062</f>
        <v>5600</v>
      </c>
      <c r="T1062" s="342"/>
      <c r="U1062" s="364"/>
      <c r="V1062" s="342"/>
      <c r="W1062" s="364"/>
      <c r="X1062" s="342"/>
      <c r="Y1062" s="364"/>
      <c r="Z1062" s="365"/>
      <c r="AA1062" s="366"/>
      <c r="AB1062" s="365"/>
      <c r="AC1062" s="366"/>
      <c r="AD1062" s="365"/>
      <c r="AE1062" s="366"/>
      <c r="AF1062" s="365"/>
      <c r="AG1062" s="366"/>
      <c r="AH1062" s="365"/>
      <c r="AI1062" s="366"/>
    </row>
    <row r="1063" spans="2:35">
      <c r="B1063" s="120"/>
      <c r="C1063" s="322" t="s">
        <v>2756</v>
      </c>
      <c r="D1063" s="120"/>
      <c r="E1063" s="917"/>
      <c r="F1063" s="120"/>
      <c r="G1063" s="120"/>
      <c r="H1063" s="120"/>
      <c r="I1063" s="324"/>
      <c r="J1063" s="325"/>
      <c r="K1063" s="326"/>
      <c r="L1063" s="323"/>
      <c r="M1063" s="324"/>
      <c r="N1063" s="323"/>
      <c r="O1063" s="324"/>
      <c r="P1063" s="323"/>
      <c r="Q1063" s="324"/>
      <c r="R1063" s="323"/>
      <c r="S1063" s="324"/>
      <c r="T1063" s="323"/>
      <c r="U1063" s="324"/>
      <c r="V1063" s="323"/>
      <c r="W1063" s="324"/>
      <c r="X1063" s="323"/>
      <c r="Y1063" s="324"/>
      <c r="Z1063" s="421"/>
      <c r="AA1063" s="431"/>
      <c r="AB1063" s="421"/>
      <c r="AC1063" s="431"/>
      <c r="AD1063" s="421"/>
      <c r="AE1063" s="431"/>
      <c r="AF1063" s="421"/>
      <c r="AG1063" s="431"/>
      <c r="AH1063" s="421"/>
      <c r="AI1063" s="431"/>
    </row>
    <row r="1064" spans="2:35">
      <c r="B1064" s="397">
        <v>29106</v>
      </c>
      <c r="C1064" s="520" t="s">
        <v>2368</v>
      </c>
      <c r="D1064" s="397"/>
      <c r="E1064" s="917">
        <f>SUM(E1065:E1066)</f>
        <v>2</v>
      </c>
      <c r="F1064" s="397"/>
      <c r="G1064" s="397"/>
      <c r="H1064" s="397"/>
      <c r="I1064" s="521"/>
      <c r="J1064" s="363"/>
      <c r="K1064" s="326">
        <f>SUM(K1065:K1066)</f>
        <v>600</v>
      </c>
      <c r="L1064" s="323">
        <f t="shared" ref="L1064:AI1064" si="180">SUM(L1065:L1066)</f>
        <v>0</v>
      </c>
      <c r="M1064" s="521">
        <f t="shared" si="180"/>
        <v>0</v>
      </c>
      <c r="N1064" s="323">
        <f t="shared" si="180"/>
        <v>0</v>
      </c>
      <c r="O1064" s="521">
        <f t="shared" si="180"/>
        <v>0</v>
      </c>
      <c r="P1064" s="323">
        <f t="shared" si="180"/>
        <v>0</v>
      </c>
      <c r="Q1064" s="521">
        <f t="shared" si="180"/>
        <v>0</v>
      </c>
      <c r="R1064" s="323">
        <f t="shared" si="180"/>
        <v>2</v>
      </c>
      <c r="S1064" s="521">
        <f t="shared" si="180"/>
        <v>600</v>
      </c>
      <c r="T1064" s="323">
        <f t="shared" si="180"/>
        <v>0</v>
      </c>
      <c r="U1064" s="521">
        <f t="shared" si="180"/>
        <v>0</v>
      </c>
      <c r="V1064" s="323">
        <f t="shared" si="180"/>
        <v>0</v>
      </c>
      <c r="W1064" s="521">
        <f t="shared" si="180"/>
        <v>0</v>
      </c>
      <c r="X1064" s="323">
        <f t="shared" si="180"/>
        <v>0</v>
      </c>
      <c r="Y1064" s="521">
        <f t="shared" si="180"/>
        <v>0</v>
      </c>
      <c r="Z1064" s="323">
        <f t="shared" si="180"/>
        <v>0</v>
      </c>
      <c r="AA1064" s="521">
        <f t="shared" si="180"/>
        <v>0</v>
      </c>
      <c r="AB1064" s="323">
        <f t="shared" si="180"/>
        <v>0</v>
      </c>
      <c r="AC1064" s="521">
        <f t="shared" si="180"/>
        <v>0</v>
      </c>
      <c r="AD1064" s="323">
        <f t="shared" si="180"/>
        <v>0</v>
      </c>
      <c r="AE1064" s="521">
        <f t="shared" si="180"/>
        <v>0</v>
      </c>
      <c r="AF1064" s="323">
        <f t="shared" si="180"/>
        <v>0</v>
      </c>
      <c r="AG1064" s="521">
        <f t="shared" si="180"/>
        <v>0</v>
      </c>
      <c r="AH1064" s="323">
        <f t="shared" si="180"/>
        <v>0</v>
      </c>
      <c r="AI1064" s="521">
        <f t="shared" si="180"/>
        <v>0</v>
      </c>
    </row>
    <row r="1065" spans="2:35" ht="22.5">
      <c r="B1065" s="397"/>
      <c r="C1065" s="579" t="s">
        <v>3366</v>
      </c>
      <c r="D1065" s="370"/>
      <c r="E1065" s="925">
        <v>1</v>
      </c>
      <c r="F1065" s="370" t="s">
        <v>11</v>
      </c>
      <c r="G1065" s="370" t="s">
        <v>2602</v>
      </c>
      <c r="H1065" s="409"/>
      <c r="I1065" s="363" t="s">
        <v>2700</v>
      </c>
      <c r="J1065" s="580">
        <v>500</v>
      </c>
      <c r="K1065" s="581">
        <f>J1065*E1065</f>
        <v>500</v>
      </c>
      <c r="L1065" s="376"/>
      <c r="M1065" s="580"/>
      <c r="N1065" s="376"/>
      <c r="O1065" s="582"/>
      <c r="P1065" s="548"/>
      <c r="Q1065" s="582"/>
      <c r="R1065" s="548">
        <v>1</v>
      </c>
      <c r="S1065" s="582">
        <f>R1065*J1065</f>
        <v>500</v>
      </c>
      <c r="T1065" s="548"/>
      <c r="U1065" s="582"/>
      <c r="V1065" s="376"/>
      <c r="W1065" s="582"/>
      <c r="X1065" s="548"/>
      <c r="Y1065" s="582"/>
      <c r="Z1065" s="583"/>
      <c r="AA1065" s="573"/>
      <c r="AB1065" s="583"/>
      <c r="AC1065" s="573"/>
      <c r="AD1065" s="583"/>
      <c r="AE1065" s="573"/>
      <c r="AF1065" s="583"/>
      <c r="AG1065" s="573"/>
      <c r="AH1065" s="583"/>
      <c r="AI1065" s="573"/>
    </row>
    <row r="1066" spans="2:35" ht="22.5">
      <c r="B1066" s="397"/>
      <c r="C1066" s="579" t="s">
        <v>342</v>
      </c>
      <c r="D1066" s="370"/>
      <c r="E1066" s="925">
        <v>1</v>
      </c>
      <c r="F1066" s="370" t="s">
        <v>11</v>
      </c>
      <c r="G1066" s="370" t="s">
        <v>2602</v>
      </c>
      <c r="H1066" s="409"/>
      <c r="I1066" s="363" t="s">
        <v>2700</v>
      </c>
      <c r="J1066" s="580">
        <v>100</v>
      </c>
      <c r="K1066" s="581">
        <f>J1066*E1066</f>
        <v>100</v>
      </c>
      <c r="L1066" s="376"/>
      <c r="M1066" s="580"/>
      <c r="N1066" s="376"/>
      <c r="O1066" s="582"/>
      <c r="P1066" s="548"/>
      <c r="Q1066" s="582"/>
      <c r="R1066" s="548">
        <v>1</v>
      </c>
      <c r="S1066" s="582">
        <f>R1066*J1066</f>
        <v>100</v>
      </c>
      <c r="T1066" s="548"/>
      <c r="U1066" s="582"/>
      <c r="V1066" s="376"/>
      <c r="W1066" s="582"/>
      <c r="X1066" s="548"/>
      <c r="Y1066" s="582"/>
      <c r="Z1066" s="583"/>
      <c r="AA1066" s="573"/>
      <c r="AB1066" s="583"/>
      <c r="AC1066" s="573"/>
      <c r="AD1066" s="583"/>
      <c r="AE1066" s="573"/>
      <c r="AF1066" s="583"/>
      <c r="AG1066" s="573"/>
      <c r="AH1066" s="583"/>
      <c r="AI1066" s="573"/>
    </row>
    <row r="1067" spans="2:35">
      <c r="B1067" s="120"/>
      <c r="C1067" s="322" t="s">
        <v>2756</v>
      </c>
      <c r="D1067" s="120"/>
      <c r="E1067" s="917"/>
      <c r="F1067" s="120"/>
      <c r="G1067" s="120"/>
      <c r="H1067" s="120"/>
      <c r="I1067" s="324"/>
      <c r="J1067" s="325"/>
      <c r="K1067" s="326"/>
      <c r="L1067" s="323"/>
      <c r="M1067" s="324"/>
      <c r="N1067" s="323"/>
      <c r="O1067" s="324"/>
      <c r="P1067" s="323"/>
      <c r="Q1067" s="324"/>
      <c r="R1067" s="323"/>
      <c r="S1067" s="324"/>
      <c r="T1067" s="323"/>
      <c r="U1067" s="324"/>
      <c r="V1067" s="323"/>
      <c r="W1067" s="324"/>
      <c r="X1067" s="323"/>
      <c r="Y1067" s="324"/>
      <c r="Z1067" s="421"/>
      <c r="AA1067" s="431"/>
      <c r="AB1067" s="421"/>
      <c r="AC1067" s="431"/>
      <c r="AD1067" s="421"/>
      <c r="AE1067" s="431"/>
      <c r="AF1067" s="421"/>
      <c r="AG1067" s="431"/>
      <c r="AH1067" s="421"/>
      <c r="AI1067" s="431"/>
    </row>
    <row r="1068" spans="2:35">
      <c r="B1068" s="120">
        <v>292</v>
      </c>
      <c r="C1068" s="322" t="s">
        <v>1582</v>
      </c>
      <c r="D1068" s="120"/>
      <c r="E1068" s="917">
        <f>+E1113</f>
        <v>0</v>
      </c>
      <c r="F1068" s="120"/>
      <c r="G1068" s="120"/>
      <c r="H1068" s="120"/>
      <c r="I1068" s="324"/>
      <c r="J1068" s="325"/>
      <c r="K1068" s="326">
        <f>+K1113</f>
        <v>0</v>
      </c>
      <c r="L1068" s="323">
        <f>+L1113</f>
        <v>0</v>
      </c>
      <c r="M1068" s="324"/>
      <c r="N1068" s="323">
        <f>+N1113</f>
        <v>0</v>
      </c>
      <c r="O1068" s="324">
        <f>+O1113</f>
        <v>0</v>
      </c>
      <c r="P1068" s="323">
        <f>+P1113</f>
        <v>0</v>
      </c>
      <c r="Q1068" s="324">
        <f>+Q1113</f>
        <v>0</v>
      </c>
      <c r="R1068" s="323"/>
      <c r="S1068" s="324"/>
      <c r="T1068" s="323"/>
      <c r="U1068" s="324"/>
      <c r="V1068" s="323"/>
      <c r="W1068" s="324"/>
      <c r="X1068" s="323"/>
      <c r="Y1068" s="324"/>
      <c r="Z1068" s="323"/>
      <c r="AA1068" s="324"/>
      <c r="AB1068" s="323"/>
      <c r="AC1068" s="324"/>
      <c r="AD1068" s="323"/>
      <c r="AE1068" s="324"/>
      <c r="AF1068" s="323"/>
      <c r="AG1068" s="324"/>
      <c r="AH1068" s="323"/>
      <c r="AI1068" s="324"/>
    </row>
    <row r="1069" spans="2:35">
      <c r="B1069" s="328">
        <v>29202</v>
      </c>
      <c r="C1069" s="381" t="s">
        <v>1583</v>
      </c>
      <c r="D1069" s="328"/>
      <c r="E1069" s="917"/>
      <c r="F1069" s="328"/>
      <c r="G1069" s="328"/>
      <c r="H1069" s="328"/>
      <c r="I1069" s="325"/>
      <c r="J1069" s="325"/>
      <c r="K1069" s="326"/>
      <c r="L1069" s="330"/>
      <c r="M1069" s="325"/>
      <c r="N1069" s="330"/>
      <c r="O1069" s="325"/>
      <c r="P1069" s="330"/>
      <c r="Q1069" s="325"/>
      <c r="R1069" s="330"/>
      <c r="S1069" s="325"/>
      <c r="T1069" s="330"/>
      <c r="U1069" s="325"/>
      <c r="V1069" s="330"/>
      <c r="W1069" s="325"/>
      <c r="X1069" s="330"/>
      <c r="Y1069" s="325"/>
      <c r="Z1069" s="346"/>
      <c r="AA1069" s="382"/>
      <c r="AB1069" s="346"/>
      <c r="AC1069" s="382"/>
      <c r="AD1069" s="346"/>
      <c r="AE1069" s="382"/>
      <c r="AF1069" s="346"/>
      <c r="AG1069" s="382"/>
      <c r="AH1069" s="346"/>
      <c r="AI1069" s="382"/>
    </row>
    <row r="1070" spans="2:35">
      <c r="B1070" s="120"/>
      <c r="C1070" s="381" t="s">
        <v>2756</v>
      </c>
      <c r="D1070" s="328"/>
      <c r="E1070" s="925"/>
      <c r="F1070" s="328"/>
      <c r="G1070" s="328"/>
      <c r="H1070" s="328"/>
      <c r="I1070" s="325"/>
      <c r="J1070" s="325"/>
      <c r="K1070" s="326"/>
      <c r="L1070" s="330"/>
      <c r="M1070" s="325"/>
      <c r="N1070" s="330"/>
      <c r="O1070" s="325"/>
      <c r="P1070" s="330"/>
      <c r="Q1070" s="325"/>
      <c r="R1070" s="330"/>
      <c r="S1070" s="325"/>
      <c r="T1070" s="330"/>
      <c r="U1070" s="325"/>
      <c r="V1070" s="330"/>
      <c r="W1070" s="325"/>
      <c r="X1070" s="330"/>
      <c r="Y1070" s="325"/>
      <c r="Z1070" s="346"/>
      <c r="AA1070" s="382"/>
      <c r="AB1070" s="346"/>
      <c r="AC1070" s="382"/>
      <c r="AD1070" s="346"/>
      <c r="AE1070" s="382"/>
      <c r="AF1070" s="346"/>
      <c r="AG1070" s="382"/>
      <c r="AH1070" s="346"/>
      <c r="AI1070" s="382"/>
    </row>
    <row r="1071" spans="2:35" ht="22.5">
      <c r="B1071" s="461">
        <v>293</v>
      </c>
      <c r="C1071" s="477" t="s">
        <v>3367</v>
      </c>
      <c r="D1071" s="463"/>
      <c r="E1071" s="917">
        <f>+E1072</f>
        <v>5</v>
      </c>
      <c r="F1071" s="463"/>
      <c r="G1071" s="463"/>
      <c r="H1071" s="463"/>
      <c r="I1071" s="325"/>
      <c r="J1071" s="325"/>
      <c r="K1071" s="326">
        <f>+K1072</f>
        <v>752</v>
      </c>
      <c r="L1071" s="323">
        <f t="shared" ref="L1071:AI1071" si="181">+L1072</f>
        <v>0</v>
      </c>
      <c r="M1071" s="324">
        <f t="shared" si="181"/>
        <v>0</v>
      </c>
      <c r="N1071" s="323">
        <f t="shared" si="181"/>
        <v>0</v>
      </c>
      <c r="O1071" s="324">
        <f t="shared" si="181"/>
        <v>0</v>
      </c>
      <c r="P1071" s="323">
        <f t="shared" si="181"/>
        <v>0</v>
      </c>
      <c r="Q1071" s="324">
        <f t="shared" si="181"/>
        <v>0</v>
      </c>
      <c r="R1071" s="323">
        <f t="shared" si="181"/>
        <v>0</v>
      </c>
      <c r="S1071" s="324">
        <f t="shared" si="181"/>
        <v>0</v>
      </c>
      <c r="T1071" s="323">
        <f t="shared" si="181"/>
        <v>0</v>
      </c>
      <c r="U1071" s="324">
        <f t="shared" si="181"/>
        <v>0</v>
      </c>
      <c r="V1071" s="323">
        <f t="shared" si="181"/>
        <v>0</v>
      </c>
      <c r="W1071" s="324">
        <f t="shared" si="181"/>
        <v>0</v>
      </c>
      <c r="X1071" s="323">
        <f t="shared" si="181"/>
        <v>5</v>
      </c>
      <c r="Y1071" s="324">
        <f t="shared" si="181"/>
        <v>752</v>
      </c>
      <c r="Z1071" s="323">
        <f t="shared" si="181"/>
        <v>0</v>
      </c>
      <c r="AA1071" s="324">
        <f t="shared" si="181"/>
        <v>0</v>
      </c>
      <c r="AB1071" s="323">
        <f t="shared" si="181"/>
        <v>0</v>
      </c>
      <c r="AC1071" s="324">
        <f t="shared" si="181"/>
        <v>0</v>
      </c>
      <c r="AD1071" s="323">
        <f t="shared" si="181"/>
        <v>0</v>
      </c>
      <c r="AE1071" s="324">
        <f t="shared" si="181"/>
        <v>0</v>
      </c>
      <c r="AF1071" s="323">
        <f t="shared" si="181"/>
        <v>0</v>
      </c>
      <c r="AG1071" s="324">
        <f t="shared" si="181"/>
        <v>0</v>
      </c>
      <c r="AH1071" s="323">
        <f t="shared" si="181"/>
        <v>0</v>
      </c>
      <c r="AI1071" s="324">
        <f t="shared" si="181"/>
        <v>0</v>
      </c>
    </row>
    <row r="1072" spans="2:35">
      <c r="B1072" s="461">
        <v>29301</v>
      </c>
      <c r="C1072" s="477" t="s">
        <v>3368</v>
      </c>
      <c r="D1072" s="584"/>
      <c r="E1072" s="917">
        <f>SUM(E1073:E1076)</f>
        <v>5</v>
      </c>
      <c r="F1072" s="461"/>
      <c r="G1072" s="461"/>
      <c r="H1072" s="461"/>
      <c r="I1072" s="324"/>
      <c r="J1072" s="325"/>
      <c r="K1072" s="326">
        <f>SUM(K1073:K1076)</f>
        <v>752</v>
      </c>
      <c r="L1072" s="323">
        <f t="shared" ref="L1072:AI1072" si="182">SUM(L1073:L1076)</f>
        <v>0</v>
      </c>
      <c r="M1072" s="324">
        <f t="shared" si="182"/>
        <v>0</v>
      </c>
      <c r="N1072" s="323">
        <f t="shared" si="182"/>
        <v>0</v>
      </c>
      <c r="O1072" s="324">
        <f t="shared" si="182"/>
        <v>0</v>
      </c>
      <c r="P1072" s="323">
        <f t="shared" si="182"/>
        <v>0</v>
      </c>
      <c r="Q1072" s="324">
        <f t="shared" si="182"/>
        <v>0</v>
      </c>
      <c r="R1072" s="323">
        <f t="shared" si="182"/>
        <v>0</v>
      </c>
      <c r="S1072" s="324">
        <f t="shared" si="182"/>
        <v>0</v>
      </c>
      <c r="T1072" s="323">
        <f t="shared" si="182"/>
        <v>0</v>
      </c>
      <c r="U1072" s="324">
        <f t="shared" si="182"/>
        <v>0</v>
      </c>
      <c r="V1072" s="323">
        <f t="shared" si="182"/>
        <v>0</v>
      </c>
      <c r="W1072" s="324">
        <f t="shared" si="182"/>
        <v>0</v>
      </c>
      <c r="X1072" s="323">
        <f t="shared" si="182"/>
        <v>5</v>
      </c>
      <c r="Y1072" s="324">
        <f t="shared" si="182"/>
        <v>752</v>
      </c>
      <c r="Z1072" s="323">
        <f t="shared" si="182"/>
        <v>0</v>
      </c>
      <c r="AA1072" s="324">
        <f t="shared" si="182"/>
        <v>0</v>
      </c>
      <c r="AB1072" s="323">
        <f t="shared" si="182"/>
        <v>0</v>
      </c>
      <c r="AC1072" s="324">
        <f t="shared" si="182"/>
        <v>0</v>
      </c>
      <c r="AD1072" s="323">
        <f t="shared" si="182"/>
        <v>0</v>
      </c>
      <c r="AE1072" s="324">
        <f t="shared" si="182"/>
        <v>0</v>
      </c>
      <c r="AF1072" s="323">
        <f t="shared" si="182"/>
        <v>0</v>
      </c>
      <c r="AG1072" s="324">
        <f t="shared" si="182"/>
        <v>0</v>
      </c>
      <c r="AH1072" s="323">
        <f t="shared" si="182"/>
        <v>0</v>
      </c>
      <c r="AI1072" s="324">
        <f t="shared" si="182"/>
        <v>0</v>
      </c>
    </row>
    <row r="1073" spans="2:35" ht="22.5">
      <c r="B1073" s="496"/>
      <c r="C1073" s="585" t="s">
        <v>3369</v>
      </c>
      <c r="D1073" s="586"/>
      <c r="E1073" s="926">
        <v>1</v>
      </c>
      <c r="F1073" s="587" t="s">
        <v>11</v>
      </c>
      <c r="G1073" s="370" t="s">
        <v>2602</v>
      </c>
      <c r="H1073" s="588"/>
      <c r="I1073" s="363" t="s">
        <v>2700</v>
      </c>
      <c r="J1073" s="589">
        <v>47</v>
      </c>
      <c r="K1073" s="326">
        <f>J1073*E1073</f>
        <v>47</v>
      </c>
      <c r="L1073" s="342"/>
      <c r="M1073" s="364"/>
      <c r="N1073" s="342"/>
      <c r="O1073" s="364"/>
      <c r="P1073" s="342"/>
      <c r="Q1073" s="364"/>
      <c r="R1073" s="342"/>
      <c r="S1073" s="364"/>
      <c r="T1073" s="342"/>
      <c r="U1073" s="364"/>
      <c r="V1073" s="342">
        <v>0</v>
      </c>
      <c r="W1073" s="364">
        <v>0</v>
      </c>
      <c r="X1073" s="342">
        <v>1</v>
      </c>
      <c r="Y1073" s="364">
        <v>47</v>
      </c>
      <c r="Z1073" s="365">
        <v>0</v>
      </c>
      <c r="AA1073" s="366">
        <v>0</v>
      </c>
      <c r="AB1073" s="365">
        <v>0</v>
      </c>
      <c r="AC1073" s="366">
        <v>0</v>
      </c>
      <c r="AD1073" s="365"/>
      <c r="AE1073" s="366"/>
      <c r="AF1073" s="365">
        <v>0</v>
      </c>
      <c r="AG1073" s="366">
        <v>0</v>
      </c>
      <c r="AH1073" s="365">
        <v>0</v>
      </c>
      <c r="AI1073" s="366">
        <v>0</v>
      </c>
    </row>
    <row r="1074" spans="2:35" ht="22.5">
      <c r="B1074" s="496"/>
      <c r="C1074" s="579" t="s">
        <v>3370</v>
      </c>
      <c r="D1074" s="370"/>
      <c r="E1074" s="925">
        <v>1</v>
      </c>
      <c r="F1074" s="370" t="s">
        <v>11</v>
      </c>
      <c r="G1074" s="370" t="s">
        <v>2602</v>
      </c>
      <c r="H1074" s="409"/>
      <c r="I1074" s="363" t="s">
        <v>2700</v>
      </c>
      <c r="J1074" s="580">
        <v>105</v>
      </c>
      <c r="K1074" s="581">
        <f>J1074*E1074</f>
        <v>105</v>
      </c>
      <c r="L1074" s="376"/>
      <c r="M1074" s="580"/>
      <c r="N1074" s="376"/>
      <c r="O1074" s="582"/>
      <c r="P1074" s="548"/>
      <c r="Q1074" s="582"/>
      <c r="R1074" s="548"/>
      <c r="S1074" s="582"/>
      <c r="T1074" s="548"/>
      <c r="U1074" s="582"/>
      <c r="V1074" s="376"/>
      <c r="W1074" s="582"/>
      <c r="X1074" s="548">
        <v>1</v>
      </c>
      <c r="Y1074" s="582">
        <v>105</v>
      </c>
      <c r="Z1074" s="583"/>
      <c r="AA1074" s="573"/>
      <c r="AB1074" s="583"/>
      <c r="AC1074" s="573"/>
      <c r="AD1074" s="583"/>
      <c r="AE1074" s="573"/>
      <c r="AF1074" s="583"/>
      <c r="AG1074" s="573"/>
      <c r="AH1074" s="583"/>
      <c r="AI1074" s="573"/>
    </row>
    <row r="1075" spans="2:35" ht="22.5">
      <c r="B1075" s="496"/>
      <c r="C1075" s="579" t="s">
        <v>3371</v>
      </c>
      <c r="D1075" s="370"/>
      <c r="E1075" s="925">
        <v>2</v>
      </c>
      <c r="F1075" s="370" t="s">
        <v>11</v>
      </c>
      <c r="G1075" s="370" t="s">
        <v>2602</v>
      </c>
      <c r="H1075" s="409"/>
      <c r="I1075" s="363" t="s">
        <v>2700</v>
      </c>
      <c r="J1075" s="580">
        <v>57</v>
      </c>
      <c r="K1075" s="581">
        <f>J1075*E1075</f>
        <v>114</v>
      </c>
      <c r="L1075" s="376"/>
      <c r="M1075" s="580"/>
      <c r="N1075" s="376"/>
      <c r="O1075" s="582"/>
      <c r="P1075" s="548"/>
      <c r="Q1075" s="582"/>
      <c r="R1075" s="548"/>
      <c r="S1075" s="582"/>
      <c r="T1075" s="548"/>
      <c r="U1075" s="582"/>
      <c r="V1075" s="376"/>
      <c r="W1075" s="582"/>
      <c r="X1075" s="548">
        <v>2</v>
      </c>
      <c r="Y1075" s="582">
        <f>X1075*J1075</f>
        <v>114</v>
      </c>
      <c r="Z1075" s="583"/>
      <c r="AA1075" s="573"/>
      <c r="AB1075" s="583"/>
      <c r="AC1075" s="573"/>
      <c r="AD1075" s="583"/>
      <c r="AE1075" s="573"/>
      <c r="AF1075" s="583"/>
      <c r="AG1075" s="573"/>
      <c r="AH1075" s="583"/>
      <c r="AI1075" s="573"/>
    </row>
    <row r="1076" spans="2:35" ht="22.5">
      <c r="B1076" s="399"/>
      <c r="C1076" s="579" t="s">
        <v>3372</v>
      </c>
      <c r="D1076" s="370"/>
      <c r="E1076" s="925">
        <v>1</v>
      </c>
      <c r="F1076" s="370" t="s">
        <v>11</v>
      </c>
      <c r="G1076" s="370" t="s">
        <v>2602</v>
      </c>
      <c r="H1076" s="409"/>
      <c r="I1076" s="363" t="s">
        <v>2700</v>
      </c>
      <c r="J1076" s="580">
        <v>486</v>
      </c>
      <c r="K1076" s="581">
        <f>J1076*E1076</f>
        <v>486</v>
      </c>
      <c r="L1076" s="376"/>
      <c r="M1076" s="580"/>
      <c r="N1076" s="376"/>
      <c r="O1076" s="582"/>
      <c r="P1076" s="548"/>
      <c r="Q1076" s="582"/>
      <c r="R1076" s="548"/>
      <c r="S1076" s="582"/>
      <c r="T1076" s="548"/>
      <c r="U1076" s="582"/>
      <c r="V1076" s="376"/>
      <c r="W1076" s="582"/>
      <c r="X1076" s="548">
        <v>1</v>
      </c>
      <c r="Y1076" s="582">
        <v>486</v>
      </c>
      <c r="Z1076" s="583"/>
      <c r="AA1076" s="573"/>
      <c r="AB1076" s="583"/>
      <c r="AC1076" s="573"/>
      <c r="AD1076" s="583"/>
      <c r="AE1076" s="573"/>
      <c r="AF1076" s="583"/>
      <c r="AG1076" s="573"/>
      <c r="AH1076" s="583"/>
      <c r="AI1076" s="573"/>
    </row>
    <row r="1077" spans="2:35">
      <c r="B1077" s="120">
        <v>294</v>
      </c>
      <c r="C1077" s="381" t="s">
        <v>1627</v>
      </c>
      <c r="D1077" s="328"/>
      <c r="E1077" s="917">
        <f>+E1080</f>
        <v>12</v>
      </c>
      <c r="F1077" s="328"/>
      <c r="G1077" s="328"/>
      <c r="H1077" s="328"/>
      <c r="I1077" s="325"/>
      <c r="J1077" s="325"/>
      <c r="K1077" s="326">
        <f>+K1080</f>
        <v>16041</v>
      </c>
      <c r="L1077" s="323">
        <f t="shared" ref="L1077:AI1077" si="183">+L1080</f>
        <v>0</v>
      </c>
      <c r="M1077" s="324">
        <f t="shared" si="183"/>
        <v>0</v>
      </c>
      <c r="N1077" s="323">
        <f t="shared" si="183"/>
        <v>0</v>
      </c>
      <c r="O1077" s="324">
        <f t="shared" si="183"/>
        <v>0</v>
      </c>
      <c r="P1077" s="323">
        <f t="shared" si="183"/>
        <v>6</v>
      </c>
      <c r="Q1077" s="324">
        <f t="shared" si="183"/>
        <v>14244</v>
      </c>
      <c r="R1077" s="323">
        <f t="shared" si="183"/>
        <v>6</v>
      </c>
      <c r="S1077" s="324">
        <f t="shared" si="183"/>
        <v>1797</v>
      </c>
      <c r="T1077" s="323">
        <f t="shared" si="183"/>
        <v>0</v>
      </c>
      <c r="U1077" s="324">
        <f t="shared" si="183"/>
        <v>0</v>
      </c>
      <c r="V1077" s="323">
        <f t="shared" si="183"/>
        <v>0</v>
      </c>
      <c r="W1077" s="324">
        <f t="shared" si="183"/>
        <v>0</v>
      </c>
      <c r="X1077" s="323">
        <f t="shared" si="183"/>
        <v>0</v>
      </c>
      <c r="Y1077" s="324">
        <f t="shared" si="183"/>
        <v>0</v>
      </c>
      <c r="Z1077" s="323">
        <f t="shared" si="183"/>
        <v>0</v>
      </c>
      <c r="AA1077" s="324">
        <f t="shared" si="183"/>
        <v>0</v>
      </c>
      <c r="AB1077" s="323">
        <f t="shared" si="183"/>
        <v>0</v>
      </c>
      <c r="AC1077" s="324">
        <f t="shared" si="183"/>
        <v>0</v>
      </c>
      <c r="AD1077" s="323">
        <f t="shared" si="183"/>
        <v>0</v>
      </c>
      <c r="AE1077" s="324">
        <f t="shared" si="183"/>
        <v>0</v>
      </c>
      <c r="AF1077" s="323">
        <f t="shared" si="183"/>
        <v>0</v>
      </c>
      <c r="AG1077" s="324">
        <f t="shared" si="183"/>
        <v>0</v>
      </c>
      <c r="AH1077" s="323">
        <f t="shared" si="183"/>
        <v>0</v>
      </c>
      <c r="AI1077" s="324">
        <f t="shared" si="183"/>
        <v>0</v>
      </c>
    </row>
    <row r="1078" spans="2:35">
      <c r="B1078" s="328">
        <v>29401</v>
      </c>
      <c r="C1078" s="381" t="s">
        <v>2387</v>
      </c>
      <c r="D1078" s="328"/>
      <c r="E1078" s="917"/>
      <c r="F1078" s="328"/>
      <c r="G1078" s="328"/>
      <c r="H1078" s="328"/>
      <c r="I1078" s="325"/>
      <c r="J1078" s="325"/>
      <c r="K1078" s="326"/>
      <c r="L1078" s="323"/>
      <c r="M1078" s="324"/>
      <c r="N1078" s="323"/>
      <c r="O1078" s="324"/>
      <c r="P1078" s="323"/>
      <c r="Q1078" s="324"/>
      <c r="R1078" s="323"/>
      <c r="S1078" s="324"/>
      <c r="T1078" s="323"/>
      <c r="U1078" s="324"/>
      <c r="V1078" s="323"/>
      <c r="W1078" s="324"/>
      <c r="X1078" s="323"/>
      <c r="Y1078" s="324"/>
      <c r="Z1078" s="323"/>
      <c r="AA1078" s="324"/>
      <c r="AB1078" s="323"/>
      <c r="AC1078" s="324"/>
      <c r="AD1078" s="323"/>
      <c r="AE1078" s="324"/>
      <c r="AF1078" s="323"/>
      <c r="AG1078" s="324"/>
      <c r="AH1078" s="323"/>
      <c r="AI1078" s="324"/>
    </row>
    <row r="1079" spans="2:35">
      <c r="B1079" s="328"/>
      <c r="C1079" s="381" t="s">
        <v>2756</v>
      </c>
      <c r="D1079" s="328"/>
      <c r="E1079" s="925"/>
      <c r="F1079" s="328"/>
      <c r="G1079" s="328"/>
      <c r="H1079" s="328"/>
      <c r="I1079" s="325"/>
      <c r="J1079" s="325"/>
      <c r="K1079" s="326"/>
      <c r="L1079" s="323"/>
      <c r="M1079" s="324"/>
      <c r="N1079" s="330"/>
      <c r="O1079" s="325"/>
      <c r="P1079" s="330"/>
      <c r="Q1079" s="325"/>
      <c r="R1079" s="330"/>
      <c r="S1079" s="325"/>
      <c r="T1079" s="330"/>
      <c r="U1079" s="325"/>
      <c r="V1079" s="330"/>
      <c r="W1079" s="325"/>
      <c r="X1079" s="330"/>
      <c r="Y1079" s="325"/>
      <c r="Z1079" s="330"/>
      <c r="AA1079" s="325"/>
      <c r="AB1079" s="330"/>
      <c r="AC1079" s="325"/>
      <c r="AD1079" s="330"/>
      <c r="AE1079" s="325"/>
      <c r="AF1079" s="330"/>
      <c r="AG1079" s="325"/>
      <c r="AH1079" s="330"/>
      <c r="AI1079" s="325"/>
    </row>
    <row r="1080" spans="2:35" ht="23.25">
      <c r="B1080" s="455">
        <v>29403</v>
      </c>
      <c r="C1080" s="590" t="s">
        <v>3373</v>
      </c>
      <c r="D1080" s="426"/>
      <c r="E1080" s="917">
        <f>SUM(E1081:E1084)</f>
        <v>12</v>
      </c>
      <c r="F1080" s="426"/>
      <c r="G1080" s="426"/>
      <c r="H1080" s="426"/>
      <c r="I1080" s="325"/>
      <c r="J1080" s="325"/>
      <c r="K1080" s="326">
        <f>SUM(K1081:K1084)</f>
        <v>16041</v>
      </c>
      <c r="L1080" s="323">
        <f t="shared" ref="L1080:AI1080" si="184">SUM(L1081:L1084)</f>
        <v>0</v>
      </c>
      <c r="M1080" s="324">
        <f t="shared" si="184"/>
        <v>0</v>
      </c>
      <c r="N1080" s="323">
        <f t="shared" si="184"/>
        <v>0</v>
      </c>
      <c r="O1080" s="324">
        <f t="shared" si="184"/>
        <v>0</v>
      </c>
      <c r="P1080" s="323">
        <f t="shared" si="184"/>
        <v>6</v>
      </c>
      <c r="Q1080" s="324">
        <f t="shared" si="184"/>
        <v>14244</v>
      </c>
      <c r="R1080" s="323">
        <f t="shared" si="184"/>
        <v>6</v>
      </c>
      <c r="S1080" s="324">
        <f t="shared" si="184"/>
        <v>1797</v>
      </c>
      <c r="T1080" s="323">
        <f t="shared" si="184"/>
        <v>0</v>
      </c>
      <c r="U1080" s="324">
        <f t="shared" si="184"/>
        <v>0</v>
      </c>
      <c r="V1080" s="323">
        <f t="shared" si="184"/>
        <v>0</v>
      </c>
      <c r="W1080" s="324">
        <f t="shared" si="184"/>
        <v>0</v>
      </c>
      <c r="X1080" s="323">
        <f t="shared" si="184"/>
        <v>0</v>
      </c>
      <c r="Y1080" s="324">
        <f t="shared" si="184"/>
        <v>0</v>
      </c>
      <c r="Z1080" s="323">
        <f t="shared" si="184"/>
        <v>0</v>
      </c>
      <c r="AA1080" s="324">
        <f t="shared" si="184"/>
        <v>0</v>
      </c>
      <c r="AB1080" s="323">
        <f t="shared" si="184"/>
        <v>0</v>
      </c>
      <c r="AC1080" s="324">
        <f t="shared" si="184"/>
        <v>0</v>
      </c>
      <c r="AD1080" s="323">
        <f t="shared" si="184"/>
        <v>0</v>
      </c>
      <c r="AE1080" s="324">
        <f t="shared" si="184"/>
        <v>0</v>
      </c>
      <c r="AF1080" s="323">
        <f t="shared" si="184"/>
        <v>0</v>
      </c>
      <c r="AG1080" s="324">
        <f t="shared" si="184"/>
        <v>0</v>
      </c>
      <c r="AH1080" s="323">
        <f t="shared" si="184"/>
        <v>0</v>
      </c>
      <c r="AI1080" s="324">
        <f t="shared" si="184"/>
        <v>0</v>
      </c>
    </row>
    <row r="1081" spans="2:35" ht="22.5">
      <c r="B1081" s="591"/>
      <c r="C1081" s="345" t="s">
        <v>3374</v>
      </c>
      <c r="D1081" s="333"/>
      <c r="E1081" s="925">
        <v>2</v>
      </c>
      <c r="F1081" s="333" t="s">
        <v>3375</v>
      </c>
      <c r="G1081" s="333" t="s">
        <v>2486</v>
      </c>
      <c r="H1081" s="333"/>
      <c r="I1081" s="334" t="s">
        <v>2487</v>
      </c>
      <c r="J1081" s="334">
        <v>332</v>
      </c>
      <c r="K1081" s="326">
        <f>+E1081*J1081</f>
        <v>664</v>
      </c>
      <c r="L1081" s="342"/>
      <c r="M1081" s="384"/>
      <c r="N1081" s="342"/>
      <c r="O1081" s="384"/>
      <c r="P1081" s="342">
        <f>E1081</f>
        <v>2</v>
      </c>
      <c r="Q1081" s="334">
        <f t="shared" ref="Q1081:Q1082" si="185">J1081*P1081</f>
        <v>664</v>
      </c>
      <c r="R1081" s="342"/>
      <c r="S1081" s="384"/>
      <c r="T1081" s="342"/>
      <c r="U1081" s="384"/>
      <c r="V1081" s="342"/>
      <c r="W1081" s="384"/>
      <c r="X1081" s="342"/>
      <c r="Y1081" s="384"/>
      <c r="Z1081" s="365"/>
      <c r="AA1081" s="385"/>
      <c r="AB1081" s="365"/>
      <c r="AC1081" s="385"/>
      <c r="AD1081" s="365"/>
      <c r="AE1081" s="385"/>
      <c r="AF1081" s="365"/>
      <c r="AG1081" s="385"/>
      <c r="AH1081" s="365"/>
      <c r="AI1081" s="385"/>
    </row>
    <row r="1082" spans="2:35" ht="22.5">
      <c r="B1082" s="591"/>
      <c r="C1082" s="592" t="s">
        <v>3376</v>
      </c>
      <c r="D1082" s="592"/>
      <c r="E1082" s="937">
        <v>4</v>
      </c>
      <c r="F1082" s="413" t="s">
        <v>2492</v>
      </c>
      <c r="G1082" s="333" t="s">
        <v>2486</v>
      </c>
      <c r="H1082" s="333"/>
      <c r="I1082" s="334" t="s">
        <v>2487</v>
      </c>
      <c r="J1082" s="593">
        <v>3395</v>
      </c>
      <c r="K1082" s="326">
        <f>+E1082*J1082</f>
        <v>13580</v>
      </c>
      <c r="L1082" s="339"/>
      <c r="M1082" s="340"/>
      <c r="N1082" s="339"/>
      <c r="O1082" s="340"/>
      <c r="P1082" s="342">
        <f>E1082</f>
        <v>4</v>
      </c>
      <c r="Q1082" s="334">
        <f t="shared" si="185"/>
        <v>13580</v>
      </c>
      <c r="R1082" s="341"/>
      <c r="S1082" s="340"/>
      <c r="T1082" s="341"/>
      <c r="U1082" s="340"/>
      <c r="V1082" s="341"/>
      <c r="W1082" s="340"/>
      <c r="X1082" s="341"/>
      <c r="Y1082" s="340"/>
      <c r="Z1082" s="341"/>
      <c r="AA1082" s="340"/>
      <c r="AB1082" s="341"/>
      <c r="AC1082" s="340"/>
      <c r="AD1082" s="341"/>
      <c r="AE1082" s="340"/>
      <c r="AF1082" s="341"/>
      <c r="AG1082" s="340"/>
      <c r="AH1082" s="341"/>
      <c r="AI1082" s="340"/>
    </row>
    <row r="1083" spans="2:35" ht="22.5">
      <c r="B1083" s="594"/>
      <c r="C1083" s="409" t="s">
        <v>3377</v>
      </c>
      <c r="D1083" s="370"/>
      <c r="E1083" s="925">
        <v>3</v>
      </c>
      <c r="F1083" s="370" t="s">
        <v>11</v>
      </c>
      <c r="G1083" s="370" t="s">
        <v>2602</v>
      </c>
      <c r="H1083" s="409"/>
      <c r="I1083" s="363" t="s">
        <v>2700</v>
      </c>
      <c r="J1083" s="363">
        <v>181</v>
      </c>
      <c r="K1083" s="326">
        <f>J1083*E1083</f>
        <v>543</v>
      </c>
      <c r="L1083" s="342"/>
      <c r="M1083" s="364"/>
      <c r="N1083" s="342"/>
      <c r="O1083" s="364"/>
      <c r="P1083" s="342"/>
      <c r="Q1083" s="364"/>
      <c r="R1083" s="342">
        <v>3</v>
      </c>
      <c r="S1083" s="364">
        <f>R1083*J1083</f>
        <v>543</v>
      </c>
      <c r="T1083" s="342"/>
      <c r="U1083" s="364"/>
      <c r="V1083" s="342"/>
      <c r="W1083" s="364"/>
      <c r="X1083" s="342"/>
      <c r="Y1083" s="364"/>
      <c r="Z1083" s="365"/>
      <c r="AA1083" s="366"/>
      <c r="AB1083" s="365"/>
      <c r="AC1083" s="366"/>
      <c r="AD1083" s="365"/>
      <c r="AE1083" s="366"/>
      <c r="AF1083" s="365"/>
      <c r="AG1083" s="366"/>
      <c r="AH1083" s="365"/>
      <c r="AI1083" s="366"/>
    </row>
    <row r="1084" spans="2:35">
      <c r="B1084" s="595"/>
      <c r="C1084" s="409" t="s">
        <v>3378</v>
      </c>
      <c r="D1084" s="370"/>
      <c r="E1084" s="925">
        <v>3</v>
      </c>
      <c r="F1084" s="370" t="s">
        <v>56</v>
      </c>
      <c r="G1084" s="370" t="s">
        <v>2609</v>
      </c>
      <c r="H1084" s="409"/>
      <c r="I1084" s="374" t="s">
        <v>3379</v>
      </c>
      <c r="J1084" s="374">
        <v>418</v>
      </c>
      <c r="K1084" s="326">
        <f>E1084*J1084</f>
        <v>1254</v>
      </c>
      <c r="L1084" s="342"/>
      <c r="M1084" s="375"/>
      <c r="N1084" s="342"/>
      <c r="O1084" s="375"/>
      <c r="P1084" s="342"/>
      <c r="Q1084" s="375"/>
      <c r="R1084" s="342">
        <v>3</v>
      </c>
      <c r="S1084" s="375">
        <v>1254</v>
      </c>
      <c r="T1084" s="342"/>
      <c r="U1084" s="375"/>
      <c r="V1084" s="342"/>
      <c r="W1084" s="375"/>
      <c r="X1084" s="342"/>
      <c r="Y1084" s="375"/>
      <c r="Z1084" s="365"/>
      <c r="AA1084" s="378"/>
      <c r="AB1084" s="365"/>
      <c r="AC1084" s="378"/>
      <c r="AD1084" s="365"/>
      <c r="AE1084" s="378"/>
      <c r="AF1084" s="365"/>
      <c r="AG1084" s="378"/>
      <c r="AH1084" s="365"/>
      <c r="AI1084" s="378"/>
    </row>
    <row r="1085" spans="2:35">
      <c r="B1085" s="120">
        <v>296</v>
      </c>
      <c r="C1085" s="322" t="s">
        <v>3380</v>
      </c>
      <c r="D1085" s="328"/>
      <c r="E1085" s="917">
        <f>+E1086+E1089+E1094+E1096+E1098</f>
        <v>14</v>
      </c>
      <c r="F1085" s="328"/>
      <c r="G1085" s="328"/>
      <c r="H1085" s="328"/>
      <c r="I1085" s="325"/>
      <c r="J1085" s="325"/>
      <c r="K1085" s="326">
        <f>+K1086+K1089+K1094+K1096+K1098</f>
        <v>25000</v>
      </c>
      <c r="L1085" s="323">
        <f t="shared" ref="L1085:AI1085" si="186">+L1086+L1089+L1094+L1096+L1098</f>
        <v>0</v>
      </c>
      <c r="M1085" s="324">
        <f t="shared" si="186"/>
        <v>0</v>
      </c>
      <c r="N1085" s="323">
        <f t="shared" si="186"/>
        <v>0</v>
      </c>
      <c r="O1085" s="324">
        <f t="shared" si="186"/>
        <v>0</v>
      </c>
      <c r="P1085" s="323">
        <f t="shared" si="186"/>
        <v>0</v>
      </c>
      <c r="Q1085" s="324">
        <f t="shared" si="186"/>
        <v>0</v>
      </c>
      <c r="R1085" s="323">
        <f t="shared" si="186"/>
        <v>0</v>
      </c>
      <c r="S1085" s="324">
        <f t="shared" si="186"/>
        <v>0</v>
      </c>
      <c r="T1085" s="323">
        <f t="shared" si="186"/>
        <v>0</v>
      </c>
      <c r="U1085" s="324">
        <f t="shared" si="186"/>
        <v>0</v>
      </c>
      <c r="V1085" s="323">
        <f t="shared" si="186"/>
        <v>0</v>
      </c>
      <c r="W1085" s="324">
        <f t="shared" si="186"/>
        <v>0</v>
      </c>
      <c r="X1085" s="323">
        <f t="shared" si="186"/>
        <v>14</v>
      </c>
      <c r="Y1085" s="324">
        <f t="shared" si="186"/>
        <v>25000</v>
      </c>
      <c r="Z1085" s="323">
        <f t="shared" si="186"/>
        <v>0</v>
      </c>
      <c r="AA1085" s="324">
        <f t="shared" si="186"/>
        <v>0</v>
      </c>
      <c r="AB1085" s="323">
        <f t="shared" si="186"/>
        <v>0</v>
      </c>
      <c r="AC1085" s="324">
        <f t="shared" si="186"/>
        <v>0</v>
      </c>
      <c r="AD1085" s="323">
        <f t="shared" si="186"/>
        <v>0</v>
      </c>
      <c r="AE1085" s="324">
        <f t="shared" si="186"/>
        <v>0</v>
      </c>
      <c r="AF1085" s="323">
        <f t="shared" si="186"/>
        <v>0</v>
      </c>
      <c r="AG1085" s="324">
        <f t="shared" si="186"/>
        <v>0</v>
      </c>
      <c r="AH1085" s="323">
        <f t="shared" si="186"/>
        <v>0</v>
      </c>
      <c r="AI1085" s="324">
        <f t="shared" si="186"/>
        <v>0</v>
      </c>
    </row>
    <row r="1086" spans="2:35">
      <c r="B1086" s="328">
        <v>29602</v>
      </c>
      <c r="C1086" s="381" t="s">
        <v>1679</v>
      </c>
      <c r="D1086" s="328"/>
      <c r="E1086" s="917">
        <f>+E1087</f>
        <v>2</v>
      </c>
      <c r="F1086" s="328"/>
      <c r="G1086" s="328"/>
      <c r="H1086" s="328"/>
      <c r="I1086" s="325"/>
      <c r="J1086" s="325"/>
      <c r="K1086" s="326">
        <f>+K1087</f>
        <v>1000</v>
      </c>
      <c r="L1086" s="323">
        <f t="shared" ref="L1086:AI1086" si="187">+L1087</f>
        <v>0</v>
      </c>
      <c r="M1086" s="324">
        <f t="shared" si="187"/>
        <v>0</v>
      </c>
      <c r="N1086" s="323">
        <f t="shared" si="187"/>
        <v>0</v>
      </c>
      <c r="O1086" s="324">
        <f t="shared" si="187"/>
        <v>0</v>
      </c>
      <c r="P1086" s="323">
        <f t="shared" si="187"/>
        <v>0</v>
      </c>
      <c r="Q1086" s="324">
        <f t="shared" si="187"/>
        <v>0</v>
      </c>
      <c r="R1086" s="323">
        <f t="shared" si="187"/>
        <v>0</v>
      </c>
      <c r="S1086" s="324">
        <f t="shared" si="187"/>
        <v>0</v>
      </c>
      <c r="T1086" s="323">
        <f t="shared" si="187"/>
        <v>0</v>
      </c>
      <c r="U1086" s="324">
        <f t="shared" si="187"/>
        <v>0</v>
      </c>
      <c r="V1086" s="323">
        <f t="shared" si="187"/>
        <v>0</v>
      </c>
      <c r="W1086" s="324">
        <f t="shared" si="187"/>
        <v>0</v>
      </c>
      <c r="X1086" s="323">
        <f t="shared" si="187"/>
        <v>2</v>
      </c>
      <c r="Y1086" s="324">
        <f t="shared" si="187"/>
        <v>1000</v>
      </c>
      <c r="Z1086" s="323">
        <f t="shared" si="187"/>
        <v>0</v>
      </c>
      <c r="AA1086" s="324">
        <f t="shared" si="187"/>
        <v>0</v>
      </c>
      <c r="AB1086" s="323">
        <f t="shared" si="187"/>
        <v>0</v>
      </c>
      <c r="AC1086" s="324">
        <f t="shared" si="187"/>
        <v>0</v>
      </c>
      <c r="AD1086" s="323">
        <f t="shared" si="187"/>
        <v>0</v>
      </c>
      <c r="AE1086" s="324">
        <f t="shared" si="187"/>
        <v>0</v>
      </c>
      <c r="AF1086" s="323">
        <f t="shared" si="187"/>
        <v>0</v>
      </c>
      <c r="AG1086" s="324">
        <f t="shared" si="187"/>
        <v>0</v>
      </c>
      <c r="AH1086" s="323">
        <f t="shared" si="187"/>
        <v>0</v>
      </c>
      <c r="AI1086" s="324">
        <f t="shared" si="187"/>
        <v>0</v>
      </c>
    </row>
    <row r="1087" spans="2:35">
      <c r="B1087" s="399"/>
      <c r="C1087" s="596" t="s">
        <v>3381</v>
      </c>
      <c r="D1087" s="399"/>
      <c r="E1087" s="925">
        <v>2</v>
      </c>
      <c r="F1087" s="399" t="s">
        <v>46</v>
      </c>
      <c r="G1087" s="399" t="s">
        <v>2663</v>
      </c>
      <c r="H1087" s="397"/>
      <c r="I1087" s="402" t="s">
        <v>2487</v>
      </c>
      <c r="J1087" s="597">
        <v>500</v>
      </c>
      <c r="K1087" s="326">
        <f>J1087*E1087</f>
        <v>1000</v>
      </c>
      <c r="L1087" s="330"/>
      <c r="M1087" s="402"/>
      <c r="N1087" s="330"/>
      <c r="O1087" s="402"/>
      <c r="P1087" s="330"/>
      <c r="Q1087" s="402"/>
      <c r="R1087" s="330"/>
      <c r="S1087" s="402"/>
      <c r="T1087" s="330"/>
      <c r="U1087" s="402"/>
      <c r="V1087" s="330"/>
      <c r="W1087" s="402"/>
      <c r="X1087" s="330">
        <v>2</v>
      </c>
      <c r="Y1087" s="402">
        <v>1000</v>
      </c>
      <c r="Z1087" s="330"/>
      <c r="AA1087" s="402"/>
      <c r="AB1087" s="330"/>
      <c r="AC1087" s="402"/>
      <c r="AD1087" s="330"/>
      <c r="AE1087" s="402"/>
      <c r="AF1087" s="330"/>
      <c r="AG1087" s="402"/>
      <c r="AH1087" s="330"/>
      <c r="AI1087" s="402"/>
    </row>
    <row r="1088" spans="2:35">
      <c r="B1088" s="328"/>
      <c r="C1088" s="381" t="s">
        <v>2756</v>
      </c>
      <c r="D1088" s="328"/>
      <c r="E1088" s="925"/>
      <c r="F1088" s="328"/>
      <c r="G1088" s="328"/>
      <c r="H1088" s="328"/>
      <c r="I1088" s="325"/>
      <c r="J1088" s="325"/>
      <c r="K1088" s="326"/>
      <c r="L1088" s="330"/>
      <c r="M1088" s="325"/>
      <c r="N1088" s="330"/>
      <c r="O1088" s="325"/>
      <c r="P1088" s="330"/>
      <c r="Q1088" s="325"/>
      <c r="R1088" s="330"/>
      <c r="S1088" s="325"/>
      <c r="T1088" s="330"/>
      <c r="U1088" s="325"/>
      <c r="V1088" s="330"/>
      <c r="W1088" s="325"/>
      <c r="X1088" s="330"/>
      <c r="Y1088" s="325"/>
      <c r="Z1088" s="346"/>
      <c r="AA1088" s="382"/>
      <c r="AB1088" s="346"/>
      <c r="AC1088" s="382"/>
      <c r="AD1088" s="346"/>
      <c r="AE1088" s="382"/>
      <c r="AF1088" s="346"/>
      <c r="AG1088" s="382"/>
      <c r="AH1088" s="346"/>
      <c r="AI1088" s="382"/>
    </row>
    <row r="1089" spans="2:35" ht="22.5">
      <c r="B1089" s="120">
        <v>29605</v>
      </c>
      <c r="C1089" s="327" t="s">
        <v>3382</v>
      </c>
      <c r="D1089" s="328"/>
      <c r="E1089" s="917">
        <f>SUM(E1090:E1092)</f>
        <v>12</v>
      </c>
      <c r="F1089" s="328"/>
      <c r="G1089" s="328"/>
      <c r="H1089" s="328"/>
      <c r="I1089" s="325"/>
      <c r="J1089" s="325"/>
      <c r="K1089" s="326">
        <f>SUM(K1090:K1092)</f>
        <v>24000</v>
      </c>
      <c r="L1089" s="323">
        <f t="shared" ref="L1089:AI1089" si="188">SUM(L1090:L1092)</f>
        <v>0</v>
      </c>
      <c r="M1089" s="324">
        <f t="shared" si="188"/>
        <v>0</v>
      </c>
      <c r="N1089" s="323">
        <f t="shared" si="188"/>
        <v>0</v>
      </c>
      <c r="O1089" s="324">
        <f t="shared" si="188"/>
        <v>0</v>
      </c>
      <c r="P1089" s="323">
        <f t="shared" si="188"/>
        <v>0</v>
      </c>
      <c r="Q1089" s="324">
        <f t="shared" si="188"/>
        <v>0</v>
      </c>
      <c r="R1089" s="323">
        <f t="shared" si="188"/>
        <v>0</v>
      </c>
      <c r="S1089" s="324">
        <f t="shared" si="188"/>
        <v>0</v>
      </c>
      <c r="T1089" s="323">
        <f t="shared" si="188"/>
        <v>0</v>
      </c>
      <c r="U1089" s="324">
        <f t="shared" si="188"/>
        <v>0</v>
      </c>
      <c r="V1089" s="323">
        <f t="shared" si="188"/>
        <v>0</v>
      </c>
      <c r="W1089" s="324">
        <f t="shared" si="188"/>
        <v>0</v>
      </c>
      <c r="X1089" s="323">
        <f t="shared" si="188"/>
        <v>12</v>
      </c>
      <c r="Y1089" s="324">
        <f t="shared" si="188"/>
        <v>24000</v>
      </c>
      <c r="Z1089" s="323">
        <f t="shared" si="188"/>
        <v>0</v>
      </c>
      <c r="AA1089" s="324">
        <f t="shared" si="188"/>
        <v>0</v>
      </c>
      <c r="AB1089" s="323">
        <f t="shared" si="188"/>
        <v>0</v>
      </c>
      <c r="AC1089" s="324">
        <f t="shared" si="188"/>
        <v>0</v>
      </c>
      <c r="AD1089" s="323">
        <f t="shared" si="188"/>
        <v>0</v>
      </c>
      <c r="AE1089" s="324">
        <f t="shared" si="188"/>
        <v>0</v>
      </c>
      <c r="AF1089" s="323">
        <f t="shared" si="188"/>
        <v>0</v>
      </c>
      <c r="AG1089" s="324">
        <f t="shared" si="188"/>
        <v>0</v>
      </c>
      <c r="AH1089" s="323">
        <f t="shared" si="188"/>
        <v>0</v>
      </c>
      <c r="AI1089" s="324">
        <f t="shared" si="188"/>
        <v>0</v>
      </c>
    </row>
    <row r="1090" spans="2:35">
      <c r="B1090" s="399"/>
      <c r="C1090" s="598" t="s">
        <v>3383</v>
      </c>
      <c r="D1090" s="399"/>
      <c r="E1090" s="925">
        <v>4</v>
      </c>
      <c r="F1090" s="398" t="s">
        <v>56</v>
      </c>
      <c r="G1090" s="399" t="s">
        <v>2663</v>
      </c>
      <c r="H1090" s="399"/>
      <c r="I1090" s="402" t="s">
        <v>2487</v>
      </c>
      <c r="J1090" s="597">
        <v>3500</v>
      </c>
      <c r="K1090" s="326">
        <f>J1090*E1090</f>
        <v>14000</v>
      </c>
      <c r="L1090" s="330"/>
      <c r="M1090" s="402"/>
      <c r="N1090" s="330"/>
      <c r="O1090" s="402"/>
      <c r="P1090" s="330"/>
      <c r="Q1090" s="402"/>
      <c r="R1090" s="330"/>
      <c r="S1090" s="402"/>
      <c r="T1090" s="330"/>
      <c r="U1090" s="402"/>
      <c r="V1090" s="330"/>
      <c r="W1090" s="402"/>
      <c r="X1090" s="330">
        <v>4</v>
      </c>
      <c r="Y1090" s="402">
        <f>(X1090*J1090)</f>
        <v>14000</v>
      </c>
      <c r="Z1090" s="346"/>
      <c r="AA1090" s="403"/>
      <c r="AB1090" s="346"/>
      <c r="AC1090" s="403"/>
      <c r="AD1090" s="346"/>
      <c r="AE1090" s="403"/>
      <c r="AF1090" s="346"/>
      <c r="AG1090" s="403"/>
      <c r="AH1090" s="346"/>
      <c r="AI1090" s="403"/>
    </row>
    <row r="1091" spans="2:35">
      <c r="B1091" s="399"/>
      <c r="C1091" s="596" t="s">
        <v>1056</v>
      </c>
      <c r="D1091" s="399"/>
      <c r="E1091" s="925">
        <v>4</v>
      </c>
      <c r="F1091" s="398" t="s">
        <v>56</v>
      </c>
      <c r="G1091" s="399" t="s">
        <v>2663</v>
      </c>
      <c r="H1091" s="399"/>
      <c r="I1091" s="402" t="s">
        <v>2487</v>
      </c>
      <c r="J1091" s="597">
        <v>600</v>
      </c>
      <c r="K1091" s="326">
        <f>J1091*E1091</f>
        <v>2400</v>
      </c>
      <c r="L1091" s="330"/>
      <c r="M1091" s="402"/>
      <c r="N1091" s="330"/>
      <c r="O1091" s="402"/>
      <c r="P1091" s="330"/>
      <c r="Q1091" s="402"/>
      <c r="R1091" s="330"/>
      <c r="S1091" s="402"/>
      <c r="T1091" s="330"/>
      <c r="U1091" s="402"/>
      <c r="V1091" s="330"/>
      <c r="W1091" s="402"/>
      <c r="X1091" s="330">
        <v>4</v>
      </c>
      <c r="Y1091" s="402">
        <f t="shared" ref="Y1091:Y1092" si="189">(X1091*J1091)</f>
        <v>2400</v>
      </c>
      <c r="Z1091" s="346"/>
      <c r="AA1091" s="403"/>
      <c r="AB1091" s="346"/>
      <c r="AC1091" s="403"/>
      <c r="AD1091" s="346"/>
      <c r="AE1091" s="403"/>
      <c r="AF1091" s="346"/>
      <c r="AG1091" s="403"/>
      <c r="AH1091" s="346"/>
      <c r="AI1091" s="403"/>
    </row>
    <row r="1092" spans="2:35">
      <c r="B1092" s="399"/>
      <c r="C1092" s="598" t="s">
        <v>3384</v>
      </c>
      <c r="D1092" s="399"/>
      <c r="E1092" s="925">
        <v>4</v>
      </c>
      <c r="F1092" s="398" t="s">
        <v>56</v>
      </c>
      <c r="G1092" s="399" t="s">
        <v>2663</v>
      </c>
      <c r="H1092" s="399"/>
      <c r="I1092" s="402" t="s">
        <v>2487</v>
      </c>
      <c r="J1092" s="597">
        <v>1900</v>
      </c>
      <c r="K1092" s="326">
        <f>J1092*E1092</f>
        <v>7600</v>
      </c>
      <c r="L1092" s="330"/>
      <c r="M1092" s="402"/>
      <c r="N1092" s="330"/>
      <c r="O1092" s="402"/>
      <c r="P1092" s="330"/>
      <c r="Q1092" s="402"/>
      <c r="R1092" s="330"/>
      <c r="S1092" s="402"/>
      <c r="T1092" s="330"/>
      <c r="U1092" s="402"/>
      <c r="V1092" s="330"/>
      <c r="W1092" s="402"/>
      <c r="X1092" s="330">
        <v>4</v>
      </c>
      <c r="Y1092" s="402">
        <f t="shared" si="189"/>
        <v>7600</v>
      </c>
      <c r="Z1092" s="346"/>
      <c r="AA1092" s="403"/>
      <c r="AB1092" s="346"/>
      <c r="AC1092" s="403"/>
      <c r="AD1092" s="346"/>
      <c r="AE1092" s="403"/>
      <c r="AF1092" s="346"/>
      <c r="AG1092" s="403"/>
      <c r="AH1092" s="346"/>
      <c r="AI1092" s="403"/>
    </row>
    <row r="1093" spans="2:35">
      <c r="B1093" s="328"/>
      <c r="C1093" s="381"/>
      <c r="D1093" s="328"/>
      <c r="E1093" s="925"/>
      <c r="F1093" s="328"/>
      <c r="G1093" s="328"/>
      <c r="H1093" s="328"/>
      <c r="I1093" s="325"/>
      <c r="J1093" s="325"/>
      <c r="K1093" s="326"/>
      <c r="L1093" s="330"/>
      <c r="M1093" s="325"/>
      <c r="N1093" s="330"/>
      <c r="O1093" s="325"/>
      <c r="P1093" s="330"/>
      <c r="Q1093" s="325"/>
      <c r="R1093" s="330"/>
      <c r="S1093" s="325"/>
      <c r="T1093" s="330"/>
      <c r="U1093" s="325"/>
      <c r="V1093" s="330"/>
      <c r="W1093" s="325"/>
      <c r="X1093" s="330"/>
      <c r="Y1093" s="325"/>
      <c r="Z1093" s="346"/>
      <c r="AA1093" s="382"/>
      <c r="AB1093" s="346"/>
      <c r="AC1093" s="382"/>
      <c r="AD1093" s="346"/>
      <c r="AE1093" s="382"/>
      <c r="AF1093" s="346"/>
      <c r="AG1093" s="382"/>
      <c r="AH1093" s="346"/>
      <c r="AI1093" s="382"/>
    </row>
    <row r="1094" spans="2:35">
      <c r="B1094" s="328">
        <v>29607</v>
      </c>
      <c r="C1094" s="381" t="s">
        <v>1686</v>
      </c>
      <c r="D1094" s="328"/>
      <c r="E1094" s="925"/>
      <c r="F1094" s="328"/>
      <c r="G1094" s="328"/>
      <c r="H1094" s="328"/>
      <c r="I1094" s="325"/>
      <c r="J1094" s="325"/>
      <c r="K1094" s="326"/>
      <c r="L1094" s="330">
        <f t="shared" ref="L1094:AI1094" si="190">SUM(L1095)</f>
        <v>0</v>
      </c>
      <c r="M1094" s="325"/>
      <c r="N1094" s="330">
        <f t="shared" si="190"/>
        <v>0</v>
      </c>
      <c r="O1094" s="325">
        <f t="shared" si="190"/>
        <v>0</v>
      </c>
      <c r="P1094" s="330">
        <f t="shared" si="190"/>
        <v>0</v>
      </c>
      <c r="Q1094" s="325">
        <f t="shared" si="190"/>
        <v>0</v>
      </c>
      <c r="R1094" s="330">
        <f t="shared" si="190"/>
        <v>0</v>
      </c>
      <c r="S1094" s="325">
        <f t="shared" si="190"/>
        <v>0</v>
      </c>
      <c r="T1094" s="330">
        <f t="shared" si="190"/>
        <v>0</v>
      </c>
      <c r="U1094" s="325">
        <f t="shared" si="190"/>
        <v>0</v>
      </c>
      <c r="V1094" s="330">
        <f t="shared" si="190"/>
        <v>0</v>
      </c>
      <c r="W1094" s="325">
        <f t="shared" si="190"/>
        <v>0</v>
      </c>
      <c r="X1094" s="330">
        <f t="shared" si="190"/>
        <v>0</v>
      </c>
      <c r="Y1094" s="325">
        <f t="shared" si="190"/>
        <v>0</v>
      </c>
      <c r="Z1094" s="330">
        <f t="shared" si="190"/>
        <v>0</v>
      </c>
      <c r="AA1094" s="325">
        <f t="shared" si="190"/>
        <v>0</v>
      </c>
      <c r="AB1094" s="330">
        <f t="shared" si="190"/>
        <v>0</v>
      </c>
      <c r="AC1094" s="325">
        <f t="shared" si="190"/>
        <v>0</v>
      </c>
      <c r="AD1094" s="330">
        <f t="shared" si="190"/>
        <v>0</v>
      </c>
      <c r="AE1094" s="325">
        <f t="shared" si="190"/>
        <v>0</v>
      </c>
      <c r="AF1094" s="330">
        <f t="shared" si="190"/>
        <v>0</v>
      </c>
      <c r="AG1094" s="325">
        <f t="shared" si="190"/>
        <v>0</v>
      </c>
      <c r="AH1094" s="330">
        <f t="shared" si="190"/>
        <v>0</v>
      </c>
      <c r="AI1094" s="325">
        <f t="shared" si="190"/>
        <v>0</v>
      </c>
    </row>
    <row r="1095" spans="2:35">
      <c r="B1095" s="328"/>
      <c r="C1095" s="381" t="s">
        <v>2756</v>
      </c>
      <c r="D1095" s="328"/>
      <c r="E1095" s="925"/>
      <c r="F1095" s="328"/>
      <c r="G1095" s="328"/>
      <c r="H1095" s="328"/>
      <c r="I1095" s="325"/>
      <c r="J1095" s="325"/>
      <c r="K1095" s="326"/>
      <c r="L1095" s="330"/>
      <c r="M1095" s="325"/>
      <c r="N1095" s="330"/>
      <c r="O1095" s="325"/>
      <c r="P1095" s="330"/>
      <c r="Q1095" s="325"/>
      <c r="R1095" s="330"/>
      <c r="S1095" s="325"/>
      <c r="T1095" s="330"/>
      <c r="U1095" s="325"/>
      <c r="V1095" s="330"/>
      <c r="W1095" s="325"/>
      <c r="X1095" s="330"/>
      <c r="Y1095" s="325"/>
      <c r="Z1095" s="346"/>
      <c r="AA1095" s="382"/>
      <c r="AB1095" s="346"/>
      <c r="AC1095" s="382"/>
      <c r="AD1095" s="346"/>
      <c r="AE1095" s="382"/>
      <c r="AF1095" s="346"/>
      <c r="AG1095" s="382"/>
      <c r="AH1095" s="346"/>
      <c r="AI1095" s="382"/>
    </row>
    <row r="1096" spans="2:35">
      <c r="B1096" s="328">
        <v>29608</v>
      </c>
      <c r="C1096" s="381" t="s">
        <v>1688</v>
      </c>
      <c r="D1096" s="328"/>
      <c r="E1096" s="925"/>
      <c r="F1096" s="328"/>
      <c r="G1096" s="328"/>
      <c r="H1096" s="328"/>
      <c r="I1096" s="325"/>
      <c r="J1096" s="325"/>
      <c r="K1096" s="326"/>
      <c r="L1096" s="330">
        <f t="shared" ref="L1096:AI1096" si="191">SUM(L1097)</f>
        <v>0</v>
      </c>
      <c r="M1096" s="325"/>
      <c r="N1096" s="330">
        <f t="shared" si="191"/>
        <v>0</v>
      </c>
      <c r="O1096" s="325">
        <f t="shared" si="191"/>
        <v>0</v>
      </c>
      <c r="P1096" s="330">
        <f t="shared" si="191"/>
        <v>0</v>
      </c>
      <c r="Q1096" s="325">
        <f t="shared" si="191"/>
        <v>0</v>
      </c>
      <c r="R1096" s="330">
        <f t="shared" si="191"/>
        <v>0</v>
      </c>
      <c r="S1096" s="325">
        <f t="shared" si="191"/>
        <v>0</v>
      </c>
      <c r="T1096" s="330">
        <f t="shared" si="191"/>
        <v>0</v>
      </c>
      <c r="U1096" s="325">
        <f t="shared" si="191"/>
        <v>0</v>
      </c>
      <c r="V1096" s="330">
        <f t="shared" si="191"/>
        <v>0</v>
      </c>
      <c r="W1096" s="325">
        <f t="shared" si="191"/>
        <v>0</v>
      </c>
      <c r="X1096" s="330">
        <f t="shared" si="191"/>
        <v>0</v>
      </c>
      <c r="Y1096" s="325">
        <f t="shared" si="191"/>
        <v>0</v>
      </c>
      <c r="Z1096" s="330">
        <f t="shared" si="191"/>
        <v>0</v>
      </c>
      <c r="AA1096" s="325">
        <f t="shared" si="191"/>
        <v>0</v>
      </c>
      <c r="AB1096" s="330">
        <f t="shared" si="191"/>
        <v>0</v>
      </c>
      <c r="AC1096" s="325">
        <f t="shared" si="191"/>
        <v>0</v>
      </c>
      <c r="AD1096" s="330">
        <f t="shared" si="191"/>
        <v>0</v>
      </c>
      <c r="AE1096" s="325">
        <f t="shared" si="191"/>
        <v>0</v>
      </c>
      <c r="AF1096" s="330">
        <f t="shared" si="191"/>
        <v>0</v>
      </c>
      <c r="AG1096" s="325">
        <f t="shared" si="191"/>
        <v>0</v>
      </c>
      <c r="AH1096" s="330">
        <f t="shared" si="191"/>
        <v>0</v>
      </c>
      <c r="AI1096" s="325">
        <f t="shared" si="191"/>
        <v>0</v>
      </c>
    </row>
    <row r="1097" spans="2:35">
      <c r="B1097" s="328"/>
      <c r="C1097" s="381" t="s">
        <v>2756</v>
      </c>
      <c r="D1097" s="328"/>
      <c r="E1097" s="925"/>
      <c r="F1097" s="328"/>
      <c r="G1097" s="328"/>
      <c r="H1097" s="328"/>
      <c r="I1097" s="325"/>
      <c r="J1097" s="325"/>
      <c r="K1097" s="326"/>
      <c r="L1097" s="330"/>
      <c r="M1097" s="325"/>
      <c r="N1097" s="330"/>
      <c r="O1097" s="325"/>
      <c r="P1097" s="330"/>
      <c r="Q1097" s="325"/>
      <c r="R1097" s="330"/>
      <c r="S1097" s="325"/>
      <c r="T1097" s="330"/>
      <c r="U1097" s="325"/>
      <c r="V1097" s="330"/>
      <c r="W1097" s="325"/>
      <c r="X1097" s="330"/>
      <c r="Y1097" s="325"/>
      <c r="Z1097" s="346"/>
      <c r="AA1097" s="382"/>
      <c r="AB1097" s="346"/>
      <c r="AC1097" s="382"/>
      <c r="AD1097" s="346"/>
      <c r="AE1097" s="382"/>
      <c r="AF1097" s="346"/>
      <c r="AG1097" s="382"/>
      <c r="AH1097" s="346"/>
      <c r="AI1097" s="382"/>
    </row>
    <row r="1098" spans="2:35">
      <c r="B1098" s="328">
        <v>29609</v>
      </c>
      <c r="C1098" s="381" t="s">
        <v>1690</v>
      </c>
      <c r="D1098" s="328"/>
      <c r="E1098" s="925"/>
      <c r="F1098" s="328"/>
      <c r="G1098" s="328"/>
      <c r="H1098" s="328"/>
      <c r="I1098" s="325"/>
      <c r="J1098" s="325"/>
      <c r="K1098" s="326"/>
      <c r="L1098" s="330">
        <f t="shared" ref="L1098:AI1098" si="192">SUM(L1099)</f>
        <v>0</v>
      </c>
      <c r="M1098" s="325"/>
      <c r="N1098" s="330">
        <f t="shared" si="192"/>
        <v>0</v>
      </c>
      <c r="O1098" s="325">
        <f t="shared" si="192"/>
        <v>0</v>
      </c>
      <c r="P1098" s="330">
        <f t="shared" si="192"/>
        <v>0</v>
      </c>
      <c r="Q1098" s="325">
        <f t="shared" si="192"/>
        <v>0</v>
      </c>
      <c r="R1098" s="330">
        <f t="shared" si="192"/>
        <v>0</v>
      </c>
      <c r="S1098" s="325">
        <f t="shared" si="192"/>
        <v>0</v>
      </c>
      <c r="T1098" s="330">
        <f t="shared" si="192"/>
        <v>0</v>
      </c>
      <c r="U1098" s="325">
        <f t="shared" si="192"/>
        <v>0</v>
      </c>
      <c r="V1098" s="330">
        <f t="shared" si="192"/>
        <v>0</v>
      </c>
      <c r="W1098" s="325">
        <f t="shared" si="192"/>
        <v>0</v>
      </c>
      <c r="X1098" s="330">
        <f t="shared" si="192"/>
        <v>0</v>
      </c>
      <c r="Y1098" s="325">
        <f t="shared" si="192"/>
        <v>0</v>
      </c>
      <c r="Z1098" s="330">
        <f t="shared" si="192"/>
        <v>0</v>
      </c>
      <c r="AA1098" s="325">
        <f t="shared" si="192"/>
        <v>0</v>
      </c>
      <c r="AB1098" s="330">
        <f t="shared" si="192"/>
        <v>0</v>
      </c>
      <c r="AC1098" s="325">
        <f t="shared" si="192"/>
        <v>0</v>
      </c>
      <c r="AD1098" s="330">
        <f t="shared" si="192"/>
        <v>0</v>
      </c>
      <c r="AE1098" s="325">
        <f t="shared" si="192"/>
        <v>0</v>
      </c>
      <c r="AF1098" s="330">
        <f t="shared" si="192"/>
        <v>0</v>
      </c>
      <c r="AG1098" s="325">
        <f t="shared" si="192"/>
        <v>0</v>
      </c>
      <c r="AH1098" s="330">
        <f t="shared" si="192"/>
        <v>0</v>
      </c>
      <c r="AI1098" s="325">
        <f t="shared" si="192"/>
        <v>0</v>
      </c>
    </row>
    <row r="1099" spans="2:35">
      <c r="B1099" s="120"/>
      <c r="C1099" s="381" t="s">
        <v>2756</v>
      </c>
      <c r="D1099" s="328"/>
      <c r="E1099" s="925"/>
      <c r="F1099" s="328"/>
      <c r="G1099" s="328"/>
      <c r="H1099" s="328"/>
      <c r="I1099" s="325"/>
      <c r="J1099" s="325"/>
      <c r="K1099" s="326"/>
      <c r="L1099" s="330"/>
      <c r="M1099" s="325"/>
      <c r="N1099" s="330"/>
      <c r="O1099" s="325"/>
      <c r="P1099" s="330"/>
      <c r="Q1099" s="325"/>
      <c r="R1099" s="330"/>
      <c r="S1099" s="325"/>
      <c r="T1099" s="330"/>
      <c r="U1099" s="325"/>
      <c r="V1099" s="330"/>
      <c r="W1099" s="325"/>
      <c r="X1099" s="330"/>
      <c r="Y1099" s="325"/>
      <c r="Z1099" s="346"/>
      <c r="AA1099" s="382"/>
      <c r="AB1099" s="346"/>
      <c r="AC1099" s="382"/>
      <c r="AD1099" s="346"/>
      <c r="AE1099" s="382"/>
      <c r="AF1099" s="346"/>
      <c r="AG1099" s="382"/>
      <c r="AH1099" s="346"/>
      <c r="AI1099" s="382"/>
    </row>
    <row r="1100" spans="2:35">
      <c r="B1100" s="120">
        <v>298</v>
      </c>
      <c r="C1100" s="381" t="s">
        <v>2393</v>
      </c>
      <c r="D1100" s="328"/>
      <c r="E1100" s="925"/>
      <c r="F1100" s="328"/>
      <c r="G1100" s="328"/>
      <c r="H1100" s="328"/>
      <c r="I1100" s="325"/>
      <c r="J1100" s="325"/>
      <c r="K1100" s="326"/>
      <c r="L1100" s="330">
        <f t="shared" ref="L1100:AI1100" si="193">SUM(L1101,L1103)</f>
        <v>0</v>
      </c>
      <c r="M1100" s="325"/>
      <c r="N1100" s="330">
        <f t="shared" si="193"/>
        <v>0</v>
      </c>
      <c r="O1100" s="325">
        <f t="shared" si="193"/>
        <v>0</v>
      </c>
      <c r="P1100" s="330">
        <f t="shared" si="193"/>
        <v>0</v>
      </c>
      <c r="Q1100" s="325">
        <f t="shared" si="193"/>
        <v>0</v>
      </c>
      <c r="R1100" s="330">
        <f t="shared" si="193"/>
        <v>0</v>
      </c>
      <c r="S1100" s="325">
        <f t="shared" si="193"/>
        <v>0</v>
      </c>
      <c r="T1100" s="330">
        <f t="shared" si="193"/>
        <v>0</v>
      </c>
      <c r="U1100" s="325">
        <f t="shared" si="193"/>
        <v>0</v>
      </c>
      <c r="V1100" s="330">
        <f t="shared" si="193"/>
        <v>0</v>
      </c>
      <c r="W1100" s="325">
        <f t="shared" si="193"/>
        <v>0</v>
      </c>
      <c r="X1100" s="330">
        <f t="shared" si="193"/>
        <v>0</v>
      </c>
      <c r="Y1100" s="325">
        <f t="shared" si="193"/>
        <v>0</v>
      </c>
      <c r="Z1100" s="330">
        <f t="shared" si="193"/>
        <v>0</v>
      </c>
      <c r="AA1100" s="325">
        <f t="shared" si="193"/>
        <v>0</v>
      </c>
      <c r="AB1100" s="330">
        <f t="shared" si="193"/>
        <v>0</v>
      </c>
      <c r="AC1100" s="325">
        <f t="shared" si="193"/>
        <v>0</v>
      </c>
      <c r="AD1100" s="330">
        <f t="shared" si="193"/>
        <v>0</v>
      </c>
      <c r="AE1100" s="325">
        <f t="shared" si="193"/>
        <v>0</v>
      </c>
      <c r="AF1100" s="330">
        <f t="shared" si="193"/>
        <v>0</v>
      </c>
      <c r="AG1100" s="325">
        <f t="shared" si="193"/>
        <v>0</v>
      </c>
      <c r="AH1100" s="330">
        <f t="shared" si="193"/>
        <v>0</v>
      </c>
      <c r="AI1100" s="325">
        <f t="shared" si="193"/>
        <v>0</v>
      </c>
    </row>
    <row r="1101" spans="2:35">
      <c r="B1101" s="328">
        <v>29802</v>
      </c>
      <c r="C1101" s="381" t="s">
        <v>3385</v>
      </c>
      <c r="D1101" s="328"/>
      <c r="E1101" s="925"/>
      <c r="F1101" s="328"/>
      <c r="G1101" s="328"/>
      <c r="H1101" s="328"/>
      <c r="I1101" s="325"/>
      <c r="J1101" s="325"/>
      <c r="K1101" s="326"/>
      <c r="L1101" s="330">
        <f t="shared" ref="L1101:AI1101" si="194">SUM(L1102)</f>
        <v>0</v>
      </c>
      <c r="M1101" s="325"/>
      <c r="N1101" s="330">
        <f t="shared" si="194"/>
        <v>0</v>
      </c>
      <c r="O1101" s="325">
        <f t="shared" si="194"/>
        <v>0</v>
      </c>
      <c r="P1101" s="330">
        <f t="shared" si="194"/>
        <v>0</v>
      </c>
      <c r="Q1101" s="325">
        <f t="shared" si="194"/>
        <v>0</v>
      </c>
      <c r="R1101" s="330">
        <f t="shared" si="194"/>
        <v>0</v>
      </c>
      <c r="S1101" s="325">
        <f t="shared" si="194"/>
        <v>0</v>
      </c>
      <c r="T1101" s="330">
        <f t="shared" si="194"/>
        <v>0</v>
      </c>
      <c r="U1101" s="325">
        <f t="shared" si="194"/>
        <v>0</v>
      </c>
      <c r="V1101" s="330">
        <f t="shared" si="194"/>
        <v>0</v>
      </c>
      <c r="W1101" s="325">
        <f t="shared" si="194"/>
        <v>0</v>
      </c>
      <c r="X1101" s="330">
        <f t="shared" si="194"/>
        <v>0</v>
      </c>
      <c r="Y1101" s="325">
        <f t="shared" si="194"/>
        <v>0</v>
      </c>
      <c r="Z1101" s="330">
        <f t="shared" si="194"/>
        <v>0</v>
      </c>
      <c r="AA1101" s="325">
        <f t="shared" si="194"/>
        <v>0</v>
      </c>
      <c r="AB1101" s="330">
        <f t="shared" si="194"/>
        <v>0</v>
      </c>
      <c r="AC1101" s="325">
        <f t="shared" si="194"/>
        <v>0</v>
      </c>
      <c r="AD1101" s="330">
        <f t="shared" si="194"/>
        <v>0</v>
      </c>
      <c r="AE1101" s="325">
        <f t="shared" si="194"/>
        <v>0</v>
      </c>
      <c r="AF1101" s="330">
        <f t="shared" si="194"/>
        <v>0</v>
      </c>
      <c r="AG1101" s="325">
        <f t="shared" si="194"/>
        <v>0</v>
      </c>
      <c r="AH1101" s="330">
        <f t="shared" si="194"/>
        <v>0</v>
      </c>
      <c r="AI1101" s="325">
        <f t="shared" si="194"/>
        <v>0</v>
      </c>
    </row>
    <row r="1102" spans="2:35">
      <c r="B1102" s="328"/>
      <c r="C1102" s="381" t="s">
        <v>2756</v>
      </c>
      <c r="D1102" s="328"/>
      <c r="E1102" s="925"/>
      <c r="F1102" s="328"/>
      <c r="G1102" s="328"/>
      <c r="H1102" s="328"/>
      <c r="I1102" s="325"/>
      <c r="J1102" s="325"/>
      <c r="K1102" s="326"/>
      <c r="L1102" s="330"/>
      <c r="M1102" s="325"/>
      <c r="N1102" s="330"/>
      <c r="O1102" s="325"/>
      <c r="P1102" s="330"/>
      <c r="Q1102" s="325"/>
      <c r="R1102" s="330"/>
      <c r="S1102" s="325"/>
      <c r="T1102" s="330"/>
      <c r="U1102" s="325"/>
      <c r="V1102" s="330"/>
      <c r="W1102" s="325"/>
      <c r="X1102" s="330"/>
      <c r="Y1102" s="325"/>
      <c r="Z1102" s="346"/>
      <c r="AA1102" s="382"/>
      <c r="AB1102" s="346"/>
      <c r="AC1102" s="382"/>
      <c r="AD1102" s="346"/>
      <c r="AE1102" s="382"/>
      <c r="AF1102" s="346"/>
      <c r="AG1102" s="382"/>
      <c r="AH1102" s="346"/>
      <c r="AI1102" s="382"/>
    </row>
    <row r="1103" spans="2:35">
      <c r="B1103" s="328">
        <v>29803</v>
      </c>
      <c r="C1103" s="381" t="s">
        <v>2394</v>
      </c>
      <c r="D1103" s="328"/>
      <c r="E1103" s="925"/>
      <c r="F1103" s="328"/>
      <c r="G1103" s="328"/>
      <c r="H1103" s="328"/>
      <c r="I1103" s="325"/>
      <c r="J1103" s="325"/>
      <c r="K1103" s="326"/>
      <c r="L1103" s="330">
        <f t="shared" ref="L1103:AI1103" si="195">SUM(L1104)</f>
        <v>0</v>
      </c>
      <c r="M1103" s="325"/>
      <c r="N1103" s="330">
        <f t="shared" si="195"/>
        <v>0</v>
      </c>
      <c r="O1103" s="325">
        <f t="shared" si="195"/>
        <v>0</v>
      </c>
      <c r="P1103" s="330">
        <f t="shared" si="195"/>
        <v>0</v>
      </c>
      <c r="Q1103" s="325">
        <f t="shared" si="195"/>
        <v>0</v>
      </c>
      <c r="R1103" s="330">
        <f t="shared" si="195"/>
        <v>0</v>
      </c>
      <c r="S1103" s="325">
        <f t="shared" si="195"/>
        <v>0</v>
      </c>
      <c r="T1103" s="330">
        <f t="shared" si="195"/>
        <v>0</v>
      </c>
      <c r="U1103" s="325">
        <f t="shared" si="195"/>
        <v>0</v>
      </c>
      <c r="V1103" s="330">
        <f t="shared" si="195"/>
        <v>0</v>
      </c>
      <c r="W1103" s="325">
        <f t="shared" si="195"/>
        <v>0</v>
      </c>
      <c r="X1103" s="330">
        <f t="shared" si="195"/>
        <v>0</v>
      </c>
      <c r="Y1103" s="325">
        <f t="shared" si="195"/>
        <v>0</v>
      </c>
      <c r="Z1103" s="330">
        <f t="shared" si="195"/>
        <v>0</v>
      </c>
      <c r="AA1103" s="325">
        <f t="shared" si="195"/>
        <v>0</v>
      </c>
      <c r="AB1103" s="330">
        <f t="shared" si="195"/>
        <v>0</v>
      </c>
      <c r="AC1103" s="325">
        <f t="shared" si="195"/>
        <v>0</v>
      </c>
      <c r="AD1103" s="330">
        <f t="shared" si="195"/>
        <v>0</v>
      </c>
      <c r="AE1103" s="325">
        <f t="shared" si="195"/>
        <v>0</v>
      </c>
      <c r="AF1103" s="330">
        <f t="shared" si="195"/>
        <v>0</v>
      </c>
      <c r="AG1103" s="325">
        <f t="shared" si="195"/>
        <v>0</v>
      </c>
      <c r="AH1103" s="330">
        <f t="shared" si="195"/>
        <v>0</v>
      </c>
      <c r="AI1103" s="325">
        <f t="shared" si="195"/>
        <v>0</v>
      </c>
    </row>
    <row r="1104" spans="2:35">
      <c r="B1104" s="120"/>
      <c r="C1104" s="381" t="s">
        <v>2756</v>
      </c>
      <c r="D1104" s="328"/>
      <c r="E1104" s="925"/>
      <c r="F1104" s="328"/>
      <c r="G1104" s="328"/>
      <c r="H1104" s="328"/>
      <c r="I1104" s="325"/>
      <c r="J1104" s="325"/>
      <c r="K1104" s="326"/>
      <c r="L1104" s="330"/>
      <c r="M1104" s="325"/>
      <c r="N1104" s="330"/>
      <c r="O1104" s="325"/>
      <c r="P1104" s="330"/>
      <c r="Q1104" s="325"/>
      <c r="R1104" s="330"/>
      <c r="S1104" s="325"/>
      <c r="T1104" s="330"/>
      <c r="U1104" s="325"/>
      <c r="V1104" s="330"/>
      <c r="W1104" s="325"/>
      <c r="X1104" s="330"/>
      <c r="Y1104" s="325"/>
      <c r="Z1104" s="346"/>
      <c r="AA1104" s="382"/>
      <c r="AB1104" s="346"/>
      <c r="AC1104" s="382"/>
      <c r="AD1104" s="346"/>
      <c r="AE1104" s="382"/>
      <c r="AF1104" s="346"/>
      <c r="AG1104" s="382"/>
      <c r="AH1104" s="346"/>
      <c r="AI1104" s="382"/>
    </row>
    <row r="1105" spans="2:35">
      <c r="B1105" s="120">
        <v>299</v>
      </c>
      <c r="C1105" s="381" t="s">
        <v>1695</v>
      </c>
      <c r="D1105" s="328"/>
      <c r="E1105" s="925"/>
      <c r="F1105" s="328"/>
      <c r="G1105" s="328"/>
      <c r="H1105" s="328"/>
      <c r="I1105" s="325"/>
      <c r="J1105" s="325"/>
      <c r="K1105" s="326"/>
      <c r="L1105" s="330">
        <f t="shared" ref="L1105:AI1105" si="196">SUM(L1106,L1108)</f>
        <v>0</v>
      </c>
      <c r="M1105" s="325"/>
      <c r="N1105" s="330">
        <f t="shared" si="196"/>
        <v>0</v>
      </c>
      <c r="O1105" s="325">
        <f t="shared" si="196"/>
        <v>0</v>
      </c>
      <c r="P1105" s="330">
        <f t="shared" si="196"/>
        <v>0</v>
      </c>
      <c r="Q1105" s="325">
        <f t="shared" si="196"/>
        <v>0</v>
      </c>
      <c r="R1105" s="330">
        <f t="shared" si="196"/>
        <v>0</v>
      </c>
      <c r="S1105" s="325">
        <f t="shared" si="196"/>
        <v>0</v>
      </c>
      <c r="T1105" s="330">
        <f t="shared" si="196"/>
        <v>0</v>
      </c>
      <c r="U1105" s="325">
        <f t="shared" si="196"/>
        <v>0</v>
      </c>
      <c r="V1105" s="330">
        <f t="shared" si="196"/>
        <v>0</v>
      </c>
      <c r="W1105" s="325">
        <f t="shared" si="196"/>
        <v>0</v>
      </c>
      <c r="X1105" s="330">
        <f t="shared" si="196"/>
        <v>0</v>
      </c>
      <c r="Y1105" s="325">
        <f t="shared" si="196"/>
        <v>0</v>
      </c>
      <c r="Z1105" s="330">
        <f t="shared" si="196"/>
        <v>0</v>
      </c>
      <c r="AA1105" s="325">
        <f t="shared" si="196"/>
        <v>0</v>
      </c>
      <c r="AB1105" s="330">
        <f t="shared" si="196"/>
        <v>0</v>
      </c>
      <c r="AC1105" s="325">
        <f t="shared" si="196"/>
        <v>0</v>
      </c>
      <c r="AD1105" s="330">
        <f t="shared" si="196"/>
        <v>0</v>
      </c>
      <c r="AE1105" s="325">
        <f t="shared" si="196"/>
        <v>0</v>
      </c>
      <c r="AF1105" s="330">
        <f t="shared" si="196"/>
        <v>0</v>
      </c>
      <c r="AG1105" s="325">
        <f t="shared" si="196"/>
        <v>0</v>
      </c>
      <c r="AH1105" s="330">
        <f t="shared" si="196"/>
        <v>0</v>
      </c>
      <c r="AI1105" s="325">
        <f t="shared" si="196"/>
        <v>0</v>
      </c>
    </row>
    <row r="1106" spans="2:35">
      <c r="B1106" s="328">
        <v>29902</v>
      </c>
      <c r="C1106" s="381" t="s">
        <v>1700</v>
      </c>
      <c r="D1106" s="328"/>
      <c r="E1106" s="925"/>
      <c r="F1106" s="328"/>
      <c r="G1106" s="328"/>
      <c r="H1106" s="328"/>
      <c r="I1106" s="325"/>
      <c r="J1106" s="325"/>
      <c r="K1106" s="326"/>
      <c r="L1106" s="330">
        <f t="shared" ref="L1106:AI1106" si="197">SUM(L1107)</f>
        <v>0</v>
      </c>
      <c r="M1106" s="325"/>
      <c r="N1106" s="330">
        <f t="shared" si="197"/>
        <v>0</v>
      </c>
      <c r="O1106" s="325">
        <f t="shared" si="197"/>
        <v>0</v>
      </c>
      <c r="P1106" s="330">
        <f t="shared" si="197"/>
        <v>0</v>
      </c>
      <c r="Q1106" s="325">
        <f t="shared" si="197"/>
        <v>0</v>
      </c>
      <c r="R1106" s="330">
        <f t="shared" si="197"/>
        <v>0</v>
      </c>
      <c r="S1106" s="325">
        <f t="shared" si="197"/>
        <v>0</v>
      </c>
      <c r="T1106" s="330">
        <f t="shared" si="197"/>
        <v>0</v>
      </c>
      <c r="U1106" s="325">
        <f t="shared" si="197"/>
        <v>0</v>
      </c>
      <c r="V1106" s="330">
        <f t="shared" si="197"/>
        <v>0</v>
      </c>
      <c r="W1106" s="325">
        <f t="shared" si="197"/>
        <v>0</v>
      </c>
      <c r="X1106" s="330">
        <f t="shared" si="197"/>
        <v>0</v>
      </c>
      <c r="Y1106" s="325">
        <f t="shared" si="197"/>
        <v>0</v>
      </c>
      <c r="Z1106" s="330">
        <f t="shared" si="197"/>
        <v>0</v>
      </c>
      <c r="AA1106" s="325">
        <f t="shared" si="197"/>
        <v>0</v>
      </c>
      <c r="AB1106" s="330">
        <f t="shared" si="197"/>
        <v>0</v>
      </c>
      <c r="AC1106" s="325">
        <f t="shared" si="197"/>
        <v>0</v>
      </c>
      <c r="AD1106" s="330">
        <f t="shared" si="197"/>
        <v>0</v>
      </c>
      <c r="AE1106" s="325">
        <f t="shared" si="197"/>
        <v>0</v>
      </c>
      <c r="AF1106" s="330">
        <f t="shared" si="197"/>
        <v>0</v>
      </c>
      <c r="AG1106" s="325">
        <f t="shared" si="197"/>
        <v>0</v>
      </c>
      <c r="AH1106" s="330">
        <f t="shared" si="197"/>
        <v>0</v>
      </c>
      <c r="AI1106" s="325">
        <f t="shared" si="197"/>
        <v>0</v>
      </c>
    </row>
    <row r="1107" spans="2:35">
      <c r="B1107" s="328"/>
      <c r="C1107" s="381" t="s">
        <v>2756</v>
      </c>
      <c r="D1107" s="328"/>
      <c r="E1107" s="925"/>
      <c r="F1107" s="328"/>
      <c r="G1107" s="328"/>
      <c r="H1107" s="328"/>
      <c r="I1107" s="325"/>
      <c r="J1107" s="325"/>
      <c r="K1107" s="326"/>
      <c r="L1107" s="330"/>
      <c r="M1107" s="325"/>
      <c r="N1107" s="330"/>
      <c r="O1107" s="325"/>
      <c r="P1107" s="330"/>
      <c r="Q1107" s="325"/>
      <c r="R1107" s="330"/>
      <c r="S1107" s="325"/>
      <c r="T1107" s="330"/>
      <c r="U1107" s="325"/>
      <c r="V1107" s="330"/>
      <c r="W1107" s="325"/>
      <c r="X1107" s="330"/>
      <c r="Y1107" s="325"/>
      <c r="Z1107" s="346"/>
      <c r="AA1107" s="382"/>
      <c r="AB1107" s="346"/>
      <c r="AC1107" s="382"/>
      <c r="AD1107" s="346"/>
      <c r="AE1107" s="382"/>
      <c r="AF1107" s="346"/>
      <c r="AG1107" s="382"/>
      <c r="AH1107" s="346"/>
      <c r="AI1107" s="382"/>
    </row>
    <row r="1108" spans="2:35">
      <c r="B1108" s="328">
        <v>29904</v>
      </c>
      <c r="C1108" s="381" t="s">
        <v>3386</v>
      </c>
      <c r="D1108" s="328"/>
      <c r="E1108" s="925"/>
      <c r="F1108" s="328"/>
      <c r="G1108" s="328"/>
      <c r="H1108" s="328"/>
      <c r="I1108" s="325"/>
      <c r="J1108" s="325"/>
      <c r="K1108" s="326"/>
      <c r="L1108" s="330">
        <f t="shared" ref="L1108:AI1108" si="198">SUM(L1109)</f>
        <v>0</v>
      </c>
      <c r="M1108" s="325"/>
      <c r="N1108" s="330">
        <f t="shared" si="198"/>
        <v>0</v>
      </c>
      <c r="O1108" s="325">
        <f t="shared" si="198"/>
        <v>0</v>
      </c>
      <c r="P1108" s="330">
        <f t="shared" si="198"/>
        <v>0</v>
      </c>
      <c r="Q1108" s="325">
        <f t="shared" si="198"/>
        <v>0</v>
      </c>
      <c r="R1108" s="330">
        <f t="shared" si="198"/>
        <v>0</v>
      </c>
      <c r="S1108" s="325">
        <f t="shared" si="198"/>
        <v>0</v>
      </c>
      <c r="T1108" s="330">
        <f t="shared" si="198"/>
        <v>0</v>
      </c>
      <c r="U1108" s="325">
        <f t="shared" si="198"/>
        <v>0</v>
      </c>
      <c r="V1108" s="330">
        <f t="shared" si="198"/>
        <v>0</v>
      </c>
      <c r="W1108" s="325">
        <f t="shared" si="198"/>
        <v>0</v>
      </c>
      <c r="X1108" s="330">
        <f t="shared" si="198"/>
        <v>0</v>
      </c>
      <c r="Y1108" s="325">
        <f t="shared" si="198"/>
        <v>0</v>
      </c>
      <c r="Z1108" s="330">
        <f t="shared" si="198"/>
        <v>0</v>
      </c>
      <c r="AA1108" s="325">
        <f t="shared" si="198"/>
        <v>0</v>
      </c>
      <c r="AB1108" s="330">
        <f t="shared" si="198"/>
        <v>0</v>
      </c>
      <c r="AC1108" s="325">
        <f t="shared" si="198"/>
        <v>0</v>
      </c>
      <c r="AD1108" s="330">
        <f t="shared" si="198"/>
        <v>0</v>
      </c>
      <c r="AE1108" s="325">
        <f t="shared" si="198"/>
        <v>0</v>
      </c>
      <c r="AF1108" s="330">
        <f t="shared" si="198"/>
        <v>0</v>
      </c>
      <c r="AG1108" s="325">
        <f t="shared" si="198"/>
        <v>0</v>
      </c>
      <c r="AH1108" s="330">
        <f t="shared" si="198"/>
        <v>0</v>
      </c>
      <c r="AI1108" s="325">
        <f t="shared" si="198"/>
        <v>0</v>
      </c>
    </row>
    <row r="1109" spans="2:35">
      <c r="B1109" s="243"/>
      <c r="C1109" s="381" t="s">
        <v>2756</v>
      </c>
      <c r="D1109" s="328"/>
      <c r="E1109" s="925"/>
      <c r="F1109" s="328"/>
      <c r="G1109" s="328"/>
      <c r="H1109" s="328"/>
      <c r="I1109" s="325"/>
      <c r="J1109" s="599"/>
      <c r="K1109" s="600"/>
      <c r="L1109" s="376"/>
      <c r="M1109" s="599"/>
      <c r="N1109" s="376"/>
      <c r="O1109" s="599"/>
      <c r="P1109" s="376"/>
      <c r="Q1109" s="599"/>
      <c r="R1109" s="376"/>
      <c r="S1109" s="599"/>
      <c r="T1109" s="376"/>
      <c r="U1109" s="599"/>
      <c r="V1109" s="376"/>
      <c r="W1109" s="599"/>
      <c r="X1109" s="376"/>
      <c r="Y1109" s="599"/>
      <c r="Z1109" s="548"/>
      <c r="AA1109" s="241"/>
      <c r="AB1109" s="548"/>
      <c r="AC1109" s="241"/>
      <c r="AD1109" s="548"/>
      <c r="AE1109" s="241"/>
      <c r="AF1109" s="548"/>
      <c r="AG1109" s="241"/>
      <c r="AH1109" s="548"/>
      <c r="AI1109" s="241"/>
    </row>
    <row r="1110" spans="2:35">
      <c r="B1110" s="243">
        <v>3000</v>
      </c>
      <c r="C1110" s="381" t="s">
        <v>1709</v>
      </c>
      <c r="D1110" s="328"/>
      <c r="E1110" s="925"/>
      <c r="F1110" s="328"/>
      <c r="G1110" s="328"/>
      <c r="H1110" s="328"/>
      <c r="I1110" s="599"/>
      <c r="J1110" s="599"/>
      <c r="K1110" s="326"/>
      <c r="L1110" s="376"/>
      <c r="M1110" s="599"/>
      <c r="N1110" s="376"/>
      <c r="O1110" s="599"/>
      <c r="P1110" s="376"/>
      <c r="Q1110" s="599"/>
      <c r="R1110" s="376"/>
      <c r="S1110" s="599"/>
      <c r="T1110" s="376"/>
      <c r="U1110" s="599"/>
      <c r="V1110" s="376"/>
      <c r="W1110" s="599"/>
      <c r="X1110" s="376"/>
      <c r="Y1110" s="599"/>
      <c r="Z1110" s="376"/>
      <c r="AA1110" s="599"/>
      <c r="AB1110" s="376"/>
      <c r="AC1110" s="599"/>
      <c r="AD1110" s="376"/>
      <c r="AE1110" s="599"/>
      <c r="AF1110" s="376"/>
      <c r="AG1110" s="599"/>
      <c r="AH1110" s="376"/>
      <c r="AI1110" s="599"/>
    </row>
    <row r="1111" spans="2:35">
      <c r="B1111" s="243">
        <v>3100</v>
      </c>
      <c r="C1111" s="381" t="s">
        <v>1710</v>
      </c>
      <c r="D1111" s="328"/>
      <c r="E1111" s="925"/>
      <c r="F1111" s="328"/>
      <c r="G1111" s="328"/>
      <c r="H1111" s="328"/>
      <c r="I1111" s="599"/>
      <c r="J1111" s="599"/>
      <c r="K1111" s="326"/>
      <c r="L1111" s="376"/>
      <c r="M1111" s="599"/>
      <c r="N1111" s="376"/>
      <c r="O1111" s="599"/>
      <c r="P1111" s="376"/>
      <c r="Q1111" s="599"/>
      <c r="R1111" s="376"/>
      <c r="S1111" s="599"/>
      <c r="T1111" s="376"/>
      <c r="U1111" s="599"/>
      <c r="V1111" s="376"/>
      <c r="W1111" s="599"/>
      <c r="X1111" s="376"/>
      <c r="Y1111" s="599"/>
      <c r="Z1111" s="376"/>
      <c r="AA1111" s="599"/>
      <c r="AB1111" s="376"/>
      <c r="AC1111" s="599"/>
      <c r="AD1111" s="376"/>
      <c r="AE1111" s="599"/>
      <c r="AF1111" s="376"/>
      <c r="AG1111" s="599"/>
      <c r="AH1111" s="376"/>
      <c r="AI1111" s="599"/>
    </row>
    <row r="1112" spans="2:35">
      <c r="B1112" s="243"/>
      <c r="C1112" s="322"/>
      <c r="D1112" s="120"/>
      <c r="E1112" s="917"/>
      <c r="F1112" s="120"/>
      <c r="G1112" s="120"/>
      <c r="H1112" s="120"/>
      <c r="I1112" s="601"/>
      <c r="J1112" s="599"/>
      <c r="K1112" s="326"/>
      <c r="L1112" s="602"/>
      <c r="M1112" s="601"/>
      <c r="N1112" s="602"/>
      <c r="O1112" s="601"/>
      <c r="P1112" s="602"/>
      <c r="Q1112" s="601"/>
      <c r="R1112" s="602"/>
      <c r="S1112" s="601"/>
      <c r="T1112" s="602"/>
      <c r="U1112" s="601"/>
      <c r="V1112" s="602"/>
      <c r="W1112" s="601"/>
      <c r="X1112" s="602"/>
      <c r="Y1112" s="601"/>
      <c r="Z1112" s="602"/>
      <c r="AA1112" s="601"/>
      <c r="AB1112" s="602"/>
      <c r="AC1112" s="601"/>
      <c r="AD1112" s="602"/>
      <c r="AE1112" s="601"/>
      <c r="AF1112" s="602"/>
      <c r="AG1112" s="601"/>
      <c r="AH1112" s="602"/>
      <c r="AI1112" s="601"/>
    </row>
    <row r="1113" spans="2:35">
      <c r="B1113" s="120">
        <v>29202</v>
      </c>
      <c r="C1113" s="432" t="s">
        <v>3387</v>
      </c>
      <c r="D1113" s="336"/>
      <c r="E1113" s="917"/>
      <c r="F1113" s="336"/>
      <c r="G1113" s="336"/>
      <c r="H1113" s="336"/>
      <c r="I1113" s="324"/>
      <c r="J1113" s="325"/>
      <c r="K1113" s="326">
        <f>SUM(K1114:K1114)</f>
        <v>0</v>
      </c>
      <c r="L1113" s="323">
        <f>K1113/3</f>
        <v>0</v>
      </c>
      <c r="M1113" s="324"/>
      <c r="N1113" s="323">
        <f>K1113/3</f>
        <v>0</v>
      </c>
      <c r="O1113" s="324">
        <f>L1113/3</f>
        <v>0</v>
      </c>
      <c r="P1113" s="323">
        <f>K1113/3</f>
        <v>0</v>
      </c>
      <c r="Q1113" s="324">
        <f>L1113/3</f>
        <v>0</v>
      </c>
      <c r="R1113" s="323"/>
      <c r="S1113" s="324"/>
      <c r="T1113" s="323"/>
      <c r="U1113" s="324"/>
      <c r="V1113" s="323"/>
      <c r="W1113" s="324"/>
      <c r="X1113" s="323"/>
      <c r="Y1113" s="324"/>
      <c r="Z1113" s="323"/>
      <c r="AA1113" s="324"/>
      <c r="AB1113" s="323"/>
      <c r="AC1113" s="324"/>
      <c r="AD1113" s="323"/>
      <c r="AE1113" s="324"/>
      <c r="AF1113" s="323"/>
      <c r="AG1113" s="324"/>
      <c r="AH1113" s="323"/>
      <c r="AI1113" s="324"/>
    </row>
    <row r="1114" spans="2:35">
      <c r="B1114" s="322"/>
      <c r="C1114" s="322"/>
      <c r="D1114" s="322"/>
      <c r="E1114" s="938"/>
      <c r="F1114" s="322"/>
      <c r="G1114" s="322"/>
      <c r="H1114" s="322"/>
      <c r="I1114" s="601"/>
      <c r="J1114" s="241"/>
      <c r="K1114" s="581"/>
      <c r="L1114" s="602"/>
      <c r="M1114" s="603"/>
      <c r="N1114" s="602"/>
      <c r="O1114" s="603"/>
      <c r="P1114" s="604"/>
      <c r="Q1114" s="603"/>
      <c r="R1114" s="604"/>
      <c r="S1114" s="603"/>
      <c r="T1114" s="604"/>
      <c r="U1114" s="603"/>
      <c r="V1114" s="604"/>
      <c r="W1114" s="603"/>
      <c r="X1114" s="604"/>
      <c r="Y1114" s="603"/>
      <c r="Z1114" s="604"/>
      <c r="AA1114" s="603"/>
      <c r="AB1114" s="604"/>
      <c r="AC1114" s="603"/>
      <c r="AD1114" s="604"/>
      <c r="AE1114" s="603"/>
      <c r="AF1114" s="604"/>
      <c r="AG1114" s="603"/>
      <c r="AH1114" s="604"/>
      <c r="AI1114" s="603"/>
    </row>
    <row r="1115" spans="2:35">
      <c r="B1115" s="120">
        <v>3000</v>
      </c>
      <c r="C1115" s="432" t="s">
        <v>1709</v>
      </c>
      <c r="D1115" s="336"/>
      <c r="E1115" s="917">
        <f>+E1116+E1143+E1155+E1177+E1190+E1206+E1265</f>
        <v>13651</v>
      </c>
      <c r="F1115" s="336"/>
      <c r="G1115" s="336"/>
      <c r="H1115" s="336"/>
      <c r="I1115" s="324"/>
      <c r="J1115" s="325"/>
      <c r="K1115" s="326">
        <f>+K1116+K1143+K1155+K1177+K1190+K1206+K1265</f>
        <v>1124020.1199967992</v>
      </c>
      <c r="L1115" s="323">
        <f t="shared" ref="L1115:AI1115" si="199">+L1116+L1143+L1155+L1177+L1190+L1206+L1265</f>
        <v>10</v>
      </c>
      <c r="M1115" s="324">
        <f t="shared" si="199"/>
        <v>3800</v>
      </c>
      <c r="N1115" s="323">
        <f t="shared" si="199"/>
        <v>11</v>
      </c>
      <c r="O1115" s="324">
        <f t="shared" si="199"/>
        <v>5800</v>
      </c>
      <c r="P1115" s="323">
        <f t="shared" si="199"/>
        <v>6311</v>
      </c>
      <c r="Q1115" s="324">
        <f t="shared" si="199"/>
        <v>92300</v>
      </c>
      <c r="R1115" s="323">
        <f t="shared" si="199"/>
        <v>3133</v>
      </c>
      <c r="S1115" s="324">
        <f t="shared" si="199"/>
        <v>165705</v>
      </c>
      <c r="T1115" s="323">
        <f t="shared" si="199"/>
        <v>13</v>
      </c>
      <c r="U1115" s="324">
        <f t="shared" si="199"/>
        <v>46209</v>
      </c>
      <c r="V1115" s="323">
        <f t="shared" si="199"/>
        <v>31</v>
      </c>
      <c r="W1115" s="324">
        <f t="shared" si="199"/>
        <v>85191.570999999996</v>
      </c>
      <c r="X1115" s="323">
        <f t="shared" si="199"/>
        <v>51</v>
      </c>
      <c r="Y1115" s="324">
        <f t="shared" si="199"/>
        <v>241518.26299680001</v>
      </c>
      <c r="Z1115" s="323">
        <f t="shared" si="199"/>
        <v>17</v>
      </c>
      <c r="AA1115" s="324">
        <f t="shared" si="199"/>
        <v>99431.713999999993</v>
      </c>
      <c r="AB1115" s="323">
        <f t="shared" si="199"/>
        <v>31</v>
      </c>
      <c r="AC1115" s="324">
        <f t="shared" si="199"/>
        <v>86657.142999999996</v>
      </c>
      <c r="AD1115" s="323">
        <f t="shared" si="199"/>
        <v>18</v>
      </c>
      <c r="AE1115" s="324">
        <f t="shared" si="199"/>
        <v>131003.143</v>
      </c>
      <c r="AF1115" s="323">
        <f t="shared" si="199"/>
        <v>17</v>
      </c>
      <c r="AG1115" s="324">
        <f t="shared" si="199"/>
        <v>99431.713999999993</v>
      </c>
      <c r="AH1115" s="323">
        <f t="shared" si="199"/>
        <v>24</v>
      </c>
      <c r="AI1115" s="324">
        <f t="shared" si="199"/>
        <v>66972.570999999996</v>
      </c>
    </row>
    <row r="1116" spans="2:35">
      <c r="B1116" s="120">
        <v>3100</v>
      </c>
      <c r="C1116" s="432" t="s">
        <v>1710</v>
      </c>
      <c r="D1116" s="336"/>
      <c r="E1116" s="917">
        <f>+E1117+E1122+E1127+E1131+E1138</f>
        <v>3043</v>
      </c>
      <c r="F1116" s="336"/>
      <c r="G1116" s="336"/>
      <c r="H1116" s="336"/>
      <c r="I1116" s="324"/>
      <c r="J1116" s="325"/>
      <c r="K1116" s="326">
        <f t="shared" ref="K1116:AI1116" si="200">+K1117+K1122+K1127+K1131+K1138</f>
        <v>48759</v>
      </c>
      <c r="L1116" s="323">
        <f t="shared" si="200"/>
        <v>1</v>
      </c>
      <c r="M1116" s="324">
        <f t="shared" si="200"/>
        <v>1100</v>
      </c>
      <c r="N1116" s="323">
        <f t="shared" si="200"/>
        <v>1</v>
      </c>
      <c r="O1116" s="324">
        <f t="shared" si="200"/>
        <v>1100</v>
      </c>
      <c r="P1116" s="323">
        <f t="shared" si="200"/>
        <v>1</v>
      </c>
      <c r="Q1116" s="324">
        <f t="shared" si="200"/>
        <v>1100</v>
      </c>
      <c r="R1116" s="323">
        <f t="shared" si="200"/>
        <v>3</v>
      </c>
      <c r="S1116" s="324">
        <f t="shared" si="200"/>
        <v>5300</v>
      </c>
      <c r="T1116" s="323">
        <f t="shared" si="200"/>
        <v>2</v>
      </c>
      <c r="U1116" s="324">
        <f t="shared" si="200"/>
        <v>1700</v>
      </c>
      <c r="V1116" s="323">
        <f t="shared" si="200"/>
        <v>5</v>
      </c>
      <c r="W1116" s="324">
        <f t="shared" si="200"/>
        <v>4637</v>
      </c>
      <c r="X1116" s="323">
        <f t="shared" si="200"/>
        <v>6</v>
      </c>
      <c r="Y1116" s="324">
        <f t="shared" si="200"/>
        <v>5637</v>
      </c>
      <c r="Z1116" s="323">
        <f t="shared" si="200"/>
        <v>6</v>
      </c>
      <c r="AA1116" s="324">
        <f t="shared" si="200"/>
        <v>5637</v>
      </c>
      <c r="AB1116" s="323">
        <f t="shared" si="200"/>
        <v>6</v>
      </c>
      <c r="AC1116" s="324">
        <f t="shared" si="200"/>
        <v>5637</v>
      </c>
      <c r="AD1116" s="323">
        <f t="shared" si="200"/>
        <v>6</v>
      </c>
      <c r="AE1116" s="324">
        <f t="shared" si="200"/>
        <v>5637</v>
      </c>
      <c r="AF1116" s="323">
        <f t="shared" si="200"/>
        <v>6</v>
      </c>
      <c r="AG1116" s="324">
        <f t="shared" si="200"/>
        <v>5637</v>
      </c>
      <c r="AH1116" s="323">
        <f t="shared" si="200"/>
        <v>6</v>
      </c>
      <c r="AI1116" s="324">
        <f t="shared" si="200"/>
        <v>5637</v>
      </c>
    </row>
    <row r="1117" spans="2:35">
      <c r="B1117" s="120">
        <v>311</v>
      </c>
      <c r="C1117" s="432" t="s">
        <v>3388</v>
      </c>
      <c r="D1117" s="336"/>
      <c r="E1117" s="917">
        <f>+E1118</f>
        <v>4</v>
      </c>
      <c r="F1117" s="336"/>
      <c r="G1117" s="336"/>
      <c r="H1117" s="336"/>
      <c r="I1117" s="324"/>
      <c r="J1117" s="325"/>
      <c r="K1117" s="326">
        <f>+K1118</f>
        <v>0</v>
      </c>
      <c r="L1117" s="323">
        <f t="shared" ref="L1117:AI1117" si="201">+L1118</f>
        <v>0</v>
      </c>
      <c r="M1117" s="324">
        <f t="shared" si="201"/>
        <v>0</v>
      </c>
      <c r="N1117" s="323">
        <f t="shared" si="201"/>
        <v>0</v>
      </c>
      <c r="O1117" s="324">
        <f t="shared" si="201"/>
        <v>0</v>
      </c>
      <c r="P1117" s="323">
        <f t="shared" si="201"/>
        <v>0</v>
      </c>
      <c r="Q1117" s="324">
        <f t="shared" si="201"/>
        <v>0</v>
      </c>
      <c r="R1117" s="323">
        <f t="shared" si="201"/>
        <v>0</v>
      </c>
      <c r="S1117" s="324">
        <f t="shared" si="201"/>
        <v>0</v>
      </c>
      <c r="T1117" s="323">
        <f t="shared" si="201"/>
        <v>0</v>
      </c>
      <c r="U1117" s="324">
        <f t="shared" si="201"/>
        <v>0</v>
      </c>
      <c r="V1117" s="323">
        <f t="shared" si="201"/>
        <v>0</v>
      </c>
      <c r="W1117" s="324">
        <f t="shared" si="201"/>
        <v>0</v>
      </c>
      <c r="X1117" s="323">
        <f t="shared" si="201"/>
        <v>0</v>
      </c>
      <c r="Y1117" s="324">
        <f t="shared" si="201"/>
        <v>0</v>
      </c>
      <c r="Z1117" s="323">
        <f t="shared" si="201"/>
        <v>0</v>
      </c>
      <c r="AA1117" s="324">
        <f t="shared" si="201"/>
        <v>0</v>
      </c>
      <c r="AB1117" s="323">
        <f t="shared" si="201"/>
        <v>0</v>
      </c>
      <c r="AC1117" s="324">
        <f t="shared" si="201"/>
        <v>0</v>
      </c>
      <c r="AD1117" s="323">
        <f t="shared" si="201"/>
        <v>0</v>
      </c>
      <c r="AE1117" s="324">
        <f t="shared" si="201"/>
        <v>0</v>
      </c>
      <c r="AF1117" s="323">
        <f t="shared" si="201"/>
        <v>0</v>
      </c>
      <c r="AG1117" s="324">
        <f t="shared" si="201"/>
        <v>0</v>
      </c>
      <c r="AH1117" s="323">
        <f t="shared" si="201"/>
        <v>0</v>
      </c>
      <c r="AI1117" s="324">
        <f t="shared" si="201"/>
        <v>0</v>
      </c>
    </row>
    <row r="1118" spans="2:35">
      <c r="B1118" s="120">
        <v>31101</v>
      </c>
      <c r="C1118" s="432" t="s">
        <v>3389</v>
      </c>
      <c r="D1118" s="336"/>
      <c r="E1118" s="917">
        <f>SUM(E1119:E1120)</f>
        <v>4</v>
      </c>
      <c r="F1118" s="336"/>
      <c r="G1118" s="336"/>
      <c r="H1118" s="336"/>
      <c r="I1118" s="324"/>
      <c r="J1118" s="325"/>
      <c r="K1118" s="326">
        <f>SUM(K1119:K1120)</f>
        <v>0</v>
      </c>
      <c r="L1118" s="323">
        <f t="shared" ref="L1118:AI1118" si="202">SUM(L1119:L1120)</f>
        <v>0</v>
      </c>
      <c r="M1118" s="324">
        <f t="shared" si="202"/>
        <v>0</v>
      </c>
      <c r="N1118" s="323">
        <f t="shared" si="202"/>
        <v>0</v>
      </c>
      <c r="O1118" s="324">
        <f t="shared" si="202"/>
        <v>0</v>
      </c>
      <c r="P1118" s="323">
        <f t="shared" si="202"/>
        <v>0</v>
      </c>
      <c r="Q1118" s="324">
        <f t="shared" si="202"/>
        <v>0</v>
      </c>
      <c r="R1118" s="323">
        <f t="shared" si="202"/>
        <v>0</v>
      </c>
      <c r="S1118" s="324">
        <f t="shared" si="202"/>
        <v>0</v>
      </c>
      <c r="T1118" s="323">
        <f t="shared" si="202"/>
        <v>0</v>
      </c>
      <c r="U1118" s="324">
        <f t="shared" si="202"/>
        <v>0</v>
      </c>
      <c r="V1118" s="323">
        <f t="shared" si="202"/>
        <v>0</v>
      </c>
      <c r="W1118" s="324">
        <f t="shared" si="202"/>
        <v>0</v>
      </c>
      <c r="X1118" s="323">
        <f t="shared" si="202"/>
        <v>0</v>
      </c>
      <c r="Y1118" s="324">
        <f t="shared" si="202"/>
        <v>0</v>
      </c>
      <c r="Z1118" s="323">
        <f t="shared" si="202"/>
        <v>0</v>
      </c>
      <c r="AA1118" s="324">
        <f t="shared" si="202"/>
        <v>0</v>
      </c>
      <c r="AB1118" s="323">
        <f t="shared" si="202"/>
        <v>0</v>
      </c>
      <c r="AC1118" s="324">
        <f t="shared" si="202"/>
        <v>0</v>
      </c>
      <c r="AD1118" s="323">
        <f t="shared" si="202"/>
        <v>0</v>
      </c>
      <c r="AE1118" s="324">
        <f t="shared" si="202"/>
        <v>0</v>
      </c>
      <c r="AF1118" s="323">
        <f t="shared" si="202"/>
        <v>0</v>
      </c>
      <c r="AG1118" s="324">
        <f t="shared" si="202"/>
        <v>0</v>
      </c>
      <c r="AH1118" s="323">
        <f t="shared" si="202"/>
        <v>0</v>
      </c>
      <c r="AI1118" s="324">
        <f t="shared" si="202"/>
        <v>0</v>
      </c>
    </row>
    <row r="1119" spans="2:35">
      <c r="B1119" s="605"/>
      <c r="C1119" s="485" t="s">
        <v>3390</v>
      </c>
      <c r="D1119" s="398"/>
      <c r="E1119" s="928">
        <v>4</v>
      </c>
      <c r="F1119" s="398" t="s">
        <v>648</v>
      </c>
      <c r="G1119" s="398" t="s">
        <v>2663</v>
      </c>
      <c r="H1119" s="606"/>
      <c r="I1119" s="402" t="s">
        <v>2487</v>
      </c>
      <c r="J1119" s="549">
        <v>17500</v>
      </c>
      <c r="K1119" s="326"/>
      <c r="L1119" s="376"/>
      <c r="M1119" s="607"/>
      <c r="N1119" s="376"/>
      <c r="O1119" s="607"/>
      <c r="P1119" s="376"/>
      <c r="Q1119" s="607"/>
      <c r="R1119" s="376"/>
      <c r="S1119" s="607"/>
      <c r="T1119" s="607"/>
      <c r="U1119" s="607"/>
      <c r="V1119" s="607"/>
      <c r="W1119" s="607"/>
      <c r="X1119" s="607"/>
      <c r="Y1119" s="607"/>
      <c r="Z1119" s="607"/>
      <c r="AA1119" s="607"/>
      <c r="AB1119" s="607"/>
      <c r="AC1119" s="607"/>
      <c r="AD1119" s="607"/>
      <c r="AE1119" s="607"/>
      <c r="AF1119" s="607"/>
      <c r="AG1119" s="607"/>
      <c r="AH1119" s="607"/>
      <c r="AI1119" s="607"/>
    </row>
    <row r="1120" spans="2:35">
      <c r="B1120" s="608"/>
      <c r="C1120" s="485"/>
      <c r="D1120" s="398"/>
      <c r="E1120" s="928"/>
      <c r="F1120" s="398"/>
      <c r="G1120" s="398"/>
      <c r="H1120" s="606"/>
      <c r="I1120" s="325"/>
      <c r="J1120" s="241"/>
      <c r="K1120" s="326"/>
      <c r="L1120" s="376"/>
      <c r="M1120" s="599"/>
      <c r="N1120" s="376"/>
      <c r="O1120" s="599"/>
      <c r="P1120" s="376"/>
      <c r="Q1120" s="599"/>
      <c r="R1120" s="376"/>
      <c r="S1120" s="599"/>
      <c r="T1120" s="376"/>
      <c r="U1120" s="599"/>
      <c r="V1120" s="376"/>
      <c r="W1120" s="599"/>
      <c r="X1120" s="376"/>
      <c r="Y1120" s="599"/>
      <c r="Z1120" s="376"/>
      <c r="AA1120" s="599"/>
      <c r="AB1120" s="376"/>
      <c r="AC1120" s="599"/>
      <c r="AD1120" s="376"/>
      <c r="AE1120" s="599"/>
      <c r="AF1120" s="376"/>
      <c r="AG1120" s="599"/>
      <c r="AH1120" s="376"/>
      <c r="AI1120" s="599"/>
    </row>
    <row r="1121" spans="2:35">
      <c r="B1121" s="608"/>
      <c r="C1121" s="381" t="s">
        <v>2756</v>
      </c>
      <c r="D1121" s="328"/>
      <c r="E1121" s="925"/>
      <c r="F1121" s="328"/>
      <c r="G1121" s="328"/>
      <c r="H1121" s="277"/>
      <c r="I1121" s="325"/>
      <c r="J1121" s="599"/>
      <c r="K1121" s="326"/>
      <c r="L1121" s="376"/>
      <c r="M1121" s="599"/>
      <c r="N1121" s="376"/>
      <c r="O1121" s="241"/>
      <c r="P1121" s="376"/>
      <c r="Q1121" s="599"/>
      <c r="R1121" s="548"/>
      <c r="S1121" s="241"/>
      <c r="T1121" s="376"/>
      <c r="U1121" s="599"/>
      <c r="V1121" s="376"/>
      <c r="W1121" s="599"/>
      <c r="X1121" s="548"/>
      <c r="Y1121" s="241"/>
      <c r="Z1121" s="548"/>
      <c r="AA1121" s="241"/>
      <c r="AB1121" s="548"/>
      <c r="AC1121" s="241"/>
      <c r="AD1121" s="548"/>
      <c r="AE1121" s="241"/>
      <c r="AF1121" s="548"/>
      <c r="AG1121" s="241"/>
      <c r="AH1121" s="548"/>
      <c r="AI1121" s="241"/>
    </row>
    <row r="1122" spans="2:35">
      <c r="B1122" s="243">
        <v>312</v>
      </c>
      <c r="C1122" s="322" t="s">
        <v>1712</v>
      </c>
      <c r="D1122" s="120"/>
      <c r="E1122" s="938">
        <f>+E1123</f>
        <v>2990</v>
      </c>
      <c r="F1122" s="120"/>
      <c r="G1122" s="120"/>
      <c r="H1122" s="327"/>
      <c r="I1122" s="324"/>
      <c r="J1122" s="599"/>
      <c r="K1122" s="600">
        <f>+K1123</f>
        <v>0</v>
      </c>
      <c r="L1122" s="602">
        <f t="shared" ref="L1122:AI1122" si="203">+L1123</f>
        <v>0</v>
      </c>
      <c r="M1122" s="601">
        <f t="shared" si="203"/>
        <v>0</v>
      </c>
      <c r="N1122" s="602">
        <f t="shared" si="203"/>
        <v>0</v>
      </c>
      <c r="O1122" s="601">
        <f t="shared" si="203"/>
        <v>0</v>
      </c>
      <c r="P1122" s="602">
        <f t="shared" si="203"/>
        <v>0</v>
      </c>
      <c r="Q1122" s="601">
        <f t="shared" si="203"/>
        <v>0</v>
      </c>
      <c r="R1122" s="602">
        <f t="shared" si="203"/>
        <v>0</v>
      </c>
      <c r="S1122" s="601">
        <f t="shared" si="203"/>
        <v>0</v>
      </c>
      <c r="T1122" s="602">
        <f t="shared" si="203"/>
        <v>0</v>
      </c>
      <c r="U1122" s="601">
        <f t="shared" si="203"/>
        <v>0</v>
      </c>
      <c r="V1122" s="602">
        <f t="shared" si="203"/>
        <v>0</v>
      </c>
      <c r="W1122" s="601">
        <f t="shared" si="203"/>
        <v>0</v>
      </c>
      <c r="X1122" s="602">
        <f t="shared" si="203"/>
        <v>0</v>
      </c>
      <c r="Y1122" s="601">
        <f t="shared" si="203"/>
        <v>0</v>
      </c>
      <c r="Z1122" s="602">
        <f t="shared" si="203"/>
        <v>0</v>
      </c>
      <c r="AA1122" s="601">
        <f t="shared" si="203"/>
        <v>0</v>
      </c>
      <c r="AB1122" s="602">
        <f t="shared" si="203"/>
        <v>0</v>
      </c>
      <c r="AC1122" s="601">
        <f t="shared" si="203"/>
        <v>0</v>
      </c>
      <c r="AD1122" s="602">
        <f t="shared" si="203"/>
        <v>0</v>
      </c>
      <c r="AE1122" s="601">
        <f t="shared" si="203"/>
        <v>0</v>
      </c>
      <c r="AF1122" s="602">
        <f t="shared" si="203"/>
        <v>0</v>
      </c>
      <c r="AG1122" s="601">
        <f t="shared" si="203"/>
        <v>0</v>
      </c>
      <c r="AH1122" s="602">
        <f t="shared" si="203"/>
        <v>0</v>
      </c>
      <c r="AI1122" s="601">
        <f t="shared" si="203"/>
        <v>0</v>
      </c>
    </row>
    <row r="1123" spans="2:35">
      <c r="B1123" s="120">
        <v>31201</v>
      </c>
      <c r="C1123" s="432" t="s">
        <v>1712</v>
      </c>
      <c r="D1123" s="336"/>
      <c r="E1123" s="917">
        <f>SUM(E1124:E1125)</f>
        <v>2990</v>
      </c>
      <c r="F1123" s="336"/>
      <c r="G1123" s="336"/>
      <c r="H1123" s="336"/>
      <c r="I1123" s="324"/>
      <c r="J1123" s="325"/>
      <c r="K1123" s="326">
        <f>SUM(K1124:K1125)</f>
        <v>0</v>
      </c>
      <c r="L1123" s="323">
        <f t="shared" ref="L1123:AI1123" si="204">SUM(L1124:L1125)</f>
        <v>0</v>
      </c>
      <c r="M1123" s="324">
        <f t="shared" si="204"/>
        <v>0</v>
      </c>
      <c r="N1123" s="323">
        <f t="shared" si="204"/>
        <v>0</v>
      </c>
      <c r="O1123" s="324">
        <f t="shared" si="204"/>
        <v>0</v>
      </c>
      <c r="P1123" s="323">
        <f t="shared" si="204"/>
        <v>0</v>
      </c>
      <c r="Q1123" s="324">
        <f t="shared" si="204"/>
        <v>0</v>
      </c>
      <c r="R1123" s="323">
        <f t="shared" si="204"/>
        <v>0</v>
      </c>
      <c r="S1123" s="324">
        <f t="shared" si="204"/>
        <v>0</v>
      </c>
      <c r="T1123" s="323">
        <f t="shared" si="204"/>
        <v>0</v>
      </c>
      <c r="U1123" s="324">
        <f t="shared" si="204"/>
        <v>0</v>
      </c>
      <c r="V1123" s="323">
        <f t="shared" si="204"/>
        <v>0</v>
      </c>
      <c r="W1123" s="324">
        <f t="shared" si="204"/>
        <v>0</v>
      </c>
      <c r="X1123" s="323">
        <f t="shared" si="204"/>
        <v>0</v>
      </c>
      <c r="Y1123" s="324">
        <f t="shared" si="204"/>
        <v>0</v>
      </c>
      <c r="Z1123" s="323">
        <f t="shared" si="204"/>
        <v>0</v>
      </c>
      <c r="AA1123" s="324">
        <f t="shared" si="204"/>
        <v>0</v>
      </c>
      <c r="AB1123" s="323">
        <f t="shared" si="204"/>
        <v>0</v>
      </c>
      <c r="AC1123" s="324">
        <f t="shared" si="204"/>
        <v>0</v>
      </c>
      <c r="AD1123" s="323">
        <f t="shared" si="204"/>
        <v>0</v>
      </c>
      <c r="AE1123" s="324">
        <f t="shared" si="204"/>
        <v>0</v>
      </c>
      <c r="AF1123" s="323">
        <f t="shared" si="204"/>
        <v>0</v>
      </c>
      <c r="AG1123" s="324">
        <f t="shared" si="204"/>
        <v>0</v>
      </c>
      <c r="AH1123" s="323">
        <f t="shared" si="204"/>
        <v>0</v>
      </c>
      <c r="AI1123" s="324">
        <f t="shared" si="204"/>
        <v>0</v>
      </c>
    </row>
    <row r="1124" spans="2:35">
      <c r="B1124" s="605"/>
      <c r="C1124" s="609" t="s">
        <v>3391</v>
      </c>
      <c r="D1124" s="609"/>
      <c r="E1124" s="925">
        <v>2900</v>
      </c>
      <c r="F1124" s="529" t="s">
        <v>266</v>
      </c>
      <c r="G1124" s="529" t="s">
        <v>3171</v>
      </c>
      <c r="H1124" s="610"/>
      <c r="I1124" s="808" t="s">
        <v>3392</v>
      </c>
      <c r="J1124" s="530">
        <v>10.49</v>
      </c>
      <c r="K1124" s="600"/>
      <c r="L1124" s="376"/>
      <c r="M1124" s="611"/>
      <c r="N1124" s="376"/>
      <c r="O1124" s="612"/>
      <c r="P1124" s="376"/>
      <c r="Q1124" s="611"/>
      <c r="R1124" s="548"/>
      <c r="S1124" s="548"/>
      <c r="T1124" s="548"/>
      <c r="U1124" s="548"/>
      <c r="V1124" s="548"/>
      <c r="W1124" s="548"/>
      <c r="X1124" s="548"/>
      <c r="Y1124" s="548"/>
      <c r="Z1124" s="548"/>
      <c r="AA1124" s="548"/>
      <c r="AB1124" s="548"/>
      <c r="AC1124" s="548"/>
      <c r="AD1124" s="548"/>
      <c r="AE1124" s="548"/>
      <c r="AF1124" s="548"/>
      <c r="AG1124" s="548"/>
      <c r="AH1124" s="548"/>
      <c r="AI1124" s="548"/>
    </row>
    <row r="1125" spans="2:35" ht="22.5">
      <c r="B1125" s="605"/>
      <c r="C1125" s="433" t="s">
        <v>3393</v>
      </c>
      <c r="D1125" s="350"/>
      <c r="E1125" s="925">
        <v>90</v>
      </c>
      <c r="F1125" s="350" t="s">
        <v>3251</v>
      </c>
      <c r="G1125" s="350" t="s">
        <v>2540</v>
      </c>
      <c r="H1125" s="349"/>
      <c r="I1125" s="352" t="s">
        <v>3253</v>
      </c>
      <c r="J1125" s="613">
        <v>582</v>
      </c>
      <c r="K1125" s="600"/>
      <c r="L1125" s="376"/>
      <c r="M1125" s="613"/>
      <c r="N1125" s="376"/>
      <c r="O1125" s="614"/>
      <c r="P1125" s="376"/>
      <c r="Q1125" s="613"/>
      <c r="R1125" s="548"/>
      <c r="S1125" s="548"/>
      <c r="T1125" s="548"/>
      <c r="U1125" s="548"/>
      <c r="V1125" s="548"/>
      <c r="W1125" s="548"/>
      <c r="X1125" s="548"/>
      <c r="Y1125" s="548"/>
      <c r="Z1125" s="548"/>
      <c r="AA1125" s="548"/>
      <c r="AB1125" s="548"/>
      <c r="AC1125" s="548"/>
      <c r="AD1125" s="548"/>
      <c r="AE1125" s="548"/>
      <c r="AF1125" s="548"/>
      <c r="AG1125" s="548"/>
      <c r="AH1125" s="548"/>
      <c r="AI1125" s="548"/>
    </row>
    <row r="1126" spans="2:35">
      <c r="B1126" s="608"/>
      <c r="C1126" s="381"/>
      <c r="D1126" s="328"/>
      <c r="E1126" s="925"/>
      <c r="F1126" s="328"/>
      <c r="G1126" s="328"/>
      <c r="H1126" s="277"/>
      <c r="I1126" s="325"/>
      <c r="J1126" s="599"/>
      <c r="K1126" s="600"/>
      <c r="L1126" s="376"/>
      <c r="M1126" s="599"/>
      <c r="N1126" s="376"/>
      <c r="O1126" s="241"/>
      <c r="P1126" s="376"/>
      <c r="Q1126" s="599"/>
      <c r="R1126" s="548"/>
      <c r="S1126" s="548"/>
      <c r="T1126" s="548"/>
      <c r="U1126" s="548"/>
      <c r="V1126" s="548"/>
      <c r="W1126" s="548"/>
      <c r="X1126" s="548"/>
      <c r="Y1126" s="548"/>
      <c r="Z1126" s="548"/>
      <c r="AA1126" s="548"/>
      <c r="AB1126" s="548"/>
      <c r="AC1126" s="548"/>
      <c r="AD1126" s="548"/>
      <c r="AE1126" s="548"/>
      <c r="AF1126" s="548"/>
      <c r="AG1126" s="548"/>
      <c r="AH1126" s="548"/>
      <c r="AI1126" s="548"/>
    </row>
    <row r="1127" spans="2:35">
      <c r="B1127" s="243">
        <v>313</v>
      </c>
      <c r="C1127" s="322" t="s">
        <v>1713</v>
      </c>
      <c r="D1127" s="120"/>
      <c r="E1127" s="938">
        <f>+E1128</f>
        <v>0</v>
      </c>
      <c r="F1127" s="120"/>
      <c r="G1127" s="120"/>
      <c r="H1127" s="327"/>
      <c r="I1127" s="324"/>
      <c r="J1127" s="599"/>
      <c r="K1127" s="600">
        <f>+K1128</f>
        <v>0</v>
      </c>
      <c r="L1127" s="323">
        <f>+L1128</f>
        <v>0</v>
      </c>
      <c r="M1127" s="324">
        <f>+M1128</f>
        <v>0</v>
      </c>
      <c r="N1127" s="323">
        <f>+N1128</f>
        <v>0</v>
      </c>
      <c r="O1127" s="324">
        <f>+O1128</f>
        <v>0</v>
      </c>
      <c r="P1127" s="323">
        <f t="shared" ref="P1127:AI1127" si="205">+P1128</f>
        <v>0</v>
      </c>
      <c r="Q1127" s="324">
        <f t="shared" si="205"/>
        <v>0</v>
      </c>
      <c r="R1127" s="323">
        <f t="shared" si="205"/>
        <v>0</v>
      </c>
      <c r="S1127" s="324">
        <f t="shared" si="205"/>
        <v>0</v>
      </c>
      <c r="T1127" s="323">
        <f t="shared" si="205"/>
        <v>0</v>
      </c>
      <c r="U1127" s="324">
        <f t="shared" si="205"/>
        <v>0</v>
      </c>
      <c r="V1127" s="323">
        <f t="shared" si="205"/>
        <v>0</v>
      </c>
      <c r="W1127" s="324">
        <f t="shared" si="205"/>
        <v>0</v>
      </c>
      <c r="X1127" s="323">
        <f t="shared" si="205"/>
        <v>0</v>
      </c>
      <c r="Y1127" s="324">
        <f t="shared" si="205"/>
        <v>0</v>
      </c>
      <c r="Z1127" s="323">
        <f t="shared" si="205"/>
        <v>0</v>
      </c>
      <c r="AA1127" s="324">
        <f t="shared" si="205"/>
        <v>0</v>
      </c>
      <c r="AB1127" s="323">
        <f t="shared" si="205"/>
        <v>0</v>
      </c>
      <c r="AC1127" s="324">
        <f t="shared" si="205"/>
        <v>0</v>
      </c>
      <c r="AD1127" s="323">
        <f t="shared" si="205"/>
        <v>0</v>
      </c>
      <c r="AE1127" s="324">
        <f t="shared" si="205"/>
        <v>0</v>
      </c>
      <c r="AF1127" s="323">
        <f t="shared" si="205"/>
        <v>0</v>
      </c>
      <c r="AG1127" s="324">
        <f t="shared" si="205"/>
        <v>0</v>
      </c>
      <c r="AH1127" s="323">
        <f t="shared" si="205"/>
        <v>0</v>
      </c>
      <c r="AI1127" s="324">
        <f t="shared" si="205"/>
        <v>0</v>
      </c>
    </row>
    <row r="1128" spans="2:35">
      <c r="B1128" s="120">
        <v>31301</v>
      </c>
      <c r="C1128" s="432" t="s">
        <v>1713</v>
      </c>
      <c r="D1128" s="336"/>
      <c r="E1128" s="917">
        <f>E1129</f>
        <v>0</v>
      </c>
      <c r="F1128" s="336"/>
      <c r="G1128" s="336"/>
      <c r="H1128" s="336"/>
      <c r="I1128" s="324"/>
      <c r="J1128" s="325"/>
      <c r="K1128" s="326">
        <f>K1129</f>
        <v>0</v>
      </c>
      <c r="L1128" s="323">
        <f t="shared" ref="L1128:AI1128" si="206">SUM(L1129)</f>
        <v>0</v>
      </c>
      <c r="M1128" s="324">
        <f t="shared" si="206"/>
        <v>0</v>
      </c>
      <c r="N1128" s="323">
        <f t="shared" si="206"/>
        <v>0</v>
      </c>
      <c r="O1128" s="324">
        <f t="shared" si="206"/>
        <v>0</v>
      </c>
      <c r="P1128" s="323">
        <f t="shared" si="206"/>
        <v>0</v>
      </c>
      <c r="Q1128" s="324">
        <f t="shared" si="206"/>
        <v>0</v>
      </c>
      <c r="R1128" s="323">
        <f t="shared" si="206"/>
        <v>0</v>
      </c>
      <c r="S1128" s="324">
        <f t="shared" si="206"/>
        <v>0</v>
      </c>
      <c r="T1128" s="323">
        <f t="shared" si="206"/>
        <v>0</v>
      </c>
      <c r="U1128" s="324">
        <f t="shared" si="206"/>
        <v>0</v>
      </c>
      <c r="V1128" s="323">
        <f t="shared" si="206"/>
        <v>0</v>
      </c>
      <c r="W1128" s="324">
        <f t="shared" si="206"/>
        <v>0</v>
      </c>
      <c r="X1128" s="323">
        <f t="shared" si="206"/>
        <v>0</v>
      </c>
      <c r="Y1128" s="324">
        <f t="shared" si="206"/>
        <v>0</v>
      </c>
      <c r="Z1128" s="323">
        <f t="shared" si="206"/>
        <v>0</v>
      </c>
      <c r="AA1128" s="324">
        <f t="shared" si="206"/>
        <v>0</v>
      </c>
      <c r="AB1128" s="323">
        <f t="shared" si="206"/>
        <v>0</v>
      </c>
      <c r="AC1128" s="324">
        <f t="shared" si="206"/>
        <v>0</v>
      </c>
      <c r="AD1128" s="323">
        <f t="shared" si="206"/>
        <v>0</v>
      </c>
      <c r="AE1128" s="324">
        <f t="shared" si="206"/>
        <v>0</v>
      </c>
      <c r="AF1128" s="323">
        <f t="shared" si="206"/>
        <v>0</v>
      </c>
      <c r="AG1128" s="324">
        <f t="shared" si="206"/>
        <v>0</v>
      </c>
      <c r="AH1128" s="323">
        <f t="shared" si="206"/>
        <v>0</v>
      </c>
      <c r="AI1128" s="324">
        <f t="shared" si="206"/>
        <v>0</v>
      </c>
    </row>
    <row r="1129" spans="2:35">
      <c r="B1129" s="608"/>
      <c r="C1129" s="434"/>
      <c r="D1129" s="398"/>
      <c r="E1129" s="925"/>
      <c r="F1129" s="398"/>
      <c r="G1129" s="398"/>
      <c r="H1129" s="606"/>
      <c r="I1129" s="325"/>
      <c r="J1129" s="599"/>
      <c r="K1129" s="600"/>
      <c r="L1129" s="376"/>
      <c r="M1129" s="599"/>
      <c r="N1129" s="376"/>
      <c r="O1129" s="599"/>
      <c r="P1129" s="376"/>
      <c r="Q1129" s="599"/>
      <c r="R1129" s="376"/>
      <c r="S1129" s="599"/>
      <c r="T1129" s="376"/>
      <c r="U1129" s="599"/>
      <c r="V1129" s="376"/>
      <c r="W1129" s="599"/>
      <c r="X1129" s="376"/>
      <c r="Y1129" s="599"/>
      <c r="Z1129" s="376"/>
      <c r="AA1129" s="599"/>
      <c r="AB1129" s="376"/>
      <c r="AC1129" s="599"/>
      <c r="AD1129" s="376"/>
      <c r="AE1129" s="599"/>
      <c r="AF1129" s="376"/>
      <c r="AG1129" s="599"/>
      <c r="AH1129" s="376"/>
      <c r="AI1129" s="599"/>
    </row>
    <row r="1130" spans="2:35">
      <c r="B1130" s="608"/>
      <c r="C1130" s="381" t="s">
        <v>2756</v>
      </c>
      <c r="D1130" s="328"/>
      <c r="E1130" s="925"/>
      <c r="F1130" s="328"/>
      <c r="G1130" s="328"/>
      <c r="H1130" s="277"/>
      <c r="I1130" s="325"/>
      <c r="J1130" s="599"/>
      <c r="K1130" s="600"/>
      <c r="L1130" s="376"/>
      <c r="M1130" s="599"/>
      <c r="N1130" s="376"/>
      <c r="O1130" s="241"/>
      <c r="P1130" s="376"/>
      <c r="Q1130" s="599"/>
      <c r="R1130" s="548"/>
      <c r="S1130" s="241"/>
      <c r="T1130" s="376"/>
      <c r="U1130" s="599"/>
      <c r="V1130" s="376"/>
      <c r="W1130" s="599"/>
      <c r="X1130" s="548"/>
      <c r="Y1130" s="241"/>
      <c r="Z1130" s="548"/>
      <c r="AA1130" s="241"/>
      <c r="AB1130" s="548"/>
      <c r="AC1130" s="241"/>
      <c r="AD1130" s="548"/>
      <c r="AE1130" s="241"/>
      <c r="AF1130" s="548"/>
      <c r="AG1130" s="241"/>
      <c r="AH1130" s="548"/>
      <c r="AI1130" s="241"/>
    </row>
    <row r="1131" spans="2:35">
      <c r="B1131" s="243">
        <v>315</v>
      </c>
      <c r="C1131" s="322" t="s">
        <v>3394</v>
      </c>
      <c r="D1131" s="120"/>
      <c r="E1131" s="917">
        <f>+E1132</f>
        <v>43</v>
      </c>
      <c r="F1131" s="120"/>
      <c r="G1131" s="120"/>
      <c r="H1131" s="327"/>
      <c r="I1131" s="324"/>
      <c r="J1131" s="599"/>
      <c r="K1131" s="326">
        <f t="shared" ref="K1131:AI1131" si="207">+K1132</f>
        <v>42759</v>
      </c>
      <c r="L1131" s="323">
        <f t="shared" si="207"/>
        <v>1</v>
      </c>
      <c r="M1131" s="324">
        <f t="shared" si="207"/>
        <v>1100</v>
      </c>
      <c r="N1131" s="323">
        <f t="shared" si="207"/>
        <v>1</v>
      </c>
      <c r="O1131" s="324">
        <f t="shared" si="207"/>
        <v>1100</v>
      </c>
      <c r="P1131" s="323">
        <f t="shared" si="207"/>
        <v>1</v>
      </c>
      <c r="Q1131" s="324">
        <f t="shared" si="207"/>
        <v>1100</v>
      </c>
      <c r="R1131" s="323">
        <f t="shared" si="207"/>
        <v>3</v>
      </c>
      <c r="S1131" s="324">
        <f t="shared" si="207"/>
        <v>5300</v>
      </c>
      <c r="T1131" s="323">
        <f t="shared" si="207"/>
        <v>2</v>
      </c>
      <c r="U1131" s="324">
        <f t="shared" si="207"/>
        <v>1700</v>
      </c>
      <c r="V1131" s="323">
        <f t="shared" si="207"/>
        <v>5</v>
      </c>
      <c r="W1131" s="324">
        <f t="shared" si="207"/>
        <v>4637</v>
      </c>
      <c r="X1131" s="323">
        <f t="shared" si="207"/>
        <v>5</v>
      </c>
      <c r="Y1131" s="324">
        <f t="shared" si="207"/>
        <v>4637</v>
      </c>
      <c r="Z1131" s="323">
        <f t="shared" si="207"/>
        <v>5</v>
      </c>
      <c r="AA1131" s="324">
        <f t="shared" si="207"/>
        <v>4637</v>
      </c>
      <c r="AB1131" s="323">
        <f t="shared" si="207"/>
        <v>5</v>
      </c>
      <c r="AC1131" s="324">
        <f t="shared" si="207"/>
        <v>4637</v>
      </c>
      <c r="AD1131" s="323">
        <f t="shared" si="207"/>
        <v>5</v>
      </c>
      <c r="AE1131" s="324">
        <f t="shared" si="207"/>
        <v>4637</v>
      </c>
      <c r="AF1131" s="323">
        <f t="shared" si="207"/>
        <v>5</v>
      </c>
      <c r="AG1131" s="324">
        <f t="shared" si="207"/>
        <v>4637</v>
      </c>
      <c r="AH1131" s="323">
        <f t="shared" si="207"/>
        <v>5</v>
      </c>
      <c r="AI1131" s="324">
        <f t="shared" si="207"/>
        <v>4637</v>
      </c>
    </row>
    <row r="1132" spans="2:35">
      <c r="B1132" s="608">
        <v>31501</v>
      </c>
      <c r="C1132" s="381" t="s">
        <v>3394</v>
      </c>
      <c r="D1132" s="328"/>
      <c r="E1132" s="917">
        <f>SUM(E1133:E1136)</f>
        <v>43</v>
      </c>
      <c r="F1132" s="328"/>
      <c r="G1132" s="328"/>
      <c r="H1132" s="277"/>
      <c r="I1132" s="325"/>
      <c r="J1132" s="615"/>
      <c r="K1132" s="326">
        <f>SUM(K1133:K1136)</f>
        <v>42759</v>
      </c>
      <c r="L1132" s="323">
        <f t="shared" ref="L1132:AI1132" si="208">SUM(L1133:L1136)</f>
        <v>1</v>
      </c>
      <c r="M1132" s="324">
        <f t="shared" si="208"/>
        <v>1100</v>
      </c>
      <c r="N1132" s="323">
        <f t="shared" si="208"/>
        <v>1</v>
      </c>
      <c r="O1132" s="324">
        <f t="shared" si="208"/>
        <v>1100</v>
      </c>
      <c r="P1132" s="323">
        <f t="shared" si="208"/>
        <v>1</v>
      </c>
      <c r="Q1132" s="324">
        <f t="shared" si="208"/>
        <v>1100</v>
      </c>
      <c r="R1132" s="323">
        <f t="shared" si="208"/>
        <v>3</v>
      </c>
      <c r="S1132" s="324">
        <f t="shared" si="208"/>
        <v>5300</v>
      </c>
      <c r="T1132" s="323">
        <f t="shared" si="208"/>
        <v>2</v>
      </c>
      <c r="U1132" s="324">
        <f t="shared" si="208"/>
        <v>1700</v>
      </c>
      <c r="V1132" s="323">
        <f t="shared" si="208"/>
        <v>5</v>
      </c>
      <c r="W1132" s="324">
        <f t="shared" si="208"/>
        <v>4637</v>
      </c>
      <c r="X1132" s="323">
        <f t="shared" si="208"/>
        <v>5</v>
      </c>
      <c r="Y1132" s="324">
        <f t="shared" si="208"/>
        <v>4637</v>
      </c>
      <c r="Z1132" s="323">
        <f t="shared" si="208"/>
        <v>5</v>
      </c>
      <c r="AA1132" s="324">
        <f t="shared" si="208"/>
        <v>4637</v>
      </c>
      <c r="AB1132" s="323">
        <f t="shared" si="208"/>
        <v>5</v>
      </c>
      <c r="AC1132" s="324">
        <f t="shared" si="208"/>
        <v>4637</v>
      </c>
      <c r="AD1132" s="323">
        <f t="shared" si="208"/>
        <v>5</v>
      </c>
      <c r="AE1132" s="324">
        <f t="shared" si="208"/>
        <v>4637</v>
      </c>
      <c r="AF1132" s="323">
        <f t="shared" si="208"/>
        <v>5</v>
      </c>
      <c r="AG1132" s="324">
        <f t="shared" si="208"/>
        <v>4637</v>
      </c>
      <c r="AH1132" s="323">
        <f t="shared" si="208"/>
        <v>5</v>
      </c>
      <c r="AI1132" s="324">
        <f t="shared" si="208"/>
        <v>4637</v>
      </c>
    </row>
    <row r="1133" spans="2:35">
      <c r="B1133" s="605"/>
      <c r="C1133" s="616" t="s">
        <v>1715</v>
      </c>
      <c r="D1133" s="399"/>
      <c r="E1133" s="925">
        <v>21</v>
      </c>
      <c r="F1133" s="399" t="s">
        <v>3251</v>
      </c>
      <c r="G1133" s="399" t="s">
        <v>2663</v>
      </c>
      <c r="H1133" s="617"/>
      <c r="I1133" s="402" t="s">
        <v>2487</v>
      </c>
      <c r="J1133" s="607">
        <v>979</v>
      </c>
      <c r="K1133" s="600">
        <f>E1133*J1133</f>
        <v>20559</v>
      </c>
      <c r="L1133" s="376"/>
      <c r="M1133" s="607"/>
      <c r="N1133" s="376"/>
      <c r="O1133" s="607"/>
      <c r="P1133" s="376"/>
      <c r="Q1133" s="607"/>
      <c r="R1133" s="376"/>
      <c r="S1133" s="607"/>
      <c r="T1133" s="376"/>
      <c r="U1133" s="607"/>
      <c r="V1133" s="376">
        <v>3</v>
      </c>
      <c r="W1133" s="607">
        <v>2937</v>
      </c>
      <c r="X1133" s="376">
        <v>3</v>
      </c>
      <c r="Y1133" s="607">
        <v>2937</v>
      </c>
      <c r="Z1133" s="376">
        <v>3</v>
      </c>
      <c r="AA1133" s="607">
        <v>2937</v>
      </c>
      <c r="AB1133" s="376">
        <v>3</v>
      </c>
      <c r="AC1133" s="607">
        <v>2937</v>
      </c>
      <c r="AD1133" s="376">
        <v>3</v>
      </c>
      <c r="AE1133" s="607">
        <v>2937</v>
      </c>
      <c r="AF1133" s="376">
        <v>3</v>
      </c>
      <c r="AG1133" s="607">
        <v>2937</v>
      </c>
      <c r="AH1133" s="376">
        <v>3</v>
      </c>
      <c r="AI1133" s="607">
        <v>2937</v>
      </c>
    </row>
    <row r="1134" spans="2:35" ht="22.5">
      <c r="B1134" s="605"/>
      <c r="C1134" s="618" t="s">
        <v>3394</v>
      </c>
      <c r="D1134" s="399"/>
      <c r="E1134" s="925">
        <v>12</v>
      </c>
      <c r="F1134" s="350" t="s">
        <v>3251</v>
      </c>
      <c r="G1134" s="350" t="s">
        <v>2540</v>
      </c>
      <c r="H1134" s="349"/>
      <c r="I1134" s="352" t="s">
        <v>3253</v>
      </c>
      <c r="J1134" s="613">
        <v>1100</v>
      </c>
      <c r="K1134" s="600">
        <f>E1134*J1134</f>
        <v>13200</v>
      </c>
      <c r="L1134" s="376">
        <v>1</v>
      </c>
      <c r="M1134" s="613">
        <f>+L1134*J1134</f>
        <v>1100</v>
      </c>
      <c r="N1134" s="376">
        <v>1</v>
      </c>
      <c r="O1134" s="613">
        <f>+N1134*J1134</f>
        <v>1100</v>
      </c>
      <c r="P1134" s="376">
        <v>1</v>
      </c>
      <c r="Q1134" s="613">
        <f>+P1134*J1134</f>
        <v>1100</v>
      </c>
      <c r="R1134" s="376">
        <v>1</v>
      </c>
      <c r="S1134" s="613">
        <f>+R1134*J1134</f>
        <v>1100</v>
      </c>
      <c r="T1134" s="376">
        <v>1</v>
      </c>
      <c r="U1134" s="613">
        <f>+T1134*J1134</f>
        <v>1100</v>
      </c>
      <c r="V1134" s="376">
        <v>1</v>
      </c>
      <c r="W1134" s="613">
        <f>+V1134*J1134</f>
        <v>1100</v>
      </c>
      <c r="X1134" s="376">
        <v>1</v>
      </c>
      <c r="Y1134" s="613">
        <f>+X1134*J1134</f>
        <v>1100</v>
      </c>
      <c r="Z1134" s="376">
        <v>1</v>
      </c>
      <c r="AA1134" s="613">
        <f>+Z1134*J1134</f>
        <v>1100</v>
      </c>
      <c r="AB1134" s="376">
        <v>1</v>
      </c>
      <c r="AC1134" s="613">
        <f>+AB1134*J1134</f>
        <v>1100</v>
      </c>
      <c r="AD1134" s="376">
        <v>1</v>
      </c>
      <c r="AE1134" s="613">
        <f>+AD1134*J1134</f>
        <v>1100</v>
      </c>
      <c r="AF1134" s="376">
        <v>1</v>
      </c>
      <c r="AG1134" s="613">
        <f>+AF1134*J1134</f>
        <v>1100</v>
      </c>
      <c r="AH1134" s="376">
        <v>1</v>
      </c>
      <c r="AI1134" s="613">
        <f>+AH1134*J1134</f>
        <v>1100</v>
      </c>
    </row>
    <row r="1135" spans="2:35" ht="22.5">
      <c r="B1135" s="605"/>
      <c r="C1135" s="409" t="s">
        <v>2198</v>
      </c>
      <c r="D1135" s="370"/>
      <c r="E1135" s="925">
        <v>1</v>
      </c>
      <c r="F1135" s="370" t="s">
        <v>11</v>
      </c>
      <c r="G1135" s="370" t="s">
        <v>2602</v>
      </c>
      <c r="H1135" s="370"/>
      <c r="I1135" s="580"/>
      <c r="J1135" s="580">
        <v>3600</v>
      </c>
      <c r="K1135" s="600">
        <f>J1135*E1135</f>
        <v>3600</v>
      </c>
      <c r="L1135" s="602"/>
      <c r="M1135" s="619"/>
      <c r="N1135" s="602"/>
      <c r="O1135" s="619"/>
      <c r="P1135" s="376"/>
      <c r="Q1135" s="580"/>
      <c r="R1135" s="376">
        <v>1</v>
      </c>
      <c r="S1135" s="580">
        <v>3600</v>
      </c>
      <c r="T1135" s="376"/>
      <c r="U1135" s="580"/>
      <c r="V1135" s="376"/>
      <c r="W1135" s="580"/>
      <c r="X1135" s="376"/>
      <c r="Y1135" s="580"/>
      <c r="Z1135" s="376"/>
      <c r="AA1135" s="580"/>
      <c r="AB1135" s="376"/>
      <c r="AC1135" s="580"/>
      <c r="AD1135" s="376"/>
      <c r="AE1135" s="580"/>
      <c r="AF1135" s="376"/>
      <c r="AG1135" s="580"/>
      <c r="AH1135" s="376"/>
      <c r="AI1135" s="580"/>
    </row>
    <row r="1136" spans="2:35" ht="33.75" customHeight="1">
      <c r="B1136" s="605"/>
      <c r="C1136" s="409" t="s">
        <v>3395</v>
      </c>
      <c r="D1136" s="370"/>
      <c r="E1136" s="925">
        <v>9</v>
      </c>
      <c r="F1136" s="370" t="s">
        <v>648</v>
      </c>
      <c r="G1136" s="370" t="s">
        <v>2602</v>
      </c>
      <c r="H1136" s="370"/>
      <c r="I1136" s="580"/>
      <c r="J1136" s="580">
        <v>600</v>
      </c>
      <c r="K1136" s="600">
        <f>J1136*E1136</f>
        <v>5400</v>
      </c>
      <c r="L1136" s="602"/>
      <c r="M1136" s="619"/>
      <c r="N1136" s="602"/>
      <c r="O1136" s="619"/>
      <c r="P1136" s="376"/>
      <c r="Q1136" s="580"/>
      <c r="R1136" s="376">
        <v>1</v>
      </c>
      <c r="S1136" s="580">
        <v>600</v>
      </c>
      <c r="T1136" s="376">
        <v>1</v>
      </c>
      <c r="U1136" s="580">
        <v>600</v>
      </c>
      <c r="V1136" s="376">
        <v>1</v>
      </c>
      <c r="W1136" s="580">
        <v>600</v>
      </c>
      <c r="X1136" s="376">
        <v>1</v>
      </c>
      <c r="Y1136" s="580">
        <v>600</v>
      </c>
      <c r="Z1136" s="376">
        <v>1</v>
      </c>
      <c r="AA1136" s="580">
        <v>600</v>
      </c>
      <c r="AB1136" s="376">
        <v>1</v>
      </c>
      <c r="AC1136" s="580">
        <v>600</v>
      </c>
      <c r="AD1136" s="376">
        <v>1</v>
      </c>
      <c r="AE1136" s="580">
        <v>600</v>
      </c>
      <c r="AF1136" s="376">
        <v>1</v>
      </c>
      <c r="AG1136" s="580">
        <v>600</v>
      </c>
      <c r="AH1136" s="376">
        <v>1</v>
      </c>
      <c r="AI1136" s="580">
        <v>600</v>
      </c>
    </row>
    <row r="1137" spans="2:35">
      <c r="B1137" s="605"/>
      <c r="C1137" s="618"/>
      <c r="D1137" s="399"/>
      <c r="E1137" s="925"/>
      <c r="F1137" s="350"/>
      <c r="G1137" s="350"/>
      <c r="H1137" s="349"/>
      <c r="I1137" s="352"/>
      <c r="J1137" s="613"/>
      <c r="K1137" s="600"/>
      <c r="L1137" s="376"/>
      <c r="M1137" s="613"/>
      <c r="N1137" s="376"/>
      <c r="O1137" s="613"/>
      <c r="P1137" s="376"/>
      <c r="Q1137" s="613"/>
      <c r="R1137" s="376"/>
      <c r="S1137" s="613"/>
      <c r="T1137" s="376"/>
      <c r="U1137" s="613"/>
      <c r="V1137" s="376"/>
      <c r="W1137" s="613"/>
      <c r="X1137" s="376"/>
      <c r="Y1137" s="613"/>
      <c r="Z1137" s="376"/>
      <c r="AA1137" s="613"/>
      <c r="AB1137" s="376"/>
      <c r="AC1137" s="613"/>
      <c r="AD1137" s="376"/>
      <c r="AE1137" s="613"/>
      <c r="AF1137" s="376"/>
      <c r="AG1137" s="613"/>
      <c r="AH1137" s="376"/>
      <c r="AI1137" s="613"/>
    </row>
    <row r="1138" spans="2:35" ht="45" customHeight="1">
      <c r="B1138" s="397">
        <v>316</v>
      </c>
      <c r="C1138" s="620" t="s">
        <v>3396</v>
      </c>
      <c r="D1138" s="397"/>
      <c r="E1138" s="939">
        <f>+E1139</f>
        <v>6</v>
      </c>
      <c r="F1138" s="397"/>
      <c r="G1138" s="397"/>
      <c r="H1138" s="397"/>
      <c r="I1138" s="397"/>
      <c r="J1138" s="607"/>
      <c r="K1138" s="600">
        <f>(K1139)</f>
        <v>6000</v>
      </c>
      <c r="L1138" s="602"/>
      <c r="M1138" s="621"/>
      <c r="N1138" s="602"/>
      <c r="O1138" s="621"/>
      <c r="P1138" s="376"/>
      <c r="Q1138" s="607"/>
      <c r="R1138" s="376"/>
      <c r="S1138" s="607"/>
      <c r="T1138" s="376"/>
      <c r="U1138" s="607"/>
      <c r="V1138" s="376"/>
      <c r="W1138" s="607"/>
      <c r="X1138" s="376">
        <f>(X1139)</f>
        <v>1</v>
      </c>
      <c r="Y1138" s="607">
        <f>(Y1139)</f>
        <v>1000</v>
      </c>
      <c r="Z1138" s="376">
        <v>1</v>
      </c>
      <c r="AA1138" s="607">
        <v>1000</v>
      </c>
      <c r="AB1138" s="376">
        <v>1</v>
      </c>
      <c r="AC1138" s="607">
        <v>1000</v>
      </c>
      <c r="AD1138" s="376">
        <v>1</v>
      </c>
      <c r="AE1138" s="607">
        <v>1000</v>
      </c>
      <c r="AF1138" s="376">
        <v>1</v>
      </c>
      <c r="AG1138" s="607">
        <v>1000</v>
      </c>
      <c r="AH1138" s="376">
        <v>1</v>
      </c>
      <c r="AI1138" s="607">
        <v>1000</v>
      </c>
    </row>
    <row r="1139" spans="2:35" ht="33.75" customHeight="1">
      <c r="B1139" s="397">
        <v>31601</v>
      </c>
      <c r="C1139" s="622" t="s">
        <v>3397</v>
      </c>
      <c r="D1139" s="399"/>
      <c r="E1139" s="925">
        <f>+E1140</f>
        <v>6</v>
      </c>
      <c r="F1139" s="399"/>
      <c r="G1139" s="399"/>
      <c r="H1139" s="399"/>
      <c r="I1139" s="399"/>
      <c r="J1139" s="607"/>
      <c r="K1139" s="600">
        <f>(K1140)</f>
        <v>6000</v>
      </c>
      <c r="L1139" s="602"/>
      <c r="M1139" s="621"/>
      <c r="N1139" s="602"/>
      <c r="O1139" s="621"/>
      <c r="P1139" s="376"/>
      <c r="Q1139" s="607"/>
      <c r="R1139" s="376"/>
      <c r="S1139" s="607"/>
      <c r="T1139" s="376"/>
      <c r="U1139" s="607"/>
      <c r="V1139" s="376"/>
      <c r="W1139" s="607"/>
      <c r="X1139" s="376">
        <f>X1140</f>
        <v>1</v>
      </c>
      <c r="Y1139" s="607">
        <f>(Y1140)</f>
        <v>1000</v>
      </c>
      <c r="Z1139" s="376">
        <v>1</v>
      </c>
      <c r="AA1139" s="607">
        <v>1000</v>
      </c>
      <c r="AB1139" s="376">
        <v>1</v>
      </c>
      <c r="AC1139" s="607">
        <v>1000</v>
      </c>
      <c r="AD1139" s="376">
        <v>1</v>
      </c>
      <c r="AE1139" s="607">
        <v>1000</v>
      </c>
      <c r="AF1139" s="376">
        <v>1</v>
      </c>
      <c r="AG1139" s="607">
        <v>1000</v>
      </c>
      <c r="AH1139" s="376">
        <v>1</v>
      </c>
      <c r="AI1139" s="607">
        <v>1000</v>
      </c>
    </row>
    <row r="1140" spans="2:35">
      <c r="B1140" s="623"/>
      <c r="C1140" s="624" t="s">
        <v>3397</v>
      </c>
      <c r="D1140" s="399"/>
      <c r="E1140" s="925">
        <v>6</v>
      </c>
      <c r="F1140" s="399" t="s">
        <v>648</v>
      </c>
      <c r="G1140" s="399" t="s">
        <v>2663</v>
      </c>
      <c r="H1140" s="399"/>
      <c r="I1140" s="402" t="s">
        <v>2487</v>
      </c>
      <c r="J1140" s="607">
        <v>1000</v>
      </c>
      <c r="K1140" s="600">
        <f>(J1140*E1140)</f>
        <v>6000</v>
      </c>
      <c r="L1140" s="602"/>
      <c r="M1140" s="621"/>
      <c r="N1140" s="602"/>
      <c r="O1140" s="621"/>
      <c r="P1140" s="376"/>
      <c r="Q1140" s="607"/>
      <c r="R1140" s="376"/>
      <c r="S1140" s="607"/>
      <c r="T1140" s="376"/>
      <c r="U1140" s="607"/>
      <c r="V1140" s="376"/>
      <c r="W1140" s="607"/>
      <c r="X1140" s="376">
        <v>1</v>
      </c>
      <c r="Y1140" s="607">
        <v>1000</v>
      </c>
      <c r="Z1140" s="376">
        <v>1</v>
      </c>
      <c r="AA1140" s="607">
        <v>1000</v>
      </c>
      <c r="AB1140" s="376">
        <v>1</v>
      </c>
      <c r="AC1140" s="607">
        <v>1000</v>
      </c>
      <c r="AD1140" s="376">
        <v>1</v>
      </c>
      <c r="AE1140" s="607">
        <v>1000</v>
      </c>
      <c r="AF1140" s="376">
        <v>1</v>
      </c>
      <c r="AG1140" s="607">
        <v>1000</v>
      </c>
      <c r="AH1140" s="376">
        <v>1</v>
      </c>
      <c r="AI1140" s="607">
        <v>1000</v>
      </c>
    </row>
    <row r="1141" spans="2:35">
      <c r="B1141" s="608"/>
      <c r="C1141" s="345"/>
      <c r="D1141" s="333"/>
      <c r="E1141" s="925"/>
      <c r="F1141" s="333"/>
      <c r="G1141" s="333"/>
      <c r="H1141" s="333"/>
      <c r="I1141" s="599"/>
      <c r="J1141" s="599"/>
      <c r="K1141" s="600"/>
      <c r="L1141" s="602"/>
      <c r="M1141" s="601"/>
      <c r="N1141" s="602"/>
      <c r="O1141" s="601"/>
      <c r="P1141" s="376"/>
      <c r="Q1141" s="599"/>
      <c r="R1141" s="376"/>
      <c r="S1141" s="599"/>
      <c r="T1141" s="376"/>
      <c r="U1141" s="599"/>
      <c r="V1141" s="376"/>
      <c r="W1141" s="599"/>
      <c r="X1141" s="376"/>
      <c r="Y1141" s="599"/>
      <c r="Z1141" s="376"/>
      <c r="AA1141" s="599"/>
      <c r="AB1141" s="376"/>
      <c r="AC1141" s="599"/>
      <c r="AD1141" s="376"/>
      <c r="AE1141" s="599"/>
      <c r="AF1141" s="376"/>
      <c r="AG1141" s="599"/>
      <c r="AH1141" s="376"/>
      <c r="AI1141" s="599"/>
    </row>
    <row r="1142" spans="2:35">
      <c r="B1142" s="608"/>
      <c r="C1142" s="381" t="s">
        <v>2756</v>
      </c>
      <c r="D1142" s="328"/>
      <c r="E1142" s="925"/>
      <c r="F1142" s="328"/>
      <c r="G1142" s="328"/>
      <c r="H1142" s="277"/>
      <c r="I1142" s="325"/>
      <c r="J1142" s="599"/>
      <c r="K1142" s="326"/>
      <c r="L1142" s="376"/>
      <c r="M1142" s="599"/>
      <c r="N1142" s="376"/>
      <c r="O1142" s="241"/>
      <c r="P1142" s="376"/>
      <c r="Q1142" s="599"/>
      <c r="R1142" s="548"/>
      <c r="S1142" s="241"/>
      <c r="T1142" s="376"/>
      <c r="U1142" s="599"/>
      <c r="V1142" s="376"/>
      <c r="W1142" s="599"/>
      <c r="X1142" s="548"/>
      <c r="Y1142" s="241"/>
      <c r="Z1142" s="548"/>
      <c r="AA1142" s="241"/>
      <c r="AB1142" s="548"/>
      <c r="AC1142" s="241"/>
      <c r="AD1142" s="548"/>
      <c r="AE1142" s="241"/>
      <c r="AF1142" s="548"/>
      <c r="AG1142" s="241"/>
      <c r="AH1142" s="548"/>
      <c r="AI1142" s="241"/>
    </row>
    <row r="1143" spans="2:35">
      <c r="B1143" s="243">
        <v>3200</v>
      </c>
      <c r="C1143" s="322" t="s">
        <v>1720</v>
      </c>
      <c r="D1143" s="120"/>
      <c r="E1143" s="917">
        <f>+E1144+E1148</f>
        <v>9</v>
      </c>
      <c r="F1143" s="120"/>
      <c r="G1143" s="120"/>
      <c r="H1143" s="327"/>
      <c r="I1143" s="324"/>
      <c r="J1143" s="599"/>
      <c r="K1143" s="326">
        <f>+K1144+K1148</f>
        <v>358278.9999999993</v>
      </c>
      <c r="L1143" s="323">
        <f t="shared" ref="L1143:AI1143" si="209">+L1144+L1148</f>
        <v>0</v>
      </c>
      <c r="M1143" s="324">
        <f t="shared" si="209"/>
        <v>0</v>
      </c>
      <c r="N1143" s="323">
        <f t="shared" si="209"/>
        <v>0</v>
      </c>
      <c r="O1143" s="324">
        <f t="shared" si="209"/>
        <v>0</v>
      </c>
      <c r="P1143" s="323">
        <f t="shared" si="209"/>
        <v>0</v>
      </c>
      <c r="Q1143" s="324">
        <f t="shared" si="209"/>
        <v>0</v>
      </c>
      <c r="R1143" s="323">
        <f t="shared" si="209"/>
        <v>1</v>
      </c>
      <c r="S1143" s="324">
        <f t="shared" si="209"/>
        <v>39809</v>
      </c>
      <c r="T1143" s="323">
        <f t="shared" si="209"/>
        <v>1</v>
      </c>
      <c r="U1143" s="324">
        <f t="shared" si="209"/>
        <v>39809</v>
      </c>
      <c r="V1143" s="323">
        <f t="shared" si="209"/>
        <v>1</v>
      </c>
      <c r="W1143" s="324">
        <f t="shared" si="209"/>
        <v>39809</v>
      </c>
      <c r="X1143" s="323">
        <f t="shared" si="209"/>
        <v>1</v>
      </c>
      <c r="Y1143" s="324">
        <f t="shared" si="209"/>
        <v>39809</v>
      </c>
      <c r="Z1143" s="323">
        <f t="shared" si="209"/>
        <v>1</v>
      </c>
      <c r="AA1143" s="324">
        <f t="shared" si="209"/>
        <v>39809</v>
      </c>
      <c r="AB1143" s="323">
        <f t="shared" si="209"/>
        <v>1</v>
      </c>
      <c r="AC1143" s="324">
        <f t="shared" si="209"/>
        <v>39809</v>
      </c>
      <c r="AD1143" s="323">
        <f t="shared" si="209"/>
        <v>1</v>
      </c>
      <c r="AE1143" s="324">
        <f t="shared" si="209"/>
        <v>39809</v>
      </c>
      <c r="AF1143" s="323">
        <f t="shared" si="209"/>
        <v>1</v>
      </c>
      <c r="AG1143" s="324">
        <f t="shared" si="209"/>
        <v>39809</v>
      </c>
      <c r="AH1143" s="323">
        <f t="shared" si="209"/>
        <v>1</v>
      </c>
      <c r="AI1143" s="324">
        <f t="shared" si="209"/>
        <v>39807</v>
      </c>
    </row>
    <row r="1144" spans="2:35">
      <c r="B1144" s="243">
        <v>322</v>
      </c>
      <c r="C1144" s="322" t="s">
        <v>1721</v>
      </c>
      <c r="D1144" s="120"/>
      <c r="E1144" s="917">
        <f>+E1145</f>
        <v>9</v>
      </c>
      <c r="F1144" s="120"/>
      <c r="G1144" s="120"/>
      <c r="H1144" s="327"/>
      <c r="I1144" s="324"/>
      <c r="J1144" s="599"/>
      <c r="K1144" s="326">
        <f>+K1145</f>
        <v>358278.9999999993</v>
      </c>
      <c r="L1144" s="323">
        <f t="shared" ref="L1144:AA1145" si="210">+L1145</f>
        <v>0</v>
      </c>
      <c r="M1144" s="324">
        <f t="shared" si="210"/>
        <v>0</v>
      </c>
      <c r="N1144" s="323">
        <f t="shared" si="210"/>
        <v>0</v>
      </c>
      <c r="O1144" s="324">
        <f t="shared" si="210"/>
        <v>0</v>
      </c>
      <c r="P1144" s="323">
        <f t="shared" si="210"/>
        <v>0</v>
      </c>
      <c r="Q1144" s="324">
        <f t="shared" si="210"/>
        <v>0</v>
      </c>
      <c r="R1144" s="323">
        <f t="shared" si="210"/>
        <v>1</v>
      </c>
      <c r="S1144" s="324">
        <f t="shared" si="210"/>
        <v>39809</v>
      </c>
      <c r="T1144" s="323">
        <f t="shared" si="210"/>
        <v>1</v>
      </c>
      <c r="U1144" s="324">
        <f t="shared" si="210"/>
        <v>39809</v>
      </c>
      <c r="V1144" s="323">
        <f t="shared" si="210"/>
        <v>1</v>
      </c>
      <c r="W1144" s="324">
        <f t="shared" si="210"/>
        <v>39809</v>
      </c>
      <c r="X1144" s="323">
        <f t="shared" si="210"/>
        <v>1</v>
      </c>
      <c r="Y1144" s="324">
        <f t="shared" si="210"/>
        <v>39809</v>
      </c>
      <c r="Z1144" s="323">
        <f t="shared" si="210"/>
        <v>1</v>
      </c>
      <c r="AA1144" s="324">
        <f t="shared" si="210"/>
        <v>39809</v>
      </c>
      <c r="AB1144" s="323">
        <f t="shared" ref="AB1144:AI1145" si="211">+AB1145</f>
        <v>1</v>
      </c>
      <c r="AC1144" s="324">
        <f t="shared" si="211"/>
        <v>39809</v>
      </c>
      <c r="AD1144" s="323">
        <f t="shared" si="211"/>
        <v>1</v>
      </c>
      <c r="AE1144" s="324">
        <f t="shared" si="211"/>
        <v>39809</v>
      </c>
      <c r="AF1144" s="323">
        <f t="shared" si="211"/>
        <v>1</v>
      </c>
      <c r="AG1144" s="324">
        <f t="shared" si="211"/>
        <v>39809</v>
      </c>
      <c r="AH1144" s="323">
        <f t="shared" si="211"/>
        <v>1</v>
      </c>
      <c r="AI1144" s="324">
        <f t="shared" si="211"/>
        <v>39807</v>
      </c>
    </row>
    <row r="1145" spans="2:35">
      <c r="B1145" s="243">
        <v>32201</v>
      </c>
      <c r="C1145" s="322" t="s">
        <v>1721</v>
      </c>
      <c r="D1145" s="120"/>
      <c r="E1145" s="917">
        <f>+E1146</f>
        <v>9</v>
      </c>
      <c r="F1145" s="120"/>
      <c r="G1145" s="120"/>
      <c r="H1145" s="327"/>
      <c r="I1145" s="324"/>
      <c r="J1145" s="599"/>
      <c r="K1145" s="326">
        <f>+K1146</f>
        <v>358278.9999999993</v>
      </c>
      <c r="L1145" s="323">
        <f t="shared" si="210"/>
        <v>0</v>
      </c>
      <c r="M1145" s="324">
        <f t="shared" si="210"/>
        <v>0</v>
      </c>
      <c r="N1145" s="323">
        <f t="shared" si="210"/>
        <v>0</v>
      </c>
      <c r="O1145" s="324">
        <f t="shared" si="210"/>
        <v>0</v>
      </c>
      <c r="P1145" s="323">
        <f t="shared" si="210"/>
        <v>0</v>
      </c>
      <c r="Q1145" s="324">
        <f t="shared" si="210"/>
        <v>0</v>
      </c>
      <c r="R1145" s="323">
        <f t="shared" si="210"/>
        <v>1</v>
      </c>
      <c r="S1145" s="324">
        <f t="shared" si="210"/>
        <v>39809</v>
      </c>
      <c r="T1145" s="323">
        <f t="shared" si="210"/>
        <v>1</v>
      </c>
      <c r="U1145" s="324">
        <f t="shared" si="210"/>
        <v>39809</v>
      </c>
      <c r="V1145" s="323">
        <f t="shared" si="210"/>
        <v>1</v>
      </c>
      <c r="W1145" s="324">
        <f t="shared" si="210"/>
        <v>39809</v>
      </c>
      <c r="X1145" s="323">
        <f t="shared" si="210"/>
        <v>1</v>
      </c>
      <c r="Y1145" s="324">
        <f t="shared" si="210"/>
        <v>39809</v>
      </c>
      <c r="Z1145" s="323">
        <f t="shared" si="210"/>
        <v>1</v>
      </c>
      <c r="AA1145" s="324">
        <f t="shared" si="210"/>
        <v>39809</v>
      </c>
      <c r="AB1145" s="323">
        <f t="shared" si="211"/>
        <v>1</v>
      </c>
      <c r="AC1145" s="324">
        <f t="shared" si="211"/>
        <v>39809</v>
      </c>
      <c r="AD1145" s="323">
        <f t="shared" si="211"/>
        <v>1</v>
      </c>
      <c r="AE1145" s="324">
        <f t="shared" si="211"/>
        <v>39809</v>
      </c>
      <c r="AF1145" s="323">
        <f t="shared" si="211"/>
        <v>1</v>
      </c>
      <c r="AG1145" s="324">
        <f t="shared" si="211"/>
        <v>39809</v>
      </c>
      <c r="AH1145" s="323">
        <f t="shared" si="211"/>
        <v>1</v>
      </c>
      <c r="AI1145" s="324">
        <f t="shared" si="211"/>
        <v>39807</v>
      </c>
    </row>
    <row r="1146" spans="2:35" ht="22.5" customHeight="1">
      <c r="B1146" s="623"/>
      <c r="C1146" s="485" t="s">
        <v>3398</v>
      </c>
      <c r="D1146" s="397"/>
      <c r="E1146" s="925">
        <v>9</v>
      </c>
      <c r="F1146" s="399" t="s">
        <v>3251</v>
      </c>
      <c r="G1146" s="399" t="s">
        <v>2663</v>
      </c>
      <c r="H1146" s="617"/>
      <c r="I1146" s="402" t="s">
        <v>2487</v>
      </c>
      <c r="J1146" s="549">
        <v>39808.777777777701</v>
      </c>
      <c r="K1146" s="625">
        <f>+E1146*J1146</f>
        <v>358278.9999999993</v>
      </c>
      <c r="L1146" s="323"/>
      <c r="M1146" s="547"/>
      <c r="N1146" s="323"/>
      <c r="O1146" s="547"/>
      <c r="P1146" s="323"/>
      <c r="Q1146" s="547"/>
      <c r="R1146" s="330">
        <v>1</v>
      </c>
      <c r="S1146" s="402">
        <v>39809</v>
      </c>
      <c r="T1146" s="330">
        <v>1</v>
      </c>
      <c r="U1146" s="402">
        <v>39809</v>
      </c>
      <c r="V1146" s="330">
        <v>1</v>
      </c>
      <c r="W1146" s="402">
        <v>39809</v>
      </c>
      <c r="X1146" s="330">
        <v>1</v>
      </c>
      <c r="Y1146" s="402">
        <v>39809</v>
      </c>
      <c r="Z1146" s="330">
        <v>1</v>
      </c>
      <c r="AA1146" s="402">
        <v>39809</v>
      </c>
      <c r="AB1146" s="330">
        <v>1</v>
      </c>
      <c r="AC1146" s="402">
        <v>39809</v>
      </c>
      <c r="AD1146" s="330">
        <v>1</v>
      </c>
      <c r="AE1146" s="402">
        <v>39809</v>
      </c>
      <c r="AF1146" s="330">
        <v>1</v>
      </c>
      <c r="AG1146" s="402">
        <v>39809</v>
      </c>
      <c r="AH1146" s="330">
        <v>1</v>
      </c>
      <c r="AI1146" s="402">
        <v>39807</v>
      </c>
    </row>
    <row r="1147" spans="2:35">
      <c r="B1147" s="243"/>
      <c r="C1147" s="322" t="s">
        <v>2756</v>
      </c>
      <c r="D1147" s="120"/>
      <c r="E1147" s="917"/>
      <c r="F1147" s="120"/>
      <c r="G1147" s="120"/>
      <c r="H1147" s="327"/>
      <c r="I1147" s="324"/>
      <c r="J1147" s="599"/>
      <c r="K1147" s="326"/>
      <c r="L1147" s="323"/>
      <c r="M1147" s="324"/>
      <c r="N1147" s="323"/>
      <c r="O1147" s="324"/>
      <c r="P1147" s="323"/>
      <c r="Q1147" s="324"/>
      <c r="R1147" s="323"/>
      <c r="S1147" s="324"/>
      <c r="T1147" s="323"/>
      <c r="U1147" s="324"/>
      <c r="V1147" s="323"/>
      <c r="W1147" s="324"/>
      <c r="X1147" s="323"/>
      <c r="Y1147" s="324"/>
      <c r="Z1147" s="323"/>
      <c r="AA1147" s="324"/>
      <c r="AB1147" s="323"/>
      <c r="AC1147" s="324"/>
      <c r="AD1147" s="323"/>
      <c r="AE1147" s="324"/>
      <c r="AF1147" s="323"/>
      <c r="AG1147" s="324"/>
      <c r="AH1147" s="323"/>
      <c r="AI1147" s="324"/>
    </row>
    <row r="1148" spans="2:35" ht="22.5">
      <c r="B1148" s="243">
        <v>323</v>
      </c>
      <c r="C1148" s="327" t="s">
        <v>3399</v>
      </c>
      <c r="D1148" s="120"/>
      <c r="E1148" s="917">
        <f>+E1149</f>
        <v>0</v>
      </c>
      <c r="F1148" s="120"/>
      <c r="G1148" s="120"/>
      <c r="H1148" s="327"/>
      <c r="I1148" s="324"/>
      <c r="J1148" s="599"/>
      <c r="K1148" s="326">
        <f>+K1149</f>
        <v>0</v>
      </c>
      <c r="L1148" s="323">
        <f t="shared" ref="L1148:AI1149" si="212">+L1149</f>
        <v>0</v>
      </c>
      <c r="M1148" s="324">
        <f t="shared" si="212"/>
        <v>0</v>
      </c>
      <c r="N1148" s="323">
        <f t="shared" si="212"/>
        <v>0</v>
      </c>
      <c r="O1148" s="324">
        <f t="shared" si="212"/>
        <v>0</v>
      </c>
      <c r="P1148" s="323">
        <f t="shared" si="212"/>
        <v>0</v>
      </c>
      <c r="Q1148" s="324">
        <f t="shared" si="212"/>
        <v>0</v>
      </c>
      <c r="R1148" s="323">
        <f t="shared" si="212"/>
        <v>0</v>
      </c>
      <c r="S1148" s="324">
        <f t="shared" si="212"/>
        <v>0</v>
      </c>
      <c r="T1148" s="323">
        <f t="shared" si="212"/>
        <v>0</v>
      </c>
      <c r="U1148" s="324">
        <f t="shared" si="212"/>
        <v>0</v>
      </c>
      <c r="V1148" s="323">
        <f t="shared" si="212"/>
        <v>0</v>
      </c>
      <c r="W1148" s="324">
        <f t="shared" si="212"/>
        <v>0</v>
      </c>
      <c r="X1148" s="323">
        <f t="shared" si="212"/>
        <v>0</v>
      </c>
      <c r="Y1148" s="324">
        <f t="shared" si="212"/>
        <v>0</v>
      </c>
      <c r="Z1148" s="323">
        <f t="shared" si="212"/>
        <v>0</v>
      </c>
      <c r="AA1148" s="324">
        <f t="shared" si="212"/>
        <v>0</v>
      </c>
      <c r="AB1148" s="323">
        <f t="shared" si="212"/>
        <v>0</v>
      </c>
      <c r="AC1148" s="324">
        <f t="shared" si="212"/>
        <v>0</v>
      </c>
      <c r="AD1148" s="323">
        <f t="shared" si="212"/>
        <v>0</v>
      </c>
      <c r="AE1148" s="324">
        <f t="shared" si="212"/>
        <v>0</v>
      </c>
      <c r="AF1148" s="323">
        <f t="shared" si="212"/>
        <v>0</v>
      </c>
      <c r="AG1148" s="324">
        <f t="shared" si="212"/>
        <v>0</v>
      </c>
      <c r="AH1148" s="323">
        <f t="shared" si="212"/>
        <v>0</v>
      </c>
      <c r="AI1148" s="324">
        <f t="shared" si="212"/>
        <v>0</v>
      </c>
    </row>
    <row r="1149" spans="2:35">
      <c r="B1149" s="243">
        <v>32901</v>
      </c>
      <c r="C1149" s="322" t="s">
        <v>1734</v>
      </c>
      <c r="D1149" s="120"/>
      <c r="E1149" s="917">
        <f>SUM(E1150)</f>
        <v>0</v>
      </c>
      <c r="F1149" s="120"/>
      <c r="G1149" s="120"/>
      <c r="H1149" s="327"/>
      <c r="I1149" s="324"/>
      <c r="J1149" s="599"/>
      <c r="K1149" s="326">
        <f>SUM(K1150)</f>
        <v>0</v>
      </c>
      <c r="L1149" s="323">
        <f t="shared" ref="L1149:M1149" si="213">SUM(L1150)</f>
        <v>0</v>
      </c>
      <c r="M1149" s="324">
        <f t="shared" si="213"/>
        <v>0</v>
      </c>
      <c r="N1149" s="602">
        <f t="shared" si="212"/>
        <v>0</v>
      </c>
      <c r="O1149" s="601">
        <f t="shared" si="212"/>
        <v>0</v>
      </c>
      <c r="P1149" s="602">
        <f t="shared" si="212"/>
        <v>0</v>
      </c>
      <c r="Q1149" s="601">
        <f t="shared" si="212"/>
        <v>0</v>
      </c>
      <c r="R1149" s="602">
        <f t="shared" si="212"/>
        <v>0</v>
      </c>
      <c r="S1149" s="601">
        <f t="shared" si="212"/>
        <v>0</v>
      </c>
      <c r="T1149" s="602">
        <f t="shared" si="212"/>
        <v>0</v>
      </c>
      <c r="U1149" s="601">
        <f t="shared" si="212"/>
        <v>0</v>
      </c>
      <c r="V1149" s="602">
        <f t="shared" si="212"/>
        <v>0</v>
      </c>
      <c r="W1149" s="601">
        <f t="shared" si="212"/>
        <v>0</v>
      </c>
      <c r="X1149" s="323">
        <f>SUM(X1150)</f>
        <v>0</v>
      </c>
      <c r="Y1149" s="324">
        <f>SUM(Y1150)</f>
        <v>0</v>
      </c>
      <c r="Z1149" s="323">
        <f t="shared" ref="Z1149:AI1149" si="214">SUM(Z1150)</f>
        <v>0</v>
      </c>
      <c r="AA1149" s="324">
        <f t="shared" si="214"/>
        <v>0</v>
      </c>
      <c r="AB1149" s="323">
        <f t="shared" si="214"/>
        <v>0</v>
      </c>
      <c r="AC1149" s="324">
        <f t="shared" si="214"/>
        <v>0</v>
      </c>
      <c r="AD1149" s="323">
        <f t="shared" si="214"/>
        <v>0</v>
      </c>
      <c r="AE1149" s="324">
        <f t="shared" si="214"/>
        <v>0</v>
      </c>
      <c r="AF1149" s="323">
        <f t="shared" si="214"/>
        <v>0</v>
      </c>
      <c r="AG1149" s="324">
        <f t="shared" si="214"/>
        <v>0</v>
      </c>
      <c r="AH1149" s="323">
        <f t="shared" si="214"/>
        <v>0</v>
      </c>
      <c r="AI1149" s="324">
        <f t="shared" si="214"/>
        <v>0</v>
      </c>
    </row>
    <row r="1150" spans="2:35">
      <c r="B1150" s="608"/>
      <c r="C1150" s="434"/>
      <c r="D1150" s="398"/>
      <c r="E1150" s="927"/>
      <c r="F1150" s="626"/>
      <c r="G1150" s="626"/>
      <c r="H1150" s="627"/>
      <c r="I1150" s="72"/>
      <c r="J1150" s="628"/>
      <c r="K1150" s="629"/>
      <c r="L1150" s="376"/>
      <c r="M1150" s="599"/>
      <c r="N1150" s="376"/>
      <c r="O1150" s="599"/>
      <c r="P1150" s="376"/>
      <c r="Q1150" s="599"/>
      <c r="R1150" s="376"/>
      <c r="S1150" s="599"/>
      <c r="T1150" s="376"/>
      <c r="U1150" s="599"/>
      <c r="V1150" s="376"/>
      <c r="W1150" s="599"/>
      <c r="X1150" s="376"/>
      <c r="Y1150" s="599"/>
      <c r="Z1150" s="376"/>
      <c r="AA1150" s="599"/>
      <c r="AB1150" s="376"/>
      <c r="AC1150" s="599"/>
      <c r="AD1150" s="376"/>
      <c r="AE1150" s="599"/>
      <c r="AF1150" s="376"/>
      <c r="AG1150" s="599"/>
      <c r="AH1150" s="376"/>
      <c r="AI1150" s="599"/>
    </row>
    <row r="1151" spans="2:35">
      <c r="B1151" s="608"/>
      <c r="C1151" s="381"/>
      <c r="D1151" s="328"/>
      <c r="E1151" s="925"/>
      <c r="F1151" s="328"/>
      <c r="G1151" s="328"/>
      <c r="H1151" s="277"/>
      <c r="I1151" s="325"/>
      <c r="J1151" s="599"/>
      <c r="K1151" s="326"/>
      <c r="L1151" s="376"/>
      <c r="M1151" s="599"/>
      <c r="N1151" s="376"/>
      <c r="O1151" s="599"/>
      <c r="P1151" s="376"/>
      <c r="Q1151" s="599"/>
      <c r="R1151" s="376"/>
      <c r="S1151" s="599"/>
      <c r="T1151" s="376"/>
      <c r="U1151" s="599"/>
      <c r="V1151" s="376"/>
      <c r="W1151" s="599"/>
      <c r="X1151" s="376"/>
      <c r="Y1151" s="599"/>
      <c r="Z1151" s="376"/>
      <c r="AA1151" s="599"/>
      <c r="AB1151" s="376"/>
      <c r="AC1151" s="599"/>
      <c r="AD1151" s="376"/>
      <c r="AE1151" s="599"/>
      <c r="AF1151" s="376"/>
      <c r="AG1151" s="599"/>
      <c r="AH1151" s="376"/>
      <c r="AI1151" s="599"/>
    </row>
    <row r="1152" spans="2:35">
      <c r="B1152" s="608">
        <v>32302</v>
      </c>
      <c r="C1152" s="381" t="s">
        <v>3400</v>
      </c>
      <c r="D1152" s="328"/>
      <c r="E1152" s="917" t="e">
        <f>(#REF!*D1152)</f>
        <v>#REF!</v>
      </c>
      <c r="F1152" s="328"/>
      <c r="G1152" s="328"/>
      <c r="H1152" s="277"/>
      <c r="I1152" s="325"/>
      <c r="J1152" s="599"/>
      <c r="K1152" s="326" t="e">
        <f>(E1152*J1152)</f>
        <v>#REF!</v>
      </c>
      <c r="L1152" s="376"/>
      <c r="M1152" s="599"/>
      <c r="N1152" s="376"/>
      <c r="O1152" s="241"/>
      <c r="P1152" s="376"/>
      <c r="Q1152" s="599"/>
      <c r="R1152" s="548"/>
      <c r="S1152" s="241"/>
      <c r="T1152" s="376"/>
      <c r="U1152" s="599"/>
      <c r="V1152" s="376"/>
      <c r="W1152" s="599"/>
      <c r="X1152" s="548"/>
      <c r="Y1152" s="241"/>
      <c r="Z1152" s="548"/>
      <c r="AA1152" s="241"/>
      <c r="AB1152" s="548"/>
      <c r="AC1152" s="241"/>
      <c r="AD1152" s="548"/>
      <c r="AE1152" s="241"/>
      <c r="AF1152" s="548"/>
      <c r="AG1152" s="241"/>
      <c r="AH1152" s="548"/>
      <c r="AI1152" s="241"/>
    </row>
    <row r="1153" spans="2:35">
      <c r="B1153" s="608"/>
      <c r="C1153" s="381"/>
      <c r="D1153" s="328"/>
      <c r="E1153" s="917"/>
      <c r="F1153" s="328"/>
      <c r="G1153" s="328"/>
      <c r="H1153" s="277"/>
      <c r="I1153" s="325"/>
      <c r="J1153" s="599"/>
      <c r="K1153" s="326"/>
      <c r="L1153" s="376"/>
      <c r="M1153" s="599"/>
      <c r="N1153" s="376"/>
      <c r="O1153" s="241"/>
      <c r="P1153" s="376"/>
      <c r="Q1153" s="599"/>
      <c r="R1153" s="548"/>
      <c r="S1153" s="241"/>
      <c r="T1153" s="376"/>
      <c r="U1153" s="599"/>
      <c r="V1153" s="376"/>
      <c r="W1153" s="599"/>
      <c r="X1153" s="548"/>
      <c r="Y1153" s="241"/>
      <c r="Z1153" s="548"/>
      <c r="AA1153" s="241"/>
      <c r="AB1153" s="548"/>
      <c r="AC1153" s="241"/>
      <c r="AD1153" s="548"/>
      <c r="AE1153" s="241"/>
      <c r="AF1153" s="548"/>
      <c r="AG1153" s="241"/>
      <c r="AH1153" s="548"/>
      <c r="AI1153" s="241"/>
    </row>
    <row r="1154" spans="2:35">
      <c r="B1154" s="608"/>
      <c r="C1154" s="381"/>
      <c r="D1154" s="328"/>
      <c r="E1154" s="917"/>
      <c r="F1154" s="328"/>
      <c r="G1154" s="328"/>
      <c r="H1154" s="277"/>
      <c r="I1154" s="325"/>
      <c r="J1154" s="599"/>
      <c r="K1154" s="326"/>
      <c r="L1154" s="376"/>
      <c r="M1154" s="599"/>
      <c r="N1154" s="376"/>
      <c r="O1154" s="241"/>
      <c r="P1154" s="376"/>
      <c r="Q1154" s="599"/>
      <c r="R1154" s="548"/>
      <c r="S1154" s="241"/>
      <c r="T1154" s="376"/>
      <c r="U1154" s="599"/>
      <c r="V1154" s="376"/>
      <c r="W1154" s="599"/>
      <c r="X1154" s="548"/>
      <c r="Y1154" s="241"/>
      <c r="Z1154" s="548"/>
      <c r="AA1154" s="241"/>
      <c r="AB1154" s="548"/>
      <c r="AC1154" s="241"/>
      <c r="AD1154" s="548"/>
      <c r="AE1154" s="241"/>
      <c r="AF1154" s="548"/>
      <c r="AG1154" s="241"/>
      <c r="AH1154" s="548"/>
      <c r="AI1154" s="241"/>
    </row>
    <row r="1155" spans="2:35">
      <c r="B1155" s="243">
        <v>3300</v>
      </c>
      <c r="C1155" s="327" t="s">
        <v>3401</v>
      </c>
      <c r="D1155" s="120"/>
      <c r="E1155" s="917">
        <f>+E1156+E1160+E1165</f>
        <v>9402</v>
      </c>
      <c r="F1155" s="120"/>
      <c r="G1155" s="120"/>
      <c r="H1155" s="327"/>
      <c r="I1155" s="324"/>
      <c r="J1155" s="599"/>
      <c r="K1155" s="326">
        <f t="shared" ref="K1155:AI1155" si="215">+K1156+K1160+K1165</f>
        <v>135524</v>
      </c>
      <c r="L1155" s="323">
        <f t="shared" si="215"/>
        <v>0</v>
      </c>
      <c r="M1155" s="324">
        <f t="shared" si="215"/>
        <v>0</v>
      </c>
      <c r="N1155" s="323">
        <f t="shared" si="215"/>
        <v>0</v>
      </c>
      <c r="O1155" s="324">
        <f t="shared" si="215"/>
        <v>0</v>
      </c>
      <c r="P1155" s="323">
        <f t="shared" si="215"/>
        <v>6300</v>
      </c>
      <c r="Q1155" s="324">
        <f t="shared" si="215"/>
        <v>86500</v>
      </c>
      <c r="R1155" s="323">
        <f t="shared" si="215"/>
        <v>3101</v>
      </c>
      <c r="S1155" s="324">
        <f t="shared" si="215"/>
        <v>35800</v>
      </c>
      <c r="T1155" s="323">
        <f t="shared" si="215"/>
        <v>0</v>
      </c>
      <c r="U1155" s="324">
        <f t="shared" si="215"/>
        <v>0</v>
      </c>
      <c r="V1155" s="323">
        <f t="shared" si="215"/>
        <v>1</v>
      </c>
      <c r="W1155" s="324">
        <f t="shared" si="215"/>
        <v>13224</v>
      </c>
      <c r="X1155" s="323">
        <f t="shared" si="215"/>
        <v>0</v>
      </c>
      <c r="Y1155" s="324">
        <f t="shared" si="215"/>
        <v>0</v>
      </c>
      <c r="Z1155" s="323">
        <f t="shared" si="215"/>
        <v>0</v>
      </c>
      <c r="AA1155" s="324">
        <f t="shared" si="215"/>
        <v>0</v>
      </c>
      <c r="AB1155" s="323">
        <f t="shared" si="215"/>
        <v>0</v>
      </c>
      <c r="AC1155" s="324">
        <f t="shared" si="215"/>
        <v>0</v>
      </c>
      <c r="AD1155" s="323">
        <f t="shared" si="215"/>
        <v>0</v>
      </c>
      <c r="AE1155" s="324">
        <f t="shared" si="215"/>
        <v>0</v>
      </c>
      <c r="AF1155" s="323">
        <f t="shared" si="215"/>
        <v>0</v>
      </c>
      <c r="AG1155" s="324">
        <f t="shared" si="215"/>
        <v>0</v>
      </c>
      <c r="AH1155" s="323">
        <f t="shared" si="215"/>
        <v>0</v>
      </c>
      <c r="AI1155" s="324">
        <f t="shared" si="215"/>
        <v>0</v>
      </c>
    </row>
    <row r="1156" spans="2:35" ht="22.5">
      <c r="B1156" s="243">
        <v>331</v>
      </c>
      <c r="C1156" s="536" t="s">
        <v>3402</v>
      </c>
      <c r="D1156" s="120"/>
      <c r="E1156" s="917">
        <f t="shared" ref="E1156" si="216">+E1157</f>
        <v>0</v>
      </c>
      <c r="F1156" s="120"/>
      <c r="G1156" s="120"/>
      <c r="H1156" s="327"/>
      <c r="I1156" s="324"/>
      <c r="J1156" s="599"/>
      <c r="K1156" s="326">
        <f t="shared" ref="K1156:AI1157" si="217">+K1157</f>
        <v>0</v>
      </c>
      <c r="L1156" s="323">
        <f t="shared" si="217"/>
        <v>0</v>
      </c>
      <c r="M1156" s="324">
        <f t="shared" si="217"/>
        <v>0</v>
      </c>
      <c r="N1156" s="323">
        <f t="shared" si="217"/>
        <v>0</v>
      </c>
      <c r="O1156" s="324">
        <f t="shared" si="217"/>
        <v>0</v>
      </c>
      <c r="P1156" s="323">
        <f t="shared" si="217"/>
        <v>0</v>
      </c>
      <c r="Q1156" s="324">
        <f t="shared" si="217"/>
        <v>0</v>
      </c>
      <c r="R1156" s="323">
        <f t="shared" si="217"/>
        <v>0</v>
      </c>
      <c r="S1156" s="324">
        <f t="shared" si="217"/>
        <v>0</v>
      </c>
      <c r="T1156" s="323">
        <f t="shared" si="217"/>
        <v>0</v>
      </c>
      <c r="U1156" s="324">
        <f t="shared" si="217"/>
        <v>0</v>
      </c>
      <c r="V1156" s="323">
        <f t="shared" si="217"/>
        <v>0</v>
      </c>
      <c r="W1156" s="324">
        <f t="shared" si="217"/>
        <v>0</v>
      </c>
      <c r="X1156" s="323">
        <f t="shared" si="217"/>
        <v>0</v>
      </c>
      <c r="Y1156" s="324">
        <f t="shared" si="217"/>
        <v>0</v>
      </c>
      <c r="Z1156" s="323">
        <f t="shared" si="217"/>
        <v>0</v>
      </c>
      <c r="AA1156" s="324">
        <f t="shared" si="217"/>
        <v>0</v>
      </c>
      <c r="AB1156" s="323">
        <f t="shared" si="217"/>
        <v>0</v>
      </c>
      <c r="AC1156" s="324">
        <f t="shared" si="217"/>
        <v>0</v>
      </c>
      <c r="AD1156" s="323">
        <f t="shared" si="217"/>
        <v>0</v>
      </c>
      <c r="AE1156" s="324">
        <f t="shared" si="217"/>
        <v>0</v>
      </c>
      <c r="AF1156" s="323">
        <f t="shared" si="217"/>
        <v>0</v>
      </c>
      <c r="AG1156" s="324">
        <f t="shared" si="217"/>
        <v>0</v>
      </c>
      <c r="AH1156" s="323">
        <f t="shared" si="217"/>
        <v>0</v>
      </c>
      <c r="AI1156" s="324">
        <f t="shared" si="217"/>
        <v>0</v>
      </c>
    </row>
    <row r="1157" spans="2:35">
      <c r="B1157" s="120">
        <v>33102</v>
      </c>
      <c r="C1157" s="432" t="s">
        <v>3403</v>
      </c>
      <c r="D1157" s="630"/>
      <c r="E1157" s="917">
        <f>E1158</f>
        <v>0</v>
      </c>
      <c r="F1157" s="630"/>
      <c r="G1157" s="630"/>
      <c r="H1157" s="630"/>
      <c r="I1157" s="324"/>
      <c r="J1157" s="460"/>
      <c r="K1157" s="631">
        <f>K1158</f>
        <v>0</v>
      </c>
      <c r="L1157" s="323">
        <f t="shared" ref="L1157:M1157" si="218">L1158</f>
        <v>0</v>
      </c>
      <c r="M1157" s="632">
        <f t="shared" si="218"/>
        <v>0</v>
      </c>
      <c r="N1157" s="323">
        <f t="shared" si="217"/>
        <v>0</v>
      </c>
      <c r="O1157" s="632">
        <f t="shared" si="217"/>
        <v>0</v>
      </c>
      <c r="P1157" s="323">
        <f t="shared" si="217"/>
        <v>0</v>
      </c>
      <c r="Q1157" s="632">
        <f t="shared" si="217"/>
        <v>0</v>
      </c>
      <c r="R1157" s="323">
        <f t="shared" si="217"/>
        <v>0</v>
      </c>
      <c r="S1157" s="632">
        <f t="shared" si="217"/>
        <v>0</v>
      </c>
      <c r="T1157" s="323">
        <f t="shared" si="217"/>
        <v>0</v>
      </c>
      <c r="U1157" s="632">
        <f t="shared" si="217"/>
        <v>0</v>
      </c>
      <c r="V1157" s="323">
        <f t="shared" si="217"/>
        <v>0</v>
      </c>
      <c r="W1157" s="632">
        <f t="shared" si="217"/>
        <v>0</v>
      </c>
      <c r="X1157" s="633">
        <f t="shared" si="217"/>
        <v>0</v>
      </c>
      <c r="Y1157" s="632">
        <f t="shared" si="217"/>
        <v>0</v>
      </c>
      <c r="Z1157" s="633">
        <f t="shared" si="217"/>
        <v>0</v>
      </c>
      <c r="AA1157" s="632">
        <f t="shared" si="217"/>
        <v>0</v>
      </c>
      <c r="AB1157" s="633">
        <f t="shared" si="217"/>
        <v>0</v>
      </c>
      <c r="AC1157" s="632">
        <f t="shared" si="217"/>
        <v>0</v>
      </c>
      <c r="AD1157" s="633">
        <f t="shared" si="217"/>
        <v>0</v>
      </c>
      <c r="AE1157" s="632">
        <f t="shared" si="217"/>
        <v>0</v>
      </c>
      <c r="AF1157" s="633">
        <f t="shared" si="217"/>
        <v>0</v>
      </c>
      <c r="AG1157" s="632">
        <f t="shared" si="217"/>
        <v>0</v>
      </c>
      <c r="AH1157" s="633">
        <f t="shared" si="217"/>
        <v>0</v>
      </c>
      <c r="AI1157" s="632">
        <f t="shared" si="217"/>
        <v>0</v>
      </c>
    </row>
    <row r="1158" spans="2:35">
      <c r="B1158" s="608"/>
      <c r="C1158" s="606"/>
      <c r="D1158" s="398"/>
      <c r="E1158" s="925"/>
      <c r="F1158" s="398"/>
      <c r="G1158" s="398"/>
      <c r="H1158" s="606"/>
      <c r="I1158" s="325"/>
      <c r="J1158" s="599"/>
      <c r="K1158" s="326"/>
      <c r="L1158" s="376"/>
      <c r="M1158" s="599"/>
      <c r="N1158" s="376"/>
      <c r="O1158" s="599"/>
      <c r="P1158" s="376"/>
      <c r="Q1158" s="599"/>
      <c r="R1158" s="376"/>
      <c r="S1158" s="599"/>
      <c r="T1158" s="376"/>
      <c r="U1158" s="599"/>
      <c r="V1158" s="376"/>
      <c r="W1158" s="599"/>
      <c r="X1158" s="376"/>
      <c r="Y1158" s="599"/>
      <c r="Z1158" s="376"/>
      <c r="AA1158" s="599"/>
      <c r="AB1158" s="376"/>
      <c r="AC1158" s="599"/>
      <c r="AD1158" s="376"/>
      <c r="AE1158" s="599"/>
      <c r="AF1158" s="376"/>
      <c r="AG1158" s="599"/>
      <c r="AH1158" s="376"/>
      <c r="AI1158" s="599"/>
    </row>
    <row r="1159" spans="2:35">
      <c r="B1159" s="608"/>
      <c r="C1159" s="381"/>
      <c r="D1159" s="328"/>
      <c r="E1159" s="925"/>
      <c r="F1159" s="328"/>
      <c r="G1159" s="328"/>
      <c r="H1159" s="277"/>
      <c r="I1159" s="325"/>
      <c r="J1159" s="599"/>
      <c r="K1159" s="326"/>
      <c r="L1159" s="376"/>
      <c r="M1159" s="599"/>
      <c r="N1159" s="376"/>
      <c r="O1159" s="241"/>
      <c r="P1159" s="376"/>
      <c r="Q1159" s="599"/>
      <c r="R1159" s="548"/>
      <c r="S1159" s="241"/>
      <c r="T1159" s="376"/>
      <c r="U1159" s="599"/>
      <c r="V1159" s="376"/>
      <c r="W1159" s="599"/>
      <c r="X1159" s="548"/>
      <c r="Y1159" s="241"/>
      <c r="Z1159" s="548"/>
      <c r="AA1159" s="241"/>
      <c r="AB1159" s="548"/>
      <c r="AC1159" s="241"/>
      <c r="AD1159" s="548"/>
      <c r="AE1159" s="241"/>
      <c r="AF1159" s="548"/>
      <c r="AG1159" s="241"/>
      <c r="AH1159" s="548"/>
      <c r="AI1159" s="241"/>
    </row>
    <row r="1160" spans="2:35">
      <c r="B1160" s="634">
        <v>334</v>
      </c>
      <c r="C1160" s="635" t="s">
        <v>3404</v>
      </c>
      <c r="D1160" s="455"/>
      <c r="E1160" s="917">
        <f>+E1161</f>
        <v>0</v>
      </c>
      <c r="F1160" s="455"/>
      <c r="G1160" s="455"/>
      <c r="H1160" s="636"/>
      <c r="I1160" s="324"/>
      <c r="J1160" s="599"/>
      <c r="K1160" s="326">
        <f>+K1161</f>
        <v>0</v>
      </c>
      <c r="L1160" s="323">
        <f t="shared" ref="L1160:AI1160" si="219">+L1161</f>
        <v>0</v>
      </c>
      <c r="M1160" s="324"/>
      <c r="N1160" s="323">
        <f t="shared" si="219"/>
        <v>0</v>
      </c>
      <c r="O1160" s="324">
        <f t="shared" si="219"/>
        <v>0</v>
      </c>
      <c r="P1160" s="323">
        <f t="shared" si="219"/>
        <v>0</v>
      </c>
      <c r="Q1160" s="324">
        <f t="shared" si="219"/>
        <v>0</v>
      </c>
      <c r="R1160" s="323">
        <f t="shared" si="219"/>
        <v>0</v>
      </c>
      <c r="S1160" s="324">
        <f t="shared" si="219"/>
        <v>0</v>
      </c>
      <c r="T1160" s="323">
        <f t="shared" si="219"/>
        <v>0</v>
      </c>
      <c r="U1160" s="324">
        <f t="shared" si="219"/>
        <v>0</v>
      </c>
      <c r="V1160" s="323">
        <f t="shared" si="219"/>
        <v>0</v>
      </c>
      <c r="W1160" s="324">
        <f t="shared" si="219"/>
        <v>0</v>
      </c>
      <c r="X1160" s="323">
        <f t="shared" si="219"/>
        <v>0</v>
      </c>
      <c r="Y1160" s="324">
        <f t="shared" si="219"/>
        <v>0</v>
      </c>
      <c r="Z1160" s="323">
        <f t="shared" si="219"/>
        <v>0</v>
      </c>
      <c r="AA1160" s="324">
        <f t="shared" si="219"/>
        <v>0</v>
      </c>
      <c r="AB1160" s="323">
        <f t="shared" si="219"/>
        <v>0</v>
      </c>
      <c r="AC1160" s="324">
        <f t="shared" si="219"/>
        <v>0</v>
      </c>
      <c r="AD1160" s="323">
        <f t="shared" si="219"/>
        <v>0</v>
      </c>
      <c r="AE1160" s="324">
        <f t="shared" si="219"/>
        <v>0</v>
      </c>
      <c r="AF1160" s="323">
        <f t="shared" si="219"/>
        <v>0</v>
      </c>
      <c r="AG1160" s="324">
        <f t="shared" si="219"/>
        <v>0</v>
      </c>
      <c r="AH1160" s="323">
        <f t="shared" si="219"/>
        <v>0</v>
      </c>
      <c r="AI1160" s="324">
        <f t="shared" si="219"/>
        <v>0</v>
      </c>
    </row>
    <row r="1161" spans="2:35">
      <c r="B1161" s="634">
        <v>33401</v>
      </c>
      <c r="C1161" s="635" t="s">
        <v>3404</v>
      </c>
      <c r="D1161" s="455"/>
      <c r="E1161" s="917">
        <f>SUM(E1162:E1163)</f>
        <v>0</v>
      </c>
      <c r="F1161" s="455"/>
      <c r="G1161" s="455"/>
      <c r="H1161" s="636"/>
      <c r="I1161" s="324"/>
      <c r="J1161" s="599"/>
      <c r="K1161" s="326">
        <f>SUM(K1162:K1163)</f>
        <v>0</v>
      </c>
      <c r="L1161" s="323">
        <f t="shared" ref="L1161:AI1161" si="220">SUM(L1162:L1163)</f>
        <v>0</v>
      </c>
      <c r="M1161" s="324"/>
      <c r="N1161" s="323">
        <f t="shared" si="220"/>
        <v>0</v>
      </c>
      <c r="O1161" s="324">
        <f t="shared" si="220"/>
        <v>0</v>
      </c>
      <c r="P1161" s="323">
        <f t="shared" si="220"/>
        <v>0</v>
      </c>
      <c r="Q1161" s="324">
        <f t="shared" si="220"/>
        <v>0</v>
      </c>
      <c r="R1161" s="323">
        <f t="shared" si="220"/>
        <v>0</v>
      </c>
      <c r="S1161" s="324">
        <f t="shared" si="220"/>
        <v>0</v>
      </c>
      <c r="T1161" s="323">
        <f t="shared" si="220"/>
        <v>0</v>
      </c>
      <c r="U1161" s="324">
        <f t="shared" si="220"/>
        <v>0</v>
      </c>
      <c r="V1161" s="323">
        <f t="shared" si="220"/>
        <v>0</v>
      </c>
      <c r="W1161" s="324">
        <f t="shared" si="220"/>
        <v>0</v>
      </c>
      <c r="X1161" s="323">
        <f t="shared" si="220"/>
        <v>0</v>
      </c>
      <c r="Y1161" s="324">
        <f t="shared" si="220"/>
        <v>0</v>
      </c>
      <c r="Z1161" s="323">
        <f t="shared" si="220"/>
        <v>0</v>
      </c>
      <c r="AA1161" s="324">
        <f t="shared" si="220"/>
        <v>0</v>
      </c>
      <c r="AB1161" s="323">
        <f t="shared" si="220"/>
        <v>0</v>
      </c>
      <c r="AC1161" s="324">
        <f t="shared" si="220"/>
        <v>0</v>
      </c>
      <c r="AD1161" s="323">
        <f t="shared" si="220"/>
        <v>0</v>
      </c>
      <c r="AE1161" s="324">
        <f t="shared" si="220"/>
        <v>0</v>
      </c>
      <c r="AF1161" s="323">
        <f t="shared" si="220"/>
        <v>0</v>
      </c>
      <c r="AG1161" s="324">
        <f t="shared" si="220"/>
        <v>0</v>
      </c>
      <c r="AH1161" s="323">
        <f t="shared" si="220"/>
        <v>0</v>
      </c>
      <c r="AI1161" s="324">
        <f t="shared" si="220"/>
        <v>0</v>
      </c>
    </row>
    <row r="1162" spans="2:35">
      <c r="B1162" s="637"/>
      <c r="C1162" s="637"/>
      <c r="D1162" s="637"/>
      <c r="E1162" s="940"/>
      <c r="F1162" s="638"/>
      <c r="G1162" s="426"/>
      <c r="H1162" s="428"/>
      <c r="I1162" s="325"/>
      <c r="J1162" s="380"/>
      <c r="K1162" s="326"/>
      <c r="L1162" s="339"/>
      <c r="M1162" s="380"/>
      <c r="N1162" s="339"/>
      <c r="O1162" s="380"/>
      <c r="P1162" s="341"/>
      <c r="Q1162" s="380"/>
      <c r="R1162" s="341"/>
      <c r="S1162" s="380"/>
      <c r="T1162" s="341"/>
      <c r="U1162" s="380"/>
      <c r="V1162" s="341"/>
      <c r="W1162" s="380"/>
      <c r="X1162" s="341"/>
      <c r="Y1162" s="380"/>
      <c r="Z1162" s="341"/>
      <c r="AA1162" s="380"/>
      <c r="AB1162" s="341"/>
      <c r="AC1162" s="380"/>
      <c r="AD1162" s="341"/>
      <c r="AE1162" s="380"/>
      <c r="AF1162" s="341"/>
      <c r="AG1162" s="380"/>
      <c r="AH1162" s="341"/>
      <c r="AI1162" s="380"/>
    </row>
    <row r="1163" spans="2:35">
      <c r="B1163" s="637"/>
      <c r="C1163" s="637"/>
      <c r="D1163" s="637"/>
      <c r="E1163" s="940"/>
      <c r="F1163" s="638"/>
      <c r="G1163" s="426"/>
      <c r="H1163" s="428"/>
      <c r="I1163" s="325"/>
      <c r="J1163" s="380"/>
      <c r="K1163" s="326"/>
      <c r="L1163" s="339"/>
      <c r="M1163" s="380"/>
      <c r="N1163" s="339"/>
      <c r="O1163" s="380"/>
      <c r="P1163" s="341"/>
      <c r="Q1163" s="380"/>
      <c r="R1163" s="341"/>
      <c r="S1163" s="380"/>
      <c r="T1163" s="341"/>
      <c r="U1163" s="380"/>
      <c r="V1163" s="341"/>
      <c r="W1163" s="380"/>
      <c r="X1163" s="341"/>
      <c r="Y1163" s="380"/>
      <c r="Z1163" s="341"/>
      <c r="AA1163" s="380"/>
      <c r="AB1163" s="341"/>
      <c r="AC1163" s="380"/>
      <c r="AD1163" s="341"/>
      <c r="AE1163" s="380"/>
      <c r="AF1163" s="341"/>
      <c r="AG1163" s="380"/>
      <c r="AH1163" s="341"/>
      <c r="AI1163" s="380"/>
    </row>
    <row r="1164" spans="2:35">
      <c r="B1164" s="637"/>
      <c r="C1164" s="637"/>
      <c r="D1164" s="637"/>
      <c r="E1164" s="940"/>
      <c r="F1164" s="638"/>
      <c r="G1164" s="426"/>
      <c r="H1164" s="428"/>
      <c r="I1164" s="325"/>
      <c r="J1164" s="380"/>
      <c r="K1164" s="326"/>
      <c r="L1164" s="339"/>
      <c r="M1164" s="380"/>
      <c r="N1164" s="339"/>
      <c r="O1164" s="380"/>
      <c r="P1164" s="341"/>
      <c r="Q1164" s="380"/>
      <c r="R1164" s="341"/>
      <c r="S1164" s="380"/>
      <c r="T1164" s="341"/>
      <c r="U1164" s="380"/>
      <c r="V1164" s="341"/>
      <c r="W1164" s="380"/>
      <c r="X1164" s="341"/>
      <c r="Y1164" s="380"/>
      <c r="Z1164" s="341"/>
      <c r="AA1164" s="380"/>
      <c r="AB1164" s="341"/>
      <c r="AC1164" s="380"/>
      <c r="AD1164" s="341"/>
      <c r="AE1164" s="380"/>
      <c r="AF1164" s="341"/>
      <c r="AG1164" s="380"/>
      <c r="AH1164" s="341"/>
      <c r="AI1164" s="380"/>
    </row>
    <row r="1165" spans="2:35">
      <c r="B1165" s="634">
        <v>336</v>
      </c>
      <c r="C1165" s="411" t="s">
        <v>1760</v>
      </c>
      <c r="D1165" s="455"/>
      <c r="E1165" s="917">
        <f>+E1166</f>
        <v>9402</v>
      </c>
      <c r="F1165" s="455"/>
      <c r="G1165" s="455"/>
      <c r="H1165" s="636"/>
      <c r="I1165" s="324"/>
      <c r="J1165" s="599"/>
      <c r="K1165" s="326">
        <f>+K1166</f>
        <v>135524</v>
      </c>
      <c r="L1165" s="323">
        <f t="shared" ref="L1165:AI1165" si="221">+L1166</f>
        <v>0</v>
      </c>
      <c r="M1165" s="324">
        <f t="shared" si="221"/>
        <v>0</v>
      </c>
      <c r="N1165" s="323">
        <f t="shared" si="221"/>
        <v>0</v>
      </c>
      <c r="O1165" s="324">
        <f t="shared" si="221"/>
        <v>0</v>
      </c>
      <c r="P1165" s="323">
        <f t="shared" si="221"/>
        <v>6300</v>
      </c>
      <c r="Q1165" s="324">
        <f t="shared" si="221"/>
        <v>86500</v>
      </c>
      <c r="R1165" s="323">
        <f t="shared" si="221"/>
        <v>3101</v>
      </c>
      <c r="S1165" s="324">
        <f t="shared" si="221"/>
        <v>35800</v>
      </c>
      <c r="T1165" s="323">
        <f t="shared" si="221"/>
        <v>0</v>
      </c>
      <c r="U1165" s="324">
        <f t="shared" si="221"/>
        <v>0</v>
      </c>
      <c r="V1165" s="323">
        <f t="shared" si="221"/>
        <v>1</v>
      </c>
      <c r="W1165" s="324">
        <f t="shared" si="221"/>
        <v>13224</v>
      </c>
      <c r="X1165" s="323">
        <f t="shared" si="221"/>
        <v>0</v>
      </c>
      <c r="Y1165" s="324">
        <f t="shared" si="221"/>
        <v>0</v>
      </c>
      <c r="Z1165" s="323">
        <f t="shared" si="221"/>
        <v>0</v>
      </c>
      <c r="AA1165" s="324">
        <f t="shared" si="221"/>
        <v>0</v>
      </c>
      <c r="AB1165" s="323">
        <f t="shared" si="221"/>
        <v>0</v>
      </c>
      <c r="AC1165" s="324">
        <f t="shared" si="221"/>
        <v>0</v>
      </c>
      <c r="AD1165" s="323">
        <f t="shared" si="221"/>
        <v>0</v>
      </c>
      <c r="AE1165" s="324">
        <f t="shared" si="221"/>
        <v>0</v>
      </c>
      <c r="AF1165" s="323">
        <f t="shared" si="221"/>
        <v>0</v>
      </c>
      <c r="AG1165" s="324">
        <f t="shared" si="221"/>
        <v>0</v>
      </c>
      <c r="AH1165" s="323">
        <f t="shared" si="221"/>
        <v>0</v>
      </c>
      <c r="AI1165" s="324">
        <f t="shared" si="221"/>
        <v>0</v>
      </c>
    </row>
    <row r="1166" spans="2:35" ht="22.5">
      <c r="B1166" s="634">
        <v>33604</v>
      </c>
      <c r="C1166" s="636" t="s">
        <v>3405</v>
      </c>
      <c r="D1166" s="426"/>
      <c r="E1166" s="917">
        <f>SUM(E1167:E1175)</f>
        <v>9402</v>
      </c>
      <c r="F1166" s="426"/>
      <c r="G1166" s="426"/>
      <c r="H1166" s="428"/>
      <c r="I1166" s="325"/>
      <c r="J1166" s="599"/>
      <c r="K1166" s="326">
        <f>SUM(K1167:K1175)</f>
        <v>135524</v>
      </c>
      <c r="L1166" s="323">
        <f t="shared" ref="L1166:AI1166" si="222">SUM(L1167:L1175)</f>
        <v>0</v>
      </c>
      <c r="M1166" s="324">
        <f t="shared" si="222"/>
        <v>0</v>
      </c>
      <c r="N1166" s="323">
        <f t="shared" si="222"/>
        <v>0</v>
      </c>
      <c r="O1166" s="324">
        <f t="shared" si="222"/>
        <v>0</v>
      </c>
      <c r="P1166" s="323">
        <f t="shared" si="222"/>
        <v>6300</v>
      </c>
      <c r="Q1166" s="324">
        <f t="shared" si="222"/>
        <v>86500</v>
      </c>
      <c r="R1166" s="323">
        <f t="shared" si="222"/>
        <v>3101</v>
      </c>
      <c r="S1166" s="324">
        <f t="shared" si="222"/>
        <v>35800</v>
      </c>
      <c r="T1166" s="323">
        <f t="shared" si="222"/>
        <v>0</v>
      </c>
      <c r="U1166" s="324">
        <f t="shared" si="222"/>
        <v>0</v>
      </c>
      <c r="V1166" s="323">
        <f t="shared" si="222"/>
        <v>1</v>
      </c>
      <c r="W1166" s="324">
        <f t="shared" si="222"/>
        <v>13224</v>
      </c>
      <c r="X1166" s="323">
        <f t="shared" si="222"/>
        <v>0</v>
      </c>
      <c r="Y1166" s="324">
        <f t="shared" si="222"/>
        <v>0</v>
      </c>
      <c r="Z1166" s="323">
        <f t="shared" si="222"/>
        <v>0</v>
      </c>
      <c r="AA1166" s="324">
        <f t="shared" si="222"/>
        <v>0</v>
      </c>
      <c r="AB1166" s="323">
        <f t="shared" si="222"/>
        <v>0</v>
      </c>
      <c r="AC1166" s="324">
        <f t="shared" si="222"/>
        <v>0</v>
      </c>
      <c r="AD1166" s="323">
        <f t="shared" si="222"/>
        <v>0</v>
      </c>
      <c r="AE1166" s="324">
        <f t="shared" si="222"/>
        <v>0</v>
      </c>
      <c r="AF1166" s="323">
        <f t="shared" si="222"/>
        <v>0</v>
      </c>
      <c r="AG1166" s="324">
        <f t="shared" si="222"/>
        <v>0</v>
      </c>
      <c r="AH1166" s="323">
        <f t="shared" si="222"/>
        <v>0</v>
      </c>
      <c r="AI1166" s="324">
        <f t="shared" si="222"/>
        <v>0</v>
      </c>
    </row>
    <row r="1167" spans="2:35" ht="22.5">
      <c r="B1167" s="639"/>
      <c r="C1167" s="640" t="s">
        <v>3406</v>
      </c>
      <c r="D1167" s="640"/>
      <c r="E1167" s="937">
        <v>2000</v>
      </c>
      <c r="F1167" s="641" t="s">
        <v>2492</v>
      </c>
      <c r="G1167" s="333" t="s">
        <v>2486</v>
      </c>
      <c r="H1167" s="333"/>
      <c r="I1167" s="334" t="s">
        <v>2487</v>
      </c>
      <c r="J1167" s="642">
        <v>5</v>
      </c>
      <c r="K1167" s="326">
        <f>+E1167*J1167</f>
        <v>10000</v>
      </c>
      <c r="L1167" s="339"/>
      <c r="M1167" s="340"/>
      <c r="N1167" s="339"/>
      <c r="O1167" s="340"/>
      <c r="P1167" s="341">
        <f>E1167</f>
        <v>2000</v>
      </c>
      <c r="Q1167" s="334">
        <f t="shared" ref="Q1167:Q1170" si="223">J1167*P1167</f>
        <v>10000</v>
      </c>
      <c r="R1167" s="341"/>
      <c r="S1167" s="340"/>
      <c r="T1167" s="341"/>
      <c r="U1167" s="340"/>
      <c r="V1167" s="341"/>
      <c r="W1167" s="340"/>
      <c r="X1167" s="341"/>
      <c r="Y1167" s="340"/>
      <c r="Z1167" s="341"/>
      <c r="AA1167" s="340"/>
      <c r="AB1167" s="341"/>
      <c r="AC1167" s="340"/>
      <c r="AD1167" s="341"/>
      <c r="AE1167" s="340"/>
      <c r="AF1167" s="341"/>
      <c r="AG1167" s="340"/>
      <c r="AH1167" s="341"/>
      <c r="AI1167" s="340"/>
    </row>
    <row r="1168" spans="2:35" ht="22.5">
      <c r="B1168" s="639"/>
      <c r="C1168" s="640" t="s">
        <v>3407</v>
      </c>
      <c r="D1168" s="640"/>
      <c r="E1168" s="937">
        <v>2000</v>
      </c>
      <c r="F1168" s="641" t="s">
        <v>2492</v>
      </c>
      <c r="G1168" s="333" t="s">
        <v>2486</v>
      </c>
      <c r="H1168" s="333"/>
      <c r="I1168" s="334" t="s">
        <v>2487</v>
      </c>
      <c r="J1168" s="343">
        <v>25</v>
      </c>
      <c r="K1168" s="326">
        <f>+E1168*J1168</f>
        <v>50000</v>
      </c>
      <c r="L1168" s="339"/>
      <c r="M1168" s="340"/>
      <c r="N1168" s="339"/>
      <c r="O1168" s="340"/>
      <c r="P1168" s="341">
        <f>E1168</f>
        <v>2000</v>
      </c>
      <c r="Q1168" s="334">
        <f t="shared" si="223"/>
        <v>50000</v>
      </c>
      <c r="R1168" s="341"/>
      <c r="S1168" s="340"/>
      <c r="T1168" s="341"/>
      <c r="U1168" s="340"/>
      <c r="V1168" s="341"/>
      <c r="W1168" s="340"/>
      <c r="X1168" s="341"/>
      <c r="Y1168" s="340"/>
      <c r="Z1168" s="341"/>
      <c r="AA1168" s="340"/>
      <c r="AB1168" s="341"/>
      <c r="AC1168" s="340"/>
      <c r="AD1168" s="341"/>
      <c r="AE1168" s="340"/>
      <c r="AF1168" s="341"/>
      <c r="AG1168" s="340"/>
      <c r="AH1168" s="341"/>
      <c r="AI1168" s="340"/>
    </row>
    <row r="1169" spans="2:35" ht="22.5">
      <c r="B1169" s="639"/>
      <c r="C1169" s="640" t="s">
        <v>3408</v>
      </c>
      <c r="D1169" s="640"/>
      <c r="E1169" s="937">
        <v>2000</v>
      </c>
      <c r="F1169" s="413" t="s">
        <v>2492</v>
      </c>
      <c r="G1169" s="333" t="s">
        <v>2486</v>
      </c>
      <c r="H1169" s="333"/>
      <c r="I1169" s="334" t="s">
        <v>2487</v>
      </c>
      <c r="J1169" s="343">
        <v>5</v>
      </c>
      <c r="K1169" s="643">
        <f>+E1169*J1169</f>
        <v>10000</v>
      </c>
      <c r="L1169" s="339"/>
      <c r="M1169" s="340"/>
      <c r="N1169" s="339"/>
      <c r="O1169" s="340"/>
      <c r="P1169" s="341">
        <f>E1169</f>
        <v>2000</v>
      </c>
      <c r="Q1169" s="334">
        <f t="shared" si="223"/>
        <v>10000</v>
      </c>
      <c r="R1169" s="341"/>
      <c r="S1169" s="340"/>
      <c r="T1169" s="341"/>
      <c r="U1169" s="340"/>
      <c r="V1169" s="341"/>
      <c r="W1169" s="340"/>
      <c r="X1169" s="341"/>
      <c r="Y1169" s="340"/>
      <c r="Z1169" s="341"/>
      <c r="AA1169" s="340"/>
      <c r="AB1169" s="341"/>
      <c r="AC1169" s="340"/>
      <c r="AD1169" s="341"/>
      <c r="AE1169" s="340"/>
      <c r="AF1169" s="341"/>
      <c r="AG1169" s="340"/>
      <c r="AH1169" s="341"/>
      <c r="AI1169" s="340"/>
    </row>
    <row r="1170" spans="2:35" ht="22.5">
      <c r="B1170" s="644"/>
      <c r="C1170" s="417" t="s">
        <v>3409</v>
      </c>
      <c r="D1170" s="332"/>
      <c r="E1170" s="925">
        <v>300</v>
      </c>
      <c r="F1170" s="413" t="s">
        <v>2492</v>
      </c>
      <c r="G1170" s="333" t="s">
        <v>2486</v>
      </c>
      <c r="H1170" s="333"/>
      <c r="I1170" s="334" t="s">
        <v>2487</v>
      </c>
      <c r="J1170" s="642">
        <v>55</v>
      </c>
      <c r="K1170" s="643">
        <f>+E1170*J1170</f>
        <v>16500</v>
      </c>
      <c r="L1170" s="376"/>
      <c r="M1170" s="642"/>
      <c r="N1170" s="376"/>
      <c r="O1170" s="593"/>
      <c r="P1170" s="341">
        <f>E1170</f>
        <v>300</v>
      </c>
      <c r="Q1170" s="334">
        <f t="shared" si="223"/>
        <v>16500</v>
      </c>
      <c r="R1170" s="548"/>
      <c r="S1170" s="593"/>
      <c r="T1170" s="376"/>
      <c r="U1170" s="642"/>
      <c r="V1170" s="376"/>
      <c r="W1170" s="642"/>
      <c r="X1170" s="548"/>
      <c r="Y1170" s="593"/>
      <c r="Z1170" s="548"/>
      <c r="AA1170" s="593"/>
      <c r="AB1170" s="548"/>
      <c r="AC1170" s="593"/>
      <c r="AD1170" s="548"/>
      <c r="AE1170" s="593"/>
      <c r="AF1170" s="548"/>
      <c r="AG1170" s="593"/>
      <c r="AH1170" s="548"/>
      <c r="AI1170" s="593"/>
    </row>
    <row r="1171" spans="2:35" ht="22.5">
      <c r="B1171" s="645"/>
      <c r="C1171" s="640" t="s">
        <v>3410</v>
      </c>
      <c r="D1171" s="640"/>
      <c r="E1171" s="937">
        <v>1</v>
      </c>
      <c r="F1171" s="438" t="s">
        <v>108</v>
      </c>
      <c r="G1171" s="350" t="s">
        <v>2540</v>
      </c>
      <c r="H1171" s="646"/>
      <c r="I1171" s="446" t="s">
        <v>3253</v>
      </c>
      <c r="J1171" s="357">
        <f>11020*1.2</f>
        <v>13224</v>
      </c>
      <c r="K1171" s="326">
        <f>J1171*E1171</f>
        <v>13224</v>
      </c>
      <c r="L1171" s="339"/>
      <c r="M1171" s="358"/>
      <c r="N1171" s="339"/>
      <c r="O1171" s="358"/>
      <c r="P1171" s="341"/>
      <c r="Q1171" s="358"/>
      <c r="R1171" s="341"/>
      <c r="S1171" s="358"/>
      <c r="T1171" s="341"/>
      <c r="U1171" s="358"/>
      <c r="V1171" s="376">
        <v>1</v>
      </c>
      <c r="W1171" s="614">
        <f>+V1171*J1171</f>
        <v>13224</v>
      </c>
      <c r="X1171" s="341"/>
      <c r="Y1171" s="358"/>
      <c r="Z1171" s="341"/>
      <c r="AA1171" s="358"/>
      <c r="AB1171" s="341"/>
      <c r="AC1171" s="358"/>
      <c r="AD1171" s="341"/>
      <c r="AE1171" s="358"/>
      <c r="AF1171" s="341"/>
      <c r="AG1171" s="358"/>
      <c r="AH1171" s="341"/>
      <c r="AI1171" s="358"/>
    </row>
    <row r="1172" spans="2:35" ht="45" customHeight="1">
      <c r="B1172" s="645"/>
      <c r="C1172" s="409" t="s">
        <v>1774</v>
      </c>
      <c r="D1172" s="370"/>
      <c r="E1172" s="925">
        <v>1</v>
      </c>
      <c r="F1172" s="370" t="s">
        <v>11</v>
      </c>
      <c r="G1172" s="370" t="s">
        <v>2602</v>
      </c>
      <c r="H1172" s="370"/>
      <c r="I1172" s="580" t="s">
        <v>2700</v>
      </c>
      <c r="J1172" s="580">
        <v>6480</v>
      </c>
      <c r="K1172" s="600">
        <f>J1172*E1172</f>
        <v>6480</v>
      </c>
      <c r="L1172" s="602"/>
      <c r="M1172" s="619"/>
      <c r="N1172" s="602"/>
      <c r="O1172" s="619"/>
      <c r="P1172" s="376"/>
      <c r="Q1172" s="580"/>
      <c r="R1172" s="376">
        <f>+E1172</f>
        <v>1</v>
      </c>
      <c r="S1172" s="580">
        <f>R1172*J1172</f>
        <v>6480</v>
      </c>
      <c r="T1172" s="376"/>
      <c r="U1172" s="580"/>
      <c r="V1172" s="376"/>
      <c r="W1172" s="580"/>
      <c r="X1172" s="376"/>
      <c r="Y1172" s="580"/>
      <c r="Z1172" s="376"/>
      <c r="AA1172" s="580"/>
      <c r="AB1172" s="376"/>
      <c r="AC1172" s="580"/>
      <c r="AD1172" s="376"/>
      <c r="AE1172" s="580"/>
      <c r="AF1172" s="602"/>
      <c r="AG1172" s="619"/>
      <c r="AH1172" s="602"/>
      <c r="AI1172" s="619"/>
    </row>
    <row r="1173" spans="2:35" ht="22.5">
      <c r="B1173" s="645"/>
      <c r="C1173" s="409" t="s">
        <v>3411</v>
      </c>
      <c r="D1173" s="370"/>
      <c r="E1173" s="925">
        <v>100</v>
      </c>
      <c r="F1173" s="370" t="s">
        <v>11</v>
      </c>
      <c r="G1173" s="370" t="s">
        <v>2602</v>
      </c>
      <c r="H1173" s="370"/>
      <c r="I1173" s="580" t="s">
        <v>2700</v>
      </c>
      <c r="J1173" s="580">
        <f>20*1.16</f>
        <v>23.2</v>
      </c>
      <c r="K1173" s="600">
        <f>J1173*E1173</f>
        <v>2320</v>
      </c>
      <c r="L1173" s="602"/>
      <c r="M1173" s="619"/>
      <c r="N1173" s="602"/>
      <c r="O1173" s="619"/>
      <c r="P1173" s="376"/>
      <c r="Q1173" s="580"/>
      <c r="R1173" s="376">
        <f>+E1173</f>
        <v>100</v>
      </c>
      <c r="S1173" s="580">
        <f t="shared" ref="S1173:S1174" si="224">R1173*J1173</f>
        <v>2320</v>
      </c>
      <c r="T1173" s="376"/>
      <c r="U1173" s="580"/>
      <c r="V1173" s="376"/>
      <c r="W1173" s="580"/>
      <c r="X1173" s="376"/>
      <c r="Y1173" s="580"/>
      <c r="Z1173" s="376"/>
      <c r="AA1173" s="580"/>
      <c r="AB1173" s="376"/>
      <c r="AC1173" s="580"/>
      <c r="AD1173" s="376"/>
      <c r="AE1173" s="580"/>
      <c r="AF1173" s="583"/>
      <c r="AG1173" s="573"/>
      <c r="AH1173" s="583"/>
      <c r="AI1173" s="573"/>
    </row>
    <row r="1174" spans="2:35" ht="22.5">
      <c r="B1174" s="645"/>
      <c r="C1174" s="409" t="s">
        <v>1789</v>
      </c>
      <c r="D1174" s="370"/>
      <c r="E1174" s="925">
        <v>3000</v>
      </c>
      <c r="F1174" s="370" t="s">
        <v>11</v>
      </c>
      <c r="G1174" s="370" t="s">
        <v>2602</v>
      </c>
      <c r="H1174" s="370"/>
      <c r="I1174" s="580" t="s">
        <v>2700</v>
      </c>
      <c r="J1174" s="580">
        <v>9</v>
      </c>
      <c r="K1174" s="600">
        <f>J1174*E1174</f>
        <v>27000</v>
      </c>
      <c r="L1174" s="602"/>
      <c r="M1174" s="619"/>
      <c r="N1174" s="602"/>
      <c r="O1174" s="619"/>
      <c r="P1174" s="376"/>
      <c r="Q1174" s="580"/>
      <c r="R1174" s="376">
        <f>+E1174</f>
        <v>3000</v>
      </c>
      <c r="S1174" s="580">
        <f t="shared" si="224"/>
        <v>27000</v>
      </c>
      <c r="T1174" s="376"/>
      <c r="U1174" s="580"/>
      <c r="V1174" s="376"/>
      <c r="W1174" s="580"/>
      <c r="X1174" s="376"/>
      <c r="Y1174" s="580"/>
      <c r="Z1174" s="583"/>
      <c r="AA1174" s="573"/>
      <c r="AB1174" s="376"/>
      <c r="AC1174" s="580"/>
      <c r="AD1174" s="583"/>
      <c r="AE1174" s="573"/>
      <c r="AF1174" s="583"/>
      <c r="AG1174" s="573"/>
      <c r="AH1174" s="583"/>
      <c r="AI1174" s="573"/>
    </row>
    <row r="1175" spans="2:35">
      <c r="B1175" s="634"/>
      <c r="C1175" s="640"/>
      <c r="D1175" s="640"/>
      <c r="E1175" s="937"/>
      <c r="F1175" s="413"/>
      <c r="G1175" s="333"/>
      <c r="H1175" s="333"/>
      <c r="I1175" s="325"/>
      <c r="J1175" s="379"/>
      <c r="K1175" s="643"/>
      <c r="L1175" s="339"/>
      <c r="M1175" s="380"/>
      <c r="N1175" s="339"/>
      <c r="O1175" s="380"/>
      <c r="P1175" s="341"/>
      <c r="Q1175" s="380"/>
      <c r="R1175" s="341"/>
      <c r="S1175" s="380"/>
      <c r="T1175" s="341"/>
      <c r="U1175" s="380"/>
      <c r="V1175" s="341"/>
      <c r="W1175" s="380"/>
      <c r="X1175" s="341"/>
      <c r="Y1175" s="380"/>
      <c r="Z1175" s="341"/>
      <c r="AA1175" s="380"/>
      <c r="AB1175" s="341"/>
      <c r="AC1175" s="380"/>
      <c r="AD1175" s="341"/>
      <c r="AE1175" s="380"/>
      <c r="AF1175" s="341"/>
      <c r="AG1175" s="380"/>
      <c r="AH1175" s="341"/>
      <c r="AI1175" s="380"/>
    </row>
    <row r="1176" spans="2:35">
      <c r="B1176" s="608"/>
      <c r="C1176" s="381" t="s">
        <v>2756</v>
      </c>
      <c r="D1176" s="328"/>
      <c r="E1176" s="925"/>
      <c r="F1176" s="328"/>
      <c r="G1176" s="328"/>
      <c r="H1176" s="277"/>
      <c r="I1176" s="325"/>
      <c r="J1176" s="599"/>
      <c r="K1176" s="326"/>
      <c r="L1176" s="376"/>
      <c r="M1176" s="599"/>
      <c r="N1176" s="376"/>
      <c r="O1176" s="241"/>
      <c r="P1176" s="376"/>
      <c r="Q1176" s="599"/>
      <c r="R1176" s="548"/>
      <c r="S1176" s="241"/>
      <c r="T1176" s="376"/>
      <c r="U1176" s="599"/>
      <c r="V1176" s="376"/>
      <c r="W1176" s="599"/>
      <c r="X1176" s="548"/>
      <c r="Y1176" s="241"/>
      <c r="Z1176" s="548"/>
      <c r="AA1176" s="241"/>
      <c r="AB1176" s="548"/>
      <c r="AC1176" s="241"/>
      <c r="AD1176" s="548"/>
      <c r="AE1176" s="241"/>
      <c r="AF1176" s="548"/>
      <c r="AG1176" s="241"/>
      <c r="AH1176" s="548"/>
      <c r="AI1176" s="241"/>
    </row>
    <row r="1177" spans="2:35">
      <c r="B1177" s="243">
        <v>3500</v>
      </c>
      <c r="C1177" s="327" t="s">
        <v>1802</v>
      </c>
      <c r="D1177" s="120"/>
      <c r="E1177" s="917">
        <f>+E1186+E1182+E1178</f>
        <v>2</v>
      </c>
      <c r="F1177" s="120"/>
      <c r="G1177" s="120"/>
      <c r="H1177" s="327"/>
      <c r="I1177" s="324"/>
      <c r="J1177" s="599"/>
      <c r="K1177" s="326">
        <f t="shared" ref="K1177:AI1177" si="225">+K1186+K1182+K1178</f>
        <v>23000</v>
      </c>
      <c r="L1177" s="323">
        <f t="shared" si="225"/>
        <v>0</v>
      </c>
      <c r="M1177" s="324">
        <f t="shared" si="225"/>
        <v>0</v>
      </c>
      <c r="N1177" s="323">
        <f t="shared" si="225"/>
        <v>0</v>
      </c>
      <c r="O1177" s="324">
        <f t="shared" si="225"/>
        <v>0</v>
      </c>
      <c r="P1177" s="323">
        <f t="shared" si="225"/>
        <v>0</v>
      </c>
      <c r="Q1177" s="324">
        <f t="shared" si="225"/>
        <v>0</v>
      </c>
      <c r="R1177" s="323">
        <f t="shared" si="225"/>
        <v>1</v>
      </c>
      <c r="S1177" s="324">
        <f t="shared" si="225"/>
        <v>11500</v>
      </c>
      <c r="T1177" s="323">
        <f t="shared" si="225"/>
        <v>0</v>
      </c>
      <c r="U1177" s="324">
        <f t="shared" si="225"/>
        <v>0</v>
      </c>
      <c r="V1177" s="323">
        <f t="shared" si="225"/>
        <v>0</v>
      </c>
      <c r="W1177" s="324">
        <f t="shared" si="225"/>
        <v>0</v>
      </c>
      <c r="X1177" s="323">
        <f t="shared" si="225"/>
        <v>1</v>
      </c>
      <c r="Y1177" s="324">
        <f t="shared" si="225"/>
        <v>11500</v>
      </c>
      <c r="Z1177" s="323">
        <f t="shared" si="225"/>
        <v>0</v>
      </c>
      <c r="AA1177" s="324">
        <f t="shared" si="225"/>
        <v>0</v>
      </c>
      <c r="AB1177" s="323">
        <f t="shared" si="225"/>
        <v>0</v>
      </c>
      <c r="AC1177" s="324">
        <f t="shared" si="225"/>
        <v>0</v>
      </c>
      <c r="AD1177" s="323">
        <f t="shared" si="225"/>
        <v>0</v>
      </c>
      <c r="AE1177" s="324">
        <f t="shared" si="225"/>
        <v>0</v>
      </c>
      <c r="AF1177" s="323">
        <f t="shared" si="225"/>
        <v>0</v>
      </c>
      <c r="AG1177" s="324">
        <f t="shared" si="225"/>
        <v>0</v>
      </c>
      <c r="AH1177" s="323">
        <f t="shared" si="225"/>
        <v>0</v>
      </c>
      <c r="AI1177" s="324">
        <f t="shared" si="225"/>
        <v>0</v>
      </c>
    </row>
    <row r="1178" spans="2:35">
      <c r="B1178" s="243">
        <v>351</v>
      </c>
      <c r="C1178" s="322" t="s">
        <v>3412</v>
      </c>
      <c r="D1178" s="120"/>
      <c r="E1178" s="917">
        <f>+E1179</f>
        <v>0</v>
      </c>
      <c r="F1178" s="120"/>
      <c r="G1178" s="120"/>
      <c r="H1178" s="327"/>
      <c r="I1178" s="324"/>
      <c r="J1178" s="599"/>
      <c r="K1178" s="326">
        <f>+K1179</f>
        <v>0</v>
      </c>
      <c r="L1178" s="323">
        <f t="shared" ref="L1178:AI1179" si="226">+L1179</f>
        <v>0</v>
      </c>
      <c r="M1178" s="324">
        <f t="shared" si="226"/>
        <v>0</v>
      </c>
      <c r="N1178" s="323">
        <f t="shared" si="226"/>
        <v>0</v>
      </c>
      <c r="O1178" s="324">
        <f t="shared" si="226"/>
        <v>0</v>
      </c>
      <c r="P1178" s="323">
        <f t="shared" si="226"/>
        <v>0</v>
      </c>
      <c r="Q1178" s="324">
        <f t="shared" si="226"/>
        <v>0</v>
      </c>
      <c r="R1178" s="323">
        <f t="shared" si="226"/>
        <v>0</v>
      </c>
      <c r="S1178" s="324">
        <f t="shared" si="226"/>
        <v>0</v>
      </c>
      <c r="T1178" s="323">
        <f t="shared" si="226"/>
        <v>0</v>
      </c>
      <c r="U1178" s="324">
        <f t="shared" si="226"/>
        <v>0</v>
      </c>
      <c r="V1178" s="323">
        <f t="shared" si="226"/>
        <v>0</v>
      </c>
      <c r="W1178" s="324">
        <f t="shared" si="226"/>
        <v>0</v>
      </c>
      <c r="X1178" s="323">
        <f t="shared" si="226"/>
        <v>0</v>
      </c>
      <c r="Y1178" s="324">
        <f t="shared" si="226"/>
        <v>0</v>
      </c>
      <c r="Z1178" s="323">
        <f t="shared" si="226"/>
        <v>0</v>
      </c>
      <c r="AA1178" s="324">
        <f t="shared" si="226"/>
        <v>0</v>
      </c>
      <c r="AB1178" s="323">
        <f t="shared" si="226"/>
        <v>0</v>
      </c>
      <c r="AC1178" s="324">
        <f t="shared" si="226"/>
        <v>0</v>
      </c>
      <c r="AD1178" s="323">
        <f t="shared" si="226"/>
        <v>0</v>
      </c>
      <c r="AE1178" s="324">
        <f t="shared" si="226"/>
        <v>0</v>
      </c>
      <c r="AF1178" s="323">
        <f t="shared" si="226"/>
        <v>0</v>
      </c>
      <c r="AG1178" s="324">
        <f t="shared" si="226"/>
        <v>0</v>
      </c>
      <c r="AH1178" s="323">
        <f t="shared" si="226"/>
        <v>0</v>
      </c>
      <c r="AI1178" s="324">
        <f t="shared" si="226"/>
        <v>0</v>
      </c>
    </row>
    <row r="1179" spans="2:35">
      <c r="B1179" s="243">
        <v>35102</v>
      </c>
      <c r="C1179" s="322" t="s">
        <v>3413</v>
      </c>
      <c r="D1179" s="120"/>
      <c r="E1179" s="917">
        <f>SUM(E1180)</f>
        <v>0</v>
      </c>
      <c r="F1179" s="120"/>
      <c r="G1179" s="120"/>
      <c r="H1179" s="327"/>
      <c r="I1179" s="324"/>
      <c r="J1179" s="599"/>
      <c r="K1179" s="326">
        <f>SUM(K1180)</f>
        <v>0</v>
      </c>
      <c r="L1179" s="323">
        <f t="shared" ref="L1179:M1179" si="227">SUM(L1180)</f>
        <v>0</v>
      </c>
      <c r="M1179" s="324">
        <f t="shared" si="227"/>
        <v>0</v>
      </c>
      <c r="N1179" s="602">
        <f t="shared" si="226"/>
        <v>0</v>
      </c>
      <c r="O1179" s="601">
        <f t="shared" si="226"/>
        <v>0</v>
      </c>
      <c r="P1179" s="602">
        <f t="shared" si="226"/>
        <v>0</v>
      </c>
      <c r="Q1179" s="601">
        <f t="shared" si="226"/>
        <v>0</v>
      </c>
      <c r="R1179" s="602">
        <f t="shared" si="226"/>
        <v>0</v>
      </c>
      <c r="S1179" s="601">
        <f t="shared" si="226"/>
        <v>0</v>
      </c>
      <c r="T1179" s="602">
        <f t="shared" si="226"/>
        <v>0</v>
      </c>
      <c r="U1179" s="601">
        <f t="shared" si="226"/>
        <v>0</v>
      </c>
      <c r="V1179" s="602">
        <f t="shared" si="226"/>
        <v>0</v>
      </c>
      <c r="W1179" s="601">
        <f t="shared" si="226"/>
        <v>0</v>
      </c>
      <c r="X1179" s="602">
        <f t="shared" si="226"/>
        <v>0</v>
      </c>
      <c r="Y1179" s="601">
        <f t="shared" si="226"/>
        <v>0</v>
      </c>
      <c r="Z1179" s="602">
        <f t="shared" si="226"/>
        <v>0</v>
      </c>
      <c r="AA1179" s="601">
        <f t="shared" si="226"/>
        <v>0</v>
      </c>
      <c r="AB1179" s="602">
        <f t="shared" si="226"/>
        <v>0</v>
      </c>
      <c r="AC1179" s="601">
        <f t="shared" si="226"/>
        <v>0</v>
      </c>
      <c r="AD1179" s="602">
        <f t="shared" si="226"/>
        <v>0</v>
      </c>
      <c r="AE1179" s="601">
        <f t="shared" si="226"/>
        <v>0</v>
      </c>
      <c r="AF1179" s="602">
        <f t="shared" si="226"/>
        <v>0</v>
      </c>
      <c r="AG1179" s="601">
        <f t="shared" si="226"/>
        <v>0</v>
      </c>
      <c r="AH1179" s="602">
        <f t="shared" si="226"/>
        <v>0</v>
      </c>
      <c r="AI1179" s="601">
        <f t="shared" si="226"/>
        <v>0</v>
      </c>
    </row>
    <row r="1180" spans="2:35">
      <c r="B1180" s="243"/>
      <c r="C1180" s="434"/>
      <c r="D1180" s="647"/>
      <c r="E1180" s="927"/>
      <c r="F1180" s="626"/>
      <c r="G1180" s="626"/>
      <c r="H1180" s="648"/>
      <c r="I1180" s="72"/>
      <c r="J1180" s="628"/>
      <c r="K1180" s="439"/>
      <c r="L1180" s="376"/>
      <c r="M1180" s="599"/>
      <c r="N1180" s="376"/>
      <c r="O1180" s="241"/>
      <c r="P1180" s="376"/>
      <c r="Q1180" s="599"/>
      <c r="R1180" s="548"/>
      <c r="S1180" s="241"/>
      <c r="T1180" s="376"/>
      <c r="U1180" s="599"/>
      <c r="V1180" s="376"/>
      <c r="W1180" s="599"/>
      <c r="X1180" s="548"/>
      <c r="Y1180" s="241"/>
      <c r="Z1180" s="548"/>
      <c r="AA1180" s="241"/>
      <c r="AB1180" s="548"/>
      <c r="AC1180" s="241"/>
      <c r="AD1180" s="548"/>
      <c r="AE1180" s="241"/>
      <c r="AF1180" s="548"/>
      <c r="AG1180" s="241"/>
      <c r="AH1180" s="548"/>
      <c r="AI1180" s="241"/>
    </row>
    <row r="1181" spans="2:35">
      <c r="B1181" s="243"/>
      <c r="C1181" s="322"/>
      <c r="D1181" s="120"/>
      <c r="E1181" s="917"/>
      <c r="F1181" s="120"/>
      <c r="G1181" s="120"/>
      <c r="H1181" s="327"/>
      <c r="I1181" s="324"/>
      <c r="J1181" s="599"/>
      <c r="K1181" s="326"/>
      <c r="L1181" s="323"/>
      <c r="M1181" s="324"/>
      <c r="N1181" s="323"/>
      <c r="O1181" s="324"/>
      <c r="P1181" s="323"/>
      <c r="Q1181" s="324"/>
      <c r="R1181" s="323"/>
      <c r="S1181" s="324"/>
      <c r="T1181" s="323"/>
      <c r="U1181" s="324"/>
      <c r="V1181" s="323"/>
      <c r="W1181" s="324"/>
      <c r="X1181" s="323"/>
      <c r="Y1181" s="324"/>
      <c r="Z1181" s="323"/>
      <c r="AA1181" s="324"/>
      <c r="AB1181" s="323"/>
      <c r="AC1181" s="324"/>
      <c r="AD1181" s="323"/>
      <c r="AE1181" s="324"/>
      <c r="AF1181" s="323"/>
      <c r="AG1181" s="324"/>
      <c r="AH1181" s="323"/>
      <c r="AI1181" s="324"/>
    </row>
    <row r="1182" spans="2:35" ht="45" customHeight="1">
      <c r="B1182" s="649">
        <v>358</v>
      </c>
      <c r="C1182" s="650" t="s">
        <v>3414</v>
      </c>
      <c r="D1182" s="333"/>
      <c r="E1182" s="917">
        <f>+E1183</f>
        <v>2</v>
      </c>
      <c r="F1182" s="333"/>
      <c r="G1182" s="333"/>
      <c r="H1182" s="333"/>
      <c r="I1182" s="599"/>
      <c r="J1182" s="599"/>
      <c r="K1182" s="600">
        <f>+K1183</f>
        <v>23000</v>
      </c>
      <c r="L1182" s="602">
        <f t="shared" ref="L1182:M1183" si="228">+L1183</f>
        <v>0</v>
      </c>
      <c r="M1182" s="601">
        <f t="shared" si="228"/>
        <v>0</v>
      </c>
      <c r="N1182" s="602">
        <f t="shared" ref="N1182:AI1182" si="229">N1183</f>
        <v>0</v>
      </c>
      <c r="O1182" s="601">
        <f t="shared" si="229"/>
        <v>0</v>
      </c>
      <c r="P1182" s="602">
        <f t="shared" si="229"/>
        <v>0</v>
      </c>
      <c r="Q1182" s="601">
        <f t="shared" si="229"/>
        <v>0</v>
      </c>
      <c r="R1182" s="602">
        <f t="shared" si="229"/>
        <v>1</v>
      </c>
      <c r="S1182" s="601">
        <f t="shared" si="229"/>
        <v>11500</v>
      </c>
      <c r="T1182" s="602">
        <f t="shared" si="229"/>
        <v>0</v>
      </c>
      <c r="U1182" s="601">
        <f t="shared" si="229"/>
        <v>0</v>
      </c>
      <c r="V1182" s="602">
        <f t="shared" si="229"/>
        <v>0</v>
      </c>
      <c r="W1182" s="601">
        <f t="shared" si="229"/>
        <v>0</v>
      </c>
      <c r="X1182" s="602">
        <f t="shared" si="229"/>
        <v>1</v>
      </c>
      <c r="Y1182" s="601">
        <f t="shared" si="229"/>
        <v>11500</v>
      </c>
      <c r="Z1182" s="602">
        <f t="shared" si="229"/>
        <v>0</v>
      </c>
      <c r="AA1182" s="601">
        <f t="shared" si="229"/>
        <v>0</v>
      </c>
      <c r="AB1182" s="602">
        <f t="shared" si="229"/>
        <v>0</v>
      </c>
      <c r="AC1182" s="601">
        <f t="shared" si="229"/>
        <v>0</v>
      </c>
      <c r="AD1182" s="602">
        <f t="shared" si="229"/>
        <v>0</v>
      </c>
      <c r="AE1182" s="601">
        <f t="shared" si="229"/>
        <v>0</v>
      </c>
      <c r="AF1182" s="602">
        <f t="shared" si="229"/>
        <v>0</v>
      </c>
      <c r="AG1182" s="601">
        <f t="shared" si="229"/>
        <v>0</v>
      </c>
      <c r="AH1182" s="602">
        <f t="shared" si="229"/>
        <v>0</v>
      </c>
      <c r="AI1182" s="601">
        <f t="shared" si="229"/>
        <v>0</v>
      </c>
    </row>
    <row r="1183" spans="2:35" ht="33.75" customHeight="1">
      <c r="B1183" s="649">
        <v>35802</v>
      </c>
      <c r="C1183" s="650" t="s">
        <v>3415</v>
      </c>
      <c r="D1183" s="333"/>
      <c r="E1183" s="917">
        <f>+E1184</f>
        <v>2</v>
      </c>
      <c r="F1183" s="333"/>
      <c r="G1183" s="333"/>
      <c r="H1183" s="333"/>
      <c r="I1183" s="599"/>
      <c r="J1183" s="599"/>
      <c r="K1183" s="600">
        <f>+K1184</f>
        <v>23000</v>
      </c>
      <c r="L1183" s="602">
        <f t="shared" si="228"/>
        <v>0</v>
      </c>
      <c r="M1183" s="601">
        <f t="shared" si="228"/>
        <v>0</v>
      </c>
      <c r="N1183" s="602">
        <f t="shared" ref="N1183:AI1183" si="230">SUM(N1184:N1184)</f>
        <v>0</v>
      </c>
      <c r="O1183" s="601">
        <f t="shared" si="230"/>
        <v>0</v>
      </c>
      <c r="P1183" s="602">
        <f t="shared" si="230"/>
        <v>0</v>
      </c>
      <c r="Q1183" s="601">
        <f t="shared" si="230"/>
        <v>0</v>
      </c>
      <c r="R1183" s="602">
        <f t="shared" si="230"/>
        <v>1</v>
      </c>
      <c r="S1183" s="601">
        <f t="shared" si="230"/>
        <v>11500</v>
      </c>
      <c r="T1183" s="602">
        <f t="shared" si="230"/>
        <v>0</v>
      </c>
      <c r="U1183" s="601">
        <f t="shared" si="230"/>
        <v>0</v>
      </c>
      <c r="V1183" s="602">
        <f t="shared" si="230"/>
        <v>0</v>
      </c>
      <c r="W1183" s="601">
        <f t="shared" si="230"/>
        <v>0</v>
      </c>
      <c r="X1183" s="602">
        <f t="shared" si="230"/>
        <v>1</v>
      </c>
      <c r="Y1183" s="601">
        <f t="shared" si="230"/>
        <v>11500</v>
      </c>
      <c r="Z1183" s="602">
        <f t="shared" si="230"/>
        <v>0</v>
      </c>
      <c r="AA1183" s="601">
        <f t="shared" si="230"/>
        <v>0</v>
      </c>
      <c r="AB1183" s="602">
        <f t="shared" si="230"/>
        <v>0</v>
      </c>
      <c r="AC1183" s="601">
        <f t="shared" si="230"/>
        <v>0</v>
      </c>
      <c r="AD1183" s="602">
        <f t="shared" si="230"/>
        <v>0</v>
      </c>
      <c r="AE1183" s="601">
        <f t="shared" si="230"/>
        <v>0</v>
      </c>
      <c r="AF1183" s="602">
        <f t="shared" si="230"/>
        <v>0</v>
      </c>
      <c r="AG1183" s="601">
        <f t="shared" si="230"/>
        <v>0</v>
      </c>
      <c r="AH1183" s="602">
        <f t="shared" si="230"/>
        <v>0</v>
      </c>
      <c r="AI1183" s="601">
        <f t="shared" si="230"/>
        <v>0</v>
      </c>
    </row>
    <row r="1184" spans="2:35" ht="33.75" customHeight="1">
      <c r="B1184" s="651"/>
      <c r="C1184" s="409" t="s">
        <v>3415</v>
      </c>
      <c r="D1184" s="370"/>
      <c r="E1184" s="925">
        <v>2</v>
      </c>
      <c r="F1184" s="370" t="s">
        <v>1763</v>
      </c>
      <c r="G1184" s="370" t="s">
        <v>2602</v>
      </c>
      <c r="H1184" s="370"/>
      <c r="I1184" s="580" t="s">
        <v>2700</v>
      </c>
      <c r="J1184" s="580">
        <v>11500</v>
      </c>
      <c r="K1184" s="600">
        <f>J1184*E1184</f>
        <v>23000</v>
      </c>
      <c r="L1184" s="602"/>
      <c r="M1184" s="619"/>
      <c r="N1184" s="602"/>
      <c r="O1184" s="619"/>
      <c r="P1184" s="376"/>
      <c r="Q1184" s="580"/>
      <c r="R1184" s="376">
        <v>1</v>
      </c>
      <c r="S1184" s="580">
        <v>11500</v>
      </c>
      <c r="T1184" s="376"/>
      <c r="U1184" s="580"/>
      <c r="V1184" s="376"/>
      <c r="W1184" s="580"/>
      <c r="X1184" s="376">
        <v>1</v>
      </c>
      <c r="Y1184" s="580">
        <v>11500</v>
      </c>
      <c r="Z1184" s="376"/>
      <c r="AA1184" s="580"/>
      <c r="AB1184" s="376"/>
      <c r="AC1184" s="580"/>
      <c r="AD1184" s="376"/>
      <c r="AE1184" s="580"/>
      <c r="AF1184" s="602"/>
      <c r="AG1184" s="619"/>
      <c r="AH1184" s="602"/>
      <c r="AI1184" s="619"/>
    </row>
    <row r="1185" spans="2:35">
      <c r="B1185" s="243"/>
      <c r="C1185" s="322"/>
      <c r="D1185" s="120"/>
      <c r="E1185" s="917"/>
      <c r="F1185" s="120"/>
      <c r="G1185" s="120"/>
      <c r="H1185" s="327"/>
      <c r="I1185" s="324"/>
      <c r="J1185" s="599"/>
      <c r="K1185" s="326"/>
      <c r="L1185" s="323"/>
      <c r="M1185" s="324"/>
      <c r="N1185" s="323"/>
      <c r="O1185" s="324"/>
      <c r="P1185" s="323"/>
      <c r="Q1185" s="324"/>
      <c r="R1185" s="323"/>
      <c r="S1185" s="324"/>
      <c r="T1185" s="323"/>
      <c r="U1185" s="324"/>
      <c r="V1185" s="323"/>
      <c r="W1185" s="324"/>
      <c r="X1185" s="323"/>
      <c r="Y1185" s="324"/>
      <c r="Z1185" s="323"/>
      <c r="AA1185" s="324"/>
      <c r="AB1185" s="323"/>
      <c r="AC1185" s="324"/>
      <c r="AD1185" s="323"/>
      <c r="AE1185" s="324"/>
      <c r="AF1185" s="323"/>
      <c r="AG1185" s="324"/>
      <c r="AH1185" s="323"/>
      <c r="AI1185" s="324"/>
    </row>
    <row r="1186" spans="2:35">
      <c r="B1186" s="243">
        <v>359</v>
      </c>
      <c r="C1186" s="322" t="s">
        <v>3416</v>
      </c>
      <c r="D1186" s="120"/>
      <c r="E1186" s="917">
        <f>+E1187</f>
        <v>0</v>
      </c>
      <c r="F1186" s="120"/>
      <c r="G1186" s="120"/>
      <c r="H1186" s="327"/>
      <c r="I1186" s="324"/>
      <c r="J1186" s="599"/>
      <c r="K1186" s="326">
        <f>+K1187</f>
        <v>0</v>
      </c>
      <c r="L1186" s="323">
        <f t="shared" ref="L1186:AI1187" si="231">+L1187</f>
        <v>0</v>
      </c>
      <c r="M1186" s="324">
        <f t="shared" si="231"/>
        <v>0</v>
      </c>
      <c r="N1186" s="323">
        <f t="shared" si="231"/>
        <v>0</v>
      </c>
      <c r="O1186" s="324">
        <f t="shared" si="231"/>
        <v>0</v>
      </c>
      <c r="P1186" s="323">
        <f t="shared" si="231"/>
        <v>0</v>
      </c>
      <c r="Q1186" s="324">
        <f t="shared" si="231"/>
        <v>0</v>
      </c>
      <c r="R1186" s="323">
        <f t="shared" si="231"/>
        <v>0</v>
      </c>
      <c r="S1186" s="324">
        <f t="shared" si="231"/>
        <v>0</v>
      </c>
      <c r="T1186" s="323">
        <f t="shared" si="231"/>
        <v>0</v>
      </c>
      <c r="U1186" s="324">
        <f t="shared" si="231"/>
        <v>0</v>
      </c>
      <c r="V1186" s="323">
        <f t="shared" si="231"/>
        <v>0</v>
      </c>
      <c r="W1186" s="324">
        <f t="shared" si="231"/>
        <v>0</v>
      </c>
      <c r="X1186" s="323">
        <f t="shared" si="231"/>
        <v>0</v>
      </c>
      <c r="Y1186" s="324">
        <f t="shared" si="231"/>
        <v>0</v>
      </c>
      <c r="Z1186" s="323">
        <f t="shared" si="231"/>
        <v>0</v>
      </c>
      <c r="AA1186" s="324">
        <f t="shared" si="231"/>
        <v>0</v>
      </c>
      <c r="AB1186" s="323">
        <f t="shared" si="231"/>
        <v>0</v>
      </c>
      <c r="AC1186" s="324">
        <f t="shared" si="231"/>
        <v>0</v>
      </c>
      <c r="AD1186" s="323">
        <f t="shared" si="231"/>
        <v>0</v>
      </c>
      <c r="AE1186" s="324">
        <f t="shared" si="231"/>
        <v>0</v>
      </c>
      <c r="AF1186" s="323">
        <f t="shared" si="231"/>
        <v>0</v>
      </c>
      <c r="AG1186" s="324">
        <f t="shared" si="231"/>
        <v>0</v>
      </c>
      <c r="AH1186" s="323">
        <f t="shared" si="231"/>
        <v>0</v>
      </c>
      <c r="AI1186" s="324">
        <f t="shared" si="231"/>
        <v>0</v>
      </c>
    </row>
    <row r="1187" spans="2:35">
      <c r="B1187" s="243">
        <v>35901</v>
      </c>
      <c r="C1187" s="322" t="s">
        <v>3417</v>
      </c>
      <c r="D1187" s="120"/>
      <c r="E1187" s="917">
        <f>SUM(E1188)</f>
        <v>0</v>
      </c>
      <c r="F1187" s="120"/>
      <c r="G1187" s="120"/>
      <c r="H1187" s="327"/>
      <c r="I1187" s="324"/>
      <c r="J1187" s="599"/>
      <c r="K1187" s="326">
        <f>SUM(K1188)</f>
        <v>0</v>
      </c>
      <c r="L1187" s="602">
        <f>+L1188</f>
        <v>0</v>
      </c>
      <c r="M1187" s="601">
        <f>+M1188</f>
        <v>0</v>
      </c>
      <c r="N1187" s="602">
        <f t="shared" si="231"/>
        <v>0</v>
      </c>
      <c r="O1187" s="601">
        <f t="shared" si="231"/>
        <v>0</v>
      </c>
      <c r="P1187" s="602">
        <f t="shared" si="231"/>
        <v>0</v>
      </c>
      <c r="Q1187" s="601">
        <f t="shared" si="231"/>
        <v>0</v>
      </c>
      <c r="R1187" s="602">
        <f t="shared" si="231"/>
        <v>0</v>
      </c>
      <c r="S1187" s="601">
        <f t="shared" si="231"/>
        <v>0</v>
      </c>
      <c r="T1187" s="602">
        <f t="shared" si="231"/>
        <v>0</v>
      </c>
      <c r="U1187" s="601">
        <f t="shared" si="231"/>
        <v>0</v>
      </c>
      <c r="V1187" s="602">
        <f t="shared" si="231"/>
        <v>0</v>
      </c>
      <c r="W1187" s="601">
        <f t="shared" si="231"/>
        <v>0</v>
      </c>
      <c r="X1187" s="602">
        <f t="shared" si="231"/>
        <v>0</v>
      </c>
      <c r="Y1187" s="601">
        <f t="shared" si="231"/>
        <v>0</v>
      </c>
      <c r="Z1187" s="602">
        <f t="shared" si="231"/>
        <v>0</v>
      </c>
      <c r="AA1187" s="601">
        <f t="shared" si="231"/>
        <v>0</v>
      </c>
      <c r="AB1187" s="602">
        <f t="shared" si="231"/>
        <v>0</v>
      </c>
      <c r="AC1187" s="601">
        <f t="shared" si="231"/>
        <v>0</v>
      </c>
      <c r="AD1187" s="602">
        <f t="shared" si="231"/>
        <v>0</v>
      </c>
      <c r="AE1187" s="601">
        <f t="shared" si="231"/>
        <v>0</v>
      </c>
      <c r="AF1187" s="602">
        <f t="shared" si="231"/>
        <v>0</v>
      </c>
      <c r="AG1187" s="601">
        <f t="shared" si="231"/>
        <v>0</v>
      </c>
      <c r="AH1187" s="602">
        <f t="shared" si="231"/>
        <v>0</v>
      </c>
      <c r="AI1187" s="601">
        <f t="shared" si="231"/>
        <v>0</v>
      </c>
    </row>
    <row r="1188" spans="2:35">
      <c r="B1188" s="623"/>
      <c r="C1188" s="609"/>
      <c r="D1188" s="609"/>
      <c r="E1188" s="925"/>
      <c r="F1188" s="529"/>
      <c r="G1188" s="529"/>
      <c r="H1188" s="610"/>
      <c r="I1188" s="808"/>
      <c r="J1188" s="530"/>
      <c r="K1188" s="600"/>
      <c r="L1188" s="376"/>
      <c r="M1188" s="611"/>
      <c r="N1188" s="376"/>
      <c r="O1188" s="612"/>
      <c r="P1188" s="376"/>
      <c r="Q1188" s="611"/>
      <c r="R1188" s="376"/>
      <c r="S1188" s="612"/>
      <c r="T1188" s="376"/>
      <c r="U1188" s="611"/>
      <c r="V1188" s="376"/>
      <c r="W1188" s="611"/>
      <c r="X1188" s="548"/>
      <c r="Y1188" s="612"/>
      <c r="Z1188" s="583"/>
      <c r="AA1188" s="652"/>
      <c r="AB1188" s="583"/>
      <c r="AC1188" s="652"/>
      <c r="AD1188" s="583"/>
      <c r="AE1188" s="652"/>
      <c r="AF1188" s="583"/>
      <c r="AG1188" s="652"/>
      <c r="AH1188" s="583"/>
      <c r="AI1188" s="652"/>
    </row>
    <row r="1189" spans="2:35">
      <c r="B1189" s="608"/>
      <c r="C1189" s="381"/>
      <c r="D1189" s="328"/>
      <c r="E1189" s="925"/>
      <c r="F1189" s="328"/>
      <c r="G1189" s="328"/>
      <c r="H1189" s="277"/>
      <c r="I1189" s="325"/>
      <c r="J1189" s="599"/>
      <c r="K1189" s="326"/>
      <c r="L1189" s="376"/>
      <c r="M1189" s="599"/>
      <c r="N1189" s="376"/>
      <c r="O1189" s="599"/>
      <c r="P1189" s="376"/>
      <c r="Q1189" s="599"/>
      <c r="R1189" s="376"/>
      <c r="S1189" s="599"/>
      <c r="T1189" s="376"/>
      <c r="U1189" s="599"/>
      <c r="V1189" s="376"/>
      <c r="W1189" s="599"/>
      <c r="X1189" s="376"/>
      <c r="Y1189" s="599"/>
      <c r="Z1189" s="376"/>
      <c r="AA1189" s="599"/>
      <c r="AB1189" s="376"/>
      <c r="AC1189" s="599"/>
      <c r="AD1189" s="376"/>
      <c r="AE1189" s="599"/>
      <c r="AF1189" s="376"/>
      <c r="AG1189" s="599"/>
      <c r="AH1189" s="376"/>
      <c r="AI1189" s="599"/>
    </row>
    <row r="1190" spans="2:35">
      <c r="B1190" s="243">
        <v>3600</v>
      </c>
      <c r="C1190" s="322" t="s">
        <v>1867</v>
      </c>
      <c r="D1190" s="336"/>
      <c r="E1190" s="917">
        <f>+E1191</f>
        <v>76</v>
      </c>
      <c r="F1190" s="120"/>
      <c r="G1190" s="120"/>
      <c r="H1190" s="327"/>
      <c r="I1190" s="324"/>
      <c r="J1190" s="599"/>
      <c r="K1190" s="326">
        <f>+K1191</f>
        <v>105658.1199968</v>
      </c>
      <c r="L1190" s="323">
        <f t="shared" ref="L1190:AA1191" si="232">+L1191</f>
        <v>0</v>
      </c>
      <c r="M1190" s="324">
        <f t="shared" si="232"/>
        <v>0</v>
      </c>
      <c r="N1190" s="323">
        <f t="shared" si="232"/>
        <v>0</v>
      </c>
      <c r="O1190" s="324">
        <f t="shared" si="232"/>
        <v>0</v>
      </c>
      <c r="P1190" s="323">
        <f t="shared" si="232"/>
        <v>0</v>
      </c>
      <c r="Q1190" s="324">
        <f t="shared" si="232"/>
        <v>0</v>
      </c>
      <c r="R1190" s="323">
        <f t="shared" si="232"/>
        <v>16</v>
      </c>
      <c r="S1190" s="324">
        <f t="shared" si="232"/>
        <v>8596</v>
      </c>
      <c r="T1190" s="323">
        <f t="shared" si="232"/>
        <v>0</v>
      </c>
      <c r="U1190" s="324">
        <f t="shared" si="232"/>
        <v>0</v>
      </c>
      <c r="V1190" s="323">
        <f t="shared" si="232"/>
        <v>14</v>
      </c>
      <c r="W1190" s="324">
        <f t="shared" si="232"/>
        <v>6393</v>
      </c>
      <c r="X1190" s="323">
        <f t="shared" si="232"/>
        <v>32</v>
      </c>
      <c r="Y1190" s="324">
        <f t="shared" si="232"/>
        <v>87015.1199968</v>
      </c>
      <c r="Z1190" s="323">
        <f t="shared" si="232"/>
        <v>0</v>
      </c>
      <c r="AA1190" s="324">
        <f t="shared" si="232"/>
        <v>0</v>
      </c>
      <c r="AB1190" s="323">
        <f t="shared" ref="AB1190:AI1191" si="233">+AB1191</f>
        <v>14</v>
      </c>
      <c r="AC1190" s="324">
        <f t="shared" si="233"/>
        <v>3654</v>
      </c>
      <c r="AD1190" s="323">
        <f t="shared" si="233"/>
        <v>0</v>
      </c>
      <c r="AE1190" s="324">
        <f t="shared" si="233"/>
        <v>0</v>
      </c>
      <c r="AF1190" s="323">
        <f t="shared" si="233"/>
        <v>0</v>
      </c>
      <c r="AG1190" s="324">
        <f t="shared" si="233"/>
        <v>0</v>
      </c>
      <c r="AH1190" s="323">
        <f t="shared" si="233"/>
        <v>0</v>
      </c>
      <c r="AI1190" s="324">
        <f t="shared" si="233"/>
        <v>0</v>
      </c>
    </row>
    <row r="1191" spans="2:35" ht="22.5">
      <c r="B1191" s="243">
        <v>361</v>
      </c>
      <c r="C1191" s="432" t="s">
        <v>3418</v>
      </c>
      <c r="D1191" s="336"/>
      <c r="E1191" s="917">
        <f>+E1192</f>
        <v>76</v>
      </c>
      <c r="F1191" s="120"/>
      <c r="G1191" s="120"/>
      <c r="H1191" s="327"/>
      <c r="I1191" s="324"/>
      <c r="J1191" s="599"/>
      <c r="K1191" s="326">
        <f>+K1192</f>
        <v>105658.1199968</v>
      </c>
      <c r="L1191" s="323">
        <f t="shared" si="232"/>
        <v>0</v>
      </c>
      <c r="M1191" s="324">
        <f t="shared" si="232"/>
        <v>0</v>
      </c>
      <c r="N1191" s="323">
        <f t="shared" si="232"/>
        <v>0</v>
      </c>
      <c r="O1191" s="324">
        <f t="shared" si="232"/>
        <v>0</v>
      </c>
      <c r="P1191" s="323">
        <f t="shared" si="232"/>
        <v>0</v>
      </c>
      <c r="Q1191" s="324">
        <f t="shared" si="232"/>
        <v>0</v>
      </c>
      <c r="R1191" s="323">
        <f t="shared" si="232"/>
        <v>16</v>
      </c>
      <c r="S1191" s="324">
        <f t="shared" si="232"/>
        <v>8596</v>
      </c>
      <c r="T1191" s="323">
        <f t="shared" si="232"/>
        <v>0</v>
      </c>
      <c r="U1191" s="324">
        <f t="shared" si="232"/>
        <v>0</v>
      </c>
      <c r="V1191" s="323">
        <f t="shared" si="232"/>
        <v>14</v>
      </c>
      <c r="W1191" s="324">
        <f t="shared" si="232"/>
        <v>6393</v>
      </c>
      <c r="X1191" s="323">
        <f t="shared" si="232"/>
        <v>32</v>
      </c>
      <c r="Y1191" s="324">
        <f t="shared" si="232"/>
        <v>87015.1199968</v>
      </c>
      <c r="Z1191" s="323">
        <f t="shared" si="232"/>
        <v>0</v>
      </c>
      <c r="AA1191" s="324">
        <f t="shared" si="232"/>
        <v>0</v>
      </c>
      <c r="AB1191" s="323">
        <f t="shared" si="233"/>
        <v>14</v>
      </c>
      <c r="AC1191" s="324">
        <f t="shared" si="233"/>
        <v>3654</v>
      </c>
      <c r="AD1191" s="323">
        <f t="shared" si="233"/>
        <v>0</v>
      </c>
      <c r="AE1191" s="324">
        <f t="shared" si="233"/>
        <v>0</v>
      </c>
      <c r="AF1191" s="323">
        <f t="shared" si="233"/>
        <v>0</v>
      </c>
      <c r="AG1191" s="324">
        <f t="shared" si="233"/>
        <v>0</v>
      </c>
      <c r="AH1191" s="323">
        <f t="shared" si="233"/>
        <v>0</v>
      </c>
      <c r="AI1191" s="324">
        <f t="shared" si="233"/>
        <v>0</v>
      </c>
    </row>
    <row r="1192" spans="2:35" ht="22.5">
      <c r="B1192" s="120">
        <v>36101</v>
      </c>
      <c r="C1192" s="432" t="s">
        <v>3418</v>
      </c>
      <c r="D1192" s="336"/>
      <c r="E1192" s="917">
        <f>SUM(E1193:E1204)</f>
        <v>76</v>
      </c>
      <c r="F1192" s="336"/>
      <c r="G1192" s="336"/>
      <c r="H1192" s="336"/>
      <c r="I1192" s="324"/>
      <c r="J1192" s="325"/>
      <c r="K1192" s="326">
        <f>SUM(K1193:K1204)</f>
        <v>105658.1199968</v>
      </c>
      <c r="L1192" s="323">
        <f t="shared" ref="L1192:AI1192" si="234">SUM(L1193:L1204)</f>
        <v>0</v>
      </c>
      <c r="M1192" s="324">
        <f t="shared" si="234"/>
        <v>0</v>
      </c>
      <c r="N1192" s="323">
        <f t="shared" si="234"/>
        <v>0</v>
      </c>
      <c r="O1192" s="324">
        <f t="shared" si="234"/>
        <v>0</v>
      </c>
      <c r="P1192" s="323">
        <f t="shared" si="234"/>
        <v>0</v>
      </c>
      <c r="Q1192" s="324">
        <f t="shared" si="234"/>
        <v>0</v>
      </c>
      <c r="R1192" s="323">
        <f t="shared" si="234"/>
        <v>16</v>
      </c>
      <c r="S1192" s="324">
        <f t="shared" si="234"/>
        <v>8596</v>
      </c>
      <c r="T1192" s="323">
        <f t="shared" si="234"/>
        <v>0</v>
      </c>
      <c r="U1192" s="324">
        <f t="shared" si="234"/>
        <v>0</v>
      </c>
      <c r="V1192" s="323">
        <f t="shared" si="234"/>
        <v>14</v>
      </c>
      <c r="W1192" s="324">
        <f t="shared" si="234"/>
        <v>6393</v>
      </c>
      <c r="X1192" s="323">
        <f t="shared" si="234"/>
        <v>32</v>
      </c>
      <c r="Y1192" s="324">
        <f t="shared" si="234"/>
        <v>87015.1199968</v>
      </c>
      <c r="Z1192" s="323">
        <f t="shared" si="234"/>
        <v>0</v>
      </c>
      <c r="AA1192" s="324">
        <f t="shared" si="234"/>
        <v>0</v>
      </c>
      <c r="AB1192" s="323">
        <f t="shared" si="234"/>
        <v>14</v>
      </c>
      <c r="AC1192" s="324">
        <f t="shared" si="234"/>
        <v>3654</v>
      </c>
      <c r="AD1192" s="323">
        <f t="shared" si="234"/>
        <v>0</v>
      </c>
      <c r="AE1192" s="324">
        <f t="shared" si="234"/>
        <v>0</v>
      </c>
      <c r="AF1192" s="323">
        <f t="shared" si="234"/>
        <v>0</v>
      </c>
      <c r="AG1192" s="324">
        <f t="shared" si="234"/>
        <v>0</v>
      </c>
      <c r="AH1192" s="323">
        <f t="shared" si="234"/>
        <v>0</v>
      </c>
      <c r="AI1192" s="324">
        <f t="shared" si="234"/>
        <v>0</v>
      </c>
    </row>
    <row r="1193" spans="2:35">
      <c r="B1193" s="605"/>
      <c r="C1193" s="653" t="s">
        <v>3419</v>
      </c>
      <c r="D1193" s="398"/>
      <c r="E1193" s="928">
        <v>4</v>
      </c>
      <c r="F1193" s="398" t="s">
        <v>11</v>
      </c>
      <c r="G1193" s="398" t="s">
        <v>2663</v>
      </c>
      <c r="H1193" s="606"/>
      <c r="I1193" s="402" t="s">
        <v>2487</v>
      </c>
      <c r="J1193" s="401">
        <v>1064.8799999999999</v>
      </c>
      <c r="K1193" s="326">
        <f t="shared" ref="K1193:K1203" si="235">J1193*E1193</f>
        <v>4259.5199999999995</v>
      </c>
      <c r="L1193" s="376"/>
      <c r="M1193" s="607"/>
      <c r="N1193" s="376"/>
      <c r="O1193" s="549"/>
      <c r="P1193" s="376"/>
      <c r="Q1193" s="607"/>
      <c r="R1193" s="548"/>
      <c r="S1193" s="549"/>
      <c r="T1193" s="376"/>
      <c r="U1193" s="607"/>
      <c r="V1193" s="376"/>
      <c r="W1193" s="607"/>
      <c r="X1193" s="450">
        <v>4</v>
      </c>
      <c r="Y1193" s="549">
        <f>(X1193*J1193)</f>
        <v>4259.5199999999995</v>
      </c>
      <c r="Z1193" s="548"/>
      <c r="AA1193" s="549"/>
      <c r="AB1193" s="548"/>
      <c r="AC1193" s="549"/>
      <c r="AD1193" s="548"/>
      <c r="AE1193" s="549"/>
      <c r="AF1193" s="548"/>
      <c r="AG1193" s="549"/>
      <c r="AH1193" s="548"/>
      <c r="AI1193" s="549"/>
    </row>
    <row r="1194" spans="2:35">
      <c r="B1194" s="605"/>
      <c r="C1194" s="653" t="s">
        <v>3420</v>
      </c>
      <c r="D1194" s="398"/>
      <c r="E1194" s="928">
        <v>4</v>
      </c>
      <c r="F1194" s="398" t="s">
        <v>11</v>
      </c>
      <c r="G1194" s="398" t="s">
        <v>2663</v>
      </c>
      <c r="H1194" s="606"/>
      <c r="I1194" s="402" t="s">
        <v>2487</v>
      </c>
      <c r="J1194" s="654">
        <v>9646.56</v>
      </c>
      <c r="K1194" s="326">
        <f t="shared" si="235"/>
        <v>38586.239999999998</v>
      </c>
      <c r="L1194" s="376"/>
      <c r="M1194" s="607"/>
      <c r="N1194" s="376"/>
      <c r="O1194" s="549"/>
      <c r="P1194" s="376"/>
      <c r="Q1194" s="607"/>
      <c r="R1194" s="548"/>
      <c r="S1194" s="549"/>
      <c r="T1194" s="376"/>
      <c r="U1194" s="607"/>
      <c r="V1194" s="376"/>
      <c r="W1194" s="607"/>
      <c r="X1194" s="450">
        <v>4</v>
      </c>
      <c r="Y1194" s="549">
        <f t="shared" ref="Y1194:Y1199" si="236">(X1194*J1194)</f>
        <v>38586.239999999998</v>
      </c>
      <c r="Z1194" s="548"/>
      <c r="AA1194" s="549"/>
      <c r="AB1194" s="548"/>
      <c r="AC1194" s="549"/>
      <c r="AD1194" s="548"/>
      <c r="AE1194" s="549"/>
      <c r="AF1194" s="548"/>
      <c r="AG1194" s="549"/>
      <c r="AH1194" s="548"/>
      <c r="AI1194" s="549"/>
    </row>
    <row r="1195" spans="2:35">
      <c r="B1195" s="605"/>
      <c r="C1195" s="653" t="s">
        <v>3421</v>
      </c>
      <c r="D1195" s="398"/>
      <c r="E1195" s="928">
        <v>4</v>
      </c>
      <c r="F1195" s="398" t="s">
        <v>11</v>
      </c>
      <c r="G1195" s="398" t="s">
        <v>2663</v>
      </c>
      <c r="H1195" s="606"/>
      <c r="I1195" s="402" t="s">
        <v>2487</v>
      </c>
      <c r="J1195" s="655">
        <v>5018.1699991999994</v>
      </c>
      <c r="K1195" s="326">
        <f t="shared" si="235"/>
        <v>20072.679996799998</v>
      </c>
      <c r="L1195" s="376"/>
      <c r="M1195" s="607"/>
      <c r="N1195" s="376"/>
      <c r="O1195" s="549"/>
      <c r="P1195" s="376"/>
      <c r="Q1195" s="607"/>
      <c r="R1195" s="548"/>
      <c r="S1195" s="549"/>
      <c r="T1195" s="376"/>
      <c r="U1195" s="607"/>
      <c r="V1195" s="376"/>
      <c r="W1195" s="607"/>
      <c r="X1195" s="450">
        <v>4</v>
      </c>
      <c r="Y1195" s="549">
        <f t="shared" si="236"/>
        <v>20072.679996799998</v>
      </c>
      <c r="Z1195" s="548"/>
      <c r="AA1195" s="549"/>
      <c r="AB1195" s="548"/>
      <c r="AC1195" s="549"/>
      <c r="AD1195" s="548"/>
      <c r="AE1195" s="549"/>
      <c r="AF1195" s="548"/>
      <c r="AG1195" s="549"/>
      <c r="AH1195" s="548"/>
      <c r="AI1195" s="549"/>
    </row>
    <row r="1196" spans="2:35">
      <c r="B1196" s="605"/>
      <c r="C1196" s="653" t="s">
        <v>3422</v>
      </c>
      <c r="D1196" s="398"/>
      <c r="E1196" s="928">
        <v>4</v>
      </c>
      <c r="F1196" s="398" t="s">
        <v>11</v>
      </c>
      <c r="G1196" s="398" t="s">
        <v>2663</v>
      </c>
      <c r="H1196" s="606"/>
      <c r="I1196" s="402" t="s">
        <v>2487</v>
      </c>
      <c r="J1196" s="655">
        <v>5018.1699991999994</v>
      </c>
      <c r="K1196" s="326">
        <f t="shared" si="235"/>
        <v>20072.679996799998</v>
      </c>
      <c r="L1196" s="376"/>
      <c r="M1196" s="607"/>
      <c r="N1196" s="376"/>
      <c r="O1196" s="549"/>
      <c r="P1196" s="376"/>
      <c r="Q1196" s="607"/>
      <c r="R1196" s="548"/>
      <c r="S1196" s="549"/>
      <c r="T1196" s="376"/>
      <c r="U1196" s="607"/>
      <c r="V1196" s="376"/>
      <c r="W1196" s="607"/>
      <c r="X1196" s="450">
        <v>4</v>
      </c>
      <c r="Y1196" s="549">
        <f t="shared" si="236"/>
        <v>20072.679996799998</v>
      </c>
      <c r="Z1196" s="548"/>
      <c r="AA1196" s="549"/>
      <c r="AB1196" s="548"/>
      <c r="AC1196" s="549"/>
      <c r="AD1196" s="548"/>
      <c r="AE1196" s="549"/>
      <c r="AF1196" s="548"/>
      <c r="AG1196" s="549"/>
      <c r="AH1196" s="548"/>
      <c r="AI1196" s="549"/>
    </row>
    <row r="1197" spans="2:35">
      <c r="B1197" s="605"/>
      <c r="C1197" s="653" t="s">
        <v>3423</v>
      </c>
      <c r="D1197" s="398"/>
      <c r="E1197" s="928">
        <v>8</v>
      </c>
      <c r="F1197" s="398" t="s">
        <v>11</v>
      </c>
      <c r="G1197" s="398" t="s">
        <v>2663</v>
      </c>
      <c r="H1197" s="606"/>
      <c r="I1197" s="402" t="s">
        <v>2487</v>
      </c>
      <c r="J1197" s="655">
        <v>272.00000160000002</v>
      </c>
      <c r="K1197" s="326">
        <f t="shared" si="235"/>
        <v>2176.0000128000001</v>
      </c>
      <c r="L1197" s="376"/>
      <c r="M1197" s="607"/>
      <c r="N1197" s="376"/>
      <c r="O1197" s="549"/>
      <c r="P1197" s="376"/>
      <c r="Q1197" s="607"/>
      <c r="R1197" s="548"/>
      <c r="S1197" s="549"/>
      <c r="T1197" s="376"/>
      <c r="U1197" s="607"/>
      <c r="V1197" s="376"/>
      <c r="W1197" s="607"/>
      <c r="X1197" s="450">
        <v>8</v>
      </c>
      <c r="Y1197" s="549">
        <f t="shared" si="236"/>
        <v>2176.0000128000001</v>
      </c>
      <c r="Z1197" s="548"/>
      <c r="AA1197" s="549"/>
      <c r="AB1197" s="548"/>
      <c r="AC1197" s="549"/>
      <c r="AD1197" s="548"/>
      <c r="AE1197" s="549"/>
      <c r="AF1197" s="548"/>
      <c r="AG1197" s="549"/>
      <c r="AH1197" s="548"/>
      <c r="AI1197" s="549"/>
    </row>
    <row r="1198" spans="2:35">
      <c r="B1198" s="605"/>
      <c r="C1198" s="653" t="s">
        <v>3424</v>
      </c>
      <c r="D1198" s="398"/>
      <c r="E1198" s="928">
        <v>4</v>
      </c>
      <c r="F1198" s="398" t="s">
        <v>11</v>
      </c>
      <c r="G1198" s="398" t="s">
        <v>2663</v>
      </c>
      <c r="H1198" s="606"/>
      <c r="I1198" s="402" t="s">
        <v>2487</v>
      </c>
      <c r="J1198" s="655">
        <v>230.99999879999999</v>
      </c>
      <c r="K1198" s="326">
        <f t="shared" si="235"/>
        <v>923.99999519999994</v>
      </c>
      <c r="L1198" s="376"/>
      <c r="M1198" s="607"/>
      <c r="N1198" s="376"/>
      <c r="O1198" s="549"/>
      <c r="P1198" s="376"/>
      <c r="Q1198" s="607"/>
      <c r="R1198" s="548"/>
      <c r="S1198" s="549"/>
      <c r="T1198" s="376"/>
      <c r="U1198" s="607"/>
      <c r="V1198" s="376"/>
      <c r="W1198" s="607"/>
      <c r="X1198" s="450">
        <v>4</v>
      </c>
      <c r="Y1198" s="549">
        <f t="shared" si="236"/>
        <v>923.99999519999994</v>
      </c>
      <c r="Z1198" s="548"/>
      <c r="AA1198" s="549"/>
      <c r="AB1198" s="548"/>
      <c r="AC1198" s="549"/>
      <c r="AD1198" s="548"/>
      <c r="AE1198" s="549"/>
      <c r="AF1198" s="548"/>
      <c r="AG1198" s="549"/>
      <c r="AH1198" s="548"/>
      <c r="AI1198" s="549"/>
    </row>
    <row r="1199" spans="2:35">
      <c r="B1199" s="605"/>
      <c r="C1199" s="653" t="s">
        <v>3425</v>
      </c>
      <c r="D1199" s="399"/>
      <c r="E1199" s="928">
        <v>4</v>
      </c>
      <c r="F1199" s="398" t="s">
        <v>11</v>
      </c>
      <c r="G1199" s="398" t="s">
        <v>2663</v>
      </c>
      <c r="H1199" s="617"/>
      <c r="I1199" s="402" t="s">
        <v>2487</v>
      </c>
      <c r="J1199" s="655">
        <v>230.99999879999999</v>
      </c>
      <c r="K1199" s="326">
        <f t="shared" si="235"/>
        <v>923.99999519999994</v>
      </c>
      <c r="L1199" s="376"/>
      <c r="M1199" s="607"/>
      <c r="N1199" s="376"/>
      <c r="O1199" s="549"/>
      <c r="P1199" s="376"/>
      <c r="Q1199" s="607"/>
      <c r="R1199" s="548"/>
      <c r="S1199" s="549"/>
      <c r="T1199" s="376"/>
      <c r="U1199" s="607"/>
      <c r="V1199" s="376"/>
      <c r="W1199" s="607"/>
      <c r="X1199" s="450">
        <v>4</v>
      </c>
      <c r="Y1199" s="549">
        <f t="shared" si="236"/>
        <v>923.99999519999994</v>
      </c>
      <c r="Z1199" s="548"/>
      <c r="AA1199" s="549"/>
      <c r="AB1199" s="548"/>
      <c r="AC1199" s="549"/>
      <c r="AD1199" s="548"/>
      <c r="AE1199" s="549"/>
      <c r="AF1199" s="548"/>
      <c r="AG1199" s="549"/>
      <c r="AH1199" s="548"/>
      <c r="AI1199" s="549"/>
    </row>
    <row r="1200" spans="2:35" ht="22.5">
      <c r="B1200" s="605"/>
      <c r="C1200" s="445" t="s">
        <v>3426</v>
      </c>
      <c r="D1200" s="350"/>
      <c r="E1200" s="925">
        <v>40</v>
      </c>
      <c r="F1200" s="350" t="s">
        <v>108</v>
      </c>
      <c r="G1200" s="350" t="s">
        <v>2540</v>
      </c>
      <c r="H1200" s="349"/>
      <c r="I1200" s="352" t="s">
        <v>3427</v>
      </c>
      <c r="J1200" s="613">
        <f>225*1.16</f>
        <v>261</v>
      </c>
      <c r="K1200" s="326">
        <f t="shared" si="235"/>
        <v>10440</v>
      </c>
      <c r="L1200" s="376"/>
      <c r="M1200" s="613"/>
      <c r="N1200" s="376"/>
      <c r="O1200" s="614"/>
      <c r="P1200" s="376"/>
      <c r="Q1200" s="613"/>
      <c r="R1200" s="376">
        <v>13</v>
      </c>
      <c r="S1200" s="614">
        <f>+J1200*R1200</f>
        <v>3393</v>
      </c>
      <c r="T1200" s="376"/>
      <c r="U1200" s="613"/>
      <c r="V1200" s="376">
        <v>13</v>
      </c>
      <c r="W1200" s="613">
        <f>+V1200*J1200</f>
        <v>3393</v>
      </c>
      <c r="X1200" s="548"/>
      <c r="Y1200" s="614"/>
      <c r="Z1200" s="548"/>
      <c r="AA1200" s="614"/>
      <c r="AB1200" s="548">
        <v>14</v>
      </c>
      <c r="AC1200" s="614">
        <f>+J1200*AB1200</f>
        <v>3654</v>
      </c>
      <c r="AD1200" s="548"/>
      <c r="AE1200" s="614"/>
      <c r="AF1200" s="548"/>
      <c r="AG1200" s="614"/>
      <c r="AH1200" s="548"/>
      <c r="AI1200" s="614"/>
    </row>
    <row r="1201" spans="2:35" ht="22.5">
      <c r="B1201" s="605"/>
      <c r="C1201" s="451" t="s">
        <v>3428</v>
      </c>
      <c r="D1201" s="350"/>
      <c r="E1201" s="925">
        <v>2</v>
      </c>
      <c r="F1201" s="350" t="s">
        <v>108</v>
      </c>
      <c r="G1201" s="350" t="s">
        <v>2540</v>
      </c>
      <c r="H1201" s="349"/>
      <c r="I1201" s="352" t="s">
        <v>3427</v>
      </c>
      <c r="J1201" s="613">
        <v>3000</v>
      </c>
      <c r="K1201" s="326">
        <f t="shared" si="235"/>
        <v>6000</v>
      </c>
      <c r="L1201" s="376"/>
      <c r="M1201" s="613"/>
      <c r="N1201" s="376"/>
      <c r="O1201" s="614"/>
      <c r="P1201" s="376"/>
      <c r="Q1201" s="613"/>
      <c r="R1201" s="376">
        <v>1</v>
      </c>
      <c r="S1201" s="614">
        <f>+J1201*R1201</f>
        <v>3000</v>
      </c>
      <c r="T1201" s="376"/>
      <c r="U1201" s="613"/>
      <c r="V1201" s="376">
        <v>1</v>
      </c>
      <c r="W1201" s="614">
        <f>+V1201*J1201</f>
        <v>3000</v>
      </c>
      <c r="X1201" s="548"/>
      <c r="Y1201" s="614"/>
      <c r="Z1201" s="376"/>
      <c r="AA1201" s="656"/>
      <c r="AB1201" s="548"/>
      <c r="AC1201" s="614"/>
      <c r="AD1201" s="548"/>
      <c r="AE1201" s="614"/>
      <c r="AF1201" s="548"/>
      <c r="AG1201" s="614"/>
      <c r="AH1201" s="548"/>
      <c r="AI1201" s="614"/>
    </row>
    <row r="1202" spans="2:35" ht="22.5">
      <c r="B1202" s="605"/>
      <c r="C1202" s="657" t="s">
        <v>3429</v>
      </c>
      <c r="D1202" s="350"/>
      <c r="E1202" s="928">
        <v>1</v>
      </c>
      <c r="F1202" s="350" t="s">
        <v>108</v>
      </c>
      <c r="G1202" s="350" t="s">
        <v>2540</v>
      </c>
      <c r="H1202" s="349"/>
      <c r="I1202" s="352" t="s">
        <v>3427</v>
      </c>
      <c r="J1202" s="614">
        <f>1532+36</f>
        <v>1568</v>
      </c>
      <c r="K1202" s="326">
        <f t="shared" si="235"/>
        <v>1568</v>
      </c>
      <c r="L1202" s="376"/>
      <c r="M1202" s="613"/>
      <c r="N1202" s="376"/>
      <c r="O1202" s="614"/>
      <c r="P1202" s="376"/>
      <c r="Q1202" s="613"/>
      <c r="R1202" s="548">
        <v>1</v>
      </c>
      <c r="S1202" s="614">
        <f>+R1202*J1202</f>
        <v>1568</v>
      </c>
      <c r="T1202" s="376"/>
      <c r="U1202" s="613"/>
      <c r="V1202" s="376"/>
      <c r="W1202" s="613"/>
      <c r="X1202" s="548"/>
      <c r="Y1202" s="614"/>
      <c r="Z1202" s="548"/>
      <c r="AA1202" s="614"/>
      <c r="AB1202" s="548"/>
      <c r="AC1202" s="614"/>
      <c r="AD1202" s="548"/>
      <c r="AE1202" s="614"/>
      <c r="AF1202" s="548"/>
      <c r="AG1202" s="614"/>
      <c r="AH1202" s="548"/>
      <c r="AI1202" s="614"/>
    </row>
    <row r="1203" spans="2:35" ht="22.5">
      <c r="B1203" s="605"/>
      <c r="C1203" s="657" t="s">
        <v>3430</v>
      </c>
      <c r="D1203" s="350"/>
      <c r="E1203" s="928">
        <v>1</v>
      </c>
      <c r="F1203" s="350" t="s">
        <v>108</v>
      </c>
      <c r="G1203" s="350" t="s">
        <v>2540</v>
      </c>
      <c r="H1203" s="349"/>
      <c r="I1203" s="352" t="s">
        <v>3427</v>
      </c>
      <c r="J1203" s="614">
        <v>635</v>
      </c>
      <c r="K1203" s="326">
        <f t="shared" si="235"/>
        <v>635</v>
      </c>
      <c r="L1203" s="376"/>
      <c r="M1203" s="613"/>
      <c r="N1203" s="376"/>
      <c r="O1203" s="614"/>
      <c r="P1203" s="376"/>
      <c r="Q1203" s="613"/>
      <c r="R1203" s="548">
        <v>1</v>
      </c>
      <c r="S1203" s="614">
        <f>+R1203*J1203</f>
        <v>635</v>
      </c>
      <c r="T1203" s="376"/>
      <c r="U1203" s="613"/>
      <c r="V1203" s="376"/>
      <c r="W1203" s="613"/>
      <c r="X1203" s="548"/>
      <c r="Y1203" s="614"/>
      <c r="Z1203" s="548"/>
      <c r="AA1203" s="614"/>
      <c r="AB1203" s="548"/>
      <c r="AC1203" s="614"/>
      <c r="AD1203" s="548"/>
      <c r="AE1203" s="614"/>
      <c r="AF1203" s="548"/>
      <c r="AG1203" s="614"/>
      <c r="AH1203" s="548"/>
      <c r="AI1203" s="614"/>
    </row>
    <row r="1204" spans="2:35">
      <c r="B1204" s="605"/>
      <c r="C1204" s="653"/>
      <c r="D1204" s="399"/>
      <c r="E1204" s="928"/>
      <c r="F1204" s="398"/>
      <c r="G1204" s="398"/>
      <c r="H1204" s="617"/>
      <c r="I1204" s="402"/>
      <c r="J1204" s="655"/>
      <c r="K1204" s="326"/>
      <c r="L1204" s="376"/>
      <c r="M1204" s="607"/>
      <c r="N1204" s="376"/>
      <c r="O1204" s="549"/>
      <c r="P1204" s="376"/>
      <c r="Q1204" s="607"/>
      <c r="R1204" s="548"/>
      <c r="S1204" s="549"/>
      <c r="T1204" s="376"/>
      <c r="U1204" s="607"/>
      <c r="V1204" s="376"/>
      <c r="W1204" s="607"/>
      <c r="X1204" s="450"/>
      <c r="Y1204" s="549"/>
      <c r="Z1204" s="548"/>
      <c r="AA1204" s="549"/>
      <c r="AB1204" s="548"/>
      <c r="AC1204" s="549"/>
      <c r="AD1204" s="548"/>
      <c r="AE1204" s="549"/>
      <c r="AF1204" s="548"/>
      <c r="AG1204" s="549"/>
      <c r="AH1204" s="548"/>
      <c r="AI1204" s="549"/>
    </row>
    <row r="1205" spans="2:35">
      <c r="B1205" s="608"/>
      <c r="C1205" s="658"/>
      <c r="D1205" s="328"/>
      <c r="E1205" s="925"/>
      <c r="F1205" s="328"/>
      <c r="G1205" s="328"/>
      <c r="H1205" s="277"/>
      <c r="I1205" s="325"/>
      <c r="J1205" s="659"/>
      <c r="K1205" s="326"/>
      <c r="L1205" s="376"/>
      <c r="M1205" s="599"/>
      <c r="N1205" s="376"/>
      <c r="O1205" s="241"/>
      <c r="P1205" s="376"/>
      <c r="Q1205" s="599"/>
      <c r="R1205" s="548"/>
      <c r="S1205" s="241"/>
      <c r="T1205" s="376"/>
      <c r="U1205" s="599"/>
      <c r="V1205" s="376"/>
      <c r="W1205" s="599"/>
      <c r="X1205" s="548"/>
      <c r="Y1205" s="241"/>
      <c r="Z1205" s="548"/>
      <c r="AA1205" s="241"/>
      <c r="AB1205" s="548"/>
      <c r="AC1205" s="241"/>
      <c r="AD1205" s="548"/>
      <c r="AE1205" s="241"/>
      <c r="AF1205" s="548"/>
      <c r="AG1205" s="241"/>
      <c r="AH1205" s="548"/>
      <c r="AI1205" s="241"/>
    </row>
    <row r="1206" spans="2:35">
      <c r="B1206" s="243">
        <v>3700</v>
      </c>
      <c r="C1206" s="322" t="s">
        <v>1885</v>
      </c>
      <c r="D1206" s="120"/>
      <c r="E1206" s="917">
        <f>+E1207+E1211+E1215+E1240</f>
        <v>990</v>
      </c>
      <c r="F1206" s="120"/>
      <c r="G1206" s="120"/>
      <c r="H1206" s="327"/>
      <c r="I1206" s="324"/>
      <c r="J1206" s="659"/>
      <c r="K1206" s="326">
        <f t="shared" ref="K1206:AI1206" si="237">+K1207+K1211+K1215+K1240</f>
        <v>0</v>
      </c>
      <c r="L1206" s="323">
        <f t="shared" si="237"/>
        <v>0</v>
      </c>
      <c r="M1206" s="324">
        <f t="shared" si="237"/>
        <v>0</v>
      </c>
      <c r="N1206" s="323">
        <f t="shared" si="237"/>
        <v>0</v>
      </c>
      <c r="O1206" s="324">
        <f t="shared" si="237"/>
        <v>0</v>
      </c>
      <c r="P1206" s="323">
        <f t="shared" si="237"/>
        <v>0</v>
      </c>
      <c r="Q1206" s="324">
        <f t="shared" si="237"/>
        <v>0</v>
      </c>
      <c r="R1206" s="323">
        <f t="shared" si="237"/>
        <v>0</v>
      </c>
      <c r="S1206" s="324">
        <f t="shared" si="237"/>
        <v>0</v>
      </c>
      <c r="T1206" s="323">
        <f t="shared" si="237"/>
        <v>0</v>
      </c>
      <c r="U1206" s="324">
        <f t="shared" si="237"/>
        <v>0</v>
      </c>
      <c r="V1206" s="323">
        <f t="shared" si="237"/>
        <v>0</v>
      </c>
      <c r="W1206" s="324">
        <f t="shared" si="237"/>
        <v>0</v>
      </c>
      <c r="X1206" s="323">
        <f t="shared" si="237"/>
        <v>0</v>
      </c>
      <c r="Y1206" s="324">
        <f t="shared" si="237"/>
        <v>0</v>
      </c>
      <c r="Z1206" s="323">
        <f t="shared" si="237"/>
        <v>0</v>
      </c>
      <c r="AA1206" s="324">
        <f t="shared" si="237"/>
        <v>0</v>
      </c>
      <c r="AB1206" s="323">
        <f t="shared" si="237"/>
        <v>0</v>
      </c>
      <c r="AC1206" s="324">
        <f t="shared" si="237"/>
        <v>0</v>
      </c>
      <c r="AD1206" s="323">
        <f t="shared" si="237"/>
        <v>0</v>
      </c>
      <c r="AE1206" s="324">
        <f t="shared" si="237"/>
        <v>0</v>
      </c>
      <c r="AF1206" s="323">
        <f t="shared" si="237"/>
        <v>0</v>
      </c>
      <c r="AG1206" s="324">
        <f t="shared" si="237"/>
        <v>0</v>
      </c>
      <c r="AH1206" s="323">
        <f t="shared" si="237"/>
        <v>0</v>
      </c>
      <c r="AI1206" s="324">
        <f t="shared" si="237"/>
        <v>0</v>
      </c>
    </row>
    <row r="1207" spans="2:35">
      <c r="B1207" s="243">
        <v>371</v>
      </c>
      <c r="C1207" s="322" t="s">
        <v>1886</v>
      </c>
      <c r="D1207" s="120"/>
      <c r="E1207" s="917">
        <f>+E1208</f>
        <v>4</v>
      </c>
      <c r="F1207" s="120"/>
      <c r="G1207" s="120"/>
      <c r="H1207" s="327"/>
      <c r="I1207" s="324"/>
      <c r="J1207" s="659"/>
      <c r="K1207" s="326">
        <f>+K1208</f>
        <v>0</v>
      </c>
      <c r="L1207" s="323">
        <f t="shared" ref="L1207:AA1208" si="238">+L1208</f>
        <v>0</v>
      </c>
      <c r="M1207" s="324">
        <f t="shared" si="238"/>
        <v>0</v>
      </c>
      <c r="N1207" s="323">
        <f t="shared" si="238"/>
        <v>0</v>
      </c>
      <c r="O1207" s="324">
        <f t="shared" si="238"/>
        <v>0</v>
      </c>
      <c r="P1207" s="323">
        <f t="shared" si="238"/>
        <v>0</v>
      </c>
      <c r="Q1207" s="324">
        <f t="shared" si="238"/>
        <v>0</v>
      </c>
      <c r="R1207" s="323">
        <f t="shared" si="238"/>
        <v>0</v>
      </c>
      <c r="S1207" s="324">
        <f t="shared" si="238"/>
        <v>0</v>
      </c>
      <c r="T1207" s="323">
        <f t="shared" si="238"/>
        <v>0</v>
      </c>
      <c r="U1207" s="324">
        <f t="shared" si="238"/>
        <v>0</v>
      </c>
      <c r="V1207" s="323">
        <f t="shared" si="238"/>
        <v>0</v>
      </c>
      <c r="W1207" s="324">
        <f t="shared" si="238"/>
        <v>0</v>
      </c>
      <c r="X1207" s="323">
        <f t="shared" si="238"/>
        <v>0</v>
      </c>
      <c r="Y1207" s="324">
        <f t="shared" si="238"/>
        <v>0</v>
      </c>
      <c r="Z1207" s="323">
        <f t="shared" si="238"/>
        <v>0</v>
      </c>
      <c r="AA1207" s="324">
        <f t="shared" si="238"/>
        <v>0</v>
      </c>
      <c r="AB1207" s="323">
        <f t="shared" ref="AB1207:AI1208" si="239">+AB1208</f>
        <v>0</v>
      </c>
      <c r="AC1207" s="324">
        <f t="shared" si="239"/>
        <v>0</v>
      </c>
      <c r="AD1207" s="323">
        <f t="shared" si="239"/>
        <v>0</v>
      </c>
      <c r="AE1207" s="324">
        <f t="shared" si="239"/>
        <v>0</v>
      </c>
      <c r="AF1207" s="323">
        <f t="shared" si="239"/>
        <v>0</v>
      </c>
      <c r="AG1207" s="324">
        <f t="shared" si="239"/>
        <v>0</v>
      </c>
      <c r="AH1207" s="323">
        <f t="shared" si="239"/>
        <v>0</v>
      </c>
      <c r="AI1207" s="324">
        <f t="shared" si="239"/>
        <v>0</v>
      </c>
    </row>
    <row r="1208" spans="2:35">
      <c r="B1208" s="243">
        <v>37101</v>
      </c>
      <c r="C1208" s="322" t="s">
        <v>1886</v>
      </c>
      <c r="D1208" s="120"/>
      <c r="E1208" s="917">
        <f>+E1209</f>
        <v>4</v>
      </c>
      <c r="F1208" s="120"/>
      <c r="G1208" s="120"/>
      <c r="H1208" s="327"/>
      <c r="I1208" s="324"/>
      <c r="J1208" s="659"/>
      <c r="K1208" s="326">
        <f>+K1209</f>
        <v>0</v>
      </c>
      <c r="L1208" s="323">
        <f t="shared" si="238"/>
        <v>0</v>
      </c>
      <c r="M1208" s="324">
        <f t="shared" si="238"/>
        <v>0</v>
      </c>
      <c r="N1208" s="323">
        <f t="shared" si="238"/>
        <v>0</v>
      </c>
      <c r="O1208" s="324">
        <f t="shared" si="238"/>
        <v>0</v>
      </c>
      <c r="P1208" s="323">
        <f t="shared" si="238"/>
        <v>0</v>
      </c>
      <c r="Q1208" s="324">
        <f t="shared" si="238"/>
        <v>0</v>
      </c>
      <c r="R1208" s="323"/>
      <c r="S1208" s="324">
        <f t="shared" si="238"/>
        <v>0</v>
      </c>
      <c r="T1208" s="323">
        <f t="shared" si="238"/>
        <v>0</v>
      </c>
      <c r="U1208" s="324">
        <f t="shared" si="238"/>
        <v>0</v>
      </c>
      <c r="V1208" s="323">
        <f t="shared" si="238"/>
        <v>0</v>
      </c>
      <c r="W1208" s="324">
        <f t="shared" si="238"/>
        <v>0</v>
      </c>
      <c r="X1208" s="323">
        <f t="shared" si="238"/>
        <v>0</v>
      </c>
      <c r="Y1208" s="324">
        <f t="shared" si="238"/>
        <v>0</v>
      </c>
      <c r="Z1208" s="323">
        <f t="shared" si="238"/>
        <v>0</v>
      </c>
      <c r="AA1208" s="324">
        <f t="shared" si="238"/>
        <v>0</v>
      </c>
      <c r="AB1208" s="323">
        <f t="shared" si="239"/>
        <v>0</v>
      </c>
      <c r="AC1208" s="324">
        <f t="shared" si="239"/>
        <v>0</v>
      </c>
      <c r="AD1208" s="323">
        <f t="shared" si="239"/>
        <v>0</v>
      </c>
      <c r="AE1208" s="324">
        <f t="shared" si="239"/>
        <v>0</v>
      </c>
      <c r="AF1208" s="323">
        <f t="shared" si="239"/>
        <v>0</v>
      </c>
      <c r="AG1208" s="324">
        <f t="shared" si="239"/>
        <v>0</v>
      </c>
      <c r="AH1208" s="323">
        <f t="shared" si="239"/>
        <v>0</v>
      </c>
      <c r="AI1208" s="324">
        <f t="shared" si="239"/>
        <v>0</v>
      </c>
    </row>
    <row r="1209" spans="2:35" ht="22.5">
      <c r="B1209" s="623"/>
      <c r="C1209" s="660" t="s">
        <v>3431</v>
      </c>
      <c r="D1209" s="360"/>
      <c r="E1209" s="925">
        <v>4</v>
      </c>
      <c r="F1209" s="360" t="s">
        <v>648</v>
      </c>
      <c r="G1209" s="360" t="s">
        <v>3256</v>
      </c>
      <c r="H1209" s="553"/>
      <c r="I1209" s="363" t="s">
        <v>2559</v>
      </c>
      <c r="J1209" s="580">
        <v>5500</v>
      </c>
      <c r="K1209" s="326">
        <v>0</v>
      </c>
      <c r="L1209" s="376"/>
      <c r="M1209" s="580"/>
      <c r="N1209" s="376"/>
      <c r="O1209" s="582"/>
      <c r="P1209" s="376"/>
      <c r="Q1209" s="580"/>
      <c r="R1209" s="548"/>
      <c r="S1209" s="582">
        <f>+J1209*R1209</f>
        <v>0</v>
      </c>
      <c r="T1209" s="376"/>
      <c r="U1209" s="580"/>
      <c r="V1209" s="376"/>
      <c r="W1209" s="580"/>
      <c r="X1209" s="548"/>
      <c r="Y1209" s="582"/>
      <c r="Z1209" s="548"/>
      <c r="AA1209" s="582"/>
      <c r="AB1209" s="548"/>
      <c r="AC1209" s="582"/>
      <c r="AD1209" s="548"/>
      <c r="AE1209" s="582"/>
      <c r="AF1209" s="548"/>
      <c r="AG1209" s="582"/>
      <c r="AH1209" s="548"/>
      <c r="AI1209" s="582"/>
    </row>
    <row r="1210" spans="2:35">
      <c r="B1210" s="243"/>
      <c r="C1210" s="660"/>
      <c r="D1210" s="360"/>
      <c r="E1210" s="925"/>
      <c r="F1210" s="360"/>
      <c r="G1210" s="360"/>
      <c r="H1210" s="553"/>
      <c r="I1210" s="325"/>
      <c r="J1210" s="599"/>
      <c r="K1210" s="326"/>
      <c r="L1210" s="376"/>
      <c r="M1210" s="599"/>
      <c r="N1210" s="376"/>
      <c r="O1210" s="241"/>
      <c r="P1210" s="376"/>
      <c r="Q1210" s="599"/>
      <c r="R1210" s="548"/>
      <c r="S1210" s="241"/>
      <c r="T1210" s="376"/>
      <c r="U1210" s="599"/>
      <c r="V1210" s="376"/>
      <c r="W1210" s="599"/>
      <c r="X1210" s="548"/>
      <c r="Y1210" s="241"/>
      <c r="Z1210" s="548"/>
      <c r="AA1210" s="241"/>
      <c r="AB1210" s="548"/>
      <c r="AC1210" s="241"/>
      <c r="AD1210" s="548"/>
      <c r="AE1210" s="241"/>
      <c r="AF1210" s="548"/>
      <c r="AG1210" s="241"/>
      <c r="AH1210" s="548"/>
      <c r="AI1210" s="241"/>
    </row>
    <row r="1211" spans="2:35">
      <c r="B1211" s="243">
        <v>372</v>
      </c>
      <c r="C1211" s="322" t="s">
        <v>3432</v>
      </c>
      <c r="D1211" s="120"/>
      <c r="E1211" s="917">
        <f>+E1212</f>
        <v>6</v>
      </c>
      <c r="F1211" s="120"/>
      <c r="G1211" s="120"/>
      <c r="H1211" s="327"/>
      <c r="I1211" s="324"/>
      <c r="J1211" s="659"/>
      <c r="K1211" s="326">
        <f>+K1212</f>
        <v>0</v>
      </c>
      <c r="L1211" s="323">
        <f t="shared" ref="L1211:AA1212" si="240">+L1212</f>
        <v>0</v>
      </c>
      <c r="M1211" s="324">
        <f t="shared" si="240"/>
        <v>0</v>
      </c>
      <c r="N1211" s="323">
        <f t="shared" si="240"/>
        <v>0</v>
      </c>
      <c r="O1211" s="324">
        <f t="shared" si="240"/>
        <v>0</v>
      </c>
      <c r="P1211" s="323">
        <f t="shared" si="240"/>
        <v>0</v>
      </c>
      <c r="Q1211" s="324">
        <f t="shared" si="240"/>
        <v>0</v>
      </c>
      <c r="R1211" s="323">
        <f t="shared" si="240"/>
        <v>0</v>
      </c>
      <c r="S1211" s="324">
        <f t="shared" si="240"/>
        <v>0</v>
      </c>
      <c r="T1211" s="323">
        <f t="shared" si="240"/>
        <v>0</v>
      </c>
      <c r="U1211" s="324">
        <f t="shared" si="240"/>
        <v>0</v>
      </c>
      <c r="V1211" s="323">
        <f t="shared" si="240"/>
        <v>0</v>
      </c>
      <c r="W1211" s="324">
        <f t="shared" si="240"/>
        <v>0</v>
      </c>
      <c r="X1211" s="323">
        <f t="shared" si="240"/>
        <v>0</v>
      </c>
      <c r="Y1211" s="324">
        <f t="shared" si="240"/>
        <v>0</v>
      </c>
      <c r="Z1211" s="323">
        <f t="shared" si="240"/>
        <v>0</v>
      </c>
      <c r="AA1211" s="324">
        <f t="shared" si="240"/>
        <v>0</v>
      </c>
      <c r="AB1211" s="323">
        <f t="shared" ref="AB1211:AI1212" si="241">+AB1212</f>
        <v>0</v>
      </c>
      <c r="AC1211" s="324">
        <f t="shared" si="241"/>
        <v>0</v>
      </c>
      <c r="AD1211" s="323">
        <f t="shared" si="241"/>
        <v>0</v>
      </c>
      <c r="AE1211" s="324">
        <f t="shared" si="241"/>
        <v>0</v>
      </c>
      <c r="AF1211" s="323">
        <f t="shared" si="241"/>
        <v>0</v>
      </c>
      <c r="AG1211" s="324">
        <f t="shared" si="241"/>
        <v>0</v>
      </c>
      <c r="AH1211" s="323">
        <f t="shared" si="241"/>
        <v>0</v>
      </c>
      <c r="AI1211" s="324">
        <f t="shared" si="241"/>
        <v>0</v>
      </c>
    </row>
    <row r="1212" spans="2:35">
      <c r="B1212" s="243">
        <v>37201</v>
      </c>
      <c r="C1212" s="322" t="s">
        <v>3432</v>
      </c>
      <c r="D1212" s="120"/>
      <c r="E1212" s="917">
        <f>+E1213</f>
        <v>6</v>
      </c>
      <c r="F1212" s="120"/>
      <c r="G1212" s="120"/>
      <c r="H1212" s="327"/>
      <c r="I1212" s="324"/>
      <c r="J1212" s="659"/>
      <c r="K1212" s="326">
        <f>+K1213</f>
        <v>0</v>
      </c>
      <c r="L1212" s="323">
        <f t="shared" si="240"/>
        <v>0</v>
      </c>
      <c r="M1212" s="324">
        <f t="shared" si="240"/>
        <v>0</v>
      </c>
      <c r="N1212" s="323">
        <f t="shared" si="240"/>
        <v>0</v>
      </c>
      <c r="O1212" s="324">
        <f t="shared" si="240"/>
        <v>0</v>
      </c>
      <c r="P1212" s="323">
        <f t="shared" si="240"/>
        <v>0</v>
      </c>
      <c r="Q1212" s="324">
        <f t="shared" si="240"/>
        <v>0</v>
      </c>
      <c r="R1212" s="323">
        <f t="shared" si="240"/>
        <v>0</v>
      </c>
      <c r="S1212" s="324">
        <f t="shared" si="240"/>
        <v>0</v>
      </c>
      <c r="T1212" s="323">
        <f t="shared" si="240"/>
        <v>0</v>
      </c>
      <c r="U1212" s="324">
        <f t="shared" si="240"/>
        <v>0</v>
      </c>
      <c r="V1212" s="323">
        <f t="shared" si="240"/>
        <v>0</v>
      </c>
      <c r="W1212" s="324">
        <f t="shared" si="240"/>
        <v>0</v>
      </c>
      <c r="X1212" s="323">
        <f t="shared" si="240"/>
        <v>0</v>
      </c>
      <c r="Y1212" s="324">
        <f t="shared" si="240"/>
        <v>0</v>
      </c>
      <c r="Z1212" s="323">
        <f t="shared" si="240"/>
        <v>0</v>
      </c>
      <c r="AA1212" s="324">
        <f t="shared" si="240"/>
        <v>0</v>
      </c>
      <c r="AB1212" s="323">
        <f t="shared" si="241"/>
        <v>0</v>
      </c>
      <c r="AC1212" s="324">
        <f t="shared" si="241"/>
        <v>0</v>
      </c>
      <c r="AD1212" s="323">
        <f t="shared" si="241"/>
        <v>0</v>
      </c>
      <c r="AE1212" s="324">
        <f t="shared" si="241"/>
        <v>0</v>
      </c>
      <c r="AF1212" s="323">
        <f t="shared" si="241"/>
        <v>0</v>
      </c>
      <c r="AG1212" s="324">
        <f t="shared" si="241"/>
        <v>0</v>
      </c>
      <c r="AH1212" s="323">
        <f t="shared" si="241"/>
        <v>0</v>
      </c>
      <c r="AI1212" s="324">
        <f t="shared" si="241"/>
        <v>0</v>
      </c>
    </row>
    <row r="1213" spans="2:35" ht="22.5">
      <c r="B1213" s="623"/>
      <c r="C1213" s="660" t="s">
        <v>3433</v>
      </c>
      <c r="D1213" s="360"/>
      <c r="E1213" s="925">
        <v>6</v>
      </c>
      <c r="F1213" s="360" t="s">
        <v>648</v>
      </c>
      <c r="G1213" s="360" t="s">
        <v>3256</v>
      </c>
      <c r="H1213" s="553"/>
      <c r="I1213" s="363" t="s">
        <v>2559</v>
      </c>
      <c r="J1213" s="589">
        <v>900</v>
      </c>
      <c r="K1213" s="326"/>
      <c r="L1213" s="376"/>
      <c r="M1213" s="580"/>
      <c r="N1213" s="376"/>
      <c r="O1213" s="580"/>
      <c r="P1213" s="376"/>
      <c r="Q1213" s="580"/>
      <c r="R1213" s="376">
        <v>0</v>
      </c>
      <c r="S1213" s="582">
        <f>+J1213*R1213</f>
        <v>0</v>
      </c>
      <c r="T1213" s="376"/>
      <c r="U1213" s="580"/>
      <c r="V1213" s="376"/>
      <c r="W1213" s="580"/>
      <c r="X1213" s="376"/>
      <c r="Y1213" s="580"/>
      <c r="Z1213" s="376"/>
      <c r="AA1213" s="580"/>
      <c r="AB1213" s="376"/>
      <c r="AC1213" s="580"/>
      <c r="AD1213" s="376"/>
      <c r="AE1213" s="580"/>
      <c r="AF1213" s="376"/>
      <c r="AG1213" s="580"/>
      <c r="AH1213" s="376"/>
      <c r="AI1213" s="580"/>
    </row>
    <row r="1214" spans="2:35">
      <c r="B1214" s="243"/>
      <c r="C1214" s="322"/>
      <c r="D1214" s="120"/>
      <c r="E1214" s="917"/>
      <c r="F1214" s="120"/>
      <c r="G1214" s="120"/>
      <c r="H1214" s="327"/>
      <c r="I1214" s="324"/>
      <c r="J1214" s="659"/>
      <c r="K1214" s="326"/>
      <c r="L1214" s="323"/>
      <c r="M1214" s="324"/>
      <c r="N1214" s="323"/>
      <c r="O1214" s="324"/>
      <c r="P1214" s="323"/>
      <c r="Q1214" s="324"/>
      <c r="R1214" s="323"/>
      <c r="S1214" s="324"/>
      <c r="T1214" s="323"/>
      <c r="U1214" s="324"/>
      <c r="V1214" s="323"/>
      <c r="W1214" s="324"/>
      <c r="X1214" s="323"/>
      <c r="Y1214" s="324"/>
      <c r="Z1214" s="323"/>
      <c r="AA1214" s="324"/>
      <c r="AB1214" s="323"/>
      <c r="AC1214" s="324"/>
      <c r="AD1214" s="323"/>
      <c r="AE1214" s="324"/>
      <c r="AF1214" s="323"/>
      <c r="AG1214" s="324"/>
      <c r="AH1214" s="323"/>
      <c r="AI1214" s="324"/>
    </row>
    <row r="1215" spans="2:35">
      <c r="B1215" s="243">
        <v>375</v>
      </c>
      <c r="C1215" s="322" t="s">
        <v>1888</v>
      </c>
      <c r="D1215" s="120"/>
      <c r="E1215" s="917">
        <f>+E1216</f>
        <v>757</v>
      </c>
      <c r="F1215" s="120"/>
      <c r="G1215" s="120"/>
      <c r="H1215" s="327"/>
      <c r="I1215" s="324"/>
      <c r="J1215" s="659"/>
      <c r="K1215" s="326">
        <f>+K1216</f>
        <v>0</v>
      </c>
      <c r="L1215" s="323">
        <f t="shared" ref="L1215:AI1215" si="242">+L1216</f>
        <v>0</v>
      </c>
      <c r="M1215" s="324">
        <f t="shared" si="242"/>
        <v>0</v>
      </c>
      <c r="N1215" s="323">
        <f t="shared" si="242"/>
        <v>0</v>
      </c>
      <c r="O1215" s="324">
        <f t="shared" si="242"/>
        <v>0</v>
      </c>
      <c r="P1215" s="323">
        <f t="shared" si="242"/>
        <v>0</v>
      </c>
      <c r="Q1215" s="324">
        <f t="shared" si="242"/>
        <v>0</v>
      </c>
      <c r="R1215" s="323">
        <f t="shared" si="242"/>
        <v>0</v>
      </c>
      <c r="S1215" s="324">
        <f t="shared" si="242"/>
        <v>0</v>
      </c>
      <c r="T1215" s="323">
        <f t="shared" si="242"/>
        <v>0</v>
      </c>
      <c r="U1215" s="324">
        <f t="shared" si="242"/>
        <v>0</v>
      </c>
      <c r="V1215" s="323">
        <f t="shared" si="242"/>
        <v>0</v>
      </c>
      <c r="W1215" s="324">
        <f t="shared" si="242"/>
        <v>0</v>
      </c>
      <c r="X1215" s="323">
        <f t="shared" si="242"/>
        <v>0</v>
      </c>
      <c r="Y1215" s="324">
        <f t="shared" si="242"/>
        <v>0</v>
      </c>
      <c r="Z1215" s="323">
        <f t="shared" si="242"/>
        <v>0</v>
      </c>
      <c r="AA1215" s="324">
        <f t="shared" si="242"/>
        <v>0</v>
      </c>
      <c r="AB1215" s="323">
        <f t="shared" si="242"/>
        <v>0</v>
      </c>
      <c r="AC1215" s="324">
        <f t="shared" si="242"/>
        <v>0</v>
      </c>
      <c r="AD1215" s="323">
        <f t="shared" si="242"/>
        <v>0</v>
      </c>
      <c r="AE1215" s="324">
        <f t="shared" si="242"/>
        <v>0</v>
      </c>
      <c r="AF1215" s="323">
        <f t="shared" si="242"/>
        <v>0</v>
      </c>
      <c r="AG1215" s="324">
        <f t="shared" si="242"/>
        <v>0</v>
      </c>
      <c r="AH1215" s="323">
        <f t="shared" si="242"/>
        <v>0</v>
      </c>
      <c r="AI1215" s="324">
        <f t="shared" si="242"/>
        <v>0</v>
      </c>
    </row>
    <row r="1216" spans="2:35">
      <c r="B1216" s="120">
        <v>37501</v>
      </c>
      <c r="C1216" s="432" t="s">
        <v>1888</v>
      </c>
      <c r="D1216" s="336"/>
      <c r="E1216" s="917">
        <f>SUM(E1217:E1238)</f>
        <v>757</v>
      </c>
      <c r="F1216" s="336"/>
      <c r="G1216" s="336"/>
      <c r="H1216" s="336"/>
      <c r="I1216" s="324"/>
      <c r="J1216" s="542"/>
      <c r="K1216" s="326">
        <f>SUM(K1217:K1238)</f>
        <v>0</v>
      </c>
      <c r="L1216" s="323">
        <f t="shared" ref="L1216:AI1216" si="243">SUM(L1217:L1238)</f>
        <v>0</v>
      </c>
      <c r="M1216" s="324">
        <f t="shared" si="243"/>
        <v>0</v>
      </c>
      <c r="N1216" s="323">
        <f t="shared" si="243"/>
        <v>0</v>
      </c>
      <c r="O1216" s="324">
        <f t="shared" si="243"/>
        <v>0</v>
      </c>
      <c r="P1216" s="323">
        <f t="shared" si="243"/>
        <v>0</v>
      </c>
      <c r="Q1216" s="324">
        <f t="shared" si="243"/>
        <v>0</v>
      </c>
      <c r="R1216" s="323">
        <f t="shared" si="243"/>
        <v>0</v>
      </c>
      <c r="S1216" s="324">
        <f t="shared" si="243"/>
        <v>0</v>
      </c>
      <c r="T1216" s="323">
        <f t="shared" si="243"/>
        <v>0</v>
      </c>
      <c r="U1216" s="324">
        <f t="shared" si="243"/>
        <v>0</v>
      </c>
      <c r="V1216" s="323">
        <f t="shared" si="243"/>
        <v>0</v>
      </c>
      <c r="W1216" s="324">
        <f t="shared" si="243"/>
        <v>0</v>
      </c>
      <c r="X1216" s="323">
        <f t="shared" si="243"/>
        <v>0</v>
      </c>
      <c r="Y1216" s="324">
        <f t="shared" si="243"/>
        <v>0</v>
      </c>
      <c r="Z1216" s="323">
        <f t="shared" si="243"/>
        <v>0</v>
      </c>
      <c r="AA1216" s="324">
        <f t="shared" si="243"/>
        <v>0</v>
      </c>
      <c r="AB1216" s="323">
        <f t="shared" si="243"/>
        <v>0</v>
      </c>
      <c r="AC1216" s="324">
        <f t="shared" si="243"/>
        <v>0</v>
      </c>
      <c r="AD1216" s="323">
        <f t="shared" si="243"/>
        <v>0</v>
      </c>
      <c r="AE1216" s="324">
        <f t="shared" si="243"/>
        <v>0</v>
      </c>
      <c r="AF1216" s="323">
        <f t="shared" si="243"/>
        <v>0</v>
      </c>
      <c r="AG1216" s="324">
        <f t="shared" si="243"/>
        <v>0</v>
      </c>
      <c r="AH1216" s="323">
        <f t="shared" si="243"/>
        <v>0</v>
      </c>
      <c r="AI1216" s="324">
        <f t="shared" si="243"/>
        <v>0</v>
      </c>
    </row>
    <row r="1217" spans="2:35" ht="22.5">
      <c r="B1217" s="644"/>
      <c r="C1217" s="436" t="s">
        <v>3434</v>
      </c>
      <c r="D1217" s="661"/>
      <c r="E1217" s="925">
        <v>52</v>
      </c>
      <c r="F1217" s="662" t="s">
        <v>3435</v>
      </c>
      <c r="G1217" s="333" t="s">
        <v>2486</v>
      </c>
      <c r="H1217" s="345"/>
      <c r="I1217" s="334" t="s">
        <v>2487</v>
      </c>
      <c r="J1217" s="334">
        <v>312.86</v>
      </c>
      <c r="K1217" s="487"/>
      <c r="L1217" s="339">
        <v>0</v>
      </c>
      <c r="M1217" s="340">
        <f>J1217*L1217</f>
        <v>0</v>
      </c>
      <c r="N1217" s="339"/>
      <c r="O1217" s="340">
        <f>N1217*J1217</f>
        <v>0</v>
      </c>
      <c r="P1217" s="341"/>
      <c r="Q1217" s="340">
        <f>P1217*J1217</f>
        <v>0</v>
      </c>
      <c r="R1217" s="341"/>
      <c r="S1217" s="340">
        <f>P1217*J1217</f>
        <v>0</v>
      </c>
      <c r="T1217" s="341"/>
      <c r="U1217" s="340">
        <f>R1217*J1217</f>
        <v>0</v>
      </c>
      <c r="V1217" s="341"/>
      <c r="W1217" s="340">
        <f>V1217*J1217</f>
        <v>0</v>
      </c>
      <c r="X1217" s="341"/>
      <c r="Y1217" s="340">
        <f>X1217*J1217</f>
        <v>0</v>
      </c>
      <c r="Z1217" s="341"/>
      <c r="AA1217" s="340">
        <f>Z1217*J1217</f>
        <v>0</v>
      </c>
      <c r="AB1217" s="341"/>
      <c r="AC1217" s="340">
        <f>AB1217*J1217</f>
        <v>0</v>
      </c>
      <c r="AD1217" s="341"/>
      <c r="AE1217" s="340">
        <f>AB1217*J1217</f>
        <v>0</v>
      </c>
      <c r="AF1217" s="341"/>
      <c r="AG1217" s="340">
        <f>AF1217*J1217</f>
        <v>0</v>
      </c>
      <c r="AH1217" s="341"/>
      <c r="AI1217" s="340">
        <f>AH1217*J1217</f>
        <v>0</v>
      </c>
    </row>
    <row r="1218" spans="2:35" ht="22.5">
      <c r="B1218" s="644"/>
      <c r="C1218" s="436" t="s">
        <v>3436</v>
      </c>
      <c r="D1218" s="663"/>
      <c r="E1218" s="925">
        <v>20</v>
      </c>
      <c r="F1218" s="638" t="s">
        <v>3435</v>
      </c>
      <c r="G1218" s="333" t="s">
        <v>2486</v>
      </c>
      <c r="H1218" s="664"/>
      <c r="I1218" s="334" t="s">
        <v>2487</v>
      </c>
      <c r="J1218" s="334">
        <v>379.52</v>
      </c>
      <c r="K1218" s="487"/>
      <c r="L1218" s="339"/>
      <c r="M1218" s="340">
        <f>J1218*L1218</f>
        <v>0</v>
      </c>
      <c r="N1218" s="339"/>
      <c r="O1218" s="340">
        <f>N1218*J1218</f>
        <v>0</v>
      </c>
      <c r="P1218" s="341"/>
      <c r="Q1218" s="340">
        <f>N1218*J1218</f>
        <v>0</v>
      </c>
      <c r="R1218" s="341"/>
      <c r="S1218" s="340">
        <f>R1218*J1218</f>
        <v>0</v>
      </c>
      <c r="T1218" s="341"/>
      <c r="U1218" s="340">
        <f>T1218*J1218</f>
        <v>0</v>
      </c>
      <c r="V1218" s="341"/>
      <c r="W1218" s="340">
        <f>V1218*J1218</f>
        <v>0</v>
      </c>
      <c r="X1218" s="341"/>
      <c r="Y1218" s="340">
        <f>X1218*J1218</f>
        <v>0</v>
      </c>
      <c r="Z1218" s="341"/>
      <c r="AA1218" s="340">
        <f>Z1218*J1218</f>
        <v>0</v>
      </c>
      <c r="AB1218" s="341"/>
      <c r="AC1218" s="340">
        <f>AB1218*J1218</f>
        <v>0</v>
      </c>
      <c r="AD1218" s="341"/>
      <c r="AE1218" s="340">
        <f>AD1218*J1218</f>
        <v>0</v>
      </c>
      <c r="AF1218" s="341"/>
      <c r="AG1218" s="340">
        <f>AF1218*J1218</f>
        <v>0</v>
      </c>
      <c r="AH1218" s="341"/>
      <c r="AI1218" s="340">
        <f>AH1218*J1218</f>
        <v>0</v>
      </c>
    </row>
    <row r="1219" spans="2:35">
      <c r="B1219" s="605"/>
      <c r="C1219" s="665" t="s">
        <v>3437</v>
      </c>
      <c r="D1219" s="666"/>
      <c r="E1219" s="928">
        <v>11</v>
      </c>
      <c r="F1219" s="398" t="s">
        <v>648</v>
      </c>
      <c r="G1219" s="398" t="s">
        <v>2663</v>
      </c>
      <c r="H1219" s="606"/>
      <c r="I1219" s="402" t="s">
        <v>2487</v>
      </c>
      <c r="J1219" s="549">
        <v>312.86</v>
      </c>
      <c r="K1219" s="487"/>
      <c r="L1219" s="339"/>
      <c r="M1219" s="551"/>
      <c r="N1219" s="339"/>
      <c r="O1219" s="551"/>
      <c r="P1219" s="341"/>
      <c r="Q1219" s="551"/>
      <c r="R1219" s="341"/>
      <c r="S1219" s="551"/>
      <c r="T1219" s="341"/>
      <c r="U1219" s="551"/>
      <c r="V1219" s="341"/>
      <c r="W1219" s="551"/>
      <c r="X1219" s="341"/>
      <c r="Y1219" s="551">
        <f>(X1219*J1219)</f>
        <v>0</v>
      </c>
      <c r="Z1219" s="341"/>
      <c r="AA1219" s="551">
        <f>(Z1219*J1219)</f>
        <v>0</v>
      </c>
      <c r="AB1219" s="341"/>
      <c r="AC1219" s="551">
        <f>(AB1219*J1219)</f>
        <v>0</v>
      </c>
      <c r="AD1219" s="341"/>
      <c r="AE1219" s="551">
        <f>(AD1219*J1219)</f>
        <v>0</v>
      </c>
      <c r="AF1219" s="341"/>
      <c r="AG1219" s="551">
        <f>(AF1219*J1219)</f>
        <v>0</v>
      </c>
      <c r="AH1219" s="341"/>
      <c r="AI1219" s="551">
        <f>(AH1219*J1219)</f>
        <v>0</v>
      </c>
    </row>
    <row r="1220" spans="2:35">
      <c r="B1220" s="605"/>
      <c r="C1220" s="665" t="s">
        <v>3438</v>
      </c>
      <c r="D1220" s="666"/>
      <c r="E1220" s="928">
        <v>11</v>
      </c>
      <c r="F1220" s="398" t="s">
        <v>648</v>
      </c>
      <c r="G1220" s="398" t="s">
        <v>2663</v>
      </c>
      <c r="H1220" s="606"/>
      <c r="I1220" s="402" t="s">
        <v>2487</v>
      </c>
      <c r="J1220" s="549">
        <v>379.52</v>
      </c>
      <c r="K1220" s="487"/>
      <c r="L1220" s="339"/>
      <c r="M1220" s="551"/>
      <c r="N1220" s="339"/>
      <c r="O1220" s="551"/>
      <c r="P1220" s="341"/>
      <c r="Q1220" s="551"/>
      <c r="R1220" s="341"/>
      <c r="S1220" s="551"/>
      <c r="T1220" s="341"/>
      <c r="U1220" s="551"/>
      <c r="V1220" s="341"/>
      <c r="W1220" s="551"/>
      <c r="X1220" s="341"/>
      <c r="Y1220" s="551">
        <f t="shared" ref="Y1220:Y1228" si="244">(X1220*J1220)</f>
        <v>0</v>
      </c>
      <c r="Z1220" s="341"/>
      <c r="AA1220" s="551">
        <f t="shared" ref="AA1220:AA1228" si="245">(Z1220*J1220)</f>
        <v>0</v>
      </c>
      <c r="AB1220" s="341"/>
      <c r="AC1220" s="551">
        <f t="shared" ref="AC1220:AC1228" si="246">(AB1220*J1220)</f>
        <v>0</v>
      </c>
      <c r="AD1220" s="341"/>
      <c r="AE1220" s="551">
        <f t="shared" ref="AE1220:AE1228" si="247">(AD1220*J1220)</f>
        <v>0</v>
      </c>
      <c r="AF1220" s="341"/>
      <c r="AG1220" s="551">
        <f t="shared" ref="AG1220:AG1228" si="248">(AF1220*J1220)</f>
        <v>0</v>
      </c>
      <c r="AH1220" s="341"/>
      <c r="AI1220" s="551">
        <f t="shared" ref="AI1220:AI1228" si="249">(AH1220*J1220)</f>
        <v>0</v>
      </c>
    </row>
    <row r="1221" spans="2:35">
      <c r="B1221" s="605"/>
      <c r="C1221" s="665" t="s">
        <v>3439</v>
      </c>
      <c r="D1221" s="666"/>
      <c r="E1221" s="928">
        <v>47</v>
      </c>
      <c r="F1221" s="398" t="s">
        <v>648</v>
      </c>
      <c r="G1221" s="398" t="s">
        <v>2663</v>
      </c>
      <c r="H1221" s="606"/>
      <c r="I1221" s="402" t="s">
        <v>2487</v>
      </c>
      <c r="J1221" s="549">
        <v>425.82</v>
      </c>
      <c r="K1221" s="487"/>
      <c r="L1221" s="339"/>
      <c r="M1221" s="551"/>
      <c r="N1221" s="339"/>
      <c r="O1221" s="551"/>
      <c r="P1221" s="341"/>
      <c r="Q1221" s="551"/>
      <c r="R1221" s="341"/>
      <c r="S1221" s="551"/>
      <c r="T1221" s="341"/>
      <c r="U1221" s="551"/>
      <c r="V1221" s="341"/>
      <c r="W1221" s="551"/>
      <c r="X1221" s="341"/>
      <c r="Y1221" s="551">
        <f t="shared" si="244"/>
        <v>0</v>
      </c>
      <c r="Z1221" s="341"/>
      <c r="AA1221" s="551">
        <f t="shared" si="245"/>
        <v>0</v>
      </c>
      <c r="AB1221" s="341"/>
      <c r="AC1221" s="551">
        <f t="shared" si="246"/>
        <v>0</v>
      </c>
      <c r="AD1221" s="341"/>
      <c r="AE1221" s="551">
        <f t="shared" si="247"/>
        <v>0</v>
      </c>
      <c r="AF1221" s="341"/>
      <c r="AG1221" s="551">
        <f t="shared" si="248"/>
        <v>0</v>
      </c>
      <c r="AH1221" s="341"/>
      <c r="AI1221" s="551">
        <f t="shared" si="249"/>
        <v>0</v>
      </c>
    </row>
    <row r="1222" spans="2:35">
      <c r="B1222" s="605"/>
      <c r="C1222" s="665" t="s">
        <v>3440</v>
      </c>
      <c r="D1222" s="666"/>
      <c r="E1222" s="928">
        <v>10</v>
      </c>
      <c r="F1222" s="398" t="s">
        <v>648</v>
      </c>
      <c r="G1222" s="398" t="s">
        <v>2663</v>
      </c>
      <c r="H1222" s="606"/>
      <c r="I1222" s="402" t="s">
        <v>2487</v>
      </c>
      <c r="J1222" s="549">
        <v>666.52</v>
      </c>
      <c r="K1222" s="487"/>
      <c r="L1222" s="339"/>
      <c r="M1222" s="551"/>
      <c r="N1222" s="339"/>
      <c r="O1222" s="551"/>
      <c r="P1222" s="341"/>
      <c r="Q1222" s="551"/>
      <c r="R1222" s="341"/>
      <c r="S1222" s="551"/>
      <c r="T1222" s="341"/>
      <c r="U1222" s="551"/>
      <c r="V1222" s="341"/>
      <c r="W1222" s="551"/>
      <c r="X1222" s="341"/>
      <c r="Y1222" s="551">
        <f t="shared" si="244"/>
        <v>0</v>
      </c>
      <c r="Z1222" s="341"/>
      <c r="AA1222" s="551">
        <f t="shared" si="245"/>
        <v>0</v>
      </c>
      <c r="AB1222" s="341"/>
      <c r="AC1222" s="551">
        <f t="shared" si="246"/>
        <v>0</v>
      </c>
      <c r="AD1222" s="341"/>
      <c r="AE1222" s="551">
        <f t="shared" si="247"/>
        <v>0</v>
      </c>
      <c r="AF1222" s="341"/>
      <c r="AG1222" s="551">
        <f t="shared" si="248"/>
        <v>0</v>
      </c>
      <c r="AH1222" s="341"/>
      <c r="AI1222" s="551">
        <f t="shared" si="249"/>
        <v>0</v>
      </c>
    </row>
    <row r="1223" spans="2:35">
      <c r="B1223" s="605"/>
      <c r="C1223" s="665" t="s">
        <v>3441</v>
      </c>
      <c r="D1223" s="666"/>
      <c r="E1223" s="928">
        <v>39</v>
      </c>
      <c r="F1223" s="398" t="s">
        <v>648</v>
      </c>
      <c r="G1223" s="398" t="s">
        <v>2663</v>
      </c>
      <c r="H1223" s="606"/>
      <c r="I1223" s="402" t="s">
        <v>2487</v>
      </c>
      <c r="J1223" s="549">
        <v>510.1</v>
      </c>
      <c r="K1223" s="487"/>
      <c r="L1223" s="339"/>
      <c r="M1223" s="551"/>
      <c r="N1223" s="339"/>
      <c r="O1223" s="551"/>
      <c r="P1223" s="341"/>
      <c r="Q1223" s="551"/>
      <c r="R1223" s="341"/>
      <c r="S1223" s="551"/>
      <c r="T1223" s="341"/>
      <c r="U1223" s="551"/>
      <c r="V1223" s="341"/>
      <c r="W1223" s="551"/>
      <c r="X1223" s="341"/>
      <c r="Y1223" s="551">
        <f t="shared" si="244"/>
        <v>0</v>
      </c>
      <c r="Z1223" s="341"/>
      <c r="AA1223" s="551">
        <f t="shared" si="245"/>
        <v>0</v>
      </c>
      <c r="AB1223" s="341"/>
      <c r="AC1223" s="551">
        <f t="shared" si="246"/>
        <v>0</v>
      </c>
      <c r="AD1223" s="341"/>
      <c r="AE1223" s="551">
        <f t="shared" si="247"/>
        <v>0</v>
      </c>
      <c r="AF1223" s="341"/>
      <c r="AG1223" s="551">
        <f t="shared" si="248"/>
        <v>0</v>
      </c>
      <c r="AH1223" s="341"/>
      <c r="AI1223" s="551">
        <f t="shared" si="249"/>
        <v>0</v>
      </c>
    </row>
    <row r="1224" spans="2:35">
      <c r="B1224" s="605"/>
      <c r="C1224" s="665" t="s">
        <v>3442</v>
      </c>
      <c r="D1224" s="666"/>
      <c r="E1224" s="928">
        <v>18</v>
      </c>
      <c r="F1224" s="398" t="s">
        <v>648</v>
      </c>
      <c r="G1224" s="398" t="s">
        <v>2663</v>
      </c>
      <c r="H1224" s="606"/>
      <c r="I1224" s="402" t="s">
        <v>2487</v>
      </c>
      <c r="J1224" s="549">
        <v>873.29</v>
      </c>
      <c r="K1224" s="487"/>
      <c r="L1224" s="339"/>
      <c r="M1224" s="551"/>
      <c r="N1224" s="339"/>
      <c r="O1224" s="551"/>
      <c r="P1224" s="341"/>
      <c r="Q1224" s="551"/>
      <c r="R1224" s="341"/>
      <c r="S1224" s="551"/>
      <c r="T1224" s="341"/>
      <c r="U1224" s="551"/>
      <c r="V1224" s="341"/>
      <c r="W1224" s="551"/>
      <c r="X1224" s="341"/>
      <c r="Y1224" s="551">
        <f t="shared" si="244"/>
        <v>0</v>
      </c>
      <c r="Z1224" s="341"/>
      <c r="AA1224" s="551">
        <f t="shared" si="245"/>
        <v>0</v>
      </c>
      <c r="AB1224" s="341"/>
      <c r="AC1224" s="551">
        <f t="shared" si="246"/>
        <v>0</v>
      </c>
      <c r="AD1224" s="341"/>
      <c r="AE1224" s="551">
        <f t="shared" si="247"/>
        <v>0</v>
      </c>
      <c r="AF1224" s="341"/>
      <c r="AG1224" s="551">
        <f t="shared" si="248"/>
        <v>0</v>
      </c>
      <c r="AH1224" s="341"/>
      <c r="AI1224" s="551">
        <f t="shared" si="249"/>
        <v>0</v>
      </c>
    </row>
    <row r="1225" spans="2:35">
      <c r="B1225" s="605"/>
      <c r="C1225" s="667" t="s">
        <v>3443</v>
      </c>
      <c r="D1225" s="668"/>
      <c r="E1225" s="925">
        <v>156</v>
      </c>
      <c r="F1225" s="398" t="s">
        <v>648</v>
      </c>
      <c r="G1225" s="398" t="s">
        <v>2663</v>
      </c>
      <c r="H1225" s="669"/>
      <c r="I1225" s="402" t="s">
        <v>2487</v>
      </c>
      <c r="J1225" s="607">
        <v>312.86</v>
      </c>
      <c r="K1225" s="487"/>
      <c r="L1225" s="339"/>
      <c r="M1225" s="551"/>
      <c r="N1225" s="339"/>
      <c r="O1225" s="551"/>
      <c r="P1225" s="341"/>
      <c r="Q1225" s="551"/>
      <c r="R1225" s="341"/>
      <c r="S1225" s="551"/>
      <c r="T1225" s="341"/>
      <c r="U1225" s="551"/>
      <c r="V1225" s="341"/>
      <c r="W1225" s="551"/>
      <c r="X1225" s="341"/>
      <c r="Y1225" s="551">
        <f t="shared" si="244"/>
        <v>0</v>
      </c>
      <c r="Z1225" s="341"/>
      <c r="AA1225" s="551">
        <f t="shared" si="245"/>
        <v>0</v>
      </c>
      <c r="AB1225" s="341"/>
      <c r="AC1225" s="551">
        <f t="shared" si="246"/>
        <v>0</v>
      </c>
      <c r="AD1225" s="341"/>
      <c r="AE1225" s="551">
        <f t="shared" si="247"/>
        <v>0</v>
      </c>
      <c r="AF1225" s="341"/>
      <c r="AG1225" s="551">
        <f t="shared" si="248"/>
        <v>0</v>
      </c>
      <c r="AH1225" s="341"/>
      <c r="AI1225" s="551">
        <f t="shared" si="249"/>
        <v>0</v>
      </c>
    </row>
    <row r="1226" spans="2:35">
      <c r="B1226" s="605"/>
      <c r="C1226" s="665" t="s">
        <v>3444</v>
      </c>
      <c r="D1226" s="668"/>
      <c r="E1226" s="925">
        <v>60</v>
      </c>
      <c r="F1226" s="398" t="s">
        <v>648</v>
      </c>
      <c r="G1226" s="398" t="s">
        <v>2663</v>
      </c>
      <c r="H1226" s="669"/>
      <c r="I1226" s="402" t="s">
        <v>2487</v>
      </c>
      <c r="J1226" s="549">
        <v>379.52</v>
      </c>
      <c r="K1226" s="487"/>
      <c r="L1226" s="339"/>
      <c r="M1226" s="551"/>
      <c r="N1226" s="339"/>
      <c r="O1226" s="551"/>
      <c r="P1226" s="341"/>
      <c r="Q1226" s="551"/>
      <c r="R1226" s="341"/>
      <c r="S1226" s="551"/>
      <c r="T1226" s="341"/>
      <c r="U1226" s="551"/>
      <c r="V1226" s="341"/>
      <c r="W1226" s="551"/>
      <c r="X1226" s="341"/>
      <c r="Y1226" s="551">
        <f t="shared" si="244"/>
        <v>0</v>
      </c>
      <c r="Z1226" s="341"/>
      <c r="AA1226" s="551">
        <f t="shared" si="245"/>
        <v>0</v>
      </c>
      <c r="AB1226" s="341"/>
      <c r="AC1226" s="551">
        <f t="shared" si="246"/>
        <v>0</v>
      </c>
      <c r="AD1226" s="341"/>
      <c r="AE1226" s="551">
        <f t="shared" si="247"/>
        <v>0</v>
      </c>
      <c r="AF1226" s="341"/>
      <c r="AG1226" s="551">
        <f t="shared" si="248"/>
        <v>0</v>
      </c>
      <c r="AH1226" s="341"/>
      <c r="AI1226" s="551">
        <f t="shared" si="249"/>
        <v>0</v>
      </c>
    </row>
    <row r="1227" spans="2:35">
      <c r="B1227" s="605"/>
      <c r="C1227" s="667" t="s">
        <v>3445</v>
      </c>
      <c r="D1227" s="668"/>
      <c r="E1227" s="925">
        <v>16</v>
      </c>
      <c r="F1227" s="398" t="s">
        <v>648</v>
      </c>
      <c r="G1227" s="398" t="s">
        <v>2663</v>
      </c>
      <c r="H1227" s="669"/>
      <c r="I1227" s="402" t="s">
        <v>2487</v>
      </c>
      <c r="J1227" s="607">
        <v>541.38</v>
      </c>
      <c r="K1227" s="487"/>
      <c r="L1227" s="339"/>
      <c r="M1227" s="551"/>
      <c r="N1227" s="339"/>
      <c r="O1227" s="551"/>
      <c r="P1227" s="341"/>
      <c r="Q1227" s="551"/>
      <c r="R1227" s="341"/>
      <c r="S1227" s="551"/>
      <c r="T1227" s="341"/>
      <c r="U1227" s="551"/>
      <c r="V1227" s="341"/>
      <c r="W1227" s="551"/>
      <c r="X1227" s="341"/>
      <c r="Y1227" s="551">
        <f t="shared" si="244"/>
        <v>0</v>
      </c>
      <c r="Z1227" s="341"/>
      <c r="AA1227" s="551">
        <f t="shared" si="245"/>
        <v>0</v>
      </c>
      <c r="AB1227" s="341"/>
      <c r="AC1227" s="551">
        <f t="shared" si="246"/>
        <v>0</v>
      </c>
      <c r="AD1227" s="341"/>
      <c r="AE1227" s="551">
        <f t="shared" si="247"/>
        <v>0</v>
      </c>
      <c r="AF1227" s="341"/>
      <c r="AG1227" s="551">
        <f t="shared" si="248"/>
        <v>0</v>
      </c>
      <c r="AH1227" s="341"/>
      <c r="AI1227" s="551">
        <f t="shared" si="249"/>
        <v>0</v>
      </c>
    </row>
    <row r="1228" spans="2:35">
      <c r="B1228" s="605"/>
      <c r="C1228" s="665" t="s">
        <v>3446</v>
      </c>
      <c r="D1228" s="666"/>
      <c r="E1228" s="925">
        <v>16</v>
      </c>
      <c r="F1228" s="398" t="s">
        <v>648</v>
      </c>
      <c r="G1228" s="398" t="s">
        <v>2663</v>
      </c>
      <c r="H1228" s="670"/>
      <c r="I1228" s="402" t="s">
        <v>2487</v>
      </c>
      <c r="J1228" s="671">
        <v>666.52</v>
      </c>
      <c r="K1228" s="487"/>
      <c r="L1228" s="339"/>
      <c r="M1228" s="551"/>
      <c r="N1228" s="339"/>
      <c r="O1228" s="551"/>
      <c r="P1228" s="341"/>
      <c r="Q1228" s="551"/>
      <c r="R1228" s="341"/>
      <c r="S1228" s="551"/>
      <c r="T1228" s="341"/>
      <c r="U1228" s="551"/>
      <c r="V1228" s="341"/>
      <c r="W1228" s="551"/>
      <c r="X1228" s="341"/>
      <c r="Y1228" s="551">
        <f t="shared" si="244"/>
        <v>0</v>
      </c>
      <c r="Z1228" s="341"/>
      <c r="AA1228" s="551">
        <f t="shared" si="245"/>
        <v>0</v>
      </c>
      <c r="AB1228" s="341"/>
      <c r="AC1228" s="551">
        <f t="shared" si="246"/>
        <v>0</v>
      </c>
      <c r="AD1228" s="341"/>
      <c r="AE1228" s="551">
        <f t="shared" si="247"/>
        <v>0</v>
      </c>
      <c r="AF1228" s="341"/>
      <c r="AG1228" s="551">
        <f t="shared" si="248"/>
        <v>0</v>
      </c>
      <c r="AH1228" s="341"/>
      <c r="AI1228" s="551">
        <f t="shared" si="249"/>
        <v>0</v>
      </c>
    </row>
    <row r="1229" spans="2:35" ht="22.5">
      <c r="B1229" s="605"/>
      <c r="C1229" s="433" t="s">
        <v>3447</v>
      </c>
      <c r="D1229" s="350"/>
      <c r="E1229" s="925">
        <v>32</v>
      </c>
      <c r="F1229" s="350" t="s">
        <v>3251</v>
      </c>
      <c r="G1229" s="350" t="s">
        <v>2540</v>
      </c>
      <c r="H1229" s="349"/>
      <c r="I1229" s="352" t="s">
        <v>3427</v>
      </c>
      <c r="J1229" s="613">
        <f>300</f>
        <v>300</v>
      </c>
      <c r="K1229" s="326"/>
      <c r="L1229" s="376"/>
      <c r="M1229" s="613">
        <f>+L1229*J1229</f>
        <v>0</v>
      </c>
      <c r="N1229" s="376"/>
      <c r="O1229" s="613">
        <f>+J1229*N1229</f>
        <v>0</v>
      </c>
      <c r="P1229" s="376"/>
      <c r="Q1229" s="613">
        <f>+P1229*J1229</f>
        <v>0</v>
      </c>
      <c r="R1229" s="341"/>
      <c r="S1229" s="613">
        <f>+R1229*J1229</f>
        <v>0</v>
      </c>
      <c r="T1229" s="376"/>
      <c r="U1229" s="613">
        <f>+T1229*J1229</f>
        <v>0</v>
      </c>
      <c r="V1229" s="376"/>
      <c r="W1229" s="613"/>
      <c r="X1229" s="341"/>
      <c r="Y1229" s="613">
        <f>+X1229*J1229</f>
        <v>0</v>
      </c>
      <c r="Z1229" s="341"/>
      <c r="AA1229" s="613">
        <f>+Z1229*J1229</f>
        <v>0</v>
      </c>
      <c r="AB1229" s="341"/>
      <c r="AC1229" s="613">
        <f>+AB1229*J1229</f>
        <v>0</v>
      </c>
      <c r="AD1229" s="341"/>
      <c r="AE1229" s="613">
        <f>+AD1229*J1229</f>
        <v>0</v>
      </c>
      <c r="AF1229" s="341"/>
      <c r="AG1229" s="613">
        <f>+AF1229*J1229</f>
        <v>0</v>
      </c>
      <c r="AH1229" s="341"/>
      <c r="AI1229" s="613">
        <f>+AH1229*J1229</f>
        <v>0</v>
      </c>
    </row>
    <row r="1230" spans="2:35" ht="22.5">
      <c r="B1230" s="605"/>
      <c r="C1230" s="577" t="s">
        <v>3448</v>
      </c>
      <c r="D1230" s="360"/>
      <c r="E1230" s="927">
        <v>40</v>
      </c>
      <c r="F1230" s="360" t="s">
        <v>648</v>
      </c>
      <c r="G1230" s="360" t="s">
        <v>3256</v>
      </c>
      <c r="H1230" s="553"/>
      <c r="I1230" s="363" t="s">
        <v>2559</v>
      </c>
      <c r="J1230" s="578">
        <v>312.86</v>
      </c>
      <c r="K1230" s="326"/>
      <c r="L1230" s="376"/>
      <c r="M1230" s="580"/>
      <c r="N1230" s="376"/>
      <c r="O1230" s="582"/>
      <c r="P1230" s="367"/>
      <c r="Q1230" s="580"/>
      <c r="R1230" s="341"/>
      <c r="S1230" s="582">
        <f>+J1230*R1230</f>
        <v>0</v>
      </c>
      <c r="T1230" s="376"/>
      <c r="U1230" s="580"/>
      <c r="V1230" s="376"/>
      <c r="W1230" s="580"/>
      <c r="X1230" s="341"/>
      <c r="Y1230" s="580">
        <f>+J1230*X1230</f>
        <v>0</v>
      </c>
      <c r="Z1230" s="341"/>
      <c r="AA1230" s="580"/>
      <c r="AB1230" s="548"/>
      <c r="AC1230" s="582"/>
      <c r="AD1230" s="548"/>
      <c r="AE1230" s="582"/>
      <c r="AF1230" s="548"/>
      <c r="AG1230" s="582"/>
      <c r="AH1230" s="548"/>
      <c r="AI1230" s="582"/>
    </row>
    <row r="1231" spans="2:35" ht="22.5">
      <c r="B1231" s="605"/>
      <c r="C1231" s="577" t="s">
        <v>3449</v>
      </c>
      <c r="D1231" s="360"/>
      <c r="E1231" s="927">
        <v>29</v>
      </c>
      <c r="F1231" s="360" t="s">
        <v>648</v>
      </c>
      <c r="G1231" s="360" t="s">
        <v>3256</v>
      </c>
      <c r="H1231" s="553"/>
      <c r="I1231" s="363" t="s">
        <v>2559</v>
      </c>
      <c r="J1231" s="578">
        <v>379.52</v>
      </c>
      <c r="K1231" s="326"/>
      <c r="L1231" s="376"/>
      <c r="M1231" s="580"/>
      <c r="N1231" s="376"/>
      <c r="O1231" s="582"/>
      <c r="P1231" s="367"/>
      <c r="Q1231" s="580"/>
      <c r="R1231" s="341"/>
      <c r="S1231" s="582">
        <f t="shared" ref="S1231:S1234" si="250">+J1231*R1231</f>
        <v>0</v>
      </c>
      <c r="T1231" s="376"/>
      <c r="U1231" s="580"/>
      <c r="V1231" s="376"/>
      <c r="W1231" s="580"/>
      <c r="X1231" s="341"/>
      <c r="Y1231" s="580"/>
      <c r="Z1231" s="341"/>
      <c r="AA1231" s="580"/>
      <c r="AB1231" s="548"/>
      <c r="AC1231" s="582"/>
      <c r="AD1231" s="548"/>
      <c r="AE1231" s="582"/>
      <c r="AF1231" s="548"/>
      <c r="AG1231" s="582"/>
      <c r="AH1231" s="548"/>
      <c r="AI1231" s="582"/>
    </row>
    <row r="1232" spans="2:35" ht="22.5">
      <c r="B1232" s="605"/>
      <c r="C1232" s="577" t="s">
        <v>3450</v>
      </c>
      <c r="D1232" s="360"/>
      <c r="E1232" s="927">
        <v>6</v>
      </c>
      <c r="F1232" s="360" t="s">
        <v>648</v>
      </c>
      <c r="G1232" s="360" t="s">
        <v>3256</v>
      </c>
      <c r="H1232" s="553"/>
      <c r="I1232" s="363" t="s">
        <v>2559</v>
      </c>
      <c r="J1232" s="578">
        <v>541.38</v>
      </c>
      <c r="K1232" s="326"/>
      <c r="L1232" s="376"/>
      <c r="M1232" s="580"/>
      <c r="N1232" s="376"/>
      <c r="O1232" s="582"/>
      <c r="P1232" s="367"/>
      <c r="Q1232" s="580"/>
      <c r="R1232" s="341"/>
      <c r="S1232" s="582">
        <f t="shared" si="250"/>
        <v>0</v>
      </c>
      <c r="T1232" s="376"/>
      <c r="U1232" s="580"/>
      <c r="V1232" s="376"/>
      <c r="W1232" s="580"/>
      <c r="X1232" s="341"/>
      <c r="Y1232" s="580"/>
      <c r="Z1232" s="376"/>
      <c r="AA1232" s="580"/>
      <c r="AB1232" s="548"/>
      <c r="AC1232" s="582"/>
      <c r="AD1232" s="548"/>
      <c r="AE1232" s="582"/>
      <c r="AF1232" s="548"/>
      <c r="AG1232" s="582"/>
      <c r="AH1232" s="548"/>
      <c r="AI1232" s="582"/>
    </row>
    <row r="1233" spans="2:35" ht="22.5">
      <c r="B1233" s="605"/>
      <c r="C1233" s="577" t="s">
        <v>3451</v>
      </c>
      <c r="D1233" s="360"/>
      <c r="E1233" s="927">
        <v>6</v>
      </c>
      <c r="F1233" s="360" t="s">
        <v>648</v>
      </c>
      <c r="G1233" s="360" t="s">
        <v>3256</v>
      </c>
      <c r="H1233" s="553"/>
      <c r="I1233" s="363" t="s">
        <v>2559</v>
      </c>
      <c r="J1233" s="578">
        <v>666.52</v>
      </c>
      <c r="K1233" s="326"/>
      <c r="L1233" s="376"/>
      <c r="M1233" s="580"/>
      <c r="N1233" s="376"/>
      <c r="O1233" s="582"/>
      <c r="P1233" s="367"/>
      <c r="Q1233" s="580"/>
      <c r="R1233" s="341"/>
      <c r="S1233" s="582">
        <f t="shared" si="250"/>
        <v>0</v>
      </c>
      <c r="T1233" s="376"/>
      <c r="U1233" s="580"/>
      <c r="V1233" s="376"/>
      <c r="W1233" s="580"/>
      <c r="X1233" s="341"/>
      <c r="Y1233" s="580"/>
      <c r="Z1233" s="376"/>
      <c r="AA1233" s="580"/>
      <c r="AB1233" s="548"/>
      <c r="AC1233" s="582"/>
      <c r="AD1233" s="548"/>
      <c r="AE1233" s="582"/>
      <c r="AF1233" s="548"/>
      <c r="AG1233" s="582"/>
      <c r="AH1233" s="548"/>
      <c r="AI1233" s="582"/>
    </row>
    <row r="1234" spans="2:35" ht="22.5">
      <c r="B1234" s="605"/>
      <c r="C1234" s="577" t="s">
        <v>3452</v>
      </c>
      <c r="D1234" s="360"/>
      <c r="E1234" s="927">
        <v>10</v>
      </c>
      <c r="F1234" s="360" t="s">
        <v>648</v>
      </c>
      <c r="G1234" s="360" t="s">
        <v>3256</v>
      </c>
      <c r="H1234" s="553"/>
      <c r="I1234" s="363" t="s">
        <v>2559</v>
      </c>
      <c r="J1234" s="578">
        <v>510.1</v>
      </c>
      <c r="K1234" s="326"/>
      <c r="L1234" s="376"/>
      <c r="M1234" s="580"/>
      <c r="N1234" s="376"/>
      <c r="O1234" s="582"/>
      <c r="P1234" s="367"/>
      <c r="Q1234" s="580"/>
      <c r="R1234" s="341"/>
      <c r="S1234" s="582">
        <f t="shared" si="250"/>
        <v>0</v>
      </c>
      <c r="T1234" s="376"/>
      <c r="U1234" s="580"/>
      <c r="V1234" s="376"/>
      <c r="W1234" s="580"/>
      <c r="X1234" s="341"/>
      <c r="Y1234" s="580"/>
      <c r="Z1234" s="376"/>
      <c r="AA1234" s="580"/>
      <c r="AB1234" s="548"/>
      <c r="AC1234" s="582"/>
      <c r="AD1234" s="548"/>
      <c r="AE1234" s="582"/>
      <c r="AF1234" s="548"/>
      <c r="AG1234" s="582"/>
      <c r="AH1234" s="548"/>
      <c r="AI1234" s="582"/>
    </row>
    <row r="1235" spans="2:35" ht="22.5">
      <c r="B1235" s="605"/>
      <c r="C1235" s="577" t="s">
        <v>3453</v>
      </c>
      <c r="D1235" s="360"/>
      <c r="E1235" s="927">
        <v>18</v>
      </c>
      <c r="F1235" s="360" t="s">
        <v>648</v>
      </c>
      <c r="G1235" s="360" t="s">
        <v>3256</v>
      </c>
      <c r="H1235" s="553"/>
      <c r="I1235" s="363" t="s">
        <v>2559</v>
      </c>
      <c r="J1235" s="578">
        <v>873.39554999999996</v>
      </c>
      <c r="K1235" s="326"/>
      <c r="L1235" s="376"/>
      <c r="M1235" s="580"/>
      <c r="N1235" s="376"/>
      <c r="O1235" s="582"/>
      <c r="P1235" s="367"/>
      <c r="Q1235" s="580"/>
      <c r="R1235" s="341"/>
      <c r="S1235" s="582">
        <f>+J1235*R1235</f>
        <v>0</v>
      </c>
      <c r="T1235" s="376"/>
      <c r="U1235" s="580"/>
      <c r="V1235" s="376"/>
      <c r="W1235" s="580"/>
      <c r="X1235" s="341"/>
      <c r="Y1235" s="580"/>
      <c r="Z1235" s="376"/>
      <c r="AA1235" s="580"/>
      <c r="AB1235" s="548"/>
      <c r="AC1235" s="582"/>
      <c r="AD1235" s="548"/>
      <c r="AE1235" s="582"/>
      <c r="AF1235" s="548"/>
      <c r="AG1235" s="582"/>
      <c r="AH1235" s="548"/>
      <c r="AI1235" s="582"/>
    </row>
    <row r="1236" spans="2:35">
      <c r="B1236" s="605"/>
      <c r="C1236" s="672" t="s">
        <v>3454</v>
      </c>
      <c r="D1236" s="672"/>
      <c r="E1236" s="925">
        <v>160</v>
      </c>
      <c r="F1236" s="373" t="s">
        <v>3455</v>
      </c>
      <c r="G1236" s="373" t="s">
        <v>2609</v>
      </c>
      <c r="H1236" s="410"/>
      <c r="I1236" s="809" t="s">
        <v>3253</v>
      </c>
      <c r="J1236" s="673">
        <v>358.5</v>
      </c>
      <c r="K1236" s="600"/>
      <c r="L1236" s="376"/>
      <c r="M1236" s="673">
        <f>+L1236*J1236</f>
        <v>0</v>
      </c>
      <c r="N1236" s="376"/>
      <c r="O1236" s="673"/>
      <c r="P1236" s="376"/>
      <c r="Q1236" s="673"/>
      <c r="R1236" s="341"/>
      <c r="S1236" s="673"/>
      <c r="T1236" s="376"/>
      <c r="U1236" s="673"/>
      <c r="V1236" s="376"/>
      <c r="W1236" s="673"/>
      <c r="X1236" s="341"/>
      <c r="Y1236" s="673"/>
      <c r="Z1236" s="376"/>
      <c r="AA1236" s="673"/>
      <c r="AB1236" s="548"/>
      <c r="AC1236" s="673"/>
      <c r="AD1236" s="548"/>
      <c r="AE1236" s="673"/>
      <c r="AF1236" s="548"/>
      <c r="AG1236" s="673"/>
      <c r="AH1236" s="583"/>
      <c r="AI1236" s="674"/>
    </row>
    <row r="1237" spans="2:35">
      <c r="B1237" s="605"/>
      <c r="C1237" s="433"/>
      <c r="D1237" s="350"/>
      <c r="E1237" s="925"/>
      <c r="F1237" s="350"/>
      <c r="G1237" s="350"/>
      <c r="H1237" s="349"/>
      <c r="I1237" s="352"/>
      <c r="J1237" s="613"/>
      <c r="K1237" s="326"/>
      <c r="L1237" s="376"/>
      <c r="M1237" s="613"/>
      <c r="N1237" s="376"/>
      <c r="O1237" s="613"/>
      <c r="P1237" s="376"/>
      <c r="Q1237" s="613"/>
      <c r="R1237" s="341"/>
      <c r="S1237" s="613"/>
      <c r="T1237" s="376"/>
      <c r="U1237" s="613"/>
      <c r="V1237" s="376"/>
      <c r="W1237" s="613"/>
      <c r="X1237" s="376"/>
      <c r="Y1237" s="613"/>
      <c r="Z1237" s="376"/>
      <c r="AA1237" s="613"/>
      <c r="AB1237" s="376"/>
      <c r="AC1237" s="613"/>
      <c r="AD1237" s="548"/>
      <c r="AE1237" s="613"/>
      <c r="AF1237" s="376"/>
      <c r="AG1237" s="613"/>
      <c r="AH1237" s="376"/>
      <c r="AI1237" s="613"/>
    </row>
    <row r="1238" spans="2:35">
      <c r="B1238" s="605"/>
      <c r="C1238" s="665"/>
      <c r="D1238" s="666"/>
      <c r="E1238" s="925"/>
      <c r="F1238" s="398"/>
      <c r="G1238" s="398"/>
      <c r="H1238" s="670"/>
      <c r="I1238" s="402"/>
      <c r="J1238" s="671"/>
      <c r="K1238" s="487"/>
      <c r="L1238" s="339"/>
      <c r="M1238" s="551"/>
      <c r="N1238" s="339"/>
      <c r="O1238" s="551"/>
      <c r="P1238" s="341"/>
      <c r="Q1238" s="551"/>
      <c r="R1238" s="341"/>
      <c r="S1238" s="551"/>
      <c r="T1238" s="341"/>
      <c r="U1238" s="551"/>
      <c r="V1238" s="341"/>
      <c r="W1238" s="551"/>
      <c r="X1238" s="341"/>
      <c r="Y1238" s="551"/>
      <c r="Z1238" s="341"/>
      <c r="AA1238" s="551"/>
      <c r="AB1238" s="341"/>
      <c r="AC1238" s="551"/>
      <c r="AD1238" s="341"/>
      <c r="AE1238" s="551"/>
      <c r="AF1238" s="341"/>
      <c r="AG1238" s="551"/>
      <c r="AH1238" s="341"/>
      <c r="AI1238" s="551"/>
    </row>
    <row r="1239" spans="2:35">
      <c r="B1239" s="605"/>
      <c r="C1239" s="665"/>
      <c r="D1239" s="666"/>
      <c r="E1239" s="925"/>
      <c r="F1239" s="398"/>
      <c r="G1239" s="398"/>
      <c r="H1239" s="670"/>
      <c r="I1239" s="402"/>
      <c r="J1239" s="671"/>
      <c r="K1239" s="487"/>
      <c r="L1239" s="339"/>
      <c r="M1239" s="551"/>
      <c r="N1239" s="339"/>
      <c r="O1239" s="551"/>
      <c r="P1239" s="341"/>
      <c r="Q1239" s="551"/>
      <c r="R1239" s="341"/>
      <c r="S1239" s="551"/>
      <c r="T1239" s="341"/>
      <c r="U1239" s="551"/>
      <c r="V1239" s="341"/>
      <c r="W1239" s="551"/>
      <c r="X1239" s="341"/>
      <c r="Y1239" s="551"/>
      <c r="Z1239" s="341"/>
      <c r="AA1239" s="551"/>
      <c r="AB1239" s="341"/>
      <c r="AC1239" s="551"/>
      <c r="AD1239" s="341"/>
      <c r="AE1239" s="551"/>
      <c r="AF1239" s="341"/>
      <c r="AG1239" s="551"/>
      <c r="AH1239" s="341"/>
      <c r="AI1239" s="551"/>
    </row>
    <row r="1240" spans="2:35">
      <c r="B1240" s="120">
        <v>37901</v>
      </c>
      <c r="C1240" s="322" t="s">
        <v>1891</v>
      </c>
      <c r="D1240" s="336"/>
      <c r="E1240" s="917">
        <f>SUM(E1241:E1263)</f>
        <v>223</v>
      </c>
      <c r="F1240" s="336"/>
      <c r="G1240" s="336"/>
      <c r="H1240" s="336"/>
      <c r="I1240" s="324"/>
      <c r="J1240" s="325"/>
      <c r="K1240" s="326">
        <f t="shared" ref="K1240:AI1240" si="251">SUM(K1241:K1263)</f>
        <v>0</v>
      </c>
      <c r="L1240" s="323">
        <f t="shared" si="251"/>
        <v>0</v>
      </c>
      <c r="M1240" s="324">
        <f t="shared" si="251"/>
        <v>0</v>
      </c>
      <c r="N1240" s="323">
        <f t="shared" si="251"/>
        <v>0</v>
      </c>
      <c r="O1240" s="324">
        <f t="shared" si="251"/>
        <v>0</v>
      </c>
      <c r="P1240" s="323">
        <f t="shared" si="251"/>
        <v>0</v>
      </c>
      <c r="Q1240" s="324">
        <f t="shared" si="251"/>
        <v>0</v>
      </c>
      <c r="R1240" s="323">
        <f t="shared" si="251"/>
        <v>0</v>
      </c>
      <c r="S1240" s="324">
        <f t="shared" si="251"/>
        <v>0</v>
      </c>
      <c r="T1240" s="323">
        <f t="shared" si="251"/>
        <v>0</v>
      </c>
      <c r="U1240" s="324">
        <f t="shared" si="251"/>
        <v>0</v>
      </c>
      <c r="V1240" s="323">
        <f t="shared" si="251"/>
        <v>0</v>
      </c>
      <c r="W1240" s="324">
        <f t="shared" si="251"/>
        <v>0</v>
      </c>
      <c r="X1240" s="323">
        <f t="shared" si="251"/>
        <v>0</v>
      </c>
      <c r="Y1240" s="324">
        <f t="shared" si="251"/>
        <v>0</v>
      </c>
      <c r="Z1240" s="323">
        <f t="shared" si="251"/>
        <v>0</v>
      </c>
      <c r="AA1240" s="324">
        <f t="shared" si="251"/>
        <v>0</v>
      </c>
      <c r="AB1240" s="323">
        <f t="shared" si="251"/>
        <v>0</v>
      </c>
      <c r="AC1240" s="324">
        <f t="shared" si="251"/>
        <v>0</v>
      </c>
      <c r="AD1240" s="323">
        <f t="shared" si="251"/>
        <v>0</v>
      </c>
      <c r="AE1240" s="324">
        <f t="shared" si="251"/>
        <v>0</v>
      </c>
      <c r="AF1240" s="323">
        <f t="shared" si="251"/>
        <v>0</v>
      </c>
      <c r="AG1240" s="324">
        <f t="shared" si="251"/>
        <v>0</v>
      </c>
      <c r="AH1240" s="323">
        <f t="shared" si="251"/>
        <v>0</v>
      </c>
      <c r="AI1240" s="324">
        <f t="shared" si="251"/>
        <v>0</v>
      </c>
    </row>
    <row r="1241" spans="2:35">
      <c r="B1241" s="449"/>
      <c r="C1241" s="637" t="s">
        <v>3456</v>
      </c>
      <c r="D1241" s="666"/>
      <c r="E1241" s="925" t="s">
        <v>3457</v>
      </c>
      <c r="F1241" s="398" t="s">
        <v>1727</v>
      </c>
      <c r="G1241" s="398" t="s">
        <v>2663</v>
      </c>
      <c r="H1241" s="606"/>
      <c r="I1241" s="810" t="s">
        <v>3253</v>
      </c>
      <c r="J1241" s="655">
        <v>22722.286</v>
      </c>
      <c r="K1241" s="326"/>
      <c r="L1241" s="339"/>
      <c r="M1241" s="551"/>
      <c r="N1241" s="339"/>
      <c r="O1241" s="551"/>
      <c r="P1241" s="341"/>
      <c r="Q1241" s="551"/>
      <c r="R1241" s="341"/>
      <c r="S1241" s="551"/>
      <c r="T1241" s="341"/>
      <c r="U1241" s="551"/>
      <c r="V1241" s="341"/>
      <c r="W1241" s="341"/>
      <c r="X1241" s="341"/>
      <c r="Y1241" s="341"/>
      <c r="Z1241" s="341"/>
      <c r="AA1241" s="341"/>
      <c r="AB1241" s="341"/>
      <c r="AC1241" s="341"/>
      <c r="AD1241" s="341"/>
      <c r="AE1241" s="341"/>
      <c r="AF1241" s="341"/>
      <c r="AG1241" s="341"/>
      <c r="AH1241" s="341"/>
      <c r="AI1241" s="341"/>
    </row>
    <row r="1242" spans="2:35" ht="22.5">
      <c r="B1242" s="449"/>
      <c r="C1242" s="433" t="s">
        <v>3458</v>
      </c>
      <c r="D1242" s="350"/>
      <c r="E1242" s="925">
        <v>8</v>
      </c>
      <c r="F1242" s="350" t="s">
        <v>3251</v>
      </c>
      <c r="G1242" s="350" t="s">
        <v>2540</v>
      </c>
      <c r="H1242" s="349"/>
      <c r="I1242" s="352" t="s">
        <v>3427</v>
      </c>
      <c r="J1242" s="613">
        <v>520</v>
      </c>
      <c r="K1242" s="326"/>
      <c r="L1242" s="376"/>
      <c r="M1242" s="613"/>
      <c r="N1242" s="376"/>
      <c r="O1242" s="614"/>
      <c r="P1242" s="341"/>
      <c r="Q1242" s="551"/>
      <c r="R1242" s="548"/>
      <c r="S1242" s="614"/>
      <c r="T1242" s="376"/>
      <c r="U1242" s="613"/>
      <c r="V1242" s="376"/>
      <c r="W1242" s="613"/>
      <c r="X1242" s="548"/>
      <c r="Y1242" s="614"/>
      <c r="Z1242" s="548"/>
      <c r="AA1242" s="614"/>
      <c r="AB1242" s="548"/>
      <c r="AC1242" s="614"/>
      <c r="AD1242" s="548"/>
      <c r="AE1242" s="614"/>
      <c r="AF1242" s="548"/>
      <c r="AG1242" s="614"/>
      <c r="AH1242" s="548"/>
      <c r="AI1242" s="614"/>
    </row>
    <row r="1243" spans="2:35" ht="22.5">
      <c r="B1243" s="449"/>
      <c r="C1243" s="433" t="s">
        <v>3459</v>
      </c>
      <c r="D1243" s="350"/>
      <c r="E1243" s="925">
        <v>6</v>
      </c>
      <c r="F1243" s="350" t="s">
        <v>3251</v>
      </c>
      <c r="G1243" s="350" t="s">
        <v>2540</v>
      </c>
      <c r="H1243" s="349"/>
      <c r="I1243" s="352" t="s">
        <v>3427</v>
      </c>
      <c r="J1243" s="613">
        <v>520</v>
      </c>
      <c r="K1243" s="326"/>
      <c r="L1243" s="376"/>
      <c r="M1243" s="613"/>
      <c r="N1243" s="376"/>
      <c r="O1243" s="614"/>
      <c r="P1243" s="341"/>
      <c r="Q1243" s="551"/>
      <c r="R1243" s="548"/>
      <c r="S1243" s="614"/>
      <c r="T1243" s="376"/>
      <c r="U1243" s="613"/>
      <c r="V1243" s="376"/>
      <c r="W1243" s="613"/>
      <c r="X1243" s="548"/>
      <c r="Y1243" s="614"/>
      <c r="Z1243" s="548"/>
      <c r="AA1243" s="614"/>
      <c r="AB1243" s="548"/>
      <c r="AC1243" s="614"/>
      <c r="AD1243" s="548"/>
      <c r="AE1243" s="614"/>
      <c r="AF1243" s="548"/>
      <c r="AG1243" s="614"/>
      <c r="AH1243" s="548"/>
      <c r="AI1243" s="614"/>
    </row>
    <row r="1244" spans="2:35" ht="22.5">
      <c r="B1244" s="449"/>
      <c r="C1244" s="433" t="s">
        <v>3460</v>
      </c>
      <c r="D1244" s="350"/>
      <c r="E1244" s="925">
        <v>8</v>
      </c>
      <c r="F1244" s="350" t="s">
        <v>3251</v>
      </c>
      <c r="G1244" s="350" t="s">
        <v>2540</v>
      </c>
      <c r="H1244" s="349"/>
      <c r="I1244" s="352" t="s">
        <v>3427</v>
      </c>
      <c r="J1244" s="613">
        <v>520</v>
      </c>
      <c r="K1244" s="326"/>
      <c r="L1244" s="376"/>
      <c r="M1244" s="613"/>
      <c r="N1244" s="376"/>
      <c r="O1244" s="614"/>
      <c r="P1244" s="341"/>
      <c r="Q1244" s="551"/>
      <c r="R1244" s="548"/>
      <c r="S1244" s="614"/>
      <c r="T1244" s="376"/>
      <c r="U1244" s="613"/>
      <c r="V1244" s="376"/>
      <c r="W1244" s="613"/>
      <c r="X1244" s="548"/>
      <c r="Y1244" s="614"/>
      <c r="Z1244" s="548"/>
      <c r="AA1244" s="614"/>
      <c r="AB1244" s="548"/>
      <c r="AC1244" s="614"/>
      <c r="AD1244" s="548"/>
      <c r="AE1244" s="614"/>
      <c r="AF1244" s="548"/>
      <c r="AG1244" s="614"/>
      <c r="AH1244" s="548"/>
      <c r="AI1244" s="614"/>
    </row>
    <row r="1245" spans="2:35" ht="22.5">
      <c r="B1245" s="449"/>
      <c r="C1245" s="433" t="s">
        <v>3461</v>
      </c>
      <c r="D1245" s="350"/>
      <c r="E1245" s="925">
        <v>6</v>
      </c>
      <c r="F1245" s="350" t="s">
        <v>3251</v>
      </c>
      <c r="G1245" s="350" t="s">
        <v>2540</v>
      </c>
      <c r="H1245" s="349"/>
      <c r="I1245" s="352" t="s">
        <v>3427</v>
      </c>
      <c r="J1245" s="613">
        <v>520</v>
      </c>
      <c r="K1245" s="326"/>
      <c r="L1245" s="376"/>
      <c r="M1245" s="613"/>
      <c r="N1245" s="376"/>
      <c r="O1245" s="614"/>
      <c r="P1245" s="341"/>
      <c r="Q1245" s="551"/>
      <c r="R1245" s="548"/>
      <c r="S1245" s="614"/>
      <c r="T1245" s="376"/>
      <c r="U1245" s="613"/>
      <c r="V1245" s="376"/>
      <c r="W1245" s="613"/>
      <c r="X1245" s="548"/>
      <c r="Y1245" s="614"/>
      <c r="Z1245" s="548"/>
      <c r="AA1245" s="614"/>
      <c r="AB1245" s="548"/>
      <c r="AC1245" s="614"/>
      <c r="AD1245" s="548"/>
      <c r="AE1245" s="614"/>
      <c r="AF1245" s="548"/>
      <c r="AG1245" s="614"/>
      <c r="AH1245" s="548"/>
      <c r="AI1245" s="614"/>
    </row>
    <row r="1246" spans="2:35" ht="22.5">
      <c r="B1246" s="449"/>
      <c r="C1246" s="553" t="s">
        <v>3462</v>
      </c>
      <c r="D1246" s="360"/>
      <c r="E1246" s="925">
        <v>34</v>
      </c>
      <c r="F1246" s="350" t="s">
        <v>3251</v>
      </c>
      <c r="G1246" s="350" t="s">
        <v>2540</v>
      </c>
      <c r="H1246" s="349"/>
      <c r="I1246" s="352" t="s">
        <v>3427</v>
      </c>
      <c r="J1246" s="613">
        <v>520.5883</v>
      </c>
      <c r="K1246" s="326"/>
      <c r="L1246" s="675"/>
      <c r="M1246" s="676"/>
      <c r="N1246" s="376"/>
      <c r="O1246" s="614"/>
      <c r="P1246" s="341"/>
      <c r="Q1246" s="551"/>
      <c r="R1246" s="548"/>
      <c r="S1246" s="614"/>
      <c r="T1246" s="376"/>
      <c r="U1246" s="613"/>
      <c r="V1246" s="376"/>
      <c r="W1246" s="613"/>
      <c r="X1246" s="376"/>
      <c r="Y1246" s="613"/>
      <c r="Z1246" s="548"/>
      <c r="AA1246" s="614"/>
      <c r="AB1246" s="548"/>
      <c r="AC1246" s="614"/>
      <c r="AD1246" s="330"/>
      <c r="AE1246" s="352"/>
      <c r="AF1246" s="548"/>
      <c r="AG1246" s="614"/>
      <c r="AH1246" s="583"/>
      <c r="AI1246" s="677"/>
    </row>
    <row r="1247" spans="2:35" ht="22.5">
      <c r="B1247" s="449"/>
      <c r="C1247" s="678" t="s">
        <v>3463</v>
      </c>
      <c r="D1247" s="679"/>
      <c r="E1247" s="925">
        <v>6</v>
      </c>
      <c r="F1247" s="360" t="s">
        <v>648</v>
      </c>
      <c r="G1247" s="360" t="s">
        <v>3256</v>
      </c>
      <c r="H1247" s="553"/>
      <c r="I1247" s="363" t="s">
        <v>2559</v>
      </c>
      <c r="J1247" s="363">
        <v>1365.52</v>
      </c>
      <c r="K1247" s="326"/>
      <c r="L1247" s="376"/>
      <c r="M1247" s="580"/>
      <c r="N1247" s="376"/>
      <c r="O1247" s="580"/>
      <c r="P1247" s="367"/>
      <c r="Q1247" s="580"/>
      <c r="R1247" s="548"/>
      <c r="S1247" s="614"/>
      <c r="T1247" s="376"/>
      <c r="U1247" s="580"/>
      <c r="V1247" s="376"/>
      <c r="W1247" s="580"/>
      <c r="X1247" s="376"/>
      <c r="Y1247" s="582"/>
      <c r="Z1247" s="376"/>
      <c r="AA1247" s="580"/>
      <c r="AB1247" s="376"/>
      <c r="AC1247" s="580"/>
      <c r="AD1247" s="376"/>
      <c r="AE1247" s="580"/>
      <c r="AF1247" s="376"/>
      <c r="AG1247" s="580"/>
      <c r="AH1247" s="376"/>
      <c r="AI1247" s="580"/>
    </row>
    <row r="1248" spans="2:35" ht="22.5">
      <c r="B1248" s="449"/>
      <c r="C1248" s="553" t="s">
        <v>3464</v>
      </c>
      <c r="D1248" s="360"/>
      <c r="E1248" s="925">
        <v>6</v>
      </c>
      <c r="F1248" s="360" t="s">
        <v>648</v>
      </c>
      <c r="G1248" s="360" t="s">
        <v>3256</v>
      </c>
      <c r="H1248" s="553"/>
      <c r="I1248" s="363" t="s">
        <v>2559</v>
      </c>
      <c r="J1248" s="580">
        <v>408.62</v>
      </c>
      <c r="K1248" s="326"/>
      <c r="L1248" s="675"/>
      <c r="M1248" s="680"/>
      <c r="N1248" s="376"/>
      <c r="O1248" s="582"/>
      <c r="P1248" s="367"/>
      <c r="Q1248" s="580"/>
      <c r="R1248" s="548"/>
      <c r="S1248" s="614"/>
      <c r="T1248" s="376"/>
      <c r="U1248" s="580"/>
      <c r="V1248" s="376"/>
      <c r="W1248" s="580"/>
      <c r="X1248" s="376"/>
      <c r="Y1248" s="582"/>
      <c r="Z1248" s="548"/>
      <c r="AA1248" s="582"/>
      <c r="AB1248" s="583"/>
      <c r="AC1248" s="573"/>
      <c r="AD1248" s="548"/>
      <c r="AE1248" s="582"/>
      <c r="AF1248" s="583"/>
      <c r="AG1248" s="573"/>
      <c r="AH1248" s="583"/>
      <c r="AI1248" s="573"/>
    </row>
    <row r="1249" spans="2:35" ht="22.5">
      <c r="B1249" s="449"/>
      <c r="C1249" s="553" t="s">
        <v>3465</v>
      </c>
      <c r="D1249" s="360"/>
      <c r="E1249" s="925">
        <v>6</v>
      </c>
      <c r="F1249" s="360" t="s">
        <v>648</v>
      </c>
      <c r="G1249" s="360" t="s">
        <v>3256</v>
      </c>
      <c r="H1249" s="553"/>
      <c r="I1249" s="363" t="s">
        <v>2559</v>
      </c>
      <c r="J1249" s="580">
        <v>408.62</v>
      </c>
      <c r="K1249" s="326"/>
      <c r="L1249" s="675"/>
      <c r="M1249" s="680"/>
      <c r="N1249" s="376"/>
      <c r="O1249" s="582"/>
      <c r="P1249" s="367"/>
      <c r="Q1249" s="580"/>
      <c r="R1249" s="548"/>
      <c r="S1249" s="614"/>
      <c r="T1249" s="376"/>
      <c r="U1249" s="580"/>
      <c r="V1249" s="376"/>
      <c r="W1249" s="580"/>
      <c r="X1249" s="376"/>
      <c r="Y1249" s="582"/>
      <c r="Z1249" s="583"/>
      <c r="AA1249" s="573"/>
      <c r="AB1249" s="548"/>
      <c r="AC1249" s="582"/>
      <c r="AD1249" s="330"/>
      <c r="AE1249" s="363"/>
      <c r="AF1249" s="548"/>
      <c r="AG1249" s="582"/>
      <c r="AH1249" s="583"/>
      <c r="AI1249" s="573"/>
    </row>
    <row r="1250" spans="2:35" ht="22.5">
      <c r="B1250" s="449"/>
      <c r="C1250" s="553" t="s">
        <v>3466</v>
      </c>
      <c r="D1250" s="360"/>
      <c r="E1250" s="925">
        <v>6</v>
      </c>
      <c r="F1250" s="360" t="s">
        <v>648</v>
      </c>
      <c r="G1250" s="360" t="s">
        <v>3256</v>
      </c>
      <c r="H1250" s="553"/>
      <c r="I1250" s="363" t="s">
        <v>2559</v>
      </c>
      <c r="J1250" s="580">
        <v>853.45</v>
      </c>
      <c r="K1250" s="326"/>
      <c r="L1250" s="675"/>
      <c r="M1250" s="680"/>
      <c r="N1250" s="376"/>
      <c r="O1250" s="582"/>
      <c r="P1250" s="367"/>
      <c r="Q1250" s="580"/>
      <c r="R1250" s="548"/>
      <c r="S1250" s="614"/>
      <c r="T1250" s="376"/>
      <c r="U1250" s="580"/>
      <c r="V1250" s="376"/>
      <c r="W1250" s="580"/>
      <c r="X1250" s="376"/>
      <c r="Y1250" s="582"/>
      <c r="Z1250" s="376"/>
      <c r="AA1250" s="580"/>
      <c r="AB1250" s="583"/>
      <c r="AC1250" s="573"/>
      <c r="AD1250" s="330"/>
      <c r="AE1250" s="363"/>
      <c r="AF1250" s="583"/>
      <c r="AG1250" s="573"/>
      <c r="AH1250" s="583"/>
      <c r="AI1250" s="573"/>
    </row>
    <row r="1251" spans="2:35" ht="22.5">
      <c r="B1251" s="449"/>
      <c r="C1251" s="553" t="s">
        <v>3467</v>
      </c>
      <c r="D1251" s="360"/>
      <c r="E1251" s="925">
        <v>6</v>
      </c>
      <c r="F1251" s="360" t="s">
        <v>648</v>
      </c>
      <c r="G1251" s="360" t="s">
        <v>3256</v>
      </c>
      <c r="H1251" s="553"/>
      <c r="I1251" s="363" t="s">
        <v>2559</v>
      </c>
      <c r="J1251" s="580">
        <v>1365.52</v>
      </c>
      <c r="K1251" s="326"/>
      <c r="L1251" s="675"/>
      <c r="M1251" s="680"/>
      <c r="N1251" s="376"/>
      <c r="O1251" s="582"/>
      <c r="P1251" s="367"/>
      <c r="Q1251" s="580"/>
      <c r="R1251" s="548"/>
      <c r="S1251" s="614"/>
      <c r="T1251" s="376"/>
      <c r="U1251" s="580"/>
      <c r="V1251" s="376"/>
      <c r="W1251" s="580"/>
      <c r="X1251" s="376"/>
      <c r="Y1251" s="582"/>
      <c r="Z1251" s="583"/>
      <c r="AA1251" s="573"/>
      <c r="AB1251" s="583"/>
      <c r="AC1251" s="573"/>
      <c r="AD1251" s="330"/>
      <c r="AE1251" s="363"/>
      <c r="AF1251" s="583"/>
      <c r="AG1251" s="573"/>
      <c r="AH1251" s="583"/>
      <c r="AI1251" s="573"/>
    </row>
    <row r="1252" spans="2:35" ht="22.5">
      <c r="B1252" s="449"/>
      <c r="C1252" s="553" t="s">
        <v>3468</v>
      </c>
      <c r="D1252" s="360"/>
      <c r="E1252" s="925">
        <v>6</v>
      </c>
      <c r="F1252" s="360" t="s">
        <v>648</v>
      </c>
      <c r="G1252" s="360" t="s">
        <v>3256</v>
      </c>
      <c r="H1252" s="553"/>
      <c r="I1252" s="363" t="s">
        <v>2559</v>
      </c>
      <c r="J1252" s="580">
        <v>237.93</v>
      </c>
      <c r="K1252" s="326"/>
      <c r="L1252" s="675"/>
      <c r="M1252" s="680"/>
      <c r="N1252" s="376"/>
      <c r="O1252" s="582"/>
      <c r="P1252" s="367"/>
      <c r="Q1252" s="580"/>
      <c r="R1252" s="548"/>
      <c r="S1252" s="614"/>
      <c r="T1252" s="376"/>
      <c r="U1252" s="580"/>
      <c r="V1252" s="376"/>
      <c r="W1252" s="580"/>
      <c r="X1252" s="376"/>
      <c r="Y1252" s="582"/>
      <c r="Z1252" s="583"/>
      <c r="AA1252" s="573"/>
      <c r="AB1252" s="583"/>
      <c r="AC1252" s="573"/>
      <c r="AD1252" s="330"/>
      <c r="AE1252" s="363"/>
      <c r="AF1252" s="583"/>
      <c r="AG1252" s="573"/>
      <c r="AH1252" s="583"/>
      <c r="AI1252" s="573"/>
    </row>
    <row r="1253" spans="2:35" ht="22.5">
      <c r="B1253" s="449"/>
      <c r="C1253" s="553" t="s">
        <v>3469</v>
      </c>
      <c r="D1253" s="360"/>
      <c r="E1253" s="925">
        <v>6</v>
      </c>
      <c r="F1253" s="360" t="s">
        <v>648</v>
      </c>
      <c r="G1253" s="360" t="s">
        <v>3256</v>
      </c>
      <c r="H1253" s="553"/>
      <c r="I1253" s="363" t="s">
        <v>2559</v>
      </c>
      <c r="J1253" s="580">
        <v>408.62</v>
      </c>
      <c r="K1253" s="326"/>
      <c r="L1253" s="675"/>
      <c r="M1253" s="680"/>
      <c r="N1253" s="376"/>
      <c r="O1253" s="582"/>
      <c r="P1253" s="367"/>
      <c r="Q1253" s="580"/>
      <c r="R1253" s="548"/>
      <c r="S1253" s="614"/>
      <c r="T1253" s="376"/>
      <c r="U1253" s="580"/>
      <c r="V1253" s="376"/>
      <c r="W1253" s="580"/>
      <c r="X1253" s="376"/>
      <c r="Y1253" s="582"/>
      <c r="Z1253" s="548"/>
      <c r="AA1253" s="582"/>
      <c r="AB1253" s="583"/>
      <c r="AC1253" s="573"/>
      <c r="AD1253" s="330"/>
      <c r="AE1253" s="363"/>
      <c r="AF1253" s="583"/>
      <c r="AG1253" s="573"/>
      <c r="AH1253" s="583"/>
      <c r="AI1253" s="573"/>
    </row>
    <row r="1254" spans="2:35" ht="22.5">
      <c r="B1254" s="449"/>
      <c r="C1254" s="553" t="s">
        <v>3470</v>
      </c>
      <c r="D1254" s="360"/>
      <c r="E1254" s="925">
        <v>6</v>
      </c>
      <c r="F1254" s="360" t="s">
        <v>648</v>
      </c>
      <c r="G1254" s="360" t="s">
        <v>3256</v>
      </c>
      <c r="H1254" s="553"/>
      <c r="I1254" s="363" t="s">
        <v>2559</v>
      </c>
      <c r="J1254" s="580">
        <v>408.62</v>
      </c>
      <c r="K1254" s="326"/>
      <c r="L1254" s="675"/>
      <c r="M1254" s="680"/>
      <c r="N1254" s="376"/>
      <c r="O1254" s="582"/>
      <c r="P1254" s="367"/>
      <c r="Q1254" s="580"/>
      <c r="R1254" s="548"/>
      <c r="S1254" s="614"/>
      <c r="T1254" s="376"/>
      <c r="U1254" s="580"/>
      <c r="V1254" s="376"/>
      <c r="W1254" s="580"/>
      <c r="X1254" s="376"/>
      <c r="Y1254" s="582"/>
      <c r="Z1254" s="583"/>
      <c r="AA1254" s="573"/>
      <c r="AB1254" s="583"/>
      <c r="AC1254" s="573"/>
      <c r="AD1254" s="330"/>
      <c r="AE1254" s="363"/>
      <c r="AF1254" s="583"/>
      <c r="AG1254" s="573"/>
      <c r="AH1254" s="583"/>
      <c r="AI1254" s="573"/>
    </row>
    <row r="1255" spans="2:35" ht="22.5">
      <c r="B1255" s="449"/>
      <c r="C1255" s="553" t="s">
        <v>3471</v>
      </c>
      <c r="D1255" s="360"/>
      <c r="E1255" s="925">
        <v>6</v>
      </c>
      <c r="F1255" s="360" t="s">
        <v>648</v>
      </c>
      <c r="G1255" s="360" t="s">
        <v>3256</v>
      </c>
      <c r="H1255" s="553"/>
      <c r="I1255" s="363" t="s">
        <v>2559</v>
      </c>
      <c r="J1255" s="580">
        <v>853.45</v>
      </c>
      <c r="K1255" s="326"/>
      <c r="L1255" s="675"/>
      <c r="M1255" s="680"/>
      <c r="N1255" s="376"/>
      <c r="O1255" s="582"/>
      <c r="P1255" s="367"/>
      <c r="Q1255" s="580"/>
      <c r="R1255" s="548"/>
      <c r="S1255" s="614"/>
      <c r="T1255" s="376"/>
      <c r="U1255" s="580"/>
      <c r="V1255" s="376"/>
      <c r="W1255" s="580"/>
      <c r="X1255" s="376"/>
      <c r="Y1255" s="582"/>
      <c r="Z1255" s="583"/>
      <c r="AA1255" s="573"/>
      <c r="AB1255" s="583"/>
      <c r="AC1255" s="573"/>
      <c r="AD1255" s="330"/>
      <c r="AE1255" s="363"/>
      <c r="AF1255" s="583"/>
      <c r="AG1255" s="573"/>
      <c r="AH1255" s="583"/>
      <c r="AI1255" s="573"/>
    </row>
    <row r="1256" spans="2:35" ht="22.5">
      <c r="B1256" s="449"/>
      <c r="C1256" s="553" t="s">
        <v>3472</v>
      </c>
      <c r="D1256" s="360"/>
      <c r="E1256" s="925">
        <v>6</v>
      </c>
      <c r="F1256" s="360" t="s">
        <v>648</v>
      </c>
      <c r="G1256" s="360" t="s">
        <v>3256</v>
      </c>
      <c r="H1256" s="553"/>
      <c r="I1256" s="363" t="s">
        <v>2559</v>
      </c>
      <c r="J1256" s="580">
        <v>853.45</v>
      </c>
      <c r="K1256" s="326"/>
      <c r="L1256" s="675"/>
      <c r="M1256" s="680"/>
      <c r="N1256" s="376"/>
      <c r="O1256" s="582"/>
      <c r="P1256" s="367"/>
      <c r="Q1256" s="580"/>
      <c r="R1256" s="548"/>
      <c r="S1256" s="614"/>
      <c r="T1256" s="376"/>
      <c r="U1256" s="580"/>
      <c r="V1256" s="376"/>
      <c r="W1256" s="580"/>
      <c r="X1256" s="376"/>
      <c r="Y1256" s="582"/>
      <c r="Z1256" s="583"/>
      <c r="AA1256" s="573"/>
      <c r="AB1256" s="583"/>
      <c r="AC1256" s="573"/>
      <c r="AD1256" s="330"/>
      <c r="AE1256" s="363"/>
      <c r="AF1256" s="583"/>
      <c r="AG1256" s="573"/>
      <c r="AH1256" s="583"/>
      <c r="AI1256" s="573"/>
    </row>
    <row r="1257" spans="2:35" ht="22.5">
      <c r="B1257" s="449"/>
      <c r="C1257" s="553" t="s">
        <v>3473</v>
      </c>
      <c r="D1257" s="360"/>
      <c r="E1257" s="925">
        <v>6</v>
      </c>
      <c r="F1257" s="360" t="s">
        <v>648</v>
      </c>
      <c r="G1257" s="360" t="s">
        <v>3256</v>
      </c>
      <c r="H1257" s="553"/>
      <c r="I1257" s="363" t="s">
        <v>2559</v>
      </c>
      <c r="J1257" s="580">
        <v>517.24</v>
      </c>
      <c r="K1257" s="326"/>
      <c r="L1257" s="675"/>
      <c r="M1257" s="680"/>
      <c r="N1257" s="376"/>
      <c r="O1257" s="582"/>
      <c r="P1257" s="367"/>
      <c r="Q1257" s="580"/>
      <c r="R1257" s="548"/>
      <c r="S1257" s="614"/>
      <c r="T1257" s="376"/>
      <c r="U1257" s="580"/>
      <c r="V1257" s="376"/>
      <c r="W1257" s="580"/>
      <c r="X1257" s="376"/>
      <c r="Y1257" s="582"/>
      <c r="Z1257" s="583"/>
      <c r="AA1257" s="573"/>
      <c r="AB1257" s="548"/>
      <c r="AC1257" s="582"/>
      <c r="AD1257" s="330"/>
      <c r="AE1257" s="363"/>
      <c r="AF1257" s="548"/>
      <c r="AG1257" s="582"/>
      <c r="AH1257" s="583"/>
      <c r="AI1257" s="573"/>
    </row>
    <row r="1258" spans="2:35" ht="22.5">
      <c r="B1258" s="449"/>
      <c r="C1258" s="553" t="s">
        <v>3474</v>
      </c>
      <c r="D1258" s="360"/>
      <c r="E1258" s="925">
        <v>6</v>
      </c>
      <c r="F1258" s="360" t="s">
        <v>648</v>
      </c>
      <c r="G1258" s="360" t="s">
        <v>3256</v>
      </c>
      <c r="H1258" s="553"/>
      <c r="I1258" s="363" t="s">
        <v>2559</v>
      </c>
      <c r="J1258" s="580">
        <v>408.62</v>
      </c>
      <c r="K1258" s="326"/>
      <c r="L1258" s="675"/>
      <c r="M1258" s="680"/>
      <c r="N1258" s="376"/>
      <c r="O1258" s="582"/>
      <c r="P1258" s="367"/>
      <c r="Q1258" s="580"/>
      <c r="R1258" s="548"/>
      <c r="S1258" s="614"/>
      <c r="T1258" s="376"/>
      <c r="U1258" s="580"/>
      <c r="V1258" s="376"/>
      <c r="W1258" s="580"/>
      <c r="X1258" s="376"/>
      <c r="Y1258" s="582"/>
      <c r="Z1258" s="548"/>
      <c r="AA1258" s="582"/>
      <c r="AB1258" s="583"/>
      <c r="AC1258" s="573"/>
      <c r="AD1258" s="330"/>
      <c r="AE1258" s="363"/>
      <c r="AF1258" s="583"/>
      <c r="AG1258" s="573"/>
      <c r="AH1258" s="583"/>
      <c r="AI1258" s="573"/>
    </row>
    <row r="1259" spans="2:35" ht="22.5">
      <c r="B1259" s="449"/>
      <c r="C1259" s="553" t="s">
        <v>3475</v>
      </c>
      <c r="D1259" s="360"/>
      <c r="E1259" s="925">
        <v>6</v>
      </c>
      <c r="F1259" s="360" t="s">
        <v>648</v>
      </c>
      <c r="G1259" s="360" t="s">
        <v>3256</v>
      </c>
      <c r="H1259" s="553"/>
      <c r="I1259" s="363" t="s">
        <v>2559</v>
      </c>
      <c r="J1259" s="580">
        <v>408.62</v>
      </c>
      <c r="K1259" s="326"/>
      <c r="L1259" s="675"/>
      <c r="M1259" s="680"/>
      <c r="N1259" s="376"/>
      <c r="O1259" s="582"/>
      <c r="P1259" s="367"/>
      <c r="Q1259" s="580"/>
      <c r="R1259" s="548"/>
      <c r="S1259" s="614"/>
      <c r="T1259" s="376"/>
      <c r="U1259" s="580"/>
      <c r="V1259" s="376"/>
      <c r="W1259" s="580"/>
      <c r="X1259" s="376"/>
      <c r="Y1259" s="582"/>
      <c r="Z1259" s="583"/>
      <c r="AA1259" s="573"/>
      <c r="AB1259" s="548"/>
      <c r="AC1259" s="582"/>
      <c r="AD1259" s="330"/>
      <c r="AE1259" s="363"/>
      <c r="AF1259" s="548"/>
      <c r="AG1259" s="582"/>
      <c r="AH1259" s="583"/>
      <c r="AI1259" s="573"/>
    </row>
    <row r="1260" spans="2:35" ht="22.5">
      <c r="B1260" s="449"/>
      <c r="C1260" s="553" t="s">
        <v>3476</v>
      </c>
      <c r="D1260" s="360"/>
      <c r="E1260" s="925">
        <v>6</v>
      </c>
      <c r="F1260" s="360" t="s">
        <v>648</v>
      </c>
      <c r="G1260" s="360" t="s">
        <v>3256</v>
      </c>
      <c r="H1260" s="553"/>
      <c r="I1260" s="363" t="s">
        <v>2559</v>
      </c>
      <c r="J1260" s="580">
        <v>1365.52</v>
      </c>
      <c r="K1260" s="326"/>
      <c r="L1260" s="675"/>
      <c r="M1260" s="680"/>
      <c r="N1260" s="376"/>
      <c r="O1260" s="582"/>
      <c r="P1260" s="367"/>
      <c r="Q1260" s="580"/>
      <c r="R1260" s="548"/>
      <c r="S1260" s="614"/>
      <c r="T1260" s="376"/>
      <c r="U1260" s="580"/>
      <c r="V1260" s="376"/>
      <c r="W1260" s="580"/>
      <c r="X1260" s="376"/>
      <c r="Y1260" s="582"/>
      <c r="Z1260" s="548"/>
      <c r="AA1260" s="582"/>
      <c r="AB1260" s="583"/>
      <c r="AC1260" s="573"/>
      <c r="AD1260" s="330"/>
      <c r="AE1260" s="363"/>
      <c r="AF1260" s="583"/>
      <c r="AG1260" s="573"/>
      <c r="AH1260" s="583"/>
      <c r="AI1260" s="573"/>
    </row>
    <row r="1261" spans="2:35" ht="22.5">
      <c r="B1261" s="449"/>
      <c r="C1261" s="553" t="s">
        <v>3477</v>
      </c>
      <c r="D1261" s="360"/>
      <c r="E1261" s="925">
        <v>6</v>
      </c>
      <c r="F1261" s="360" t="s">
        <v>648</v>
      </c>
      <c r="G1261" s="360" t="s">
        <v>3256</v>
      </c>
      <c r="H1261" s="553"/>
      <c r="I1261" s="363" t="s">
        <v>2559</v>
      </c>
      <c r="J1261" s="580">
        <v>853.45</v>
      </c>
      <c r="K1261" s="326"/>
      <c r="L1261" s="675"/>
      <c r="M1261" s="680"/>
      <c r="N1261" s="376"/>
      <c r="O1261" s="582"/>
      <c r="P1261" s="367"/>
      <c r="Q1261" s="580"/>
      <c r="R1261" s="548"/>
      <c r="S1261" s="614"/>
      <c r="T1261" s="376"/>
      <c r="U1261" s="580"/>
      <c r="V1261" s="376"/>
      <c r="W1261" s="580"/>
      <c r="X1261" s="376"/>
      <c r="Y1261" s="582"/>
      <c r="Z1261" s="548"/>
      <c r="AA1261" s="582"/>
      <c r="AB1261" s="548"/>
      <c r="AC1261" s="582"/>
      <c r="AD1261" s="330"/>
      <c r="AE1261" s="363"/>
      <c r="AF1261" s="548"/>
      <c r="AG1261" s="582"/>
      <c r="AH1261" s="583"/>
      <c r="AI1261" s="573"/>
    </row>
    <row r="1262" spans="2:35">
      <c r="B1262" s="449"/>
      <c r="C1262" s="672" t="s">
        <v>3478</v>
      </c>
      <c r="D1262" s="672"/>
      <c r="E1262" s="925">
        <v>71</v>
      </c>
      <c r="F1262" s="373" t="s">
        <v>3479</v>
      </c>
      <c r="G1262" s="373" t="s">
        <v>2609</v>
      </c>
      <c r="H1262" s="410"/>
      <c r="I1262" s="374" t="s">
        <v>3480</v>
      </c>
      <c r="J1262" s="673">
        <v>484</v>
      </c>
      <c r="K1262" s="600"/>
      <c r="L1262" s="376"/>
      <c r="M1262" s="673">
        <f>+J1262*L1262</f>
        <v>0</v>
      </c>
      <c r="N1262" s="376"/>
      <c r="O1262" s="376"/>
      <c r="P1262" s="376"/>
      <c r="Q1262" s="376"/>
      <c r="R1262" s="376"/>
      <c r="S1262" s="376"/>
      <c r="T1262" s="376"/>
      <c r="U1262" s="376"/>
      <c r="V1262" s="376"/>
      <c r="W1262" s="376"/>
      <c r="X1262" s="376"/>
      <c r="Y1262" s="376"/>
      <c r="Z1262" s="376"/>
      <c r="AA1262" s="376"/>
      <c r="AB1262" s="376"/>
      <c r="AC1262" s="376"/>
      <c r="AD1262" s="376"/>
      <c r="AE1262" s="376"/>
      <c r="AF1262" s="376"/>
      <c r="AG1262" s="376"/>
      <c r="AH1262" s="376"/>
      <c r="AI1262" s="376"/>
    </row>
    <row r="1263" spans="2:35">
      <c r="B1263" s="681"/>
      <c r="C1263" s="553"/>
      <c r="D1263" s="360"/>
      <c r="E1263" s="925"/>
      <c r="F1263" s="360"/>
      <c r="G1263" s="360"/>
      <c r="H1263" s="553"/>
      <c r="I1263" s="325"/>
      <c r="J1263" s="599"/>
      <c r="K1263" s="326"/>
      <c r="L1263" s="675"/>
      <c r="M1263" s="682"/>
      <c r="N1263" s="376"/>
      <c r="O1263" s="241"/>
      <c r="P1263" s="376"/>
      <c r="Q1263" s="599"/>
      <c r="R1263" s="548"/>
      <c r="S1263" s="241"/>
      <c r="T1263" s="376"/>
      <c r="U1263" s="599"/>
      <c r="V1263" s="376"/>
      <c r="W1263" s="599"/>
      <c r="X1263" s="376"/>
      <c r="Y1263" s="599"/>
      <c r="Z1263" s="548"/>
      <c r="AA1263" s="241"/>
      <c r="AB1263" s="548"/>
      <c r="AC1263" s="241"/>
      <c r="AD1263" s="330"/>
      <c r="AE1263" s="325"/>
      <c r="AF1263" s="548"/>
      <c r="AG1263" s="241"/>
      <c r="AH1263" s="583"/>
      <c r="AI1263" s="574"/>
    </row>
    <row r="1264" spans="2:35">
      <c r="B1264" s="608"/>
      <c r="C1264" s="381"/>
      <c r="D1264" s="328"/>
      <c r="E1264" s="925"/>
      <c r="F1264" s="328"/>
      <c r="G1264" s="328"/>
      <c r="H1264" s="277"/>
      <c r="I1264" s="325"/>
      <c r="J1264" s="599"/>
      <c r="K1264" s="326"/>
      <c r="L1264" s="376"/>
      <c r="M1264" s="599"/>
      <c r="N1264" s="376"/>
      <c r="O1264" s="241"/>
      <c r="P1264" s="376"/>
      <c r="Q1264" s="599"/>
      <c r="R1264" s="548"/>
      <c r="S1264" s="241"/>
      <c r="T1264" s="376"/>
      <c r="U1264" s="599"/>
      <c r="V1264" s="376"/>
      <c r="W1264" s="599"/>
      <c r="X1264" s="548"/>
      <c r="Y1264" s="241"/>
      <c r="Z1264" s="548"/>
      <c r="AA1264" s="241"/>
      <c r="AB1264" s="548"/>
      <c r="AC1264" s="241"/>
      <c r="AD1264" s="548"/>
      <c r="AE1264" s="241"/>
      <c r="AF1264" s="548"/>
      <c r="AG1264" s="241"/>
      <c r="AH1264" s="548"/>
      <c r="AI1264" s="241"/>
    </row>
    <row r="1265" spans="2:35">
      <c r="B1265" s="243">
        <v>3800</v>
      </c>
      <c r="C1265" s="322" t="s">
        <v>1892</v>
      </c>
      <c r="D1265" s="336"/>
      <c r="E1265" s="917">
        <f>+E1266+E1270</f>
        <v>129</v>
      </c>
      <c r="F1265" s="328"/>
      <c r="G1265" s="328"/>
      <c r="H1265" s="277"/>
      <c r="I1265" s="325"/>
      <c r="J1265" s="599"/>
      <c r="K1265" s="326">
        <f>+K1266+K1270</f>
        <v>452800</v>
      </c>
      <c r="L1265" s="323">
        <f t="shared" ref="L1265:AI1265" si="252">+L1266+L1270</f>
        <v>9</v>
      </c>
      <c r="M1265" s="324">
        <f t="shared" si="252"/>
        <v>2700</v>
      </c>
      <c r="N1265" s="323">
        <f t="shared" si="252"/>
        <v>10</v>
      </c>
      <c r="O1265" s="324">
        <f t="shared" si="252"/>
        <v>4700</v>
      </c>
      <c r="P1265" s="323">
        <f t="shared" si="252"/>
        <v>10</v>
      </c>
      <c r="Q1265" s="324">
        <f t="shared" si="252"/>
        <v>4700</v>
      </c>
      <c r="R1265" s="323">
        <f t="shared" si="252"/>
        <v>11</v>
      </c>
      <c r="S1265" s="324">
        <f t="shared" si="252"/>
        <v>64700</v>
      </c>
      <c r="T1265" s="323">
        <f t="shared" si="252"/>
        <v>10</v>
      </c>
      <c r="U1265" s="324">
        <f t="shared" si="252"/>
        <v>4700</v>
      </c>
      <c r="V1265" s="323">
        <f t="shared" si="252"/>
        <v>10</v>
      </c>
      <c r="W1265" s="324">
        <f t="shared" si="252"/>
        <v>21128.571</v>
      </c>
      <c r="X1265" s="323">
        <f t="shared" si="252"/>
        <v>11</v>
      </c>
      <c r="Y1265" s="324">
        <f t="shared" si="252"/>
        <v>97557.142999999996</v>
      </c>
      <c r="Z1265" s="323">
        <f t="shared" si="252"/>
        <v>10</v>
      </c>
      <c r="AA1265" s="324">
        <f t="shared" si="252"/>
        <v>53985.713999999993</v>
      </c>
      <c r="AB1265" s="323">
        <f t="shared" si="252"/>
        <v>10</v>
      </c>
      <c r="AC1265" s="324">
        <f t="shared" si="252"/>
        <v>37557.142999999996</v>
      </c>
      <c r="AD1265" s="323">
        <f t="shared" si="252"/>
        <v>11</v>
      </c>
      <c r="AE1265" s="324">
        <f t="shared" si="252"/>
        <v>85557.142999999996</v>
      </c>
      <c r="AF1265" s="323">
        <f t="shared" si="252"/>
        <v>10</v>
      </c>
      <c r="AG1265" s="324">
        <f t="shared" si="252"/>
        <v>53985.713999999993</v>
      </c>
      <c r="AH1265" s="323">
        <f t="shared" si="252"/>
        <v>17</v>
      </c>
      <c r="AI1265" s="324">
        <f t="shared" si="252"/>
        <v>21528.571</v>
      </c>
    </row>
    <row r="1266" spans="2:35">
      <c r="B1266" s="683">
        <v>382</v>
      </c>
      <c r="C1266" s="684" t="s">
        <v>1894</v>
      </c>
      <c r="D1266" s="336"/>
      <c r="E1266" s="917">
        <f>+E1267</f>
        <v>1</v>
      </c>
      <c r="F1266" s="328"/>
      <c r="G1266" s="328"/>
      <c r="H1266" s="277"/>
      <c r="I1266" s="325"/>
      <c r="J1266" s="599"/>
      <c r="K1266" s="326">
        <f>+K1267</f>
        <v>48000</v>
      </c>
      <c r="L1266" s="323">
        <f t="shared" ref="L1266:AA1267" si="253">+L1267</f>
        <v>0</v>
      </c>
      <c r="M1266" s="324">
        <f t="shared" si="253"/>
        <v>0</v>
      </c>
      <c r="N1266" s="323">
        <f t="shared" si="253"/>
        <v>0</v>
      </c>
      <c r="O1266" s="324">
        <f t="shared" si="253"/>
        <v>0</v>
      </c>
      <c r="P1266" s="323">
        <f t="shared" si="253"/>
        <v>0</v>
      </c>
      <c r="Q1266" s="324">
        <f t="shared" si="253"/>
        <v>0</v>
      </c>
      <c r="R1266" s="323">
        <f t="shared" si="253"/>
        <v>0</v>
      </c>
      <c r="S1266" s="324">
        <f t="shared" si="253"/>
        <v>0</v>
      </c>
      <c r="T1266" s="323">
        <f t="shared" si="253"/>
        <v>0</v>
      </c>
      <c r="U1266" s="324">
        <f t="shared" si="253"/>
        <v>0</v>
      </c>
      <c r="V1266" s="323">
        <f t="shared" si="253"/>
        <v>0</v>
      </c>
      <c r="W1266" s="324">
        <f t="shared" si="253"/>
        <v>0</v>
      </c>
      <c r="X1266" s="323">
        <f t="shared" si="253"/>
        <v>0</v>
      </c>
      <c r="Y1266" s="324">
        <f t="shared" si="253"/>
        <v>0</v>
      </c>
      <c r="Z1266" s="323">
        <f t="shared" si="253"/>
        <v>0</v>
      </c>
      <c r="AA1266" s="324">
        <f t="shared" si="253"/>
        <v>0</v>
      </c>
      <c r="AB1266" s="323">
        <f t="shared" ref="AB1266:AI1267" si="254">+AB1267</f>
        <v>0</v>
      </c>
      <c r="AC1266" s="324">
        <f t="shared" si="254"/>
        <v>0</v>
      </c>
      <c r="AD1266" s="323">
        <f t="shared" si="254"/>
        <v>1</v>
      </c>
      <c r="AE1266" s="324">
        <f t="shared" si="254"/>
        <v>48000</v>
      </c>
      <c r="AF1266" s="323">
        <f t="shared" si="254"/>
        <v>0</v>
      </c>
      <c r="AG1266" s="324">
        <f t="shared" si="254"/>
        <v>0</v>
      </c>
      <c r="AH1266" s="323">
        <f t="shared" si="254"/>
        <v>0</v>
      </c>
      <c r="AI1266" s="324">
        <f t="shared" si="254"/>
        <v>0</v>
      </c>
    </row>
    <row r="1267" spans="2:35">
      <c r="B1267" s="685">
        <v>38201</v>
      </c>
      <c r="C1267" s="511" t="s">
        <v>1894</v>
      </c>
      <c r="D1267" s="336"/>
      <c r="E1267" s="917">
        <f>+E1268</f>
        <v>1</v>
      </c>
      <c r="F1267" s="328"/>
      <c r="G1267" s="328"/>
      <c r="H1267" s="277"/>
      <c r="I1267" s="325"/>
      <c r="J1267" s="599"/>
      <c r="K1267" s="326">
        <f>+K1268</f>
        <v>48000</v>
      </c>
      <c r="L1267" s="323">
        <f t="shared" si="253"/>
        <v>0</v>
      </c>
      <c r="M1267" s="324">
        <f t="shared" si="253"/>
        <v>0</v>
      </c>
      <c r="N1267" s="323">
        <f t="shared" si="253"/>
        <v>0</v>
      </c>
      <c r="O1267" s="324">
        <f t="shared" si="253"/>
        <v>0</v>
      </c>
      <c r="P1267" s="323">
        <f t="shared" si="253"/>
        <v>0</v>
      </c>
      <c r="Q1267" s="324">
        <f t="shared" si="253"/>
        <v>0</v>
      </c>
      <c r="R1267" s="323">
        <f t="shared" si="253"/>
        <v>0</v>
      </c>
      <c r="S1267" s="324">
        <f t="shared" si="253"/>
        <v>0</v>
      </c>
      <c r="T1267" s="323">
        <f t="shared" si="253"/>
        <v>0</v>
      </c>
      <c r="U1267" s="324">
        <f t="shared" si="253"/>
        <v>0</v>
      </c>
      <c r="V1267" s="323">
        <f t="shared" si="253"/>
        <v>0</v>
      </c>
      <c r="W1267" s="324">
        <f t="shared" si="253"/>
        <v>0</v>
      </c>
      <c r="X1267" s="323">
        <f t="shared" si="253"/>
        <v>0</v>
      </c>
      <c r="Y1267" s="324">
        <f t="shared" si="253"/>
        <v>0</v>
      </c>
      <c r="Z1267" s="323">
        <f t="shared" si="253"/>
        <v>0</v>
      </c>
      <c r="AA1267" s="324">
        <f t="shared" si="253"/>
        <v>0</v>
      </c>
      <c r="AB1267" s="323">
        <f t="shared" si="254"/>
        <v>0</v>
      </c>
      <c r="AC1267" s="324">
        <f t="shared" si="254"/>
        <v>0</v>
      </c>
      <c r="AD1267" s="323">
        <f t="shared" si="254"/>
        <v>1</v>
      </c>
      <c r="AE1267" s="324">
        <f t="shared" si="254"/>
        <v>48000</v>
      </c>
      <c r="AF1267" s="323">
        <f t="shared" si="254"/>
        <v>0</v>
      </c>
      <c r="AG1267" s="324">
        <f t="shared" si="254"/>
        <v>0</v>
      </c>
      <c r="AH1267" s="323">
        <f t="shared" si="254"/>
        <v>0</v>
      </c>
      <c r="AI1267" s="324">
        <f t="shared" si="254"/>
        <v>0</v>
      </c>
    </row>
    <row r="1268" spans="2:35" ht="15" customHeight="1">
      <c r="B1268" s="686"/>
      <c r="C1268" s="672" t="s">
        <v>3481</v>
      </c>
      <c r="D1268" s="672"/>
      <c r="E1268" s="925">
        <v>1</v>
      </c>
      <c r="F1268" s="373" t="s">
        <v>3482</v>
      </c>
      <c r="G1268" s="373" t="s">
        <v>2609</v>
      </c>
      <c r="H1268" s="410"/>
      <c r="I1268" s="374" t="s">
        <v>3483</v>
      </c>
      <c r="J1268" s="673">
        <v>48000</v>
      </c>
      <c r="K1268" s="600">
        <v>48000</v>
      </c>
      <c r="L1268" s="376"/>
      <c r="M1268" s="673"/>
      <c r="N1268" s="376"/>
      <c r="O1268" s="687"/>
      <c r="P1268" s="376"/>
      <c r="Q1268" s="673"/>
      <c r="R1268" s="548"/>
      <c r="S1268" s="687"/>
      <c r="T1268" s="376"/>
      <c r="U1268" s="673"/>
      <c r="V1268" s="376"/>
      <c r="W1268" s="673"/>
      <c r="X1268" s="548"/>
      <c r="Y1268" s="687"/>
      <c r="Z1268" s="583"/>
      <c r="AA1268" s="674"/>
      <c r="AB1268" s="583"/>
      <c r="AC1268" s="674"/>
      <c r="AD1268" s="583">
        <v>1</v>
      </c>
      <c r="AE1268" s="674">
        <v>48000</v>
      </c>
      <c r="AF1268" s="583"/>
      <c r="AG1268" s="674"/>
      <c r="AH1268" s="583"/>
      <c r="AI1268" s="674"/>
    </row>
    <row r="1269" spans="2:35">
      <c r="B1269" s="243"/>
      <c r="C1269" s="322"/>
      <c r="D1269" s="336"/>
      <c r="E1269" s="917"/>
      <c r="F1269" s="328"/>
      <c r="G1269" s="328"/>
      <c r="H1269" s="277"/>
      <c r="I1269" s="325"/>
      <c r="J1269" s="599"/>
      <c r="K1269" s="326"/>
      <c r="L1269" s="323"/>
      <c r="M1269" s="324"/>
      <c r="N1269" s="323"/>
      <c r="O1269" s="324"/>
      <c r="P1269" s="323"/>
      <c r="Q1269" s="324"/>
      <c r="R1269" s="323"/>
      <c r="S1269" s="324"/>
      <c r="T1269" s="323"/>
      <c r="U1269" s="324"/>
      <c r="V1269" s="323"/>
      <c r="W1269" s="324"/>
      <c r="X1269" s="323"/>
      <c r="Y1269" s="324"/>
      <c r="Z1269" s="323"/>
      <c r="AA1269" s="324"/>
      <c r="AB1269" s="323"/>
      <c r="AC1269" s="324"/>
      <c r="AD1269" s="323"/>
      <c r="AE1269" s="324"/>
      <c r="AF1269" s="323"/>
      <c r="AG1269" s="324"/>
      <c r="AH1269" s="323"/>
      <c r="AI1269" s="324"/>
    </row>
    <row r="1270" spans="2:35">
      <c r="B1270" s="243">
        <v>385</v>
      </c>
      <c r="C1270" s="322" t="s">
        <v>3484</v>
      </c>
      <c r="D1270" s="336"/>
      <c r="E1270" s="917">
        <f>+E1271</f>
        <v>128</v>
      </c>
      <c r="F1270" s="328"/>
      <c r="G1270" s="328"/>
      <c r="H1270" s="277"/>
      <c r="I1270" s="325"/>
      <c r="J1270" s="599"/>
      <c r="K1270" s="326">
        <f>+K1271</f>
        <v>404800</v>
      </c>
      <c r="L1270" s="323">
        <f t="shared" ref="L1270:AI1270" si="255">+L1271</f>
        <v>9</v>
      </c>
      <c r="M1270" s="324">
        <f t="shared" si="255"/>
        <v>2700</v>
      </c>
      <c r="N1270" s="323">
        <f t="shared" si="255"/>
        <v>10</v>
      </c>
      <c r="O1270" s="324">
        <f t="shared" si="255"/>
        <v>4700</v>
      </c>
      <c r="P1270" s="323">
        <f t="shared" si="255"/>
        <v>10</v>
      </c>
      <c r="Q1270" s="324">
        <f t="shared" si="255"/>
        <v>4700</v>
      </c>
      <c r="R1270" s="323">
        <f t="shared" si="255"/>
        <v>11</v>
      </c>
      <c r="S1270" s="324">
        <f t="shared" si="255"/>
        <v>64700</v>
      </c>
      <c r="T1270" s="323">
        <f t="shared" si="255"/>
        <v>10</v>
      </c>
      <c r="U1270" s="324">
        <f t="shared" si="255"/>
        <v>4700</v>
      </c>
      <c r="V1270" s="323">
        <f t="shared" si="255"/>
        <v>10</v>
      </c>
      <c r="W1270" s="324">
        <f t="shared" si="255"/>
        <v>21128.571</v>
      </c>
      <c r="X1270" s="323">
        <f t="shared" si="255"/>
        <v>11</v>
      </c>
      <c r="Y1270" s="324">
        <f t="shared" si="255"/>
        <v>97557.142999999996</v>
      </c>
      <c r="Z1270" s="323">
        <f t="shared" si="255"/>
        <v>10</v>
      </c>
      <c r="AA1270" s="324">
        <f t="shared" si="255"/>
        <v>53985.713999999993</v>
      </c>
      <c r="AB1270" s="323">
        <f t="shared" si="255"/>
        <v>10</v>
      </c>
      <c r="AC1270" s="324">
        <f t="shared" si="255"/>
        <v>37557.142999999996</v>
      </c>
      <c r="AD1270" s="323">
        <f t="shared" si="255"/>
        <v>10</v>
      </c>
      <c r="AE1270" s="324">
        <f t="shared" si="255"/>
        <v>37557.142999999996</v>
      </c>
      <c r="AF1270" s="323">
        <f t="shared" si="255"/>
        <v>10</v>
      </c>
      <c r="AG1270" s="324">
        <f t="shared" si="255"/>
        <v>53985.713999999993</v>
      </c>
      <c r="AH1270" s="323">
        <f t="shared" si="255"/>
        <v>17</v>
      </c>
      <c r="AI1270" s="324">
        <f t="shared" si="255"/>
        <v>21528.571</v>
      </c>
    </row>
    <row r="1271" spans="2:35">
      <c r="B1271" s="243">
        <v>38501</v>
      </c>
      <c r="C1271" s="381" t="s">
        <v>3485</v>
      </c>
      <c r="D1271" s="328"/>
      <c r="E1271" s="917">
        <f>SUM(E1272:E1275)</f>
        <v>128</v>
      </c>
      <c r="F1271" s="328"/>
      <c r="G1271" s="328"/>
      <c r="H1271" s="277"/>
      <c r="I1271" s="325"/>
      <c r="J1271" s="659"/>
      <c r="K1271" s="326">
        <f>SUM(K1272:K1275)</f>
        <v>404800</v>
      </c>
      <c r="L1271" s="323">
        <f t="shared" ref="L1271:AI1271" si="256">SUM(L1272:L1275)</f>
        <v>9</v>
      </c>
      <c r="M1271" s="324">
        <f t="shared" si="256"/>
        <v>2700</v>
      </c>
      <c r="N1271" s="323">
        <f t="shared" si="256"/>
        <v>10</v>
      </c>
      <c r="O1271" s="324">
        <f t="shared" si="256"/>
        <v>4700</v>
      </c>
      <c r="P1271" s="323">
        <f t="shared" si="256"/>
        <v>10</v>
      </c>
      <c r="Q1271" s="324">
        <f t="shared" si="256"/>
        <v>4700</v>
      </c>
      <c r="R1271" s="323">
        <f t="shared" si="256"/>
        <v>11</v>
      </c>
      <c r="S1271" s="324">
        <f t="shared" si="256"/>
        <v>64700</v>
      </c>
      <c r="T1271" s="323">
        <f t="shared" si="256"/>
        <v>10</v>
      </c>
      <c r="U1271" s="324">
        <f t="shared" si="256"/>
        <v>4700</v>
      </c>
      <c r="V1271" s="323">
        <f t="shared" si="256"/>
        <v>10</v>
      </c>
      <c r="W1271" s="324">
        <f t="shared" si="256"/>
        <v>21128.571</v>
      </c>
      <c r="X1271" s="323">
        <f t="shared" si="256"/>
        <v>11</v>
      </c>
      <c r="Y1271" s="324">
        <f t="shared" si="256"/>
        <v>97557.142999999996</v>
      </c>
      <c r="Z1271" s="323">
        <f t="shared" si="256"/>
        <v>10</v>
      </c>
      <c r="AA1271" s="324">
        <f t="shared" si="256"/>
        <v>53985.713999999993</v>
      </c>
      <c r="AB1271" s="323">
        <f t="shared" si="256"/>
        <v>10</v>
      </c>
      <c r="AC1271" s="324">
        <f t="shared" si="256"/>
        <v>37557.142999999996</v>
      </c>
      <c r="AD1271" s="323">
        <f t="shared" si="256"/>
        <v>10</v>
      </c>
      <c r="AE1271" s="324">
        <f t="shared" si="256"/>
        <v>37557.142999999996</v>
      </c>
      <c r="AF1271" s="323">
        <f t="shared" si="256"/>
        <v>10</v>
      </c>
      <c r="AG1271" s="324">
        <f t="shared" si="256"/>
        <v>53985.713999999993</v>
      </c>
      <c r="AH1271" s="323">
        <f t="shared" si="256"/>
        <v>17</v>
      </c>
      <c r="AI1271" s="324">
        <f t="shared" si="256"/>
        <v>21528.571</v>
      </c>
    </row>
    <row r="1272" spans="2:35">
      <c r="B1272" s="605"/>
      <c r="C1272" s="485" t="s">
        <v>3486</v>
      </c>
      <c r="D1272" s="398"/>
      <c r="E1272" s="925"/>
      <c r="F1272" s="398" t="s">
        <v>648</v>
      </c>
      <c r="G1272" s="398" t="s">
        <v>2663</v>
      </c>
      <c r="H1272" s="606"/>
      <c r="I1272" s="810" t="s">
        <v>3253</v>
      </c>
      <c r="J1272" s="607">
        <v>230000</v>
      </c>
      <c r="K1272" s="326">
        <f>+J1272</f>
        <v>230000</v>
      </c>
      <c r="L1272" s="376"/>
      <c r="M1272" s="607"/>
      <c r="N1272" s="376"/>
      <c r="O1272" s="607"/>
      <c r="P1272" s="376"/>
      <c r="Q1272" s="607"/>
      <c r="R1272" s="376"/>
      <c r="S1272" s="607"/>
      <c r="T1272" s="376"/>
      <c r="U1272" s="607"/>
      <c r="V1272" s="376"/>
      <c r="W1272" s="549">
        <v>16428.571</v>
      </c>
      <c r="X1272" s="548"/>
      <c r="Y1272" s="549">
        <v>32857.142999999996</v>
      </c>
      <c r="Z1272" s="548"/>
      <c r="AA1272" s="549">
        <v>49285.713999999993</v>
      </c>
      <c r="AB1272" s="548"/>
      <c r="AC1272" s="549">
        <v>32857.142999999996</v>
      </c>
      <c r="AD1272" s="548"/>
      <c r="AE1272" s="549">
        <v>32857.142999999996</v>
      </c>
      <c r="AF1272" s="548"/>
      <c r="AG1272" s="549">
        <v>49285.713999999993</v>
      </c>
      <c r="AH1272" s="548"/>
      <c r="AI1272" s="549">
        <v>16428.571</v>
      </c>
    </row>
    <row r="1273" spans="2:35" ht="22.5">
      <c r="B1273" s="605"/>
      <c r="C1273" s="433" t="s">
        <v>3485</v>
      </c>
      <c r="D1273" s="350"/>
      <c r="E1273" s="925">
        <v>116</v>
      </c>
      <c r="F1273" s="350" t="s">
        <v>3251</v>
      </c>
      <c r="G1273" s="350" t="s">
        <v>2540</v>
      </c>
      <c r="H1273" s="349"/>
      <c r="I1273" s="352" t="s">
        <v>3427</v>
      </c>
      <c r="J1273" s="613">
        <v>300</v>
      </c>
      <c r="K1273" s="326">
        <f>+E1273*J1273</f>
        <v>34800</v>
      </c>
      <c r="L1273" s="376">
        <v>9</v>
      </c>
      <c r="M1273" s="613">
        <f>+J1273*L1273</f>
        <v>2700</v>
      </c>
      <c r="N1273" s="376">
        <v>9</v>
      </c>
      <c r="O1273" s="613">
        <f>+N1273*J1273</f>
        <v>2700</v>
      </c>
      <c r="P1273" s="376">
        <v>9</v>
      </c>
      <c r="Q1273" s="613">
        <f>+P1273*J1273</f>
        <v>2700</v>
      </c>
      <c r="R1273" s="376">
        <v>9</v>
      </c>
      <c r="S1273" s="613">
        <f>+R1273*J1273</f>
        <v>2700</v>
      </c>
      <c r="T1273" s="376">
        <v>9</v>
      </c>
      <c r="U1273" s="613">
        <f>+T1273*J1273</f>
        <v>2700</v>
      </c>
      <c r="V1273" s="376">
        <v>9</v>
      </c>
      <c r="W1273" s="613">
        <f>+V1273*J1273</f>
        <v>2700</v>
      </c>
      <c r="X1273" s="376">
        <v>9</v>
      </c>
      <c r="Y1273" s="613">
        <f>+X1273*J1273</f>
        <v>2700</v>
      </c>
      <c r="Z1273" s="376">
        <v>9</v>
      </c>
      <c r="AA1273" s="613">
        <f>+Z1273*J1273</f>
        <v>2700</v>
      </c>
      <c r="AB1273" s="376">
        <v>9</v>
      </c>
      <c r="AC1273" s="613">
        <f>+AB1273*J1273</f>
        <v>2700</v>
      </c>
      <c r="AD1273" s="376">
        <v>9</v>
      </c>
      <c r="AE1273" s="613">
        <f>+AD1273*J1273</f>
        <v>2700</v>
      </c>
      <c r="AF1273" s="376">
        <v>9</v>
      </c>
      <c r="AG1273" s="613">
        <f>+AF1273*J1273</f>
        <v>2700</v>
      </c>
      <c r="AH1273" s="376">
        <v>17</v>
      </c>
      <c r="AI1273" s="613">
        <f>+AH1273*J1273</f>
        <v>5100</v>
      </c>
    </row>
    <row r="1274" spans="2:35" ht="22.5">
      <c r="B1274" s="605"/>
      <c r="C1274" s="688" t="s">
        <v>3485</v>
      </c>
      <c r="D1274" s="350"/>
      <c r="E1274" s="925">
        <v>2</v>
      </c>
      <c r="F1274" s="360" t="s">
        <v>648</v>
      </c>
      <c r="G1274" s="360" t="s">
        <v>3256</v>
      </c>
      <c r="H1274" s="553"/>
      <c r="I1274" s="363" t="s">
        <v>2559</v>
      </c>
      <c r="J1274" s="580">
        <v>60000</v>
      </c>
      <c r="K1274" s="326">
        <f>J1274*E1274</f>
        <v>120000</v>
      </c>
      <c r="L1274" s="376"/>
      <c r="M1274" s="580"/>
      <c r="N1274" s="376"/>
      <c r="O1274" s="580"/>
      <c r="P1274" s="376"/>
      <c r="Q1274" s="580"/>
      <c r="R1274" s="376">
        <v>1</v>
      </c>
      <c r="S1274" s="582">
        <f t="shared" ref="S1274" si="257">+J1274*R1274</f>
        <v>60000</v>
      </c>
      <c r="T1274" s="376"/>
      <c r="U1274" s="580"/>
      <c r="V1274" s="376"/>
      <c r="W1274" s="580"/>
      <c r="X1274" s="376">
        <v>1</v>
      </c>
      <c r="Y1274" s="580">
        <f>X1274*J1274</f>
        <v>60000</v>
      </c>
      <c r="Z1274" s="376"/>
      <c r="AA1274" s="580"/>
      <c r="AB1274" s="376"/>
      <c r="AC1274" s="580"/>
      <c r="AD1274" s="376"/>
      <c r="AE1274" s="580"/>
      <c r="AF1274" s="376"/>
      <c r="AG1274" s="580"/>
      <c r="AH1274" s="376"/>
      <c r="AI1274" s="580"/>
    </row>
    <row r="1275" spans="2:35">
      <c r="B1275" s="605"/>
      <c r="C1275" s="672" t="s">
        <v>3485</v>
      </c>
      <c r="D1275" s="672"/>
      <c r="E1275" s="925">
        <v>10</v>
      </c>
      <c r="F1275" s="373" t="s">
        <v>3487</v>
      </c>
      <c r="G1275" s="373" t="s">
        <v>2609</v>
      </c>
      <c r="H1275" s="410"/>
      <c r="I1275" s="374" t="s">
        <v>3488</v>
      </c>
      <c r="J1275" s="673">
        <v>2000</v>
      </c>
      <c r="K1275" s="600">
        <f>E1275*J1275</f>
        <v>20000</v>
      </c>
      <c r="L1275" s="376"/>
      <c r="M1275" s="673"/>
      <c r="N1275" s="376">
        <v>1</v>
      </c>
      <c r="O1275" s="673">
        <v>2000</v>
      </c>
      <c r="P1275" s="376">
        <v>1</v>
      </c>
      <c r="Q1275" s="673">
        <v>2000</v>
      </c>
      <c r="R1275" s="376">
        <v>1</v>
      </c>
      <c r="S1275" s="673">
        <v>2000</v>
      </c>
      <c r="T1275" s="376">
        <v>1</v>
      </c>
      <c r="U1275" s="673">
        <v>2000</v>
      </c>
      <c r="V1275" s="376">
        <v>1</v>
      </c>
      <c r="W1275" s="673">
        <v>2000</v>
      </c>
      <c r="X1275" s="376">
        <v>1</v>
      </c>
      <c r="Y1275" s="673">
        <v>2000</v>
      </c>
      <c r="Z1275" s="376">
        <v>1</v>
      </c>
      <c r="AA1275" s="673">
        <v>2000</v>
      </c>
      <c r="AB1275" s="376">
        <v>1</v>
      </c>
      <c r="AC1275" s="673">
        <v>2000</v>
      </c>
      <c r="AD1275" s="376">
        <v>1</v>
      </c>
      <c r="AE1275" s="673">
        <v>2000</v>
      </c>
      <c r="AF1275" s="376">
        <v>1</v>
      </c>
      <c r="AG1275" s="673">
        <v>2000</v>
      </c>
      <c r="AH1275" s="583"/>
      <c r="AI1275" s="674"/>
    </row>
    <row r="1276" spans="2:35">
      <c r="B1276" s="243">
        <v>4000</v>
      </c>
      <c r="C1276" s="322" t="s">
        <v>1916</v>
      </c>
      <c r="D1276" s="120"/>
      <c r="E1276" s="917">
        <f>+E1277</f>
        <v>254788</v>
      </c>
      <c r="F1276" s="120"/>
      <c r="G1276" s="120"/>
      <c r="H1276" s="120"/>
      <c r="I1276" s="601"/>
      <c r="J1276" s="599"/>
      <c r="K1276" s="326">
        <f>+K1277</f>
        <v>87801154.497449979</v>
      </c>
      <c r="L1276" s="323">
        <f t="shared" ref="L1276:AA1277" si="258">+L1277</f>
        <v>0</v>
      </c>
      <c r="M1276" s="324">
        <f t="shared" si="258"/>
        <v>0</v>
      </c>
      <c r="N1276" s="323">
        <f t="shared" si="258"/>
        <v>1</v>
      </c>
      <c r="O1276" s="324">
        <f t="shared" si="258"/>
        <v>42114.1</v>
      </c>
      <c r="P1276" s="323">
        <f t="shared" si="258"/>
        <v>0</v>
      </c>
      <c r="Q1276" s="324">
        <f t="shared" si="258"/>
        <v>42114.1</v>
      </c>
      <c r="R1276" s="323">
        <f t="shared" si="258"/>
        <v>19990</v>
      </c>
      <c r="S1276" s="324">
        <f t="shared" si="258"/>
        <v>12781245.957450001</v>
      </c>
      <c r="T1276" s="323">
        <f t="shared" si="258"/>
        <v>0</v>
      </c>
      <c r="U1276" s="324">
        <f t="shared" si="258"/>
        <v>42114.1</v>
      </c>
      <c r="V1276" s="323">
        <f t="shared" si="258"/>
        <v>124</v>
      </c>
      <c r="W1276" s="324">
        <f t="shared" si="258"/>
        <v>590399.1</v>
      </c>
      <c r="X1276" s="323">
        <f t="shared" si="258"/>
        <v>9257</v>
      </c>
      <c r="Y1276" s="324">
        <f t="shared" si="258"/>
        <v>2387530.75</v>
      </c>
      <c r="Z1276" s="323">
        <f t="shared" si="258"/>
        <v>90276</v>
      </c>
      <c r="AA1276" s="324">
        <f t="shared" si="258"/>
        <v>28674794.100000001</v>
      </c>
      <c r="AB1276" s="323">
        <f t="shared" ref="AB1276:AI1277" si="259">+AB1277</f>
        <v>0</v>
      </c>
      <c r="AC1276" s="324">
        <f t="shared" si="259"/>
        <v>42114.1</v>
      </c>
      <c r="AD1276" s="323">
        <f t="shared" si="259"/>
        <v>120</v>
      </c>
      <c r="AE1276" s="324">
        <f t="shared" si="259"/>
        <v>282114.09999999998</v>
      </c>
      <c r="AF1276" s="323">
        <f t="shared" si="259"/>
        <v>135020</v>
      </c>
      <c r="AG1276" s="324">
        <f t="shared" si="259"/>
        <v>42916614.090000004</v>
      </c>
      <c r="AH1276" s="323">
        <f t="shared" si="259"/>
        <v>0</v>
      </c>
      <c r="AI1276" s="324">
        <f t="shared" si="259"/>
        <v>0</v>
      </c>
    </row>
    <row r="1277" spans="2:35">
      <c r="B1277" s="243">
        <v>4400</v>
      </c>
      <c r="C1277" s="322" t="s">
        <v>1917</v>
      </c>
      <c r="D1277" s="120"/>
      <c r="E1277" s="917">
        <f>+E1278</f>
        <v>254788</v>
      </c>
      <c r="F1277" s="120"/>
      <c r="G1277" s="120"/>
      <c r="H1277" s="120"/>
      <c r="I1277" s="601"/>
      <c r="J1277" s="599"/>
      <c r="K1277" s="326">
        <f>+K1278</f>
        <v>87801154.497449979</v>
      </c>
      <c r="L1277" s="323">
        <f t="shared" si="258"/>
        <v>0</v>
      </c>
      <c r="M1277" s="324">
        <f t="shared" si="258"/>
        <v>0</v>
      </c>
      <c r="N1277" s="323">
        <f t="shared" si="258"/>
        <v>1</v>
      </c>
      <c r="O1277" s="324">
        <f t="shared" si="258"/>
        <v>42114.1</v>
      </c>
      <c r="P1277" s="323">
        <f t="shared" si="258"/>
        <v>0</v>
      </c>
      <c r="Q1277" s="324">
        <f t="shared" si="258"/>
        <v>42114.1</v>
      </c>
      <c r="R1277" s="323">
        <f t="shared" si="258"/>
        <v>19990</v>
      </c>
      <c r="S1277" s="324">
        <f t="shared" si="258"/>
        <v>12781245.957450001</v>
      </c>
      <c r="T1277" s="323">
        <f t="shared" si="258"/>
        <v>0</v>
      </c>
      <c r="U1277" s="324">
        <f t="shared" si="258"/>
        <v>42114.1</v>
      </c>
      <c r="V1277" s="323">
        <f t="shared" si="258"/>
        <v>124</v>
      </c>
      <c r="W1277" s="324">
        <f t="shared" si="258"/>
        <v>590399.1</v>
      </c>
      <c r="X1277" s="323">
        <f t="shared" si="258"/>
        <v>9257</v>
      </c>
      <c r="Y1277" s="324">
        <f t="shared" si="258"/>
        <v>2387530.75</v>
      </c>
      <c r="Z1277" s="323">
        <f t="shared" si="258"/>
        <v>90276</v>
      </c>
      <c r="AA1277" s="324">
        <f t="shared" si="258"/>
        <v>28674794.100000001</v>
      </c>
      <c r="AB1277" s="323">
        <f t="shared" si="259"/>
        <v>0</v>
      </c>
      <c r="AC1277" s="324">
        <f t="shared" si="259"/>
        <v>42114.1</v>
      </c>
      <c r="AD1277" s="323">
        <f t="shared" si="259"/>
        <v>120</v>
      </c>
      <c r="AE1277" s="324">
        <f t="shared" si="259"/>
        <v>282114.09999999998</v>
      </c>
      <c r="AF1277" s="323">
        <f t="shared" si="259"/>
        <v>135020</v>
      </c>
      <c r="AG1277" s="324">
        <f t="shared" si="259"/>
        <v>42916614.090000004</v>
      </c>
      <c r="AH1277" s="323">
        <f t="shared" si="259"/>
        <v>0</v>
      </c>
      <c r="AI1277" s="324">
        <f t="shared" si="259"/>
        <v>0</v>
      </c>
    </row>
    <row r="1278" spans="2:35">
      <c r="B1278" s="243">
        <v>441</v>
      </c>
      <c r="C1278" s="322" t="s">
        <v>3489</v>
      </c>
      <c r="D1278" s="120"/>
      <c r="E1278" s="917">
        <f>+E1280+E1627</f>
        <v>254788</v>
      </c>
      <c r="F1278" s="120"/>
      <c r="G1278" s="120"/>
      <c r="H1278" s="120"/>
      <c r="I1278" s="601"/>
      <c r="J1278" s="689"/>
      <c r="K1278" s="326">
        <f t="shared" ref="K1278:AI1278" si="260">+K1280+K1627</f>
        <v>87801154.497449979</v>
      </c>
      <c r="L1278" s="323">
        <f t="shared" si="260"/>
        <v>0</v>
      </c>
      <c r="M1278" s="324">
        <f t="shared" si="260"/>
        <v>0</v>
      </c>
      <c r="N1278" s="323">
        <f t="shared" si="260"/>
        <v>1</v>
      </c>
      <c r="O1278" s="324">
        <f t="shared" si="260"/>
        <v>42114.1</v>
      </c>
      <c r="P1278" s="323">
        <f t="shared" si="260"/>
        <v>0</v>
      </c>
      <c r="Q1278" s="324">
        <f t="shared" si="260"/>
        <v>42114.1</v>
      </c>
      <c r="R1278" s="323">
        <f t="shared" si="260"/>
        <v>19990</v>
      </c>
      <c r="S1278" s="324">
        <f t="shared" si="260"/>
        <v>12781245.957450001</v>
      </c>
      <c r="T1278" s="323">
        <f t="shared" si="260"/>
        <v>0</v>
      </c>
      <c r="U1278" s="324">
        <f t="shared" si="260"/>
        <v>42114.1</v>
      </c>
      <c r="V1278" s="323">
        <f t="shared" si="260"/>
        <v>124</v>
      </c>
      <c r="W1278" s="324">
        <f t="shared" si="260"/>
        <v>590399.1</v>
      </c>
      <c r="X1278" s="323">
        <f t="shared" si="260"/>
        <v>9257</v>
      </c>
      <c r="Y1278" s="324">
        <f t="shared" si="260"/>
        <v>2387530.75</v>
      </c>
      <c r="Z1278" s="323">
        <f t="shared" si="260"/>
        <v>90276</v>
      </c>
      <c r="AA1278" s="324">
        <f t="shared" si="260"/>
        <v>28674794.100000001</v>
      </c>
      <c r="AB1278" s="323">
        <f t="shared" si="260"/>
        <v>0</v>
      </c>
      <c r="AC1278" s="324">
        <f t="shared" si="260"/>
        <v>42114.1</v>
      </c>
      <c r="AD1278" s="323">
        <f t="shared" si="260"/>
        <v>120</v>
      </c>
      <c r="AE1278" s="324">
        <f t="shared" si="260"/>
        <v>282114.09999999998</v>
      </c>
      <c r="AF1278" s="323">
        <f t="shared" si="260"/>
        <v>135020</v>
      </c>
      <c r="AG1278" s="324">
        <f t="shared" si="260"/>
        <v>42916614.090000004</v>
      </c>
      <c r="AH1278" s="323">
        <f t="shared" si="260"/>
        <v>0</v>
      </c>
      <c r="AI1278" s="324">
        <f t="shared" si="260"/>
        <v>0</v>
      </c>
    </row>
    <row r="1279" spans="2:35">
      <c r="B1279" s="608">
        <v>44101</v>
      </c>
      <c r="C1279" s="381" t="s">
        <v>3490</v>
      </c>
      <c r="D1279" s="328"/>
      <c r="E1279" s="925"/>
      <c r="F1279" s="328"/>
      <c r="G1279" s="328"/>
      <c r="H1279" s="328"/>
      <c r="I1279" s="599"/>
      <c r="J1279" s="689"/>
      <c r="K1279" s="600"/>
      <c r="L1279" s="602"/>
      <c r="M1279" s="601"/>
      <c r="N1279" s="602"/>
      <c r="O1279" s="601"/>
      <c r="P1279" s="602"/>
      <c r="Q1279" s="601"/>
      <c r="R1279" s="602"/>
      <c r="S1279" s="601"/>
      <c r="T1279" s="602"/>
      <c r="U1279" s="601"/>
      <c r="V1279" s="602"/>
      <c r="W1279" s="601"/>
      <c r="X1279" s="602"/>
      <c r="Y1279" s="601"/>
      <c r="Z1279" s="548"/>
      <c r="AA1279" s="241"/>
      <c r="AB1279" s="548"/>
      <c r="AC1279" s="241"/>
      <c r="AD1279" s="548"/>
      <c r="AE1279" s="241"/>
      <c r="AF1279" s="548"/>
      <c r="AG1279" s="241"/>
      <c r="AH1279" s="548"/>
      <c r="AI1279" s="241"/>
    </row>
    <row r="1280" spans="2:35">
      <c r="B1280" s="120">
        <v>44102</v>
      </c>
      <c r="C1280" s="432" t="s">
        <v>1919</v>
      </c>
      <c r="D1280" s="336"/>
      <c r="E1280" s="917">
        <f>SUM(E1281:E1625)</f>
        <v>254508</v>
      </c>
      <c r="F1280" s="336"/>
      <c r="G1280" s="336"/>
      <c r="H1280" s="336"/>
      <c r="I1280" s="324"/>
      <c r="J1280" s="325"/>
      <c r="K1280" s="326">
        <f t="shared" ref="K1280:AI1280" si="261">SUM(K1281:K1625)</f>
        <v>87081154.497449979</v>
      </c>
      <c r="L1280" s="323">
        <f t="shared" si="261"/>
        <v>0</v>
      </c>
      <c r="M1280" s="324">
        <f t="shared" si="261"/>
        <v>0</v>
      </c>
      <c r="N1280" s="323">
        <f t="shared" si="261"/>
        <v>1</v>
      </c>
      <c r="O1280" s="324">
        <f t="shared" si="261"/>
        <v>42114.1</v>
      </c>
      <c r="P1280" s="323">
        <f t="shared" si="261"/>
        <v>0</v>
      </c>
      <c r="Q1280" s="324">
        <f t="shared" si="261"/>
        <v>42114.1</v>
      </c>
      <c r="R1280" s="323">
        <f t="shared" si="261"/>
        <v>19990</v>
      </c>
      <c r="S1280" s="324">
        <f t="shared" si="261"/>
        <v>12781245.957450001</v>
      </c>
      <c r="T1280" s="323">
        <f t="shared" si="261"/>
        <v>0</v>
      </c>
      <c r="U1280" s="324">
        <f t="shared" si="261"/>
        <v>42114.1</v>
      </c>
      <c r="V1280" s="323">
        <f t="shared" si="261"/>
        <v>124</v>
      </c>
      <c r="W1280" s="324">
        <f t="shared" si="261"/>
        <v>590399.1</v>
      </c>
      <c r="X1280" s="323">
        <f t="shared" si="261"/>
        <v>9137</v>
      </c>
      <c r="Y1280" s="324">
        <f t="shared" si="261"/>
        <v>2147530.75</v>
      </c>
      <c r="Z1280" s="323">
        <f t="shared" si="261"/>
        <v>90256</v>
      </c>
      <c r="AA1280" s="324">
        <f t="shared" si="261"/>
        <v>28554794.100000001</v>
      </c>
      <c r="AB1280" s="323">
        <f t="shared" si="261"/>
        <v>0</v>
      </c>
      <c r="AC1280" s="324">
        <f t="shared" si="261"/>
        <v>42114.1</v>
      </c>
      <c r="AD1280" s="323">
        <f t="shared" si="261"/>
        <v>0</v>
      </c>
      <c r="AE1280" s="324">
        <f t="shared" si="261"/>
        <v>42114.1</v>
      </c>
      <c r="AF1280" s="323">
        <f t="shared" si="261"/>
        <v>135000</v>
      </c>
      <c r="AG1280" s="324">
        <f t="shared" si="261"/>
        <v>42796614.090000004</v>
      </c>
      <c r="AH1280" s="323">
        <f t="shared" si="261"/>
        <v>0</v>
      </c>
      <c r="AI1280" s="324">
        <f t="shared" si="261"/>
        <v>0</v>
      </c>
    </row>
    <row r="1281" spans="2:35">
      <c r="B1281" s="690"/>
      <c r="C1281" s="561" t="s">
        <v>3491</v>
      </c>
      <c r="D1281" s="691"/>
      <c r="E1281" s="941">
        <v>6</v>
      </c>
      <c r="F1281" s="468" t="s">
        <v>26</v>
      </c>
      <c r="G1281" s="468" t="s">
        <v>3171</v>
      </c>
      <c r="H1281" s="692"/>
      <c r="I1281" s="803" t="s">
        <v>3347</v>
      </c>
      <c r="J1281" s="469">
        <v>480</v>
      </c>
      <c r="K1281" s="693">
        <f>J1281*E1281</f>
        <v>2880</v>
      </c>
      <c r="L1281" s="694"/>
      <c r="M1281" s="695"/>
      <c r="N1281" s="694"/>
      <c r="O1281" s="696"/>
      <c r="P1281" s="694"/>
      <c r="Q1281" s="695"/>
      <c r="R1281" s="697"/>
      <c r="S1281" s="696"/>
      <c r="T1281" s="694"/>
      <c r="U1281" s="695"/>
      <c r="V1281" s="694"/>
      <c r="W1281" s="695"/>
      <c r="X1281" s="697"/>
      <c r="Y1281" s="696"/>
      <c r="Z1281" s="698">
        <f>+E1281</f>
        <v>6</v>
      </c>
      <c r="AA1281" s="699">
        <f>+K1281</f>
        <v>2880</v>
      </c>
      <c r="AB1281" s="698">
        <v>0</v>
      </c>
      <c r="AC1281" s="699">
        <v>0</v>
      </c>
      <c r="AD1281" s="698">
        <v>0</v>
      </c>
      <c r="AE1281" s="699">
        <v>0</v>
      </c>
      <c r="AF1281" s="698">
        <v>0</v>
      </c>
      <c r="AG1281" s="699">
        <v>0</v>
      </c>
      <c r="AH1281" s="700">
        <v>0</v>
      </c>
      <c r="AI1281" s="701">
        <v>0</v>
      </c>
    </row>
    <row r="1282" spans="2:35">
      <c r="B1282" s="690"/>
      <c r="C1282" s="561" t="s">
        <v>3492</v>
      </c>
      <c r="D1282" s="691"/>
      <c r="E1282" s="941">
        <v>50</v>
      </c>
      <c r="F1282" s="468" t="s">
        <v>11</v>
      </c>
      <c r="G1282" s="468" t="s">
        <v>3171</v>
      </c>
      <c r="H1282" s="692"/>
      <c r="I1282" s="803" t="s">
        <v>3347</v>
      </c>
      <c r="J1282" s="469">
        <v>36</v>
      </c>
      <c r="K1282" s="693">
        <f>J1282*E1282</f>
        <v>1800</v>
      </c>
      <c r="L1282" s="694"/>
      <c r="M1282" s="695"/>
      <c r="N1282" s="694"/>
      <c r="O1282" s="696"/>
      <c r="P1282" s="694"/>
      <c r="Q1282" s="695"/>
      <c r="R1282" s="697"/>
      <c r="S1282" s="696"/>
      <c r="T1282" s="694"/>
      <c r="U1282" s="695"/>
      <c r="V1282" s="694"/>
      <c r="W1282" s="695"/>
      <c r="X1282" s="697"/>
      <c r="Y1282" s="696"/>
      <c r="Z1282" s="698">
        <f>+E1282</f>
        <v>50</v>
      </c>
      <c r="AA1282" s="699">
        <f t="shared" ref="AA1282:AA1283" si="262">+K1282</f>
        <v>1800</v>
      </c>
      <c r="AB1282" s="698">
        <v>0</v>
      </c>
      <c r="AC1282" s="699">
        <v>0</v>
      </c>
      <c r="AD1282" s="698">
        <v>0</v>
      </c>
      <c r="AE1282" s="699">
        <v>0</v>
      </c>
      <c r="AF1282" s="698">
        <v>0</v>
      </c>
      <c r="AG1282" s="699">
        <v>0</v>
      </c>
      <c r="AH1282" s="700">
        <v>0</v>
      </c>
      <c r="AI1282" s="701">
        <v>0</v>
      </c>
    </row>
    <row r="1283" spans="2:35">
      <c r="B1283" s="690"/>
      <c r="C1283" s="561" t="s">
        <v>3493</v>
      </c>
      <c r="D1283" s="691"/>
      <c r="E1283" s="941">
        <v>200</v>
      </c>
      <c r="F1283" s="468" t="s">
        <v>11</v>
      </c>
      <c r="G1283" s="468" t="s">
        <v>3171</v>
      </c>
      <c r="H1283" s="692"/>
      <c r="I1283" s="803" t="s">
        <v>3347</v>
      </c>
      <c r="J1283" s="469">
        <v>25</v>
      </c>
      <c r="K1283" s="693">
        <f>J1283*E1283</f>
        <v>5000</v>
      </c>
      <c r="L1283" s="694"/>
      <c r="M1283" s="695"/>
      <c r="N1283" s="694"/>
      <c r="O1283" s="696"/>
      <c r="P1283" s="694"/>
      <c r="Q1283" s="695"/>
      <c r="R1283" s="697"/>
      <c r="S1283" s="696"/>
      <c r="T1283" s="694"/>
      <c r="U1283" s="695"/>
      <c r="V1283" s="694"/>
      <c r="W1283" s="695"/>
      <c r="X1283" s="697"/>
      <c r="Y1283" s="696"/>
      <c r="Z1283" s="698">
        <f>+E1283</f>
        <v>200</v>
      </c>
      <c r="AA1283" s="699">
        <f t="shared" si="262"/>
        <v>5000</v>
      </c>
      <c r="AB1283" s="698">
        <v>0</v>
      </c>
      <c r="AC1283" s="699">
        <v>0</v>
      </c>
      <c r="AD1283" s="698">
        <v>0</v>
      </c>
      <c r="AE1283" s="699">
        <v>0</v>
      </c>
      <c r="AF1283" s="698">
        <v>0</v>
      </c>
      <c r="AG1283" s="699">
        <v>0</v>
      </c>
      <c r="AH1283" s="700">
        <v>0</v>
      </c>
      <c r="AI1283" s="701">
        <v>0</v>
      </c>
    </row>
    <row r="1284" spans="2:35" ht="45" customHeight="1">
      <c r="B1284" s="437"/>
      <c r="C1284" s="485" t="s">
        <v>1919</v>
      </c>
      <c r="D1284" s="399"/>
      <c r="E1284" s="925">
        <v>225000</v>
      </c>
      <c r="F1284" s="398" t="s">
        <v>3494</v>
      </c>
      <c r="G1284" s="399" t="s">
        <v>2663</v>
      </c>
      <c r="H1284" s="399"/>
      <c r="I1284" s="402" t="s">
        <v>2487</v>
      </c>
      <c r="J1284" s="607">
        <v>316.7</v>
      </c>
      <c r="K1284" s="581">
        <f t="shared" ref="K1284:K1306" si="263">E1284*J1284</f>
        <v>71257500</v>
      </c>
      <c r="L1284" s="376"/>
      <c r="M1284" s="671"/>
      <c r="N1284" s="376"/>
      <c r="O1284" s="671"/>
      <c r="P1284" s="702"/>
      <c r="Q1284" s="671"/>
      <c r="R1284" s="702"/>
      <c r="S1284" s="671"/>
      <c r="T1284" s="702"/>
      <c r="U1284" s="671"/>
      <c r="V1284" s="702"/>
      <c r="W1284" s="671"/>
      <c r="X1284" s="702"/>
      <c r="Y1284" s="671"/>
      <c r="Z1284" s="702">
        <v>90000</v>
      </c>
      <c r="AA1284" s="671">
        <v>28503000</v>
      </c>
      <c r="AB1284" s="702"/>
      <c r="AC1284" s="671"/>
      <c r="AD1284" s="702"/>
      <c r="AE1284" s="671"/>
      <c r="AF1284" s="702">
        <f>+AG1284/J1284</f>
        <v>135000</v>
      </c>
      <c r="AG1284" s="671">
        <v>42754500</v>
      </c>
      <c r="AH1284" s="583"/>
      <c r="AI1284" s="597"/>
    </row>
    <row r="1285" spans="2:35" ht="34.5">
      <c r="B1285" s="605"/>
      <c r="C1285" s="703" t="s">
        <v>3495</v>
      </c>
      <c r="D1285" s="350"/>
      <c r="E1285" s="925">
        <v>10</v>
      </c>
      <c r="F1285" s="350" t="s">
        <v>108</v>
      </c>
      <c r="G1285" s="350" t="s">
        <v>2540</v>
      </c>
      <c r="H1285" s="350"/>
      <c r="I1285" s="352" t="s">
        <v>2487</v>
      </c>
      <c r="J1285" s="613">
        <v>1934</v>
      </c>
      <c r="K1285" s="326">
        <f t="shared" si="263"/>
        <v>19340</v>
      </c>
      <c r="L1285" s="376"/>
      <c r="M1285" s="613"/>
      <c r="N1285" s="376"/>
      <c r="O1285" s="613"/>
      <c r="P1285" s="376"/>
      <c r="Q1285" s="613"/>
      <c r="R1285" s="376">
        <v>5</v>
      </c>
      <c r="S1285" s="613">
        <f>+R1285*J1285</f>
        <v>9670</v>
      </c>
      <c r="T1285" s="376"/>
      <c r="U1285" s="613"/>
      <c r="V1285" s="376">
        <v>5</v>
      </c>
      <c r="W1285" s="613">
        <f>+V1285*J1285</f>
        <v>9670</v>
      </c>
      <c r="X1285" s="376"/>
      <c r="Y1285" s="613"/>
      <c r="Z1285" s="376"/>
      <c r="AA1285" s="613"/>
      <c r="AB1285" s="376"/>
      <c r="AC1285" s="613"/>
      <c r="AD1285" s="376"/>
      <c r="AE1285" s="613"/>
      <c r="AF1285" s="376"/>
      <c r="AG1285" s="613"/>
      <c r="AH1285" s="376"/>
      <c r="AI1285" s="613"/>
    </row>
    <row r="1286" spans="2:35" ht="23.25">
      <c r="B1286" s="605"/>
      <c r="C1286" s="703" t="s">
        <v>3496</v>
      </c>
      <c r="D1286" s="350"/>
      <c r="E1286" s="925">
        <v>4</v>
      </c>
      <c r="F1286" s="350" t="s">
        <v>108</v>
      </c>
      <c r="G1286" s="350" t="s">
        <v>2540</v>
      </c>
      <c r="H1286" s="350"/>
      <c r="I1286" s="352" t="s">
        <v>2487</v>
      </c>
      <c r="J1286" s="613">
        <v>6727.9999999999991</v>
      </c>
      <c r="K1286" s="326">
        <f t="shared" si="263"/>
        <v>26911.999999999996</v>
      </c>
      <c r="L1286" s="376"/>
      <c r="M1286" s="613"/>
      <c r="N1286" s="376"/>
      <c r="O1286" s="613"/>
      <c r="P1286" s="376"/>
      <c r="Q1286" s="613"/>
      <c r="R1286" s="376">
        <v>2</v>
      </c>
      <c r="S1286" s="613">
        <f t="shared" ref="S1286:S1306" si="264">+R1286*J1286</f>
        <v>13455.999999999998</v>
      </c>
      <c r="T1286" s="376"/>
      <c r="U1286" s="613"/>
      <c r="V1286" s="376">
        <v>2</v>
      </c>
      <c r="W1286" s="613">
        <f t="shared" ref="W1286:W1306" si="265">+V1286*J1286</f>
        <v>13455.999999999998</v>
      </c>
      <c r="X1286" s="376"/>
      <c r="Y1286" s="613"/>
      <c r="Z1286" s="376"/>
      <c r="AA1286" s="613"/>
      <c r="AB1286" s="376"/>
      <c r="AC1286" s="613"/>
      <c r="AD1286" s="376"/>
      <c r="AE1286" s="613"/>
      <c r="AF1286" s="376"/>
      <c r="AG1286" s="613"/>
      <c r="AH1286" s="376"/>
      <c r="AI1286" s="613"/>
    </row>
    <row r="1287" spans="2:35" ht="45.75">
      <c r="B1287" s="605"/>
      <c r="C1287" s="703" t="s">
        <v>3497</v>
      </c>
      <c r="D1287" s="350"/>
      <c r="E1287" s="925">
        <v>5</v>
      </c>
      <c r="F1287" s="350" t="s">
        <v>108</v>
      </c>
      <c r="G1287" s="350" t="s">
        <v>2540</v>
      </c>
      <c r="H1287" s="350"/>
      <c r="I1287" s="352" t="s">
        <v>2487</v>
      </c>
      <c r="J1287" s="613">
        <v>2088</v>
      </c>
      <c r="K1287" s="326">
        <f t="shared" si="263"/>
        <v>10440</v>
      </c>
      <c r="L1287" s="376"/>
      <c r="M1287" s="613"/>
      <c r="N1287" s="376"/>
      <c r="O1287" s="613"/>
      <c r="P1287" s="376"/>
      <c r="Q1287" s="613"/>
      <c r="R1287" s="376">
        <v>2</v>
      </c>
      <c r="S1287" s="613">
        <f t="shared" si="264"/>
        <v>4176</v>
      </c>
      <c r="T1287" s="376"/>
      <c r="U1287" s="613"/>
      <c r="V1287" s="376">
        <v>3</v>
      </c>
      <c r="W1287" s="613">
        <f t="shared" si="265"/>
        <v>6264</v>
      </c>
      <c r="X1287" s="376"/>
      <c r="Y1287" s="613"/>
      <c r="Z1287" s="376"/>
      <c r="AA1287" s="613"/>
      <c r="AB1287" s="376"/>
      <c r="AC1287" s="613"/>
      <c r="AD1287" s="376"/>
      <c r="AE1287" s="613"/>
      <c r="AF1287" s="376"/>
      <c r="AG1287" s="613"/>
      <c r="AH1287" s="376"/>
      <c r="AI1287" s="613"/>
    </row>
    <row r="1288" spans="2:35" ht="34.5">
      <c r="B1288" s="605"/>
      <c r="C1288" s="703" t="s">
        <v>3498</v>
      </c>
      <c r="D1288" s="350"/>
      <c r="E1288" s="942">
        <v>5</v>
      </c>
      <c r="F1288" s="350" t="s">
        <v>108</v>
      </c>
      <c r="G1288" s="350" t="s">
        <v>2540</v>
      </c>
      <c r="H1288" s="350"/>
      <c r="I1288" s="352" t="s">
        <v>2487</v>
      </c>
      <c r="J1288" s="613">
        <v>4080</v>
      </c>
      <c r="K1288" s="326">
        <f t="shared" si="263"/>
        <v>20400</v>
      </c>
      <c r="L1288" s="376"/>
      <c r="M1288" s="613"/>
      <c r="N1288" s="376"/>
      <c r="O1288" s="613"/>
      <c r="P1288" s="376"/>
      <c r="Q1288" s="613"/>
      <c r="R1288" s="376">
        <v>2</v>
      </c>
      <c r="S1288" s="613">
        <f t="shared" si="264"/>
        <v>8160</v>
      </c>
      <c r="T1288" s="376"/>
      <c r="U1288" s="613"/>
      <c r="V1288" s="376">
        <v>3</v>
      </c>
      <c r="W1288" s="613">
        <f t="shared" si="265"/>
        <v>12240</v>
      </c>
      <c r="X1288" s="376"/>
      <c r="Y1288" s="613"/>
      <c r="Z1288" s="376"/>
      <c r="AA1288" s="613"/>
      <c r="AB1288" s="376"/>
      <c r="AC1288" s="613"/>
      <c r="AD1288" s="376"/>
      <c r="AE1288" s="613"/>
      <c r="AF1288" s="376"/>
      <c r="AG1288" s="613"/>
      <c r="AH1288" s="376"/>
      <c r="AI1288" s="613"/>
    </row>
    <row r="1289" spans="2:35" ht="22.5">
      <c r="B1289" s="605"/>
      <c r="C1289" s="704" t="s">
        <v>3499</v>
      </c>
      <c r="D1289" s="350"/>
      <c r="E1289" s="925">
        <v>10</v>
      </c>
      <c r="F1289" s="350" t="s">
        <v>108</v>
      </c>
      <c r="G1289" s="350" t="s">
        <v>2540</v>
      </c>
      <c r="H1289" s="350"/>
      <c r="I1289" s="352" t="s">
        <v>2487</v>
      </c>
      <c r="J1289" s="613">
        <v>1705</v>
      </c>
      <c r="K1289" s="326">
        <f t="shared" si="263"/>
        <v>17050</v>
      </c>
      <c r="L1289" s="376"/>
      <c r="M1289" s="613"/>
      <c r="N1289" s="376"/>
      <c r="O1289" s="613"/>
      <c r="P1289" s="376"/>
      <c r="Q1289" s="613"/>
      <c r="R1289" s="376">
        <v>5</v>
      </c>
      <c r="S1289" s="613">
        <f t="shared" si="264"/>
        <v>8525</v>
      </c>
      <c r="T1289" s="376"/>
      <c r="U1289" s="613"/>
      <c r="V1289" s="376">
        <v>5</v>
      </c>
      <c r="W1289" s="613">
        <f t="shared" si="265"/>
        <v>8525</v>
      </c>
      <c r="X1289" s="376"/>
      <c r="Y1289" s="613"/>
      <c r="Z1289" s="376"/>
      <c r="AA1289" s="613"/>
      <c r="AB1289" s="376"/>
      <c r="AC1289" s="613"/>
      <c r="AD1289" s="376"/>
      <c r="AE1289" s="613"/>
      <c r="AF1289" s="376"/>
      <c r="AG1289" s="613"/>
      <c r="AH1289" s="376"/>
      <c r="AI1289" s="613"/>
    </row>
    <row r="1290" spans="2:35" ht="34.5">
      <c r="B1290" s="605"/>
      <c r="C1290" s="703" t="s">
        <v>3500</v>
      </c>
      <c r="D1290" s="350"/>
      <c r="E1290" s="925">
        <v>5</v>
      </c>
      <c r="F1290" s="350" t="s">
        <v>108</v>
      </c>
      <c r="G1290" s="350" t="s">
        <v>2540</v>
      </c>
      <c r="H1290" s="350"/>
      <c r="I1290" s="352" t="s">
        <v>2487</v>
      </c>
      <c r="J1290" s="613">
        <v>4957</v>
      </c>
      <c r="K1290" s="326">
        <f t="shared" si="263"/>
        <v>24785</v>
      </c>
      <c r="L1290" s="376"/>
      <c r="M1290" s="613"/>
      <c r="N1290" s="376"/>
      <c r="O1290" s="613"/>
      <c r="P1290" s="376"/>
      <c r="Q1290" s="613"/>
      <c r="R1290" s="376">
        <v>2</v>
      </c>
      <c r="S1290" s="613">
        <f t="shared" si="264"/>
        <v>9914</v>
      </c>
      <c r="T1290" s="376"/>
      <c r="U1290" s="613"/>
      <c r="V1290" s="376">
        <v>3</v>
      </c>
      <c r="W1290" s="613">
        <f t="shared" si="265"/>
        <v>14871</v>
      </c>
      <c r="X1290" s="376"/>
      <c r="Y1290" s="613"/>
      <c r="Z1290" s="376"/>
      <c r="AA1290" s="613"/>
      <c r="AB1290" s="376"/>
      <c r="AC1290" s="613"/>
      <c r="AD1290" s="376"/>
      <c r="AE1290" s="613"/>
      <c r="AF1290" s="376"/>
      <c r="AG1290" s="613"/>
      <c r="AH1290" s="376"/>
      <c r="AI1290" s="613"/>
    </row>
    <row r="1291" spans="2:35" ht="23.25">
      <c r="B1291" s="437"/>
      <c r="C1291" s="703" t="s">
        <v>3501</v>
      </c>
      <c r="D1291" s="350"/>
      <c r="E1291" s="925">
        <v>5</v>
      </c>
      <c r="F1291" s="350" t="s">
        <v>108</v>
      </c>
      <c r="G1291" s="350" t="s">
        <v>2540</v>
      </c>
      <c r="H1291" s="350"/>
      <c r="I1291" s="352" t="s">
        <v>2487</v>
      </c>
      <c r="J1291" s="613">
        <v>3479.9999999999995</v>
      </c>
      <c r="K1291" s="326">
        <f t="shared" si="263"/>
        <v>17399.999999999996</v>
      </c>
      <c r="L1291" s="376"/>
      <c r="M1291" s="613"/>
      <c r="N1291" s="376"/>
      <c r="O1291" s="613"/>
      <c r="P1291" s="376"/>
      <c r="Q1291" s="613"/>
      <c r="R1291" s="376">
        <v>2</v>
      </c>
      <c r="S1291" s="613">
        <f t="shared" si="264"/>
        <v>6959.9999999999991</v>
      </c>
      <c r="T1291" s="376"/>
      <c r="U1291" s="613"/>
      <c r="V1291" s="376">
        <v>3</v>
      </c>
      <c r="W1291" s="613">
        <f t="shared" si="265"/>
        <v>10439.999999999998</v>
      </c>
      <c r="X1291" s="376"/>
      <c r="Y1291" s="613"/>
      <c r="Z1291" s="376"/>
      <c r="AA1291" s="613"/>
      <c r="AB1291" s="376"/>
      <c r="AC1291" s="613"/>
      <c r="AD1291" s="376"/>
      <c r="AE1291" s="613"/>
      <c r="AF1291" s="376"/>
      <c r="AG1291" s="613"/>
      <c r="AH1291" s="376"/>
      <c r="AI1291" s="613"/>
    </row>
    <row r="1292" spans="2:35" ht="45">
      <c r="B1292" s="437"/>
      <c r="C1292" s="444" t="s">
        <v>3502</v>
      </c>
      <c r="D1292" s="350"/>
      <c r="E1292" s="925">
        <v>22</v>
      </c>
      <c r="F1292" s="350" t="s">
        <v>115</v>
      </c>
      <c r="G1292" s="350" t="s">
        <v>2540</v>
      </c>
      <c r="H1292" s="350"/>
      <c r="I1292" s="352" t="s">
        <v>2487</v>
      </c>
      <c r="J1292" s="352">
        <v>2899</v>
      </c>
      <c r="K1292" s="326">
        <f t="shared" si="263"/>
        <v>63778</v>
      </c>
      <c r="L1292" s="376"/>
      <c r="M1292" s="613"/>
      <c r="N1292" s="376"/>
      <c r="O1292" s="613"/>
      <c r="P1292" s="376"/>
      <c r="Q1292" s="613"/>
      <c r="R1292" s="376">
        <v>11</v>
      </c>
      <c r="S1292" s="613">
        <f t="shared" si="264"/>
        <v>31889</v>
      </c>
      <c r="T1292" s="376"/>
      <c r="U1292" s="613"/>
      <c r="V1292" s="376">
        <v>11</v>
      </c>
      <c r="W1292" s="613">
        <f t="shared" si="265"/>
        <v>31889</v>
      </c>
      <c r="X1292" s="376"/>
      <c r="Y1292" s="613"/>
      <c r="Z1292" s="376"/>
      <c r="AA1292" s="613"/>
      <c r="AB1292" s="376"/>
      <c r="AC1292" s="613"/>
      <c r="AD1292" s="376"/>
      <c r="AE1292" s="613"/>
      <c r="AF1292" s="376"/>
      <c r="AG1292" s="613"/>
      <c r="AH1292" s="376"/>
      <c r="AI1292" s="613"/>
    </row>
    <row r="1293" spans="2:35" ht="22.5">
      <c r="B1293" s="437"/>
      <c r="C1293" s="444" t="s">
        <v>3503</v>
      </c>
      <c r="D1293" s="350"/>
      <c r="E1293" s="925">
        <v>20</v>
      </c>
      <c r="F1293" s="350" t="s">
        <v>108</v>
      </c>
      <c r="G1293" s="350" t="s">
        <v>2540</v>
      </c>
      <c r="H1293" s="350"/>
      <c r="I1293" s="352" t="s">
        <v>2487</v>
      </c>
      <c r="J1293" s="352">
        <v>348</v>
      </c>
      <c r="K1293" s="326">
        <f t="shared" si="263"/>
        <v>6960</v>
      </c>
      <c r="L1293" s="376"/>
      <c r="M1293" s="613"/>
      <c r="N1293" s="376"/>
      <c r="O1293" s="613"/>
      <c r="P1293" s="376"/>
      <c r="Q1293" s="613"/>
      <c r="R1293" s="376">
        <v>10</v>
      </c>
      <c r="S1293" s="613">
        <f t="shared" si="264"/>
        <v>3480</v>
      </c>
      <c r="T1293" s="376"/>
      <c r="U1293" s="613"/>
      <c r="V1293" s="376">
        <v>10</v>
      </c>
      <c r="W1293" s="613">
        <f t="shared" si="265"/>
        <v>3480</v>
      </c>
      <c r="X1293" s="376"/>
      <c r="Y1293" s="613"/>
      <c r="Z1293" s="376"/>
      <c r="AA1293" s="613"/>
      <c r="AB1293" s="376"/>
      <c r="AC1293" s="613"/>
      <c r="AD1293" s="376"/>
      <c r="AE1293" s="613"/>
      <c r="AF1293" s="376"/>
      <c r="AG1293" s="613"/>
      <c r="AH1293" s="376"/>
      <c r="AI1293" s="613"/>
    </row>
    <row r="1294" spans="2:35" ht="22.5">
      <c r="B1294" s="437"/>
      <c r="C1294" s="444" t="s">
        <v>3504</v>
      </c>
      <c r="D1294" s="350"/>
      <c r="E1294" s="925">
        <v>20</v>
      </c>
      <c r="F1294" s="350" t="s">
        <v>108</v>
      </c>
      <c r="G1294" s="350" t="s">
        <v>2540</v>
      </c>
      <c r="H1294" s="350"/>
      <c r="I1294" s="352" t="s">
        <v>2487</v>
      </c>
      <c r="J1294" s="352">
        <v>1920</v>
      </c>
      <c r="K1294" s="326">
        <f t="shared" si="263"/>
        <v>38400</v>
      </c>
      <c r="L1294" s="376"/>
      <c r="M1294" s="613"/>
      <c r="N1294" s="376"/>
      <c r="O1294" s="613"/>
      <c r="P1294" s="376"/>
      <c r="Q1294" s="613"/>
      <c r="R1294" s="376">
        <v>10</v>
      </c>
      <c r="S1294" s="613">
        <f t="shared" si="264"/>
        <v>19200</v>
      </c>
      <c r="T1294" s="376"/>
      <c r="U1294" s="613"/>
      <c r="V1294" s="376">
        <v>10</v>
      </c>
      <c r="W1294" s="613">
        <f t="shared" si="265"/>
        <v>19200</v>
      </c>
      <c r="X1294" s="376"/>
      <c r="Y1294" s="613"/>
      <c r="Z1294" s="376"/>
      <c r="AA1294" s="613"/>
      <c r="AB1294" s="376"/>
      <c r="AC1294" s="613"/>
      <c r="AD1294" s="376"/>
      <c r="AE1294" s="613"/>
      <c r="AF1294" s="376"/>
      <c r="AG1294" s="613"/>
      <c r="AH1294" s="376"/>
      <c r="AI1294" s="613"/>
    </row>
    <row r="1295" spans="2:35" ht="22.5">
      <c r="B1295" s="437"/>
      <c r="C1295" s="444" t="s">
        <v>3505</v>
      </c>
      <c r="D1295" s="350"/>
      <c r="E1295" s="925">
        <v>20</v>
      </c>
      <c r="F1295" s="350" t="s">
        <v>108</v>
      </c>
      <c r="G1295" s="350" t="s">
        <v>2540</v>
      </c>
      <c r="H1295" s="350"/>
      <c r="I1295" s="352" t="s">
        <v>2487</v>
      </c>
      <c r="J1295" s="352">
        <v>780</v>
      </c>
      <c r="K1295" s="326">
        <f t="shared" si="263"/>
        <v>15600</v>
      </c>
      <c r="L1295" s="376"/>
      <c r="M1295" s="613"/>
      <c r="N1295" s="376"/>
      <c r="O1295" s="613"/>
      <c r="P1295" s="376"/>
      <c r="Q1295" s="613"/>
      <c r="R1295" s="376">
        <v>10</v>
      </c>
      <c r="S1295" s="613">
        <f t="shared" si="264"/>
        <v>7800</v>
      </c>
      <c r="T1295" s="376"/>
      <c r="U1295" s="613"/>
      <c r="V1295" s="376">
        <v>10</v>
      </c>
      <c r="W1295" s="613">
        <f t="shared" si="265"/>
        <v>7800</v>
      </c>
      <c r="X1295" s="376"/>
      <c r="Y1295" s="613"/>
      <c r="Z1295" s="376"/>
      <c r="AA1295" s="613"/>
      <c r="AB1295" s="376"/>
      <c r="AC1295" s="613"/>
      <c r="AD1295" s="376"/>
      <c r="AE1295" s="613"/>
      <c r="AF1295" s="376"/>
      <c r="AG1295" s="613"/>
      <c r="AH1295" s="376"/>
      <c r="AI1295" s="613"/>
    </row>
    <row r="1296" spans="2:35" ht="22.5">
      <c r="B1296" s="437"/>
      <c r="C1296" s="444" t="s">
        <v>3506</v>
      </c>
      <c r="D1296" s="350"/>
      <c r="E1296" s="925">
        <v>8</v>
      </c>
      <c r="F1296" s="350" t="s">
        <v>108</v>
      </c>
      <c r="G1296" s="350" t="s">
        <v>2540</v>
      </c>
      <c r="H1296" s="350"/>
      <c r="I1296" s="352" t="s">
        <v>2487</v>
      </c>
      <c r="J1296" s="352">
        <v>11690</v>
      </c>
      <c r="K1296" s="326">
        <f t="shared" si="263"/>
        <v>93520</v>
      </c>
      <c r="L1296" s="376"/>
      <c r="M1296" s="613"/>
      <c r="N1296" s="376"/>
      <c r="O1296" s="614"/>
      <c r="P1296" s="548"/>
      <c r="Q1296" s="614"/>
      <c r="R1296" s="376">
        <v>4</v>
      </c>
      <c r="S1296" s="613">
        <f t="shared" si="264"/>
        <v>46760</v>
      </c>
      <c r="T1296" s="376"/>
      <c r="U1296" s="613"/>
      <c r="V1296" s="376">
        <v>4</v>
      </c>
      <c r="W1296" s="613">
        <f t="shared" si="265"/>
        <v>46760</v>
      </c>
      <c r="X1296" s="548"/>
      <c r="Y1296" s="614"/>
      <c r="Z1296" s="548"/>
      <c r="AA1296" s="614"/>
      <c r="AB1296" s="548"/>
      <c r="AC1296" s="614"/>
      <c r="AD1296" s="548"/>
      <c r="AE1296" s="614"/>
      <c r="AF1296" s="548"/>
      <c r="AG1296" s="614"/>
      <c r="AH1296" s="548"/>
      <c r="AI1296" s="614"/>
    </row>
    <row r="1297" spans="2:35" ht="22.5">
      <c r="B1297" s="437"/>
      <c r="C1297" s="444" t="s">
        <v>3507</v>
      </c>
      <c r="D1297" s="350"/>
      <c r="E1297" s="925">
        <v>15</v>
      </c>
      <c r="F1297" s="350" t="s">
        <v>108</v>
      </c>
      <c r="G1297" s="350" t="s">
        <v>2540</v>
      </c>
      <c r="H1297" s="350"/>
      <c r="I1297" s="352" t="s">
        <v>2487</v>
      </c>
      <c r="J1297" s="352">
        <v>5800</v>
      </c>
      <c r="K1297" s="326">
        <f t="shared" si="263"/>
        <v>87000</v>
      </c>
      <c r="L1297" s="376"/>
      <c r="M1297" s="613"/>
      <c r="N1297" s="376"/>
      <c r="O1297" s="614"/>
      <c r="P1297" s="548"/>
      <c r="Q1297" s="614"/>
      <c r="R1297" s="376">
        <v>7</v>
      </c>
      <c r="S1297" s="613">
        <f t="shared" si="264"/>
        <v>40600</v>
      </c>
      <c r="T1297" s="376"/>
      <c r="U1297" s="613"/>
      <c r="V1297" s="376">
        <v>8</v>
      </c>
      <c r="W1297" s="613">
        <f t="shared" si="265"/>
        <v>46400</v>
      </c>
      <c r="X1297" s="548"/>
      <c r="Y1297" s="614"/>
      <c r="Z1297" s="548"/>
      <c r="AA1297" s="614"/>
      <c r="AB1297" s="548"/>
      <c r="AC1297" s="614"/>
      <c r="AD1297" s="548"/>
      <c r="AE1297" s="614"/>
      <c r="AF1297" s="548"/>
      <c r="AG1297" s="614"/>
      <c r="AH1297" s="548"/>
      <c r="AI1297" s="614"/>
    </row>
    <row r="1298" spans="2:35" ht="22.5">
      <c r="B1298" s="437"/>
      <c r="C1298" s="444" t="s">
        <v>3508</v>
      </c>
      <c r="D1298" s="350"/>
      <c r="E1298" s="925">
        <v>8</v>
      </c>
      <c r="F1298" s="350" t="s">
        <v>108</v>
      </c>
      <c r="G1298" s="350" t="s">
        <v>2540</v>
      </c>
      <c r="H1298" s="350"/>
      <c r="I1298" s="352" t="s">
        <v>2487</v>
      </c>
      <c r="J1298" s="352">
        <v>14220</v>
      </c>
      <c r="K1298" s="326">
        <f t="shared" si="263"/>
        <v>113760</v>
      </c>
      <c r="L1298" s="376"/>
      <c r="M1298" s="613"/>
      <c r="N1298" s="376"/>
      <c r="O1298" s="614"/>
      <c r="P1298" s="548"/>
      <c r="Q1298" s="614"/>
      <c r="R1298" s="376">
        <v>4</v>
      </c>
      <c r="S1298" s="613">
        <f t="shared" si="264"/>
        <v>56880</v>
      </c>
      <c r="T1298" s="376"/>
      <c r="U1298" s="613"/>
      <c r="V1298" s="376">
        <v>4</v>
      </c>
      <c r="W1298" s="613">
        <f t="shared" si="265"/>
        <v>56880</v>
      </c>
      <c r="X1298" s="548"/>
      <c r="Y1298" s="614"/>
      <c r="Z1298" s="548"/>
      <c r="AA1298" s="614"/>
      <c r="AB1298" s="548"/>
      <c r="AC1298" s="614"/>
      <c r="AD1298" s="548"/>
      <c r="AE1298" s="614"/>
      <c r="AF1298" s="548"/>
      <c r="AG1298" s="614"/>
      <c r="AH1298" s="548"/>
      <c r="AI1298" s="614"/>
    </row>
    <row r="1299" spans="2:35" ht="22.5">
      <c r="B1299" s="437"/>
      <c r="C1299" s="444" t="s">
        <v>3509</v>
      </c>
      <c r="D1299" s="350"/>
      <c r="E1299" s="925">
        <v>8</v>
      </c>
      <c r="F1299" s="350" t="s">
        <v>108</v>
      </c>
      <c r="G1299" s="350" t="s">
        <v>2540</v>
      </c>
      <c r="H1299" s="350"/>
      <c r="I1299" s="352" t="s">
        <v>2487</v>
      </c>
      <c r="J1299" s="352">
        <v>11020</v>
      </c>
      <c r="K1299" s="326">
        <f t="shared" si="263"/>
        <v>88160</v>
      </c>
      <c r="L1299" s="376"/>
      <c r="M1299" s="613"/>
      <c r="N1299" s="376"/>
      <c r="O1299" s="614"/>
      <c r="P1299" s="548"/>
      <c r="Q1299" s="614"/>
      <c r="R1299" s="376">
        <v>4</v>
      </c>
      <c r="S1299" s="613">
        <f t="shared" si="264"/>
        <v>44080</v>
      </c>
      <c r="T1299" s="376"/>
      <c r="U1299" s="613"/>
      <c r="V1299" s="376">
        <v>4</v>
      </c>
      <c r="W1299" s="613">
        <f t="shared" si="265"/>
        <v>44080</v>
      </c>
      <c r="X1299" s="548"/>
      <c r="Y1299" s="614"/>
      <c r="Z1299" s="548"/>
      <c r="AA1299" s="614"/>
      <c r="AB1299" s="548"/>
      <c r="AC1299" s="614"/>
      <c r="AD1299" s="548"/>
      <c r="AE1299" s="614"/>
      <c r="AF1299" s="548"/>
      <c r="AG1299" s="614"/>
      <c r="AH1299" s="548"/>
      <c r="AI1299" s="614"/>
    </row>
    <row r="1300" spans="2:35" ht="22.5">
      <c r="B1300" s="437"/>
      <c r="C1300" s="444" t="s">
        <v>3510</v>
      </c>
      <c r="D1300" s="350"/>
      <c r="E1300" s="925">
        <v>10</v>
      </c>
      <c r="F1300" s="350" t="s">
        <v>108</v>
      </c>
      <c r="G1300" s="350" t="s">
        <v>2540</v>
      </c>
      <c r="H1300" s="350"/>
      <c r="I1300" s="352" t="s">
        <v>2487</v>
      </c>
      <c r="J1300" s="352">
        <v>13571.999999999998</v>
      </c>
      <c r="K1300" s="326">
        <f t="shared" si="263"/>
        <v>135719.99999999997</v>
      </c>
      <c r="L1300" s="376"/>
      <c r="M1300" s="613"/>
      <c r="N1300" s="376"/>
      <c r="O1300" s="614"/>
      <c r="P1300" s="548"/>
      <c r="Q1300" s="614"/>
      <c r="R1300" s="376">
        <v>5</v>
      </c>
      <c r="S1300" s="613">
        <f t="shared" si="264"/>
        <v>67859.999999999985</v>
      </c>
      <c r="T1300" s="376"/>
      <c r="U1300" s="613"/>
      <c r="V1300" s="376">
        <v>5</v>
      </c>
      <c r="W1300" s="613">
        <f t="shared" si="265"/>
        <v>67859.999999999985</v>
      </c>
      <c r="X1300" s="548"/>
      <c r="Y1300" s="614"/>
      <c r="Z1300" s="548"/>
      <c r="AA1300" s="614"/>
      <c r="AB1300" s="548"/>
      <c r="AC1300" s="614"/>
      <c r="AD1300" s="548"/>
      <c r="AE1300" s="614"/>
      <c r="AF1300" s="548"/>
      <c r="AG1300" s="614"/>
      <c r="AH1300" s="548"/>
      <c r="AI1300" s="614"/>
    </row>
    <row r="1301" spans="2:35" ht="22.5">
      <c r="B1301" s="437"/>
      <c r="C1301" s="444" t="s">
        <v>3511</v>
      </c>
      <c r="D1301" s="350"/>
      <c r="E1301" s="925">
        <v>5</v>
      </c>
      <c r="F1301" s="350" t="s">
        <v>108</v>
      </c>
      <c r="G1301" s="350" t="s">
        <v>2540</v>
      </c>
      <c r="H1301" s="350"/>
      <c r="I1301" s="352" t="s">
        <v>2487</v>
      </c>
      <c r="J1301" s="352">
        <v>5800</v>
      </c>
      <c r="K1301" s="326">
        <f t="shared" si="263"/>
        <v>29000</v>
      </c>
      <c r="L1301" s="376"/>
      <c r="M1301" s="613"/>
      <c r="N1301" s="376"/>
      <c r="O1301" s="614"/>
      <c r="P1301" s="548"/>
      <c r="Q1301" s="614"/>
      <c r="R1301" s="376">
        <v>2</v>
      </c>
      <c r="S1301" s="613">
        <f t="shared" si="264"/>
        <v>11600</v>
      </c>
      <c r="T1301" s="376"/>
      <c r="U1301" s="613"/>
      <c r="V1301" s="376">
        <v>3</v>
      </c>
      <c r="W1301" s="613">
        <f t="shared" si="265"/>
        <v>17400</v>
      </c>
      <c r="X1301" s="548"/>
      <c r="Y1301" s="614"/>
      <c r="Z1301" s="548"/>
      <c r="AA1301" s="614"/>
      <c r="AB1301" s="548"/>
      <c r="AC1301" s="614"/>
      <c r="AD1301" s="548"/>
      <c r="AE1301" s="614"/>
      <c r="AF1301" s="548"/>
      <c r="AG1301" s="614"/>
      <c r="AH1301" s="548"/>
      <c r="AI1301" s="614"/>
    </row>
    <row r="1302" spans="2:35" ht="22.5">
      <c r="B1302" s="437"/>
      <c r="C1302" s="444" t="s">
        <v>3512</v>
      </c>
      <c r="D1302" s="350"/>
      <c r="E1302" s="925">
        <v>10</v>
      </c>
      <c r="F1302" s="350" t="s">
        <v>108</v>
      </c>
      <c r="G1302" s="350" t="s">
        <v>2540</v>
      </c>
      <c r="H1302" s="350"/>
      <c r="I1302" s="352" t="s">
        <v>2487</v>
      </c>
      <c r="J1302" s="352">
        <v>1971.9999999999998</v>
      </c>
      <c r="K1302" s="326">
        <f t="shared" si="263"/>
        <v>19719.999999999996</v>
      </c>
      <c r="L1302" s="376"/>
      <c r="M1302" s="613"/>
      <c r="N1302" s="376"/>
      <c r="O1302" s="614"/>
      <c r="P1302" s="548"/>
      <c r="Q1302" s="614"/>
      <c r="R1302" s="376">
        <v>5</v>
      </c>
      <c r="S1302" s="613">
        <f t="shared" si="264"/>
        <v>9859.9999999999982</v>
      </c>
      <c r="T1302" s="376"/>
      <c r="U1302" s="613"/>
      <c r="V1302" s="376">
        <v>5</v>
      </c>
      <c r="W1302" s="613">
        <f t="shared" si="265"/>
        <v>9859.9999999999982</v>
      </c>
      <c r="X1302" s="548"/>
      <c r="Y1302" s="614"/>
      <c r="Z1302" s="548"/>
      <c r="AA1302" s="614"/>
      <c r="AB1302" s="548"/>
      <c r="AC1302" s="614"/>
      <c r="AD1302" s="548"/>
      <c r="AE1302" s="614"/>
      <c r="AF1302" s="548"/>
      <c r="AG1302" s="614"/>
      <c r="AH1302" s="548"/>
      <c r="AI1302" s="614"/>
    </row>
    <row r="1303" spans="2:35" ht="22.5">
      <c r="B1303" s="437"/>
      <c r="C1303" s="444" t="s">
        <v>3513</v>
      </c>
      <c r="D1303" s="350"/>
      <c r="E1303" s="925">
        <v>5</v>
      </c>
      <c r="F1303" s="350" t="s">
        <v>108</v>
      </c>
      <c r="G1303" s="350" t="s">
        <v>2540</v>
      </c>
      <c r="H1303" s="350"/>
      <c r="I1303" s="352" t="s">
        <v>2487</v>
      </c>
      <c r="J1303" s="352">
        <v>12760</v>
      </c>
      <c r="K1303" s="326">
        <f t="shared" si="263"/>
        <v>63800</v>
      </c>
      <c r="L1303" s="376"/>
      <c r="M1303" s="613"/>
      <c r="N1303" s="376"/>
      <c r="O1303" s="614"/>
      <c r="P1303" s="548"/>
      <c r="Q1303" s="614"/>
      <c r="R1303" s="376">
        <v>2</v>
      </c>
      <c r="S1303" s="613">
        <f t="shared" si="264"/>
        <v>25520</v>
      </c>
      <c r="T1303" s="376"/>
      <c r="U1303" s="613"/>
      <c r="V1303" s="376">
        <v>3</v>
      </c>
      <c r="W1303" s="613">
        <f t="shared" si="265"/>
        <v>38280</v>
      </c>
      <c r="X1303" s="548"/>
      <c r="Y1303" s="614"/>
      <c r="Z1303" s="548"/>
      <c r="AA1303" s="614"/>
      <c r="AB1303" s="548"/>
      <c r="AC1303" s="614"/>
      <c r="AD1303" s="548"/>
      <c r="AE1303" s="614"/>
      <c r="AF1303" s="548"/>
      <c r="AG1303" s="614"/>
      <c r="AH1303" s="548"/>
      <c r="AI1303" s="614"/>
    </row>
    <row r="1304" spans="2:35" ht="22.5">
      <c r="B1304" s="437"/>
      <c r="C1304" s="535" t="s">
        <v>3514</v>
      </c>
      <c r="D1304" s="350"/>
      <c r="E1304" s="925">
        <v>10</v>
      </c>
      <c r="F1304" s="350" t="s">
        <v>108</v>
      </c>
      <c r="G1304" s="350" t="s">
        <v>2540</v>
      </c>
      <c r="H1304" s="350"/>
      <c r="I1304" s="352" t="s">
        <v>2487</v>
      </c>
      <c r="J1304" s="352">
        <v>3410</v>
      </c>
      <c r="K1304" s="326">
        <f t="shared" si="263"/>
        <v>34100</v>
      </c>
      <c r="L1304" s="376"/>
      <c r="M1304" s="613"/>
      <c r="N1304" s="376"/>
      <c r="O1304" s="614"/>
      <c r="P1304" s="548"/>
      <c r="Q1304" s="614"/>
      <c r="R1304" s="376">
        <v>5</v>
      </c>
      <c r="S1304" s="613">
        <f t="shared" si="264"/>
        <v>17050</v>
      </c>
      <c r="T1304" s="376"/>
      <c r="U1304" s="613"/>
      <c r="V1304" s="376">
        <v>5</v>
      </c>
      <c r="W1304" s="613">
        <f t="shared" si="265"/>
        <v>17050</v>
      </c>
      <c r="X1304" s="548"/>
      <c r="Y1304" s="614"/>
      <c r="Z1304" s="548"/>
      <c r="AA1304" s="614"/>
      <c r="AB1304" s="548"/>
      <c r="AC1304" s="614"/>
      <c r="AD1304" s="548"/>
      <c r="AE1304" s="614"/>
      <c r="AF1304" s="548"/>
      <c r="AG1304" s="614"/>
      <c r="AH1304" s="548"/>
      <c r="AI1304" s="614"/>
    </row>
    <row r="1305" spans="2:35" ht="22.5">
      <c r="B1305" s="437"/>
      <c r="C1305" s="535" t="s">
        <v>3515</v>
      </c>
      <c r="D1305" s="350"/>
      <c r="E1305" s="925">
        <v>5</v>
      </c>
      <c r="F1305" s="350" t="s">
        <v>108</v>
      </c>
      <c r="G1305" s="350" t="s">
        <v>2540</v>
      </c>
      <c r="H1305" s="350"/>
      <c r="I1305" s="352" t="s">
        <v>2487</v>
      </c>
      <c r="J1305" s="352">
        <v>6959.9999999999991</v>
      </c>
      <c r="K1305" s="326">
        <f t="shared" si="263"/>
        <v>34799.999999999993</v>
      </c>
      <c r="L1305" s="376"/>
      <c r="M1305" s="613"/>
      <c r="N1305" s="376"/>
      <c r="O1305" s="614"/>
      <c r="P1305" s="548"/>
      <c r="Q1305" s="614"/>
      <c r="R1305" s="376">
        <v>2</v>
      </c>
      <c r="S1305" s="613">
        <f t="shared" si="264"/>
        <v>13919.999999999998</v>
      </c>
      <c r="T1305" s="376"/>
      <c r="U1305" s="613"/>
      <c r="V1305" s="376">
        <v>3</v>
      </c>
      <c r="W1305" s="613">
        <f t="shared" si="265"/>
        <v>20879.999999999996</v>
      </c>
      <c r="X1305" s="548"/>
      <c r="Y1305" s="614"/>
      <c r="Z1305" s="548"/>
      <c r="AA1305" s="614"/>
      <c r="AB1305" s="548"/>
      <c r="AC1305" s="614"/>
      <c r="AD1305" s="548"/>
      <c r="AE1305" s="614"/>
      <c r="AF1305" s="548"/>
      <c r="AG1305" s="614"/>
      <c r="AH1305" s="548"/>
      <c r="AI1305" s="614"/>
    </row>
    <row r="1306" spans="2:35" ht="22.5">
      <c r="B1306" s="437"/>
      <c r="C1306" s="705" t="s">
        <v>3516</v>
      </c>
      <c r="D1306" s="356"/>
      <c r="E1306" s="925">
        <v>30</v>
      </c>
      <c r="F1306" s="350" t="s">
        <v>108</v>
      </c>
      <c r="G1306" s="350" t="s">
        <v>2540</v>
      </c>
      <c r="H1306" s="356"/>
      <c r="I1306" s="352" t="s">
        <v>2487</v>
      </c>
      <c r="J1306" s="613">
        <v>3000</v>
      </c>
      <c r="K1306" s="326">
        <f t="shared" si="263"/>
        <v>90000</v>
      </c>
      <c r="L1306" s="376"/>
      <c r="M1306" s="613"/>
      <c r="N1306" s="376"/>
      <c r="O1306" s="614"/>
      <c r="P1306" s="548"/>
      <c r="Q1306" s="614"/>
      <c r="R1306" s="548">
        <v>15</v>
      </c>
      <c r="S1306" s="613">
        <f t="shared" si="264"/>
        <v>45000</v>
      </c>
      <c r="T1306" s="548"/>
      <c r="U1306" s="614"/>
      <c r="V1306" s="548">
        <v>15</v>
      </c>
      <c r="W1306" s="613">
        <f t="shared" si="265"/>
        <v>45000</v>
      </c>
      <c r="X1306" s="548"/>
      <c r="Y1306" s="614"/>
      <c r="Z1306" s="583"/>
      <c r="AA1306" s="677"/>
      <c r="AB1306" s="583"/>
      <c r="AC1306" s="677"/>
      <c r="AD1306" s="583"/>
      <c r="AE1306" s="677"/>
      <c r="AF1306" s="583"/>
      <c r="AG1306" s="677"/>
      <c r="AH1306" s="583"/>
      <c r="AI1306" s="677"/>
    </row>
    <row r="1307" spans="2:35">
      <c r="B1307" s="437"/>
      <c r="C1307" s="706" t="s">
        <v>3517</v>
      </c>
      <c r="D1307" s="360"/>
      <c r="E1307" s="943"/>
      <c r="F1307" s="708"/>
      <c r="G1307" s="708"/>
      <c r="H1307" s="708"/>
      <c r="I1307" s="709"/>
      <c r="J1307" s="710"/>
      <c r="K1307" s="711"/>
      <c r="L1307" s="675"/>
      <c r="M1307" s="712"/>
      <c r="N1307" s="675"/>
      <c r="O1307" s="713"/>
      <c r="P1307" s="714"/>
      <c r="Q1307" s="713"/>
      <c r="R1307" s="714"/>
      <c r="S1307" s="713"/>
      <c r="T1307" s="714"/>
      <c r="U1307" s="713"/>
      <c r="V1307" s="714"/>
      <c r="W1307" s="713"/>
      <c r="X1307" s="714"/>
      <c r="Y1307" s="713"/>
      <c r="Z1307" s="714"/>
      <c r="AA1307" s="713"/>
      <c r="AB1307" s="714"/>
      <c r="AC1307" s="713"/>
      <c r="AD1307" s="714"/>
      <c r="AE1307" s="713"/>
      <c r="AF1307" s="714"/>
      <c r="AG1307" s="713"/>
      <c r="AH1307" s="714"/>
      <c r="AI1307" s="713"/>
    </row>
    <row r="1308" spans="2:35" ht="22.5">
      <c r="B1308" s="437"/>
      <c r="C1308" s="359" t="s">
        <v>3518</v>
      </c>
      <c r="D1308" s="360"/>
      <c r="E1308" s="925">
        <v>120</v>
      </c>
      <c r="F1308" s="498" t="s">
        <v>26</v>
      </c>
      <c r="G1308" s="360" t="s">
        <v>3256</v>
      </c>
      <c r="H1308" s="360"/>
      <c r="I1308" s="363" t="s">
        <v>2559</v>
      </c>
      <c r="J1308" s="580">
        <v>33</v>
      </c>
      <c r="K1308" s="326">
        <f t="shared" ref="K1308:K1339" si="266">J1308*E1308</f>
        <v>3960</v>
      </c>
      <c r="L1308" s="376"/>
      <c r="M1308" s="580"/>
      <c r="N1308" s="376"/>
      <c r="O1308" s="582"/>
      <c r="P1308" s="548"/>
      <c r="Q1308" s="582"/>
      <c r="R1308" s="548">
        <v>60</v>
      </c>
      <c r="S1308" s="582">
        <f>+J1308*R1308</f>
        <v>1980</v>
      </c>
      <c r="T1308" s="548"/>
      <c r="U1308" s="582"/>
      <c r="V1308" s="548"/>
      <c r="W1308" s="582"/>
      <c r="X1308" s="548">
        <v>60</v>
      </c>
      <c r="Y1308" s="368">
        <f>+J1308*X1308</f>
        <v>1980</v>
      </c>
      <c r="Z1308" s="548"/>
      <c r="AA1308" s="582"/>
      <c r="AB1308" s="548"/>
      <c r="AC1308" s="582"/>
      <c r="AD1308" s="548"/>
      <c r="AE1308" s="582"/>
      <c r="AF1308" s="548"/>
      <c r="AG1308" s="582"/>
      <c r="AH1308" s="548"/>
      <c r="AI1308" s="582"/>
    </row>
    <row r="1309" spans="2:35" ht="22.5">
      <c r="B1309" s="437"/>
      <c r="C1309" s="359" t="s">
        <v>3519</v>
      </c>
      <c r="D1309" s="360"/>
      <c r="E1309" s="925">
        <v>120</v>
      </c>
      <c r="F1309" s="498" t="s">
        <v>26</v>
      </c>
      <c r="G1309" s="360" t="s">
        <v>3256</v>
      </c>
      <c r="H1309" s="360"/>
      <c r="I1309" s="363" t="s">
        <v>2559</v>
      </c>
      <c r="J1309" s="580">
        <v>47</v>
      </c>
      <c r="K1309" s="326">
        <f t="shared" si="266"/>
        <v>5640</v>
      </c>
      <c r="L1309" s="376"/>
      <c r="M1309" s="580"/>
      <c r="N1309" s="376"/>
      <c r="O1309" s="582"/>
      <c r="P1309" s="548"/>
      <c r="Q1309" s="582"/>
      <c r="R1309" s="548">
        <v>60</v>
      </c>
      <c r="S1309" s="582">
        <f t="shared" ref="S1309:S1372" si="267">+J1309*R1309</f>
        <v>2820</v>
      </c>
      <c r="T1309" s="548"/>
      <c r="U1309" s="582"/>
      <c r="V1309" s="548"/>
      <c r="W1309" s="582"/>
      <c r="X1309" s="548">
        <v>60</v>
      </c>
      <c r="Y1309" s="368">
        <f t="shared" ref="Y1309:Y1372" si="268">+J1309*X1309</f>
        <v>2820</v>
      </c>
      <c r="Z1309" s="548"/>
      <c r="AA1309" s="582"/>
      <c r="AB1309" s="548"/>
      <c r="AC1309" s="582"/>
      <c r="AD1309" s="548"/>
      <c r="AE1309" s="582"/>
      <c r="AF1309" s="548"/>
      <c r="AG1309" s="582"/>
      <c r="AH1309" s="548"/>
      <c r="AI1309" s="582"/>
    </row>
    <row r="1310" spans="2:35" ht="22.5">
      <c r="B1310" s="437"/>
      <c r="C1310" s="359" t="s">
        <v>3520</v>
      </c>
      <c r="D1310" s="360"/>
      <c r="E1310" s="925">
        <v>156</v>
      </c>
      <c r="F1310" s="498" t="s">
        <v>26</v>
      </c>
      <c r="G1310" s="360" t="s">
        <v>3256</v>
      </c>
      <c r="H1310" s="360"/>
      <c r="I1310" s="363" t="s">
        <v>2559</v>
      </c>
      <c r="J1310" s="580">
        <v>76</v>
      </c>
      <c r="K1310" s="326">
        <f t="shared" si="266"/>
        <v>11856</v>
      </c>
      <c r="L1310" s="376"/>
      <c r="M1310" s="580"/>
      <c r="N1310" s="376"/>
      <c r="O1310" s="582"/>
      <c r="P1310" s="548"/>
      <c r="Q1310" s="582"/>
      <c r="R1310" s="548">
        <v>78</v>
      </c>
      <c r="S1310" s="582">
        <f t="shared" si="267"/>
        <v>5928</v>
      </c>
      <c r="T1310" s="548"/>
      <c r="U1310" s="582"/>
      <c r="V1310" s="548"/>
      <c r="W1310" s="582"/>
      <c r="X1310" s="548">
        <v>78</v>
      </c>
      <c r="Y1310" s="368">
        <f t="shared" si="268"/>
        <v>5928</v>
      </c>
      <c r="Z1310" s="548"/>
      <c r="AA1310" s="582"/>
      <c r="AB1310" s="548"/>
      <c r="AC1310" s="582"/>
      <c r="AD1310" s="548"/>
      <c r="AE1310" s="582"/>
      <c r="AF1310" s="548"/>
      <c r="AG1310" s="582"/>
      <c r="AH1310" s="548"/>
      <c r="AI1310" s="582"/>
    </row>
    <row r="1311" spans="2:35" ht="22.5">
      <c r="B1311" s="437"/>
      <c r="C1311" s="359" t="s">
        <v>3521</v>
      </c>
      <c r="D1311" s="360"/>
      <c r="E1311" s="925">
        <v>120</v>
      </c>
      <c r="F1311" s="498" t="s">
        <v>26</v>
      </c>
      <c r="G1311" s="360" t="s">
        <v>3256</v>
      </c>
      <c r="H1311" s="360"/>
      <c r="I1311" s="363" t="s">
        <v>2559</v>
      </c>
      <c r="J1311" s="580">
        <v>76</v>
      </c>
      <c r="K1311" s="326">
        <f t="shared" si="266"/>
        <v>9120</v>
      </c>
      <c r="L1311" s="376"/>
      <c r="M1311" s="580"/>
      <c r="N1311" s="376"/>
      <c r="O1311" s="582"/>
      <c r="P1311" s="548"/>
      <c r="Q1311" s="582"/>
      <c r="R1311" s="548">
        <v>60</v>
      </c>
      <c r="S1311" s="582">
        <f t="shared" si="267"/>
        <v>4560</v>
      </c>
      <c r="T1311" s="548"/>
      <c r="U1311" s="582"/>
      <c r="V1311" s="548"/>
      <c r="W1311" s="582"/>
      <c r="X1311" s="548">
        <v>60</v>
      </c>
      <c r="Y1311" s="368">
        <f t="shared" si="268"/>
        <v>4560</v>
      </c>
      <c r="Z1311" s="548"/>
      <c r="AA1311" s="582"/>
      <c r="AB1311" s="548"/>
      <c r="AC1311" s="582"/>
      <c r="AD1311" s="548"/>
      <c r="AE1311" s="582"/>
      <c r="AF1311" s="548"/>
      <c r="AG1311" s="582"/>
      <c r="AH1311" s="548"/>
      <c r="AI1311" s="582"/>
    </row>
    <row r="1312" spans="2:35" ht="22.5">
      <c r="B1312" s="437"/>
      <c r="C1312" s="359" t="s">
        <v>3522</v>
      </c>
      <c r="D1312" s="360"/>
      <c r="E1312" s="925">
        <v>720</v>
      </c>
      <c r="F1312" s="498" t="s">
        <v>26</v>
      </c>
      <c r="G1312" s="360" t="s">
        <v>3256</v>
      </c>
      <c r="H1312" s="360"/>
      <c r="I1312" s="363" t="s">
        <v>2559</v>
      </c>
      <c r="J1312" s="580">
        <v>18</v>
      </c>
      <c r="K1312" s="326">
        <f t="shared" si="266"/>
        <v>12960</v>
      </c>
      <c r="L1312" s="376"/>
      <c r="M1312" s="580"/>
      <c r="N1312" s="376"/>
      <c r="O1312" s="582"/>
      <c r="P1312" s="548"/>
      <c r="Q1312" s="582"/>
      <c r="R1312" s="548">
        <v>360</v>
      </c>
      <c r="S1312" s="582">
        <f t="shared" si="267"/>
        <v>6480</v>
      </c>
      <c r="T1312" s="548"/>
      <c r="U1312" s="582"/>
      <c r="V1312" s="548"/>
      <c r="W1312" s="582"/>
      <c r="X1312" s="548">
        <v>360</v>
      </c>
      <c r="Y1312" s="368">
        <f t="shared" si="268"/>
        <v>6480</v>
      </c>
      <c r="Z1312" s="548"/>
      <c r="AA1312" s="582"/>
      <c r="AB1312" s="548"/>
      <c r="AC1312" s="582"/>
      <c r="AD1312" s="548"/>
      <c r="AE1312" s="582"/>
      <c r="AF1312" s="548"/>
      <c r="AG1312" s="582"/>
      <c r="AH1312" s="548"/>
      <c r="AI1312" s="582"/>
    </row>
    <row r="1313" spans="2:35" ht="22.5">
      <c r="B1313" s="437"/>
      <c r="C1313" s="359" t="s">
        <v>3523</v>
      </c>
      <c r="D1313" s="360"/>
      <c r="E1313" s="925">
        <v>720</v>
      </c>
      <c r="F1313" s="498" t="s">
        <v>26</v>
      </c>
      <c r="G1313" s="360" t="s">
        <v>3256</v>
      </c>
      <c r="H1313" s="360"/>
      <c r="I1313" s="363" t="s">
        <v>2559</v>
      </c>
      <c r="J1313" s="580">
        <v>90</v>
      </c>
      <c r="K1313" s="326">
        <f t="shared" si="266"/>
        <v>64800</v>
      </c>
      <c r="L1313" s="376"/>
      <c r="M1313" s="580"/>
      <c r="N1313" s="376"/>
      <c r="O1313" s="582"/>
      <c r="P1313" s="548"/>
      <c r="Q1313" s="582"/>
      <c r="R1313" s="548">
        <v>360</v>
      </c>
      <c r="S1313" s="582">
        <f t="shared" si="267"/>
        <v>32400</v>
      </c>
      <c r="T1313" s="548"/>
      <c r="U1313" s="582"/>
      <c r="V1313" s="548"/>
      <c r="W1313" s="582"/>
      <c r="X1313" s="548">
        <v>360</v>
      </c>
      <c r="Y1313" s="368">
        <f t="shared" si="268"/>
        <v>32400</v>
      </c>
      <c r="Z1313" s="548"/>
      <c r="AA1313" s="582"/>
      <c r="AB1313" s="548"/>
      <c r="AC1313" s="582"/>
      <c r="AD1313" s="548"/>
      <c r="AE1313" s="582"/>
      <c r="AF1313" s="548"/>
      <c r="AG1313" s="582"/>
      <c r="AH1313" s="548"/>
      <c r="AI1313" s="582"/>
    </row>
    <row r="1314" spans="2:35" ht="22.5">
      <c r="B1314" s="437"/>
      <c r="C1314" s="359" t="s">
        <v>3524</v>
      </c>
      <c r="D1314" s="360"/>
      <c r="E1314" s="925">
        <v>600</v>
      </c>
      <c r="F1314" s="498" t="s">
        <v>26</v>
      </c>
      <c r="G1314" s="360" t="s">
        <v>3256</v>
      </c>
      <c r="H1314" s="360"/>
      <c r="I1314" s="363" t="s">
        <v>2559</v>
      </c>
      <c r="J1314" s="580">
        <v>106</v>
      </c>
      <c r="K1314" s="326">
        <f t="shared" si="266"/>
        <v>63600</v>
      </c>
      <c r="L1314" s="376"/>
      <c r="M1314" s="580"/>
      <c r="N1314" s="376"/>
      <c r="O1314" s="582"/>
      <c r="P1314" s="548"/>
      <c r="Q1314" s="582"/>
      <c r="R1314" s="548">
        <v>300</v>
      </c>
      <c r="S1314" s="582">
        <f t="shared" si="267"/>
        <v>31800</v>
      </c>
      <c r="T1314" s="548"/>
      <c r="U1314" s="582"/>
      <c r="V1314" s="548"/>
      <c r="W1314" s="582"/>
      <c r="X1314" s="548">
        <v>300</v>
      </c>
      <c r="Y1314" s="368">
        <f t="shared" si="268"/>
        <v>31800</v>
      </c>
      <c r="Z1314" s="548"/>
      <c r="AA1314" s="582"/>
      <c r="AB1314" s="548"/>
      <c r="AC1314" s="582"/>
      <c r="AD1314" s="548"/>
      <c r="AE1314" s="582"/>
      <c r="AF1314" s="548"/>
      <c r="AG1314" s="582"/>
      <c r="AH1314" s="548"/>
      <c r="AI1314" s="582"/>
    </row>
    <row r="1315" spans="2:35" ht="22.5">
      <c r="B1315" s="437"/>
      <c r="C1315" s="359" t="s">
        <v>3525</v>
      </c>
      <c r="D1315" s="360"/>
      <c r="E1315" s="925">
        <v>600</v>
      </c>
      <c r="F1315" s="498" t="s">
        <v>26</v>
      </c>
      <c r="G1315" s="360" t="s">
        <v>3256</v>
      </c>
      <c r="H1315" s="360"/>
      <c r="I1315" s="363" t="s">
        <v>2559</v>
      </c>
      <c r="J1315" s="580">
        <v>41</v>
      </c>
      <c r="K1315" s="326">
        <f t="shared" si="266"/>
        <v>24600</v>
      </c>
      <c r="L1315" s="376"/>
      <c r="M1315" s="580"/>
      <c r="N1315" s="376"/>
      <c r="O1315" s="582"/>
      <c r="P1315" s="548"/>
      <c r="Q1315" s="582"/>
      <c r="R1315" s="548">
        <v>300</v>
      </c>
      <c r="S1315" s="582">
        <f t="shared" si="267"/>
        <v>12300</v>
      </c>
      <c r="T1315" s="548"/>
      <c r="U1315" s="582"/>
      <c r="V1315" s="548"/>
      <c r="W1315" s="582"/>
      <c r="X1315" s="548">
        <v>300</v>
      </c>
      <c r="Y1315" s="368">
        <f t="shared" si="268"/>
        <v>12300</v>
      </c>
      <c r="Z1315" s="548"/>
      <c r="AA1315" s="582"/>
      <c r="AB1315" s="548"/>
      <c r="AC1315" s="582"/>
      <c r="AD1315" s="548"/>
      <c r="AE1315" s="582"/>
      <c r="AF1315" s="548"/>
      <c r="AG1315" s="582"/>
      <c r="AH1315" s="548"/>
      <c r="AI1315" s="582"/>
    </row>
    <row r="1316" spans="2:35" ht="22.5">
      <c r="B1316" s="437"/>
      <c r="C1316" s="359" t="s">
        <v>3526</v>
      </c>
      <c r="D1316" s="360"/>
      <c r="E1316" s="925">
        <v>120</v>
      </c>
      <c r="F1316" s="498" t="s">
        <v>26</v>
      </c>
      <c r="G1316" s="360" t="s">
        <v>3256</v>
      </c>
      <c r="H1316" s="360"/>
      <c r="I1316" s="363" t="s">
        <v>2559</v>
      </c>
      <c r="J1316" s="580">
        <v>47</v>
      </c>
      <c r="K1316" s="326">
        <f t="shared" si="266"/>
        <v>5640</v>
      </c>
      <c r="L1316" s="376"/>
      <c r="M1316" s="580"/>
      <c r="N1316" s="376"/>
      <c r="O1316" s="582"/>
      <c r="P1316" s="548"/>
      <c r="Q1316" s="582"/>
      <c r="R1316" s="548">
        <v>60</v>
      </c>
      <c r="S1316" s="582">
        <f t="shared" si="267"/>
        <v>2820</v>
      </c>
      <c r="T1316" s="548"/>
      <c r="U1316" s="582"/>
      <c r="V1316" s="548"/>
      <c r="W1316" s="582"/>
      <c r="X1316" s="548">
        <v>60</v>
      </c>
      <c r="Y1316" s="368">
        <f t="shared" si="268"/>
        <v>2820</v>
      </c>
      <c r="Z1316" s="548"/>
      <c r="AA1316" s="582"/>
      <c r="AB1316" s="548"/>
      <c r="AC1316" s="582"/>
      <c r="AD1316" s="548"/>
      <c r="AE1316" s="582"/>
      <c r="AF1316" s="548"/>
      <c r="AG1316" s="582"/>
      <c r="AH1316" s="548"/>
      <c r="AI1316" s="582"/>
    </row>
    <row r="1317" spans="2:35" ht="22.5">
      <c r="B1317" s="437"/>
      <c r="C1317" s="359" t="s">
        <v>3527</v>
      </c>
      <c r="D1317" s="360"/>
      <c r="E1317" s="925">
        <v>240</v>
      </c>
      <c r="F1317" s="498" t="s">
        <v>26</v>
      </c>
      <c r="G1317" s="360" t="s">
        <v>3256</v>
      </c>
      <c r="H1317" s="360"/>
      <c r="I1317" s="363" t="s">
        <v>2559</v>
      </c>
      <c r="J1317" s="580">
        <v>47</v>
      </c>
      <c r="K1317" s="326">
        <f t="shared" si="266"/>
        <v>11280</v>
      </c>
      <c r="L1317" s="376"/>
      <c r="M1317" s="580"/>
      <c r="N1317" s="376"/>
      <c r="O1317" s="582"/>
      <c r="P1317" s="548"/>
      <c r="Q1317" s="582"/>
      <c r="R1317" s="548">
        <v>120</v>
      </c>
      <c r="S1317" s="582">
        <f t="shared" si="267"/>
        <v>5640</v>
      </c>
      <c r="T1317" s="548"/>
      <c r="U1317" s="582"/>
      <c r="V1317" s="548"/>
      <c r="W1317" s="582"/>
      <c r="X1317" s="548">
        <v>120</v>
      </c>
      <c r="Y1317" s="368">
        <f t="shared" si="268"/>
        <v>5640</v>
      </c>
      <c r="Z1317" s="548"/>
      <c r="AA1317" s="582"/>
      <c r="AB1317" s="548"/>
      <c r="AC1317" s="582"/>
      <c r="AD1317" s="548"/>
      <c r="AE1317" s="582"/>
      <c r="AF1317" s="548"/>
      <c r="AG1317" s="582"/>
      <c r="AH1317" s="548"/>
      <c r="AI1317" s="582"/>
    </row>
    <row r="1318" spans="2:35" ht="22.5">
      <c r="B1318" s="437"/>
      <c r="C1318" s="359" t="s">
        <v>3528</v>
      </c>
      <c r="D1318" s="360"/>
      <c r="E1318" s="925">
        <v>180</v>
      </c>
      <c r="F1318" s="498" t="s">
        <v>26</v>
      </c>
      <c r="G1318" s="360" t="s">
        <v>3256</v>
      </c>
      <c r="H1318" s="360"/>
      <c r="I1318" s="363" t="s">
        <v>2559</v>
      </c>
      <c r="J1318" s="580">
        <v>50</v>
      </c>
      <c r="K1318" s="326">
        <f t="shared" si="266"/>
        <v>9000</v>
      </c>
      <c r="L1318" s="376"/>
      <c r="M1318" s="580"/>
      <c r="N1318" s="376"/>
      <c r="O1318" s="582"/>
      <c r="P1318" s="548"/>
      <c r="Q1318" s="582"/>
      <c r="R1318" s="548">
        <v>90</v>
      </c>
      <c r="S1318" s="582">
        <f t="shared" si="267"/>
        <v>4500</v>
      </c>
      <c r="T1318" s="548"/>
      <c r="U1318" s="582"/>
      <c r="V1318" s="548"/>
      <c r="W1318" s="582"/>
      <c r="X1318" s="548">
        <v>90</v>
      </c>
      <c r="Y1318" s="368">
        <f t="shared" si="268"/>
        <v>4500</v>
      </c>
      <c r="Z1318" s="548"/>
      <c r="AA1318" s="582"/>
      <c r="AB1318" s="548"/>
      <c r="AC1318" s="582"/>
      <c r="AD1318" s="548"/>
      <c r="AE1318" s="582"/>
      <c r="AF1318" s="548"/>
      <c r="AG1318" s="582"/>
      <c r="AH1318" s="548"/>
      <c r="AI1318" s="582"/>
    </row>
    <row r="1319" spans="2:35" ht="22.5">
      <c r="B1319" s="437"/>
      <c r="C1319" s="359" t="s">
        <v>3529</v>
      </c>
      <c r="D1319" s="360"/>
      <c r="E1319" s="925">
        <v>120</v>
      </c>
      <c r="F1319" s="498" t="s">
        <v>26</v>
      </c>
      <c r="G1319" s="360" t="s">
        <v>3256</v>
      </c>
      <c r="H1319" s="360"/>
      <c r="I1319" s="363" t="s">
        <v>2559</v>
      </c>
      <c r="J1319" s="580">
        <v>56</v>
      </c>
      <c r="K1319" s="326">
        <f t="shared" si="266"/>
        <v>6720</v>
      </c>
      <c r="L1319" s="376"/>
      <c r="M1319" s="580"/>
      <c r="N1319" s="376"/>
      <c r="O1319" s="582"/>
      <c r="P1319" s="548"/>
      <c r="Q1319" s="582"/>
      <c r="R1319" s="548">
        <v>60</v>
      </c>
      <c r="S1319" s="582">
        <f t="shared" si="267"/>
        <v>3360</v>
      </c>
      <c r="T1319" s="548"/>
      <c r="U1319" s="582"/>
      <c r="V1319" s="548"/>
      <c r="W1319" s="582"/>
      <c r="X1319" s="548">
        <v>60</v>
      </c>
      <c r="Y1319" s="368">
        <f t="shared" si="268"/>
        <v>3360</v>
      </c>
      <c r="Z1319" s="548"/>
      <c r="AA1319" s="582"/>
      <c r="AB1319" s="548"/>
      <c r="AC1319" s="582"/>
      <c r="AD1319" s="548"/>
      <c r="AE1319" s="582"/>
      <c r="AF1319" s="548"/>
      <c r="AG1319" s="582"/>
      <c r="AH1319" s="548"/>
      <c r="AI1319" s="582"/>
    </row>
    <row r="1320" spans="2:35" ht="22.5">
      <c r="B1320" s="437"/>
      <c r="C1320" s="359" t="s">
        <v>3530</v>
      </c>
      <c r="D1320" s="360"/>
      <c r="E1320" s="925">
        <v>120</v>
      </c>
      <c r="F1320" s="498" t="s">
        <v>26</v>
      </c>
      <c r="G1320" s="360" t="s">
        <v>3256</v>
      </c>
      <c r="H1320" s="360"/>
      <c r="I1320" s="363" t="s">
        <v>2559</v>
      </c>
      <c r="J1320" s="580">
        <v>20</v>
      </c>
      <c r="K1320" s="326">
        <f t="shared" si="266"/>
        <v>2400</v>
      </c>
      <c r="L1320" s="376"/>
      <c r="M1320" s="580"/>
      <c r="N1320" s="376"/>
      <c r="O1320" s="582"/>
      <c r="P1320" s="548"/>
      <c r="Q1320" s="582"/>
      <c r="R1320" s="548">
        <v>60</v>
      </c>
      <c r="S1320" s="582">
        <f t="shared" si="267"/>
        <v>1200</v>
      </c>
      <c r="T1320" s="548"/>
      <c r="U1320" s="582"/>
      <c r="V1320" s="548"/>
      <c r="W1320" s="582"/>
      <c r="X1320" s="548">
        <v>60</v>
      </c>
      <c r="Y1320" s="368">
        <f t="shared" si="268"/>
        <v>1200</v>
      </c>
      <c r="Z1320" s="548"/>
      <c r="AA1320" s="582"/>
      <c r="AB1320" s="548"/>
      <c r="AC1320" s="582"/>
      <c r="AD1320" s="548"/>
      <c r="AE1320" s="582"/>
      <c r="AF1320" s="548"/>
      <c r="AG1320" s="582"/>
      <c r="AH1320" s="548"/>
      <c r="AI1320" s="582"/>
    </row>
    <row r="1321" spans="2:35" ht="22.5">
      <c r="B1321" s="437"/>
      <c r="C1321" s="359" t="s">
        <v>3531</v>
      </c>
      <c r="D1321" s="360"/>
      <c r="E1321" s="925">
        <v>360</v>
      </c>
      <c r="F1321" s="498" t="s">
        <v>26</v>
      </c>
      <c r="G1321" s="360" t="s">
        <v>3256</v>
      </c>
      <c r="H1321" s="360"/>
      <c r="I1321" s="363" t="s">
        <v>2559</v>
      </c>
      <c r="J1321" s="580">
        <v>64</v>
      </c>
      <c r="K1321" s="326">
        <f t="shared" si="266"/>
        <v>23040</v>
      </c>
      <c r="L1321" s="376"/>
      <c r="M1321" s="580"/>
      <c r="N1321" s="376"/>
      <c r="O1321" s="582"/>
      <c r="P1321" s="548"/>
      <c r="Q1321" s="582"/>
      <c r="R1321" s="548">
        <v>180</v>
      </c>
      <c r="S1321" s="582">
        <f t="shared" si="267"/>
        <v>11520</v>
      </c>
      <c r="T1321" s="548"/>
      <c r="U1321" s="582"/>
      <c r="V1321" s="548"/>
      <c r="W1321" s="582"/>
      <c r="X1321" s="548">
        <v>180</v>
      </c>
      <c r="Y1321" s="368">
        <f t="shared" si="268"/>
        <v>11520</v>
      </c>
      <c r="Z1321" s="548"/>
      <c r="AA1321" s="582"/>
      <c r="AB1321" s="548"/>
      <c r="AC1321" s="582"/>
      <c r="AD1321" s="548"/>
      <c r="AE1321" s="582"/>
      <c r="AF1321" s="548"/>
      <c r="AG1321" s="582"/>
      <c r="AH1321" s="548"/>
      <c r="AI1321" s="582"/>
    </row>
    <row r="1322" spans="2:35" ht="22.5">
      <c r="B1322" s="437"/>
      <c r="C1322" s="359" t="s">
        <v>3532</v>
      </c>
      <c r="D1322" s="360"/>
      <c r="E1322" s="925">
        <v>240</v>
      </c>
      <c r="F1322" s="498" t="s">
        <v>26</v>
      </c>
      <c r="G1322" s="360" t="s">
        <v>3256</v>
      </c>
      <c r="H1322" s="360"/>
      <c r="I1322" s="363" t="s">
        <v>2559</v>
      </c>
      <c r="J1322" s="580">
        <v>58</v>
      </c>
      <c r="K1322" s="326">
        <f t="shared" si="266"/>
        <v>13920</v>
      </c>
      <c r="L1322" s="376"/>
      <c r="M1322" s="580"/>
      <c r="N1322" s="376"/>
      <c r="O1322" s="582"/>
      <c r="P1322" s="548"/>
      <c r="Q1322" s="582"/>
      <c r="R1322" s="548">
        <v>120</v>
      </c>
      <c r="S1322" s="582">
        <f t="shared" si="267"/>
        <v>6960</v>
      </c>
      <c r="T1322" s="548"/>
      <c r="U1322" s="582"/>
      <c r="V1322" s="548"/>
      <c r="W1322" s="582"/>
      <c r="X1322" s="548">
        <v>120</v>
      </c>
      <c r="Y1322" s="368">
        <f t="shared" si="268"/>
        <v>6960</v>
      </c>
      <c r="Z1322" s="548"/>
      <c r="AA1322" s="582"/>
      <c r="AB1322" s="548"/>
      <c r="AC1322" s="582"/>
      <c r="AD1322" s="548"/>
      <c r="AE1322" s="582"/>
      <c r="AF1322" s="548"/>
      <c r="AG1322" s="582"/>
      <c r="AH1322" s="548"/>
      <c r="AI1322" s="582"/>
    </row>
    <row r="1323" spans="2:35" ht="22.5">
      <c r="B1323" s="437"/>
      <c r="C1323" s="359" t="s">
        <v>3533</v>
      </c>
      <c r="D1323" s="360"/>
      <c r="E1323" s="925">
        <v>240</v>
      </c>
      <c r="F1323" s="498" t="s">
        <v>26</v>
      </c>
      <c r="G1323" s="360" t="s">
        <v>3256</v>
      </c>
      <c r="H1323" s="360"/>
      <c r="I1323" s="363" t="s">
        <v>2559</v>
      </c>
      <c r="J1323" s="580">
        <v>51</v>
      </c>
      <c r="K1323" s="326">
        <f t="shared" si="266"/>
        <v>12240</v>
      </c>
      <c r="L1323" s="376"/>
      <c r="M1323" s="580"/>
      <c r="N1323" s="376"/>
      <c r="O1323" s="582"/>
      <c r="P1323" s="548"/>
      <c r="Q1323" s="582"/>
      <c r="R1323" s="548">
        <v>120</v>
      </c>
      <c r="S1323" s="582">
        <f t="shared" si="267"/>
        <v>6120</v>
      </c>
      <c r="T1323" s="548"/>
      <c r="U1323" s="582"/>
      <c r="V1323" s="548"/>
      <c r="W1323" s="582"/>
      <c r="X1323" s="548">
        <v>120</v>
      </c>
      <c r="Y1323" s="368">
        <f t="shared" si="268"/>
        <v>6120</v>
      </c>
      <c r="Z1323" s="548"/>
      <c r="AA1323" s="582"/>
      <c r="AB1323" s="548"/>
      <c r="AC1323" s="582"/>
      <c r="AD1323" s="548"/>
      <c r="AE1323" s="582"/>
      <c r="AF1323" s="548"/>
      <c r="AG1323" s="582"/>
      <c r="AH1323" s="548"/>
      <c r="AI1323" s="582"/>
    </row>
    <row r="1324" spans="2:35" ht="22.5">
      <c r="B1324" s="437"/>
      <c r="C1324" s="359" t="s">
        <v>3534</v>
      </c>
      <c r="D1324" s="360"/>
      <c r="E1324" s="925">
        <v>150</v>
      </c>
      <c r="F1324" s="498" t="s">
        <v>2545</v>
      </c>
      <c r="G1324" s="360" t="s">
        <v>3256</v>
      </c>
      <c r="H1324" s="360"/>
      <c r="I1324" s="363" t="s">
        <v>2559</v>
      </c>
      <c r="J1324" s="580">
        <v>80</v>
      </c>
      <c r="K1324" s="326">
        <f t="shared" si="266"/>
        <v>12000</v>
      </c>
      <c r="L1324" s="376"/>
      <c r="M1324" s="580"/>
      <c r="N1324" s="376"/>
      <c r="O1324" s="582"/>
      <c r="P1324" s="548"/>
      <c r="Q1324" s="582"/>
      <c r="R1324" s="548">
        <v>75</v>
      </c>
      <c r="S1324" s="582">
        <f t="shared" si="267"/>
        <v>6000</v>
      </c>
      <c r="T1324" s="548"/>
      <c r="U1324" s="582"/>
      <c r="V1324" s="548"/>
      <c r="W1324" s="582"/>
      <c r="X1324" s="548">
        <v>75</v>
      </c>
      <c r="Y1324" s="368">
        <f t="shared" si="268"/>
        <v>6000</v>
      </c>
      <c r="Z1324" s="548"/>
      <c r="AA1324" s="582"/>
      <c r="AB1324" s="548"/>
      <c r="AC1324" s="582"/>
      <c r="AD1324" s="548"/>
      <c r="AE1324" s="582"/>
      <c r="AF1324" s="548"/>
      <c r="AG1324" s="582"/>
      <c r="AH1324" s="548"/>
      <c r="AI1324" s="582"/>
    </row>
    <row r="1325" spans="2:35" ht="22.5">
      <c r="B1325" s="437"/>
      <c r="C1325" s="359" t="s">
        <v>3535</v>
      </c>
      <c r="D1325" s="360"/>
      <c r="E1325" s="925">
        <v>240</v>
      </c>
      <c r="F1325" s="498" t="s">
        <v>26</v>
      </c>
      <c r="G1325" s="360" t="s">
        <v>3256</v>
      </c>
      <c r="H1325" s="360"/>
      <c r="I1325" s="363" t="s">
        <v>2559</v>
      </c>
      <c r="J1325" s="580">
        <v>76</v>
      </c>
      <c r="K1325" s="326">
        <f t="shared" si="266"/>
        <v>18240</v>
      </c>
      <c r="L1325" s="376"/>
      <c r="M1325" s="580"/>
      <c r="N1325" s="376"/>
      <c r="O1325" s="582"/>
      <c r="P1325" s="548"/>
      <c r="Q1325" s="582"/>
      <c r="R1325" s="548">
        <v>120</v>
      </c>
      <c r="S1325" s="582">
        <f t="shared" si="267"/>
        <v>9120</v>
      </c>
      <c r="T1325" s="548"/>
      <c r="U1325" s="582"/>
      <c r="V1325" s="548"/>
      <c r="W1325" s="582"/>
      <c r="X1325" s="548">
        <v>120</v>
      </c>
      <c r="Y1325" s="368">
        <f t="shared" si="268"/>
        <v>9120</v>
      </c>
      <c r="Z1325" s="548"/>
      <c r="AA1325" s="582"/>
      <c r="AB1325" s="548"/>
      <c r="AC1325" s="582"/>
      <c r="AD1325" s="548"/>
      <c r="AE1325" s="582"/>
      <c r="AF1325" s="548"/>
      <c r="AG1325" s="582"/>
      <c r="AH1325" s="548"/>
      <c r="AI1325" s="582"/>
    </row>
    <row r="1326" spans="2:35" ht="22.5">
      <c r="B1326" s="437"/>
      <c r="C1326" s="359" t="s">
        <v>3536</v>
      </c>
      <c r="D1326" s="360"/>
      <c r="E1326" s="925">
        <v>240</v>
      </c>
      <c r="F1326" s="498" t="s">
        <v>26</v>
      </c>
      <c r="G1326" s="360" t="s">
        <v>3256</v>
      </c>
      <c r="H1326" s="360"/>
      <c r="I1326" s="363" t="s">
        <v>2559</v>
      </c>
      <c r="J1326" s="580">
        <v>68</v>
      </c>
      <c r="K1326" s="326">
        <f t="shared" si="266"/>
        <v>16320</v>
      </c>
      <c r="L1326" s="376"/>
      <c r="M1326" s="580"/>
      <c r="N1326" s="376"/>
      <c r="O1326" s="582"/>
      <c r="P1326" s="548"/>
      <c r="Q1326" s="582"/>
      <c r="R1326" s="548">
        <v>120</v>
      </c>
      <c r="S1326" s="582">
        <f t="shared" si="267"/>
        <v>8160</v>
      </c>
      <c r="T1326" s="548"/>
      <c r="U1326" s="582"/>
      <c r="V1326" s="548"/>
      <c r="W1326" s="582"/>
      <c r="X1326" s="548">
        <v>120</v>
      </c>
      <c r="Y1326" s="368">
        <f t="shared" si="268"/>
        <v>8160</v>
      </c>
      <c r="Z1326" s="548"/>
      <c r="AA1326" s="582"/>
      <c r="AB1326" s="548"/>
      <c r="AC1326" s="582"/>
      <c r="AD1326" s="548"/>
      <c r="AE1326" s="582"/>
      <c r="AF1326" s="548"/>
      <c r="AG1326" s="582"/>
      <c r="AH1326" s="548"/>
      <c r="AI1326" s="582"/>
    </row>
    <row r="1327" spans="2:35" ht="22.5">
      <c r="B1327" s="437"/>
      <c r="C1327" s="359" t="s">
        <v>3537</v>
      </c>
      <c r="D1327" s="360"/>
      <c r="E1327" s="925">
        <v>100</v>
      </c>
      <c r="F1327" s="498" t="s">
        <v>1048</v>
      </c>
      <c r="G1327" s="360" t="s">
        <v>3256</v>
      </c>
      <c r="H1327" s="360"/>
      <c r="I1327" s="363" t="s">
        <v>2559</v>
      </c>
      <c r="J1327" s="580">
        <v>160</v>
      </c>
      <c r="K1327" s="326">
        <f t="shared" si="266"/>
        <v>16000</v>
      </c>
      <c r="L1327" s="376"/>
      <c r="M1327" s="580"/>
      <c r="N1327" s="376"/>
      <c r="O1327" s="582"/>
      <c r="P1327" s="548"/>
      <c r="Q1327" s="582"/>
      <c r="R1327" s="548">
        <v>50</v>
      </c>
      <c r="S1327" s="582">
        <f t="shared" si="267"/>
        <v>8000</v>
      </c>
      <c r="T1327" s="548"/>
      <c r="U1327" s="582"/>
      <c r="V1327" s="548"/>
      <c r="W1327" s="582"/>
      <c r="X1327" s="548">
        <v>50</v>
      </c>
      <c r="Y1327" s="368">
        <f t="shared" si="268"/>
        <v>8000</v>
      </c>
      <c r="Z1327" s="548"/>
      <c r="AA1327" s="582"/>
      <c r="AB1327" s="548"/>
      <c r="AC1327" s="582"/>
      <c r="AD1327" s="548"/>
      <c r="AE1327" s="582"/>
      <c r="AF1327" s="548"/>
      <c r="AG1327" s="582"/>
      <c r="AH1327" s="548"/>
      <c r="AI1327" s="582"/>
    </row>
    <row r="1328" spans="2:35" ht="22.5">
      <c r="B1328" s="437"/>
      <c r="C1328" s="359" t="s">
        <v>3538</v>
      </c>
      <c r="D1328" s="360"/>
      <c r="E1328" s="925">
        <v>240</v>
      </c>
      <c r="F1328" s="498" t="s">
        <v>26</v>
      </c>
      <c r="G1328" s="360" t="s">
        <v>3256</v>
      </c>
      <c r="H1328" s="360"/>
      <c r="I1328" s="363" t="s">
        <v>2559</v>
      </c>
      <c r="J1328" s="580">
        <v>23</v>
      </c>
      <c r="K1328" s="326">
        <f t="shared" si="266"/>
        <v>5520</v>
      </c>
      <c r="L1328" s="376"/>
      <c r="M1328" s="580"/>
      <c r="N1328" s="376"/>
      <c r="O1328" s="582"/>
      <c r="P1328" s="548"/>
      <c r="Q1328" s="582"/>
      <c r="R1328" s="548">
        <v>120</v>
      </c>
      <c r="S1328" s="582">
        <f t="shared" si="267"/>
        <v>2760</v>
      </c>
      <c r="T1328" s="548"/>
      <c r="U1328" s="582"/>
      <c r="V1328" s="548"/>
      <c r="W1328" s="582"/>
      <c r="X1328" s="548">
        <v>120</v>
      </c>
      <c r="Y1328" s="368">
        <f t="shared" si="268"/>
        <v>2760</v>
      </c>
      <c r="Z1328" s="548"/>
      <c r="AA1328" s="582"/>
      <c r="AB1328" s="548"/>
      <c r="AC1328" s="582"/>
      <c r="AD1328" s="548"/>
      <c r="AE1328" s="582"/>
      <c r="AF1328" s="548"/>
      <c r="AG1328" s="582"/>
      <c r="AH1328" s="548"/>
      <c r="AI1328" s="582"/>
    </row>
    <row r="1329" spans="2:35" ht="22.5">
      <c r="B1329" s="437"/>
      <c r="C1329" s="359" t="s">
        <v>3539</v>
      </c>
      <c r="D1329" s="360"/>
      <c r="E1329" s="925">
        <v>240</v>
      </c>
      <c r="F1329" s="498" t="s">
        <v>26</v>
      </c>
      <c r="G1329" s="360" t="s">
        <v>3256</v>
      </c>
      <c r="H1329" s="360"/>
      <c r="I1329" s="363" t="s">
        <v>2559</v>
      </c>
      <c r="J1329" s="580">
        <v>76</v>
      </c>
      <c r="K1329" s="326">
        <f t="shared" si="266"/>
        <v>18240</v>
      </c>
      <c r="L1329" s="376"/>
      <c r="M1329" s="580"/>
      <c r="N1329" s="376"/>
      <c r="O1329" s="582"/>
      <c r="P1329" s="548"/>
      <c r="Q1329" s="582"/>
      <c r="R1329" s="548">
        <v>120</v>
      </c>
      <c r="S1329" s="582">
        <f t="shared" si="267"/>
        <v>9120</v>
      </c>
      <c r="T1329" s="548"/>
      <c r="U1329" s="582"/>
      <c r="V1329" s="548"/>
      <c r="W1329" s="582"/>
      <c r="X1329" s="548">
        <v>120</v>
      </c>
      <c r="Y1329" s="368">
        <f t="shared" si="268"/>
        <v>9120</v>
      </c>
      <c r="Z1329" s="548"/>
      <c r="AA1329" s="582"/>
      <c r="AB1329" s="548"/>
      <c r="AC1329" s="582"/>
      <c r="AD1329" s="548"/>
      <c r="AE1329" s="582"/>
      <c r="AF1329" s="548"/>
      <c r="AG1329" s="582"/>
      <c r="AH1329" s="548"/>
      <c r="AI1329" s="582"/>
    </row>
    <row r="1330" spans="2:35" ht="22.5">
      <c r="B1330" s="437"/>
      <c r="C1330" s="359" t="s">
        <v>3540</v>
      </c>
      <c r="D1330" s="360"/>
      <c r="E1330" s="925">
        <v>240</v>
      </c>
      <c r="F1330" s="498" t="s">
        <v>1187</v>
      </c>
      <c r="G1330" s="360" t="s">
        <v>3256</v>
      </c>
      <c r="H1330" s="360"/>
      <c r="I1330" s="363" t="s">
        <v>2559</v>
      </c>
      <c r="J1330" s="580">
        <v>47</v>
      </c>
      <c r="K1330" s="326">
        <f t="shared" si="266"/>
        <v>11280</v>
      </c>
      <c r="L1330" s="376"/>
      <c r="M1330" s="580"/>
      <c r="N1330" s="376"/>
      <c r="O1330" s="582"/>
      <c r="P1330" s="548"/>
      <c r="Q1330" s="582"/>
      <c r="R1330" s="548">
        <v>120</v>
      </c>
      <c r="S1330" s="582">
        <f t="shared" si="267"/>
        <v>5640</v>
      </c>
      <c r="T1330" s="548"/>
      <c r="U1330" s="582"/>
      <c r="V1330" s="548"/>
      <c r="W1330" s="582"/>
      <c r="X1330" s="548">
        <v>120</v>
      </c>
      <c r="Y1330" s="368">
        <f t="shared" si="268"/>
        <v>5640</v>
      </c>
      <c r="Z1330" s="548"/>
      <c r="AA1330" s="582"/>
      <c r="AB1330" s="548"/>
      <c r="AC1330" s="582"/>
      <c r="AD1330" s="548"/>
      <c r="AE1330" s="582"/>
      <c r="AF1330" s="548"/>
      <c r="AG1330" s="582"/>
      <c r="AH1330" s="548"/>
      <c r="AI1330" s="582"/>
    </row>
    <row r="1331" spans="2:35" ht="22.5">
      <c r="B1331" s="437"/>
      <c r="C1331" s="359" t="s">
        <v>3541</v>
      </c>
      <c r="D1331" s="360"/>
      <c r="E1331" s="925">
        <v>240</v>
      </c>
      <c r="F1331" s="498" t="s">
        <v>26</v>
      </c>
      <c r="G1331" s="360" t="s">
        <v>3256</v>
      </c>
      <c r="H1331" s="360"/>
      <c r="I1331" s="363" t="s">
        <v>2559</v>
      </c>
      <c r="J1331" s="580">
        <v>78</v>
      </c>
      <c r="K1331" s="326">
        <f t="shared" si="266"/>
        <v>18720</v>
      </c>
      <c r="L1331" s="376"/>
      <c r="M1331" s="580"/>
      <c r="N1331" s="376"/>
      <c r="O1331" s="582"/>
      <c r="P1331" s="548"/>
      <c r="Q1331" s="582"/>
      <c r="R1331" s="548">
        <v>120</v>
      </c>
      <c r="S1331" s="582">
        <f t="shared" si="267"/>
        <v>9360</v>
      </c>
      <c r="T1331" s="548"/>
      <c r="U1331" s="582"/>
      <c r="V1331" s="548"/>
      <c r="W1331" s="582"/>
      <c r="X1331" s="548">
        <v>120</v>
      </c>
      <c r="Y1331" s="368">
        <f t="shared" si="268"/>
        <v>9360</v>
      </c>
      <c r="Z1331" s="548"/>
      <c r="AA1331" s="582"/>
      <c r="AB1331" s="548"/>
      <c r="AC1331" s="582"/>
      <c r="AD1331" s="548"/>
      <c r="AE1331" s="582"/>
      <c r="AF1331" s="548"/>
      <c r="AG1331" s="582"/>
      <c r="AH1331" s="548"/>
      <c r="AI1331" s="582"/>
    </row>
    <row r="1332" spans="2:35" ht="22.5">
      <c r="B1332" s="437"/>
      <c r="C1332" s="359" t="s">
        <v>3542</v>
      </c>
      <c r="D1332" s="360"/>
      <c r="E1332" s="925">
        <v>120</v>
      </c>
      <c r="F1332" s="498" t="s">
        <v>1187</v>
      </c>
      <c r="G1332" s="360" t="s">
        <v>3256</v>
      </c>
      <c r="H1332" s="360"/>
      <c r="I1332" s="363" t="s">
        <v>2559</v>
      </c>
      <c r="J1332" s="580">
        <v>84</v>
      </c>
      <c r="K1332" s="326">
        <f t="shared" si="266"/>
        <v>10080</v>
      </c>
      <c r="L1332" s="376"/>
      <c r="M1332" s="580"/>
      <c r="N1332" s="376"/>
      <c r="O1332" s="582"/>
      <c r="P1332" s="548"/>
      <c r="Q1332" s="582"/>
      <c r="R1332" s="548">
        <v>60</v>
      </c>
      <c r="S1332" s="582">
        <f t="shared" si="267"/>
        <v>5040</v>
      </c>
      <c r="T1332" s="548"/>
      <c r="U1332" s="582"/>
      <c r="V1332" s="548"/>
      <c r="W1332" s="582"/>
      <c r="X1332" s="548">
        <v>60</v>
      </c>
      <c r="Y1332" s="368">
        <f t="shared" si="268"/>
        <v>5040</v>
      </c>
      <c r="Z1332" s="548"/>
      <c r="AA1332" s="582"/>
      <c r="AB1332" s="548"/>
      <c r="AC1332" s="582"/>
      <c r="AD1332" s="548"/>
      <c r="AE1332" s="582"/>
      <c r="AF1332" s="548"/>
      <c r="AG1332" s="582"/>
      <c r="AH1332" s="548"/>
      <c r="AI1332" s="582"/>
    </row>
    <row r="1333" spans="2:35" ht="22.5">
      <c r="B1333" s="437"/>
      <c r="C1333" s="359" t="s">
        <v>3543</v>
      </c>
      <c r="D1333" s="360"/>
      <c r="E1333" s="925">
        <v>60</v>
      </c>
      <c r="F1333" s="498" t="s">
        <v>26</v>
      </c>
      <c r="G1333" s="360" t="s">
        <v>3256</v>
      </c>
      <c r="H1333" s="360"/>
      <c r="I1333" s="363" t="s">
        <v>2559</v>
      </c>
      <c r="J1333" s="580">
        <v>66.959999999999994</v>
      </c>
      <c r="K1333" s="326">
        <f t="shared" si="266"/>
        <v>4017.5999999999995</v>
      </c>
      <c r="L1333" s="376"/>
      <c r="M1333" s="580"/>
      <c r="N1333" s="376"/>
      <c r="O1333" s="582"/>
      <c r="P1333" s="548"/>
      <c r="Q1333" s="582"/>
      <c r="R1333" s="548">
        <v>30</v>
      </c>
      <c r="S1333" s="582">
        <f t="shared" si="267"/>
        <v>2008.7999999999997</v>
      </c>
      <c r="T1333" s="548"/>
      <c r="U1333" s="582"/>
      <c r="V1333" s="548"/>
      <c r="W1333" s="582"/>
      <c r="X1333" s="548">
        <v>30</v>
      </c>
      <c r="Y1333" s="368">
        <f t="shared" si="268"/>
        <v>2008.7999999999997</v>
      </c>
      <c r="Z1333" s="548"/>
      <c r="AA1333" s="582"/>
      <c r="AB1333" s="548"/>
      <c r="AC1333" s="582"/>
      <c r="AD1333" s="548"/>
      <c r="AE1333" s="582"/>
      <c r="AF1333" s="548"/>
      <c r="AG1333" s="582"/>
      <c r="AH1333" s="548"/>
      <c r="AI1333" s="582"/>
    </row>
    <row r="1334" spans="2:35" ht="22.5">
      <c r="B1334" s="437"/>
      <c r="C1334" s="359" t="s">
        <v>3544</v>
      </c>
      <c r="D1334" s="360"/>
      <c r="E1334" s="925">
        <v>240</v>
      </c>
      <c r="F1334" s="498" t="s">
        <v>26</v>
      </c>
      <c r="G1334" s="360" t="s">
        <v>3256</v>
      </c>
      <c r="H1334" s="360"/>
      <c r="I1334" s="363" t="s">
        <v>2559</v>
      </c>
      <c r="J1334" s="580">
        <v>27</v>
      </c>
      <c r="K1334" s="326">
        <f t="shared" si="266"/>
        <v>6480</v>
      </c>
      <c r="L1334" s="376"/>
      <c r="M1334" s="580"/>
      <c r="N1334" s="376"/>
      <c r="O1334" s="582"/>
      <c r="P1334" s="548"/>
      <c r="Q1334" s="582"/>
      <c r="R1334" s="548">
        <v>120</v>
      </c>
      <c r="S1334" s="582">
        <f t="shared" si="267"/>
        <v>3240</v>
      </c>
      <c r="T1334" s="548"/>
      <c r="U1334" s="582"/>
      <c r="V1334" s="548"/>
      <c r="W1334" s="582"/>
      <c r="X1334" s="548">
        <v>120</v>
      </c>
      <c r="Y1334" s="368">
        <f t="shared" si="268"/>
        <v>3240</v>
      </c>
      <c r="Z1334" s="548"/>
      <c r="AA1334" s="582"/>
      <c r="AB1334" s="548"/>
      <c r="AC1334" s="582"/>
      <c r="AD1334" s="548"/>
      <c r="AE1334" s="582"/>
      <c r="AF1334" s="548"/>
      <c r="AG1334" s="582"/>
      <c r="AH1334" s="548"/>
      <c r="AI1334" s="582"/>
    </row>
    <row r="1335" spans="2:35" ht="22.5">
      <c r="B1335" s="437"/>
      <c r="C1335" s="359" t="s">
        <v>3545</v>
      </c>
      <c r="D1335" s="360"/>
      <c r="E1335" s="925">
        <v>120</v>
      </c>
      <c r="F1335" s="498" t="s">
        <v>26</v>
      </c>
      <c r="G1335" s="360" t="s">
        <v>3256</v>
      </c>
      <c r="H1335" s="360"/>
      <c r="I1335" s="363" t="s">
        <v>2559</v>
      </c>
      <c r="J1335" s="580">
        <v>48</v>
      </c>
      <c r="K1335" s="326">
        <f t="shared" si="266"/>
        <v>5760</v>
      </c>
      <c r="L1335" s="376"/>
      <c r="M1335" s="580"/>
      <c r="N1335" s="376"/>
      <c r="O1335" s="582"/>
      <c r="P1335" s="548"/>
      <c r="Q1335" s="582"/>
      <c r="R1335" s="548">
        <v>60</v>
      </c>
      <c r="S1335" s="582">
        <f t="shared" si="267"/>
        <v>2880</v>
      </c>
      <c r="T1335" s="548"/>
      <c r="U1335" s="582"/>
      <c r="V1335" s="548"/>
      <c r="W1335" s="582"/>
      <c r="X1335" s="548">
        <v>60</v>
      </c>
      <c r="Y1335" s="368">
        <f t="shared" si="268"/>
        <v>2880</v>
      </c>
      <c r="Z1335" s="548"/>
      <c r="AA1335" s="582"/>
      <c r="AB1335" s="548"/>
      <c r="AC1335" s="582"/>
      <c r="AD1335" s="548"/>
      <c r="AE1335" s="582"/>
      <c r="AF1335" s="548"/>
      <c r="AG1335" s="582"/>
      <c r="AH1335" s="548"/>
      <c r="AI1335" s="582"/>
    </row>
    <row r="1336" spans="2:35" ht="22.5">
      <c r="B1336" s="437"/>
      <c r="C1336" s="359" t="s">
        <v>3546</v>
      </c>
      <c r="D1336" s="360"/>
      <c r="E1336" s="925">
        <v>240</v>
      </c>
      <c r="F1336" s="498" t="s">
        <v>26</v>
      </c>
      <c r="G1336" s="360" t="s">
        <v>3256</v>
      </c>
      <c r="H1336" s="360"/>
      <c r="I1336" s="363" t="s">
        <v>2559</v>
      </c>
      <c r="J1336" s="580">
        <v>48</v>
      </c>
      <c r="K1336" s="326">
        <f t="shared" si="266"/>
        <v>11520</v>
      </c>
      <c r="L1336" s="376"/>
      <c r="M1336" s="580"/>
      <c r="N1336" s="376"/>
      <c r="O1336" s="582"/>
      <c r="P1336" s="548"/>
      <c r="Q1336" s="582"/>
      <c r="R1336" s="548">
        <v>120</v>
      </c>
      <c r="S1336" s="582">
        <f t="shared" si="267"/>
        <v>5760</v>
      </c>
      <c r="T1336" s="548"/>
      <c r="U1336" s="582"/>
      <c r="V1336" s="548"/>
      <c r="W1336" s="582"/>
      <c r="X1336" s="548">
        <v>120</v>
      </c>
      <c r="Y1336" s="368">
        <f t="shared" si="268"/>
        <v>5760</v>
      </c>
      <c r="Z1336" s="548"/>
      <c r="AA1336" s="582"/>
      <c r="AB1336" s="548"/>
      <c r="AC1336" s="582"/>
      <c r="AD1336" s="548"/>
      <c r="AE1336" s="582"/>
      <c r="AF1336" s="548"/>
      <c r="AG1336" s="582"/>
      <c r="AH1336" s="548"/>
      <c r="AI1336" s="582"/>
    </row>
    <row r="1337" spans="2:35" ht="22.5">
      <c r="B1337" s="437"/>
      <c r="C1337" s="359" t="s">
        <v>3547</v>
      </c>
      <c r="D1337" s="360"/>
      <c r="E1337" s="925">
        <v>360</v>
      </c>
      <c r="F1337" s="498" t="s">
        <v>26</v>
      </c>
      <c r="G1337" s="360" t="s">
        <v>3256</v>
      </c>
      <c r="H1337" s="360"/>
      <c r="I1337" s="363" t="s">
        <v>2559</v>
      </c>
      <c r="J1337" s="580">
        <v>23</v>
      </c>
      <c r="K1337" s="326">
        <f t="shared" si="266"/>
        <v>8280</v>
      </c>
      <c r="L1337" s="376"/>
      <c r="M1337" s="580"/>
      <c r="N1337" s="376"/>
      <c r="O1337" s="582"/>
      <c r="P1337" s="548"/>
      <c r="Q1337" s="582"/>
      <c r="R1337" s="548">
        <v>180</v>
      </c>
      <c r="S1337" s="582">
        <f t="shared" si="267"/>
        <v>4140</v>
      </c>
      <c r="T1337" s="548"/>
      <c r="U1337" s="582"/>
      <c r="V1337" s="548"/>
      <c r="W1337" s="582"/>
      <c r="X1337" s="548">
        <v>180</v>
      </c>
      <c r="Y1337" s="368">
        <f t="shared" si="268"/>
        <v>4140</v>
      </c>
      <c r="Z1337" s="548"/>
      <c r="AA1337" s="582"/>
      <c r="AB1337" s="548"/>
      <c r="AC1337" s="582"/>
      <c r="AD1337" s="548"/>
      <c r="AE1337" s="582"/>
      <c r="AF1337" s="548"/>
      <c r="AG1337" s="582"/>
      <c r="AH1337" s="548"/>
      <c r="AI1337" s="582"/>
    </row>
    <row r="1338" spans="2:35" ht="22.5">
      <c r="B1338" s="437"/>
      <c r="C1338" s="359" t="s">
        <v>3548</v>
      </c>
      <c r="D1338" s="360"/>
      <c r="E1338" s="925">
        <v>300</v>
      </c>
      <c r="F1338" s="498" t="s">
        <v>26</v>
      </c>
      <c r="G1338" s="360" t="s">
        <v>3256</v>
      </c>
      <c r="H1338" s="360"/>
      <c r="I1338" s="363" t="s">
        <v>2559</v>
      </c>
      <c r="J1338" s="580">
        <v>49</v>
      </c>
      <c r="K1338" s="326">
        <f t="shared" si="266"/>
        <v>14700</v>
      </c>
      <c r="L1338" s="376"/>
      <c r="M1338" s="580"/>
      <c r="N1338" s="376"/>
      <c r="O1338" s="582"/>
      <c r="P1338" s="548"/>
      <c r="Q1338" s="582"/>
      <c r="R1338" s="548">
        <v>150</v>
      </c>
      <c r="S1338" s="582">
        <f t="shared" si="267"/>
        <v>7350</v>
      </c>
      <c r="T1338" s="548"/>
      <c r="U1338" s="582"/>
      <c r="V1338" s="548"/>
      <c r="W1338" s="582"/>
      <c r="X1338" s="548">
        <v>150</v>
      </c>
      <c r="Y1338" s="368">
        <f t="shared" si="268"/>
        <v>7350</v>
      </c>
      <c r="Z1338" s="548"/>
      <c r="AA1338" s="582"/>
      <c r="AB1338" s="548"/>
      <c r="AC1338" s="582"/>
      <c r="AD1338" s="548"/>
      <c r="AE1338" s="582"/>
      <c r="AF1338" s="548"/>
      <c r="AG1338" s="582"/>
      <c r="AH1338" s="548"/>
      <c r="AI1338" s="582"/>
    </row>
    <row r="1339" spans="2:35" ht="22.5">
      <c r="B1339" s="437"/>
      <c r="C1339" s="359" t="s">
        <v>3549</v>
      </c>
      <c r="D1339" s="360"/>
      <c r="E1339" s="925">
        <v>144</v>
      </c>
      <c r="F1339" s="498" t="s">
        <v>26</v>
      </c>
      <c r="G1339" s="360" t="s">
        <v>3256</v>
      </c>
      <c r="H1339" s="360"/>
      <c r="I1339" s="363" t="s">
        <v>2559</v>
      </c>
      <c r="J1339" s="580">
        <v>18</v>
      </c>
      <c r="K1339" s="326">
        <f t="shared" si="266"/>
        <v>2592</v>
      </c>
      <c r="L1339" s="376"/>
      <c r="M1339" s="580"/>
      <c r="N1339" s="376"/>
      <c r="O1339" s="582"/>
      <c r="P1339" s="548"/>
      <c r="Q1339" s="582"/>
      <c r="R1339" s="548">
        <v>72</v>
      </c>
      <c r="S1339" s="582">
        <f t="shared" si="267"/>
        <v>1296</v>
      </c>
      <c r="T1339" s="548"/>
      <c r="U1339" s="582"/>
      <c r="V1339" s="548"/>
      <c r="W1339" s="582"/>
      <c r="X1339" s="548">
        <v>72</v>
      </c>
      <c r="Y1339" s="368">
        <f t="shared" si="268"/>
        <v>1296</v>
      </c>
      <c r="Z1339" s="548"/>
      <c r="AA1339" s="582"/>
      <c r="AB1339" s="548"/>
      <c r="AC1339" s="582"/>
      <c r="AD1339" s="548"/>
      <c r="AE1339" s="582"/>
      <c r="AF1339" s="548"/>
      <c r="AG1339" s="582"/>
      <c r="AH1339" s="548"/>
      <c r="AI1339" s="582"/>
    </row>
    <row r="1340" spans="2:35" ht="22.5">
      <c r="B1340" s="437"/>
      <c r="C1340" s="359" t="s">
        <v>3550</v>
      </c>
      <c r="D1340" s="360"/>
      <c r="E1340" s="925">
        <v>120</v>
      </c>
      <c r="F1340" s="498" t="s">
        <v>1187</v>
      </c>
      <c r="G1340" s="360" t="s">
        <v>3256</v>
      </c>
      <c r="H1340" s="360"/>
      <c r="I1340" s="363" t="s">
        <v>2559</v>
      </c>
      <c r="J1340" s="580">
        <v>41</v>
      </c>
      <c r="K1340" s="326">
        <f t="shared" ref="K1340:K1371" si="269">J1340*E1340</f>
        <v>4920</v>
      </c>
      <c r="L1340" s="376"/>
      <c r="M1340" s="580"/>
      <c r="N1340" s="376"/>
      <c r="O1340" s="582"/>
      <c r="P1340" s="548"/>
      <c r="Q1340" s="582"/>
      <c r="R1340" s="548">
        <v>60</v>
      </c>
      <c r="S1340" s="582">
        <f t="shared" si="267"/>
        <v>2460</v>
      </c>
      <c r="T1340" s="548"/>
      <c r="U1340" s="582"/>
      <c r="V1340" s="548"/>
      <c r="W1340" s="582"/>
      <c r="X1340" s="548">
        <v>60</v>
      </c>
      <c r="Y1340" s="368">
        <f t="shared" si="268"/>
        <v>2460</v>
      </c>
      <c r="Z1340" s="548"/>
      <c r="AA1340" s="582"/>
      <c r="AB1340" s="548"/>
      <c r="AC1340" s="582"/>
      <c r="AD1340" s="548"/>
      <c r="AE1340" s="582"/>
      <c r="AF1340" s="548"/>
      <c r="AG1340" s="582"/>
      <c r="AH1340" s="548"/>
      <c r="AI1340" s="582"/>
    </row>
    <row r="1341" spans="2:35" ht="22.5">
      <c r="B1341" s="437"/>
      <c r="C1341" s="359" t="s">
        <v>3551</v>
      </c>
      <c r="D1341" s="360"/>
      <c r="E1341" s="925">
        <v>120</v>
      </c>
      <c r="F1341" s="498" t="s">
        <v>26</v>
      </c>
      <c r="G1341" s="360" t="s">
        <v>3256</v>
      </c>
      <c r="H1341" s="360"/>
      <c r="I1341" s="363" t="s">
        <v>2559</v>
      </c>
      <c r="J1341" s="580">
        <v>27</v>
      </c>
      <c r="K1341" s="326">
        <f t="shared" si="269"/>
        <v>3240</v>
      </c>
      <c r="L1341" s="376"/>
      <c r="M1341" s="580"/>
      <c r="N1341" s="376"/>
      <c r="O1341" s="582"/>
      <c r="P1341" s="548"/>
      <c r="Q1341" s="582"/>
      <c r="R1341" s="548">
        <v>60</v>
      </c>
      <c r="S1341" s="582">
        <f t="shared" si="267"/>
        <v>1620</v>
      </c>
      <c r="T1341" s="548"/>
      <c r="U1341" s="582"/>
      <c r="V1341" s="548"/>
      <c r="W1341" s="582"/>
      <c r="X1341" s="548">
        <v>60</v>
      </c>
      <c r="Y1341" s="368">
        <f t="shared" si="268"/>
        <v>1620</v>
      </c>
      <c r="Z1341" s="548"/>
      <c r="AA1341" s="582"/>
      <c r="AB1341" s="548"/>
      <c r="AC1341" s="582"/>
      <c r="AD1341" s="548"/>
      <c r="AE1341" s="582"/>
      <c r="AF1341" s="548"/>
      <c r="AG1341" s="582"/>
      <c r="AH1341" s="548"/>
      <c r="AI1341" s="582"/>
    </row>
    <row r="1342" spans="2:35" ht="22.5">
      <c r="B1342" s="437"/>
      <c r="C1342" s="359" t="s">
        <v>3552</v>
      </c>
      <c r="D1342" s="360"/>
      <c r="E1342" s="925">
        <v>120</v>
      </c>
      <c r="F1342" s="498" t="s">
        <v>26</v>
      </c>
      <c r="G1342" s="360" t="s">
        <v>3256</v>
      </c>
      <c r="H1342" s="360"/>
      <c r="I1342" s="363" t="s">
        <v>2559</v>
      </c>
      <c r="J1342" s="580">
        <v>35</v>
      </c>
      <c r="K1342" s="326">
        <f t="shared" si="269"/>
        <v>4200</v>
      </c>
      <c r="L1342" s="376"/>
      <c r="M1342" s="580"/>
      <c r="N1342" s="376"/>
      <c r="O1342" s="582"/>
      <c r="P1342" s="548"/>
      <c r="Q1342" s="582"/>
      <c r="R1342" s="548">
        <v>60</v>
      </c>
      <c r="S1342" s="582">
        <f t="shared" si="267"/>
        <v>2100</v>
      </c>
      <c r="T1342" s="548"/>
      <c r="U1342" s="582"/>
      <c r="V1342" s="548"/>
      <c r="W1342" s="582"/>
      <c r="X1342" s="548">
        <v>60</v>
      </c>
      <c r="Y1342" s="368">
        <f t="shared" si="268"/>
        <v>2100</v>
      </c>
      <c r="Z1342" s="548"/>
      <c r="AA1342" s="582"/>
      <c r="AB1342" s="548"/>
      <c r="AC1342" s="582"/>
      <c r="AD1342" s="548"/>
      <c r="AE1342" s="582"/>
      <c r="AF1342" s="548"/>
      <c r="AG1342" s="582"/>
      <c r="AH1342" s="548"/>
      <c r="AI1342" s="582"/>
    </row>
    <row r="1343" spans="2:35" ht="22.5">
      <c r="B1343" s="437"/>
      <c r="C1343" s="359" t="s">
        <v>3553</v>
      </c>
      <c r="D1343" s="360"/>
      <c r="E1343" s="925">
        <v>120</v>
      </c>
      <c r="F1343" s="498" t="s">
        <v>26</v>
      </c>
      <c r="G1343" s="360" t="s">
        <v>3256</v>
      </c>
      <c r="H1343" s="360"/>
      <c r="I1343" s="363" t="s">
        <v>2559</v>
      </c>
      <c r="J1343" s="580">
        <v>334</v>
      </c>
      <c r="K1343" s="326">
        <f t="shared" si="269"/>
        <v>40080</v>
      </c>
      <c r="L1343" s="376"/>
      <c r="M1343" s="580"/>
      <c r="N1343" s="376"/>
      <c r="O1343" s="582"/>
      <c r="P1343" s="548"/>
      <c r="Q1343" s="582"/>
      <c r="R1343" s="548">
        <v>60</v>
      </c>
      <c r="S1343" s="582">
        <f t="shared" si="267"/>
        <v>20040</v>
      </c>
      <c r="T1343" s="548"/>
      <c r="U1343" s="582"/>
      <c r="V1343" s="548"/>
      <c r="W1343" s="582"/>
      <c r="X1343" s="548">
        <v>60</v>
      </c>
      <c r="Y1343" s="368">
        <f t="shared" si="268"/>
        <v>20040</v>
      </c>
      <c r="Z1343" s="548"/>
      <c r="AA1343" s="582"/>
      <c r="AB1343" s="548"/>
      <c r="AC1343" s="582"/>
      <c r="AD1343" s="548"/>
      <c r="AE1343" s="582"/>
      <c r="AF1343" s="548"/>
      <c r="AG1343" s="582"/>
      <c r="AH1343" s="548"/>
      <c r="AI1343" s="582"/>
    </row>
    <row r="1344" spans="2:35" ht="22.5">
      <c r="B1344" s="437"/>
      <c r="C1344" s="359" t="s">
        <v>3554</v>
      </c>
      <c r="D1344" s="360"/>
      <c r="E1344" s="925">
        <v>144</v>
      </c>
      <c r="F1344" s="498" t="s">
        <v>1187</v>
      </c>
      <c r="G1344" s="360" t="s">
        <v>3256</v>
      </c>
      <c r="H1344" s="360"/>
      <c r="I1344" s="363" t="s">
        <v>2559</v>
      </c>
      <c r="J1344" s="580">
        <v>28</v>
      </c>
      <c r="K1344" s="326">
        <f t="shared" si="269"/>
        <v>4032</v>
      </c>
      <c r="L1344" s="376"/>
      <c r="M1344" s="580"/>
      <c r="N1344" s="376"/>
      <c r="O1344" s="582"/>
      <c r="P1344" s="548"/>
      <c r="Q1344" s="582"/>
      <c r="R1344" s="548">
        <v>72</v>
      </c>
      <c r="S1344" s="582">
        <f t="shared" si="267"/>
        <v>2016</v>
      </c>
      <c r="T1344" s="548"/>
      <c r="U1344" s="582"/>
      <c r="V1344" s="548"/>
      <c r="W1344" s="582"/>
      <c r="X1344" s="548">
        <v>72</v>
      </c>
      <c r="Y1344" s="368">
        <f t="shared" si="268"/>
        <v>2016</v>
      </c>
      <c r="Z1344" s="548"/>
      <c r="AA1344" s="582"/>
      <c r="AB1344" s="548"/>
      <c r="AC1344" s="582"/>
      <c r="AD1344" s="548"/>
      <c r="AE1344" s="582"/>
      <c r="AF1344" s="548"/>
      <c r="AG1344" s="582"/>
      <c r="AH1344" s="548"/>
      <c r="AI1344" s="582"/>
    </row>
    <row r="1345" spans="2:35" ht="22.5">
      <c r="B1345" s="437"/>
      <c r="C1345" s="359" t="s">
        <v>3555</v>
      </c>
      <c r="D1345" s="360"/>
      <c r="E1345" s="925">
        <v>180</v>
      </c>
      <c r="F1345" s="498" t="s">
        <v>80</v>
      </c>
      <c r="G1345" s="360" t="s">
        <v>3256</v>
      </c>
      <c r="H1345" s="360"/>
      <c r="I1345" s="363" t="s">
        <v>2559</v>
      </c>
      <c r="J1345" s="580">
        <v>19</v>
      </c>
      <c r="K1345" s="326">
        <f t="shared" si="269"/>
        <v>3420</v>
      </c>
      <c r="L1345" s="376"/>
      <c r="M1345" s="580"/>
      <c r="N1345" s="376"/>
      <c r="O1345" s="582"/>
      <c r="P1345" s="548"/>
      <c r="Q1345" s="582"/>
      <c r="R1345" s="548">
        <v>90</v>
      </c>
      <c r="S1345" s="582">
        <f t="shared" si="267"/>
        <v>1710</v>
      </c>
      <c r="T1345" s="548"/>
      <c r="U1345" s="582"/>
      <c r="V1345" s="548"/>
      <c r="W1345" s="582"/>
      <c r="X1345" s="548">
        <v>90</v>
      </c>
      <c r="Y1345" s="368">
        <f t="shared" si="268"/>
        <v>1710</v>
      </c>
      <c r="Z1345" s="548"/>
      <c r="AA1345" s="582"/>
      <c r="AB1345" s="548"/>
      <c r="AC1345" s="582"/>
      <c r="AD1345" s="548"/>
      <c r="AE1345" s="582"/>
      <c r="AF1345" s="548"/>
      <c r="AG1345" s="582"/>
      <c r="AH1345" s="548"/>
      <c r="AI1345" s="582"/>
    </row>
    <row r="1346" spans="2:35" ht="22.5">
      <c r="B1346" s="437"/>
      <c r="C1346" s="359" t="s">
        <v>3556</v>
      </c>
      <c r="D1346" s="360"/>
      <c r="E1346" s="925">
        <v>120</v>
      </c>
      <c r="F1346" s="498" t="s">
        <v>80</v>
      </c>
      <c r="G1346" s="360" t="s">
        <v>3256</v>
      </c>
      <c r="H1346" s="360"/>
      <c r="I1346" s="363" t="s">
        <v>2559</v>
      </c>
      <c r="J1346" s="580">
        <v>24</v>
      </c>
      <c r="K1346" s="326">
        <f t="shared" si="269"/>
        <v>2880</v>
      </c>
      <c r="L1346" s="376"/>
      <c r="M1346" s="580"/>
      <c r="N1346" s="376"/>
      <c r="O1346" s="582"/>
      <c r="P1346" s="548"/>
      <c r="Q1346" s="582"/>
      <c r="R1346" s="548">
        <v>60</v>
      </c>
      <c r="S1346" s="582">
        <f t="shared" si="267"/>
        <v>1440</v>
      </c>
      <c r="T1346" s="548"/>
      <c r="U1346" s="582"/>
      <c r="V1346" s="548"/>
      <c r="W1346" s="582"/>
      <c r="X1346" s="548">
        <v>60</v>
      </c>
      <c r="Y1346" s="368">
        <f t="shared" si="268"/>
        <v>1440</v>
      </c>
      <c r="Z1346" s="548"/>
      <c r="AA1346" s="582"/>
      <c r="AB1346" s="548"/>
      <c r="AC1346" s="582"/>
      <c r="AD1346" s="548"/>
      <c r="AE1346" s="582"/>
      <c r="AF1346" s="548"/>
      <c r="AG1346" s="582"/>
      <c r="AH1346" s="548"/>
      <c r="AI1346" s="582"/>
    </row>
    <row r="1347" spans="2:35" ht="22.5">
      <c r="B1347" s="437"/>
      <c r="C1347" s="359" t="s">
        <v>3557</v>
      </c>
      <c r="D1347" s="360"/>
      <c r="E1347" s="925">
        <v>60</v>
      </c>
      <c r="F1347" s="498" t="s">
        <v>80</v>
      </c>
      <c r="G1347" s="360" t="s">
        <v>3256</v>
      </c>
      <c r="H1347" s="360"/>
      <c r="I1347" s="363" t="s">
        <v>2559</v>
      </c>
      <c r="J1347" s="580">
        <v>43</v>
      </c>
      <c r="K1347" s="326">
        <f t="shared" si="269"/>
        <v>2580</v>
      </c>
      <c r="L1347" s="376"/>
      <c r="M1347" s="580"/>
      <c r="N1347" s="376"/>
      <c r="O1347" s="582"/>
      <c r="P1347" s="548"/>
      <c r="Q1347" s="582"/>
      <c r="R1347" s="548">
        <v>30</v>
      </c>
      <c r="S1347" s="582">
        <f t="shared" si="267"/>
        <v>1290</v>
      </c>
      <c r="T1347" s="548"/>
      <c r="U1347" s="582"/>
      <c r="V1347" s="548"/>
      <c r="W1347" s="582"/>
      <c r="X1347" s="548">
        <v>30</v>
      </c>
      <c r="Y1347" s="368">
        <f t="shared" si="268"/>
        <v>1290</v>
      </c>
      <c r="Z1347" s="548"/>
      <c r="AA1347" s="582"/>
      <c r="AB1347" s="548"/>
      <c r="AC1347" s="582"/>
      <c r="AD1347" s="548"/>
      <c r="AE1347" s="582"/>
      <c r="AF1347" s="548"/>
      <c r="AG1347" s="582"/>
      <c r="AH1347" s="548"/>
      <c r="AI1347" s="582"/>
    </row>
    <row r="1348" spans="2:35" ht="22.5">
      <c r="B1348" s="437"/>
      <c r="C1348" s="359" t="s">
        <v>3558</v>
      </c>
      <c r="D1348" s="360"/>
      <c r="E1348" s="925">
        <v>180</v>
      </c>
      <c r="F1348" s="498" t="s">
        <v>26</v>
      </c>
      <c r="G1348" s="360" t="s">
        <v>3256</v>
      </c>
      <c r="H1348" s="360"/>
      <c r="I1348" s="363" t="s">
        <v>2559</v>
      </c>
      <c r="J1348" s="580">
        <v>42</v>
      </c>
      <c r="K1348" s="326">
        <f t="shared" si="269"/>
        <v>7560</v>
      </c>
      <c r="L1348" s="376"/>
      <c r="M1348" s="580"/>
      <c r="N1348" s="376"/>
      <c r="O1348" s="582"/>
      <c r="P1348" s="548"/>
      <c r="Q1348" s="582"/>
      <c r="R1348" s="548">
        <v>90</v>
      </c>
      <c r="S1348" s="582">
        <f t="shared" si="267"/>
        <v>3780</v>
      </c>
      <c r="T1348" s="548"/>
      <c r="U1348" s="582"/>
      <c r="V1348" s="548"/>
      <c r="W1348" s="582"/>
      <c r="X1348" s="548">
        <v>90</v>
      </c>
      <c r="Y1348" s="368">
        <f t="shared" si="268"/>
        <v>3780</v>
      </c>
      <c r="Z1348" s="548"/>
      <c r="AA1348" s="582"/>
      <c r="AB1348" s="548"/>
      <c r="AC1348" s="582"/>
      <c r="AD1348" s="548"/>
      <c r="AE1348" s="582"/>
      <c r="AF1348" s="548"/>
      <c r="AG1348" s="582"/>
      <c r="AH1348" s="548"/>
      <c r="AI1348" s="582"/>
    </row>
    <row r="1349" spans="2:35" ht="22.5">
      <c r="B1349" s="437"/>
      <c r="C1349" s="359" t="s">
        <v>3559</v>
      </c>
      <c r="D1349" s="360"/>
      <c r="E1349" s="925">
        <v>360</v>
      </c>
      <c r="F1349" s="498" t="s">
        <v>80</v>
      </c>
      <c r="G1349" s="360" t="s">
        <v>3256</v>
      </c>
      <c r="H1349" s="360"/>
      <c r="I1349" s="363" t="s">
        <v>2559</v>
      </c>
      <c r="J1349" s="580">
        <v>41</v>
      </c>
      <c r="K1349" s="326">
        <f t="shared" si="269"/>
        <v>14760</v>
      </c>
      <c r="L1349" s="376"/>
      <c r="M1349" s="580"/>
      <c r="N1349" s="376"/>
      <c r="O1349" s="582"/>
      <c r="P1349" s="548"/>
      <c r="Q1349" s="582"/>
      <c r="R1349" s="548">
        <v>180</v>
      </c>
      <c r="S1349" s="582">
        <f t="shared" si="267"/>
        <v>7380</v>
      </c>
      <c r="T1349" s="548"/>
      <c r="U1349" s="582"/>
      <c r="V1349" s="548"/>
      <c r="W1349" s="582"/>
      <c r="X1349" s="548">
        <v>180</v>
      </c>
      <c r="Y1349" s="368">
        <f t="shared" si="268"/>
        <v>7380</v>
      </c>
      <c r="Z1349" s="548"/>
      <c r="AA1349" s="582"/>
      <c r="AB1349" s="548"/>
      <c r="AC1349" s="582"/>
      <c r="AD1349" s="548"/>
      <c r="AE1349" s="582"/>
      <c r="AF1349" s="548"/>
      <c r="AG1349" s="582"/>
      <c r="AH1349" s="548"/>
      <c r="AI1349" s="582"/>
    </row>
    <row r="1350" spans="2:35" ht="22.5">
      <c r="B1350" s="437"/>
      <c r="C1350" s="359" t="s">
        <v>3560</v>
      </c>
      <c r="D1350" s="360"/>
      <c r="E1350" s="925">
        <v>480</v>
      </c>
      <c r="F1350" s="498" t="s">
        <v>1187</v>
      </c>
      <c r="G1350" s="360" t="s">
        <v>3256</v>
      </c>
      <c r="H1350" s="360"/>
      <c r="I1350" s="363" t="s">
        <v>2559</v>
      </c>
      <c r="J1350" s="580">
        <v>41</v>
      </c>
      <c r="K1350" s="326">
        <f t="shared" si="269"/>
        <v>19680</v>
      </c>
      <c r="L1350" s="376"/>
      <c r="M1350" s="580"/>
      <c r="N1350" s="376"/>
      <c r="O1350" s="582"/>
      <c r="P1350" s="548"/>
      <c r="Q1350" s="582"/>
      <c r="R1350" s="548">
        <v>240</v>
      </c>
      <c r="S1350" s="582">
        <f t="shared" si="267"/>
        <v>9840</v>
      </c>
      <c r="T1350" s="548"/>
      <c r="U1350" s="582"/>
      <c r="V1350" s="548"/>
      <c r="W1350" s="582"/>
      <c r="X1350" s="548">
        <v>240</v>
      </c>
      <c r="Y1350" s="368">
        <f t="shared" si="268"/>
        <v>9840</v>
      </c>
      <c r="Z1350" s="548"/>
      <c r="AA1350" s="582"/>
      <c r="AB1350" s="548"/>
      <c r="AC1350" s="582"/>
      <c r="AD1350" s="548"/>
      <c r="AE1350" s="582"/>
      <c r="AF1350" s="548"/>
      <c r="AG1350" s="582"/>
      <c r="AH1350" s="548"/>
      <c r="AI1350" s="582"/>
    </row>
    <row r="1351" spans="2:35" ht="22.5">
      <c r="B1351" s="437"/>
      <c r="C1351" s="359" t="s">
        <v>3561</v>
      </c>
      <c r="D1351" s="360"/>
      <c r="E1351" s="925">
        <v>60</v>
      </c>
      <c r="F1351" s="498" t="s">
        <v>80</v>
      </c>
      <c r="G1351" s="360" t="s">
        <v>3256</v>
      </c>
      <c r="H1351" s="360"/>
      <c r="I1351" s="363" t="s">
        <v>2559</v>
      </c>
      <c r="J1351" s="580">
        <v>25</v>
      </c>
      <c r="K1351" s="326">
        <f t="shared" si="269"/>
        <v>1500</v>
      </c>
      <c r="L1351" s="376"/>
      <c r="M1351" s="580"/>
      <c r="N1351" s="376"/>
      <c r="O1351" s="582"/>
      <c r="P1351" s="548"/>
      <c r="Q1351" s="582"/>
      <c r="R1351" s="548">
        <v>30</v>
      </c>
      <c r="S1351" s="582">
        <f t="shared" si="267"/>
        <v>750</v>
      </c>
      <c r="T1351" s="548"/>
      <c r="U1351" s="582"/>
      <c r="V1351" s="548"/>
      <c r="W1351" s="582"/>
      <c r="X1351" s="548">
        <v>30</v>
      </c>
      <c r="Y1351" s="368">
        <f t="shared" si="268"/>
        <v>750</v>
      </c>
      <c r="Z1351" s="548"/>
      <c r="AA1351" s="582"/>
      <c r="AB1351" s="548"/>
      <c r="AC1351" s="582"/>
      <c r="AD1351" s="548"/>
      <c r="AE1351" s="582"/>
      <c r="AF1351" s="548"/>
      <c r="AG1351" s="582"/>
      <c r="AH1351" s="548"/>
      <c r="AI1351" s="582"/>
    </row>
    <row r="1352" spans="2:35" ht="22.5">
      <c r="B1352" s="437"/>
      <c r="C1352" s="359" t="s">
        <v>3562</v>
      </c>
      <c r="D1352" s="360"/>
      <c r="E1352" s="925">
        <v>100</v>
      </c>
      <c r="F1352" s="498" t="s">
        <v>1048</v>
      </c>
      <c r="G1352" s="360" t="s">
        <v>3256</v>
      </c>
      <c r="H1352" s="360"/>
      <c r="I1352" s="363" t="s">
        <v>2559</v>
      </c>
      <c r="J1352" s="580">
        <v>300</v>
      </c>
      <c r="K1352" s="326">
        <f t="shared" si="269"/>
        <v>30000</v>
      </c>
      <c r="L1352" s="376"/>
      <c r="M1352" s="580"/>
      <c r="N1352" s="376"/>
      <c r="O1352" s="582"/>
      <c r="P1352" s="548"/>
      <c r="Q1352" s="582"/>
      <c r="R1352" s="548">
        <v>50</v>
      </c>
      <c r="S1352" s="582">
        <f t="shared" si="267"/>
        <v>15000</v>
      </c>
      <c r="T1352" s="548"/>
      <c r="U1352" s="582"/>
      <c r="V1352" s="548"/>
      <c r="W1352" s="582"/>
      <c r="X1352" s="548">
        <v>50</v>
      </c>
      <c r="Y1352" s="368">
        <f t="shared" si="268"/>
        <v>15000</v>
      </c>
      <c r="Z1352" s="548"/>
      <c r="AA1352" s="582"/>
      <c r="AB1352" s="548"/>
      <c r="AC1352" s="582"/>
      <c r="AD1352" s="548"/>
      <c r="AE1352" s="582"/>
      <c r="AF1352" s="548"/>
      <c r="AG1352" s="582"/>
      <c r="AH1352" s="548"/>
      <c r="AI1352" s="582"/>
    </row>
    <row r="1353" spans="2:35" ht="22.5">
      <c r="B1353" s="437"/>
      <c r="C1353" s="359" t="s">
        <v>3563</v>
      </c>
      <c r="D1353" s="360"/>
      <c r="E1353" s="925">
        <v>120</v>
      </c>
      <c r="F1353" s="498" t="s">
        <v>26</v>
      </c>
      <c r="G1353" s="360" t="s">
        <v>3256</v>
      </c>
      <c r="H1353" s="360"/>
      <c r="I1353" s="363" t="s">
        <v>2559</v>
      </c>
      <c r="J1353" s="580">
        <v>24</v>
      </c>
      <c r="K1353" s="326">
        <f t="shared" si="269"/>
        <v>2880</v>
      </c>
      <c r="L1353" s="376"/>
      <c r="M1353" s="580"/>
      <c r="N1353" s="376"/>
      <c r="O1353" s="582"/>
      <c r="P1353" s="548"/>
      <c r="Q1353" s="582"/>
      <c r="R1353" s="548">
        <v>60</v>
      </c>
      <c r="S1353" s="582">
        <f t="shared" si="267"/>
        <v>1440</v>
      </c>
      <c r="T1353" s="548"/>
      <c r="U1353" s="582"/>
      <c r="V1353" s="548"/>
      <c r="W1353" s="582"/>
      <c r="X1353" s="548">
        <v>60</v>
      </c>
      <c r="Y1353" s="368">
        <f t="shared" si="268"/>
        <v>1440</v>
      </c>
      <c r="Z1353" s="548"/>
      <c r="AA1353" s="582"/>
      <c r="AB1353" s="548"/>
      <c r="AC1353" s="582"/>
      <c r="AD1353" s="548"/>
      <c r="AE1353" s="582"/>
      <c r="AF1353" s="548"/>
      <c r="AG1353" s="582"/>
      <c r="AH1353" s="548"/>
      <c r="AI1353" s="582"/>
    </row>
    <row r="1354" spans="2:35" ht="22.5">
      <c r="B1354" s="437"/>
      <c r="C1354" s="359" t="s">
        <v>3564</v>
      </c>
      <c r="D1354" s="360"/>
      <c r="E1354" s="925">
        <v>120</v>
      </c>
      <c r="F1354" s="498" t="s">
        <v>1253</v>
      </c>
      <c r="G1354" s="360" t="s">
        <v>3256</v>
      </c>
      <c r="H1354" s="360"/>
      <c r="I1354" s="363" t="s">
        <v>2559</v>
      </c>
      <c r="J1354" s="580">
        <v>19</v>
      </c>
      <c r="K1354" s="326">
        <f t="shared" si="269"/>
        <v>2280</v>
      </c>
      <c r="L1354" s="376"/>
      <c r="M1354" s="580"/>
      <c r="N1354" s="376"/>
      <c r="O1354" s="582"/>
      <c r="P1354" s="548"/>
      <c r="Q1354" s="582"/>
      <c r="R1354" s="548">
        <v>60</v>
      </c>
      <c r="S1354" s="582">
        <f t="shared" si="267"/>
        <v>1140</v>
      </c>
      <c r="T1354" s="548"/>
      <c r="U1354" s="582"/>
      <c r="V1354" s="548"/>
      <c r="W1354" s="582"/>
      <c r="X1354" s="548">
        <v>60</v>
      </c>
      <c r="Y1354" s="368">
        <f t="shared" si="268"/>
        <v>1140</v>
      </c>
      <c r="Z1354" s="548"/>
      <c r="AA1354" s="582"/>
      <c r="AB1354" s="548"/>
      <c r="AC1354" s="582"/>
      <c r="AD1354" s="548"/>
      <c r="AE1354" s="582"/>
      <c r="AF1354" s="548"/>
      <c r="AG1354" s="582"/>
      <c r="AH1354" s="548"/>
      <c r="AI1354" s="582"/>
    </row>
    <row r="1355" spans="2:35" ht="22.5">
      <c r="B1355" s="437"/>
      <c r="C1355" s="359" t="s">
        <v>3565</v>
      </c>
      <c r="D1355" s="360"/>
      <c r="E1355" s="925">
        <v>120</v>
      </c>
      <c r="F1355" s="498" t="s">
        <v>80</v>
      </c>
      <c r="G1355" s="360" t="s">
        <v>3256</v>
      </c>
      <c r="H1355" s="360"/>
      <c r="I1355" s="363" t="s">
        <v>2559</v>
      </c>
      <c r="J1355" s="580">
        <v>45</v>
      </c>
      <c r="K1355" s="326">
        <f t="shared" si="269"/>
        <v>5400</v>
      </c>
      <c r="L1355" s="376"/>
      <c r="M1355" s="580"/>
      <c r="N1355" s="376"/>
      <c r="O1355" s="582"/>
      <c r="P1355" s="548"/>
      <c r="Q1355" s="582"/>
      <c r="R1355" s="548">
        <v>60</v>
      </c>
      <c r="S1355" s="582">
        <f t="shared" si="267"/>
        <v>2700</v>
      </c>
      <c r="T1355" s="548"/>
      <c r="U1355" s="582"/>
      <c r="V1355" s="548"/>
      <c r="W1355" s="582"/>
      <c r="X1355" s="548">
        <v>60</v>
      </c>
      <c r="Y1355" s="368">
        <f t="shared" si="268"/>
        <v>2700</v>
      </c>
      <c r="Z1355" s="548"/>
      <c r="AA1355" s="582"/>
      <c r="AB1355" s="548"/>
      <c r="AC1355" s="582"/>
      <c r="AD1355" s="548"/>
      <c r="AE1355" s="582"/>
      <c r="AF1355" s="548"/>
      <c r="AG1355" s="582"/>
      <c r="AH1355" s="548"/>
      <c r="AI1355" s="582"/>
    </row>
    <row r="1356" spans="2:35" ht="22.5">
      <c r="B1356" s="437"/>
      <c r="C1356" s="359" t="s">
        <v>3566</v>
      </c>
      <c r="D1356" s="360"/>
      <c r="E1356" s="925">
        <v>120</v>
      </c>
      <c r="F1356" s="498" t="s">
        <v>80</v>
      </c>
      <c r="G1356" s="360" t="s">
        <v>3256</v>
      </c>
      <c r="H1356" s="360"/>
      <c r="I1356" s="363" t="s">
        <v>2559</v>
      </c>
      <c r="J1356" s="580">
        <v>45</v>
      </c>
      <c r="K1356" s="326">
        <f t="shared" si="269"/>
        <v>5400</v>
      </c>
      <c r="L1356" s="376"/>
      <c r="M1356" s="580"/>
      <c r="N1356" s="376"/>
      <c r="O1356" s="582"/>
      <c r="P1356" s="548"/>
      <c r="Q1356" s="582"/>
      <c r="R1356" s="548">
        <v>60</v>
      </c>
      <c r="S1356" s="582">
        <f t="shared" si="267"/>
        <v>2700</v>
      </c>
      <c r="T1356" s="548"/>
      <c r="U1356" s="582"/>
      <c r="V1356" s="548"/>
      <c r="W1356" s="582"/>
      <c r="X1356" s="548">
        <v>60</v>
      </c>
      <c r="Y1356" s="368">
        <f t="shared" si="268"/>
        <v>2700</v>
      </c>
      <c r="Z1356" s="548"/>
      <c r="AA1356" s="582"/>
      <c r="AB1356" s="548"/>
      <c r="AC1356" s="582"/>
      <c r="AD1356" s="548"/>
      <c r="AE1356" s="582"/>
      <c r="AF1356" s="548"/>
      <c r="AG1356" s="582"/>
      <c r="AH1356" s="548"/>
      <c r="AI1356" s="582"/>
    </row>
    <row r="1357" spans="2:35" ht="22.5">
      <c r="B1357" s="437"/>
      <c r="C1357" s="359" t="s">
        <v>3567</v>
      </c>
      <c r="D1357" s="360"/>
      <c r="E1357" s="925">
        <v>240</v>
      </c>
      <c r="F1357" s="498" t="s">
        <v>80</v>
      </c>
      <c r="G1357" s="360" t="s">
        <v>3256</v>
      </c>
      <c r="H1357" s="360"/>
      <c r="I1357" s="363" t="s">
        <v>2559</v>
      </c>
      <c r="J1357" s="580">
        <v>30</v>
      </c>
      <c r="K1357" s="326">
        <f t="shared" si="269"/>
        <v>7200</v>
      </c>
      <c r="L1357" s="376"/>
      <c r="M1357" s="580"/>
      <c r="N1357" s="376"/>
      <c r="O1357" s="582"/>
      <c r="P1357" s="548"/>
      <c r="Q1357" s="582"/>
      <c r="R1357" s="548">
        <v>120</v>
      </c>
      <c r="S1357" s="582">
        <f t="shared" si="267"/>
        <v>3600</v>
      </c>
      <c r="T1357" s="548"/>
      <c r="U1357" s="582"/>
      <c r="V1357" s="548"/>
      <c r="W1357" s="582"/>
      <c r="X1357" s="548">
        <v>120</v>
      </c>
      <c r="Y1357" s="368">
        <f t="shared" si="268"/>
        <v>3600</v>
      </c>
      <c r="Z1357" s="548"/>
      <c r="AA1357" s="582"/>
      <c r="AB1357" s="548"/>
      <c r="AC1357" s="582"/>
      <c r="AD1357" s="548"/>
      <c r="AE1357" s="582"/>
      <c r="AF1357" s="548"/>
      <c r="AG1357" s="582"/>
      <c r="AH1357" s="548"/>
      <c r="AI1357" s="582"/>
    </row>
    <row r="1358" spans="2:35" ht="22.5">
      <c r="B1358" s="437"/>
      <c r="C1358" s="359" t="s">
        <v>3568</v>
      </c>
      <c r="D1358" s="360"/>
      <c r="E1358" s="925">
        <v>240</v>
      </c>
      <c r="F1358" s="498" t="s">
        <v>80</v>
      </c>
      <c r="G1358" s="360" t="s">
        <v>3256</v>
      </c>
      <c r="H1358" s="360"/>
      <c r="I1358" s="363" t="s">
        <v>2559</v>
      </c>
      <c r="J1358" s="580">
        <v>40</v>
      </c>
      <c r="K1358" s="326">
        <f t="shared" si="269"/>
        <v>9600</v>
      </c>
      <c r="L1358" s="376"/>
      <c r="M1358" s="580"/>
      <c r="N1358" s="376"/>
      <c r="O1358" s="582"/>
      <c r="P1358" s="548"/>
      <c r="Q1358" s="582"/>
      <c r="R1358" s="548">
        <v>120</v>
      </c>
      <c r="S1358" s="582">
        <f t="shared" si="267"/>
        <v>4800</v>
      </c>
      <c r="T1358" s="548"/>
      <c r="U1358" s="582"/>
      <c r="V1358" s="548"/>
      <c r="W1358" s="582"/>
      <c r="X1358" s="548">
        <v>120</v>
      </c>
      <c r="Y1358" s="368">
        <f t="shared" si="268"/>
        <v>4800</v>
      </c>
      <c r="Z1358" s="548"/>
      <c r="AA1358" s="582"/>
      <c r="AB1358" s="548"/>
      <c r="AC1358" s="582"/>
      <c r="AD1358" s="548"/>
      <c r="AE1358" s="582"/>
      <c r="AF1358" s="548"/>
      <c r="AG1358" s="582"/>
      <c r="AH1358" s="548"/>
      <c r="AI1358" s="582"/>
    </row>
    <row r="1359" spans="2:35" ht="22.5">
      <c r="B1359" s="437"/>
      <c r="C1359" s="359" t="s">
        <v>3569</v>
      </c>
      <c r="D1359" s="360"/>
      <c r="E1359" s="925">
        <v>240</v>
      </c>
      <c r="F1359" s="498" t="s">
        <v>80</v>
      </c>
      <c r="G1359" s="360" t="s">
        <v>3256</v>
      </c>
      <c r="H1359" s="360"/>
      <c r="I1359" s="363" t="s">
        <v>2559</v>
      </c>
      <c r="J1359" s="580">
        <v>146</v>
      </c>
      <c r="K1359" s="326">
        <f t="shared" si="269"/>
        <v>35040</v>
      </c>
      <c r="L1359" s="376"/>
      <c r="M1359" s="580"/>
      <c r="N1359" s="376"/>
      <c r="O1359" s="582"/>
      <c r="P1359" s="548"/>
      <c r="Q1359" s="582"/>
      <c r="R1359" s="548">
        <v>120</v>
      </c>
      <c r="S1359" s="582">
        <f t="shared" si="267"/>
        <v>17520</v>
      </c>
      <c r="T1359" s="548"/>
      <c r="U1359" s="582"/>
      <c r="V1359" s="548"/>
      <c r="W1359" s="582"/>
      <c r="X1359" s="548">
        <v>120</v>
      </c>
      <c r="Y1359" s="368">
        <f t="shared" si="268"/>
        <v>17520</v>
      </c>
      <c r="Z1359" s="548"/>
      <c r="AA1359" s="582"/>
      <c r="AB1359" s="548"/>
      <c r="AC1359" s="582"/>
      <c r="AD1359" s="548"/>
      <c r="AE1359" s="582"/>
      <c r="AF1359" s="548"/>
      <c r="AG1359" s="582"/>
      <c r="AH1359" s="548"/>
      <c r="AI1359" s="582"/>
    </row>
    <row r="1360" spans="2:35" ht="22.5">
      <c r="B1360" s="437"/>
      <c r="C1360" s="359" t="s">
        <v>3570</v>
      </c>
      <c r="D1360" s="360"/>
      <c r="E1360" s="925">
        <v>60</v>
      </c>
      <c r="F1360" s="498" t="s">
        <v>80</v>
      </c>
      <c r="G1360" s="360" t="s">
        <v>3256</v>
      </c>
      <c r="H1360" s="360"/>
      <c r="I1360" s="363" t="s">
        <v>2559</v>
      </c>
      <c r="J1360" s="580">
        <v>41</v>
      </c>
      <c r="K1360" s="326">
        <f t="shared" si="269"/>
        <v>2460</v>
      </c>
      <c r="L1360" s="376"/>
      <c r="M1360" s="580"/>
      <c r="N1360" s="376"/>
      <c r="O1360" s="582"/>
      <c r="P1360" s="548"/>
      <c r="Q1360" s="582"/>
      <c r="R1360" s="548">
        <v>30</v>
      </c>
      <c r="S1360" s="582">
        <f t="shared" si="267"/>
        <v>1230</v>
      </c>
      <c r="T1360" s="548"/>
      <c r="U1360" s="582"/>
      <c r="V1360" s="548"/>
      <c r="W1360" s="582"/>
      <c r="X1360" s="548">
        <v>30</v>
      </c>
      <c r="Y1360" s="368">
        <f t="shared" si="268"/>
        <v>1230</v>
      </c>
      <c r="Z1360" s="548"/>
      <c r="AA1360" s="582"/>
      <c r="AB1360" s="548"/>
      <c r="AC1360" s="582"/>
      <c r="AD1360" s="548"/>
      <c r="AE1360" s="582"/>
      <c r="AF1360" s="548"/>
      <c r="AG1360" s="582"/>
      <c r="AH1360" s="548"/>
      <c r="AI1360" s="582"/>
    </row>
    <row r="1361" spans="2:35" ht="22.5">
      <c r="B1361" s="437"/>
      <c r="C1361" s="359" t="s">
        <v>3571</v>
      </c>
      <c r="D1361" s="360"/>
      <c r="E1361" s="925">
        <v>360</v>
      </c>
      <c r="F1361" s="498" t="s">
        <v>80</v>
      </c>
      <c r="G1361" s="360" t="s">
        <v>3256</v>
      </c>
      <c r="H1361" s="360"/>
      <c r="I1361" s="363" t="s">
        <v>2559</v>
      </c>
      <c r="J1361" s="580">
        <v>217</v>
      </c>
      <c r="K1361" s="326">
        <f t="shared" si="269"/>
        <v>78120</v>
      </c>
      <c r="L1361" s="376"/>
      <c r="M1361" s="580"/>
      <c r="N1361" s="376"/>
      <c r="O1361" s="582"/>
      <c r="P1361" s="548"/>
      <c r="Q1361" s="582"/>
      <c r="R1361" s="548">
        <v>180</v>
      </c>
      <c r="S1361" s="582">
        <f t="shared" si="267"/>
        <v>39060</v>
      </c>
      <c r="T1361" s="548"/>
      <c r="U1361" s="582"/>
      <c r="V1361" s="548"/>
      <c r="W1361" s="582"/>
      <c r="X1361" s="548">
        <v>180</v>
      </c>
      <c r="Y1361" s="368">
        <f t="shared" si="268"/>
        <v>39060</v>
      </c>
      <c r="Z1361" s="548"/>
      <c r="AA1361" s="582"/>
      <c r="AB1361" s="548"/>
      <c r="AC1361" s="582"/>
      <c r="AD1361" s="548"/>
      <c r="AE1361" s="582"/>
      <c r="AF1361" s="548"/>
      <c r="AG1361" s="582"/>
      <c r="AH1361" s="548"/>
      <c r="AI1361" s="582"/>
    </row>
    <row r="1362" spans="2:35" ht="22.5">
      <c r="B1362" s="437"/>
      <c r="C1362" s="359" t="s">
        <v>3572</v>
      </c>
      <c r="D1362" s="360"/>
      <c r="E1362" s="925">
        <v>120</v>
      </c>
      <c r="F1362" s="498" t="s">
        <v>80</v>
      </c>
      <c r="G1362" s="360" t="s">
        <v>3256</v>
      </c>
      <c r="H1362" s="360"/>
      <c r="I1362" s="363" t="s">
        <v>2559</v>
      </c>
      <c r="J1362" s="580">
        <v>41</v>
      </c>
      <c r="K1362" s="326">
        <f t="shared" si="269"/>
        <v>4920</v>
      </c>
      <c r="L1362" s="376"/>
      <c r="M1362" s="580"/>
      <c r="N1362" s="376"/>
      <c r="O1362" s="582"/>
      <c r="P1362" s="548"/>
      <c r="Q1362" s="582"/>
      <c r="R1362" s="548">
        <v>60</v>
      </c>
      <c r="S1362" s="582">
        <f t="shared" si="267"/>
        <v>2460</v>
      </c>
      <c r="T1362" s="548"/>
      <c r="U1362" s="582"/>
      <c r="V1362" s="548"/>
      <c r="W1362" s="582"/>
      <c r="X1362" s="548">
        <v>60</v>
      </c>
      <c r="Y1362" s="368">
        <f t="shared" si="268"/>
        <v>2460</v>
      </c>
      <c r="Z1362" s="548"/>
      <c r="AA1362" s="582"/>
      <c r="AB1362" s="548"/>
      <c r="AC1362" s="582"/>
      <c r="AD1362" s="548"/>
      <c r="AE1362" s="582"/>
      <c r="AF1362" s="548"/>
      <c r="AG1362" s="582"/>
      <c r="AH1362" s="548"/>
      <c r="AI1362" s="582"/>
    </row>
    <row r="1363" spans="2:35" ht="22.5">
      <c r="B1363" s="437"/>
      <c r="C1363" s="359" t="s">
        <v>3573</v>
      </c>
      <c r="D1363" s="360"/>
      <c r="E1363" s="925">
        <v>120</v>
      </c>
      <c r="F1363" s="498" t="s">
        <v>80</v>
      </c>
      <c r="G1363" s="360" t="s">
        <v>3256</v>
      </c>
      <c r="H1363" s="360"/>
      <c r="I1363" s="363" t="s">
        <v>2559</v>
      </c>
      <c r="J1363" s="580">
        <v>47</v>
      </c>
      <c r="K1363" s="326">
        <f t="shared" si="269"/>
        <v>5640</v>
      </c>
      <c r="L1363" s="376"/>
      <c r="M1363" s="580"/>
      <c r="N1363" s="376"/>
      <c r="O1363" s="582"/>
      <c r="P1363" s="548"/>
      <c r="Q1363" s="582"/>
      <c r="R1363" s="548">
        <v>60</v>
      </c>
      <c r="S1363" s="582">
        <f t="shared" si="267"/>
        <v>2820</v>
      </c>
      <c r="T1363" s="548"/>
      <c r="U1363" s="582"/>
      <c r="V1363" s="548"/>
      <c r="W1363" s="582"/>
      <c r="X1363" s="548">
        <v>60</v>
      </c>
      <c r="Y1363" s="368">
        <f t="shared" si="268"/>
        <v>2820</v>
      </c>
      <c r="Z1363" s="548"/>
      <c r="AA1363" s="582"/>
      <c r="AB1363" s="548"/>
      <c r="AC1363" s="582"/>
      <c r="AD1363" s="548"/>
      <c r="AE1363" s="582"/>
      <c r="AF1363" s="548"/>
      <c r="AG1363" s="582"/>
      <c r="AH1363" s="548"/>
      <c r="AI1363" s="582"/>
    </row>
    <row r="1364" spans="2:35" ht="22.5">
      <c r="B1364" s="437"/>
      <c r="C1364" s="359" t="s">
        <v>3574</v>
      </c>
      <c r="D1364" s="360"/>
      <c r="E1364" s="925">
        <v>120</v>
      </c>
      <c r="F1364" s="498" t="s">
        <v>80</v>
      </c>
      <c r="G1364" s="360" t="s">
        <v>3256</v>
      </c>
      <c r="H1364" s="360"/>
      <c r="I1364" s="363" t="s">
        <v>2559</v>
      </c>
      <c r="J1364" s="580">
        <v>105</v>
      </c>
      <c r="K1364" s="326">
        <f t="shared" si="269"/>
        <v>12600</v>
      </c>
      <c r="L1364" s="376"/>
      <c r="M1364" s="580"/>
      <c r="N1364" s="376"/>
      <c r="O1364" s="582"/>
      <c r="P1364" s="548"/>
      <c r="Q1364" s="582"/>
      <c r="R1364" s="548">
        <v>60</v>
      </c>
      <c r="S1364" s="582">
        <f t="shared" si="267"/>
        <v>6300</v>
      </c>
      <c r="T1364" s="548"/>
      <c r="U1364" s="582"/>
      <c r="V1364" s="548"/>
      <c r="W1364" s="582"/>
      <c r="X1364" s="548">
        <v>60</v>
      </c>
      <c r="Y1364" s="368">
        <f t="shared" si="268"/>
        <v>6300</v>
      </c>
      <c r="Z1364" s="548"/>
      <c r="AA1364" s="582"/>
      <c r="AB1364" s="548"/>
      <c r="AC1364" s="582"/>
      <c r="AD1364" s="548"/>
      <c r="AE1364" s="582"/>
      <c r="AF1364" s="548"/>
      <c r="AG1364" s="582"/>
      <c r="AH1364" s="548"/>
      <c r="AI1364" s="582"/>
    </row>
    <row r="1365" spans="2:35" ht="22.5">
      <c r="B1365" s="437"/>
      <c r="C1365" s="359" t="s">
        <v>3575</v>
      </c>
      <c r="D1365" s="360"/>
      <c r="E1365" s="925">
        <v>120</v>
      </c>
      <c r="F1365" s="498" t="s">
        <v>80</v>
      </c>
      <c r="G1365" s="360" t="s">
        <v>3256</v>
      </c>
      <c r="H1365" s="360"/>
      <c r="I1365" s="363" t="s">
        <v>2559</v>
      </c>
      <c r="J1365" s="580">
        <v>100</v>
      </c>
      <c r="K1365" s="326">
        <f t="shared" si="269"/>
        <v>12000</v>
      </c>
      <c r="L1365" s="376"/>
      <c r="M1365" s="580"/>
      <c r="N1365" s="376"/>
      <c r="O1365" s="582"/>
      <c r="P1365" s="548"/>
      <c r="Q1365" s="582"/>
      <c r="R1365" s="548">
        <v>60</v>
      </c>
      <c r="S1365" s="582">
        <f t="shared" si="267"/>
        <v>6000</v>
      </c>
      <c r="T1365" s="548"/>
      <c r="U1365" s="582"/>
      <c r="V1365" s="548"/>
      <c r="W1365" s="582"/>
      <c r="X1365" s="548">
        <v>60</v>
      </c>
      <c r="Y1365" s="368">
        <f t="shared" si="268"/>
        <v>6000</v>
      </c>
      <c r="Z1365" s="548"/>
      <c r="AA1365" s="582"/>
      <c r="AB1365" s="548"/>
      <c r="AC1365" s="582"/>
      <c r="AD1365" s="548"/>
      <c r="AE1365" s="582"/>
      <c r="AF1365" s="548"/>
      <c r="AG1365" s="582"/>
      <c r="AH1365" s="548"/>
      <c r="AI1365" s="582"/>
    </row>
    <row r="1366" spans="2:35" ht="22.5">
      <c r="B1366" s="437"/>
      <c r="C1366" s="359" t="s">
        <v>3576</v>
      </c>
      <c r="D1366" s="360"/>
      <c r="E1366" s="925">
        <v>120</v>
      </c>
      <c r="F1366" s="498" t="s">
        <v>80</v>
      </c>
      <c r="G1366" s="360" t="s">
        <v>3256</v>
      </c>
      <c r="H1366" s="360"/>
      <c r="I1366" s="363" t="s">
        <v>2559</v>
      </c>
      <c r="J1366" s="580">
        <v>35</v>
      </c>
      <c r="K1366" s="326">
        <f t="shared" si="269"/>
        <v>4200</v>
      </c>
      <c r="L1366" s="376"/>
      <c r="M1366" s="580"/>
      <c r="N1366" s="376"/>
      <c r="O1366" s="582"/>
      <c r="P1366" s="548"/>
      <c r="Q1366" s="582"/>
      <c r="R1366" s="548">
        <v>60</v>
      </c>
      <c r="S1366" s="582">
        <f t="shared" si="267"/>
        <v>2100</v>
      </c>
      <c r="T1366" s="548"/>
      <c r="U1366" s="582"/>
      <c r="V1366" s="548"/>
      <c r="W1366" s="582"/>
      <c r="X1366" s="548">
        <v>60</v>
      </c>
      <c r="Y1366" s="368">
        <f t="shared" si="268"/>
        <v>2100</v>
      </c>
      <c r="Z1366" s="548"/>
      <c r="AA1366" s="582"/>
      <c r="AB1366" s="548"/>
      <c r="AC1366" s="582"/>
      <c r="AD1366" s="548"/>
      <c r="AE1366" s="582"/>
      <c r="AF1366" s="548"/>
      <c r="AG1366" s="582"/>
      <c r="AH1366" s="548"/>
      <c r="AI1366" s="582"/>
    </row>
    <row r="1367" spans="2:35" ht="22.5">
      <c r="B1367" s="437"/>
      <c r="C1367" s="359" t="s">
        <v>3577</v>
      </c>
      <c r="D1367" s="360"/>
      <c r="E1367" s="925">
        <v>120</v>
      </c>
      <c r="F1367" s="498" t="s">
        <v>80</v>
      </c>
      <c r="G1367" s="360" t="s">
        <v>3256</v>
      </c>
      <c r="H1367" s="360"/>
      <c r="I1367" s="363" t="s">
        <v>2559</v>
      </c>
      <c r="J1367" s="580">
        <v>650</v>
      </c>
      <c r="K1367" s="326">
        <f t="shared" si="269"/>
        <v>78000</v>
      </c>
      <c r="L1367" s="376"/>
      <c r="M1367" s="580"/>
      <c r="N1367" s="376"/>
      <c r="O1367" s="582"/>
      <c r="P1367" s="548"/>
      <c r="Q1367" s="582"/>
      <c r="R1367" s="548">
        <v>60</v>
      </c>
      <c r="S1367" s="582">
        <f t="shared" si="267"/>
        <v>39000</v>
      </c>
      <c r="T1367" s="548"/>
      <c r="U1367" s="582"/>
      <c r="V1367" s="548"/>
      <c r="W1367" s="582"/>
      <c r="X1367" s="548">
        <v>60</v>
      </c>
      <c r="Y1367" s="368">
        <f t="shared" si="268"/>
        <v>39000</v>
      </c>
      <c r="Z1367" s="548"/>
      <c r="AA1367" s="582"/>
      <c r="AB1367" s="548"/>
      <c r="AC1367" s="582"/>
      <c r="AD1367" s="548"/>
      <c r="AE1367" s="582"/>
      <c r="AF1367" s="548"/>
      <c r="AG1367" s="582"/>
      <c r="AH1367" s="548"/>
      <c r="AI1367" s="582"/>
    </row>
    <row r="1368" spans="2:35" ht="22.5">
      <c r="B1368" s="437"/>
      <c r="C1368" s="359" t="s">
        <v>3578</v>
      </c>
      <c r="D1368" s="360"/>
      <c r="E1368" s="925">
        <v>100</v>
      </c>
      <c r="F1368" s="498" t="s">
        <v>2545</v>
      </c>
      <c r="G1368" s="360" t="s">
        <v>3256</v>
      </c>
      <c r="H1368" s="360"/>
      <c r="I1368" s="363" t="s">
        <v>2559</v>
      </c>
      <c r="J1368" s="580">
        <v>130</v>
      </c>
      <c r="K1368" s="326">
        <f t="shared" si="269"/>
        <v>13000</v>
      </c>
      <c r="L1368" s="376"/>
      <c r="M1368" s="580"/>
      <c r="N1368" s="376"/>
      <c r="O1368" s="582"/>
      <c r="P1368" s="548"/>
      <c r="Q1368" s="582"/>
      <c r="R1368" s="548">
        <v>50</v>
      </c>
      <c r="S1368" s="582">
        <f t="shared" si="267"/>
        <v>6500</v>
      </c>
      <c r="T1368" s="548"/>
      <c r="U1368" s="582"/>
      <c r="V1368" s="548"/>
      <c r="W1368" s="582"/>
      <c r="X1368" s="548">
        <v>50</v>
      </c>
      <c r="Y1368" s="368">
        <f t="shared" si="268"/>
        <v>6500</v>
      </c>
      <c r="Z1368" s="548"/>
      <c r="AA1368" s="582"/>
      <c r="AB1368" s="548"/>
      <c r="AC1368" s="582"/>
      <c r="AD1368" s="548"/>
      <c r="AE1368" s="582"/>
      <c r="AF1368" s="548"/>
      <c r="AG1368" s="582"/>
      <c r="AH1368" s="548"/>
      <c r="AI1368" s="582"/>
    </row>
    <row r="1369" spans="2:35" ht="22.5">
      <c r="B1369" s="437"/>
      <c r="C1369" s="359" t="s">
        <v>3579</v>
      </c>
      <c r="D1369" s="360"/>
      <c r="E1369" s="925">
        <v>120</v>
      </c>
      <c r="F1369" s="498" t="s">
        <v>80</v>
      </c>
      <c r="G1369" s="360" t="s">
        <v>3256</v>
      </c>
      <c r="H1369" s="360"/>
      <c r="I1369" s="363" t="s">
        <v>2559</v>
      </c>
      <c r="J1369" s="580">
        <v>48</v>
      </c>
      <c r="K1369" s="326">
        <f t="shared" si="269"/>
        <v>5760</v>
      </c>
      <c r="L1369" s="376"/>
      <c r="M1369" s="580"/>
      <c r="N1369" s="376"/>
      <c r="O1369" s="582"/>
      <c r="P1369" s="548"/>
      <c r="Q1369" s="582"/>
      <c r="R1369" s="548">
        <v>60</v>
      </c>
      <c r="S1369" s="582">
        <f t="shared" si="267"/>
        <v>2880</v>
      </c>
      <c r="T1369" s="548"/>
      <c r="U1369" s="582"/>
      <c r="V1369" s="548"/>
      <c r="W1369" s="582"/>
      <c r="X1369" s="548">
        <v>60</v>
      </c>
      <c r="Y1369" s="368">
        <f t="shared" si="268"/>
        <v>2880</v>
      </c>
      <c r="Z1369" s="548"/>
      <c r="AA1369" s="582"/>
      <c r="AB1369" s="548"/>
      <c r="AC1369" s="582"/>
      <c r="AD1369" s="548"/>
      <c r="AE1369" s="582"/>
      <c r="AF1369" s="548"/>
      <c r="AG1369" s="582"/>
      <c r="AH1369" s="548"/>
      <c r="AI1369" s="582"/>
    </row>
    <row r="1370" spans="2:35" ht="22.5">
      <c r="B1370" s="437"/>
      <c r="C1370" s="359" t="s">
        <v>3580</v>
      </c>
      <c r="D1370" s="360"/>
      <c r="E1370" s="925">
        <v>120</v>
      </c>
      <c r="F1370" s="498" t="s">
        <v>80</v>
      </c>
      <c r="G1370" s="360" t="s">
        <v>3256</v>
      </c>
      <c r="H1370" s="360"/>
      <c r="I1370" s="363" t="s">
        <v>2559</v>
      </c>
      <c r="J1370" s="580">
        <v>60</v>
      </c>
      <c r="K1370" s="326">
        <f t="shared" si="269"/>
        <v>7200</v>
      </c>
      <c r="L1370" s="376"/>
      <c r="M1370" s="580"/>
      <c r="N1370" s="376"/>
      <c r="O1370" s="582"/>
      <c r="P1370" s="548"/>
      <c r="Q1370" s="582"/>
      <c r="R1370" s="548">
        <v>60</v>
      </c>
      <c r="S1370" s="582">
        <f t="shared" si="267"/>
        <v>3600</v>
      </c>
      <c r="T1370" s="548"/>
      <c r="U1370" s="582"/>
      <c r="V1370" s="548"/>
      <c r="W1370" s="582"/>
      <c r="X1370" s="548">
        <v>60</v>
      </c>
      <c r="Y1370" s="368">
        <f t="shared" si="268"/>
        <v>3600</v>
      </c>
      <c r="Z1370" s="548"/>
      <c r="AA1370" s="582"/>
      <c r="AB1370" s="548"/>
      <c r="AC1370" s="582"/>
      <c r="AD1370" s="548"/>
      <c r="AE1370" s="582"/>
      <c r="AF1370" s="548"/>
      <c r="AG1370" s="582"/>
      <c r="AH1370" s="548"/>
      <c r="AI1370" s="582"/>
    </row>
    <row r="1371" spans="2:35" ht="22.5">
      <c r="B1371" s="437"/>
      <c r="C1371" s="359" t="s">
        <v>3581</v>
      </c>
      <c r="D1371" s="360"/>
      <c r="E1371" s="925">
        <v>120</v>
      </c>
      <c r="F1371" s="498" t="s">
        <v>80</v>
      </c>
      <c r="G1371" s="360" t="s">
        <v>3256</v>
      </c>
      <c r="H1371" s="360"/>
      <c r="I1371" s="363" t="s">
        <v>2559</v>
      </c>
      <c r="J1371" s="580">
        <v>650</v>
      </c>
      <c r="K1371" s="326">
        <f t="shared" si="269"/>
        <v>78000</v>
      </c>
      <c r="L1371" s="376"/>
      <c r="M1371" s="580"/>
      <c r="N1371" s="376"/>
      <c r="O1371" s="582"/>
      <c r="P1371" s="548"/>
      <c r="Q1371" s="582"/>
      <c r="R1371" s="548">
        <v>60</v>
      </c>
      <c r="S1371" s="582">
        <f t="shared" si="267"/>
        <v>39000</v>
      </c>
      <c r="T1371" s="548"/>
      <c r="U1371" s="582"/>
      <c r="V1371" s="548"/>
      <c r="W1371" s="582"/>
      <c r="X1371" s="548">
        <v>60</v>
      </c>
      <c r="Y1371" s="368">
        <f t="shared" si="268"/>
        <v>39000</v>
      </c>
      <c r="Z1371" s="548"/>
      <c r="AA1371" s="582"/>
      <c r="AB1371" s="548"/>
      <c r="AC1371" s="582"/>
      <c r="AD1371" s="548"/>
      <c r="AE1371" s="582"/>
      <c r="AF1371" s="548"/>
      <c r="AG1371" s="582"/>
      <c r="AH1371" s="548"/>
      <c r="AI1371" s="582"/>
    </row>
    <row r="1372" spans="2:35" ht="22.5">
      <c r="B1372" s="437"/>
      <c r="C1372" s="359" t="s">
        <v>3582</v>
      </c>
      <c r="D1372" s="360"/>
      <c r="E1372" s="925">
        <v>36</v>
      </c>
      <c r="F1372" s="498" t="s">
        <v>80</v>
      </c>
      <c r="G1372" s="360" t="s">
        <v>3256</v>
      </c>
      <c r="H1372" s="360"/>
      <c r="I1372" s="363" t="s">
        <v>2559</v>
      </c>
      <c r="J1372" s="580">
        <v>95</v>
      </c>
      <c r="K1372" s="326">
        <f t="shared" ref="K1372:K1394" si="270">J1372*E1372</f>
        <v>3420</v>
      </c>
      <c r="L1372" s="376"/>
      <c r="M1372" s="580"/>
      <c r="N1372" s="376"/>
      <c r="O1372" s="582"/>
      <c r="P1372" s="548"/>
      <c r="Q1372" s="582"/>
      <c r="R1372" s="548">
        <v>18</v>
      </c>
      <c r="S1372" s="582">
        <f t="shared" si="267"/>
        <v>1710</v>
      </c>
      <c r="T1372" s="548"/>
      <c r="U1372" s="582"/>
      <c r="V1372" s="548"/>
      <c r="W1372" s="582"/>
      <c r="X1372" s="548">
        <v>18</v>
      </c>
      <c r="Y1372" s="368">
        <f t="shared" si="268"/>
        <v>1710</v>
      </c>
      <c r="Z1372" s="548"/>
      <c r="AA1372" s="582"/>
      <c r="AB1372" s="548"/>
      <c r="AC1372" s="582"/>
      <c r="AD1372" s="548"/>
      <c r="AE1372" s="582"/>
      <c r="AF1372" s="548"/>
      <c r="AG1372" s="582"/>
      <c r="AH1372" s="548"/>
      <c r="AI1372" s="582"/>
    </row>
    <row r="1373" spans="2:35" ht="22.5">
      <c r="B1373" s="437"/>
      <c r="C1373" s="359" t="s">
        <v>3583</v>
      </c>
      <c r="D1373" s="360"/>
      <c r="E1373" s="925">
        <v>100</v>
      </c>
      <c r="F1373" s="498" t="s">
        <v>26</v>
      </c>
      <c r="G1373" s="360" t="s">
        <v>3256</v>
      </c>
      <c r="H1373" s="360"/>
      <c r="I1373" s="363" t="s">
        <v>2559</v>
      </c>
      <c r="J1373" s="580">
        <v>86</v>
      </c>
      <c r="K1373" s="326">
        <f t="shared" si="270"/>
        <v>8600</v>
      </c>
      <c r="L1373" s="376"/>
      <c r="M1373" s="580"/>
      <c r="N1373" s="376"/>
      <c r="O1373" s="582"/>
      <c r="P1373" s="548"/>
      <c r="Q1373" s="582"/>
      <c r="R1373" s="548">
        <v>50</v>
      </c>
      <c r="S1373" s="582">
        <f t="shared" ref="S1373:S1436" si="271">+J1373*R1373</f>
        <v>4300</v>
      </c>
      <c r="T1373" s="548"/>
      <c r="U1373" s="582"/>
      <c r="V1373" s="548"/>
      <c r="W1373" s="582"/>
      <c r="X1373" s="548">
        <v>50</v>
      </c>
      <c r="Y1373" s="368">
        <f t="shared" ref="Y1373:Y1436" si="272">+J1373*X1373</f>
        <v>4300</v>
      </c>
      <c r="Z1373" s="548"/>
      <c r="AA1373" s="582"/>
      <c r="AB1373" s="548"/>
      <c r="AC1373" s="582"/>
      <c r="AD1373" s="548"/>
      <c r="AE1373" s="582"/>
      <c r="AF1373" s="548"/>
      <c r="AG1373" s="582"/>
      <c r="AH1373" s="548"/>
      <c r="AI1373" s="582"/>
    </row>
    <row r="1374" spans="2:35" ht="22.5">
      <c r="B1374" s="437"/>
      <c r="C1374" s="359" t="s">
        <v>3584</v>
      </c>
      <c r="D1374" s="360"/>
      <c r="E1374" s="925">
        <v>100</v>
      </c>
      <c r="F1374" s="498" t="s">
        <v>26</v>
      </c>
      <c r="G1374" s="360" t="s">
        <v>3256</v>
      </c>
      <c r="H1374" s="360"/>
      <c r="I1374" s="363" t="s">
        <v>2559</v>
      </c>
      <c r="J1374" s="580">
        <v>95</v>
      </c>
      <c r="K1374" s="326">
        <f t="shared" si="270"/>
        <v>9500</v>
      </c>
      <c r="L1374" s="376"/>
      <c r="M1374" s="580"/>
      <c r="N1374" s="376"/>
      <c r="O1374" s="582"/>
      <c r="P1374" s="548"/>
      <c r="Q1374" s="582"/>
      <c r="R1374" s="548">
        <v>50</v>
      </c>
      <c r="S1374" s="582">
        <f t="shared" si="271"/>
        <v>4750</v>
      </c>
      <c r="T1374" s="548"/>
      <c r="U1374" s="582"/>
      <c r="V1374" s="548"/>
      <c r="W1374" s="582"/>
      <c r="X1374" s="548">
        <v>50</v>
      </c>
      <c r="Y1374" s="368">
        <f t="shared" si="272"/>
        <v>4750</v>
      </c>
      <c r="Z1374" s="548"/>
      <c r="AA1374" s="582"/>
      <c r="AB1374" s="548"/>
      <c r="AC1374" s="582"/>
      <c r="AD1374" s="548"/>
      <c r="AE1374" s="582"/>
      <c r="AF1374" s="548"/>
      <c r="AG1374" s="582"/>
      <c r="AH1374" s="548"/>
      <c r="AI1374" s="582"/>
    </row>
    <row r="1375" spans="2:35" ht="22.5">
      <c r="B1375" s="437"/>
      <c r="C1375" s="715" t="s">
        <v>3585</v>
      </c>
      <c r="D1375" s="360"/>
      <c r="E1375" s="925">
        <v>120</v>
      </c>
      <c r="F1375" s="498" t="s">
        <v>26</v>
      </c>
      <c r="G1375" s="360" t="s">
        <v>3256</v>
      </c>
      <c r="H1375" s="360"/>
      <c r="I1375" s="363" t="s">
        <v>2559</v>
      </c>
      <c r="J1375" s="580">
        <v>75</v>
      </c>
      <c r="K1375" s="326">
        <f t="shared" si="270"/>
        <v>9000</v>
      </c>
      <c r="L1375" s="376"/>
      <c r="M1375" s="580"/>
      <c r="N1375" s="376"/>
      <c r="O1375" s="582"/>
      <c r="P1375" s="548"/>
      <c r="Q1375" s="582"/>
      <c r="R1375" s="548">
        <v>60</v>
      </c>
      <c r="S1375" s="582">
        <f t="shared" si="271"/>
        <v>4500</v>
      </c>
      <c r="T1375" s="548"/>
      <c r="U1375" s="582"/>
      <c r="V1375" s="548"/>
      <c r="W1375" s="582"/>
      <c r="X1375" s="548">
        <v>60</v>
      </c>
      <c r="Y1375" s="368">
        <f t="shared" si="272"/>
        <v>4500</v>
      </c>
      <c r="Z1375" s="548"/>
      <c r="AA1375" s="582"/>
      <c r="AB1375" s="548"/>
      <c r="AC1375" s="582"/>
      <c r="AD1375" s="548"/>
      <c r="AE1375" s="582"/>
      <c r="AF1375" s="548"/>
      <c r="AG1375" s="582"/>
      <c r="AH1375" s="548"/>
      <c r="AI1375" s="582"/>
    </row>
    <row r="1376" spans="2:35" ht="22.5">
      <c r="B1376" s="437"/>
      <c r="C1376" s="715" t="s">
        <v>3586</v>
      </c>
      <c r="D1376" s="360"/>
      <c r="E1376" s="925">
        <v>110</v>
      </c>
      <c r="F1376" s="498" t="s">
        <v>26</v>
      </c>
      <c r="G1376" s="360" t="s">
        <v>3256</v>
      </c>
      <c r="H1376" s="360"/>
      <c r="I1376" s="363" t="s">
        <v>2559</v>
      </c>
      <c r="J1376" s="580">
        <v>68</v>
      </c>
      <c r="K1376" s="326">
        <f t="shared" si="270"/>
        <v>7480</v>
      </c>
      <c r="L1376" s="376"/>
      <c r="M1376" s="580"/>
      <c r="N1376" s="376"/>
      <c r="O1376" s="582"/>
      <c r="P1376" s="548"/>
      <c r="Q1376" s="582"/>
      <c r="R1376" s="548">
        <v>55</v>
      </c>
      <c r="S1376" s="582">
        <f t="shared" si="271"/>
        <v>3740</v>
      </c>
      <c r="T1376" s="548"/>
      <c r="U1376" s="582"/>
      <c r="V1376" s="548"/>
      <c r="W1376" s="582"/>
      <c r="X1376" s="548">
        <v>55</v>
      </c>
      <c r="Y1376" s="368">
        <f t="shared" si="272"/>
        <v>3740</v>
      </c>
      <c r="Z1376" s="548"/>
      <c r="AA1376" s="582"/>
      <c r="AB1376" s="548"/>
      <c r="AC1376" s="582"/>
      <c r="AD1376" s="548"/>
      <c r="AE1376" s="582"/>
      <c r="AF1376" s="548"/>
      <c r="AG1376" s="582"/>
      <c r="AH1376" s="548"/>
      <c r="AI1376" s="582"/>
    </row>
    <row r="1377" spans="2:35" ht="22.5">
      <c r="B1377" s="437"/>
      <c r="C1377" s="715" t="s">
        <v>3587</v>
      </c>
      <c r="D1377" s="360"/>
      <c r="E1377" s="925">
        <v>50</v>
      </c>
      <c r="F1377" s="498" t="s">
        <v>26</v>
      </c>
      <c r="G1377" s="360" t="s">
        <v>3256</v>
      </c>
      <c r="H1377" s="360"/>
      <c r="I1377" s="363" t="s">
        <v>2559</v>
      </c>
      <c r="J1377" s="580">
        <v>900</v>
      </c>
      <c r="K1377" s="326">
        <f t="shared" si="270"/>
        <v>45000</v>
      </c>
      <c r="L1377" s="376"/>
      <c r="M1377" s="580"/>
      <c r="N1377" s="376"/>
      <c r="O1377" s="582"/>
      <c r="P1377" s="548"/>
      <c r="Q1377" s="582"/>
      <c r="R1377" s="548">
        <v>25</v>
      </c>
      <c r="S1377" s="582">
        <f t="shared" si="271"/>
        <v>22500</v>
      </c>
      <c r="T1377" s="548"/>
      <c r="U1377" s="582"/>
      <c r="V1377" s="548"/>
      <c r="W1377" s="582"/>
      <c r="X1377" s="548">
        <v>25</v>
      </c>
      <c r="Y1377" s="368">
        <f t="shared" si="272"/>
        <v>22500</v>
      </c>
      <c r="Z1377" s="548"/>
      <c r="AA1377" s="582"/>
      <c r="AB1377" s="548"/>
      <c r="AC1377" s="582"/>
      <c r="AD1377" s="548"/>
      <c r="AE1377" s="582"/>
      <c r="AF1377" s="548"/>
      <c r="AG1377" s="582"/>
      <c r="AH1377" s="548"/>
      <c r="AI1377" s="582"/>
    </row>
    <row r="1378" spans="2:35" ht="22.5">
      <c r="B1378" s="437"/>
      <c r="C1378" s="715" t="s">
        <v>3588</v>
      </c>
      <c r="D1378" s="360"/>
      <c r="E1378" s="925">
        <v>250</v>
      </c>
      <c r="F1378" s="716" t="s">
        <v>26</v>
      </c>
      <c r="G1378" s="360" t="s">
        <v>3256</v>
      </c>
      <c r="H1378" s="360"/>
      <c r="I1378" s="363" t="s">
        <v>2559</v>
      </c>
      <c r="J1378" s="580">
        <v>65</v>
      </c>
      <c r="K1378" s="326">
        <f t="shared" si="270"/>
        <v>16250</v>
      </c>
      <c r="L1378" s="376"/>
      <c r="M1378" s="580"/>
      <c r="N1378" s="376"/>
      <c r="O1378" s="582"/>
      <c r="P1378" s="548"/>
      <c r="Q1378" s="582"/>
      <c r="R1378" s="548">
        <v>125</v>
      </c>
      <c r="S1378" s="582">
        <f t="shared" si="271"/>
        <v>8125</v>
      </c>
      <c r="T1378" s="548"/>
      <c r="U1378" s="582"/>
      <c r="V1378" s="548"/>
      <c r="W1378" s="582"/>
      <c r="X1378" s="548">
        <v>125</v>
      </c>
      <c r="Y1378" s="368">
        <f t="shared" si="272"/>
        <v>8125</v>
      </c>
      <c r="Z1378" s="548"/>
      <c r="AA1378" s="582"/>
      <c r="AB1378" s="548"/>
      <c r="AC1378" s="582"/>
      <c r="AD1378" s="548"/>
      <c r="AE1378" s="582"/>
      <c r="AF1378" s="548"/>
      <c r="AG1378" s="582"/>
      <c r="AH1378" s="548"/>
      <c r="AI1378" s="582"/>
    </row>
    <row r="1379" spans="2:35" ht="22.5">
      <c r="B1379" s="437"/>
      <c r="C1379" s="715" t="s">
        <v>3589</v>
      </c>
      <c r="D1379" s="360"/>
      <c r="E1379" s="925">
        <v>150</v>
      </c>
      <c r="F1379" s="716" t="s">
        <v>100</v>
      </c>
      <c r="G1379" s="360" t="s">
        <v>3256</v>
      </c>
      <c r="H1379" s="360"/>
      <c r="I1379" s="363" t="s">
        <v>2559</v>
      </c>
      <c r="J1379" s="580">
        <v>49</v>
      </c>
      <c r="K1379" s="326">
        <f t="shared" si="270"/>
        <v>7350</v>
      </c>
      <c r="L1379" s="376"/>
      <c r="M1379" s="580"/>
      <c r="N1379" s="376"/>
      <c r="O1379" s="582"/>
      <c r="P1379" s="548"/>
      <c r="Q1379" s="582"/>
      <c r="R1379" s="548">
        <v>75</v>
      </c>
      <c r="S1379" s="582">
        <f t="shared" si="271"/>
        <v>3675</v>
      </c>
      <c r="T1379" s="548"/>
      <c r="U1379" s="582"/>
      <c r="V1379" s="548"/>
      <c r="W1379" s="582"/>
      <c r="X1379" s="548">
        <v>75</v>
      </c>
      <c r="Y1379" s="368">
        <f t="shared" si="272"/>
        <v>3675</v>
      </c>
      <c r="Z1379" s="548"/>
      <c r="AA1379" s="582"/>
      <c r="AB1379" s="548"/>
      <c r="AC1379" s="582"/>
      <c r="AD1379" s="548"/>
      <c r="AE1379" s="582"/>
      <c r="AF1379" s="548"/>
      <c r="AG1379" s="582"/>
      <c r="AH1379" s="548"/>
      <c r="AI1379" s="582"/>
    </row>
    <row r="1380" spans="2:35" ht="22.5">
      <c r="B1380" s="437"/>
      <c r="C1380" s="715" t="s">
        <v>3590</v>
      </c>
      <c r="D1380" s="360"/>
      <c r="E1380" s="925">
        <v>150</v>
      </c>
      <c r="F1380" s="716" t="s">
        <v>1187</v>
      </c>
      <c r="G1380" s="360" t="s">
        <v>3256</v>
      </c>
      <c r="H1380" s="360"/>
      <c r="I1380" s="363" t="s">
        <v>2559</v>
      </c>
      <c r="J1380" s="580">
        <v>49</v>
      </c>
      <c r="K1380" s="326">
        <f t="shared" si="270"/>
        <v>7350</v>
      </c>
      <c r="L1380" s="376"/>
      <c r="M1380" s="580"/>
      <c r="N1380" s="376"/>
      <c r="O1380" s="582"/>
      <c r="P1380" s="548"/>
      <c r="Q1380" s="582"/>
      <c r="R1380" s="548">
        <v>75</v>
      </c>
      <c r="S1380" s="582">
        <f t="shared" si="271"/>
        <v>3675</v>
      </c>
      <c r="T1380" s="548"/>
      <c r="U1380" s="582"/>
      <c r="V1380" s="548"/>
      <c r="W1380" s="582"/>
      <c r="X1380" s="548">
        <v>75</v>
      </c>
      <c r="Y1380" s="368">
        <f t="shared" si="272"/>
        <v>3675</v>
      </c>
      <c r="Z1380" s="548"/>
      <c r="AA1380" s="582"/>
      <c r="AB1380" s="548"/>
      <c r="AC1380" s="582"/>
      <c r="AD1380" s="548"/>
      <c r="AE1380" s="582"/>
      <c r="AF1380" s="548"/>
      <c r="AG1380" s="582"/>
      <c r="AH1380" s="548"/>
      <c r="AI1380" s="582"/>
    </row>
    <row r="1381" spans="2:35" ht="22.5">
      <c r="B1381" s="437"/>
      <c r="C1381" s="715" t="s">
        <v>3591</v>
      </c>
      <c r="D1381" s="360"/>
      <c r="E1381" s="925">
        <v>50</v>
      </c>
      <c r="F1381" s="716" t="s">
        <v>1187</v>
      </c>
      <c r="G1381" s="360" t="s">
        <v>3256</v>
      </c>
      <c r="H1381" s="360"/>
      <c r="I1381" s="363" t="s">
        <v>2559</v>
      </c>
      <c r="J1381" s="580">
        <v>49</v>
      </c>
      <c r="K1381" s="326">
        <f t="shared" si="270"/>
        <v>2450</v>
      </c>
      <c r="L1381" s="376"/>
      <c r="M1381" s="580"/>
      <c r="N1381" s="376"/>
      <c r="O1381" s="582"/>
      <c r="P1381" s="548"/>
      <c r="Q1381" s="582"/>
      <c r="R1381" s="548">
        <v>25</v>
      </c>
      <c r="S1381" s="582">
        <f t="shared" si="271"/>
        <v>1225</v>
      </c>
      <c r="T1381" s="548"/>
      <c r="U1381" s="582"/>
      <c r="V1381" s="548"/>
      <c r="W1381" s="582"/>
      <c r="X1381" s="548">
        <v>25</v>
      </c>
      <c r="Y1381" s="368">
        <f t="shared" si="272"/>
        <v>1225</v>
      </c>
      <c r="Z1381" s="548"/>
      <c r="AA1381" s="582"/>
      <c r="AB1381" s="548"/>
      <c r="AC1381" s="582"/>
      <c r="AD1381" s="548"/>
      <c r="AE1381" s="582"/>
      <c r="AF1381" s="548"/>
      <c r="AG1381" s="582"/>
      <c r="AH1381" s="548"/>
      <c r="AI1381" s="582"/>
    </row>
    <row r="1382" spans="2:35" ht="22.5">
      <c r="B1382" s="437"/>
      <c r="C1382" s="715" t="s">
        <v>3592</v>
      </c>
      <c r="D1382" s="360"/>
      <c r="E1382" s="925">
        <v>150</v>
      </c>
      <c r="F1382" s="716" t="s">
        <v>26</v>
      </c>
      <c r="G1382" s="360" t="s">
        <v>3256</v>
      </c>
      <c r="H1382" s="360"/>
      <c r="I1382" s="363" t="s">
        <v>2559</v>
      </c>
      <c r="J1382" s="580">
        <v>45</v>
      </c>
      <c r="K1382" s="326">
        <f t="shared" si="270"/>
        <v>6750</v>
      </c>
      <c r="L1382" s="376"/>
      <c r="M1382" s="580"/>
      <c r="N1382" s="376"/>
      <c r="O1382" s="582"/>
      <c r="P1382" s="548"/>
      <c r="Q1382" s="582"/>
      <c r="R1382" s="548">
        <v>75</v>
      </c>
      <c r="S1382" s="582">
        <f t="shared" si="271"/>
        <v>3375</v>
      </c>
      <c r="T1382" s="548"/>
      <c r="U1382" s="582"/>
      <c r="V1382" s="548"/>
      <c r="W1382" s="582"/>
      <c r="X1382" s="548">
        <v>75</v>
      </c>
      <c r="Y1382" s="368">
        <f t="shared" si="272"/>
        <v>3375</v>
      </c>
      <c r="Z1382" s="548"/>
      <c r="AA1382" s="582"/>
      <c r="AB1382" s="548"/>
      <c r="AC1382" s="582"/>
      <c r="AD1382" s="548"/>
      <c r="AE1382" s="582"/>
      <c r="AF1382" s="548"/>
      <c r="AG1382" s="582"/>
      <c r="AH1382" s="548"/>
      <c r="AI1382" s="582"/>
    </row>
    <row r="1383" spans="2:35" ht="22.5">
      <c r="B1383" s="437"/>
      <c r="C1383" s="715" t="s">
        <v>3593</v>
      </c>
      <c r="D1383" s="360"/>
      <c r="E1383" s="925">
        <v>100</v>
      </c>
      <c r="F1383" s="716" t="s">
        <v>26</v>
      </c>
      <c r="G1383" s="360" t="s">
        <v>3256</v>
      </c>
      <c r="H1383" s="360"/>
      <c r="I1383" s="363" t="s">
        <v>2559</v>
      </c>
      <c r="J1383" s="580">
        <v>44</v>
      </c>
      <c r="K1383" s="326">
        <f t="shared" si="270"/>
        <v>4400</v>
      </c>
      <c r="L1383" s="376"/>
      <c r="M1383" s="580"/>
      <c r="N1383" s="376"/>
      <c r="O1383" s="582"/>
      <c r="P1383" s="548"/>
      <c r="Q1383" s="582"/>
      <c r="R1383" s="548">
        <v>50</v>
      </c>
      <c r="S1383" s="582">
        <f t="shared" si="271"/>
        <v>2200</v>
      </c>
      <c r="T1383" s="548"/>
      <c r="U1383" s="582"/>
      <c r="V1383" s="548"/>
      <c r="W1383" s="582"/>
      <c r="X1383" s="548">
        <v>50</v>
      </c>
      <c r="Y1383" s="368">
        <f t="shared" si="272"/>
        <v>2200</v>
      </c>
      <c r="Z1383" s="548"/>
      <c r="AA1383" s="582"/>
      <c r="AB1383" s="548"/>
      <c r="AC1383" s="582"/>
      <c r="AD1383" s="548"/>
      <c r="AE1383" s="582"/>
      <c r="AF1383" s="548"/>
      <c r="AG1383" s="582"/>
      <c r="AH1383" s="548"/>
      <c r="AI1383" s="582"/>
    </row>
    <row r="1384" spans="2:35" ht="22.5">
      <c r="B1384" s="437"/>
      <c r="C1384" s="577" t="s">
        <v>3594</v>
      </c>
      <c r="D1384" s="360"/>
      <c r="E1384" s="925">
        <v>30</v>
      </c>
      <c r="F1384" s="716" t="s">
        <v>26</v>
      </c>
      <c r="G1384" s="360" t="s">
        <v>3256</v>
      </c>
      <c r="H1384" s="360"/>
      <c r="I1384" s="363" t="s">
        <v>2559</v>
      </c>
      <c r="J1384" s="580">
        <v>300</v>
      </c>
      <c r="K1384" s="326">
        <f t="shared" si="270"/>
        <v>9000</v>
      </c>
      <c r="L1384" s="376"/>
      <c r="M1384" s="580"/>
      <c r="N1384" s="376"/>
      <c r="O1384" s="582"/>
      <c r="P1384" s="548"/>
      <c r="Q1384" s="582"/>
      <c r="R1384" s="548">
        <v>15</v>
      </c>
      <c r="S1384" s="582">
        <f t="shared" si="271"/>
        <v>4500</v>
      </c>
      <c r="T1384" s="548"/>
      <c r="U1384" s="582"/>
      <c r="V1384" s="548"/>
      <c r="W1384" s="582"/>
      <c r="X1384" s="548">
        <v>15</v>
      </c>
      <c r="Y1384" s="368">
        <f t="shared" si="272"/>
        <v>4500</v>
      </c>
      <c r="Z1384" s="548"/>
      <c r="AA1384" s="582"/>
      <c r="AB1384" s="548"/>
      <c r="AC1384" s="582"/>
      <c r="AD1384" s="548"/>
      <c r="AE1384" s="582"/>
      <c r="AF1384" s="548"/>
      <c r="AG1384" s="582"/>
      <c r="AH1384" s="548"/>
      <c r="AI1384" s="582"/>
    </row>
    <row r="1385" spans="2:35" ht="22.5">
      <c r="B1385" s="437"/>
      <c r="C1385" s="715" t="s">
        <v>3595</v>
      </c>
      <c r="D1385" s="360"/>
      <c r="E1385" s="925">
        <v>150</v>
      </c>
      <c r="F1385" s="716" t="s">
        <v>26</v>
      </c>
      <c r="G1385" s="360" t="s">
        <v>3256</v>
      </c>
      <c r="H1385" s="360"/>
      <c r="I1385" s="363" t="s">
        <v>2559</v>
      </c>
      <c r="J1385" s="580">
        <v>91</v>
      </c>
      <c r="K1385" s="326">
        <f t="shared" si="270"/>
        <v>13650</v>
      </c>
      <c r="L1385" s="376"/>
      <c r="M1385" s="580"/>
      <c r="N1385" s="376"/>
      <c r="O1385" s="582"/>
      <c r="P1385" s="548"/>
      <c r="Q1385" s="582"/>
      <c r="R1385" s="548">
        <v>75</v>
      </c>
      <c r="S1385" s="582">
        <f t="shared" si="271"/>
        <v>6825</v>
      </c>
      <c r="T1385" s="548"/>
      <c r="U1385" s="582"/>
      <c r="V1385" s="548"/>
      <c r="W1385" s="582"/>
      <c r="X1385" s="548">
        <v>75</v>
      </c>
      <c r="Y1385" s="368">
        <f t="shared" si="272"/>
        <v>6825</v>
      </c>
      <c r="Z1385" s="548"/>
      <c r="AA1385" s="582"/>
      <c r="AB1385" s="548"/>
      <c r="AC1385" s="582"/>
      <c r="AD1385" s="548"/>
      <c r="AE1385" s="582"/>
      <c r="AF1385" s="548"/>
      <c r="AG1385" s="582"/>
      <c r="AH1385" s="548"/>
      <c r="AI1385" s="582"/>
    </row>
    <row r="1386" spans="2:35" ht="22.5">
      <c r="B1386" s="437"/>
      <c r="C1386" s="715" t="s">
        <v>3596</v>
      </c>
      <c r="D1386" s="360"/>
      <c r="E1386" s="925">
        <v>200</v>
      </c>
      <c r="F1386" s="716" t="s">
        <v>26</v>
      </c>
      <c r="G1386" s="360" t="s">
        <v>3256</v>
      </c>
      <c r="H1386" s="360"/>
      <c r="I1386" s="363" t="s">
        <v>2559</v>
      </c>
      <c r="J1386" s="580">
        <v>99</v>
      </c>
      <c r="K1386" s="326">
        <f t="shared" si="270"/>
        <v>19800</v>
      </c>
      <c r="L1386" s="376"/>
      <c r="M1386" s="580"/>
      <c r="N1386" s="376"/>
      <c r="O1386" s="582"/>
      <c r="P1386" s="548"/>
      <c r="Q1386" s="582"/>
      <c r="R1386" s="548">
        <v>100</v>
      </c>
      <c r="S1386" s="582">
        <f t="shared" si="271"/>
        <v>9900</v>
      </c>
      <c r="T1386" s="548"/>
      <c r="U1386" s="582"/>
      <c r="V1386" s="548"/>
      <c r="W1386" s="582"/>
      <c r="X1386" s="548">
        <v>100</v>
      </c>
      <c r="Y1386" s="368">
        <f t="shared" si="272"/>
        <v>9900</v>
      </c>
      <c r="Z1386" s="548"/>
      <c r="AA1386" s="582"/>
      <c r="AB1386" s="548"/>
      <c r="AC1386" s="582"/>
      <c r="AD1386" s="548"/>
      <c r="AE1386" s="582"/>
      <c r="AF1386" s="548"/>
      <c r="AG1386" s="582"/>
      <c r="AH1386" s="548"/>
      <c r="AI1386" s="582"/>
    </row>
    <row r="1387" spans="2:35" ht="22.5">
      <c r="B1387" s="437"/>
      <c r="C1387" s="715" t="s">
        <v>3597</v>
      </c>
      <c r="D1387" s="360"/>
      <c r="E1387" s="925">
        <v>24</v>
      </c>
      <c r="F1387" s="716" t="s">
        <v>100</v>
      </c>
      <c r="G1387" s="360" t="s">
        <v>3256</v>
      </c>
      <c r="H1387" s="360"/>
      <c r="I1387" s="363" t="s">
        <v>2559</v>
      </c>
      <c r="J1387" s="580">
        <v>245</v>
      </c>
      <c r="K1387" s="326">
        <f t="shared" si="270"/>
        <v>5880</v>
      </c>
      <c r="L1387" s="376"/>
      <c r="M1387" s="580"/>
      <c r="N1387" s="376"/>
      <c r="O1387" s="582"/>
      <c r="P1387" s="548"/>
      <c r="Q1387" s="582"/>
      <c r="R1387" s="548">
        <v>12</v>
      </c>
      <c r="S1387" s="582">
        <f t="shared" si="271"/>
        <v>2940</v>
      </c>
      <c r="T1387" s="548"/>
      <c r="U1387" s="582"/>
      <c r="V1387" s="548"/>
      <c r="W1387" s="582"/>
      <c r="X1387" s="548">
        <v>12</v>
      </c>
      <c r="Y1387" s="368">
        <f t="shared" si="272"/>
        <v>2940</v>
      </c>
      <c r="Z1387" s="548"/>
      <c r="AA1387" s="582"/>
      <c r="AB1387" s="548"/>
      <c r="AC1387" s="582"/>
      <c r="AD1387" s="548"/>
      <c r="AE1387" s="582"/>
      <c r="AF1387" s="548"/>
      <c r="AG1387" s="582"/>
      <c r="AH1387" s="548"/>
      <c r="AI1387" s="582"/>
    </row>
    <row r="1388" spans="2:35" ht="22.5">
      <c r="B1388" s="437"/>
      <c r="C1388" s="715" t="s">
        <v>3598</v>
      </c>
      <c r="D1388" s="360"/>
      <c r="E1388" s="925">
        <v>24</v>
      </c>
      <c r="F1388" s="716" t="s">
        <v>100</v>
      </c>
      <c r="G1388" s="360" t="s">
        <v>3256</v>
      </c>
      <c r="H1388" s="360"/>
      <c r="I1388" s="363" t="s">
        <v>2559</v>
      </c>
      <c r="J1388" s="580">
        <v>249</v>
      </c>
      <c r="K1388" s="326">
        <f t="shared" si="270"/>
        <v>5976</v>
      </c>
      <c r="L1388" s="376"/>
      <c r="M1388" s="580"/>
      <c r="N1388" s="376"/>
      <c r="O1388" s="582"/>
      <c r="P1388" s="548"/>
      <c r="Q1388" s="582"/>
      <c r="R1388" s="548">
        <v>12</v>
      </c>
      <c r="S1388" s="582">
        <f t="shared" si="271"/>
        <v>2988</v>
      </c>
      <c r="T1388" s="548"/>
      <c r="U1388" s="582"/>
      <c r="V1388" s="548"/>
      <c r="W1388" s="582"/>
      <c r="X1388" s="548">
        <v>12</v>
      </c>
      <c r="Y1388" s="368">
        <f t="shared" si="272"/>
        <v>2988</v>
      </c>
      <c r="Z1388" s="548"/>
      <c r="AA1388" s="582"/>
      <c r="AB1388" s="548"/>
      <c r="AC1388" s="582"/>
      <c r="AD1388" s="548"/>
      <c r="AE1388" s="582"/>
      <c r="AF1388" s="548"/>
      <c r="AG1388" s="582"/>
      <c r="AH1388" s="548"/>
      <c r="AI1388" s="582"/>
    </row>
    <row r="1389" spans="2:35" ht="22.5">
      <c r="B1389" s="437"/>
      <c r="C1389" s="715" t="s">
        <v>3599</v>
      </c>
      <c r="D1389" s="360"/>
      <c r="E1389" s="925">
        <v>50</v>
      </c>
      <c r="F1389" s="716" t="s">
        <v>100</v>
      </c>
      <c r="G1389" s="360" t="s">
        <v>3256</v>
      </c>
      <c r="H1389" s="360"/>
      <c r="I1389" s="363" t="s">
        <v>2559</v>
      </c>
      <c r="J1389" s="580">
        <v>145</v>
      </c>
      <c r="K1389" s="326">
        <f t="shared" si="270"/>
        <v>7250</v>
      </c>
      <c r="L1389" s="376"/>
      <c r="M1389" s="580"/>
      <c r="N1389" s="376"/>
      <c r="O1389" s="582"/>
      <c r="P1389" s="548"/>
      <c r="Q1389" s="582"/>
      <c r="R1389" s="548">
        <v>25</v>
      </c>
      <c r="S1389" s="582">
        <f t="shared" si="271"/>
        <v>3625</v>
      </c>
      <c r="T1389" s="548"/>
      <c r="U1389" s="582"/>
      <c r="V1389" s="548"/>
      <c r="W1389" s="582"/>
      <c r="X1389" s="548">
        <v>25</v>
      </c>
      <c r="Y1389" s="368">
        <f t="shared" si="272"/>
        <v>3625</v>
      </c>
      <c r="Z1389" s="548"/>
      <c r="AA1389" s="582"/>
      <c r="AB1389" s="548"/>
      <c r="AC1389" s="582"/>
      <c r="AD1389" s="548"/>
      <c r="AE1389" s="582"/>
      <c r="AF1389" s="548"/>
      <c r="AG1389" s="582"/>
      <c r="AH1389" s="548"/>
      <c r="AI1389" s="582"/>
    </row>
    <row r="1390" spans="2:35" ht="22.5">
      <c r="B1390" s="437"/>
      <c r="C1390" s="715" t="s">
        <v>3600</v>
      </c>
      <c r="D1390" s="360"/>
      <c r="E1390" s="925">
        <v>50</v>
      </c>
      <c r="F1390" s="716" t="s">
        <v>26</v>
      </c>
      <c r="G1390" s="360" t="s">
        <v>3256</v>
      </c>
      <c r="H1390" s="360"/>
      <c r="I1390" s="363" t="s">
        <v>2559</v>
      </c>
      <c r="J1390" s="580">
        <v>134</v>
      </c>
      <c r="K1390" s="326">
        <f t="shared" si="270"/>
        <v>6700</v>
      </c>
      <c r="L1390" s="376"/>
      <c r="M1390" s="580"/>
      <c r="N1390" s="376"/>
      <c r="O1390" s="582"/>
      <c r="P1390" s="548"/>
      <c r="Q1390" s="582"/>
      <c r="R1390" s="548">
        <v>25</v>
      </c>
      <c r="S1390" s="582">
        <f t="shared" si="271"/>
        <v>3350</v>
      </c>
      <c r="T1390" s="548"/>
      <c r="U1390" s="582"/>
      <c r="V1390" s="548"/>
      <c r="W1390" s="582"/>
      <c r="X1390" s="548">
        <v>25</v>
      </c>
      <c r="Y1390" s="368">
        <f t="shared" si="272"/>
        <v>3350</v>
      </c>
      <c r="Z1390" s="548"/>
      <c r="AA1390" s="582"/>
      <c r="AB1390" s="548"/>
      <c r="AC1390" s="582"/>
      <c r="AD1390" s="548"/>
      <c r="AE1390" s="582"/>
      <c r="AF1390" s="548"/>
      <c r="AG1390" s="582"/>
      <c r="AH1390" s="548"/>
      <c r="AI1390" s="582"/>
    </row>
    <row r="1391" spans="2:35" ht="22.5">
      <c r="B1391" s="437"/>
      <c r="C1391" s="715" t="s">
        <v>3601</v>
      </c>
      <c r="D1391" s="360"/>
      <c r="E1391" s="925">
        <v>25</v>
      </c>
      <c r="F1391" s="716" t="s">
        <v>26</v>
      </c>
      <c r="G1391" s="360" t="s">
        <v>3256</v>
      </c>
      <c r="H1391" s="360"/>
      <c r="I1391" s="363" t="s">
        <v>2559</v>
      </c>
      <c r="J1391" s="580">
        <v>1367</v>
      </c>
      <c r="K1391" s="326">
        <f t="shared" si="270"/>
        <v>34175</v>
      </c>
      <c r="L1391" s="376"/>
      <c r="M1391" s="580"/>
      <c r="N1391" s="376"/>
      <c r="O1391" s="582"/>
      <c r="P1391" s="548"/>
      <c r="Q1391" s="582"/>
      <c r="R1391" s="548">
        <v>12</v>
      </c>
      <c r="S1391" s="582">
        <f t="shared" si="271"/>
        <v>16404</v>
      </c>
      <c r="T1391" s="548"/>
      <c r="U1391" s="582"/>
      <c r="V1391" s="548"/>
      <c r="W1391" s="582"/>
      <c r="X1391" s="548">
        <v>13</v>
      </c>
      <c r="Y1391" s="368">
        <f t="shared" si="272"/>
        <v>17771</v>
      </c>
      <c r="Z1391" s="548"/>
      <c r="AA1391" s="582"/>
      <c r="AB1391" s="548"/>
      <c r="AC1391" s="582"/>
      <c r="AD1391" s="548"/>
      <c r="AE1391" s="582"/>
      <c r="AF1391" s="548"/>
      <c r="AG1391" s="582"/>
      <c r="AH1391" s="548"/>
      <c r="AI1391" s="582"/>
    </row>
    <row r="1392" spans="2:35" ht="22.5">
      <c r="B1392" s="437"/>
      <c r="C1392" s="715" t="s">
        <v>3602</v>
      </c>
      <c r="D1392" s="360"/>
      <c r="E1392" s="925">
        <v>5</v>
      </c>
      <c r="F1392" s="716" t="s">
        <v>1187</v>
      </c>
      <c r="G1392" s="360" t="s">
        <v>3256</v>
      </c>
      <c r="H1392" s="360"/>
      <c r="I1392" s="363" t="s">
        <v>2559</v>
      </c>
      <c r="J1392" s="580">
        <v>122</v>
      </c>
      <c r="K1392" s="326">
        <f t="shared" si="270"/>
        <v>610</v>
      </c>
      <c r="L1392" s="376"/>
      <c r="M1392" s="580"/>
      <c r="N1392" s="376"/>
      <c r="O1392" s="582"/>
      <c r="P1392" s="548"/>
      <c r="Q1392" s="582"/>
      <c r="R1392" s="548">
        <v>2</v>
      </c>
      <c r="S1392" s="582">
        <f t="shared" si="271"/>
        <v>244</v>
      </c>
      <c r="T1392" s="548"/>
      <c r="U1392" s="582"/>
      <c r="V1392" s="548"/>
      <c r="W1392" s="582"/>
      <c r="X1392" s="548">
        <v>3</v>
      </c>
      <c r="Y1392" s="368">
        <f t="shared" si="272"/>
        <v>366</v>
      </c>
      <c r="Z1392" s="548"/>
      <c r="AA1392" s="582"/>
      <c r="AB1392" s="548"/>
      <c r="AC1392" s="582"/>
      <c r="AD1392" s="548"/>
      <c r="AE1392" s="582"/>
      <c r="AF1392" s="548"/>
      <c r="AG1392" s="582"/>
      <c r="AH1392" s="548"/>
      <c r="AI1392" s="582"/>
    </row>
    <row r="1393" spans="2:35" ht="22.5">
      <c r="B1393" s="437"/>
      <c r="C1393" s="715" t="s">
        <v>3603</v>
      </c>
      <c r="D1393" s="360"/>
      <c r="E1393" s="925">
        <v>5</v>
      </c>
      <c r="F1393" s="716" t="s">
        <v>26</v>
      </c>
      <c r="G1393" s="360" t="s">
        <v>3256</v>
      </c>
      <c r="H1393" s="360"/>
      <c r="I1393" s="363" t="s">
        <v>2559</v>
      </c>
      <c r="J1393" s="580">
        <v>219</v>
      </c>
      <c r="K1393" s="326">
        <f t="shared" si="270"/>
        <v>1095</v>
      </c>
      <c r="L1393" s="376"/>
      <c r="M1393" s="580"/>
      <c r="N1393" s="376"/>
      <c r="O1393" s="582"/>
      <c r="P1393" s="548"/>
      <c r="Q1393" s="582"/>
      <c r="R1393" s="548">
        <v>2</v>
      </c>
      <c r="S1393" s="582">
        <f t="shared" si="271"/>
        <v>438</v>
      </c>
      <c r="T1393" s="548"/>
      <c r="U1393" s="582"/>
      <c r="V1393" s="548"/>
      <c r="W1393" s="582"/>
      <c r="X1393" s="548">
        <v>3</v>
      </c>
      <c r="Y1393" s="368">
        <f t="shared" si="272"/>
        <v>657</v>
      </c>
      <c r="Z1393" s="548"/>
      <c r="AA1393" s="582"/>
      <c r="AB1393" s="548"/>
      <c r="AC1393" s="582"/>
      <c r="AD1393" s="548"/>
      <c r="AE1393" s="582"/>
      <c r="AF1393" s="548"/>
      <c r="AG1393" s="582"/>
      <c r="AH1393" s="548"/>
      <c r="AI1393" s="582"/>
    </row>
    <row r="1394" spans="2:35" ht="22.5">
      <c r="B1394" s="437"/>
      <c r="C1394" s="717" t="s">
        <v>3604</v>
      </c>
      <c r="D1394" s="360"/>
      <c r="E1394" s="925">
        <v>10</v>
      </c>
      <c r="F1394" s="716" t="s">
        <v>26</v>
      </c>
      <c r="G1394" s="360" t="s">
        <v>3256</v>
      </c>
      <c r="H1394" s="360"/>
      <c r="I1394" s="363" t="s">
        <v>2559</v>
      </c>
      <c r="J1394" s="580">
        <v>36</v>
      </c>
      <c r="K1394" s="326">
        <f t="shared" si="270"/>
        <v>360</v>
      </c>
      <c r="L1394" s="376"/>
      <c r="M1394" s="580"/>
      <c r="N1394" s="376"/>
      <c r="O1394" s="582"/>
      <c r="P1394" s="548"/>
      <c r="Q1394" s="582"/>
      <c r="R1394" s="548">
        <v>5</v>
      </c>
      <c r="S1394" s="582">
        <f t="shared" si="271"/>
        <v>180</v>
      </c>
      <c r="T1394" s="548"/>
      <c r="U1394" s="582"/>
      <c r="V1394" s="548"/>
      <c r="W1394" s="582"/>
      <c r="X1394" s="548">
        <v>5</v>
      </c>
      <c r="Y1394" s="368">
        <f t="shared" si="272"/>
        <v>180</v>
      </c>
      <c r="Z1394" s="548"/>
      <c r="AA1394" s="582"/>
      <c r="AB1394" s="548"/>
      <c r="AC1394" s="582"/>
      <c r="AD1394" s="548"/>
      <c r="AE1394" s="582"/>
      <c r="AF1394" s="548"/>
      <c r="AG1394" s="582"/>
      <c r="AH1394" s="548"/>
      <c r="AI1394" s="582"/>
    </row>
    <row r="1395" spans="2:35">
      <c r="B1395" s="437"/>
      <c r="C1395" s="718" t="s">
        <v>3605</v>
      </c>
      <c r="D1395" s="575"/>
      <c r="E1395" s="917"/>
      <c r="F1395" s="575"/>
      <c r="G1395" s="360"/>
      <c r="H1395" s="575"/>
      <c r="I1395" s="521"/>
      <c r="J1395" s="580"/>
      <c r="K1395" s="719"/>
      <c r="L1395" s="602"/>
      <c r="M1395" s="619"/>
      <c r="N1395" s="602"/>
      <c r="O1395" s="619"/>
      <c r="P1395" s="602"/>
      <c r="Q1395" s="619"/>
      <c r="R1395" s="602"/>
      <c r="S1395" s="582">
        <f t="shared" si="271"/>
        <v>0</v>
      </c>
      <c r="T1395" s="602"/>
      <c r="U1395" s="619"/>
      <c r="V1395" s="602"/>
      <c r="W1395" s="619"/>
      <c r="X1395" s="602"/>
      <c r="Y1395" s="368">
        <f t="shared" si="272"/>
        <v>0</v>
      </c>
      <c r="Z1395" s="602"/>
      <c r="AA1395" s="619"/>
      <c r="AB1395" s="602"/>
      <c r="AC1395" s="619"/>
      <c r="AD1395" s="602"/>
      <c r="AE1395" s="619"/>
      <c r="AF1395" s="602"/>
      <c r="AG1395" s="619"/>
      <c r="AH1395" s="602"/>
      <c r="AI1395" s="619"/>
    </row>
    <row r="1396" spans="2:35" ht="22.5">
      <c r="B1396" s="437"/>
      <c r="C1396" s="359" t="s">
        <v>3606</v>
      </c>
      <c r="D1396" s="360"/>
      <c r="E1396" s="925">
        <v>50</v>
      </c>
      <c r="F1396" s="360" t="s">
        <v>1048</v>
      </c>
      <c r="G1396" s="360" t="s">
        <v>3256</v>
      </c>
      <c r="H1396" s="360"/>
      <c r="I1396" s="363" t="s">
        <v>2559</v>
      </c>
      <c r="J1396" s="580">
        <v>44</v>
      </c>
      <c r="K1396" s="326">
        <f t="shared" ref="K1396:K1427" si="273">J1396*E1396</f>
        <v>2200</v>
      </c>
      <c r="L1396" s="376"/>
      <c r="M1396" s="580"/>
      <c r="N1396" s="376"/>
      <c r="O1396" s="580"/>
      <c r="P1396" s="548"/>
      <c r="Q1396" s="580"/>
      <c r="R1396" s="548">
        <v>25</v>
      </c>
      <c r="S1396" s="582">
        <f t="shared" si="271"/>
        <v>1100</v>
      </c>
      <c r="T1396" s="376"/>
      <c r="U1396" s="580"/>
      <c r="V1396" s="376"/>
      <c r="W1396" s="580"/>
      <c r="X1396" s="548">
        <v>25</v>
      </c>
      <c r="Y1396" s="368">
        <f t="shared" si="272"/>
        <v>1100</v>
      </c>
      <c r="Z1396" s="376"/>
      <c r="AA1396" s="580"/>
      <c r="AB1396" s="376"/>
      <c r="AC1396" s="580"/>
      <c r="AD1396" s="376"/>
      <c r="AE1396" s="580"/>
      <c r="AF1396" s="376"/>
      <c r="AG1396" s="580"/>
      <c r="AH1396" s="376"/>
      <c r="AI1396" s="580"/>
    </row>
    <row r="1397" spans="2:35" ht="22.5">
      <c r="B1397" s="437"/>
      <c r="C1397" s="359" t="s">
        <v>3607</v>
      </c>
      <c r="D1397" s="360"/>
      <c r="E1397" s="925">
        <v>200</v>
      </c>
      <c r="F1397" s="360" t="s">
        <v>108</v>
      </c>
      <c r="G1397" s="360" t="s">
        <v>3256</v>
      </c>
      <c r="H1397" s="360"/>
      <c r="I1397" s="363" t="s">
        <v>2559</v>
      </c>
      <c r="J1397" s="580">
        <v>36.979999999999997</v>
      </c>
      <c r="K1397" s="326">
        <f t="shared" si="273"/>
        <v>7395.9999999999991</v>
      </c>
      <c r="L1397" s="376"/>
      <c r="M1397" s="580"/>
      <c r="N1397" s="376"/>
      <c r="O1397" s="580"/>
      <c r="P1397" s="548"/>
      <c r="Q1397" s="580"/>
      <c r="R1397" s="548">
        <v>100</v>
      </c>
      <c r="S1397" s="582">
        <f t="shared" si="271"/>
        <v>3697.9999999999995</v>
      </c>
      <c r="T1397" s="376"/>
      <c r="U1397" s="580"/>
      <c r="V1397" s="376"/>
      <c r="W1397" s="580"/>
      <c r="X1397" s="548">
        <v>100</v>
      </c>
      <c r="Y1397" s="368">
        <f t="shared" si="272"/>
        <v>3697.9999999999995</v>
      </c>
      <c r="Z1397" s="376"/>
      <c r="AA1397" s="580"/>
      <c r="AB1397" s="376"/>
      <c r="AC1397" s="580"/>
      <c r="AD1397" s="376"/>
      <c r="AE1397" s="580"/>
      <c r="AF1397" s="376"/>
      <c r="AG1397" s="580"/>
      <c r="AH1397" s="376"/>
      <c r="AI1397" s="580"/>
    </row>
    <row r="1398" spans="2:35" ht="22.5">
      <c r="B1398" s="437"/>
      <c r="C1398" s="359" t="s">
        <v>3608</v>
      </c>
      <c r="D1398" s="360"/>
      <c r="E1398" s="925">
        <v>9</v>
      </c>
      <c r="F1398" s="360" t="s">
        <v>3609</v>
      </c>
      <c r="G1398" s="360" t="s">
        <v>3256</v>
      </c>
      <c r="H1398" s="360"/>
      <c r="I1398" s="363" t="s">
        <v>2559</v>
      </c>
      <c r="J1398" s="580">
        <v>1096</v>
      </c>
      <c r="K1398" s="326">
        <f t="shared" si="273"/>
        <v>9864</v>
      </c>
      <c r="L1398" s="376"/>
      <c r="M1398" s="580"/>
      <c r="N1398" s="376"/>
      <c r="O1398" s="580"/>
      <c r="P1398" s="548"/>
      <c r="Q1398" s="580"/>
      <c r="R1398" s="548">
        <v>9</v>
      </c>
      <c r="S1398" s="582">
        <f t="shared" si="271"/>
        <v>9864</v>
      </c>
      <c r="T1398" s="376"/>
      <c r="U1398" s="580"/>
      <c r="V1398" s="376"/>
      <c r="W1398" s="580"/>
      <c r="X1398" s="548">
        <v>0</v>
      </c>
      <c r="Y1398" s="368">
        <f t="shared" si="272"/>
        <v>0</v>
      </c>
      <c r="Z1398" s="376"/>
      <c r="AA1398" s="580"/>
      <c r="AB1398" s="376"/>
      <c r="AC1398" s="580"/>
      <c r="AD1398" s="376"/>
      <c r="AE1398" s="580"/>
      <c r="AF1398" s="376"/>
      <c r="AG1398" s="580"/>
      <c r="AH1398" s="376"/>
      <c r="AI1398" s="580"/>
    </row>
    <row r="1399" spans="2:35" ht="22.5">
      <c r="B1399" s="437"/>
      <c r="C1399" s="359" t="s">
        <v>3610</v>
      </c>
      <c r="D1399" s="360"/>
      <c r="E1399" s="925">
        <v>10</v>
      </c>
      <c r="F1399" s="360" t="s">
        <v>3609</v>
      </c>
      <c r="G1399" s="360" t="s">
        <v>3256</v>
      </c>
      <c r="H1399" s="360"/>
      <c r="I1399" s="363" t="s">
        <v>2559</v>
      </c>
      <c r="J1399" s="580">
        <v>66</v>
      </c>
      <c r="K1399" s="326">
        <f t="shared" si="273"/>
        <v>660</v>
      </c>
      <c r="L1399" s="376"/>
      <c r="M1399" s="580"/>
      <c r="N1399" s="376"/>
      <c r="O1399" s="580"/>
      <c r="P1399" s="548"/>
      <c r="Q1399" s="580"/>
      <c r="R1399" s="548">
        <v>5</v>
      </c>
      <c r="S1399" s="582">
        <f t="shared" si="271"/>
        <v>330</v>
      </c>
      <c r="T1399" s="376"/>
      <c r="U1399" s="580"/>
      <c r="V1399" s="376"/>
      <c r="W1399" s="580"/>
      <c r="X1399" s="548">
        <v>5</v>
      </c>
      <c r="Y1399" s="368">
        <f t="shared" si="272"/>
        <v>330</v>
      </c>
      <c r="Z1399" s="376"/>
      <c r="AA1399" s="580"/>
      <c r="AB1399" s="376"/>
      <c r="AC1399" s="580"/>
      <c r="AD1399" s="376"/>
      <c r="AE1399" s="580"/>
      <c r="AF1399" s="376"/>
      <c r="AG1399" s="580"/>
      <c r="AH1399" s="376"/>
      <c r="AI1399" s="580"/>
    </row>
    <row r="1400" spans="2:35" ht="22.5">
      <c r="B1400" s="437"/>
      <c r="C1400" s="359" t="s">
        <v>3611</v>
      </c>
      <c r="D1400" s="360"/>
      <c r="E1400" s="925">
        <v>10</v>
      </c>
      <c r="F1400" s="360" t="s">
        <v>1048</v>
      </c>
      <c r="G1400" s="360" t="s">
        <v>3256</v>
      </c>
      <c r="H1400" s="360"/>
      <c r="I1400" s="363" t="s">
        <v>2559</v>
      </c>
      <c r="J1400" s="580">
        <v>182</v>
      </c>
      <c r="K1400" s="326">
        <f t="shared" si="273"/>
        <v>1820</v>
      </c>
      <c r="L1400" s="376"/>
      <c r="M1400" s="580"/>
      <c r="N1400" s="376"/>
      <c r="O1400" s="580"/>
      <c r="P1400" s="548"/>
      <c r="Q1400" s="580"/>
      <c r="R1400" s="548">
        <v>5</v>
      </c>
      <c r="S1400" s="582">
        <f t="shared" si="271"/>
        <v>910</v>
      </c>
      <c r="T1400" s="376"/>
      <c r="U1400" s="580"/>
      <c r="V1400" s="376"/>
      <c r="W1400" s="580"/>
      <c r="X1400" s="548">
        <v>5</v>
      </c>
      <c r="Y1400" s="368">
        <f t="shared" si="272"/>
        <v>910</v>
      </c>
      <c r="Z1400" s="376"/>
      <c r="AA1400" s="580"/>
      <c r="AB1400" s="376"/>
      <c r="AC1400" s="580"/>
      <c r="AD1400" s="376"/>
      <c r="AE1400" s="580"/>
      <c r="AF1400" s="376"/>
      <c r="AG1400" s="580"/>
      <c r="AH1400" s="376"/>
      <c r="AI1400" s="580"/>
    </row>
    <row r="1401" spans="2:35" ht="22.5">
      <c r="B1401" s="437"/>
      <c r="C1401" s="359" t="s">
        <v>3612</v>
      </c>
      <c r="D1401" s="360"/>
      <c r="E1401" s="925">
        <v>10</v>
      </c>
      <c r="F1401" s="360" t="s">
        <v>1048</v>
      </c>
      <c r="G1401" s="360" t="s">
        <v>3256</v>
      </c>
      <c r="H1401" s="360"/>
      <c r="I1401" s="363" t="s">
        <v>2559</v>
      </c>
      <c r="J1401" s="580">
        <v>182</v>
      </c>
      <c r="K1401" s="326">
        <f t="shared" si="273"/>
        <v>1820</v>
      </c>
      <c r="L1401" s="376"/>
      <c r="M1401" s="580"/>
      <c r="N1401" s="376"/>
      <c r="O1401" s="580"/>
      <c r="P1401" s="548"/>
      <c r="Q1401" s="580"/>
      <c r="R1401" s="548">
        <v>5</v>
      </c>
      <c r="S1401" s="582">
        <f t="shared" si="271"/>
        <v>910</v>
      </c>
      <c r="T1401" s="376"/>
      <c r="U1401" s="580"/>
      <c r="V1401" s="376"/>
      <c r="W1401" s="580"/>
      <c r="X1401" s="548">
        <v>5</v>
      </c>
      <c r="Y1401" s="368">
        <f t="shared" si="272"/>
        <v>910</v>
      </c>
      <c r="Z1401" s="376"/>
      <c r="AA1401" s="580"/>
      <c r="AB1401" s="376"/>
      <c r="AC1401" s="580"/>
      <c r="AD1401" s="376"/>
      <c r="AE1401" s="580"/>
      <c r="AF1401" s="376"/>
      <c r="AG1401" s="580"/>
      <c r="AH1401" s="376"/>
      <c r="AI1401" s="580"/>
    </row>
    <row r="1402" spans="2:35" ht="22.5">
      <c r="B1402" s="437"/>
      <c r="C1402" s="359" t="s">
        <v>3613</v>
      </c>
      <c r="D1402" s="360"/>
      <c r="E1402" s="925">
        <v>5</v>
      </c>
      <c r="F1402" s="360" t="s">
        <v>1048</v>
      </c>
      <c r="G1402" s="360" t="s">
        <v>3256</v>
      </c>
      <c r="H1402" s="360"/>
      <c r="I1402" s="363" t="s">
        <v>2559</v>
      </c>
      <c r="J1402" s="580">
        <v>80</v>
      </c>
      <c r="K1402" s="326">
        <f t="shared" si="273"/>
        <v>400</v>
      </c>
      <c r="L1402" s="376"/>
      <c r="M1402" s="580"/>
      <c r="N1402" s="376"/>
      <c r="O1402" s="580"/>
      <c r="P1402" s="548"/>
      <c r="Q1402" s="580"/>
      <c r="R1402" s="548">
        <v>3</v>
      </c>
      <c r="S1402" s="582">
        <f t="shared" si="271"/>
        <v>240</v>
      </c>
      <c r="T1402" s="376"/>
      <c r="U1402" s="580"/>
      <c r="V1402" s="376"/>
      <c r="W1402" s="580"/>
      <c r="X1402" s="548">
        <v>2</v>
      </c>
      <c r="Y1402" s="368">
        <f t="shared" si="272"/>
        <v>160</v>
      </c>
      <c r="Z1402" s="376"/>
      <c r="AA1402" s="580"/>
      <c r="AB1402" s="376"/>
      <c r="AC1402" s="580"/>
      <c r="AD1402" s="376"/>
      <c r="AE1402" s="580"/>
      <c r="AF1402" s="376"/>
      <c r="AG1402" s="580"/>
      <c r="AH1402" s="376"/>
      <c r="AI1402" s="580"/>
    </row>
    <row r="1403" spans="2:35" ht="22.5">
      <c r="B1403" s="437"/>
      <c r="C1403" s="359" t="s">
        <v>3614</v>
      </c>
      <c r="D1403" s="360"/>
      <c r="E1403" s="925">
        <v>8</v>
      </c>
      <c r="F1403" s="360" t="s">
        <v>1048</v>
      </c>
      <c r="G1403" s="360" t="s">
        <v>3256</v>
      </c>
      <c r="H1403" s="360"/>
      <c r="I1403" s="363" t="s">
        <v>2559</v>
      </c>
      <c r="J1403" s="580">
        <v>271</v>
      </c>
      <c r="K1403" s="326">
        <f t="shared" si="273"/>
        <v>2168</v>
      </c>
      <c r="L1403" s="376"/>
      <c r="M1403" s="580"/>
      <c r="N1403" s="376"/>
      <c r="O1403" s="580"/>
      <c r="P1403" s="548"/>
      <c r="Q1403" s="580"/>
      <c r="R1403" s="548">
        <v>4</v>
      </c>
      <c r="S1403" s="582">
        <f t="shared" si="271"/>
        <v>1084</v>
      </c>
      <c r="T1403" s="376"/>
      <c r="U1403" s="580"/>
      <c r="V1403" s="376"/>
      <c r="W1403" s="580"/>
      <c r="X1403" s="548">
        <v>4</v>
      </c>
      <c r="Y1403" s="368">
        <f t="shared" si="272"/>
        <v>1084</v>
      </c>
      <c r="Z1403" s="376"/>
      <c r="AA1403" s="580"/>
      <c r="AB1403" s="376"/>
      <c r="AC1403" s="580"/>
      <c r="AD1403" s="376"/>
      <c r="AE1403" s="580"/>
      <c r="AF1403" s="376"/>
      <c r="AG1403" s="580"/>
      <c r="AH1403" s="376"/>
      <c r="AI1403" s="580"/>
    </row>
    <row r="1404" spans="2:35" ht="22.5">
      <c r="B1404" s="437"/>
      <c r="C1404" s="359" t="s">
        <v>3615</v>
      </c>
      <c r="D1404" s="360"/>
      <c r="E1404" s="925">
        <v>8</v>
      </c>
      <c r="F1404" s="360" t="s">
        <v>1048</v>
      </c>
      <c r="G1404" s="360" t="s">
        <v>3256</v>
      </c>
      <c r="H1404" s="360"/>
      <c r="I1404" s="363" t="s">
        <v>2559</v>
      </c>
      <c r="J1404" s="580">
        <v>271</v>
      </c>
      <c r="K1404" s="326">
        <f t="shared" si="273"/>
        <v>2168</v>
      </c>
      <c r="L1404" s="376"/>
      <c r="M1404" s="580"/>
      <c r="N1404" s="376"/>
      <c r="O1404" s="580"/>
      <c r="P1404" s="548"/>
      <c r="Q1404" s="580"/>
      <c r="R1404" s="548">
        <v>4</v>
      </c>
      <c r="S1404" s="582">
        <f t="shared" si="271"/>
        <v>1084</v>
      </c>
      <c r="T1404" s="376"/>
      <c r="U1404" s="580"/>
      <c r="V1404" s="376"/>
      <c r="W1404" s="580"/>
      <c r="X1404" s="548">
        <v>4</v>
      </c>
      <c r="Y1404" s="368">
        <f t="shared" si="272"/>
        <v>1084</v>
      </c>
      <c r="Z1404" s="376"/>
      <c r="AA1404" s="580"/>
      <c r="AB1404" s="376"/>
      <c r="AC1404" s="580"/>
      <c r="AD1404" s="376"/>
      <c r="AE1404" s="580"/>
      <c r="AF1404" s="376"/>
      <c r="AG1404" s="580"/>
      <c r="AH1404" s="376"/>
      <c r="AI1404" s="580"/>
    </row>
    <row r="1405" spans="2:35" ht="22.5">
      <c r="B1405" s="437"/>
      <c r="C1405" s="359" t="s">
        <v>3616</v>
      </c>
      <c r="D1405" s="360"/>
      <c r="E1405" s="925">
        <v>8</v>
      </c>
      <c r="F1405" s="360" t="s">
        <v>1048</v>
      </c>
      <c r="G1405" s="360" t="s">
        <v>3256</v>
      </c>
      <c r="H1405" s="360"/>
      <c r="I1405" s="363" t="s">
        <v>2559</v>
      </c>
      <c r="J1405" s="580">
        <v>271</v>
      </c>
      <c r="K1405" s="326">
        <f t="shared" si="273"/>
        <v>2168</v>
      </c>
      <c r="L1405" s="376"/>
      <c r="M1405" s="580"/>
      <c r="N1405" s="376"/>
      <c r="O1405" s="580"/>
      <c r="P1405" s="548"/>
      <c r="Q1405" s="580"/>
      <c r="R1405" s="548">
        <v>4</v>
      </c>
      <c r="S1405" s="582">
        <f t="shared" si="271"/>
        <v>1084</v>
      </c>
      <c r="T1405" s="376"/>
      <c r="U1405" s="580"/>
      <c r="V1405" s="376"/>
      <c r="W1405" s="580"/>
      <c r="X1405" s="548">
        <v>4</v>
      </c>
      <c r="Y1405" s="368">
        <f t="shared" si="272"/>
        <v>1084</v>
      </c>
      <c r="Z1405" s="376"/>
      <c r="AA1405" s="580"/>
      <c r="AB1405" s="376"/>
      <c r="AC1405" s="580"/>
      <c r="AD1405" s="376"/>
      <c r="AE1405" s="580"/>
      <c r="AF1405" s="376"/>
      <c r="AG1405" s="580"/>
      <c r="AH1405" s="376"/>
      <c r="AI1405" s="580"/>
    </row>
    <row r="1406" spans="2:35" ht="22.5">
      <c r="B1406" s="437"/>
      <c r="C1406" s="359" t="s">
        <v>3617</v>
      </c>
      <c r="D1406" s="360"/>
      <c r="E1406" s="925">
        <v>11</v>
      </c>
      <c r="F1406" s="360" t="s">
        <v>397</v>
      </c>
      <c r="G1406" s="360" t="s">
        <v>3256</v>
      </c>
      <c r="H1406" s="360"/>
      <c r="I1406" s="363" t="s">
        <v>2559</v>
      </c>
      <c r="J1406" s="580">
        <v>29</v>
      </c>
      <c r="K1406" s="326">
        <f t="shared" si="273"/>
        <v>319</v>
      </c>
      <c r="L1406" s="376"/>
      <c r="M1406" s="580"/>
      <c r="N1406" s="376"/>
      <c r="O1406" s="580"/>
      <c r="P1406" s="548"/>
      <c r="Q1406" s="580"/>
      <c r="R1406" s="548">
        <v>5</v>
      </c>
      <c r="S1406" s="582">
        <f t="shared" si="271"/>
        <v>145</v>
      </c>
      <c r="T1406" s="376"/>
      <c r="U1406" s="580"/>
      <c r="V1406" s="376"/>
      <c r="W1406" s="580"/>
      <c r="X1406" s="548">
        <v>6</v>
      </c>
      <c r="Y1406" s="368">
        <f t="shared" si="272"/>
        <v>174</v>
      </c>
      <c r="Z1406" s="376"/>
      <c r="AA1406" s="580"/>
      <c r="AB1406" s="376"/>
      <c r="AC1406" s="580"/>
      <c r="AD1406" s="376"/>
      <c r="AE1406" s="580"/>
      <c r="AF1406" s="376"/>
      <c r="AG1406" s="580"/>
      <c r="AH1406" s="376"/>
      <c r="AI1406" s="580"/>
    </row>
    <row r="1407" spans="2:35" ht="22.5">
      <c r="B1407" s="437"/>
      <c r="C1407" s="359" t="s">
        <v>3618</v>
      </c>
      <c r="D1407" s="360"/>
      <c r="E1407" s="925">
        <v>10</v>
      </c>
      <c r="F1407" s="360" t="s">
        <v>1048</v>
      </c>
      <c r="G1407" s="360" t="s">
        <v>3256</v>
      </c>
      <c r="H1407" s="360"/>
      <c r="I1407" s="363" t="s">
        <v>2559</v>
      </c>
      <c r="J1407" s="580">
        <v>1155</v>
      </c>
      <c r="K1407" s="326">
        <f t="shared" si="273"/>
        <v>11550</v>
      </c>
      <c r="L1407" s="376"/>
      <c r="M1407" s="580"/>
      <c r="N1407" s="376"/>
      <c r="O1407" s="580"/>
      <c r="P1407" s="548"/>
      <c r="Q1407" s="580"/>
      <c r="R1407" s="548">
        <v>5</v>
      </c>
      <c r="S1407" s="582">
        <f t="shared" si="271"/>
        <v>5775</v>
      </c>
      <c r="T1407" s="376"/>
      <c r="U1407" s="580"/>
      <c r="V1407" s="376"/>
      <c r="W1407" s="580"/>
      <c r="X1407" s="548">
        <v>5</v>
      </c>
      <c r="Y1407" s="368">
        <f t="shared" si="272"/>
        <v>5775</v>
      </c>
      <c r="Z1407" s="376"/>
      <c r="AA1407" s="580"/>
      <c r="AB1407" s="376"/>
      <c r="AC1407" s="580"/>
      <c r="AD1407" s="376"/>
      <c r="AE1407" s="580"/>
      <c r="AF1407" s="376"/>
      <c r="AG1407" s="580"/>
      <c r="AH1407" s="376"/>
      <c r="AI1407" s="580"/>
    </row>
    <row r="1408" spans="2:35" ht="22.5">
      <c r="B1408" s="437"/>
      <c r="C1408" s="359" t="s">
        <v>3619</v>
      </c>
      <c r="D1408" s="360"/>
      <c r="E1408" s="925">
        <v>10</v>
      </c>
      <c r="F1408" s="360" t="s">
        <v>1048</v>
      </c>
      <c r="G1408" s="360" t="s">
        <v>3256</v>
      </c>
      <c r="H1408" s="360"/>
      <c r="I1408" s="363" t="s">
        <v>2559</v>
      </c>
      <c r="J1408" s="580">
        <v>874</v>
      </c>
      <c r="K1408" s="326">
        <f t="shared" si="273"/>
        <v>8740</v>
      </c>
      <c r="L1408" s="376"/>
      <c r="M1408" s="580"/>
      <c r="N1408" s="376"/>
      <c r="O1408" s="580"/>
      <c r="P1408" s="548"/>
      <c r="Q1408" s="580"/>
      <c r="R1408" s="548">
        <v>5</v>
      </c>
      <c r="S1408" s="582">
        <f t="shared" si="271"/>
        <v>4370</v>
      </c>
      <c r="T1408" s="376"/>
      <c r="U1408" s="580"/>
      <c r="V1408" s="376"/>
      <c r="W1408" s="580"/>
      <c r="X1408" s="548">
        <v>5</v>
      </c>
      <c r="Y1408" s="368">
        <f t="shared" si="272"/>
        <v>4370</v>
      </c>
      <c r="Z1408" s="376"/>
      <c r="AA1408" s="580"/>
      <c r="AB1408" s="376"/>
      <c r="AC1408" s="580"/>
      <c r="AD1408" s="376"/>
      <c r="AE1408" s="580"/>
      <c r="AF1408" s="376"/>
      <c r="AG1408" s="580"/>
      <c r="AH1408" s="376"/>
      <c r="AI1408" s="580"/>
    </row>
    <row r="1409" spans="2:35" ht="22.5">
      <c r="B1409" s="437"/>
      <c r="C1409" s="359" t="s">
        <v>3620</v>
      </c>
      <c r="D1409" s="360"/>
      <c r="E1409" s="925">
        <v>10</v>
      </c>
      <c r="F1409" s="360" t="s">
        <v>1048</v>
      </c>
      <c r="G1409" s="360" t="s">
        <v>3256</v>
      </c>
      <c r="H1409" s="360"/>
      <c r="I1409" s="363" t="s">
        <v>2559</v>
      </c>
      <c r="J1409" s="580">
        <v>874</v>
      </c>
      <c r="K1409" s="326">
        <f t="shared" si="273"/>
        <v>8740</v>
      </c>
      <c r="L1409" s="376"/>
      <c r="M1409" s="580"/>
      <c r="N1409" s="376"/>
      <c r="O1409" s="580"/>
      <c r="P1409" s="548"/>
      <c r="Q1409" s="580"/>
      <c r="R1409" s="548">
        <v>5</v>
      </c>
      <c r="S1409" s="582">
        <f t="shared" si="271"/>
        <v>4370</v>
      </c>
      <c r="T1409" s="376"/>
      <c r="U1409" s="580"/>
      <c r="V1409" s="376"/>
      <c r="W1409" s="580"/>
      <c r="X1409" s="548">
        <v>5</v>
      </c>
      <c r="Y1409" s="368">
        <f t="shared" si="272"/>
        <v>4370</v>
      </c>
      <c r="Z1409" s="376"/>
      <c r="AA1409" s="580"/>
      <c r="AB1409" s="376"/>
      <c r="AC1409" s="580"/>
      <c r="AD1409" s="376"/>
      <c r="AE1409" s="580"/>
      <c r="AF1409" s="376"/>
      <c r="AG1409" s="580"/>
      <c r="AH1409" s="376"/>
      <c r="AI1409" s="580"/>
    </row>
    <row r="1410" spans="2:35" ht="22.5">
      <c r="B1410" s="437"/>
      <c r="C1410" s="359" t="s">
        <v>3621</v>
      </c>
      <c r="D1410" s="360"/>
      <c r="E1410" s="925">
        <v>1</v>
      </c>
      <c r="F1410" s="360" t="s">
        <v>1048</v>
      </c>
      <c r="G1410" s="360" t="s">
        <v>3256</v>
      </c>
      <c r="H1410" s="360"/>
      <c r="I1410" s="363" t="s">
        <v>2559</v>
      </c>
      <c r="J1410" s="580">
        <v>800</v>
      </c>
      <c r="K1410" s="326">
        <f t="shared" si="273"/>
        <v>800</v>
      </c>
      <c r="L1410" s="376"/>
      <c r="M1410" s="580"/>
      <c r="N1410" s="376"/>
      <c r="O1410" s="580"/>
      <c r="P1410" s="376"/>
      <c r="Q1410" s="580"/>
      <c r="R1410" s="376">
        <v>1</v>
      </c>
      <c r="S1410" s="582">
        <f t="shared" si="271"/>
        <v>800</v>
      </c>
      <c r="T1410" s="376"/>
      <c r="U1410" s="580"/>
      <c r="V1410" s="376"/>
      <c r="W1410" s="580"/>
      <c r="X1410" s="376"/>
      <c r="Y1410" s="368">
        <f t="shared" si="272"/>
        <v>0</v>
      </c>
      <c r="Z1410" s="376"/>
      <c r="AA1410" s="580"/>
      <c r="AB1410" s="376"/>
      <c r="AC1410" s="580"/>
      <c r="AD1410" s="376"/>
      <c r="AE1410" s="580"/>
      <c r="AF1410" s="376"/>
      <c r="AG1410" s="580"/>
      <c r="AH1410" s="376"/>
      <c r="AI1410" s="580"/>
    </row>
    <row r="1411" spans="2:35" ht="22.5">
      <c r="B1411" s="437"/>
      <c r="C1411" s="359" t="s">
        <v>3622</v>
      </c>
      <c r="D1411" s="360"/>
      <c r="E1411" s="925">
        <v>1</v>
      </c>
      <c r="F1411" s="360" t="s">
        <v>2545</v>
      </c>
      <c r="G1411" s="360" t="s">
        <v>3256</v>
      </c>
      <c r="H1411" s="360"/>
      <c r="I1411" s="363" t="s">
        <v>2559</v>
      </c>
      <c r="J1411" s="580">
        <v>800</v>
      </c>
      <c r="K1411" s="326">
        <f t="shared" si="273"/>
        <v>800</v>
      </c>
      <c r="L1411" s="376"/>
      <c r="M1411" s="580"/>
      <c r="N1411" s="376"/>
      <c r="O1411" s="580"/>
      <c r="P1411" s="376"/>
      <c r="Q1411" s="580"/>
      <c r="R1411" s="376">
        <v>1</v>
      </c>
      <c r="S1411" s="582">
        <f t="shared" si="271"/>
        <v>800</v>
      </c>
      <c r="T1411" s="376"/>
      <c r="U1411" s="580"/>
      <c r="V1411" s="376"/>
      <c r="W1411" s="580"/>
      <c r="X1411" s="376"/>
      <c r="Y1411" s="368">
        <f t="shared" si="272"/>
        <v>0</v>
      </c>
      <c r="Z1411" s="376"/>
      <c r="AA1411" s="580"/>
      <c r="AB1411" s="376"/>
      <c r="AC1411" s="580"/>
      <c r="AD1411" s="376"/>
      <c r="AE1411" s="580"/>
      <c r="AF1411" s="376"/>
      <c r="AG1411" s="580"/>
      <c r="AH1411" s="376"/>
      <c r="AI1411" s="580"/>
    </row>
    <row r="1412" spans="2:35" ht="22.5">
      <c r="B1412" s="437"/>
      <c r="C1412" s="359" t="s">
        <v>3623</v>
      </c>
      <c r="D1412" s="360"/>
      <c r="E1412" s="925">
        <v>5</v>
      </c>
      <c r="F1412" s="360" t="s">
        <v>1048</v>
      </c>
      <c r="G1412" s="360" t="s">
        <v>3256</v>
      </c>
      <c r="H1412" s="360"/>
      <c r="I1412" s="363" t="s">
        <v>2559</v>
      </c>
      <c r="J1412" s="580">
        <v>66</v>
      </c>
      <c r="K1412" s="326">
        <f t="shared" si="273"/>
        <v>330</v>
      </c>
      <c r="L1412" s="376"/>
      <c r="M1412" s="580"/>
      <c r="N1412" s="376"/>
      <c r="O1412" s="580"/>
      <c r="P1412" s="376"/>
      <c r="Q1412" s="580"/>
      <c r="R1412" s="376">
        <v>5</v>
      </c>
      <c r="S1412" s="582">
        <f t="shared" si="271"/>
        <v>330</v>
      </c>
      <c r="T1412" s="376"/>
      <c r="U1412" s="580"/>
      <c r="V1412" s="376"/>
      <c r="W1412" s="580"/>
      <c r="X1412" s="376"/>
      <c r="Y1412" s="368">
        <f t="shared" si="272"/>
        <v>0</v>
      </c>
      <c r="Z1412" s="376"/>
      <c r="AA1412" s="580"/>
      <c r="AB1412" s="376"/>
      <c r="AC1412" s="580"/>
      <c r="AD1412" s="376"/>
      <c r="AE1412" s="580"/>
      <c r="AF1412" s="376"/>
      <c r="AG1412" s="580"/>
      <c r="AH1412" s="376"/>
      <c r="AI1412" s="580"/>
    </row>
    <row r="1413" spans="2:35" ht="22.5">
      <c r="B1413" s="437"/>
      <c r="C1413" s="359" t="s">
        <v>3624</v>
      </c>
      <c r="D1413" s="360"/>
      <c r="E1413" s="925">
        <v>50</v>
      </c>
      <c r="F1413" s="360" t="s">
        <v>1048</v>
      </c>
      <c r="G1413" s="360" t="s">
        <v>3256</v>
      </c>
      <c r="H1413" s="360"/>
      <c r="I1413" s="363" t="s">
        <v>2559</v>
      </c>
      <c r="J1413" s="580">
        <v>210</v>
      </c>
      <c r="K1413" s="326">
        <f t="shared" si="273"/>
        <v>10500</v>
      </c>
      <c r="L1413" s="376"/>
      <c r="M1413" s="580"/>
      <c r="N1413" s="376"/>
      <c r="O1413" s="580"/>
      <c r="P1413" s="548"/>
      <c r="Q1413" s="580"/>
      <c r="R1413" s="548">
        <v>25</v>
      </c>
      <c r="S1413" s="582">
        <f t="shared" si="271"/>
        <v>5250</v>
      </c>
      <c r="T1413" s="376"/>
      <c r="U1413" s="580"/>
      <c r="V1413" s="376"/>
      <c r="W1413" s="580"/>
      <c r="X1413" s="548">
        <v>25</v>
      </c>
      <c r="Y1413" s="368">
        <f t="shared" si="272"/>
        <v>5250</v>
      </c>
      <c r="Z1413" s="376"/>
      <c r="AA1413" s="580"/>
      <c r="AB1413" s="376"/>
      <c r="AC1413" s="580"/>
      <c r="AD1413" s="376"/>
      <c r="AE1413" s="580"/>
      <c r="AF1413" s="376"/>
      <c r="AG1413" s="580"/>
      <c r="AH1413" s="376"/>
      <c r="AI1413" s="580"/>
    </row>
    <row r="1414" spans="2:35" ht="22.5">
      <c r="B1414" s="437"/>
      <c r="C1414" s="359" t="s">
        <v>3625</v>
      </c>
      <c r="D1414" s="360"/>
      <c r="E1414" s="925">
        <v>20</v>
      </c>
      <c r="F1414" s="360" t="s">
        <v>1048</v>
      </c>
      <c r="G1414" s="360" t="s">
        <v>3256</v>
      </c>
      <c r="H1414" s="360"/>
      <c r="I1414" s="363" t="s">
        <v>2559</v>
      </c>
      <c r="J1414" s="580">
        <v>51</v>
      </c>
      <c r="K1414" s="326">
        <f t="shared" si="273"/>
        <v>1020</v>
      </c>
      <c r="L1414" s="376"/>
      <c r="M1414" s="580"/>
      <c r="N1414" s="376"/>
      <c r="O1414" s="580"/>
      <c r="P1414" s="548"/>
      <c r="Q1414" s="580"/>
      <c r="R1414" s="548">
        <v>10</v>
      </c>
      <c r="S1414" s="582">
        <f t="shared" si="271"/>
        <v>510</v>
      </c>
      <c r="T1414" s="376"/>
      <c r="U1414" s="580"/>
      <c r="V1414" s="376"/>
      <c r="W1414" s="580"/>
      <c r="X1414" s="548">
        <v>10</v>
      </c>
      <c r="Y1414" s="368">
        <f t="shared" si="272"/>
        <v>510</v>
      </c>
      <c r="Z1414" s="376"/>
      <c r="AA1414" s="580"/>
      <c r="AB1414" s="376"/>
      <c r="AC1414" s="580"/>
      <c r="AD1414" s="376"/>
      <c r="AE1414" s="580"/>
      <c r="AF1414" s="376"/>
      <c r="AG1414" s="580"/>
      <c r="AH1414" s="376"/>
      <c r="AI1414" s="580"/>
    </row>
    <row r="1415" spans="2:35" ht="22.5">
      <c r="B1415" s="437"/>
      <c r="C1415" s="359" t="s">
        <v>3626</v>
      </c>
      <c r="D1415" s="360"/>
      <c r="E1415" s="925">
        <v>15</v>
      </c>
      <c r="F1415" s="360" t="s">
        <v>1048</v>
      </c>
      <c r="G1415" s="360" t="s">
        <v>3256</v>
      </c>
      <c r="H1415" s="360"/>
      <c r="I1415" s="363" t="s">
        <v>2559</v>
      </c>
      <c r="J1415" s="580">
        <v>638</v>
      </c>
      <c r="K1415" s="326">
        <f t="shared" si="273"/>
        <v>9570</v>
      </c>
      <c r="L1415" s="376"/>
      <c r="M1415" s="580"/>
      <c r="N1415" s="376"/>
      <c r="O1415" s="580"/>
      <c r="P1415" s="548"/>
      <c r="Q1415" s="580"/>
      <c r="R1415" s="548">
        <v>7</v>
      </c>
      <c r="S1415" s="582">
        <f t="shared" si="271"/>
        <v>4466</v>
      </c>
      <c r="T1415" s="376"/>
      <c r="U1415" s="580"/>
      <c r="V1415" s="376"/>
      <c r="W1415" s="580"/>
      <c r="X1415" s="548">
        <v>8</v>
      </c>
      <c r="Y1415" s="368">
        <f t="shared" si="272"/>
        <v>5104</v>
      </c>
      <c r="Z1415" s="376"/>
      <c r="AA1415" s="580"/>
      <c r="AB1415" s="376"/>
      <c r="AC1415" s="580"/>
      <c r="AD1415" s="376"/>
      <c r="AE1415" s="580"/>
      <c r="AF1415" s="376"/>
      <c r="AG1415" s="580"/>
      <c r="AH1415" s="376"/>
      <c r="AI1415" s="580"/>
    </row>
    <row r="1416" spans="2:35" ht="22.5">
      <c r="B1416" s="437"/>
      <c r="C1416" s="359" t="s">
        <v>3627</v>
      </c>
      <c r="D1416" s="360"/>
      <c r="E1416" s="925">
        <v>4</v>
      </c>
      <c r="F1416" s="360" t="s">
        <v>3628</v>
      </c>
      <c r="G1416" s="360" t="s">
        <v>3256</v>
      </c>
      <c r="H1416" s="360"/>
      <c r="I1416" s="363" t="s">
        <v>2559</v>
      </c>
      <c r="J1416" s="580">
        <v>433</v>
      </c>
      <c r="K1416" s="326">
        <f t="shared" si="273"/>
        <v>1732</v>
      </c>
      <c r="L1416" s="376"/>
      <c r="M1416" s="580"/>
      <c r="N1416" s="376"/>
      <c r="O1416" s="580"/>
      <c r="P1416" s="548"/>
      <c r="Q1416" s="580"/>
      <c r="R1416" s="548">
        <v>2</v>
      </c>
      <c r="S1416" s="582">
        <f t="shared" si="271"/>
        <v>866</v>
      </c>
      <c r="T1416" s="376"/>
      <c r="U1416" s="580"/>
      <c r="V1416" s="376"/>
      <c r="W1416" s="580"/>
      <c r="X1416" s="548">
        <v>2</v>
      </c>
      <c r="Y1416" s="368">
        <f t="shared" si="272"/>
        <v>866</v>
      </c>
      <c r="Z1416" s="376"/>
      <c r="AA1416" s="580"/>
      <c r="AB1416" s="376"/>
      <c r="AC1416" s="580"/>
      <c r="AD1416" s="376"/>
      <c r="AE1416" s="580"/>
      <c r="AF1416" s="376"/>
      <c r="AG1416" s="580"/>
      <c r="AH1416" s="376"/>
      <c r="AI1416" s="580"/>
    </row>
    <row r="1417" spans="2:35" ht="22.5">
      <c r="B1417" s="437"/>
      <c r="C1417" s="359" t="s">
        <v>3629</v>
      </c>
      <c r="D1417" s="360"/>
      <c r="E1417" s="925">
        <v>20</v>
      </c>
      <c r="F1417" s="360" t="s">
        <v>1048</v>
      </c>
      <c r="G1417" s="360" t="s">
        <v>3256</v>
      </c>
      <c r="H1417" s="360"/>
      <c r="I1417" s="363" t="s">
        <v>2559</v>
      </c>
      <c r="J1417" s="580">
        <v>564</v>
      </c>
      <c r="K1417" s="326">
        <f t="shared" si="273"/>
        <v>11280</v>
      </c>
      <c r="L1417" s="376"/>
      <c r="M1417" s="580"/>
      <c r="N1417" s="376"/>
      <c r="O1417" s="580"/>
      <c r="P1417" s="548"/>
      <c r="Q1417" s="580"/>
      <c r="R1417" s="548">
        <v>10</v>
      </c>
      <c r="S1417" s="582">
        <f t="shared" si="271"/>
        <v>5640</v>
      </c>
      <c r="T1417" s="376"/>
      <c r="U1417" s="580"/>
      <c r="V1417" s="376"/>
      <c r="W1417" s="580"/>
      <c r="X1417" s="548">
        <v>10</v>
      </c>
      <c r="Y1417" s="368">
        <f t="shared" si="272"/>
        <v>5640</v>
      </c>
      <c r="Z1417" s="376"/>
      <c r="AA1417" s="580"/>
      <c r="AB1417" s="376"/>
      <c r="AC1417" s="580"/>
      <c r="AD1417" s="376"/>
      <c r="AE1417" s="580"/>
      <c r="AF1417" s="376"/>
      <c r="AG1417" s="580"/>
      <c r="AH1417" s="376"/>
      <c r="AI1417" s="580"/>
    </row>
    <row r="1418" spans="2:35" ht="22.5">
      <c r="B1418" s="437"/>
      <c r="C1418" s="359" t="s">
        <v>3630</v>
      </c>
      <c r="D1418" s="360"/>
      <c r="E1418" s="925">
        <v>8</v>
      </c>
      <c r="F1418" s="360" t="s">
        <v>1048</v>
      </c>
      <c r="G1418" s="360" t="s">
        <v>3256</v>
      </c>
      <c r="H1418" s="360"/>
      <c r="I1418" s="363" t="s">
        <v>2559</v>
      </c>
      <c r="J1418" s="580">
        <v>93</v>
      </c>
      <c r="K1418" s="326">
        <f t="shared" si="273"/>
        <v>744</v>
      </c>
      <c r="L1418" s="376"/>
      <c r="M1418" s="580"/>
      <c r="N1418" s="376"/>
      <c r="O1418" s="580"/>
      <c r="P1418" s="548"/>
      <c r="Q1418" s="580"/>
      <c r="R1418" s="548">
        <v>4</v>
      </c>
      <c r="S1418" s="582">
        <f t="shared" si="271"/>
        <v>372</v>
      </c>
      <c r="T1418" s="376"/>
      <c r="U1418" s="580"/>
      <c r="V1418" s="376"/>
      <c r="W1418" s="580"/>
      <c r="X1418" s="548">
        <v>4</v>
      </c>
      <c r="Y1418" s="368">
        <f t="shared" si="272"/>
        <v>372</v>
      </c>
      <c r="Z1418" s="376"/>
      <c r="AA1418" s="580"/>
      <c r="AB1418" s="376"/>
      <c r="AC1418" s="580"/>
      <c r="AD1418" s="376"/>
      <c r="AE1418" s="580"/>
      <c r="AF1418" s="376"/>
      <c r="AG1418" s="580"/>
      <c r="AH1418" s="376"/>
      <c r="AI1418" s="580"/>
    </row>
    <row r="1419" spans="2:35" ht="22.5">
      <c r="B1419" s="437"/>
      <c r="C1419" s="359" t="s">
        <v>3631</v>
      </c>
      <c r="D1419" s="360"/>
      <c r="E1419" s="925">
        <v>10</v>
      </c>
      <c r="F1419" s="360" t="s">
        <v>1048</v>
      </c>
      <c r="G1419" s="360" t="s">
        <v>3256</v>
      </c>
      <c r="H1419" s="360"/>
      <c r="I1419" s="363" t="s">
        <v>2559</v>
      </c>
      <c r="J1419" s="580">
        <v>28.68</v>
      </c>
      <c r="K1419" s="326">
        <f t="shared" si="273"/>
        <v>286.8</v>
      </c>
      <c r="L1419" s="376"/>
      <c r="M1419" s="580"/>
      <c r="N1419" s="376"/>
      <c r="O1419" s="580"/>
      <c r="P1419" s="548"/>
      <c r="Q1419" s="580"/>
      <c r="R1419" s="548">
        <v>5</v>
      </c>
      <c r="S1419" s="582">
        <f t="shared" si="271"/>
        <v>143.4</v>
      </c>
      <c r="T1419" s="376"/>
      <c r="U1419" s="580"/>
      <c r="V1419" s="376"/>
      <c r="W1419" s="580"/>
      <c r="X1419" s="548">
        <v>5</v>
      </c>
      <c r="Y1419" s="368">
        <f t="shared" si="272"/>
        <v>143.4</v>
      </c>
      <c r="Z1419" s="376"/>
      <c r="AA1419" s="580"/>
      <c r="AB1419" s="376"/>
      <c r="AC1419" s="580"/>
      <c r="AD1419" s="376"/>
      <c r="AE1419" s="580"/>
      <c r="AF1419" s="376"/>
      <c r="AG1419" s="580"/>
      <c r="AH1419" s="376"/>
      <c r="AI1419" s="580"/>
    </row>
    <row r="1420" spans="2:35" ht="22.5">
      <c r="B1420" s="437"/>
      <c r="C1420" s="359" t="s">
        <v>3632</v>
      </c>
      <c r="D1420" s="360"/>
      <c r="E1420" s="925">
        <v>28</v>
      </c>
      <c r="F1420" s="360" t="s">
        <v>1048</v>
      </c>
      <c r="G1420" s="360" t="s">
        <v>3256</v>
      </c>
      <c r="H1420" s="360"/>
      <c r="I1420" s="363" t="s">
        <v>2559</v>
      </c>
      <c r="J1420" s="580">
        <v>33</v>
      </c>
      <c r="K1420" s="326">
        <f t="shared" si="273"/>
        <v>924</v>
      </c>
      <c r="L1420" s="376"/>
      <c r="M1420" s="580"/>
      <c r="N1420" s="376"/>
      <c r="O1420" s="580"/>
      <c r="P1420" s="548"/>
      <c r="Q1420" s="580"/>
      <c r="R1420" s="548">
        <v>14</v>
      </c>
      <c r="S1420" s="582">
        <f t="shared" si="271"/>
        <v>462</v>
      </c>
      <c r="T1420" s="376"/>
      <c r="U1420" s="580"/>
      <c r="V1420" s="376"/>
      <c r="W1420" s="580"/>
      <c r="X1420" s="548">
        <v>14</v>
      </c>
      <c r="Y1420" s="368">
        <f t="shared" si="272"/>
        <v>462</v>
      </c>
      <c r="Z1420" s="376"/>
      <c r="AA1420" s="580"/>
      <c r="AB1420" s="376"/>
      <c r="AC1420" s="580"/>
      <c r="AD1420" s="376"/>
      <c r="AE1420" s="580"/>
      <c r="AF1420" s="376"/>
      <c r="AG1420" s="580"/>
      <c r="AH1420" s="376"/>
      <c r="AI1420" s="580"/>
    </row>
    <row r="1421" spans="2:35" ht="22.5">
      <c r="B1421" s="437"/>
      <c r="C1421" s="359" t="s">
        <v>3633</v>
      </c>
      <c r="D1421" s="360"/>
      <c r="E1421" s="925">
        <v>1</v>
      </c>
      <c r="F1421" s="360" t="s">
        <v>1048</v>
      </c>
      <c r="G1421" s="360" t="s">
        <v>3256</v>
      </c>
      <c r="H1421" s="360"/>
      <c r="I1421" s="363" t="s">
        <v>2559</v>
      </c>
      <c r="J1421" s="580">
        <v>500</v>
      </c>
      <c r="K1421" s="326">
        <f t="shared" si="273"/>
        <v>500</v>
      </c>
      <c r="L1421" s="376"/>
      <c r="M1421" s="580"/>
      <c r="N1421" s="376"/>
      <c r="O1421" s="580"/>
      <c r="P1421" s="376"/>
      <c r="Q1421" s="580"/>
      <c r="R1421" s="376">
        <v>1</v>
      </c>
      <c r="S1421" s="582">
        <f t="shared" si="271"/>
        <v>500</v>
      </c>
      <c r="T1421" s="376"/>
      <c r="U1421" s="580"/>
      <c r="V1421" s="376"/>
      <c r="W1421" s="580"/>
      <c r="X1421" s="548"/>
      <c r="Y1421" s="368">
        <f t="shared" si="272"/>
        <v>0</v>
      </c>
      <c r="Z1421" s="376"/>
      <c r="AA1421" s="580"/>
      <c r="AB1421" s="376"/>
      <c r="AC1421" s="580"/>
      <c r="AD1421" s="376"/>
      <c r="AE1421" s="580"/>
      <c r="AF1421" s="376"/>
      <c r="AG1421" s="580"/>
      <c r="AH1421" s="376"/>
      <c r="AI1421" s="580"/>
    </row>
    <row r="1422" spans="2:35" ht="22.5">
      <c r="B1422" s="437"/>
      <c r="C1422" s="359" t="s">
        <v>3634</v>
      </c>
      <c r="D1422" s="360"/>
      <c r="E1422" s="925">
        <v>3</v>
      </c>
      <c r="F1422" s="360" t="s">
        <v>1048</v>
      </c>
      <c r="G1422" s="360" t="s">
        <v>3256</v>
      </c>
      <c r="H1422" s="360"/>
      <c r="I1422" s="363" t="s">
        <v>2559</v>
      </c>
      <c r="J1422" s="580">
        <v>1050</v>
      </c>
      <c r="K1422" s="326">
        <f t="shared" si="273"/>
        <v>3150</v>
      </c>
      <c r="L1422" s="376"/>
      <c r="M1422" s="580"/>
      <c r="N1422" s="376"/>
      <c r="O1422" s="580"/>
      <c r="P1422" s="376"/>
      <c r="Q1422" s="580"/>
      <c r="R1422" s="376">
        <v>1</v>
      </c>
      <c r="S1422" s="582">
        <f t="shared" si="271"/>
        <v>1050</v>
      </c>
      <c r="T1422" s="376"/>
      <c r="U1422" s="580"/>
      <c r="V1422" s="376"/>
      <c r="W1422" s="580"/>
      <c r="X1422" s="548">
        <v>2</v>
      </c>
      <c r="Y1422" s="368">
        <f t="shared" si="272"/>
        <v>2100</v>
      </c>
      <c r="Z1422" s="376"/>
      <c r="AA1422" s="580"/>
      <c r="AB1422" s="376"/>
      <c r="AC1422" s="580"/>
      <c r="AD1422" s="376"/>
      <c r="AE1422" s="580"/>
      <c r="AF1422" s="376"/>
      <c r="AG1422" s="580"/>
      <c r="AH1422" s="376"/>
      <c r="AI1422" s="580"/>
    </row>
    <row r="1423" spans="2:35" ht="22.5">
      <c r="B1423" s="437"/>
      <c r="C1423" s="359" t="s">
        <v>3635</v>
      </c>
      <c r="D1423" s="360"/>
      <c r="E1423" s="925">
        <v>60</v>
      </c>
      <c r="F1423" s="360" t="s">
        <v>1048</v>
      </c>
      <c r="G1423" s="360" t="s">
        <v>3256</v>
      </c>
      <c r="H1423" s="360"/>
      <c r="I1423" s="363" t="s">
        <v>2559</v>
      </c>
      <c r="J1423" s="580">
        <v>39</v>
      </c>
      <c r="K1423" s="326">
        <f t="shared" si="273"/>
        <v>2340</v>
      </c>
      <c r="L1423" s="376"/>
      <c r="M1423" s="580"/>
      <c r="N1423" s="376"/>
      <c r="O1423" s="580"/>
      <c r="P1423" s="376"/>
      <c r="Q1423" s="580"/>
      <c r="R1423" s="376">
        <v>30</v>
      </c>
      <c r="S1423" s="582">
        <f t="shared" si="271"/>
        <v>1170</v>
      </c>
      <c r="T1423" s="376"/>
      <c r="U1423" s="580"/>
      <c r="V1423" s="376"/>
      <c r="W1423" s="580"/>
      <c r="X1423" s="548">
        <v>30</v>
      </c>
      <c r="Y1423" s="368">
        <f t="shared" si="272"/>
        <v>1170</v>
      </c>
      <c r="Z1423" s="376"/>
      <c r="AA1423" s="580"/>
      <c r="AB1423" s="376"/>
      <c r="AC1423" s="580"/>
      <c r="AD1423" s="376"/>
      <c r="AE1423" s="580"/>
      <c r="AF1423" s="376"/>
      <c r="AG1423" s="580"/>
      <c r="AH1423" s="376"/>
      <c r="AI1423" s="580"/>
    </row>
    <row r="1424" spans="2:35" ht="22.5">
      <c r="B1424" s="437"/>
      <c r="C1424" s="359" t="s">
        <v>3636</v>
      </c>
      <c r="D1424" s="360"/>
      <c r="E1424" s="925">
        <v>1</v>
      </c>
      <c r="F1424" s="360" t="s">
        <v>1048</v>
      </c>
      <c r="G1424" s="360" t="s">
        <v>3256</v>
      </c>
      <c r="H1424" s="360"/>
      <c r="I1424" s="363" t="s">
        <v>2559</v>
      </c>
      <c r="J1424" s="580">
        <v>123</v>
      </c>
      <c r="K1424" s="326">
        <f t="shared" si="273"/>
        <v>123</v>
      </c>
      <c r="L1424" s="376"/>
      <c r="M1424" s="580"/>
      <c r="N1424" s="376"/>
      <c r="O1424" s="580"/>
      <c r="P1424" s="376"/>
      <c r="Q1424" s="580"/>
      <c r="R1424" s="376">
        <v>1</v>
      </c>
      <c r="S1424" s="582">
        <f t="shared" si="271"/>
        <v>123</v>
      </c>
      <c r="T1424" s="376"/>
      <c r="U1424" s="580"/>
      <c r="V1424" s="376"/>
      <c r="W1424" s="580"/>
      <c r="X1424" s="548"/>
      <c r="Y1424" s="368">
        <f t="shared" si="272"/>
        <v>0</v>
      </c>
      <c r="Z1424" s="376"/>
      <c r="AA1424" s="580"/>
      <c r="AB1424" s="376"/>
      <c r="AC1424" s="580"/>
      <c r="AD1424" s="376"/>
      <c r="AE1424" s="580"/>
      <c r="AF1424" s="376"/>
      <c r="AG1424" s="580"/>
      <c r="AH1424" s="376"/>
      <c r="AI1424" s="580"/>
    </row>
    <row r="1425" spans="2:35" ht="22.5">
      <c r="B1425" s="437"/>
      <c r="C1425" s="359" t="s">
        <v>3637</v>
      </c>
      <c r="D1425" s="360"/>
      <c r="E1425" s="925">
        <v>1</v>
      </c>
      <c r="F1425" s="360" t="s">
        <v>1048</v>
      </c>
      <c r="G1425" s="360" t="s">
        <v>3256</v>
      </c>
      <c r="H1425" s="360"/>
      <c r="I1425" s="363" t="s">
        <v>2559</v>
      </c>
      <c r="J1425" s="580">
        <v>69</v>
      </c>
      <c r="K1425" s="326">
        <f t="shared" si="273"/>
        <v>69</v>
      </c>
      <c r="L1425" s="376"/>
      <c r="M1425" s="580"/>
      <c r="N1425" s="376"/>
      <c r="O1425" s="580"/>
      <c r="P1425" s="376"/>
      <c r="Q1425" s="580"/>
      <c r="R1425" s="376">
        <v>1</v>
      </c>
      <c r="S1425" s="582">
        <f t="shared" si="271"/>
        <v>69</v>
      </c>
      <c r="T1425" s="376"/>
      <c r="U1425" s="580"/>
      <c r="V1425" s="376"/>
      <c r="W1425" s="580"/>
      <c r="X1425" s="548"/>
      <c r="Y1425" s="368">
        <f t="shared" si="272"/>
        <v>0</v>
      </c>
      <c r="Z1425" s="376"/>
      <c r="AA1425" s="580"/>
      <c r="AB1425" s="376"/>
      <c r="AC1425" s="580"/>
      <c r="AD1425" s="376"/>
      <c r="AE1425" s="580"/>
      <c r="AF1425" s="376"/>
      <c r="AG1425" s="580"/>
      <c r="AH1425" s="376"/>
      <c r="AI1425" s="580"/>
    </row>
    <row r="1426" spans="2:35" ht="22.5">
      <c r="B1426" s="437"/>
      <c r="C1426" s="359" t="s">
        <v>3638</v>
      </c>
      <c r="D1426" s="360"/>
      <c r="E1426" s="925">
        <v>0</v>
      </c>
      <c r="F1426" s="360" t="s">
        <v>115</v>
      </c>
      <c r="G1426" s="360" t="s">
        <v>3256</v>
      </c>
      <c r="H1426" s="360"/>
      <c r="I1426" s="363" t="s">
        <v>2559</v>
      </c>
      <c r="J1426" s="580">
        <v>800</v>
      </c>
      <c r="K1426" s="326">
        <f t="shared" si="273"/>
        <v>0</v>
      </c>
      <c r="L1426" s="376"/>
      <c r="M1426" s="580"/>
      <c r="N1426" s="376"/>
      <c r="O1426" s="580"/>
      <c r="P1426" s="376"/>
      <c r="Q1426" s="580"/>
      <c r="R1426" s="376">
        <v>0</v>
      </c>
      <c r="S1426" s="582">
        <f t="shared" si="271"/>
        <v>0</v>
      </c>
      <c r="T1426" s="376"/>
      <c r="U1426" s="580"/>
      <c r="V1426" s="376"/>
      <c r="W1426" s="580"/>
      <c r="X1426" s="548"/>
      <c r="Y1426" s="368">
        <f t="shared" si="272"/>
        <v>0</v>
      </c>
      <c r="Z1426" s="376"/>
      <c r="AA1426" s="580"/>
      <c r="AB1426" s="376"/>
      <c r="AC1426" s="580"/>
      <c r="AD1426" s="376"/>
      <c r="AE1426" s="580"/>
      <c r="AF1426" s="376"/>
      <c r="AG1426" s="580"/>
      <c r="AH1426" s="376"/>
      <c r="AI1426" s="580"/>
    </row>
    <row r="1427" spans="2:35" ht="22.5">
      <c r="B1427" s="437"/>
      <c r="C1427" s="359" t="s">
        <v>3639</v>
      </c>
      <c r="D1427" s="360"/>
      <c r="E1427" s="925">
        <v>1</v>
      </c>
      <c r="F1427" s="360" t="s">
        <v>108</v>
      </c>
      <c r="G1427" s="360" t="s">
        <v>3256</v>
      </c>
      <c r="H1427" s="360"/>
      <c r="I1427" s="363" t="s">
        <v>2559</v>
      </c>
      <c r="J1427" s="580">
        <v>311</v>
      </c>
      <c r="K1427" s="326">
        <f t="shared" si="273"/>
        <v>311</v>
      </c>
      <c r="L1427" s="376"/>
      <c r="M1427" s="580"/>
      <c r="N1427" s="376"/>
      <c r="O1427" s="580"/>
      <c r="P1427" s="376"/>
      <c r="Q1427" s="580"/>
      <c r="R1427" s="376">
        <v>1</v>
      </c>
      <c r="S1427" s="582">
        <f t="shared" si="271"/>
        <v>311</v>
      </c>
      <c r="T1427" s="376"/>
      <c r="U1427" s="580"/>
      <c r="V1427" s="376"/>
      <c r="W1427" s="580"/>
      <c r="X1427" s="548"/>
      <c r="Y1427" s="368">
        <f t="shared" si="272"/>
        <v>0</v>
      </c>
      <c r="Z1427" s="376"/>
      <c r="AA1427" s="580"/>
      <c r="AB1427" s="376"/>
      <c r="AC1427" s="580"/>
      <c r="AD1427" s="376"/>
      <c r="AE1427" s="580"/>
      <c r="AF1427" s="376"/>
      <c r="AG1427" s="580"/>
      <c r="AH1427" s="376"/>
      <c r="AI1427" s="580"/>
    </row>
    <row r="1428" spans="2:35" ht="22.5">
      <c r="B1428" s="437"/>
      <c r="C1428" s="359" t="s">
        <v>3640</v>
      </c>
      <c r="D1428" s="360"/>
      <c r="E1428" s="925">
        <v>1</v>
      </c>
      <c r="F1428" s="360" t="s">
        <v>108</v>
      </c>
      <c r="G1428" s="360" t="s">
        <v>3256</v>
      </c>
      <c r="H1428" s="360"/>
      <c r="I1428" s="363" t="s">
        <v>2559</v>
      </c>
      <c r="J1428" s="580">
        <v>109</v>
      </c>
      <c r="K1428" s="326">
        <f t="shared" ref="K1428:K1459" si="274">J1428*E1428</f>
        <v>109</v>
      </c>
      <c r="L1428" s="376"/>
      <c r="M1428" s="580"/>
      <c r="N1428" s="376"/>
      <c r="O1428" s="580"/>
      <c r="P1428" s="376"/>
      <c r="Q1428" s="580"/>
      <c r="R1428" s="376">
        <v>1</v>
      </c>
      <c r="S1428" s="582">
        <f t="shared" si="271"/>
        <v>109</v>
      </c>
      <c r="T1428" s="376"/>
      <c r="U1428" s="580"/>
      <c r="V1428" s="376"/>
      <c r="W1428" s="580"/>
      <c r="X1428" s="548"/>
      <c r="Y1428" s="368">
        <f t="shared" si="272"/>
        <v>0</v>
      </c>
      <c r="Z1428" s="376"/>
      <c r="AA1428" s="580"/>
      <c r="AB1428" s="376"/>
      <c r="AC1428" s="580"/>
      <c r="AD1428" s="376"/>
      <c r="AE1428" s="580"/>
      <c r="AF1428" s="376"/>
      <c r="AG1428" s="580"/>
      <c r="AH1428" s="376"/>
      <c r="AI1428" s="580"/>
    </row>
    <row r="1429" spans="2:35" ht="22.5">
      <c r="B1429" s="437"/>
      <c r="C1429" s="359" t="s">
        <v>3641</v>
      </c>
      <c r="D1429" s="360"/>
      <c r="E1429" s="925">
        <v>3</v>
      </c>
      <c r="F1429" s="360" t="s">
        <v>11</v>
      </c>
      <c r="G1429" s="360" t="s">
        <v>3256</v>
      </c>
      <c r="H1429" s="360"/>
      <c r="I1429" s="363" t="s">
        <v>2559</v>
      </c>
      <c r="J1429" s="580">
        <v>109</v>
      </c>
      <c r="K1429" s="326">
        <f t="shared" si="274"/>
        <v>327</v>
      </c>
      <c r="L1429" s="376"/>
      <c r="M1429" s="580"/>
      <c r="N1429" s="376"/>
      <c r="O1429" s="580"/>
      <c r="P1429" s="376"/>
      <c r="Q1429" s="580"/>
      <c r="R1429" s="376">
        <v>1</v>
      </c>
      <c r="S1429" s="582">
        <f t="shared" si="271"/>
        <v>109</v>
      </c>
      <c r="T1429" s="376"/>
      <c r="U1429" s="580"/>
      <c r="V1429" s="376"/>
      <c r="W1429" s="580"/>
      <c r="X1429" s="548">
        <v>2</v>
      </c>
      <c r="Y1429" s="368">
        <f t="shared" si="272"/>
        <v>218</v>
      </c>
      <c r="Z1429" s="376"/>
      <c r="AA1429" s="580"/>
      <c r="AB1429" s="376"/>
      <c r="AC1429" s="580"/>
      <c r="AD1429" s="376"/>
      <c r="AE1429" s="580"/>
      <c r="AF1429" s="376"/>
      <c r="AG1429" s="580"/>
      <c r="AH1429" s="376"/>
      <c r="AI1429" s="580"/>
    </row>
    <row r="1430" spans="2:35" ht="22.5">
      <c r="B1430" s="437"/>
      <c r="C1430" s="359" t="s">
        <v>3642</v>
      </c>
      <c r="D1430" s="360"/>
      <c r="E1430" s="925">
        <v>1</v>
      </c>
      <c r="F1430" s="360" t="s">
        <v>11</v>
      </c>
      <c r="G1430" s="360" t="s">
        <v>3256</v>
      </c>
      <c r="H1430" s="360"/>
      <c r="I1430" s="363" t="s">
        <v>2559</v>
      </c>
      <c r="J1430" s="580">
        <v>109</v>
      </c>
      <c r="K1430" s="326">
        <f t="shared" si="274"/>
        <v>109</v>
      </c>
      <c r="L1430" s="376"/>
      <c r="M1430" s="580"/>
      <c r="N1430" s="376"/>
      <c r="O1430" s="580"/>
      <c r="P1430" s="376"/>
      <c r="Q1430" s="580"/>
      <c r="R1430" s="376">
        <v>1</v>
      </c>
      <c r="S1430" s="582">
        <f t="shared" si="271"/>
        <v>109</v>
      </c>
      <c r="T1430" s="376"/>
      <c r="U1430" s="580"/>
      <c r="V1430" s="376"/>
      <c r="W1430" s="580"/>
      <c r="X1430" s="548"/>
      <c r="Y1430" s="368">
        <f t="shared" si="272"/>
        <v>0</v>
      </c>
      <c r="Z1430" s="376"/>
      <c r="AA1430" s="580"/>
      <c r="AB1430" s="376"/>
      <c r="AC1430" s="580"/>
      <c r="AD1430" s="376"/>
      <c r="AE1430" s="580"/>
      <c r="AF1430" s="376"/>
      <c r="AG1430" s="580"/>
      <c r="AH1430" s="376"/>
      <c r="AI1430" s="580"/>
    </row>
    <row r="1431" spans="2:35" ht="22.5">
      <c r="B1431" s="437"/>
      <c r="C1431" s="359" t="s">
        <v>3643</v>
      </c>
      <c r="D1431" s="360"/>
      <c r="E1431" s="925">
        <v>3</v>
      </c>
      <c r="F1431" s="360" t="s">
        <v>1048</v>
      </c>
      <c r="G1431" s="360" t="s">
        <v>3256</v>
      </c>
      <c r="H1431" s="360"/>
      <c r="I1431" s="363" t="s">
        <v>2559</v>
      </c>
      <c r="J1431" s="580">
        <v>209</v>
      </c>
      <c r="K1431" s="326">
        <f t="shared" si="274"/>
        <v>627</v>
      </c>
      <c r="L1431" s="376"/>
      <c r="M1431" s="580"/>
      <c r="N1431" s="376"/>
      <c r="O1431" s="580"/>
      <c r="P1431" s="376"/>
      <c r="Q1431" s="580"/>
      <c r="R1431" s="376">
        <v>1</v>
      </c>
      <c r="S1431" s="582">
        <f t="shared" si="271"/>
        <v>209</v>
      </c>
      <c r="T1431" s="376"/>
      <c r="U1431" s="580"/>
      <c r="V1431" s="376"/>
      <c r="W1431" s="580"/>
      <c r="X1431" s="548">
        <v>2</v>
      </c>
      <c r="Y1431" s="368">
        <f t="shared" si="272"/>
        <v>418</v>
      </c>
      <c r="Z1431" s="376"/>
      <c r="AA1431" s="580"/>
      <c r="AB1431" s="376"/>
      <c r="AC1431" s="580"/>
      <c r="AD1431" s="376"/>
      <c r="AE1431" s="580"/>
      <c r="AF1431" s="376"/>
      <c r="AG1431" s="580"/>
      <c r="AH1431" s="376"/>
      <c r="AI1431" s="580"/>
    </row>
    <row r="1432" spans="2:35" ht="22.5">
      <c r="B1432" s="437"/>
      <c r="C1432" s="359" t="s">
        <v>3644</v>
      </c>
      <c r="D1432" s="360"/>
      <c r="E1432" s="925">
        <v>45</v>
      </c>
      <c r="F1432" s="360" t="s">
        <v>1048</v>
      </c>
      <c r="G1432" s="360" t="s">
        <v>3256</v>
      </c>
      <c r="H1432" s="360"/>
      <c r="I1432" s="363" t="s">
        <v>2559</v>
      </c>
      <c r="J1432" s="580">
        <v>36</v>
      </c>
      <c r="K1432" s="326">
        <f t="shared" si="274"/>
        <v>1620</v>
      </c>
      <c r="L1432" s="376"/>
      <c r="M1432" s="580"/>
      <c r="N1432" s="376"/>
      <c r="O1432" s="580"/>
      <c r="P1432" s="376"/>
      <c r="Q1432" s="580"/>
      <c r="R1432" s="376">
        <v>23</v>
      </c>
      <c r="S1432" s="582">
        <f t="shared" si="271"/>
        <v>828</v>
      </c>
      <c r="T1432" s="376"/>
      <c r="U1432" s="580"/>
      <c r="V1432" s="376"/>
      <c r="W1432" s="580"/>
      <c r="X1432" s="548">
        <v>22</v>
      </c>
      <c r="Y1432" s="368">
        <f t="shared" si="272"/>
        <v>792</v>
      </c>
      <c r="Z1432" s="376"/>
      <c r="AA1432" s="580"/>
      <c r="AB1432" s="376"/>
      <c r="AC1432" s="580"/>
      <c r="AD1432" s="376"/>
      <c r="AE1432" s="580"/>
      <c r="AF1432" s="376"/>
      <c r="AG1432" s="580"/>
      <c r="AH1432" s="376"/>
      <c r="AI1432" s="580"/>
    </row>
    <row r="1433" spans="2:35" ht="22.5">
      <c r="B1433" s="437"/>
      <c r="C1433" s="359" t="s">
        <v>3645</v>
      </c>
      <c r="D1433" s="360"/>
      <c r="E1433" s="925">
        <v>45</v>
      </c>
      <c r="F1433" s="360" t="s">
        <v>1048</v>
      </c>
      <c r="G1433" s="360" t="s">
        <v>3256</v>
      </c>
      <c r="H1433" s="360"/>
      <c r="I1433" s="363" t="s">
        <v>2559</v>
      </c>
      <c r="J1433" s="580">
        <v>36</v>
      </c>
      <c r="K1433" s="326">
        <f t="shared" si="274"/>
        <v>1620</v>
      </c>
      <c r="L1433" s="376"/>
      <c r="M1433" s="580"/>
      <c r="N1433" s="376"/>
      <c r="O1433" s="580"/>
      <c r="P1433" s="376"/>
      <c r="Q1433" s="580"/>
      <c r="R1433" s="376">
        <v>23</v>
      </c>
      <c r="S1433" s="582">
        <f t="shared" si="271"/>
        <v>828</v>
      </c>
      <c r="T1433" s="376"/>
      <c r="U1433" s="580"/>
      <c r="V1433" s="376"/>
      <c r="W1433" s="580"/>
      <c r="X1433" s="548">
        <v>22</v>
      </c>
      <c r="Y1433" s="368">
        <f t="shared" si="272"/>
        <v>792</v>
      </c>
      <c r="Z1433" s="376"/>
      <c r="AA1433" s="580"/>
      <c r="AB1433" s="376"/>
      <c r="AC1433" s="580"/>
      <c r="AD1433" s="376"/>
      <c r="AE1433" s="580"/>
      <c r="AF1433" s="376"/>
      <c r="AG1433" s="580"/>
      <c r="AH1433" s="376"/>
      <c r="AI1433" s="580"/>
    </row>
    <row r="1434" spans="2:35" ht="22.5">
      <c r="B1434" s="437"/>
      <c r="C1434" s="359" t="s">
        <v>3646</v>
      </c>
      <c r="D1434" s="360"/>
      <c r="E1434" s="925">
        <v>45</v>
      </c>
      <c r="F1434" s="360" t="s">
        <v>2734</v>
      </c>
      <c r="G1434" s="360" t="s">
        <v>3256</v>
      </c>
      <c r="H1434" s="360"/>
      <c r="I1434" s="363" t="s">
        <v>2559</v>
      </c>
      <c r="J1434" s="580">
        <v>36</v>
      </c>
      <c r="K1434" s="326">
        <f t="shared" si="274"/>
        <v>1620</v>
      </c>
      <c r="L1434" s="376"/>
      <c r="M1434" s="580"/>
      <c r="N1434" s="376"/>
      <c r="O1434" s="580"/>
      <c r="P1434" s="376"/>
      <c r="Q1434" s="580"/>
      <c r="R1434" s="376">
        <v>23</v>
      </c>
      <c r="S1434" s="582">
        <f t="shared" si="271"/>
        <v>828</v>
      </c>
      <c r="T1434" s="376"/>
      <c r="U1434" s="580"/>
      <c r="V1434" s="376"/>
      <c r="W1434" s="580"/>
      <c r="X1434" s="548">
        <v>22</v>
      </c>
      <c r="Y1434" s="368">
        <f t="shared" si="272"/>
        <v>792</v>
      </c>
      <c r="Z1434" s="376"/>
      <c r="AA1434" s="580"/>
      <c r="AB1434" s="376"/>
      <c r="AC1434" s="580"/>
      <c r="AD1434" s="376"/>
      <c r="AE1434" s="580"/>
      <c r="AF1434" s="376"/>
      <c r="AG1434" s="580"/>
      <c r="AH1434" s="376"/>
      <c r="AI1434" s="580"/>
    </row>
    <row r="1435" spans="2:35" ht="22.5">
      <c r="B1435" s="437"/>
      <c r="C1435" s="359" t="s">
        <v>3647</v>
      </c>
      <c r="D1435" s="360"/>
      <c r="E1435" s="925">
        <v>10</v>
      </c>
      <c r="F1435" s="360" t="s">
        <v>1048</v>
      </c>
      <c r="G1435" s="360" t="s">
        <v>3256</v>
      </c>
      <c r="H1435" s="360"/>
      <c r="I1435" s="363" t="s">
        <v>2559</v>
      </c>
      <c r="J1435" s="580">
        <v>140</v>
      </c>
      <c r="K1435" s="326">
        <f t="shared" si="274"/>
        <v>1400</v>
      </c>
      <c r="L1435" s="376"/>
      <c r="M1435" s="580"/>
      <c r="N1435" s="376"/>
      <c r="O1435" s="580"/>
      <c r="P1435" s="376"/>
      <c r="Q1435" s="580"/>
      <c r="R1435" s="376">
        <v>5</v>
      </c>
      <c r="S1435" s="582">
        <f t="shared" si="271"/>
        <v>700</v>
      </c>
      <c r="T1435" s="376"/>
      <c r="U1435" s="580"/>
      <c r="V1435" s="376"/>
      <c r="W1435" s="580"/>
      <c r="X1435" s="548">
        <v>5</v>
      </c>
      <c r="Y1435" s="368">
        <f t="shared" si="272"/>
        <v>700</v>
      </c>
      <c r="Z1435" s="376"/>
      <c r="AA1435" s="580"/>
      <c r="AB1435" s="376"/>
      <c r="AC1435" s="580"/>
      <c r="AD1435" s="376"/>
      <c r="AE1435" s="580"/>
      <c r="AF1435" s="376"/>
      <c r="AG1435" s="580"/>
      <c r="AH1435" s="376"/>
      <c r="AI1435" s="580"/>
    </row>
    <row r="1436" spans="2:35" ht="22.5">
      <c r="B1436" s="437"/>
      <c r="C1436" s="359" t="s">
        <v>3648</v>
      </c>
      <c r="D1436" s="360"/>
      <c r="E1436" s="925">
        <v>5</v>
      </c>
      <c r="F1436" s="360" t="s">
        <v>1048</v>
      </c>
      <c r="G1436" s="360" t="s">
        <v>3256</v>
      </c>
      <c r="H1436" s="360"/>
      <c r="I1436" s="363" t="s">
        <v>2559</v>
      </c>
      <c r="J1436" s="580">
        <v>259</v>
      </c>
      <c r="K1436" s="326">
        <f t="shared" si="274"/>
        <v>1295</v>
      </c>
      <c r="L1436" s="376"/>
      <c r="M1436" s="580"/>
      <c r="N1436" s="376"/>
      <c r="O1436" s="580"/>
      <c r="P1436" s="376"/>
      <c r="Q1436" s="580"/>
      <c r="R1436" s="376">
        <v>3</v>
      </c>
      <c r="S1436" s="582">
        <f t="shared" si="271"/>
        <v>777</v>
      </c>
      <c r="T1436" s="376"/>
      <c r="U1436" s="580"/>
      <c r="V1436" s="376"/>
      <c r="W1436" s="580"/>
      <c r="X1436" s="548">
        <v>2</v>
      </c>
      <c r="Y1436" s="368">
        <f t="shared" si="272"/>
        <v>518</v>
      </c>
      <c r="Z1436" s="376"/>
      <c r="AA1436" s="580"/>
      <c r="AB1436" s="376"/>
      <c r="AC1436" s="580"/>
      <c r="AD1436" s="376"/>
      <c r="AE1436" s="580"/>
      <c r="AF1436" s="376"/>
      <c r="AG1436" s="580"/>
      <c r="AH1436" s="376"/>
      <c r="AI1436" s="580"/>
    </row>
    <row r="1437" spans="2:35" ht="22.5">
      <c r="B1437" s="437"/>
      <c r="C1437" s="359" t="s">
        <v>3649</v>
      </c>
      <c r="D1437" s="360"/>
      <c r="E1437" s="925">
        <v>5</v>
      </c>
      <c r="F1437" s="360" t="s">
        <v>108</v>
      </c>
      <c r="G1437" s="360" t="s">
        <v>3256</v>
      </c>
      <c r="H1437" s="360"/>
      <c r="I1437" s="363" t="s">
        <v>2559</v>
      </c>
      <c r="J1437" s="580">
        <v>259</v>
      </c>
      <c r="K1437" s="326">
        <f t="shared" si="274"/>
        <v>1295</v>
      </c>
      <c r="L1437" s="376"/>
      <c r="M1437" s="580"/>
      <c r="N1437" s="376"/>
      <c r="O1437" s="580"/>
      <c r="P1437" s="376"/>
      <c r="Q1437" s="580"/>
      <c r="R1437" s="376">
        <v>5</v>
      </c>
      <c r="S1437" s="582">
        <f t="shared" ref="S1437:S1500" si="275">+J1437*R1437</f>
        <v>1295</v>
      </c>
      <c r="T1437" s="376"/>
      <c r="U1437" s="580"/>
      <c r="V1437" s="376"/>
      <c r="W1437" s="580"/>
      <c r="X1437" s="548"/>
      <c r="Y1437" s="368">
        <f t="shared" ref="Y1437:Y1500" si="276">+J1437*X1437</f>
        <v>0</v>
      </c>
      <c r="Z1437" s="376"/>
      <c r="AA1437" s="580"/>
      <c r="AB1437" s="376"/>
      <c r="AC1437" s="580"/>
      <c r="AD1437" s="376"/>
      <c r="AE1437" s="580"/>
      <c r="AF1437" s="376"/>
      <c r="AG1437" s="580"/>
      <c r="AH1437" s="376"/>
      <c r="AI1437" s="580"/>
    </row>
    <row r="1438" spans="2:35" ht="22.5">
      <c r="B1438" s="437"/>
      <c r="C1438" s="359" t="s">
        <v>3650</v>
      </c>
      <c r="D1438" s="360"/>
      <c r="E1438" s="925">
        <v>5</v>
      </c>
      <c r="F1438" s="360" t="s">
        <v>108</v>
      </c>
      <c r="G1438" s="360" t="s">
        <v>3256</v>
      </c>
      <c r="H1438" s="360"/>
      <c r="I1438" s="363" t="s">
        <v>2559</v>
      </c>
      <c r="J1438" s="580">
        <v>259</v>
      </c>
      <c r="K1438" s="326">
        <f t="shared" si="274"/>
        <v>1295</v>
      </c>
      <c r="L1438" s="376"/>
      <c r="M1438" s="580"/>
      <c r="N1438" s="376"/>
      <c r="O1438" s="580"/>
      <c r="P1438" s="376"/>
      <c r="Q1438" s="580"/>
      <c r="R1438" s="376">
        <v>3</v>
      </c>
      <c r="S1438" s="582">
        <f t="shared" si="275"/>
        <v>777</v>
      </c>
      <c r="T1438" s="376"/>
      <c r="U1438" s="580"/>
      <c r="V1438" s="376"/>
      <c r="W1438" s="580"/>
      <c r="X1438" s="548">
        <v>2</v>
      </c>
      <c r="Y1438" s="368">
        <f t="shared" si="276"/>
        <v>518</v>
      </c>
      <c r="Z1438" s="376"/>
      <c r="AA1438" s="580"/>
      <c r="AB1438" s="376"/>
      <c r="AC1438" s="580"/>
      <c r="AD1438" s="376"/>
      <c r="AE1438" s="580"/>
      <c r="AF1438" s="376"/>
      <c r="AG1438" s="580"/>
      <c r="AH1438" s="376"/>
      <c r="AI1438" s="580"/>
    </row>
    <row r="1439" spans="2:35" ht="22.5">
      <c r="B1439" s="437"/>
      <c r="C1439" s="359" t="s">
        <v>3651</v>
      </c>
      <c r="D1439" s="360"/>
      <c r="E1439" s="925">
        <v>1</v>
      </c>
      <c r="F1439" s="360" t="s">
        <v>108</v>
      </c>
      <c r="G1439" s="360" t="s">
        <v>3256</v>
      </c>
      <c r="H1439" s="360"/>
      <c r="I1439" s="363" t="s">
        <v>2559</v>
      </c>
      <c r="J1439" s="580">
        <v>108</v>
      </c>
      <c r="K1439" s="326">
        <f t="shared" si="274"/>
        <v>108</v>
      </c>
      <c r="L1439" s="376"/>
      <c r="M1439" s="580"/>
      <c r="N1439" s="376"/>
      <c r="O1439" s="580"/>
      <c r="P1439" s="376"/>
      <c r="Q1439" s="580"/>
      <c r="R1439" s="376">
        <v>1</v>
      </c>
      <c r="S1439" s="582">
        <f t="shared" si="275"/>
        <v>108</v>
      </c>
      <c r="T1439" s="376"/>
      <c r="U1439" s="580"/>
      <c r="V1439" s="376"/>
      <c r="W1439" s="580"/>
      <c r="X1439" s="548"/>
      <c r="Y1439" s="368">
        <f t="shared" si="276"/>
        <v>0</v>
      </c>
      <c r="Z1439" s="376"/>
      <c r="AA1439" s="580"/>
      <c r="AB1439" s="376"/>
      <c r="AC1439" s="580"/>
      <c r="AD1439" s="376"/>
      <c r="AE1439" s="580"/>
      <c r="AF1439" s="376"/>
      <c r="AG1439" s="580"/>
      <c r="AH1439" s="376"/>
      <c r="AI1439" s="580"/>
    </row>
    <row r="1440" spans="2:35" ht="22.5">
      <c r="B1440" s="437"/>
      <c r="C1440" s="359" t="s">
        <v>3652</v>
      </c>
      <c r="D1440" s="360"/>
      <c r="E1440" s="925">
        <v>25</v>
      </c>
      <c r="F1440" s="360" t="s">
        <v>108</v>
      </c>
      <c r="G1440" s="360" t="s">
        <v>3256</v>
      </c>
      <c r="H1440" s="360"/>
      <c r="I1440" s="363" t="s">
        <v>2559</v>
      </c>
      <c r="J1440" s="580">
        <v>35</v>
      </c>
      <c r="K1440" s="326">
        <f t="shared" si="274"/>
        <v>875</v>
      </c>
      <c r="L1440" s="376"/>
      <c r="M1440" s="580"/>
      <c r="N1440" s="376"/>
      <c r="O1440" s="580"/>
      <c r="P1440" s="376"/>
      <c r="Q1440" s="580"/>
      <c r="R1440" s="376">
        <v>13</v>
      </c>
      <c r="S1440" s="582">
        <f t="shared" si="275"/>
        <v>455</v>
      </c>
      <c r="T1440" s="376"/>
      <c r="U1440" s="580"/>
      <c r="V1440" s="376"/>
      <c r="W1440" s="580"/>
      <c r="X1440" s="548">
        <v>12</v>
      </c>
      <c r="Y1440" s="368">
        <f t="shared" si="276"/>
        <v>420</v>
      </c>
      <c r="Z1440" s="376"/>
      <c r="AA1440" s="580"/>
      <c r="AB1440" s="376"/>
      <c r="AC1440" s="580"/>
      <c r="AD1440" s="376"/>
      <c r="AE1440" s="580"/>
      <c r="AF1440" s="376"/>
      <c r="AG1440" s="580"/>
      <c r="AH1440" s="376"/>
      <c r="AI1440" s="580"/>
    </row>
    <row r="1441" spans="2:35" ht="22.5">
      <c r="B1441" s="437"/>
      <c r="C1441" s="359" t="s">
        <v>3653</v>
      </c>
      <c r="D1441" s="360"/>
      <c r="E1441" s="925">
        <v>25</v>
      </c>
      <c r="F1441" s="360" t="s">
        <v>108</v>
      </c>
      <c r="G1441" s="360" t="s">
        <v>3256</v>
      </c>
      <c r="H1441" s="360"/>
      <c r="I1441" s="363" t="s">
        <v>2559</v>
      </c>
      <c r="J1441" s="580">
        <v>35</v>
      </c>
      <c r="K1441" s="326">
        <f t="shared" si="274"/>
        <v>875</v>
      </c>
      <c r="L1441" s="376"/>
      <c r="M1441" s="580"/>
      <c r="N1441" s="376"/>
      <c r="O1441" s="580"/>
      <c r="P1441" s="376"/>
      <c r="Q1441" s="580"/>
      <c r="R1441" s="376">
        <v>13</v>
      </c>
      <c r="S1441" s="582">
        <f t="shared" si="275"/>
        <v>455</v>
      </c>
      <c r="T1441" s="376"/>
      <c r="U1441" s="580"/>
      <c r="V1441" s="376"/>
      <c r="W1441" s="580"/>
      <c r="X1441" s="548">
        <v>12</v>
      </c>
      <c r="Y1441" s="368">
        <f t="shared" si="276"/>
        <v>420</v>
      </c>
      <c r="Z1441" s="376"/>
      <c r="AA1441" s="580"/>
      <c r="AB1441" s="376"/>
      <c r="AC1441" s="580"/>
      <c r="AD1441" s="376"/>
      <c r="AE1441" s="580"/>
      <c r="AF1441" s="376"/>
      <c r="AG1441" s="580"/>
      <c r="AH1441" s="376"/>
      <c r="AI1441" s="580"/>
    </row>
    <row r="1442" spans="2:35" ht="22.5">
      <c r="B1442" s="437"/>
      <c r="C1442" s="359" t="s">
        <v>3654</v>
      </c>
      <c r="D1442" s="360"/>
      <c r="E1442" s="925">
        <v>25</v>
      </c>
      <c r="F1442" s="360" t="s">
        <v>108</v>
      </c>
      <c r="G1442" s="360" t="s">
        <v>3256</v>
      </c>
      <c r="H1442" s="360"/>
      <c r="I1442" s="363" t="s">
        <v>2559</v>
      </c>
      <c r="J1442" s="580">
        <v>35</v>
      </c>
      <c r="K1442" s="326">
        <f t="shared" si="274"/>
        <v>875</v>
      </c>
      <c r="L1442" s="376"/>
      <c r="M1442" s="580"/>
      <c r="N1442" s="376"/>
      <c r="O1442" s="580"/>
      <c r="P1442" s="376"/>
      <c r="Q1442" s="580"/>
      <c r="R1442" s="376">
        <v>13</v>
      </c>
      <c r="S1442" s="582">
        <f t="shared" si="275"/>
        <v>455</v>
      </c>
      <c r="T1442" s="376"/>
      <c r="U1442" s="580"/>
      <c r="V1442" s="376"/>
      <c r="W1442" s="580"/>
      <c r="X1442" s="548">
        <v>12</v>
      </c>
      <c r="Y1442" s="368">
        <f t="shared" si="276"/>
        <v>420</v>
      </c>
      <c r="Z1442" s="376"/>
      <c r="AA1442" s="580"/>
      <c r="AB1442" s="376"/>
      <c r="AC1442" s="580"/>
      <c r="AD1442" s="376"/>
      <c r="AE1442" s="580"/>
      <c r="AF1442" s="376"/>
      <c r="AG1442" s="580"/>
      <c r="AH1442" s="376"/>
      <c r="AI1442" s="580"/>
    </row>
    <row r="1443" spans="2:35" ht="22.5">
      <c r="B1443" s="437"/>
      <c r="C1443" s="359" t="s">
        <v>3655</v>
      </c>
      <c r="D1443" s="360"/>
      <c r="E1443" s="925">
        <v>25</v>
      </c>
      <c r="F1443" s="360" t="s">
        <v>1048</v>
      </c>
      <c r="G1443" s="360" t="s">
        <v>3256</v>
      </c>
      <c r="H1443" s="360"/>
      <c r="I1443" s="363" t="s">
        <v>2559</v>
      </c>
      <c r="J1443" s="580">
        <v>35</v>
      </c>
      <c r="K1443" s="326">
        <f t="shared" si="274"/>
        <v>875</v>
      </c>
      <c r="L1443" s="376"/>
      <c r="M1443" s="580"/>
      <c r="N1443" s="376"/>
      <c r="O1443" s="580"/>
      <c r="P1443" s="376"/>
      <c r="Q1443" s="580"/>
      <c r="R1443" s="376">
        <v>13</v>
      </c>
      <c r="S1443" s="582">
        <f t="shared" si="275"/>
        <v>455</v>
      </c>
      <c r="T1443" s="376"/>
      <c r="U1443" s="580"/>
      <c r="V1443" s="376"/>
      <c r="W1443" s="580"/>
      <c r="X1443" s="548">
        <v>12</v>
      </c>
      <c r="Y1443" s="368">
        <f t="shared" si="276"/>
        <v>420</v>
      </c>
      <c r="Z1443" s="376"/>
      <c r="AA1443" s="580"/>
      <c r="AB1443" s="376"/>
      <c r="AC1443" s="580"/>
      <c r="AD1443" s="376"/>
      <c r="AE1443" s="580"/>
      <c r="AF1443" s="376"/>
      <c r="AG1443" s="580"/>
      <c r="AH1443" s="376"/>
      <c r="AI1443" s="580"/>
    </row>
    <row r="1444" spans="2:35" ht="22.5">
      <c r="B1444" s="437"/>
      <c r="C1444" s="359" t="s">
        <v>3656</v>
      </c>
      <c r="D1444" s="360"/>
      <c r="E1444" s="925">
        <v>50</v>
      </c>
      <c r="F1444" s="360" t="s">
        <v>108</v>
      </c>
      <c r="G1444" s="360" t="s">
        <v>3256</v>
      </c>
      <c r="H1444" s="360"/>
      <c r="I1444" s="363" t="s">
        <v>2559</v>
      </c>
      <c r="J1444" s="580">
        <v>55</v>
      </c>
      <c r="K1444" s="326">
        <f t="shared" si="274"/>
        <v>2750</v>
      </c>
      <c r="L1444" s="376"/>
      <c r="M1444" s="580"/>
      <c r="N1444" s="376"/>
      <c r="O1444" s="580"/>
      <c r="P1444" s="376"/>
      <c r="Q1444" s="580"/>
      <c r="R1444" s="376">
        <v>25</v>
      </c>
      <c r="S1444" s="582">
        <f t="shared" si="275"/>
        <v>1375</v>
      </c>
      <c r="T1444" s="376"/>
      <c r="U1444" s="580"/>
      <c r="V1444" s="376"/>
      <c r="W1444" s="580"/>
      <c r="X1444" s="548">
        <v>25</v>
      </c>
      <c r="Y1444" s="368">
        <f t="shared" si="276"/>
        <v>1375</v>
      </c>
      <c r="Z1444" s="376"/>
      <c r="AA1444" s="580"/>
      <c r="AB1444" s="376"/>
      <c r="AC1444" s="580"/>
      <c r="AD1444" s="376"/>
      <c r="AE1444" s="580"/>
      <c r="AF1444" s="376"/>
      <c r="AG1444" s="580"/>
      <c r="AH1444" s="376"/>
      <c r="AI1444" s="580"/>
    </row>
    <row r="1445" spans="2:35" ht="22.5">
      <c r="B1445" s="437"/>
      <c r="C1445" s="359" t="s">
        <v>3657</v>
      </c>
      <c r="D1445" s="360"/>
      <c r="E1445" s="925">
        <v>50</v>
      </c>
      <c r="F1445" s="360" t="s">
        <v>1048</v>
      </c>
      <c r="G1445" s="360" t="s">
        <v>3256</v>
      </c>
      <c r="H1445" s="360"/>
      <c r="I1445" s="363" t="s">
        <v>2559</v>
      </c>
      <c r="J1445" s="580">
        <v>55</v>
      </c>
      <c r="K1445" s="326">
        <f t="shared" si="274"/>
        <v>2750</v>
      </c>
      <c r="L1445" s="376"/>
      <c r="M1445" s="580"/>
      <c r="N1445" s="376"/>
      <c r="O1445" s="580"/>
      <c r="P1445" s="376"/>
      <c r="Q1445" s="580"/>
      <c r="R1445" s="376">
        <v>25</v>
      </c>
      <c r="S1445" s="582">
        <f t="shared" si="275"/>
        <v>1375</v>
      </c>
      <c r="T1445" s="376"/>
      <c r="U1445" s="580"/>
      <c r="V1445" s="376"/>
      <c r="W1445" s="580"/>
      <c r="X1445" s="548">
        <v>25</v>
      </c>
      <c r="Y1445" s="368">
        <f t="shared" si="276"/>
        <v>1375</v>
      </c>
      <c r="Z1445" s="376"/>
      <c r="AA1445" s="580"/>
      <c r="AB1445" s="376"/>
      <c r="AC1445" s="580"/>
      <c r="AD1445" s="376"/>
      <c r="AE1445" s="580"/>
      <c r="AF1445" s="376"/>
      <c r="AG1445" s="580"/>
      <c r="AH1445" s="376"/>
      <c r="AI1445" s="580"/>
    </row>
    <row r="1446" spans="2:35" ht="22.5">
      <c r="B1446" s="437"/>
      <c r="C1446" s="359" t="s">
        <v>3658</v>
      </c>
      <c r="D1446" s="360"/>
      <c r="E1446" s="925">
        <v>50</v>
      </c>
      <c r="F1446" s="360" t="s">
        <v>1048</v>
      </c>
      <c r="G1446" s="360" t="s">
        <v>3256</v>
      </c>
      <c r="H1446" s="360"/>
      <c r="I1446" s="363" t="s">
        <v>2559</v>
      </c>
      <c r="J1446" s="580">
        <v>55</v>
      </c>
      <c r="K1446" s="326">
        <f t="shared" si="274"/>
        <v>2750</v>
      </c>
      <c r="L1446" s="376"/>
      <c r="M1446" s="580"/>
      <c r="N1446" s="376"/>
      <c r="O1446" s="580"/>
      <c r="P1446" s="376"/>
      <c r="Q1446" s="580"/>
      <c r="R1446" s="376">
        <v>25</v>
      </c>
      <c r="S1446" s="582">
        <f t="shared" si="275"/>
        <v>1375</v>
      </c>
      <c r="T1446" s="376"/>
      <c r="U1446" s="580"/>
      <c r="V1446" s="376"/>
      <c r="W1446" s="580"/>
      <c r="X1446" s="548">
        <v>25</v>
      </c>
      <c r="Y1446" s="368">
        <f t="shared" si="276"/>
        <v>1375</v>
      </c>
      <c r="Z1446" s="376"/>
      <c r="AA1446" s="580"/>
      <c r="AB1446" s="376"/>
      <c r="AC1446" s="580"/>
      <c r="AD1446" s="376"/>
      <c r="AE1446" s="580"/>
      <c r="AF1446" s="376"/>
      <c r="AG1446" s="580"/>
      <c r="AH1446" s="376"/>
      <c r="AI1446" s="580"/>
    </row>
    <row r="1447" spans="2:35" ht="22.5">
      <c r="B1447" s="437"/>
      <c r="C1447" s="359" t="s">
        <v>3659</v>
      </c>
      <c r="D1447" s="360"/>
      <c r="E1447" s="925">
        <v>50</v>
      </c>
      <c r="F1447" s="360" t="s">
        <v>1048</v>
      </c>
      <c r="G1447" s="360" t="s">
        <v>3256</v>
      </c>
      <c r="H1447" s="360"/>
      <c r="I1447" s="363" t="s">
        <v>2559</v>
      </c>
      <c r="J1447" s="580">
        <v>55</v>
      </c>
      <c r="K1447" s="326">
        <f t="shared" si="274"/>
        <v>2750</v>
      </c>
      <c r="L1447" s="376"/>
      <c r="M1447" s="580"/>
      <c r="N1447" s="376"/>
      <c r="O1447" s="580"/>
      <c r="P1447" s="376"/>
      <c r="Q1447" s="580"/>
      <c r="R1447" s="376">
        <v>25</v>
      </c>
      <c r="S1447" s="582">
        <f t="shared" si="275"/>
        <v>1375</v>
      </c>
      <c r="T1447" s="376"/>
      <c r="U1447" s="580"/>
      <c r="V1447" s="376"/>
      <c r="W1447" s="580"/>
      <c r="X1447" s="548">
        <v>25</v>
      </c>
      <c r="Y1447" s="368">
        <f t="shared" si="276"/>
        <v>1375</v>
      </c>
      <c r="Z1447" s="376"/>
      <c r="AA1447" s="580"/>
      <c r="AB1447" s="376"/>
      <c r="AC1447" s="580"/>
      <c r="AD1447" s="376"/>
      <c r="AE1447" s="580"/>
      <c r="AF1447" s="376"/>
      <c r="AG1447" s="580"/>
      <c r="AH1447" s="376"/>
      <c r="AI1447" s="580"/>
    </row>
    <row r="1448" spans="2:35" ht="22.5">
      <c r="B1448" s="437"/>
      <c r="C1448" s="359" t="s">
        <v>3660</v>
      </c>
      <c r="D1448" s="360"/>
      <c r="E1448" s="925">
        <v>3</v>
      </c>
      <c r="F1448" s="360" t="s">
        <v>26</v>
      </c>
      <c r="G1448" s="360" t="s">
        <v>3256</v>
      </c>
      <c r="H1448" s="360"/>
      <c r="I1448" s="363" t="s">
        <v>2559</v>
      </c>
      <c r="J1448" s="580">
        <v>329</v>
      </c>
      <c r="K1448" s="326">
        <f t="shared" si="274"/>
        <v>987</v>
      </c>
      <c r="L1448" s="376"/>
      <c r="M1448" s="580"/>
      <c r="N1448" s="376"/>
      <c r="O1448" s="580"/>
      <c r="P1448" s="376"/>
      <c r="Q1448" s="580"/>
      <c r="R1448" s="376">
        <v>2</v>
      </c>
      <c r="S1448" s="582">
        <f t="shared" si="275"/>
        <v>658</v>
      </c>
      <c r="T1448" s="376"/>
      <c r="U1448" s="580"/>
      <c r="V1448" s="376"/>
      <c r="W1448" s="580"/>
      <c r="X1448" s="548">
        <v>1</v>
      </c>
      <c r="Y1448" s="368">
        <f t="shared" si="276"/>
        <v>329</v>
      </c>
      <c r="Z1448" s="376"/>
      <c r="AA1448" s="580"/>
      <c r="AB1448" s="376"/>
      <c r="AC1448" s="580"/>
      <c r="AD1448" s="376"/>
      <c r="AE1448" s="580"/>
      <c r="AF1448" s="376"/>
      <c r="AG1448" s="580"/>
      <c r="AH1448" s="376"/>
      <c r="AI1448" s="580"/>
    </row>
    <row r="1449" spans="2:35" ht="22.5">
      <c r="B1449" s="437"/>
      <c r="C1449" s="359" t="s">
        <v>3661</v>
      </c>
      <c r="D1449" s="360"/>
      <c r="E1449" s="925">
        <v>3</v>
      </c>
      <c r="F1449" s="360" t="s">
        <v>1048</v>
      </c>
      <c r="G1449" s="360" t="s">
        <v>3256</v>
      </c>
      <c r="H1449" s="360"/>
      <c r="I1449" s="363" t="s">
        <v>2559</v>
      </c>
      <c r="J1449" s="580">
        <v>329</v>
      </c>
      <c r="K1449" s="326">
        <f t="shared" si="274"/>
        <v>987</v>
      </c>
      <c r="L1449" s="376"/>
      <c r="M1449" s="580"/>
      <c r="N1449" s="376"/>
      <c r="O1449" s="580"/>
      <c r="P1449" s="376"/>
      <c r="Q1449" s="580"/>
      <c r="R1449" s="376">
        <v>2</v>
      </c>
      <c r="S1449" s="582">
        <f t="shared" si="275"/>
        <v>658</v>
      </c>
      <c r="T1449" s="376"/>
      <c r="U1449" s="580"/>
      <c r="V1449" s="376"/>
      <c r="W1449" s="580"/>
      <c r="X1449" s="548">
        <v>1</v>
      </c>
      <c r="Y1449" s="368">
        <f t="shared" si="276"/>
        <v>329</v>
      </c>
      <c r="Z1449" s="376"/>
      <c r="AA1449" s="580"/>
      <c r="AB1449" s="376"/>
      <c r="AC1449" s="580"/>
      <c r="AD1449" s="376"/>
      <c r="AE1449" s="580"/>
      <c r="AF1449" s="376"/>
      <c r="AG1449" s="580"/>
      <c r="AH1449" s="376"/>
      <c r="AI1449" s="580"/>
    </row>
    <row r="1450" spans="2:35" ht="22.5">
      <c r="B1450" s="437"/>
      <c r="C1450" s="359" t="s">
        <v>3662</v>
      </c>
      <c r="D1450" s="360"/>
      <c r="E1450" s="925">
        <v>5</v>
      </c>
      <c r="F1450" s="360" t="s">
        <v>1048</v>
      </c>
      <c r="G1450" s="360" t="s">
        <v>3256</v>
      </c>
      <c r="H1450" s="360"/>
      <c r="I1450" s="363" t="s">
        <v>2559</v>
      </c>
      <c r="J1450" s="580">
        <v>26</v>
      </c>
      <c r="K1450" s="326">
        <f t="shared" si="274"/>
        <v>130</v>
      </c>
      <c r="L1450" s="376"/>
      <c r="M1450" s="580"/>
      <c r="N1450" s="376"/>
      <c r="O1450" s="580"/>
      <c r="P1450" s="376"/>
      <c r="Q1450" s="580"/>
      <c r="R1450" s="376">
        <v>3</v>
      </c>
      <c r="S1450" s="582">
        <f t="shared" si="275"/>
        <v>78</v>
      </c>
      <c r="T1450" s="376"/>
      <c r="U1450" s="580"/>
      <c r="V1450" s="376"/>
      <c r="W1450" s="580"/>
      <c r="X1450" s="548">
        <v>2</v>
      </c>
      <c r="Y1450" s="368">
        <f t="shared" si="276"/>
        <v>52</v>
      </c>
      <c r="Z1450" s="376"/>
      <c r="AA1450" s="580"/>
      <c r="AB1450" s="376"/>
      <c r="AC1450" s="580"/>
      <c r="AD1450" s="376"/>
      <c r="AE1450" s="580"/>
      <c r="AF1450" s="376"/>
      <c r="AG1450" s="580"/>
      <c r="AH1450" s="376"/>
      <c r="AI1450" s="580"/>
    </row>
    <row r="1451" spans="2:35" ht="22.5">
      <c r="B1451" s="437"/>
      <c r="C1451" s="359" t="s">
        <v>3663</v>
      </c>
      <c r="D1451" s="360"/>
      <c r="E1451" s="925">
        <v>5</v>
      </c>
      <c r="F1451" s="360" t="s">
        <v>1048</v>
      </c>
      <c r="G1451" s="360" t="s">
        <v>3256</v>
      </c>
      <c r="H1451" s="360"/>
      <c r="I1451" s="363" t="s">
        <v>2559</v>
      </c>
      <c r="J1451" s="580">
        <v>79</v>
      </c>
      <c r="K1451" s="326">
        <f t="shared" si="274"/>
        <v>395</v>
      </c>
      <c r="L1451" s="376"/>
      <c r="M1451" s="580"/>
      <c r="N1451" s="376"/>
      <c r="O1451" s="580"/>
      <c r="P1451" s="376"/>
      <c r="Q1451" s="580"/>
      <c r="R1451" s="376">
        <v>3</v>
      </c>
      <c r="S1451" s="582">
        <f t="shared" si="275"/>
        <v>237</v>
      </c>
      <c r="T1451" s="376"/>
      <c r="U1451" s="580"/>
      <c r="V1451" s="376"/>
      <c r="W1451" s="580"/>
      <c r="X1451" s="548">
        <v>2</v>
      </c>
      <c r="Y1451" s="368">
        <f t="shared" si="276"/>
        <v>158</v>
      </c>
      <c r="Z1451" s="376"/>
      <c r="AA1451" s="580"/>
      <c r="AB1451" s="376"/>
      <c r="AC1451" s="580"/>
      <c r="AD1451" s="376"/>
      <c r="AE1451" s="580"/>
      <c r="AF1451" s="376"/>
      <c r="AG1451" s="580"/>
      <c r="AH1451" s="376"/>
      <c r="AI1451" s="580"/>
    </row>
    <row r="1452" spans="2:35" ht="22.5">
      <c r="B1452" s="437"/>
      <c r="C1452" s="359" t="s">
        <v>3664</v>
      </c>
      <c r="D1452" s="360"/>
      <c r="E1452" s="925">
        <v>19</v>
      </c>
      <c r="F1452" s="360" t="s">
        <v>1048</v>
      </c>
      <c r="G1452" s="360" t="s">
        <v>3256</v>
      </c>
      <c r="H1452" s="360"/>
      <c r="I1452" s="363" t="s">
        <v>2559</v>
      </c>
      <c r="J1452" s="580">
        <v>1295</v>
      </c>
      <c r="K1452" s="326">
        <f t="shared" si="274"/>
        <v>24605</v>
      </c>
      <c r="L1452" s="376"/>
      <c r="M1452" s="580"/>
      <c r="N1452" s="376"/>
      <c r="O1452" s="580"/>
      <c r="P1452" s="376"/>
      <c r="Q1452" s="580"/>
      <c r="R1452" s="376">
        <v>9</v>
      </c>
      <c r="S1452" s="582">
        <f t="shared" si="275"/>
        <v>11655</v>
      </c>
      <c r="T1452" s="376"/>
      <c r="U1452" s="580"/>
      <c r="V1452" s="376"/>
      <c r="W1452" s="580"/>
      <c r="X1452" s="548">
        <v>10</v>
      </c>
      <c r="Y1452" s="368">
        <f t="shared" si="276"/>
        <v>12950</v>
      </c>
      <c r="Z1452" s="376"/>
      <c r="AA1452" s="580"/>
      <c r="AB1452" s="376"/>
      <c r="AC1452" s="580"/>
      <c r="AD1452" s="376"/>
      <c r="AE1452" s="580"/>
      <c r="AF1452" s="376"/>
      <c r="AG1452" s="580"/>
      <c r="AH1452" s="376"/>
      <c r="AI1452" s="580"/>
    </row>
    <row r="1453" spans="2:35" ht="22.5">
      <c r="B1453" s="437"/>
      <c r="C1453" s="359" t="s">
        <v>3665</v>
      </c>
      <c r="D1453" s="360"/>
      <c r="E1453" s="925">
        <v>1</v>
      </c>
      <c r="F1453" s="360" t="s">
        <v>1048</v>
      </c>
      <c r="G1453" s="360" t="s">
        <v>3256</v>
      </c>
      <c r="H1453" s="360"/>
      <c r="I1453" s="363" t="s">
        <v>2559</v>
      </c>
      <c r="J1453" s="580">
        <v>589</v>
      </c>
      <c r="K1453" s="326">
        <f t="shared" si="274"/>
        <v>589</v>
      </c>
      <c r="L1453" s="376"/>
      <c r="M1453" s="580"/>
      <c r="N1453" s="376"/>
      <c r="O1453" s="580"/>
      <c r="P1453" s="376"/>
      <c r="Q1453" s="580"/>
      <c r="R1453" s="376">
        <v>1</v>
      </c>
      <c r="S1453" s="582">
        <f t="shared" si="275"/>
        <v>589</v>
      </c>
      <c r="T1453" s="376"/>
      <c r="U1453" s="580"/>
      <c r="V1453" s="376"/>
      <c r="W1453" s="580"/>
      <c r="X1453" s="548"/>
      <c r="Y1453" s="368">
        <f t="shared" si="276"/>
        <v>0</v>
      </c>
      <c r="Z1453" s="376"/>
      <c r="AA1453" s="580"/>
      <c r="AB1453" s="376"/>
      <c r="AC1453" s="580"/>
      <c r="AD1453" s="376"/>
      <c r="AE1453" s="580"/>
      <c r="AF1453" s="376"/>
      <c r="AG1453" s="580"/>
      <c r="AH1453" s="376"/>
      <c r="AI1453" s="580"/>
    </row>
    <row r="1454" spans="2:35" ht="22.5">
      <c r="B1454" s="437"/>
      <c r="C1454" s="359" t="s">
        <v>3666</v>
      </c>
      <c r="D1454" s="360"/>
      <c r="E1454" s="925">
        <v>20</v>
      </c>
      <c r="F1454" s="360" t="s">
        <v>108</v>
      </c>
      <c r="G1454" s="360" t="s">
        <v>3256</v>
      </c>
      <c r="H1454" s="360"/>
      <c r="I1454" s="363" t="s">
        <v>2559</v>
      </c>
      <c r="J1454" s="580">
        <v>730</v>
      </c>
      <c r="K1454" s="326">
        <f t="shared" si="274"/>
        <v>14600</v>
      </c>
      <c r="L1454" s="376"/>
      <c r="M1454" s="580"/>
      <c r="N1454" s="376"/>
      <c r="O1454" s="580"/>
      <c r="P1454" s="376"/>
      <c r="Q1454" s="580"/>
      <c r="R1454" s="376">
        <v>10</v>
      </c>
      <c r="S1454" s="582">
        <f t="shared" si="275"/>
        <v>7300</v>
      </c>
      <c r="T1454" s="376"/>
      <c r="U1454" s="580"/>
      <c r="V1454" s="376"/>
      <c r="W1454" s="580"/>
      <c r="X1454" s="548">
        <v>10</v>
      </c>
      <c r="Y1454" s="368">
        <f t="shared" si="276"/>
        <v>7300</v>
      </c>
      <c r="Z1454" s="376"/>
      <c r="AA1454" s="580"/>
      <c r="AB1454" s="376"/>
      <c r="AC1454" s="580"/>
      <c r="AD1454" s="376"/>
      <c r="AE1454" s="580"/>
      <c r="AF1454" s="376"/>
      <c r="AG1454" s="580"/>
      <c r="AH1454" s="376"/>
      <c r="AI1454" s="580"/>
    </row>
    <row r="1455" spans="2:35" ht="22.5">
      <c r="B1455" s="437"/>
      <c r="C1455" s="359" t="s">
        <v>3667</v>
      </c>
      <c r="D1455" s="360"/>
      <c r="E1455" s="925">
        <v>50</v>
      </c>
      <c r="F1455" s="360" t="s">
        <v>1048</v>
      </c>
      <c r="G1455" s="360" t="s">
        <v>3256</v>
      </c>
      <c r="H1455" s="360"/>
      <c r="I1455" s="363" t="s">
        <v>2559</v>
      </c>
      <c r="J1455" s="580">
        <v>143</v>
      </c>
      <c r="K1455" s="326">
        <f t="shared" si="274"/>
        <v>7150</v>
      </c>
      <c r="L1455" s="376"/>
      <c r="M1455" s="580"/>
      <c r="N1455" s="376"/>
      <c r="O1455" s="580"/>
      <c r="P1455" s="376"/>
      <c r="Q1455" s="580"/>
      <c r="R1455" s="376">
        <v>25</v>
      </c>
      <c r="S1455" s="582">
        <f t="shared" si="275"/>
        <v>3575</v>
      </c>
      <c r="T1455" s="376"/>
      <c r="U1455" s="580"/>
      <c r="V1455" s="376"/>
      <c r="W1455" s="580"/>
      <c r="X1455" s="548">
        <v>25</v>
      </c>
      <c r="Y1455" s="368">
        <f t="shared" si="276"/>
        <v>3575</v>
      </c>
      <c r="Z1455" s="376"/>
      <c r="AA1455" s="580"/>
      <c r="AB1455" s="376"/>
      <c r="AC1455" s="580"/>
      <c r="AD1455" s="376"/>
      <c r="AE1455" s="580"/>
      <c r="AF1455" s="376"/>
      <c r="AG1455" s="580"/>
      <c r="AH1455" s="376"/>
      <c r="AI1455" s="580"/>
    </row>
    <row r="1456" spans="2:35" ht="22.5">
      <c r="B1456" s="437"/>
      <c r="C1456" s="359" t="s">
        <v>3668</v>
      </c>
      <c r="D1456" s="360"/>
      <c r="E1456" s="925">
        <v>100</v>
      </c>
      <c r="F1456" s="360" t="s">
        <v>1048</v>
      </c>
      <c r="G1456" s="360" t="s">
        <v>3256</v>
      </c>
      <c r="H1456" s="360"/>
      <c r="I1456" s="363" t="s">
        <v>2559</v>
      </c>
      <c r="J1456" s="580">
        <v>135</v>
      </c>
      <c r="K1456" s="326">
        <f t="shared" si="274"/>
        <v>13500</v>
      </c>
      <c r="L1456" s="376"/>
      <c r="M1456" s="580"/>
      <c r="N1456" s="376"/>
      <c r="O1456" s="580"/>
      <c r="P1456" s="376"/>
      <c r="Q1456" s="580"/>
      <c r="R1456" s="376">
        <v>50</v>
      </c>
      <c r="S1456" s="582">
        <f t="shared" si="275"/>
        <v>6750</v>
      </c>
      <c r="T1456" s="376"/>
      <c r="U1456" s="580"/>
      <c r="V1456" s="376"/>
      <c r="W1456" s="580"/>
      <c r="X1456" s="548">
        <v>50</v>
      </c>
      <c r="Y1456" s="368">
        <f t="shared" si="276"/>
        <v>6750</v>
      </c>
      <c r="Z1456" s="376"/>
      <c r="AA1456" s="580"/>
      <c r="AB1456" s="376"/>
      <c r="AC1456" s="580"/>
      <c r="AD1456" s="376"/>
      <c r="AE1456" s="580"/>
      <c r="AF1456" s="376"/>
      <c r="AG1456" s="580"/>
      <c r="AH1456" s="376"/>
      <c r="AI1456" s="580"/>
    </row>
    <row r="1457" spans="2:35" ht="22.5">
      <c r="B1457" s="437"/>
      <c r="C1457" s="359" t="s">
        <v>3669</v>
      </c>
      <c r="D1457" s="360"/>
      <c r="E1457" s="925">
        <v>2</v>
      </c>
      <c r="F1457" s="360" t="s">
        <v>1048</v>
      </c>
      <c r="G1457" s="360" t="s">
        <v>3256</v>
      </c>
      <c r="H1457" s="360"/>
      <c r="I1457" s="363" t="s">
        <v>2559</v>
      </c>
      <c r="J1457" s="580">
        <v>303</v>
      </c>
      <c r="K1457" s="326">
        <f t="shared" si="274"/>
        <v>606</v>
      </c>
      <c r="L1457" s="376"/>
      <c r="M1457" s="580"/>
      <c r="N1457" s="376"/>
      <c r="O1457" s="580"/>
      <c r="P1457" s="376"/>
      <c r="Q1457" s="580"/>
      <c r="R1457" s="376">
        <v>2</v>
      </c>
      <c r="S1457" s="582">
        <f t="shared" si="275"/>
        <v>606</v>
      </c>
      <c r="T1457" s="376"/>
      <c r="U1457" s="580"/>
      <c r="V1457" s="376"/>
      <c r="W1457" s="580"/>
      <c r="X1457" s="548"/>
      <c r="Y1457" s="368">
        <f t="shared" si="276"/>
        <v>0</v>
      </c>
      <c r="Z1457" s="376"/>
      <c r="AA1457" s="580"/>
      <c r="AB1457" s="376"/>
      <c r="AC1457" s="580"/>
      <c r="AD1457" s="376"/>
      <c r="AE1457" s="580"/>
      <c r="AF1457" s="376"/>
      <c r="AG1457" s="580"/>
      <c r="AH1457" s="376"/>
      <c r="AI1457" s="580"/>
    </row>
    <row r="1458" spans="2:35" ht="22.5">
      <c r="B1458" s="437"/>
      <c r="C1458" s="359" t="s">
        <v>3670</v>
      </c>
      <c r="D1458" s="360"/>
      <c r="E1458" s="925">
        <v>2</v>
      </c>
      <c r="F1458" s="360" t="s">
        <v>1048</v>
      </c>
      <c r="G1458" s="360" t="s">
        <v>3256</v>
      </c>
      <c r="H1458" s="360"/>
      <c r="I1458" s="363" t="s">
        <v>2559</v>
      </c>
      <c r="J1458" s="580">
        <v>524</v>
      </c>
      <c r="K1458" s="326">
        <f t="shared" si="274"/>
        <v>1048</v>
      </c>
      <c r="L1458" s="376"/>
      <c r="M1458" s="580"/>
      <c r="N1458" s="376"/>
      <c r="O1458" s="580"/>
      <c r="P1458" s="376"/>
      <c r="Q1458" s="580"/>
      <c r="R1458" s="376">
        <v>2</v>
      </c>
      <c r="S1458" s="582">
        <f t="shared" si="275"/>
        <v>1048</v>
      </c>
      <c r="T1458" s="376"/>
      <c r="U1458" s="580"/>
      <c r="V1458" s="376"/>
      <c r="W1458" s="580"/>
      <c r="X1458" s="548"/>
      <c r="Y1458" s="368">
        <f t="shared" si="276"/>
        <v>0</v>
      </c>
      <c r="Z1458" s="376"/>
      <c r="AA1458" s="580"/>
      <c r="AB1458" s="376"/>
      <c r="AC1458" s="580"/>
      <c r="AD1458" s="376"/>
      <c r="AE1458" s="580"/>
      <c r="AF1458" s="376"/>
      <c r="AG1458" s="580"/>
      <c r="AH1458" s="376"/>
      <c r="AI1458" s="580"/>
    </row>
    <row r="1459" spans="2:35" ht="22.5">
      <c r="B1459" s="437"/>
      <c r="C1459" s="359" t="s">
        <v>3671</v>
      </c>
      <c r="D1459" s="360"/>
      <c r="E1459" s="925">
        <v>5</v>
      </c>
      <c r="F1459" s="360" t="s">
        <v>1048</v>
      </c>
      <c r="G1459" s="360" t="s">
        <v>3256</v>
      </c>
      <c r="H1459" s="360"/>
      <c r="I1459" s="363" t="s">
        <v>2559</v>
      </c>
      <c r="J1459" s="580">
        <v>196</v>
      </c>
      <c r="K1459" s="326">
        <f t="shared" si="274"/>
        <v>980</v>
      </c>
      <c r="L1459" s="376"/>
      <c r="M1459" s="580"/>
      <c r="N1459" s="376"/>
      <c r="O1459" s="580"/>
      <c r="P1459" s="376"/>
      <c r="Q1459" s="580"/>
      <c r="R1459" s="376">
        <v>2</v>
      </c>
      <c r="S1459" s="582">
        <f t="shared" si="275"/>
        <v>392</v>
      </c>
      <c r="T1459" s="376"/>
      <c r="U1459" s="580"/>
      <c r="V1459" s="376"/>
      <c r="W1459" s="580"/>
      <c r="X1459" s="548">
        <v>3</v>
      </c>
      <c r="Y1459" s="368">
        <f t="shared" si="276"/>
        <v>588</v>
      </c>
      <c r="Z1459" s="376"/>
      <c r="AA1459" s="580"/>
      <c r="AB1459" s="376"/>
      <c r="AC1459" s="580"/>
      <c r="AD1459" s="376"/>
      <c r="AE1459" s="580"/>
      <c r="AF1459" s="376"/>
      <c r="AG1459" s="580"/>
      <c r="AH1459" s="376"/>
      <c r="AI1459" s="580"/>
    </row>
    <row r="1460" spans="2:35" ht="22.5">
      <c r="B1460" s="437"/>
      <c r="C1460" s="359" t="s">
        <v>3672</v>
      </c>
      <c r="D1460" s="360"/>
      <c r="E1460" s="925">
        <v>10</v>
      </c>
      <c r="F1460" s="360" t="s">
        <v>1048</v>
      </c>
      <c r="G1460" s="360" t="s">
        <v>3256</v>
      </c>
      <c r="H1460" s="360"/>
      <c r="I1460" s="363" t="s">
        <v>2559</v>
      </c>
      <c r="J1460" s="580">
        <v>120</v>
      </c>
      <c r="K1460" s="326">
        <f t="shared" ref="K1460:K1491" si="277">J1460*E1460</f>
        <v>1200</v>
      </c>
      <c r="L1460" s="376"/>
      <c r="M1460" s="580"/>
      <c r="N1460" s="376"/>
      <c r="O1460" s="580"/>
      <c r="P1460" s="376"/>
      <c r="Q1460" s="580"/>
      <c r="R1460" s="376">
        <v>5</v>
      </c>
      <c r="S1460" s="582">
        <f t="shared" si="275"/>
        <v>600</v>
      </c>
      <c r="T1460" s="376"/>
      <c r="U1460" s="580"/>
      <c r="V1460" s="376"/>
      <c r="W1460" s="580"/>
      <c r="X1460" s="548">
        <v>5</v>
      </c>
      <c r="Y1460" s="368">
        <f t="shared" si="276"/>
        <v>600</v>
      </c>
      <c r="Z1460" s="376"/>
      <c r="AA1460" s="580"/>
      <c r="AB1460" s="376"/>
      <c r="AC1460" s="580"/>
      <c r="AD1460" s="376"/>
      <c r="AE1460" s="580"/>
      <c r="AF1460" s="376"/>
      <c r="AG1460" s="580"/>
      <c r="AH1460" s="376"/>
      <c r="AI1460" s="580"/>
    </row>
    <row r="1461" spans="2:35" ht="22.5">
      <c r="B1461" s="437"/>
      <c r="C1461" s="359" t="s">
        <v>3673</v>
      </c>
      <c r="D1461" s="360"/>
      <c r="E1461" s="925">
        <v>2</v>
      </c>
      <c r="F1461" s="360" t="s">
        <v>1048</v>
      </c>
      <c r="G1461" s="360" t="s">
        <v>3256</v>
      </c>
      <c r="H1461" s="360"/>
      <c r="I1461" s="363" t="s">
        <v>2559</v>
      </c>
      <c r="J1461" s="580">
        <v>250</v>
      </c>
      <c r="K1461" s="326">
        <f t="shared" si="277"/>
        <v>500</v>
      </c>
      <c r="L1461" s="376"/>
      <c r="M1461" s="580"/>
      <c r="N1461" s="376"/>
      <c r="O1461" s="580"/>
      <c r="P1461" s="376"/>
      <c r="Q1461" s="580"/>
      <c r="R1461" s="376">
        <v>2</v>
      </c>
      <c r="S1461" s="582">
        <f t="shared" si="275"/>
        <v>500</v>
      </c>
      <c r="T1461" s="376"/>
      <c r="U1461" s="580"/>
      <c r="V1461" s="376"/>
      <c r="W1461" s="580"/>
      <c r="X1461" s="548"/>
      <c r="Y1461" s="368">
        <f t="shared" si="276"/>
        <v>0</v>
      </c>
      <c r="Z1461" s="376"/>
      <c r="AA1461" s="580"/>
      <c r="AB1461" s="376"/>
      <c r="AC1461" s="580"/>
      <c r="AD1461" s="376"/>
      <c r="AE1461" s="580"/>
      <c r="AF1461" s="376"/>
      <c r="AG1461" s="580"/>
      <c r="AH1461" s="376"/>
      <c r="AI1461" s="580"/>
    </row>
    <row r="1462" spans="2:35" ht="22.5">
      <c r="B1462" s="437"/>
      <c r="C1462" s="359" t="s">
        <v>3674</v>
      </c>
      <c r="D1462" s="360"/>
      <c r="E1462" s="925">
        <v>4</v>
      </c>
      <c r="F1462" s="360" t="s">
        <v>108</v>
      </c>
      <c r="G1462" s="360" t="s">
        <v>3256</v>
      </c>
      <c r="H1462" s="360"/>
      <c r="I1462" s="363" t="s">
        <v>2559</v>
      </c>
      <c r="J1462" s="580">
        <v>250</v>
      </c>
      <c r="K1462" s="326">
        <f t="shared" si="277"/>
        <v>1000</v>
      </c>
      <c r="L1462" s="376"/>
      <c r="M1462" s="580"/>
      <c r="N1462" s="376"/>
      <c r="O1462" s="580"/>
      <c r="P1462" s="376"/>
      <c r="Q1462" s="580"/>
      <c r="R1462" s="376">
        <v>4</v>
      </c>
      <c r="S1462" s="582">
        <f t="shared" si="275"/>
        <v>1000</v>
      </c>
      <c r="T1462" s="376"/>
      <c r="U1462" s="580"/>
      <c r="V1462" s="376"/>
      <c r="W1462" s="580"/>
      <c r="X1462" s="548"/>
      <c r="Y1462" s="368">
        <f t="shared" si="276"/>
        <v>0</v>
      </c>
      <c r="Z1462" s="376"/>
      <c r="AA1462" s="580"/>
      <c r="AB1462" s="376"/>
      <c r="AC1462" s="580"/>
      <c r="AD1462" s="376"/>
      <c r="AE1462" s="580"/>
      <c r="AF1462" s="376"/>
      <c r="AG1462" s="580"/>
      <c r="AH1462" s="376"/>
      <c r="AI1462" s="580"/>
    </row>
    <row r="1463" spans="2:35" ht="22.5">
      <c r="B1463" s="437"/>
      <c r="C1463" s="359" t="s">
        <v>3675</v>
      </c>
      <c r="D1463" s="360"/>
      <c r="E1463" s="925">
        <v>2</v>
      </c>
      <c r="F1463" s="360" t="s">
        <v>1048</v>
      </c>
      <c r="G1463" s="360" t="s">
        <v>3256</v>
      </c>
      <c r="H1463" s="360"/>
      <c r="I1463" s="363" t="s">
        <v>2559</v>
      </c>
      <c r="J1463" s="580">
        <v>250</v>
      </c>
      <c r="K1463" s="326">
        <f t="shared" si="277"/>
        <v>500</v>
      </c>
      <c r="L1463" s="376"/>
      <c r="M1463" s="580"/>
      <c r="N1463" s="376"/>
      <c r="O1463" s="580"/>
      <c r="P1463" s="376"/>
      <c r="Q1463" s="580"/>
      <c r="R1463" s="376">
        <v>2</v>
      </c>
      <c r="S1463" s="582">
        <f t="shared" si="275"/>
        <v>500</v>
      </c>
      <c r="T1463" s="376"/>
      <c r="U1463" s="580"/>
      <c r="V1463" s="376"/>
      <c r="W1463" s="580"/>
      <c r="X1463" s="548"/>
      <c r="Y1463" s="368">
        <f t="shared" si="276"/>
        <v>0</v>
      </c>
      <c r="Z1463" s="376"/>
      <c r="AA1463" s="580"/>
      <c r="AB1463" s="376"/>
      <c r="AC1463" s="580"/>
      <c r="AD1463" s="376"/>
      <c r="AE1463" s="580"/>
      <c r="AF1463" s="376"/>
      <c r="AG1463" s="580"/>
      <c r="AH1463" s="376"/>
      <c r="AI1463" s="580"/>
    </row>
    <row r="1464" spans="2:35" ht="22.5">
      <c r="B1464" s="437"/>
      <c r="C1464" s="359" t="s">
        <v>3676</v>
      </c>
      <c r="D1464" s="360"/>
      <c r="E1464" s="925">
        <v>80</v>
      </c>
      <c r="F1464" s="360" t="s">
        <v>1048</v>
      </c>
      <c r="G1464" s="360" t="s">
        <v>3256</v>
      </c>
      <c r="H1464" s="360"/>
      <c r="I1464" s="363" t="s">
        <v>2559</v>
      </c>
      <c r="J1464" s="580">
        <v>129</v>
      </c>
      <c r="K1464" s="326">
        <f t="shared" si="277"/>
        <v>10320</v>
      </c>
      <c r="L1464" s="376"/>
      <c r="M1464" s="580"/>
      <c r="N1464" s="376"/>
      <c r="O1464" s="580"/>
      <c r="P1464" s="376"/>
      <c r="Q1464" s="580"/>
      <c r="R1464" s="376">
        <v>40</v>
      </c>
      <c r="S1464" s="582">
        <f t="shared" si="275"/>
        <v>5160</v>
      </c>
      <c r="T1464" s="376"/>
      <c r="U1464" s="580"/>
      <c r="V1464" s="376"/>
      <c r="W1464" s="580"/>
      <c r="X1464" s="548">
        <v>40</v>
      </c>
      <c r="Y1464" s="368">
        <f t="shared" si="276"/>
        <v>5160</v>
      </c>
      <c r="Z1464" s="376"/>
      <c r="AA1464" s="580"/>
      <c r="AB1464" s="376"/>
      <c r="AC1464" s="580"/>
      <c r="AD1464" s="376"/>
      <c r="AE1464" s="580"/>
      <c r="AF1464" s="376"/>
      <c r="AG1464" s="580"/>
      <c r="AH1464" s="376"/>
      <c r="AI1464" s="580"/>
    </row>
    <row r="1465" spans="2:35" ht="22.5">
      <c r="B1465" s="437"/>
      <c r="C1465" s="359" t="s">
        <v>3677</v>
      </c>
      <c r="D1465" s="360"/>
      <c r="E1465" s="925">
        <v>40</v>
      </c>
      <c r="F1465" s="360" t="s">
        <v>26</v>
      </c>
      <c r="G1465" s="360" t="s">
        <v>3256</v>
      </c>
      <c r="H1465" s="360"/>
      <c r="I1465" s="363" t="s">
        <v>2559</v>
      </c>
      <c r="J1465" s="580">
        <v>129</v>
      </c>
      <c r="K1465" s="326">
        <f t="shared" si="277"/>
        <v>5160</v>
      </c>
      <c r="L1465" s="376"/>
      <c r="M1465" s="580"/>
      <c r="N1465" s="376"/>
      <c r="O1465" s="580"/>
      <c r="P1465" s="376"/>
      <c r="Q1465" s="580"/>
      <c r="R1465" s="376">
        <v>20</v>
      </c>
      <c r="S1465" s="582">
        <f t="shared" si="275"/>
        <v>2580</v>
      </c>
      <c r="T1465" s="376"/>
      <c r="U1465" s="580"/>
      <c r="V1465" s="376"/>
      <c r="W1465" s="580"/>
      <c r="X1465" s="548">
        <v>20</v>
      </c>
      <c r="Y1465" s="368">
        <f t="shared" si="276"/>
        <v>2580</v>
      </c>
      <c r="Z1465" s="376"/>
      <c r="AA1465" s="580"/>
      <c r="AB1465" s="376"/>
      <c r="AC1465" s="580"/>
      <c r="AD1465" s="376"/>
      <c r="AE1465" s="580"/>
      <c r="AF1465" s="376"/>
      <c r="AG1465" s="580"/>
      <c r="AH1465" s="376"/>
      <c r="AI1465" s="580"/>
    </row>
    <row r="1466" spans="2:35" ht="22.5">
      <c r="B1466" s="437"/>
      <c r="C1466" s="359" t="s">
        <v>3678</v>
      </c>
      <c r="D1466" s="360"/>
      <c r="E1466" s="925">
        <v>8</v>
      </c>
      <c r="F1466" s="360" t="s">
        <v>26</v>
      </c>
      <c r="G1466" s="360" t="s">
        <v>3256</v>
      </c>
      <c r="H1466" s="360"/>
      <c r="I1466" s="363" t="s">
        <v>2559</v>
      </c>
      <c r="J1466" s="580">
        <v>162</v>
      </c>
      <c r="K1466" s="326">
        <f t="shared" si="277"/>
        <v>1296</v>
      </c>
      <c r="L1466" s="376"/>
      <c r="M1466" s="580"/>
      <c r="N1466" s="376"/>
      <c r="O1466" s="580"/>
      <c r="P1466" s="376"/>
      <c r="Q1466" s="580"/>
      <c r="R1466" s="376">
        <v>4</v>
      </c>
      <c r="S1466" s="582">
        <f t="shared" si="275"/>
        <v>648</v>
      </c>
      <c r="T1466" s="376"/>
      <c r="U1466" s="580"/>
      <c r="V1466" s="376"/>
      <c r="W1466" s="580"/>
      <c r="X1466" s="548">
        <v>4</v>
      </c>
      <c r="Y1466" s="368">
        <f t="shared" si="276"/>
        <v>648</v>
      </c>
      <c r="Z1466" s="376"/>
      <c r="AA1466" s="580"/>
      <c r="AB1466" s="376"/>
      <c r="AC1466" s="580"/>
      <c r="AD1466" s="376"/>
      <c r="AE1466" s="580"/>
      <c r="AF1466" s="376"/>
      <c r="AG1466" s="580"/>
      <c r="AH1466" s="376"/>
      <c r="AI1466" s="580"/>
    </row>
    <row r="1467" spans="2:35" ht="22.5">
      <c r="B1467" s="437"/>
      <c r="C1467" s="359" t="s">
        <v>3679</v>
      </c>
      <c r="D1467" s="360"/>
      <c r="E1467" s="925">
        <v>1</v>
      </c>
      <c r="F1467" s="360" t="s">
        <v>11</v>
      </c>
      <c r="G1467" s="360" t="s">
        <v>3256</v>
      </c>
      <c r="H1467" s="360"/>
      <c r="I1467" s="363" t="s">
        <v>2559</v>
      </c>
      <c r="J1467" s="580">
        <v>188</v>
      </c>
      <c r="K1467" s="326">
        <f t="shared" si="277"/>
        <v>188</v>
      </c>
      <c r="L1467" s="376"/>
      <c r="M1467" s="580"/>
      <c r="N1467" s="376"/>
      <c r="O1467" s="580"/>
      <c r="P1467" s="376"/>
      <c r="Q1467" s="580"/>
      <c r="R1467" s="376">
        <v>1</v>
      </c>
      <c r="S1467" s="582">
        <f t="shared" si="275"/>
        <v>188</v>
      </c>
      <c r="T1467" s="376"/>
      <c r="U1467" s="580"/>
      <c r="V1467" s="376"/>
      <c r="W1467" s="580"/>
      <c r="X1467" s="548"/>
      <c r="Y1467" s="368">
        <f t="shared" si="276"/>
        <v>0</v>
      </c>
      <c r="Z1467" s="376"/>
      <c r="AA1467" s="580"/>
      <c r="AB1467" s="376"/>
      <c r="AC1467" s="580"/>
      <c r="AD1467" s="376"/>
      <c r="AE1467" s="580"/>
      <c r="AF1467" s="376"/>
      <c r="AG1467" s="580"/>
      <c r="AH1467" s="376"/>
      <c r="AI1467" s="580"/>
    </row>
    <row r="1468" spans="2:35" ht="22.5">
      <c r="B1468" s="437"/>
      <c r="C1468" s="359" t="s">
        <v>3680</v>
      </c>
      <c r="D1468" s="360"/>
      <c r="E1468" s="925">
        <v>1</v>
      </c>
      <c r="F1468" s="360" t="s">
        <v>1048</v>
      </c>
      <c r="G1468" s="360" t="s">
        <v>3256</v>
      </c>
      <c r="H1468" s="360"/>
      <c r="I1468" s="363" t="s">
        <v>2559</v>
      </c>
      <c r="J1468" s="580">
        <v>210</v>
      </c>
      <c r="K1468" s="326">
        <f t="shared" si="277"/>
        <v>210</v>
      </c>
      <c r="L1468" s="376"/>
      <c r="M1468" s="580"/>
      <c r="N1468" s="376"/>
      <c r="O1468" s="580"/>
      <c r="P1468" s="376"/>
      <c r="Q1468" s="580"/>
      <c r="R1468" s="376">
        <v>1</v>
      </c>
      <c r="S1468" s="582">
        <f t="shared" si="275"/>
        <v>210</v>
      </c>
      <c r="T1468" s="376"/>
      <c r="U1468" s="580"/>
      <c r="V1468" s="376"/>
      <c r="W1468" s="580"/>
      <c r="X1468" s="548"/>
      <c r="Y1468" s="368">
        <f t="shared" si="276"/>
        <v>0</v>
      </c>
      <c r="Z1468" s="376"/>
      <c r="AA1468" s="580"/>
      <c r="AB1468" s="376"/>
      <c r="AC1468" s="580"/>
      <c r="AD1468" s="376"/>
      <c r="AE1468" s="580"/>
      <c r="AF1468" s="376"/>
      <c r="AG1468" s="580"/>
      <c r="AH1468" s="376"/>
      <c r="AI1468" s="580"/>
    </row>
    <row r="1469" spans="2:35" ht="22.5">
      <c r="B1469" s="437"/>
      <c r="C1469" s="359" t="s">
        <v>3681</v>
      </c>
      <c r="D1469" s="360"/>
      <c r="E1469" s="925">
        <v>1</v>
      </c>
      <c r="F1469" s="360" t="s">
        <v>115</v>
      </c>
      <c r="G1469" s="360" t="s">
        <v>3256</v>
      </c>
      <c r="H1469" s="360"/>
      <c r="I1469" s="363" t="s">
        <v>2559</v>
      </c>
      <c r="J1469" s="580">
        <v>72</v>
      </c>
      <c r="K1469" s="326">
        <f t="shared" si="277"/>
        <v>72</v>
      </c>
      <c r="L1469" s="376"/>
      <c r="M1469" s="580"/>
      <c r="N1469" s="376"/>
      <c r="O1469" s="580"/>
      <c r="P1469" s="376"/>
      <c r="Q1469" s="580"/>
      <c r="R1469" s="376">
        <v>1</v>
      </c>
      <c r="S1469" s="582">
        <f t="shared" si="275"/>
        <v>72</v>
      </c>
      <c r="T1469" s="376"/>
      <c r="U1469" s="580"/>
      <c r="V1469" s="376"/>
      <c r="W1469" s="580"/>
      <c r="X1469" s="548"/>
      <c r="Y1469" s="368">
        <f t="shared" si="276"/>
        <v>0</v>
      </c>
      <c r="Z1469" s="376"/>
      <c r="AA1469" s="580"/>
      <c r="AB1469" s="376"/>
      <c r="AC1469" s="580"/>
      <c r="AD1469" s="376"/>
      <c r="AE1469" s="580"/>
      <c r="AF1469" s="376"/>
      <c r="AG1469" s="580"/>
      <c r="AH1469" s="376"/>
      <c r="AI1469" s="580"/>
    </row>
    <row r="1470" spans="2:35" ht="22.5">
      <c r="B1470" s="437"/>
      <c r="C1470" s="359" t="s">
        <v>3682</v>
      </c>
      <c r="D1470" s="360"/>
      <c r="E1470" s="925">
        <v>6</v>
      </c>
      <c r="F1470" s="360" t="s">
        <v>1048</v>
      </c>
      <c r="G1470" s="360" t="s">
        <v>3256</v>
      </c>
      <c r="H1470" s="360"/>
      <c r="I1470" s="363" t="s">
        <v>2559</v>
      </c>
      <c r="J1470" s="580">
        <v>100</v>
      </c>
      <c r="K1470" s="326">
        <f t="shared" si="277"/>
        <v>600</v>
      </c>
      <c r="L1470" s="376"/>
      <c r="M1470" s="580"/>
      <c r="N1470" s="376"/>
      <c r="O1470" s="580"/>
      <c r="P1470" s="376"/>
      <c r="Q1470" s="580"/>
      <c r="R1470" s="376">
        <v>3</v>
      </c>
      <c r="S1470" s="582">
        <f t="shared" si="275"/>
        <v>300</v>
      </c>
      <c r="T1470" s="376"/>
      <c r="U1470" s="580"/>
      <c r="V1470" s="376"/>
      <c r="W1470" s="580"/>
      <c r="X1470" s="548">
        <v>3</v>
      </c>
      <c r="Y1470" s="368">
        <f t="shared" si="276"/>
        <v>300</v>
      </c>
      <c r="Z1470" s="376"/>
      <c r="AA1470" s="580"/>
      <c r="AB1470" s="376"/>
      <c r="AC1470" s="580"/>
      <c r="AD1470" s="376"/>
      <c r="AE1470" s="580"/>
      <c r="AF1470" s="376"/>
      <c r="AG1470" s="580"/>
      <c r="AH1470" s="376"/>
      <c r="AI1470" s="580"/>
    </row>
    <row r="1471" spans="2:35" ht="22.5">
      <c r="B1471" s="437"/>
      <c r="C1471" s="359" t="s">
        <v>3683</v>
      </c>
      <c r="D1471" s="360"/>
      <c r="E1471" s="925">
        <v>5</v>
      </c>
      <c r="F1471" s="360" t="s">
        <v>1048</v>
      </c>
      <c r="G1471" s="360" t="s">
        <v>3256</v>
      </c>
      <c r="H1471" s="360"/>
      <c r="I1471" s="363" t="s">
        <v>2559</v>
      </c>
      <c r="J1471" s="580">
        <v>124</v>
      </c>
      <c r="K1471" s="326">
        <f t="shared" si="277"/>
        <v>620</v>
      </c>
      <c r="L1471" s="376"/>
      <c r="M1471" s="580"/>
      <c r="N1471" s="376"/>
      <c r="O1471" s="580"/>
      <c r="P1471" s="376"/>
      <c r="Q1471" s="580"/>
      <c r="R1471" s="376">
        <v>2</v>
      </c>
      <c r="S1471" s="582">
        <f t="shared" si="275"/>
        <v>248</v>
      </c>
      <c r="T1471" s="376"/>
      <c r="U1471" s="580"/>
      <c r="V1471" s="376"/>
      <c r="W1471" s="580"/>
      <c r="X1471" s="548">
        <v>3</v>
      </c>
      <c r="Y1471" s="368">
        <f t="shared" si="276"/>
        <v>372</v>
      </c>
      <c r="Z1471" s="376"/>
      <c r="AA1471" s="580"/>
      <c r="AB1471" s="376"/>
      <c r="AC1471" s="580"/>
      <c r="AD1471" s="376"/>
      <c r="AE1471" s="580"/>
      <c r="AF1471" s="376"/>
      <c r="AG1471" s="580"/>
      <c r="AH1471" s="376"/>
      <c r="AI1471" s="580"/>
    </row>
    <row r="1472" spans="2:35" ht="22.5">
      <c r="B1472" s="437"/>
      <c r="C1472" s="359" t="s">
        <v>3684</v>
      </c>
      <c r="D1472" s="360"/>
      <c r="E1472" s="925">
        <v>6</v>
      </c>
      <c r="F1472" s="360" t="s">
        <v>1048</v>
      </c>
      <c r="G1472" s="360" t="s">
        <v>3256</v>
      </c>
      <c r="H1472" s="360"/>
      <c r="I1472" s="363" t="s">
        <v>2559</v>
      </c>
      <c r="J1472" s="580">
        <v>361</v>
      </c>
      <c r="K1472" s="326">
        <f t="shared" si="277"/>
        <v>2166</v>
      </c>
      <c r="L1472" s="376"/>
      <c r="M1472" s="580"/>
      <c r="N1472" s="376"/>
      <c r="O1472" s="580"/>
      <c r="P1472" s="376"/>
      <c r="Q1472" s="580"/>
      <c r="R1472" s="376">
        <v>3</v>
      </c>
      <c r="S1472" s="582">
        <f t="shared" si="275"/>
        <v>1083</v>
      </c>
      <c r="T1472" s="376"/>
      <c r="U1472" s="580"/>
      <c r="V1472" s="376"/>
      <c r="W1472" s="580"/>
      <c r="X1472" s="548">
        <v>3</v>
      </c>
      <c r="Y1472" s="368">
        <f t="shared" si="276"/>
        <v>1083</v>
      </c>
      <c r="Z1472" s="376"/>
      <c r="AA1472" s="580"/>
      <c r="AB1472" s="376"/>
      <c r="AC1472" s="580"/>
      <c r="AD1472" s="376"/>
      <c r="AE1472" s="580"/>
      <c r="AF1472" s="376"/>
      <c r="AG1472" s="580"/>
      <c r="AH1472" s="376"/>
      <c r="AI1472" s="580"/>
    </row>
    <row r="1473" spans="2:35" ht="22.5">
      <c r="B1473" s="437"/>
      <c r="C1473" s="359" t="s">
        <v>3685</v>
      </c>
      <c r="D1473" s="360"/>
      <c r="E1473" s="925">
        <v>1</v>
      </c>
      <c r="F1473" s="360" t="s">
        <v>1048</v>
      </c>
      <c r="G1473" s="360" t="s">
        <v>3256</v>
      </c>
      <c r="H1473" s="360"/>
      <c r="I1473" s="363" t="s">
        <v>2559</v>
      </c>
      <c r="J1473" s="580">
        <v>361</v>
      </c>
      <c r="K1473" s="326">
        <f t="shared" si="277"/>
        <v>361</v>
      </c>
      <c r="L1473" s="376"/>
      <c r="M1473" s="580"/>
      <c r="N1473" s="376"/>
      <c r="O1473" s="580"/>
      <c r="P1473" s="376"/>
      <c r="Q1473" s="580"/>
      <c r="R1473" s="376">
        <v>1</v>
      </c>
      <c r="S1473" s="582">
        <f t="shared" si="275"/>
        <v>361</v>
      </c>
      <c r="T1473" s="376"/>
      <c r="U1473" s="580"/>
      <c r="V1473" s="376"/>
      <c r="W1473" s="580"/>
      <c r="X1473" s="548"/>
      <c r="Y1473" s="368">
        <f t="shared" si="276"/>
        <v>0</v>
      </c>
      <c r="Z1473" s="376"/>
      <c r="AA1473" s="580"/>
      <c r="AB1473" s="376"/>
      <c r="AC1473" s="580"/>
      <c r="AD1473" s="376"/>
      <c r="AE1473" s="580"/>
      <c r="AF1473" s="376"/>
      <c r="AG1473" s="580"/>
      <c r="AH1473" s="376"/>
      <c r="AI1473" s="580"/>
    </row>
    <row r="1474" spans="2:35" ht="22.5">
      <c r="B1474" s="437"/>
      <c r="C1474" s="359" t="s">
        <v>3686</v>
      </c>
      <c r="D1474" s="360"/>
      <c r="E1474" s="925">
        <v>6</v>
      </c>
      <c r="F1474" s="360" t="s">
        <v>1048</v>
      </c>
      <c r="G1474" s="360" t="s">
        <v>3256</v>
      </c>
      <c r="H1474" s="360"/>
      <c r="I1474" s="363" t="s">
        <v>2559</v>
      </c>
      <c r="J1474" s="580">
        <v>2316</v>
      </c>
      <c r="K1474" s="326">
        <f t="shared" si="277"/>
        <v>13896</v>
      </c>
      <c r="L1474" s="376"/>
      <c r="M1474" s="580"/>
      <c r="N1474" s="376"/>
      <c r="O1474" s="580"/>
      <c r="P1474" s="376"/>
      <c r="Q1474" s="580"/>
      <c r="R1474" s="376">
        <v>3</v>
      </c>
      <c r="S1474" s="582">
        <f t="shared" si="275"/>
        <v>6948</v>
      </c>
      <c r="T1474" s="376"/>
      <c r="U1474" s="580"/>
      <c r="V1474" s="376"/>
      <c r="W1474" s="580"/>
      <c r="X1474" s="548">
        <v>3</v>
      </c>
      <c r="Y1474" s="368">
        <f t="shared" si="276"/>
        <v>6948</v>
      </c>
      <c r="Z1474" s="376"/>
      <c r="AA1474" s="580"/>
      <c r="AB1474" s="376"/>
      <c r="AC1474" s="580"/>
      <c r="AD1474" s="376"/>
      <c r="AE1474" s="580"/>
      <c r="AF1474" s="376"/>
      <c r="AG1474" s="580"/>
      <c r="AH1474" s="376"/>
      <c r="AI1474" s="580"/>
    </row>
    <row r="1475" spans="2:35" ht="22.5">
      <c r="B1475" s="437"/>
      <c r="C1475" s="359" t="s">
        <v>3687</v>
      </c>
      <c r="D1475" s="360"/>
      <c r="E1475" s="925">
        <v>4</v>
      </c>
      <c r="F1475" s="360" t="s">
        <v>1048</v>
      </c>
      <c r="G1475" s="360" t="s">
        <v>3256</v>
      </c>
      <c r="H1475" s="360"/>
      <c r="I1475" s="363" t="s">
        <v>2559</v>
      </c>
      <c r="J1475" s="580">
        <v>526</v>
      </c>
      <c r="K1475" s="326">
        <f t="shared" si="277"/>
        <v>2104</v>
      </c>
      <c r="L1475" s="376"/>
      <c r="M1475" s="580"/>
      <c r="N1475" s="376"/>
      <c r="O1475" s="580"/>
      <c r="P1475" s="376"/>
      <c r="Q1475" s="580"/>
      <c r="R1475" s="376">
        <v>2</v>
      </c>
      <c r="S1475" s="582">
        <f t="shared" si="275"/>
        <v>1052</v>
      </c>
      <c r="T1475" s="376"/>
      <c r="U1475" s="580"/>
      <c r="V1475" s="376"/>
      <c r="W1475" s="580"/>
      <c r="X1475" s="548">
        <v>2</v>
      </c>
      <c r="Y1475" s="368">
        <f t="shared" si="276"/>
        <v>1052</v>
      </c>
      <c r="Z1475" s="376"/>
      <c r="AA1475" s="580"/>
      <c r="AB1475" s="376"/>
      <c r="AC1475" s="580"/>
      <c r="AD1475" s="376"/>
      <c r="AE1475" s="580"/>
      <c r="AF1475" s="376"/>
      <c r="AG1475" s="580"/>
      <c r="AH1475" s="376"/>
      <c r="AI1475" s="580"/>
    </row>
    <row r="1476" spans="2:35" ht="22.5">
      <c r="B1476" s="437"/>
      <c r="C1476" s="359" t="s">
        <v>3688</v>
      </c>
      <c r="D1476" s="360"/>
      <c r="E1476" s="925">
        <v>10</v>
      </c>
      <c r="F1476" s="360" t="s">
        <v>1048</v>
      </c>
      <c r="G1476" s="360" t="s">
        <v>3256</v>
      </c>
      <c r="H1476" s="360"/>
      <c r="I1476" s="363" t="s">
        <v>2559</v>
      </c>
      <c r="J1476" s="580">
        <v>497</v>
      </c>
      <c r="K1476" s="326">
        <f t="shared" si="277"/>
        <v>4970</v>
      </c>
      <c r="L1476" s="376"/>
      <c r="M1476" s="580"/>
      <c r="N1476" s="376"/>
      <c r="O1476" s="580"/>
      <c r="P1476" s="376"/>
      <c r="Q1476" s="580"/>
      <c r="R1476" s="376">
        <v>5</v>
      </c>
      <c r="S1476" s="582">
        <f t="shared" si="275"/>
        <v>2485</v>
      </c>
      <c r="T1476" s="376"/>
      <c r="U1476" s="580"/>
      <c r="V1476" s="376"/>
      <c r="W1476" s="580"/>
      <c r="X1476" s="548">
        <v>5</v>
      </c>
      <c r="Y1476" s="368">
        <f t="shared" si="276"/>
        <v>2485</v>
      </c>
      <c r="Z1476" s="376"/>
      <c r="AA1476" s="580"/>
      <c r="AB1476" s="376"/>
      <c r="AC1476" s="580"/>
      <c r="AD1476" s="376"/>
      <c r="AE1476" s="580"/>
      <c r="AF1476" s="376"/>
      <c r="AG1476" s="580"/>
      <c r="AH1476" s="376"/>
      <c r="AI1476" s="580"/>
    </row>
    <row r="1477" spans="2:35" ht="22.5">
      <c r="B1477" s="437"/>
      <c r="C1477" s="359" t="s">
        <v>3689</v>
      </c>
      <c r="D1477" s="360"/>
      <c r="E1477" s="925">
        <v>1</v>
      </c>
      <c r="F1477" s="360" t="s">
        <v>1048</v>
      </c>
      <c r="G1477" s="360" t="s">
        <v>3256</v>
      </c>
      <c r="H1477" s="360"/>
      <c r="I1477" s="363" t="s">
        <v>2559</v>
      </c>
      <c r="J1477" s="580">
        <v>286</v>
      </c>
      <c r="K1477" s="326">
        <f t="shared" si="277"/>
        <v>286</v>
      </c>
      <c r="L1477" s="376"/>
      <c r="M1477" s="580"/>
      <c r="N1477" s="376"/>
      <c r="O1477" s="580"/>
      <c r="P1477" s="376"/>
      <c r="Q1477" s="580"/>
      <c r="R1477" s="376">
        <v>1</v>
      </c>
      <c r="S1477" s="582">
        <f t="shared" si="275"/>
        <v>286</v>
      </c>
      <c r="T1477" s="376"/>
      <c r="U1477" s="580"/>
      <c r="V1477" s="376"/>
      <c r="W1477" s="580"/>
      <c r="X1477" s="548"/>
      <c r="Y1477" s="368">
        <f t="shared" si="276"/>
        <v>0</v>
      </c>
      <c r="Z1477" s="376"/>
      <c r="AA1477" s="580"/>
      <c r="AB1477" s="376"/>
      <c r="AC1477" s="580"/>
      <c r="AD1477" s="376"/>
      <c r="AE1477" s="580"/>
      <c r="AF1477" s="376"/>
      <c r="AG1477" s="580"/>
      <c r="AH1477" s="376"/>
      <c r="AI1477" s="580"/>
    </row>
    <row r="1478" spans="2:35" ht="22.5">
      <c r="B1478" s="437"/>
      <c r="C1478" s="359" t="s">
        <v>3690</v>
      </c>
      <c r="D1478" s="360"/>
      <c r="E1478" s="925">
        <v>1</v>
      </c>
      <c r="F1478" s="360" t="s">
        <v>1048</v>
      </c>
      <c r="G1478" s="360" t="s">
        <v>3256</v>
      </c>
      <c r="H1478" s="360"/>
      <c r="I1478" s="363" t="s">
        <v>2559</v>
      </c>
      <c r="J1478" s="580">
        <v>217</v>
      </c>
      <c r="K1478" s="326">
        <f t="shared" si="277"/>
        <v>217</v>
      </c>
      <c r="L1478" s="376"/>
      <c r="M1478" s="580"/>
      <c r="N1478" s="376"/>
      <c r="O1478" s="580"/>
      <c r="P1478" s="376"/>
      <c r="Q1478" s="580"/>
      <c r="R1478" s="376">
        <v>1</v>
      </c>
      <c r="S1478" s="582">
        <f t="shared" si="275"/>
        <v>217</v>
      </c>
      <c r="T1478" s="376"/>
      <c r="U1478" s="580"/>
      <c r="V1478" s="376"/>
      <c r="W1478" s="580"/>
      <c r="X1478" s="548"/>
      <c r="Y1478" s="368">
        <f t="shared" si="276"/>
        <v>0</v>
      </c>
      <c r="Z1478" s="376"/>
      <c r="AA1478" s="580"/>
      <c r="AB1478" s="376"/>
      <c r="AC1478" s="580"/>
      <c r="AD1478" s="376"/>
      <c r="AE1478" s="580"/>
      <c r="AF1478" s="376"/>
      <c r="AG1478" s="580"/>
      <c r="AH1478" s="376"/>
      <c r="AI1478" s="580"/>
    </row>
    <row r="1479" spans="2:35" ht="22.5">
      <c r="B1479" s="437"/>
      <c r="C1479" s="359" t="s">
        <v>3691</v>
      </c>
      <c r="D1479" s="360"/>
      <c r="E1479" s="925">
        <v>4</v>
      </c>
      <c r="F1479" s="360" t="s">
        <v>1048</v>
      </c>
      <c r="G1479" s="360" t="s">
        <v>3256</v>
      </c>
      <c r="H1479" s="360"/>
      <c r="I1479" s="363" t="s">
        <v>2559</v>
      </c>
      <c r="J1479" s="580">
        <v>186</v>
      </c>
      <c r="K1479" s="326">
        <f t="shared" si="277"/>
        <v>744</v>
      </c>
      <c r="L1479" s="376"/>
      <c r="M1479" s="580"/>
      <c r="N1479" s="376"/>
      <c r="O1479" s="580"/>
      <c r="P1479" s="376"/>
      <c r="Q1479" s="580"/>
      <c r="R1479" s="376">
        <v>2</v>
      </c>
      <c r="S1479" s="582">
        <f t="shared" si="275"/>
        <v>372</v>
      </c>
      <c r="T1479" s="376"/>
      <c r="U1479" s="580"/>
      <c r="V1479" s="376"/>
      <c r="W1479" s="580"/>
      <c r="X1479" s="548">
        <v>2</v>
      </c>
      <c r="Y1479" s="368">
        <f t="shared" si="276"/>
        <v>372</v>
      </c>
      <c r="Z1479" s="376"/>
      <c r="AA1479" s="580"/>
      <c r="AB1479" s="376"/>
      <c r="AC1479" s="580"/>
      <c r="AD1479" s="376"/>
      <c r="AE1479" s="580"/>
      <c r="AF1479" s="376"/>
      <c r="AG1479" s="580"/>
      <c r="AH1479" s="376"/>
      <c r="AI1479" s="580"/>
    </row>
    <row r="1480" spans="2:35" ht="22.5">
      <c r="B1480" s="437"/>
      <c r="C1480" s="359" t="s">
        <v>3692</v>
      </c>
      <c r="D1480" s="360"/>
      <c r="E1480" s="925">
        <v>4</v>
      </c>
      <c r="F1480" s="360" t="s">
        <v>1048</v>
      </c>
      <c r="G1480" s="360" t="s">
        <v>3256</v>
      </c>
      <c r="H1480" s="360"/>
      <c r="I1480" s="363" t="s">
        <v>2559</v>
      </c>
      <c r="J1480" s="580">
        <v>210</v>
      </c>
      <c r="K1480" s="326">
        <f t="shared" si="277"/>
        <v>840</v>
      </c>
      <c r="L1480" s="376"/>
      <c r="M1480" s="580"/>
      <c r="N1480" s="376"/>
      <c r="O1480" s="580"/>
      <c r="P1480" s="376"/>
      <c r="Q1480" s="580"/>
      <c r="R1480" s="376">
        <v>2</v>
      </c>
      <c r="S1480" s="582">
        <f t="shared" si="275"/>
        <v>420</v>
      </c>
      <c r="T1480" s="376"/>
      <c r="U1480" s="580"/>
      <c r="V1480" s="376"/>
      <c r="W1480" s="580"/>
      <c r="X1480" s="548">
        <v>2</v>
      </c>
      <c r="Y1480" s="368">
        <f t="shared" si="276"/>
        <v>420</v>
      </c>
      <c r="Z1480" s="376"/>
      <c r="AA1480" s="580"/>
      <c r="AB1480" s="376"/>
      <c r="AC1480" s="580"/>
      <c r="AD1480" s="376"/>
      <c r="AE1480" s="580"/>
      <c r="AF1480" s="376"/>
      <c r="AG1480" s="580"/>
      <c r="AH1480" s="376"/>
      <c r="AI1480" s="580"/>
    </row>
    <row r="1481" spans="2:35" ht="22.5">
      <c r="B1481" s="437"/>
      <c r="C1481" s="359" t="s">
        <v>3693</v>
      </c>
      <c r="D1481" s="360"/>
      <c r="E1481" s="925">
        <v>5</v>
      </c>
      <c r="F1481" s="360" t="s">
        <v>1048</v>
      </c>
      <c r="G1481" s="360" t="s">
        <v>3256</v>
      </c>
      <c r="H1481" s="360"/>
      <c r="I1481" s="363" t="s">
        <v>2559</v>
      </c>
      <c r="J1481" s="580">
        <v>2160</v>
      </c>
      <c r="K1481" s="326">
        <f t="shared" si="277"/>
        <v>10800</v>
      </c>
      <c r="L1481" s="376"/>
      <c r="M1481" s="580"/>
      <c r="N1481" s="376"/>
      <c r="O1481" s="580"/>
      <c r="P1481" s="376"/>
      <c r="Q1481" s="580"/>
      <c r="R1481" s="376">
        <v>3</v>
      </c>
      <c r="S1481" s="582">
        <f t="shared" si="275"/>
        <v>6480</v>
      </c>
      <c r="T1481" s="376"/>
      <c r="U1481" s="580"/>
      <c r="V1481" s="376"/>
      <c r="W1481" s="580"/>
      <c r="X1481" s="548">
        <v>2</v>
      </c>
      <c r="Y1481" s="368">
        <f t="shared" si="276"/>
        <v>4320</v>
      </c>
      <c r="Z1481" s="376"/>
      <c r="AA1481" s="580"/>
      <c r="AB1481" s="376"/>
      <c r="AC1481" s="580"/>
      <c r="AD1481" s="376"/>
      <c r="AE1481" s="580"/>
      <c r="AF1481" s="376"/>
      <c r="AG1481" s="580"/>
      <c r="AH1481" s="376"/>
      <c r="AI1481" s="580"/>
    </row>
    <row r="1482" spans="2:35" ht="22.5">
      <c r="B1482" s="437"/>
      <c r="C1482" s="359" t="s">
        <v>3694</v>
      </c>
      <c r="D1482" s="360"/>
      <c r="E1482" s="925">
        <v>2</v>
      </c>
      <c r="F1482" s="360" t="s">
        <v>1048</v>
      </c>
      <c r="G1482" s="360" t="s">
        <v>3256</v>
      </c>
      <c r="H1482" s="360"/>
      <c r="I1482" s="363" t="s">
        <v>2559</v>
      </c>
      <c r="J1482" s="580">
        <v>1825</v>
      </c>
      <c r="K1482" s="326">
        <f t="shared" si="277"/>
        <v>3650</v>
      </c>
      <c r="L1482" s="376"/>
      <c r="M1482" s="580"/>
      <c r="N1482" s="376"/>
      <c r="O1482" s="580"/>
      <c r="P1482" s="376"/>
      <c r="Q1482" s="580"/>
      <c r="R1482" s="376">
        <v>2</v>
      </c>
      <c r="S1482" s="582">
        <f t="shared" si="275"/>
        <v>3650</v>
      </c>
      <c r="T1482" s="376"/>
      <c r="U1482" s="580"/>
      <c r="V1482" s="376"/>
      <c r="W1482" s="580"/>
      <c r="X1482" s="548"/>
      <c r="Y1482" s="368">
        <f t="shared" si="276"/>
        <v>0</v>
      </c>
      <c r="Z1482" s="376"/>
      <c r="AA1482" s="580"/>
      <c r="AB1482" s="376"/>
      <c r="AC1482" s="580"/>
      <c r="AD1482" s="376"/>
      <c r="AE1482" s="580"/>
      <c r="AF1482" s="376"/>
      <c r="AG1482" s="580"/>
      <c r="AH1482" s="376"/>
      <c r="AI1482" s="580"/>
    </row>
    <row r="1483" spans="2:35" ht="22.5">
      <c r="B1483" s="437"/>
      <c r="C1483" s="359" t="s">
        <v>3695</v>
      </c>
      <c r="D1483" s="360"/>
      <c r="E1483" s="925">
        <v>6</v>
      </c>
      <c r="F1483" s="360" t="s">
        <v>1187</v>
      </c>
      <c r="G1483" s="360" t="s">
        <v>3256</v>
      </c>
      <c r="H1483" s="360"/>
      <c r="I1483" s="363" t="s">
        <v>2559</v>
      </c>
      <c r="J1483" s="580">
        <v>57</v>
      </c>
      <c r="K1483" s="326">
        <f t="shared" si="277"/>
        <v>342</v>
      </c>
      <c r="L1483" s="376"/>
      <c r="M1483" s="580"/>
      <c r="N1483" s="376"/>
      <c r="O1483" s="580"/>
      <c r="P1483" s="376"/>
      <c r="Q1483" s="580"/>
      <c r="R1483" s="376">
        <v>3</v>
      </c>
      <c r="S1483" s="582">
        <f t="shared" si="275"/>
        <v>171</v>
      </c>
      <c r="T1483" s="376"/>
      <c r="U1483" s="580"/>
      <c r="V1483" s="376"/>
      <c r="W1483" s="580"/>
      <c r="X1483" s="548">
        <v>3</v>
      </c>
      <c r="Y1483" s="368">
        <f t="shared" si="276"/>
        <v>171</v>
      </c>
      <c r="Z1483" s="376"/>
      <c r="AA1483" s="580"/>
      <c r="AB1483" s="376"/>
      <c r="AC1483" s="580"/>
      <c r="AD1483" s="376"/>
      <c r="AE1483" s="580"/>
      <c r="AF1483" s="376"/>
      <c r="AG1483" s="580"/>
      <c r="AH1483" s="376"/>
      <c r="AI1483" s="580"/>
    </row>
    <row r="1484" spans="2:35" ht="22.5">
      <c r="B1484" s="437"/>
      <c r="C1484" s="359" t="s">
        <v>3696</v>
      </c>
      <c r="D1484" s="360"/>
      <c r="E1484" s="925">
        <v>5</v>
      </c>
      <c r="F1484" s="360" t="s">
        <v>1048</v>
      </c>
      <c r="G1484" s="360" t="s">
        <v>3256</v>
      </c>
      <c r="H1484" s="360"/>
      <c r="I1484" s="363" t="s">
        <v>2559</v>
      </c>
      <c r="J1484" s="580">
        <v>49</v>
      </c>
      <c r="K1484" s="326">
        <f t="shared" si="277"/>
        <v>245</v>
      </c>
      <c r="L1484" s="376"/>
      <c r="M1484" s="580"/>
      <c r="N1484" s="376"/>
      <c r="O1484" s="580"/>
      <c r="P1484" s="376"/>
      <c r="Q1484" s="580"/>
      <c r="R1484" s="376">
        <v>2</v>
      </c>
      <c r="S1484" s="582">
        <f t="shared" si="275"/>
        <v>98</v>
      </c>
      <c r="T1484" s="376"/>
      <c r="U1484" s="580"/>
      <c r="V1484" s="376"/>
      <c r="W1484" s="580"/>
      <c r="X1484" s="548">
        <v>3</v>
      </c>
      <c r="Y1484" s="368">
        <f t="shared" si="276"/>
        <v>147</v>
      </c>
      <c r="Z1484" s="376"/>
      <c r="AA1484" s="580"/>
      <c r="AB1484" s="376"/>
      <c r="AC1484" s="580"/>
      <c r="AD1484" s="376"/>
      <c r="AE1484" s="580"/>
      <c r="AF1484" s="376"/>
      <c r="AG1484" s="580"/>
      <c r="AH1484" s="376"/>
      <c r="AI1484" s="580"/>
    </row>
    <row r="1485" spans="2:35" ht="22.5">
      <c r="B1485" s="437"/>
      <c r="C1485" s="359" t="s">
        <v>3697</v>
      </c>
      <c r="D1485" s="360"/>
      <c r="E1485" s="925">
        <v>5</v>
      </c>
      <c r="F1485" s="360" t="s">
        <v>397</v>
      </c>
      <c r="G1485" s="360" t="s">
        <v>3256</v>
      </c>
      <c r="H1485" s="360"/>
      <c r="I1485" s="363" t="s">
        <v>2559</v>
      </c>
      <c r="J1485" s="580">
        <v>54</v>
      </c>
      <c r="K1485" s="326">
        <f t="shared" si="277"/>
        <v>270</v>
      </c>
      <c r="L1485" s="376"/>
      <c r="M1485" s="580"/>
      <c r="N1485" s="376"/>
      <c r="O1485" s="580"/>
      <c r="P1485" s="376"/>
      <c r="Q1485" s="580"/>
      <c r="R1485" s="376">
        <v>2</v>
      </c>
      <c r="S1485" s="582">
        <f t="shared" si="275"/>
        <v>108</v>
      </c>
      <c r="T1485" s="376"/>
      <c r="U1485" s="580"/>
      <c r="V1485" s="376"/>
      <c r="W1485" s="580"/>
      <c r="X1485" s="548">
        <v>3</v>
      </c>
      <c r="Y1485" s="368">
        <f t="shared" si="276"/>
        <v>162</v>
      </c>
      <c r="Z1485" s="376"/>
      <c r="AA1485" s="580"/>
      <c r="AB1485" s="376"/>
      <c r="AC1485" s="580"/>
      <c r="AD1485" s="376"/>
      <c r="AE1485" s="580"/>
      <c r="AF1485" s="376"/>
      <c r="AG1485" s="580"/>
      <c r="AH1485" s="376"/>
      <c r="AI1485" s="580"/>
    </row>
    <row r="1486" spans="2:35" ht="22.5">
      <c r="B1486" s="437"/>
      <c r="C1486" s="359" t="s">
        <v>3698</v>
      </c>
      <c r="D1486" s="360"/>
      <c r="E1486" s="925">
        <v>1</v>
      </c>
      <c r="F1486" s="360" t="s">
        <v>1187</v>
      </c>
      <c r="G1486" s="360" t="s">
        <v>3256</v>
      </c>
      <c r="H1486" s="360"/>
      <c r="I1486" s="363" t="s">
        <v>2559</v>
      </c>
      <c r="J1486" s="580">
        <v>90</v>
      </c>
      <c r="K1486" s="326">
        <f t="shared" si="277"/>
        <v>90</v>
      </c>
      <c r="L1486" s="376"/>
      <c r="M1486" s="580"/>
      <c r="N1486" s="376"/>
      <c r="O1486" s="580"/>
      <c r="P1486" s="376"/>
      <c r="Q1486" s="580"/>
      <c r="R1486" s="376">
        <v>1</v>
      </c>
      <c r="S1486" s="582">
        <f t="shared" si="275"/>
        <v>90</v>
      </c>
      <c r="T1486" s="376"/>
      <c r="U1486" s="580"/>
      <c r="V1486" s="376"/>
      <c r="W1486" s="580"/>
      <c r="X1486" s="548"/>
      <c r="Y1486" s="368">
        <f t="shared" si="276"/>
        <v>0</v>
      </c>
      <c r="Z1486" s="376"/>
      <c r="AA1486" s="580"/>
      <c r="AB1486" s="376"/>
      <c r="AC1486" s="580"/>
      <c r="AD1486" s="376"/>
      <c r="AE1486" s="580"/>
      <c r="AF1486" s="376"/>
      <c r="AG1486" s="580"/>
      <c r="AH1486" s="376"/>
      <c r="AI1486" s="580"/>
    </row>
    <row r="1487" spans="2:35" ht="22.5">
      <c r="B1487" s="437"/>
      <c r="C1487" s="359" t="s">
        <v>3699</v>
      </c>
      <c r="D1487" s="360"/>
      <c r="E1487" s="925">
        <v>4</v>
      </c>
      <c r="F1487" s="360" t="s">
        <v>108</v>
      </c>
      <c r="G1487" s="360" t="s">
        <v>3256</v>
      </c>
      <c r="H1487" s="360"/>
      <c r="I1487" s="363" t="s">
        <v>2559</v>
      </c>
      <c r="J1487" s="580">
        <v>297</v>
      </c>
      <c r="K1487" s="326">
        <f t="shared" si="277"/>
        <v>1188</v>
      </c>
      <c r="L1487" s="376"/>
      <c r="M1487" s="580"/>
      <c r="N1487" s="376"/>
      <c r="O1487" s="580"/>
      <c r="P1487" s="376"/>
      <c r="Q1487" s="580"/>
      <c r="R1487" s="376">
        <v>2</v>
      </c>
      <c r="S1487" s="582">
        <f t="shared" si="275"/>
        <v>594</v>
      </c>
      <c r="T1487" s="376"/>
      <c r="U1487" s="580"/>
      <c r="V1487" s="376"/>
      <c r="W1487" s="580"/>
      <c r="X1487" s="548">
        <v>2</v>
      </c>
      <c r="Y1487" s="368">
        <f t="shared" si="276"/>
        <v>594</v>
      </c>
      <c r="Z1487" s="376"/>
      <c r="AA1487" s="580"/>
      <c r="AB1487" s="376"/>
      <c r="AC1487" s="580"/>
      <c r="AD1487" s="376"/>
      <c r="AE1487" s="580"/>
      <c r="AF1487" s="376"/>
      <c r="AG1487" s="580"/>
      <c r="AH1487" s="376"/>
      <c r="AI1487" s="580"/>
    </row>
    <row r="1488" spans="2:35" ht="22.5">
      <c r="B1488" s="437"/>
      <c r="C1488" s="359" t="s">
        <v>3700</v>
      </c>
      <c r="D1488" s="360"/>
      <c r="E1488" s="925">
        <v>2</v>
      </c>
      <c r="F1488" s="360" t="s">
        <v>26</v>
      </c>
      <c r="G1488" s="360" t="s">
        <v>3256</v>
      </c>
      <c r="H1488" s="360"/>
      <c r="I1488" s="363" t="s">
        <v>2559</v>
      </c>
      <c r="J1488" s="580">
        <v>130</v>
      </c>
      <c r="K1488" s="326">
        <f t="shared" si="277"/>
        <v>260</v>
      </c>
      <c r="L1488" s="376"/>
      <c r="M1488" s="580"/>
      <c r="N1488" s="376"/>
      <c r="O1488" s="580"/>
      <c r="P1488" s="376"/>
      <c r="Q1488" s="580"/>
      <c r="R1488" s="376">
        <v>2</v>
      </c>
      <c r="S1488" s="582">
        <f t="shared" si="275"/>
        <v>260</v>
      </c>
      <c r="T1488" s="376"/>
      <c r="U1488" s="580"/>
      <c r="V1488" s="376"/>
      <c r="W1488" s="580"/>
      <c r="X1488" s="548"/>
      <c r="Y1488" s="368">
        <f t="shared" si="276"/>
        <v>0</v>
      </c>
      <c r="Z1488" s="376"/>
      <c r="AA1488" s="580"/>
      <c r="AB1488" s="376"/>
      <c r="AC1488" s="580"/>
      <c r="AD1488" s="376"/>
      <c r="AE1488" s="580"/>
      <c r="AF1488" s="376"/>
      <c r="AG1488" s="580"/>
      <c r="AH1488" s="376"/>
      <c r="AI1488" s="580"/>
    </row>
    <row r="1489" spans="2:35" ht="22.5">
      <c r="B1489" s="437"/>
      <c r="C1489" s="359" t="s">
        <v>3701</v>
      </c>
      <c r="D1489" s="360"/>
      <c r="E1489" s="925">
        <v>2</v>
      </c>
      <c r="F1489" s="360" t="s">
        <v>108</v>
      </c>
      <c r="G1489" s="360" t="s">
        <v>3256</v>
      </c>
      <c r="H1489" s="360"/>
      <c r="I1489" s="363" t="s">
        <v>2559</v>
      </c>
      <c r="J1489" s="580">
        <v>159</v>
      </c>
      <c r="K1489" s="326">
        <f t="shared" si="277"/>
        <v>318</v>
      </c>
      <c r="L1489" s="376"/>
      <c r="M1489" s="580"/>
      <c r="N1489" s="376"/>
      <c r="O1489" s="580"/>
      <c r="P1489" s="376"/>
      <c r="Q1489" s="580"/>
      <c r="R1489" s="376">
        <v>2</v>
      </c>
      <c r="S1489" s="582">
        <f t="shared" si="275"/>
        <v>318</v>
      </c>
      <c r="T1489" s="376"/>
      <c r="U1489" s="580"/>
      <c r="V1489" s="376"/>
      <c r="W1489" s="580"/>
      <c r="X1489" s="548"/>
      <c r="Y1489" s="368">
        <f t="shared" si="276"/>
        <v>0</v>
      </c>
      <c r="Z1489" s="376"/>
      <c r="AA1489" s="580"/>
      <c r="AB1489" s="376"/>
      <c r="AC1489" s="580"/>
      <c r="AD1489" s="376"/>
      <c r="AE1489" s="580"/>
      <c r="AF1489" s="376"/>
      <c r="AG1489" s="580"/>
      <c r="AH1489" s="376"/>
      <c r="AI1489" s="580"/>
    </row>
    <row r="1490" spans="2:35" ht="22.5">
      <c r="B1490" s="437"/>
      <c r="C1490" s="359" t="s">
        <v>3702</v>
      </c>
      <c r="D1490" s="360"/>
      <c r="E1490" s="925">
        <v>10</v>
      </c>
      <c r="F1490" s="360" t="s">
        <v>108</v>
      </c>
      <c r="G1490" s="360" t="s">
        <v>3256</v>
      </c>
      <c r="H1490" s="360"/>
      <c r="I1490" s="363" t="s">
        <v>2559</v>
      </c>
      <c r="J1490" s="580">
        <v>162</v>
      </c>
      <c r="K1490" s="326">
        <f t="shared" si="277"/>
        <v>1620</v>
      </c>
      <c r="L1490" s="376"/>
      <c r="M1490" s="580"/>
      <c r="N1490" s="376"/>
      <c r="O1490" s="580"/>
      <c r="P1490" s="376"/>
      <c r="Q1490" s="580"/>
      <c r="R1490" s="376">
        <v>5</v>
      </c>
      <c r="S1490" s="582">
        <f t="shared" si="275"/>
        <v>810</v>
      </c>
      <c r="T1490" s="376"/>
      <c r="U1490" s="580"/>
      <c r="V1490" s="376"/>
      <c r="W1490" s="580"/>
      <c r="X1490" s="548">
        <v>5</v>
      </c>
      <c r="Y1490" s="368">
        <f t="shared" si="276"/>
        <v>810</v>
      </c>
      <c r="Z1490" s="376"/>
      <c r="AA1490" s="580"/>
      <c r="AB1490" s="376"/>
      <c r="AC1490" s="580"/>
      <c r="AD1490" s="376"/>
      <c r="AE1490" s="580"/>
      <c r="AF1490" s="376"/>
      <c r="AG1490" s="580"/>
      <c r="AH1490" s="376"/>
      <c r="AI1490" s="580"/>
    </row>
    <row r="1491" spans="2:35" ht="22.5">
      <c r="B1491" s="437"/>
      <c r="C1491" s="359" t="s">
        <v>3703</v>
      </c>
      <c r="D1491" s="360"/>
      <c r="E1491" s="925">
        <v>30</v>
      </c>
      <c r="F1491" s="360" t="s">
        <v>108</v>
      </c>
      <c r="G1491" s="360" t="s">
        <v>3256</v>
      </c>
      <c r="H1491" s="360"/>
      <c r="I1491" s="363" t="s">
        <v>2559</v>
      </c>
      <c r="J1491" s="580">
        <v>107.63</v>
      </c>
      <c r="K1491" s="326">
        <f t="shared" si="277"/>
        <v>3228.8999999999996</v>
      </c>
      <c r="L1491" s="376"/>
      <c r="M1491" s="580"/>
      <c r="N1491" s="376"/>
      <c r="O1491" s="580"/>
      <c r="P1491" s="376"/>
      <c r="Q1491" s="580"/>
      <c r="R1491" s="376">
        <v>14.999999999999998</v>
      </c>
      <c r="S1491" s="582">
        <f t="shared" si="275"/>
        <v>1614.4499999999998</v>
      </c>
      <c r="T1491" s="376"/>
      <c r="U1491" s="580"/>
      <c r="V1491" s="376"/>
      <c r="W1491" s="580"/>
      <c r="X1491" s="548">
        <v>15</v>
      </c>
      <c r="Y1491" s="368">
        <f t="shared" si="276"/>
        <v>1614.4499999999998</v>
      </c>
      <c r="Z1491" s="376"/>
      <c r="AA1491" s="580"/>
      <c r="AB1491" s="376"/>
      <c r="AC1491" s="580"/>
      <c r="AD1491" s="376"/>
      <c r="AE1491" s="580"/>
      <c r="AF1491" s="376"/>
      <c r="AG1491" s="580"/>
      <c r="AH1491" s="376"/>
      <c r="AI1491" s="580"/>
    </row>
    <row r="1492" spans="2:35" ht="22.5">
      <c r="B1492" s="437"/>
      <c r="C1492" s="359" t="s">
        <v>3704</v>
      </c>
      <c r="D1492" s="360"/>
      <c r="E1492" s="925">
        <v>5</v>
      </c>
      <c r="F1492" s="360" t="s">
        <v>108</v>
      </c>
      <c r="G1492" s="360" t="s">
        <v>3256</v>
      </c>
      <c r="H1492" s="360"/>
      <c r="I1492" s="363" t="s">
        <v>2559</v>
      </c>
      <c r="J1492" s="580">
        <v>369</v>
      </c>
      <c r="K1492" s="326">
        <f t="shared" ref="K1492:K1523" si="278">J1492*E1492</f>
        <v>1845</v>
      </c>
      <c r="L1492" s="376"/>
      <c r="M1492" s="580"/>
      <c r="N1492" s="376"/>
      <c r="O1492" s="580"/>
      <c r="P1492" s="376"/>
      <c r="Q1492" s="580"/>
      <c r="R1492" s="376">
        <v>2</v>
      </c>
      <c r="S1492" s="582">
        <f t="shared" si="275"/>
        <v>738</v>
      </c>
      <c r="T1492" s="376"/>
      <c r="U1492" s="580"/>
      <c r="V1492" s="376"/>
      <c r="W1492" s="580"/>
      <c r="X1492" s="548">
        <v>3</v>
      </c>
      <c r="Y1492" s="368">
        <f t="shared" si="276"/>
        <v>1107</v>
      </c>
      <c r="Z1492" s="376"/>
      <c r="AA1492" s="580"/>
      <c r="AB1492" s="376"/>
      <c r="AC1492" s="580"/>
      <c r="AD1492" s="376"/>
      <c r="AE1492" s="580"/>
      <c r="AF1492" s="376"/>
      <c r="AG1492" s="580"/>
      <c r="AH1492" s="376"/>
      <c r="AI1492" s="580"/>
    </row>
    <row r="1493" spans="2:35" ht="22.5">
      <c r="B1493" s="437"/>
      <c r="C1493" s="359" t="s">
        <v>3705</v>
      </c>
      <c r="D1493" s="360"/>
      <c r="E1493" s="925">
        <v>1</v>
      </c>
      <c r="F1493" s="360" t="s">
        <v>1048</v>
      </c>
      <c r="G1493" s="360" t="s">
        <v>3256</v>
      </c>
      <c r="H1493" s="360"/>
      <c r="I1493" s="363" t="s">
        <v>2559</v>
      </c>
      <c r="J1493" s="580">
        <v>250</v>
      </c>
      <c r="K1493" s="326">
        <f t="shared" si="278"/>
        <v>250</v>
      </c>
      <c r="L1493" s="376"/>
      <c r="M1493" s="580"/>
      <c r="N1493" s="376"/>
      <c r="O1493" s="580"/>
      <c r="P1493" s="376"/>
      <c r="Q1493" s="580"/>
      <c r="R1493" s="376">
        <v>1</v>
      </c>
      <c r="S1493" s="582">
        <f t="shared" si="275"/>
        <v>250</v>
      </c>
      <c r="T1493" s="376"/>
      <c r="U1493" s="580"/>
      <c r="V1493" s="376"/>
      <c r="W1493" s="580"/>
      <c r="X1493" s="548"/>
      <c r="Y1493" s="368">
        <f t="shared" si="276"/>
        <v>0</v>
      </c>
      <c r="Z1493" s="376"/>
      <c r="AA1493" s="580"/>
      <c r="AB1493" s="376"/>
      <c r="AC1493" s="580"/>
      <c r="AD1493" s="376"/>
      <c r="AE1493" s="580"/>
      <c r="AF1493" s="376"/>
      <c r="AG1493" s="580"/>
      <c r="AH1493" s="376"/>
      <c r="AI1493" s="580"/>
    </row>
    <row r="1494" spans="2:35" ht="22.5">
      <c r="B1494" s="437"/>
      <c r="C1494" s="359" t="s">
        <v>3706</v>
      </c>
      <c r="D1494" s="360"/>
      <c r="E1494" s="925">
        <v>2</v>
      </c>
      <c r="F1494" s="360" t="s">
        <v>108</v>
      </c>
      <c r="G1494" s="360" t="s">
        <v>3256</v>
      </c>
      <c r="H1494" s="360"/>
      <c r="I1494" s="363" t="s">
        <v>2559</v>
      </c>
      <c r="J1494" s="580">
        <v>191</v>
      </c>
      <c r="K1494" s="326">
        <f t="shared" si="278"/>
        <v>382</v>
      </c>
      <c r="L1494" s="376"/>
      <c r="M1494" s="580"/>
      <c r="N1494" s="376"/>
      <c r="O1494" s="580"/>
      <c r="P1494" s="376"/>
      <c r="Q1494" s="580"/>
      <c r="R1494" s="376">
        <v>2</v>
      </c>
      <c r="S1494" s="582">
        <f t="shared" si="275"/>
        <v>382</v>
      </c>
      <c r="T1494" s="376"/>
      <c r="U1494" s="580"/>
      <c r="V1494" s="376"/>
      <c r="W1494" s="580"/>
      <c r="X1494" s="548"/>
      <c r="Y1494" s="368">
        <f t="shared" si="276"/>
        <v>0</v>
      </c>
      <c r="Z1494" s="376"/>
      <c r="AA1494" s="580"/>
      <c r="AB1494" s="376"/>
      <c r="AC1494" s="580"/>
      <c r="AD1494" s="376"/>
      <c r="AE1494" s="580"/>
      <c r="AF1494" s="376"/>
      <c r="AG1494" s="580"/>
      <c r="AH1494" s="376"/>
      <c r="AI1494" s="580"/>
    </row>
    <row r="1495" spans="2:35" ht="22.5">
      <c r="B1495" s="437"/>
      <c r="C1495" s="359" t="s">
        <v>3707</v>
      </c>
      <c r="D1495" s="360"/>
      <c r="E1495" s="925">
        <v>5</v>
      </c>
      <c r="F1495" s="360" t="s">
        <v>1048</v>
      </c>
      <c r="G1495" s="360" t="s">
        <v>3256</v>
      </c>
      <c r="H1495" s="360"/>
      <c r="I1495" s="363" t="s">
        <v>2559</v>
      </c>
      <c r="J1495" s="580">
        <v>900</v>
      </c>
      <c r="K1495" s="326">
        <f t="shared" si="278"/>
        <v>4500</v>
      </c>
      <c r="L1495" s="376"/>
      <c r="M1495" s="580"/>
      <c r="N1495" s="376"/>
      <c r="O1495" s="580"/>
      <c r="P1495" s="376"/>
      <c r="Q1495" s="580"/>
      <c r="R1495" s="376">
        <v>2</v>
      </c>
      <c r="S1495" s="582">
        <f t="shared" si="275"/>
        <v>1800</v>
      </c>
      <c r="T1495" s="376"/>
      <c r="U1495" s="580"/>
      <c r="V1495" s="376"/>
      <c r="W1495" s="580"/>
      <c r="X1495" s="548">
        <v>3</v>
      </c>
      <c r="Y1495" s="368">
        <f t="shared" si="276"/>
        <v>2700</v>
      </c>
      <c r="Z1495" s="376"/>
      <c r="AA1495" s="580"/>
      <c r="AB1495" s="376"/>
      <c r="AC1495" s="580"/>
      <c r="AD1495" s="376"/>
      <c r="AE1495" s="580"/>
      <c r="AF1495" s="376"/>
      <c r="AG1495" s="580"/>
      <c r="AH1495" s="376"/>
      <c r="AI1495" s="580"/>
    </row>
    <row r="1496" spans="2:35" ht="22.5">
      <c r="B1496" s="437"/>
      <c r="C1496" s="359" t="s">
        <v>3708</v>
      </c>
      <c r="D1496" s="360"/>
      <c r="E1496" s="925">
        <v>1</v>
      </c>
      <c r="F1496" s="360" t="s">
        <v>108</v>
      </c>
      <c r="G1496" s="360" t="s">
        <v>3256</v>
      </c>
      <c r="H1496" s="360"/>
      <c r="I1496" s="363" t="s">
        <v>2559</v>
      </c>
      <c r="J1496" s="580">
        <v>153</v>
      </c>
      <c r="K1496" s="326">
        <f t="shared" si="278"/>
        <v>153</v>
      </c>
      <c r="L1496" s="376"/>
      <c r="M1496" s="580"/>
      <c r="N1496" s="376"/>
      <c r="O1496" s="580"/>
      <c r="P1496" s="376"/>
      <c r="Q1496" s="580"/>
      <c r="R1496" s="376">
        <v>1</v>
      </c>
      <c r="S1496" s="582">
        <f t="shared" si="275"/>
        <v>153</v>
      </c>
      <c r="T1496" s="376"/>
      <c r="U1496" s="580"/>
      <c r="V1496" s="376"/>
      <c r="W1496" s="580"/>
      <c r="X1496" s="548"/>
      <c r="Y1496" s="368">
        <f t="shared" si="276"/>
        <v>0</v>
      </c>
      <c r="Z1496" s="376"/>
      <c r="AA1496" s="580"/>
      <c r="AB1496" s="376"/>
      <c r="AC1496" s="580"/>
      <c r="AD1496" s="376"/>
      <c r="AE1496" s="580"/>
      <c r="AF1496" s="376"/>
      <c r="AG1496" s="580"/>
      <c r="AH1496" s="376"/>
      <c r="AI1496" s="580"/>
    </row>
    <row r="1497" spans="2:35" ht="22.5">
      <c r="B1497" s="437"/>
      <c r="C1497" s="359" t="s">
        <v>3709</v>
      </c>
      <c r="D1497" s="360"/>
      <c r="E1497" s="925">
        <v>1</v>
      </c>
      <c r="F1497" s="360" t="s">
        <v>108</v>
      </c>
      <c r="G1497" s="360" t="s">
        <v>3256</v>
      </c>
      <c r="H1497" s="360"/>
      <c r="I1497" s="363" t="s">
        <v>2559</v>
      </c>
      <c r="J1497" s="580">
        <v>233</v>
      </c>
      <c r="K1497" s="326">
        <f t="shared" si="278"/>
        <v>233</v>
      </c>
      <c r="L1497" s="376"/>
      <c r="M1497" s="580"/>
      <c r="N1497" s="376"/>
      <c r="O1497" s="580"/>
      <c r="P1497" s="376"/>
      <c r="Q1497" s="580"/>
      <c r="R1497" s="376">
        <v>1</v>
      </c>
      <c r="S1497" s="582">
        <f t="shared" si="275"/>
        <v>233</v>
      </c>
      <c r="T1497" s="376"/>
      <c r="U1497" s="580"/>
      <c r="V1497" s="376"/>
      <c r="W1497" s="580"/>
      <c r="X1497" s="548"/>
      <c r="Y1497" s="368">
        <f t="shared" si="276"/>
        <v>0</v>
      </c>
      <c r="Z1497" s="376"/>
      <c r="AA1497" s="580"/>
      <c r="AB1497" s="376"/>
      <c r="AC1497" s="580"/>
      <c r="AD1497" s="376"/>
      <c r="AE1497" s="580"/>
      <c r="AF1497" s="376"/>
      <c r="AG1497" s="580"/>
      <c r="AH1497" s="376"/>
      <c r="AI1497" s="580"/>
    </row>
    <row r="1498" spans="2:35" ht="22.5">
      <c r="B1498" s="437"/>
      <c r="C1498" s="359" t="s">
        <v>3710</v>
      </c>
      <c r="D1498" s="360"/>
      <c r="E1498" s="925">
        <v>10</v>
      </c>
      <c r="F1498" s="360" t="s">
        <v>108</v>
      </c>
      <c r="G1498" s="360" t="s">
        <v>3256</v>
      </c>
      <c r="H1498" s="360"/>
      <c r="I1498" s="363" t="s">
        <v>2559</v>
      </c>
      <c r="J1498" s="580">
        <v>225</v>
      </c>
      <c r="K1498" s="326">
        <f t="shared" si="278"/>
        <v>2250</v>
      </c>
      <c r="L1498" s="376"/>
      <c r="M1498" s="580"/>
      <c r="N1498" s="376"/>
      <c r="O1498" s="580"/>
      <c r="P1498" s="376"/>
      <c r="Q1498" s="580"/>
      <c r="R1498" s="376">
        <v>5</v>
      </c>
      <c r="S1498" s="582">
        <f t="shared" si="275"/>
        <v>1125</v>
      </c>
      <c r="T1498" s="376"/>
      <c r="U1498" s="580"/>
      <c r="V1498" s="376"/>
      <c r="W1498" s="580"/>
      <c r="X1498" s="548">
        <v>5</v>
      </c>
      <c r="Y1498" s="368">
        <f t="shared" si="276"/>
        <v>1125</v>
      </c>
      <c r="Z1498" s="376"/>
      <c r="AA1498" s="580"/>
      <c r="AB1498" s="376"/>
      <c r="AC1498" s="580"/>
      <c r="AD1498" s="376"/>
      <c r="AE1498" s="580"/>
      <c r="AF1498" s="376"/>
      <c r="AG1498" s="580"/>
      <c r="AH1498" s="376"/>
      <c r="AI1498" s="580"/>
    </row>
    <row r="1499" spans="2:35" ht="22.5">
      <c r="B1499" s="437"/>
      <c r="C1499" s="359" t="s">
        <v>3711</v>
      </c>
      <c r="D1499" s="360"/>
      <c r="E1499" s="925">
        <v>1</v>
      </c>
      <c r="F1499" s="360" t="s">
        <v>108</v>
      </c>
      <c r="G1499" s="360" t="s">
        <v>3256</v>
      </c>
      <c r="H1499" s="360"/>
      <c r="I1499" s="363" t="s">
        <v>2559</v>
      </c>
      <c r="J1499" s="580">
        <v>99</v>
      </c>
      <c r="K1499" s="326">
        <f t="shared" si="278"/>
        <v>99</v>
      </c>
      <c r="L1499" s="376"/>
      <c r="M1499" s="580"/>
      <c r="N1499" s="376"/>
      <c r="O1499" s="580"/>
      <c r="P1499" s="376"/>
      <c r="Q1499" s="580"/>
      <c r="R1499" s="376">
        <v>1</v>
      </c>
      <c r="S1499" s="582">
        <f t="shared" si="275"/>
        <v>99</v>
      </c>
      <c r="T1499" s="376"/>
      <c r="U1499" s="580"/>
      <c r="V1499" s="376"/>
      <c r="W1499" s="580"/>
      <c r="X1499" s="548"/>
      <c r="Y1499" s="368">
        <f t="shared" si="276"/>
        <v>0</v>
      </c>
      <c r="Z1499" s="376"/>
      <c r="AA1499" s="580"/>
      <c r="AB1499" s="376"/>
      <c r="AC1499" s="580"/>
      <c r="AD1499" s="376"/>
      <c r="AE1499" s="580"/>
      <c r="AF1499" s="376"/>
      <c r="AG1499" s="580"/>
      <c r="AH1499" s="376"/>
      <c r="AI1499" s="580"/>
    </row>
    <row r="1500" spans="2:35" ht="22.5">
      <c r="B1500" s="437"/>
      <c r="C1500" s="359" t="s">
        <v>3712</v>
      </c>
      <c r="D1500" s="360"/>
      <c r="E1500" s="925">
        <v>16</v>
      </c>
      <c r="F1500" s="360" t="s">
        <v>1048</v>
      </c>
      <c r="G1500" s="360" t="s">
        <v>3256</v>
      </c>
      <c r="H1500" s="360"/>
      <c r="I1500" s="363" t="s">
        <v>2559</v>
      </c>
      <c r="J1500" s="580">
        <v>1096</v>
      </c>
      <c r="K1500" s="326">
        <f t="shared" si="278"/>
        <v>17536</v>
      </c>
      <c r="L1500" s="376"/>
      <c r="M1500" s="580"/>
      <c r="N1500" s="376"/>
      <c r="O1500" s="580"/>
      <c r="P1500" s="376"/>
      <c r="Q1500" s="580"/>
      <c r="R1500" s="376">
        <v>8</v>
      </c>
      <c r="S1500" s="582">
        <f t="shared" si="275"/>
        <v>8768</v>
      </c>
      <c r="T1500" s="376"/>
      <c r="U1500" s="580"/>
      <c r="V1500" s="376"/>
      <c r="W1500" s="580"/>
      <c r="X1500" s="548">
        <v>8</v>
      </c>
      <c r="Y1500" s="368">
        <f t="shared" si="276"/>
        <v>8768</v>
      </c>
      <c r="Z1500" s="376"/>
      <c r="AA1500" s="580"/>
      <c r="AB1500" s="376"/>
      <c r="AC1500" s="580"/>
      <c r="AD1500" s="376"/>
      <c r="AE1500" s="580"/>
      <c r="AF1500" s="376"/>
      <c r="AG1500" s="580"/>
      <c r="AH1500" s="376"/>
      <c r="AI1500" s="580"/>
    </row>
    <row r="1501" spans="2:35" ht="22.5">
      <c r="B1501" s="437"/>
      <c r="C1501" s="359" t="s">
        <v>3713</v>
      </c>
      <c r="D1501" s="360"/>
      <c r="E1501" s="925">
        <v>7</v>
      </c>
      <c r="F1501" s="360" t="s">
        <v>3714</v>
      </c>
      <c r="G1501" s="360" t="s">
        <v>3256</v>
      </c>
      <c r="H1501" s="360"/>
      <c r="I1501" s="363" t="s">
        <v>2559</v>
      </c>
      <c r="J1501" s="580">
        <v>1053</v>
      </c>
      <c r="K1501" s="326">
        <f t="shared" si="278"/>
        <v>7371</v>
      </c>
      <c r="L1501" s="376"/>
      <c r="M1501" s="580"/>
      <c r="N1501" s="376"/>
      <c r="O1501" s="580"/>
      <c r="P1501" s="376"/>
      <c r="Q1501" s="580"/>
      <c r="R1501" s="376">
        <v>3</v>
      </c>
      <c r="S1501" s="582">
        <f t="shared" ref="S1501:S1564" si="279">+J1501*R1501</f>
        <v>3159</v>
      </c>
      <c r="T1501" s="376"/>
      <c r="U1501" s="580"/>
      <c r="V1501" s="376"/>
      <c r="W1501" s="580"/>
      <c r="X1501" s="548">
        <v>4</v>
      </c>
      <c r="Y1501" s="368">
        <f t="shared" ref="Y1501:Y1564" si="280">+J1501*X1501</f>
        <v>4212</v>
      </c>
      <c r="Z1501" s="376"/>
      <c r="AA1501" s="580"/>
      <c r="AB1501" s="376"/>
      <c r="AC1501" s="580"/>
      <c r="AD1501" s="376"/>
      <c r="AE1501" s="580"/>
      <c r="AF1501" s="376"/>
      <c r="AG1501" s="580"/>
      <c r="AH1501" s="376"/>
      <c r="AI1501" s="580"/>
    </row>
    <row r="1502" spans="2:35" ht="22.5">
      <c r="B1502" s="437"/>
      <c r="C1502" s="359" t="s">
        <v>3715</v>
      </c>
      <c r="D1502" s="360"/>
      <c r="E1502" s="925">
        <v>60</v>
      </c>
      <c r="F1502" s="360" t="s">
        <v>108</v>
      </c>
      <c r="G1502" s="360" t="s">
        <v>3256</v>
      </c>
      <c r="H1502" s="360"/>
      <c r="I1502" s="363" t="s">
        <v>2559</v>
      </c>
      <c r="J1502" s="580">
        <v>25</v>
      </c>
      <c r="K1502" s="326">
        <f t="shared" si="278"/>
        <v>1500</v>
      </c>
      <c r="L1502" s="376"/>
      <c r="M1502" s="580"/>
      <c r="N1502" s="376"/>
      <c r="O1502" s="580"/>
      <c r="P1502" s="376"/>
      <c r="Q1502" s="580"/>
      <c r="R1502" s="376">
        <v>30</v>
      </c>
      <c r="S1502" s="582">
        <f t="shared" si="279"/>
        <v>750</v>
      </c>
      <c r="T1502" s="376"/>
      <c r="U1502" s="580"/>
      <c r="V1502" s="376"/>
      <c r="W1502" s="580"/>
      <c r="X1502" s="548">
        <v>30</v>
      </c>
      <c r="Y1502" s="368">
        <f t="shared" si="280"/>
        <v>750</v>
      </c>
      <c r="Z1502" s="376"/>
      <c r="AA1502" s="580"/>
      <c r="AB1502" s="376"/>
      <c r="AC1502" s="580"/>
      <c r="AD1502" s="376"/>
      <c r="AE1502" s="580"/>
      <c r="AF1502" s="376"/>
      <c r="AG1502" s="580"/>
      <c r="AH1502" s="376"/>
      <c r="AI1502" s="580"/>
    </row>
    <row r="1503" spans="2:35" ht="22.5">
      <c r="B1503" s="437"/>
      <c r="C1503" s="359" t="s">
        <v>3716</v>
      </c>
      <c r="D1503" s="360"/>
      <c r="E1503" s="925">
        <v>60</v>
      </c>
      <c r="F1503" s="360" t="s">
        <v>108</v>
      </c>
      <c r="G1503" s="360" t="s">
        <v>3256</v>
      </c>
      <c r="H1503" s="360"/>
      <c r="I1503" s="363" t="s">
        <v>2559</v>
      </c>
      <c r="J1503" s="580">
        <v>25</v>
      </c>
      <c r="K1503" s="326">
        <f t="shared" si="278"/>
        <v>1500</v>
      </c>
      <c r="L1503" s="376"/>
      <c r="M1503" s="580"/>
      <c r="N1503" s="376"/>
      <c r="O1503" s="580"/>
      <c r="P1503" s="376"/>
      <c r="Q1503" s="580"/>
      <c r="R1503" s="376">
        <v>30</v>
      </c>
      <c r="S1503" s="582">
        <f t="shared" si="279"/>
        <v>750</v>
      </c>
      <c r="T1503" s="376"/>
      <c r="U1503" s="580"/>
      <c r="V1503" s="376"/>
      <c r="W1503" s="580"/>
      <c r="X1503" s="548">
        <v>30</v>
      </c>
      <c r="Y1503" s="368">
        <f t="shared" si="280"/>
        <v>750</v>
      </c>
      <c r="Z1503" s="376"/>
      <c r="AA1503" s="580"/>
      <c r="AB1503" s="376"/>
      <c r="AC1503" s="580"/>
      <c r="AD1503" s="376"/>
      <c r="AE1503" s="580"/>
      <c r="AF1503" s="376"/>
      <c r="AG1503" s="580"/>
      <c r="AH1503" s="376"/>
      <c r="AI1503" s="580"/>
    </row>
    <row r="1504" spans="2:35" ht="22.5">
      <c r="B1504" s="437"/>
      <c r="C1504" s="359" t="s">
        <v>3717</v>
      </c>
      <c r="D1504" s="360"/>
      <c r="E1504" s="925">
        <v>60</v>
      </c>
      <c r="F1504" s="360" t="s">
        <v>108</v>
      </c>
      <c r="G1504" s="360" t="s">
        <v>3256</v>
      </c>
      <c r="H1504" s="360"/>
      <c r="I1504" s="363" t="s">
        <v>2559</v>
      </c>
      <c r="J1504" s="580">
        <v>25</v>
      </c>
      <c r="K1504" s="326">
        <f t="shared" si="278"/>
        <v>1500</v>
      </c>
      <c r="L1504" s="376"/>
      <c r="M1504" s="580"/>
      <c r="N1504" s="376"/>
      <c r="O1504" s="580"/>
      <c r="P1504" s="376"/>
      <c r="Q1504" s="580"/>
      <c r="R1504" s="376">
        <v>30</v>
      </c>
      <c r="S1504" s="582">
        <f t="shared" si="279"/>
        <v>750</v>
      </c>
      <c r="T1504" s="376"/>
      <c r="U1504" s="580"/>
      <c r="V1504" s="376"/>
      <c r="W1504" s="580"/>
      <c r="X1504" s="548">
        <v>30</v>
      </c>
      <c r="Y1504" s="368">
        <f t="shared" si="280"/>
        <v>750</v>
      </c>
      <c r="Z1504" s="376"/>
      <c r="AA1504" s="580"/>
      <c r="AB1504" s="376"/>
      <c r="AC1504" s="580"/>
      <c r="AD1504" s="376"/>
      <c r="AE1504" s="580"/>
      <c r="AF1504" s="376"/>
      <c r="AG1504" s="580"/>
      <c r="AH1504" s="376"/>
      <c r="AI1504" s="580"/>
    </row>
    <row r="1505" spans="2:35" ht="22.5">
      <c r="B1505" s="437"/>
      <c r="C1505" s="359" t="s">
        <v>3718</v>
      </c>
      <c r="D1505" s="360"/>
      <c r="E1505" s="925">
        <v>0</v>
      </c>
      <c r="F1505" s="360" t="s">
        <v>108</v>
      </c>
      <c r="G1505" s="360" t="s">
        <v>3256</v>
      </c>
      <c r="H1505" s="360"/>
      <c r="I1505" s="363" t="s">
        <v>2559</v>
      </c>
      <c r="J1505" s="580">
        <v>4</v>
      </c>
      <c r="K1505" s="326">
        <f t="shared" si="278"/>
        <v>0</v>
      </c>
      <c r="L1505" s="376"/>
      <c r="M1505" s="580"/>
      <c r="N1505" s="376"/>
      <c r="O1505" s="580"/>
      <c r="P1505" s="376"/>
      <c r="Q1505" s="580"/>
      <c r="R1505" s="376">
        <v>0</v>
      </c>
      <c r="S1505" s="582">
        <f t="shared" si="279"/>
        <v>0</v>
      </c>
      <c r="T1505" s="376"/>
      <c r="U1505" s="580"/>
      <c r="V1505" s="376"/>
      <c r="W1505" s="580"/>
      <c r="X1505" s="548"/>
      <c r="Y1505" s="368">
        <f t="shared" si="280"/>
        <v>0</v>
      </c>
      <c r="Z1505" s="376"/>
      <c r="AA1505" s="580"/>
      <c r="AB1505" s="376"/>
      <c r="AC1505" s="580"/>
      <c r="AD1505" s="376"/>
      <c r="AE1505" s="580"/>
      <c r="AF1505" s="376"/>
      <c r="AG1505" s="580"/>
      <c r="AH1505" s="376"/>
      <c r="AI1505" s="580"/>
    </row>
    <row r="1506" spans="2:35" ht="22.5">
      <c r="B1506" s="437"/>
      <c r="C1506" s="359" t="s">
        <v>3719</v>
      </c>
      <c r="D1506" s="360"/>
      <c r="E1506" s="925">
        <v>5</v>
      </c>
      <c r="F1506" s="360" t="s">
        <v>108</v>
      </c>
      <c r="G1506" s="360" t="s">
        <v>3256</v>
      </c>
      <c r="H1506" s="360"/>
      <c r="I1506" s="363" t="s">
        <v>2559</v>
      </c>
      <c r="J1506" s="580">
        <v>2600</v>
      </c>
      <c r="K1506" s="326">
        <f t="shared" si="278"/>
        <v>13000</v>
      </c>
      <c r="L1506" s="376"/>
      <c r="M1506" s="580"/>
      <c r="N1506" s="376"/>
      <c r="O1506" s="580"/>
      <c r="P1506" s="376"/>
      <c r="Q1506" s="580"/>
      <c r="R1506" s="376">
        <v>2</v>
      </c>
      <c r="S1506" s="582">
        <f t="shared" si="279"/>
        <v>5200</v>
      </c>
      <c r="T1506" s="376"/>
      <c r="U1506" s="580"/>
      <c r="V1506" s="376"/>
      <c r="W1506" s="580"/>
      <c r="X1506" s="548">
        <v>3</v>
      </c>
      <c r="Y1506" s="368">
        <f t="shared" si="280"/>
        <v>7800</v>
      </c>
      <c r="Z1506" s="376"/>
      <c r="AA1506" s="580"/>
      <c r="AB1506" s="376"/>
      <c r="AC1506" s="580"/>
      <c r="AD1506" s="376"/>
      <c r="AE1506" s="580"/>
      <c r="AF1506" s="376"/>
      <c r="AG1506" s="580"/>
      <c r="AH1506" s="376"/>
      <c r="AI1506" s="580"/>
    </row>
    <row r="1507" spans="2:35" ht="22.5">
      <c r="B1507" s="437"/>
      <c r="C1507" s="359" t="s">
        <v>3720</v>
      </c>
      <c r="D1507" s="360"/>
      <c r="E1507" s="925">
        <v>1</v>
      </c>
      <c r="F1507" s="360" t="s">
        <v>108</v>
      </c>
      <c r="G1507" s="360" t="s">
        <v>3256</v>
      </c>
      <c r="H1507" s="360"/>
      <c r="I1507" s="363" t="s">
        <v>2559</v>
      </c>
      <c r="J1507" s="580">
        <v>540</v>
      </c>
      <c r="K1507" s="326">
        <f t="shared" si="278"/>
        <v>540</v>
      </c>
      <c r="L1507" s="376"/>
      <c r="M1507" s="580"/>
      <c r="N1507" s="376"/>
      <c r="O1507" s="580"/>
      <c r="P1507" s="376"/>
      <c r="Q1507" s="580"/>
      <c r="R1507" s="376">
        <v>1</v>
      </c>
      <c r="S1507" s="582">
        <f t="shared" si="279"/>
        <v>540</v>
      </c>
      <c r="T1507" s="376"/>
      <c r="U1507" s="580"/>
      <c r="V1507" s="376"/>
      <c r="W1507" s="580"/>
      <c r="X1507" s="548"/>
      <c r="Y1507" s="368">
        <f t="shared" si="280"/>
        <v>0</v>
      </c>
      <c r="Z1507" s="376"/>
      <c r="AA1507" s="580"/>
      <c r="AB1507" s="376"/>
      <c r="AC1507" s="580"/>
      <c r="AD1507" s="376"/>
      <c r="AE1507" s="580"/>
      <c r="AF1507" s="376"/>
      <c r="AG1507" s="580"/>
      <c r="AH1507" s="376"/>
      <c r="AI1507" s="580"/>
    </row>
    <row r="1508" spans="2:35" ht="22.5">
      <c r="B1508" s="437"/>
      <c r="C1508" s="359" t="s">
        <v>3721</v>
      </c>
      <c r="D1508" s="360"/>
      <c r="E1508" s="925">
        <v>9</v>
      </c>
      <c r="F1508" s="360" t="s">
        <v>1048</v>
      </c>
      <c r="G1508" s="360" t="s">
        <v>3256</v>
      </c>
      <c r="H1508" s="360"/>
      <c r="I1508" s="363" t="s">
        <v>2559</v>
      </c>
      <c r="J1508" s="580">
        <v>162</v>
      </c>
      <c r="K1508" s="326">
        <f t="shared" si="278"/>
        <v>1458</v>
      </c>
      <c r="L1508" s="376"/>
      <c r="M1508" s="580"/>
      <c r="N1508" s="376"/>
      <c r="O1508" s="580"/>
      <c r="P1508" s="376"/>
      <c r="Q1508" s="580"/>
      <c r="R1508" s="376">
        <v>4</v>
      </c>
      <c r="S1508" s="582">
        <f t="shared" si="279"/>
        <v>648</v>
      </c>
      <c r="T1508" s="376"/>
      <c r="U1508" s="580"/>
      <c r="V1508" s="376"/>
      <c r="W1508" s="580"/>
      <c r="X1508" s="548">
        <v>5</v>
      </c>
      <c r="Y1508" s="368">
        <f t="shared" si="280"/>
        <v>810</v>
      </c>
      <c r="Z1508" s="376"/>
      <c r="AA1508" s="580"/>
      <c r="AB1508" s="376"/>
      <c r="AC1508" s="580"/>
      <c r="AD1508" s="376"/>
      <c r="AE1508" s="580"/>
      <c r="AF1508" s="376"/>
      <c r="AG1508" s="580"/>
      <c r="AH1508" s="376"/>
      <c r="AI1508" s="580"/>
    </row>
    <row r="1509" spans="2:35" ht="22.5">
      <c r="B1509" s="437"/>
      <c r="C1509" s="359" t="s">
        <v>3722</v>
      </c>
      <c r="D1509" s="360"/>
      <c r="E1509" s="925">
        <v>100</v>
      </c>
      <c r="F1509" s="360" t="s">
        <v>1048</v>
      </c>
      <c r="G1509" s="360" t="s">
        <v>3256</v>
      </c>
      <c r="H1509" s="360"/>
      <c r="I1509" s="363" t="s">
        <v>2559</v>
      </c>
      <c r="J1509" s="580">
        <v>162</v>
      </c>
      <c r="K1509" s="326">
        <f t="shared" si="278"/>
        <v>16200</v>
      </c>
      <c r="L1509" s="376"/>
      <c r="M1509" s="580"/>
      <c r="N1509" s="376"/>
      <c r="O1509" s="580"/>
      <c r="P1509" s="376"/>
      <c r="Q1509" s="580"/>
      <c r="R1509" s="376">
        <v>50</v>
      </c>
      <c r="S1509" s="582">
        <f t="shared" si="279"/>
        <v>8100</v>
      </c>
      <c r="T1509" s="376"/>
      <c r="U1509" s="580"/>
      <c r="V1509" s="376"/>
      <c r="W1509" s="580"/>
      <c r="X1509" s="548">
        <v>50</v>
      </c>
      <c r="Y1509" s="368">
        <f t="shared" si="280"/>
        <v>8100</v>
      </c>
      <c r="Z1509" s="376"/>
      <c r="AA1509" s="580"/>
      <c r="AB1509" s="376"/>
      <c r="AC1509" s="580"/>
      <c r="AD1509" s="376"/>
      <c r="AE1509" s="580"/>
      <c r="AF1509" s="376"/>
      <c r="AG1509" s="580"/>
      <c r="AH1509" s="376"/>
      <c r="AI1509" s="580"/>
    </row>
    <row r="1510" spans="2:35" ht="22.5">
      <c r="B1510" s="437"/>
      <c r="C1510" s="359" t="s">
        <v>3723</v>
      </c>
      <c r="D1510" s="360"/>
      <c r="E1510" s="925">
        <v>10</v>
      </c>
      <c r="F1510" s="360" t="s">
        <v>1048</v>
      </c>
      <c r="G1510" s="360" t="s">
        <v>3256</v>
      </c>
      <c r="H1510" s="360"/>
      <c r="I1510" s="363" t="s">
        <v>2559</v>
      </c>
      <c r="J1510" s="580">
        <v>142</v>
      </c>
      <c r="K1510" s="326">
        <f t="shared" si="278"/>
        <v>1420</v>
      </c>
      <c r="L1510" s="376"/>
      <c r="M1510" s="580"/>
      <c r="N1510" s="376"/>
      <c r="O1510" s="580"/>
      <c r="P1510" s="376"/>
      <c r="Q1510" s="580"/>
      <c r="R1510" s="376">
        <v>5</v>
      </c>
      <c r="S1510" s="582">
        <f t="shared" si="279"/>
        <v>710</v>
      </c>
      <c r="T1510" s="376"/>
      <c r="U1510" s="580"/>
      <c r="V1510" s="376"/>
      <c r="W1510" s="580"/>
      <c r="X1510" s="548">
        <v>5</v>
      </c>
      <c r="Y1510" s="368">
        <f t="shared" si="280"/>
        <v>710</v>
      </c>
      <c r="Z1510" s="376"/>
      <c r="AA1510" s="580"/>
      <c r="AB1510" s="376"/>
      <c r="AC1510" s="580"/>
      <c r="AD1510" s="376"/>
      <c r="AE1510" s="580"/>
      <c r="AF1510" s="376"/>
      <c r="AG1510" s="580"/>
      <c r="AH1510" s="376"/>
      <c r="AI1510" s="580"/>
    </row>
    <row r="1511" spans="2:35" ht="22.5">
      <c r="B1511" s="437"/>
      <c r="C1511" s="359" t="s">
        <v>3724</v>
      </c>
      <c r="D1511" s="360"/>
      <c r="E1511" s="925">
        <v>1</v>
      </c>
      <c r="F1511" s="360" t="s">
        <v>1048</v>
      </c>
      <c r="G1511" s="360" t="s">
        <v>3256</v>
      </c>
      <c r="H1511" s="360"/>
      <c r="I1511" s="363" t="s">
        <v>2559</v>
      </c>
      <c r="J1511" s="580">
        <v>348</v>
      </c>
      <c r="K1511" s="326">
        <f t="shared" si="278"/>
        <v>348</v>
      </c>
      <c r="L1511" s="376"/>
      <c r="M1511" s="580"/>
      <c r="N1511" s="376"/>
      <c r="O1511" s="580"/>
      <c r="P1511" s="376"/>
      <c r="Q1511" s="580"/>
      <c r="R1511" s="376">
        <v>1</v>
      </c>
      <c r="S1511" s="582">
        <f t="shared" si="279"/>
        <v>348</v>
      </c>
      <c r="T1511" s="376"/>
      <c r="U1511" s="580"/>
      <c r="V1511" s="376"/>
      <c r="W1511" s="580"/>
      <c r="X1511" s="548"/>
      <c r="Y1511" s="368">
        <f t="shared" si="280"/>
        <v>0</v>
      </c>
      <c r="Z1511" s="376"/>
      <c r="AA1511" s="580"/>
      <c r="AB1511" s="376"/>
      <c r="AC1511" s="580"/>
      <c r="AD1511" s="376"/>
      <c r="AE1511" s="580"/>
      <c r="AF1511" s="376"/>
      <c r="AG1511" s="580"/>
      <c r="AH1511" s="376"/>
      <c r="AI1511" s="580"/>
    </row>
    <row r="1512" spans="2:35" ht="22.5">
      <c r="B1512" s="437"/>
      <c r="C1512" s="359" t="s">
        <v>3725</v>
      </c>
      <c r="D1512" s="360"/>
      <c r="E1512" s="925">
        <v>5</v>
      </c>
      <c r="F1512" s="360" t="s">
        <v>108</v>
      </c>
      <c r="G1512" s="360" t="s">
        <v>3256</v>
      </c>
      <c r="H1512" s="360"/>
      <c r="I1512" s="363" t="s">
        <v>2559</v>
      </c>
      <c r="J1512" s="580">
        <v>267</v>
      </c>
      <c r="K1512" s="326">
        <f t="shared" si="278"/>
        <v>1335</v>
      </c>
      <c r="L1512" s="376"/>
      <c r="M1512" s="580"/>
      <c r="N1512" s="376"/>
      <c r="O1512" s="580"/>
      <c r="P1512" s="376"/>
      <c r="Q1512" s="580"/>
      <c r="R1512" s="376">
        <v>3</v>
      </c>
      <c r="S1512" s="582">
        <f t="shared" si="279"/>
        <v>801</v>
      </c>
      <c r="T1512" s="376"/>
      <c r="U1512" s="580"/>
      <c r="V1512" s="376"/>
      <c r="W1512" s="580"/>
      <c r="X1512" s="548">
        <v>2</v>
      </c>
      <c r="Y1512" s="368">
        <f t="shared" si="280"/>
        <v>534</v>
      </c>
      <c r="Z1512" s="376"/>
      <c r="AA1512" s="580"/>
      <c r="AB1512" s="376"/>
      <c r="AC1512" s="580"/>
      <c r="AD1512" s="376"/>
      <c r="AE1512" s="580"/>
      <c r="AF1512" s="376"/>
      <c r="AG1512" s="580"/>
      <c r="AH1512" s="376"/>
      <c r="AI1512" s="580"/>
    </row>
    <row r="1513" spans="2:35" ht="22.5">
      <c r="B1513" s="437"/>
      <c r="C1513" s="359" t="s">
        <v>3726</v>
      </c>
      <c r="D1513" s="360"/>
      <c r="E1513" s="925">
        <v>1</v>
      </c>
      <c r="F1513" s="360" t="s">
        <v>26</v>
      </c>
      <c r="G1513" s="360" t="s">
        <v>3256</v>
      </c>
      <c r="H1513" s="360"/>
      <c r="I1513" s="363" t="s">
        <v>2559</v>
      </c>
      <c r="J1513" s="580">
        <v>348</v>
      </c>
      <c r="K1513" s="326">
        <f t="shared" si="278"/>
        <v>348</v>
      </c>
      <c r="L1513" s="376"/>
      <c r="M1513" s="580"/>
      <c r="N1513" s="376"/>
      <c r="O1513" s="580"/>
      <c r="P1513" s="376"/>
      <c r="Q1513" s="580"/>
      <c r="R1513" s="376">
        <v>1</v>
      </c>
      <c r="S1513" s="582">
        <f t="shared" si="279"/>
        <v>348</v>
      </c>
      <c r="T1513" s="376"/>
      <c r="U1513" s="580"/>
      <c r="V1513" s="376"/>
      <c r="W1513" s="580"/>
      <c r="X1513" s="548"/>
      <c r="Y1513" s="368">
        <f t="shared" si="280"/>
        <v>0</v>
      </c>
      <c r="Z1513" s="376"/>
      <c r="AA1513" s="580"/>
      <c r="AB1513" s="376"/>
      <c r="AC1513" s="580"/>
      <c r="AD1513" s="376"/>
      <c r="AE1513" s="580"/>
      <c r="AF1513" s="376"/>
      <c r="AG1513" s="580"/>
      <c r="AH1513" s="376"/>
      <c r="AI1513" s="580"/>
    </row>
    <row r="1514" spans="2:35" ht="22.5">
      <c r="B1514" s="437"/>
      <c r="C1514" s="359" t="s">
        <v>3727</v>
      </c>
      <c r="D1514" s="360"/>
      <c r="E1514" s="925">
        <v>1</v>
      </c>
      <c r="F1514" s="360" t="s">
        <v>108</v>
      </c>
      <c r="G1514" s="360" t="s">
        <v>3256</v>
      </c>
      <c r="H1514" s="360"/>
      <c r="I1514" s="363" t="s">
        <v>2559</v>
      </c>
      <c r="J1514" s="580">
        <v>300</v>
      </c>
      <c r="K1514" s="326">
        <f t="shared" si="278"/>
        <v>300</v>
      </c>
      <c r="L1514" s="376"/>
      <c r="M1514" s="580"/>
      <c r="N1514" s="376"/>
      <c r="O1514" s="580"/>
      <c r="P1514" s="376"/>
      <c r="Q1514" s="580"/>
      <c r="R1514" s="376">
        <v>1</v>
      </c>
      <c r="S1514" s="582">
        <f t="shared" si="279"/>
        <v>300</v>
      </c>
      <c r="T1514" s="376"/>
      <c r="U1514" s="580"/>
      <c r="V1514" s="376"/>
      <c r="W1514" s="580"/>
      <c r="X1514" s="548"/>
      <c r="Y1514" s="368">
        <f t="shared" si="280"/>
        <v>0</v>
      </c>
      <c r="Z1514" s="376"/>
      <c r="AA1514" s="580"/>
      <c r="AB1514" s="376"/>
      <c r="AC1514" s="580"/>
      <c r="AD1514" s="376"/>
      <c r="AE1514" s="580"/>
      <c r="AF1514" s="376"/>
      <c r="AG1514" s="580"/>
      <c r="AH1514" s="376"/>
      <c r="AI1514" s="580"/>
    </row>
    <row r="1515" spans="2:35" ht="22.5">
      <c r="B1515" s="437"/>
      <c r="C1515" s="359" t="s">
        <v>3728</v>
      </c>
      <c r="D1515" s="360"/>
      <c r="E1515" s="925">
        <v>30</v>
      </c>
      <c r="F1515" s="360" t="s">
        <v>108</v>
      </c>
      <c r="G1515" s="360" t="s">
        <v>3256</v>
      </c>
      <c r="H1515" s="360"/>
      <c r="I1515" s="363" t="s">
        <v>2559</v>
      </c>
      <c r="J1515" s="580">
        <v>828</v>
      </c>
      <c r="K1515" s="326">
        <f t="shared" si="278"/>
        <v>24840</v>
      </c>
      <c r="L1515" s="376"/>
      <c r="M1515" s="580"/>
      <c r="N1515" s="376"/>
      <c r="O1515" s="580"/>
      <c r="P1515" s="376"/>
      <c r="Q1515" s="580"/>
      <c r="R1515" s="376">
        <v>15</v>
      </c>
      <c r="S1515" s="582">
        <f t="shared" si="279"/>
        <v>12420</v>
      </c>
      <c r="T1515" s="376"/>
      <c r="U1515" s="580"/>
      <c r="V1515" s="376"/>
      <c r="W1515" s="580"/>
      <c r="X1515" s="548">
        <v>15</v>
      </c>
      <c r="Y1515" s="368">
        <f t="shared" si="280"/>
        <v>12420</v>
      </c>
      <c r="Z1515" s="376"/>
      <c r="AA1515" s="580"/>
      <c r="AB1515" s="376"/>
      <c r="AC1515" s="580"/>
      <c r="AD1515" s="376"/>
      <c r="AE1515" s="580"/>
      <c r="AF1515" s="376"/>
      <c r="AG1515" s="580"/>
      <c r="AH1515" s="376"/>
      <c r="AI1515" s="580"/>
    </row>
    <row r="1516" spans="2:35" ht="22.5">
      <c r="B1516" s="437"/>
      <c r="C1516" s="359" t="s">
        <v>3729</v>
      </c>
      <c r="D1516" s="360"/>
      <c r="E1516" s="925">
        <v>0</v>
      </c>
      <c r="F1516" s="360" t="s">
        <v>1048</v>
      </c>
      <c r="G1516" s="360" t="s">
        <v>3256</v>
      </c>
      <c r="H1516" s="360"/>
      <c r="I1516" s="363" t="s">
        <v>2559</v>
      </c>
      <c r="J1516" s="580">
        <v>24</v>
      </c>
      <c r="K1516" s="326">
        <f t="shared" si="278"/>
        <v>0</v>
      </c>
      <c r="L1516" s="376"/>
      <c r="M1516" s="580"/>
      <c r="N1516" s="376"/>
      <c r="O1516" s="580"/>
      <c r="P1516" s="376"/>
      <c r="Q1516" s="580"/>
      <c r="R1516" s="376">
        <v>0</v>
      </c>
      <c r="S1516" s="582">
        <f t="shared" si="279"/>
        <v>0</v>
      </c>
      <c r="T1516" s="376"/>
      <c r="U1516" s="580"/>
      <c r="V1516" s="376"/>
      <c r="W1516" s="580"/>
      <c r="X1516" s="548"/>
      <c r="Y1516" s="368">
        <f t="shared" si="280"/>
        <v>0</v>
      </c>
      <c r="Z1516" s="376"/>
      <c r="AA1516" s="580"/>
      <c r="AB1516" s="376"/>
      <c r="AC1516" s="580"/>
      <c r="AD1516" s="376"/>
      <c r="AE1516" s="580"/>
      <c r="AF1516" s="376"/>
      <c r="AG1516" s="580"/>
      <c r="AH1516" s="376"/>
      <c r="AI1516" s="580"/>
    </row>
    <row r="1517" spans="2:35" ht="22.5">
      <c r="B1517" s="437"/>
      <c r="C1517" s="359" t="s">
        <v>3730</v>
      </c>
      <c r="D1517" s="360"/>
      <c r="E1517" s="925">
        <v>1</v>
      </c>
      <c r="F1517" s="360" t="s">
        <v>1048</v>
      </c>
      <c r="G1517" s="360" t="s">
        <v>3256</v>
      </c>
      <c r="H1517" s="360"/>
      <c r="I1517" s="363" t="s">
        <v>2559</v>
      </c>
      <c r="J1517" s="580">
        <v>94</v>
      </c>
      <c r="K1517" s="326">
        <f t="shared" si="278"/>
        <v>94</v>
      </c>
      <c r="L1517" s="376"/>
      <c r="M1517" s="580"/>
      <c r="N1517" s="376"/>
      <c r="O1517" s="580"/>
      <c r="P1517" s="376"/>
      <c r="Q1517" s="580"/>
      <c r="R1517" s="376">
        <v>1</v>
      </c>
      <c r="S1517" s="582">
        <f t="shared" si="279"/>
        <v>94</v>
      </c>
      <c r="T1517" s="376"/>
      <c r="U1517" s="580"/>
      <c r="V1517" s="376"/>
      <c r="W1517" s="580"/>
      <c r="X1517" s="548"/>
      <c r="Y1517" s="368">
        <f t="shared" si="280"/>
        <v>0</v>
      </c>
      <c r="Z1517" s="376"/>
      <c r="AA1517" s="580"/>
      <c r="AB1517" s="376"/>
      <c r="AC1517" s="580"/>
      <c r="AD1517" s="376"/>
      <c r="AE1517" s="580"/>
      <c r="AF1517" s="376"/>
      <c r="AG1517" s="580"/>
      <c r="AH1517" s="376"/>
      <c r="AI1517" s="580"/>
    </row>
    <row r="1518" spans="2:35" ht="22.5">
      <c r="B1518" s="437"/>
      <c r="C1518" s="359" t="s">
        <v>3731</v>
      </c>
      <c r="D1518" s="360"/>
      <c r="E1518" s="925">
        <v>5</v>
      </c>
      <c r="F1518" s="360" t="s">
        <v>108</v>
      </c>
      <c r="G1518" s="360" t="s">
        <v>3256</v>
      </c>
      <c r="H1518" s="360"/>
      <c r="I1518" s="363" t="s">
        <v>2559</v>
      </c>
      <c r="J1518" s="580">
        <v>102</v>
      </c>
      <c r="K1518" s="326">
        <f t="shared" si="278"/>
        <v>510</v>
      </c>
      <c r="L1518" s="376"/>
      <c r="M1518" s="580"/>
      <c r="N1518" s="376"/>
      <c r="O1518" s="580"/>
      <c r="P1518" s="376"/>
      <c r="Q1518" s="580"/>
      <c r="R1518" s="376">
        <v>2</v>
      </c>
      <c r="S1518" s="582">
        <f t="shared" si="279"/>
        <v>204</v>
      </c>
      <c r="T1518" s="376"/>
      <c r="U1518" s="580"/>
      <c r="V1518" s="376"/>
      <c r="W1518" s="580"/>
      <c r="X1518" s="548">
        <v>3</v>
      </c>
      <c r="Y1518" s="368">
        <f t="shared" si="280"/>
        <v>306</v>
      </c>
      <c r="Z1518" s="376"/>
      <c r="AA1518" s="580"/>
      <c r="AB1518" s="376"/>
      <c r="AC1518" s="580"/>
      <c r="AD1518" s="376"/>
      <c r="AE1518" s="580"/>
      <c r="AF1518" s="376"/>
      <c r="AG1518" s="580"/>
      <c r="AH1518" s="376"/>
      <c r="AI1518" s="580"/>
    </row>
    <row r="1519" spans="2:35" ht="22.5">
      <c r="B1519" s="437"/>
      <c r="C1519" s="359" t="s">
        <v>3732</v>
      </c>
      <c r="D1519" s="360"/>
      <c r="E1519" s="925">
        <v>10</v>
      </c>
      <c r="F1519" s="360" t="s">
        <v>108</v>
      </c>
      <c r="G1519" s="360" t="s">
        <v>3256</v>
      </c>
      <c r="H1519" s="360"/>
      <c r="I1519" s="363" t="s">
        <v>2559</v>
      </c>
      <c r="J1519" s="580">
        <v>133</v>
      </c>
      <c r="K1519" s="326">
        <f t="shared" si="278"/>
        <v>1330</v>
      </c>
      <c r="L1519" s="376"/>
      <c r="M1519" s="580"/>
      <c r="N1519" s="376"/>
      <c r="O1519" s="580"/>
      <c r="P1519" s="376"/>
      <c r="Q1519" s="580"/>
      <c r="R1519" s="376">
        <v>5</v>
      </c>
      <c r="S1519" s="582">
        <f t="shared" si="279"/>
        <v>665</v>
      </c>
      <c r="T1519" s="376"/>
      <c r="U1519" s="580"/>
      <c r="V1519" s="376"/>
      <c r="W1519" s="580"/>
      <c r="X1519" s="548">
        <v>5</v>
      </c>
      <c r="Y1519" s="368">
        <f t="shared" si="280"/>
        <v>665</v>
      </c>
      <c r="Z1519" s="376"/>
      <c r="AA1519" s="580"/>
      <c r="AB1519" s="376"/>
      <c r="AC1519" s="580"/>
      <c r="AD1519" s="376"/>
      <c r="AE1519" s="580"/>
      <c r="AF1519" s="376"/>
      <c r="AG1519" s="580"/>
      <c r="AH1519" s="376"/>
      <c r="AI1519" s="580"/>
    </row>
    <row r="1520" spans="2:35" ht="22.5">
      <c r="B1520" s="437"/>
      <c r="C1520" s="359" t="s">
        <v>3733</v>
      </c>
      <c r="D1520" s="360"/>
      <c r="E1520" s="925">
        <v>15</v>
      </c>
      <c r="F1520" s="360" t="s">
        <v>108</v>
      </c>
      <c r="G1520" s="360" t="s">
        <v>3256</v>
      </c>
      <c r="H1520" s="360"/>
      <c r="I1520" s="363" t="s">
        <v>2559</v>
      </c>
      <c r="J1520" s="580">
        <v>594</v>
      </c>
      <c r="K1520" s="326">
        <f t="shared" si="278"/>
        <v>8910</v>
      </c>
      <c r="L1520" s="376"/>
      <c r="M1520" s="580"/>
      <c r="N1520" s="376"/>
      <c r="O1520" s="580"/>
      <c r="P1520" s="376"/>
      <c r="Q1520" s="580"/>
      <c r="R1520" s="376">
        <v>7</v>
      </c>
      <c r="S1520" s="582">
        <f t="shared" si="279"/>
        <v>4158</v>
      </c>
      <c r="T1520" s="376"/>
      <c r="U1520" s="580"/>
      <c r="V1520" s="376"/>
      <c r="W1520" s="580"/>
      <c r="X1520" s="548">
        <v>8</v>
      </c>
      <c r="Y1520" s="368">
        <f t="shared" si="280"/>
        <v>4752</v>
      </c>
      <c r="Z1520" s="376"/>
      <c r="AA1520" s="580"/>
      <c r="AB1520" s="376"/>
      <c r="AC1520" s="580"/>
      <c r="AD1520" s="376"/>
      <c r="AE1520" s="580"/>
      <c r="AF1520" s="376"/>
      <c r="AG1520" s="580"/>
      <c r="AH1520" s="376"/>
      <c r="AI1520" s="580"/>
    </row>
    <row r="1521" spans="2:35" ht="22.5">
      <c r="B1521" s="437"/>
      <c r="C1521" s="359" t="s">
        <v>3734</v>
      </c>
      <c r="D1521" s="360"/>
      <c r="E1521" s="925">
        <v>10</v>
      </c>
      <c r="F1521" s="360" t="s">
        <v>108</v>
      </c>
      <c r="G1521" s="360" t="s">
        <v>3256</v>
      </c>
      <c r="H1521" s="360"/>
      <c r="I1521" s="363" t="s">
        <v>2559</v>
      </c>
      <c r="J1521" s="580">
        <v>12</v>
      </c>
      <c r="K1521" s="326">
        <f t="shared" si="278"/>
        <v>120</v>
      </c>
      <c r="L1521" s="376"/>
      <c r="M1521" s="580"/>
      <c r="N1521" s="376"/>
      <c r="O1521" s="580"/>
      <c r="P1521" s="376"/>
      <c r="Q1521" s="580"/>
      <c r="R1521" s="376">
        <v>5</v>
      </c>
      <c r="S1521" s="582">
        <f t="shared" si="279"/>
        <v>60</v>
      </c>
      <c r="T1521" s="376"/>
      <c r="U1521" s="580"/>
      <c r="V1521" s="376"/>
      <c r="W1521" s="580"/>
      <c r="X1521" s="548">
        <v>5</v>
      </c>
      <c r="Y1521" s="368">
        <f t="shared" si="280"/>
        <v>60</v>
      </c>
      <c r="Z1521" s="376"/>
      <c r="AA1521" s="580"/>
      <c r="AB1521" s="376"/>
      <c r="AC1521" s="580"/>
      <c r="AD1521" s="376"/>
      <c r="AE1521" s="580"/>
      <c r="AF1521" s="376"/>
      <c r="AG1521" s="580"/>
      <c r="AH1521" s="376"/>
      <c r="AI1521" s="580"/>
    </row>
    <row r="1522" spans="2:35" ht="22.5">
      <c r="B1522" s="437"/>
      <c r="C1522" s="359" t="s">
        <v>3735</v>
      </c>
      <c r="D1522" s="360"/>
      <c r="E1522" s="925">
        <v>15</v>
      </c>
      <c r="F1522" s="360" t="s">
        <v>108</v>
      </c>
      <c r="G1522" s="360" t="s">
        <v>3256</v>
      </c>
      <c r="H1522" s="360"/>
      <c r="I1522" s="363" t="s">
        <v>2559</v>
      </c>
      <c r="J1522" s="580">
        <v>17</v>
      </c>
      <c r="K1522" s="326">
        <f t="shared" si="278"/>
        <v>255</v>
      </c>
      <c r="L1522" s="376"/>
      <c r="M1522" s="580"/>
      <c r="N1522" s="376"/>
      <c r="O1522" s="580"/>
      <c r="P1522" s="376"/>
      <c r="Q1522" s="580"/>
      <c r="R1522" s="376">
        <v>7</v>
      </c>
      <c r="S1522" s="582">
        <f t="shared" si="279"/>
        <v>119</v>
      </c>
      <c r="T1522" s="376"/>
      <c r="U1522" s="580"/>
      <c r="V1522" s="376"/>
      <c r="W1522" s="580"/>
      <c r="X1522" s="548">
        <v>8</v>
      </c>
      <c r="Y1522" s="368">
        <f t="shared" si="280"/>
        <v>136</v>
      </c>
      <c r="Z1522" s="376"/>
      <c r="AA1522" s="580"/>
      <c r="AB1522" s="376"/>
      <c r="AC1522" s="580"/>
      <c r="AD1522" s="376"/>
      <c r="AE1522" s="580"/>
      <c r="AF1522" s="376"/>
      <c r="AG1522" s="580"/>
      <c r="AH1522" s="376"/>
      <c r="AI1522" s="580"/>
    </row>
    <row r="1523" spans="2:35" ht="22.5">
      <c r="B1523" s="437"/>
      <c r="C1523" s="359" t="s">
        <v>3736</v>
      </c>
      <c r="D1523" s="360"/>
      <c r="E1523" s="925">
        <v>15</v>
      </c>
      <c r="F1523" s="360" t="s">
        <v>108</v>
      </c>
      <c r="G1523" s="360" t="s">
        <v>3256</v>
      </c>
      <c r="H1523" s="360"/>
      <c r="I1523" s="363" t="s">
        <v>2559</v>
      </c>
      <c r="J1523" s="580">
        <v>28</v>
      </c>
      <c r="K1523" s="326">
        <f t="shared" si="278"/>
        <v>420</v>
      </c>
      <c r="L1523" s="376"/>
      <c r="M1523" s="580"/>
      <c r="N1523" s="376"/>
      <c r="O1523" s="580"/>
      <c r="P1523" s="376"/>
      <c r="Q1523" s="580"/>
      <c r="R1523" s="376">
        <v>7</v>
      </c>
      <c r="S1523" s="582">
        <f t="shared" si="279"/>
        <v>196</v>
      </c>
      <c r="T1523" s="376"/>
      <c r="U1523" s="580"/>
      <c r="V1523" s="376"/>
      <c r="W1523" s="580"/>
      <c r="X1523" s="548">
        <v>8</v>
      </c>
      <c r="Y1523" s="368">
        <f t="shared" si="280"/>
        <v>224</v>
      </c>
      <c r="Z1523" s="376"/>
      <c r="AA1523" s="580"/>
      <c r="AB1523" s="376"/>
      <c r="AC1523" s="580"/>
      <c r="AD1523" s="376"/>
      <c r="AE1523" s="580"/>
      <c r="AF1523" s="376"/>
      <c r="AG1523" s="580"/>
      <c r="AH1523" s="376"/>
      <c r="AI1523" s="580"/>
    </row>
    <row r="1524" spans="2:35" ht="22.5">
      <c r="B1524" s="437"/>
      <c r="C1524" s="359" t="s">
        <v>3737</v>
      </c>
      <c r="D1524" s="360"/>
      <c r="E1524" s="925">
        <v>15</v>
      </c>
      <c r="F1524" s="360" t="s">
        <v>1048</v>
      </c>
      <c r="G1524" s="360" t="s">
        <v>3256</v>
      </c>
      <c r="H1524" s="360"/>
      <c r="I1524" s="363" t="s">
        <v>2559</v>
      </c>
      <c r="J1524" s="580">
        <v>5</v>
      </c>
      <c r="K1524" s="326">
        <f t="shared" ref="K1524:K1525" si="281">J1524*E1524</f>
        <v>75</v>
      </c>
      <c r="L1524" s="376"/>
      <c r="M1524" s="580"/>
      <c r="N1524" s="376"/>
      <c r="O1524" s="580"/>
      <c r="P1524" s="376"/>
      <c r="Q1524" s="580"/>
      <c r="R1524" s="376">
        <v>7</v>
      </c>
      <c r="S1524" s="582">
        <f t="shared" si="279"/>
        <v>35</v>
      </c>
      <c r="T1524" s="376"/>
      <c r="U1524" s="580"/>
      <c r="V1524" s="376"/>
      <c r="W1524" s="580"/>
      <c r="X1524" s="548">
        <v>8</v>
      </c>
      <c r="Y1524" s="368">
        <f t="shared" si="280"/>
        <v>40</v>
      </c>
      <c r="Z1524" s="376"/>
      <c r="AA1524" s="580"/>
      <c r="AB1524" s="376"/>
      <c r="AC1524" s="580"/>
      <c r="AD1524" s="376"/>
      <c r="AE1524" s="580"/>
      <c r="AF1524" s="376"/>
      <c r="AG1524" s="580"/>
      <c r="AH1524" s="376"/>
      <c r="AI1524" s="580"/>
    </row>
    <row r="1525" spans="2:35" ht="22.5">
      <c r="B1525" s="437"/>
      <c r="C1525" s="359" t="s">
        <v>3738</v>
      </c>
      <c r="D1525" s="360"/>
      <c r="E1525" s="925">
        <v>3</v>
      </c>
      <c r="F1525" s="360" t="s">
        <v>108</v>
      </c>
      <c r="G1525" s="360" t="s">
        <v>3256</v>
      </c>
      <c r="H1525" s="360"/>
      <c r="I1525" s="363" t="s">
        <v>2559</v>
      </c>
      <c r="J1525" s="580">
        <v>61</v>
      </c>
      <c r="K1525" s="326">
        <f t="shared" si="281"/>
        <v>183</v>
      </c>
      <c r="L1525" s="376"/>
      <c r="M1525" s="580"/>
      <c r="N1525" s="376"/>
      <c r="O1525" s="580"/>
      <c r="P1525" s="376"/>
      <c r="Q1525" s="580"/>
      <c r="R1525" s="376">
        <v>2</v>
      </c>
      <c r="S1525" s="582">
        <f t="shared" si="279"/>
        <v>122</v>
      </c>
      <c r="T1525" s="376"/>
      <c r="U1525" s="580"/>
      <c r="V1525" s="376"/>
      <c r="W1525" s="580"/>
      <c r="X1525" s="548">
        <v>1</v>
      </c>
      <c r="Y1525" s="368">
        <f t="shared" si="280"/>
        <v>61</v>
      </c>
      <c r="Z1525" s="376"/>
      <c r="AA1525" s="580"/>
      <c r="AB1525" s="376"/>
      <c r="AC1525" s="580"/>
      <c r="AD1525" s="376"/>
      <c r="AE1525" s="580"/>
      <c r="AF1525" s="376"/>
      <c r="AG1525" s="580"/>
      <c r="AH1525" s="376"/>
      <c r="AI1525" s="580"/>
    </row>
    <row r="1526" spans="2:35" ht="22.5">
      <c r="B1526" s="437"/>
      <c r="C1526" s="359" t="s">
        <v>3739</v>
      </c>
      <c r="D1526" s="360"/>
      <c r="E1526" s="925">
        <v>0</v>
      </c>
      <c r="F1526" s="360" t="s">
        <v>22</v>
      </c>
      <c r="G1526" s="360" t="s">
        <v>3256</v>
      </c>
      <c r="H1526" s="360"/>
      <c r="I1526" s="363" t="s">
        <v>2559</v>
      </c>
      <c r="J1526" s="580"/>
      <c r="K1526" s="326"/>
      <c r="L1526" s="376"/>
      <c r="M1526" s="580"/>
      <c r="N1526" s="376"/>
      <c r="O1526" s="580"/>
      <c r="P1526" s="376"/>
      <c r="Q1526" s="580"/>
      <c r="R1526" s="376"/>
      <c r="S1526" s="582">
        <f t="shared" si="279"/>
        <v>0</v>
      </c>
      <c r="T1526" s="376"/>
      <c r="U1526" s="580"/>
      <c r="V1526" s="376"/>
      <c r="W1526" s="580"/>
      <c r="X1526" s="376"/>
      <c r="Y1526" s="368">
        <f t="shared" si="280"/>
        <v>0</v>
      </c>
      <c r="Z1526" s="376"/>
      <c r="AA1526" s="580"/>
      <c r="AB1526" s="376"/>
      <c r="AC1526" s="580"/>
      <c r="AD1526" s="376"/>
      <c r="AE1526" s="580"/>
      <c r="AF1526" s="376"/>
      <c r="AG1526" s="580"/>
      <c r="AH1526" s="376"/>
      <c r="AI1526" s="580"/>
    </row>
    <row r="1527" spans="2:35" ht="22.5">
      <c r="B1527" s="437"/>
      <c r="C1527" s="359" t="s">
        <v>3740</v>
      </c>
      <c r="D1527" s="360"/>
      <c r="E1527" s="925">
        <v>0</v>
      </c>
      <c r="F1527" s="360" t="s">
        <v>1187</v>
      </c>
      <c r="G1527" s="360" t="s">
        <v>3256</v>
      </c>
      <c r="H1527" s="360"/>
      <c r="I1527" s="363" t="s">
        <v>2559</v>
      </c>
      <c r="J1527" s="580"/>
      <c r="K1527" s="326"/>
      <c r="L1527" s="376"/>
      <c r="M1527" s="580"/>
      <c r="N1527" s="376"/>
      <c r="O1527" s="580"/>
      <c r="P1527" s="376"/>
      <c r="Q1527" s="580"/>
      <c r="R1527" s="376"/>
      <c r="S1527" s="582">
        <f t="shared" si="279"/>
        <v>0</v>
      </c>
      <c r="T1527" s="376"/>
      <c r="U1527" s="580"/>
      <c r="V1527" s="376"/>
      <c r="W1527" s="580"/>
      <c r="X1527" s="376"/>
      <c r="Y1527" s="368">
        <f t="shared" si="280"/>
        <v>0</v>
      </c>
      <c r="Z1527" s="376"/>
      <c r="AA1527" s="580"/>
      <c r="AB1527" s="376"/>
      <c r="AC1527" s="580"/>
      <c r="AD1527" s="376"/>
      <c r="AE1527" s="580"/>
      <c r="AF1527" s="376"/>
      <c r="AG1527" s="580"/>
      <c r="AH1527" s="376"/>
      <c r="AI1527" s="580"/>
    </row>
    <row r="1528" spans="2:35" ht="22.5">
      <c r="B1528" s="437"/>
      <c r="C1528" s="359" t="s">
        <v>3741</v>
      </c>
      <c r="D1528" s="360"/>
      <c r="E1528" s="925">
        <v>0</v>
      </c>
      <c r="F1528" s="360" t="s">
        <v>26</v>
      </c>
      <c r="G1528" s="360" t="s">
        <v>3256</v>
      </c>
      <c r="H1528" s="360"/>
      <c r="I1528" s="363" t="s">
        <v>2559</v>
      </c>
      <c r="J1528" s="580"/>
      <c r="K1528" s="326"/>
      <c r="L1528" s="376"/>
      <c r="M1528" s="580"/>
      <c r="N1528" s="376"/>
      <c r="O1528" s="580"/>
      <c r="P1528" s="376"/>
      <c r="Q1528" s="580"/>
      <c r="R1528" s="376"/>
      <c r="S1528" s="582">
        <f t="shared" si="279"/>
        <v>0</v>
      </c>
      <c r="T1528" s="376"/>
      <c r="U1528" s="580"/>
      <c r="V1528" s="376"/>
      <c r="W1528" s="580"/>
      <c r="X1528" s="376"/>
      <c r="Y1528" s="368">
        <f t="shared" si="280"/>
        <v>0</v>
      </c>
      <c r="Z1528" s="376"/>
      <c r="AA1528" s="580"/>
      <c r="AB1528" s="376"/>
      <c r="AC1528" s="580"/>
      <c r="AD1528" s="376"/>
      <c r="AE1528" s="580"/>
      <c r="AF1528" s="376"/>
      <c r="AG1528" s="580"/>
      <c r="AH1528" s="376"/>
      <c r="AI1528" s="580"/>
    </row>
    <row r="1529" spans="2:35" ht="22.5">
      <c r="B1529" s="437"/>
      <c r="C1529" s="359" t="s">
        <v>3742</v>
      </c>
      <c r="D1529" s="360"/>
      <c r="E1529" s="925">
        <v>1</v>
      </c>
      <c r="F1529" s="360" t="s">
        <v>26</v>
      </c>
      <c r="G1529" s="360" t="s">
        <v>3256</v>
      </c>
      <c r="H1529" s="360"/>
      <c r="I1529" s="363" t="s">
        <v>2559</v>
      </c>
      <c r="J1529" s="580">
        <v>81</v>
      </c>
      <c r="K1529" s="326">
        <f t="shared" ref="K1529:K1560" si="282">J1529*E1529</f>
        <v>81</v>
      </c>
      <c r="L1529" s="376"/>
      <c r="M1529" s="580"/>
      <c r="N1529" s="376"/>
      <c r="O1529" s="580"/>
      <c r="P1529" s="376"/>
      <c r="Q1529" s="580"/>
      <c r="R1529" s="376">
        <v>1</v>
      </c>
      <c r="S1529" s="582">
        <f t="shared" si="279"/>
        <v>81</v>
      </c>
      <c r="T1529" s="376"/>
      <c r="U1529" s="580"/>
      <c r="V1529" s="376"/>
      <c r="W1529" s="580"/>
      <c r="X1529" s="376"/>
      <c r="Y1529" s="368">
        <f t="shared" si="280"/>
        <v>0</v>
      </c>
      <c r="Z1529" s="376"/>
      <c r="AA1529" s="580"/>
      <c r="AB1529" s="376"/>
      <c r="AC1529" s="580"/>
      <c r="AD1529" s="376"/>
      <c r="AE1529" s="580"/>
      <c r="AF1529" s="376"/>
      <c r="AG1529" s="580"/>
      <c r="AH1529" s="376"/>
      <c r="AI1529" s="580"/>
    </row>
    <row r="1530" spans="2:35" ht="22.5">
      <c r="B1530" s="437"/>
      <c r="C1530" s="359" t="s">
        <v>3743</v>
      </c>
      <c r="D1530" s="360"/>
      <c r="E1530" s="925">
        <v>1</v>
      </c>
      <c r="F1530" s="360" t="s">
        <v>26</v>
      </c>
      <c r="G1530" s="360" t="s">
        <v>3256</v>
      </c>
      <c r="H1530" s="360"/>
      <c r="I1530" s="363" t="s">
        <v>2559</v>
      </c>
      <c r="J1530" s="580">
        <v>81</v>
      </c>
      <c r="K1530" s="326">
        <f t="shared" si="282"/>
        <v>81</v>
      </c>
      <c r="L1530" s="376"/>
      <c r="M1530" s="580"/>
      <c r="N1530" s="376"/>
      <c r="O1530" s="580"/>
      <c r="P1530" s="376"/>
      <c r="Q1530" s="580"/>
      <c r="R1530" s="376">
        <v>1</v>
      </c>
      <c r="S1530" s="582">
        <f t="shared" si="279"/>
        <v>81</v>
      </c>
      <c r="T1530" s="376"/>
      <c r="U1530" s="580"/>
      <c r="V1530" s="376"/>
      <c r="W1530" s="580"/>
      <c r="X1530" s="376"/>
      <c r="Y1530" s="368">
        <f t="shared" si="280"/>
        <v>0</v>
      </c>
      <c r="Z1530" s="376"/>
      <c r="AA1530" s="580"/>
      <c r="AB1530" s="376"/>
      <c r="AC1530" s="580"/>
      <c r="AD1530" s="376"/>
      <c r="AE1530" s="580"/>
      <c r="AF1530" s="376"/>
      <c r="AG1530" s="580"/>
      <c r="AH1530" s="376"/>
      <c r="AI1530" s="580"/>
    </row>
    <row r="1531" spans="2:35" ht="22.5">
      <c r="B1531" s="437"/>
      <c r="C1531" s="359" t="s">
        <v>3744</v>
      </c>
      <c r="D1531" s="360"/>
      <c r="E1531" s="925">
        <v>4</v>
      </c>
      <c r="F1531" s="360" t="s">
        <v>11</v>
      </c>
      <c r="G1531" s="360" t="s">
        <v>3256</v>
      </c>
      <c r="H1531" s="360"/>
      <c r="I1531" s="363" t="s">
        <v>2559</v>
      </c>
      <c r="J1531" s="720">
        <v>160</v>
      </c>
      <c r="K1531" s="326">
        <f t="shared" si="282"/>
        <v>640</v>
      </c>
      <c r="L1531" s="376"/>
      <c r="M1531" s="580"/>
      <c r="N1531" s="376"/>
      <c r="O1531" s="580"/>
      <c r="P1531" s="376"/>
      <c r="Q1531" s="580"/>
      <c r="R1531" s="376">
        <v>2</v>
      </c>
      <c r="S1531" s="582">
        <f t="shared" si="279"/>
        <v>320</v>
      </c>
      <c r="T1531" s="376"/>
      <c r="U1531" s="580"/>
      <c r="V1531" s="376"/>
      <c r="W1531" s="580"/>
      <c r="X1531" s="376">
        <v>2</v>
      </c>
      <c r="Y1531" s="368">
        <f t="shared" si="280"/>
        <v>320</v>
      </c>
      <c r="Z1531" s="376"/>
      <c r="AA1531" s="580"/>
      <c r="AB1531" s="376"/>
      <c r="AC1531" s="580"/>
      <c r="AD1531" s="376"/>
      <c r="AE1531" s="580"/>
      <c r="AF1531" s="376"/>
      <c r="AG1531" s="580"/>
      <c r="AH1531" s="376"/>
      <c r="AI1531" s="580"/>
    </row>
    <row r="1532" spans="2:35" ht="22.5">
      <c r="B1532" s="437"/>
      <c r="C1532" s="359" t="s">
        <v>3745</v>
      </c>
      <c r="D1532" s="360"/>
      <c r="E1532" s="925">
        <v>5</v>
      </c>
      <c r="F1532" s="360" t="s">
        <v>22</v>
      </c>
      <c r="G1532" s="360" t="s">
        <v>3256</v>
      </c>
      <c r="H1532" s="360"/>
      <c r="I1532" s="363" t="s">
        <v>2559</v>
      </c>
      <c r="J1532" s="720">
        <v>500</v>
      </c>
      <c r="K1532" s="326">
        <f t="shared" si="282"/>
        <v>2500</v>
      </c>
      <c r="L1532" s="376"/>
      <c r="M1532" s="580"/>
      <c r="N1532" s="376"/>
      <c r="O1532" s="580"/>
      <c r="P1532" s="376"/>
      <c r="Q1532" s="580"/>
      <c r="R1532" s="376">
        <v>2</v>
      </c>
      <c r="S1532" s="582">
        <f t="shared" si="279"/>
        <v>1000</v>
      </c>
      <c r="T1532" s="376"/>
      <c r="U1532" s="580"/>
      <c r="V1532" s="376"/>
      <c r="W1532" s="580"/>
      <c r="X1532" s="376">
        <v>3</v>
      </c>
      <c r="Y1532" s="368">
        <f t="shared" si="280"/>
        <v>1500</v>
      </c>
      <c r="Z1532" s="376"/>
      <c r="AA1532" s="580"/>
      <c r="AB1532" s="376"/>
      <c r="AC1532" s="580"/>
      <c r="AD1532" s="376"/>
      <c r="AE1532" s="580"/>
      <c r="AF1532" s="376"/>
      <c r="AG1532" s="580"/>
      <c r="AH1532" s="376"/>
      <c r="AI1532" s="580"/>
    </row>
    <row r="1533" spans="2:35" ht="22.5">
      <c r="B1533" s="437"/>
      <c r="C1533" s="359" t="s">
        <v>3746</v>
      </c>
      <c r="D1533" s="360"/>
      <c r="E1533" s="925">
        <v>3</v>
      </c>
      <c r="F1533" s="360" t="s">
        <v>26</v>
      </c>
      <c r="G1533" s="360" t="s">
        <v>3256</v>
      </c>
      <c r="H1533" s="360"/>
      <c r="I1533" s="363" t="s">
        <v>2559</v>
      </c>
      <c r="J1533" s="720">
        <v>350</v>
      </c>
      <c r="K1533" s="326">
        <f t="shared" si="282"/>
        <v>1050</v>
      </c>
      <c r="L1533" s="376"/>
      <c r="M1533" s="580"/>
      <c r="N1533" s="376"/>
      <c r="O1533" s="580"/>
      <c r="P1533" s="376"/>
      <c r="Q1533" s="580"/>
      <c r="R1533" s="376">
        <v>3</v>
      </c>
      <c r="S1533" s="582">
        <f t="shared" si="279"/>
        <v>1050</v>
      </c>
      <c r="T1533" s="376"/>
      <c r="U1533" s="580"/>
      <c r="V1533" s="376"/>
      <c r="W1533" s="580"/>
      <c r="X1533" s="376"/>
      <c r="Y1533" s="368">
        <f t="shared" si="280"/>
        <v>0</v>
      </c>
      <c r="Z1533" s="376"/>
      <c r="AA1533" s="580"/>
      <c r="AB1533" s="376"/>
      <c r="AC1533" s="580"/>
      <c r="AD1533" s="376"/>
      <c r="AE1533" s="580"/>
      <c r="AF1533" s="376"/>
      <c r="AG1533" s="580"/>
      <c r="AH1533" s="376"/>
      <c r="AI1533" s="580"/>
    </row>
    <row r="1534" spans="2:35" ht="22.5">
      <c r="B1534" s="437"/>
      <c r="C1534" s="359" t="s">
        <v>3747</v>
      </c>
      <c r="D1534" s="360"/>
      <c r="E1534" s="925">
        <v>80</v>
      </c>
      <c r="F1534" s="360" t="s">
        <v>3748</v>
      </c>
      <c r="G1534" s="360" t="s">
        <v>3256</v>
      </c>
      <c r="H1534" s="360"/>
      <c r="I1534" s="363" t="s">
        <v>2559</v>
      </c>
      <c r="J1534" s="720">
        <v>95</v>
      </c>
      <c r="K1534" s="326">
        <f t="shared" si="282"/>
        <v>7600</v>
      </c>
      <c r="L1534" s="376"/>
      <c r="M1534" s="580"/>
      <c r="N1534" s="376"/>
      <c r="O1534" s="580"/>
      <c r="P1534" s="376"/>
      <c r="Q1534" s="580"/>
      <c r="R1534" s="376">
        <v>40</v>
      </c>
      <c r="S1534" s="582">
        <f t="shared" si="279"/>
        <v>3800</v>
      </c>
      <c r="T1534" s="376"/>
      <c r="U1534" s="580"/>
      <c r="V1534" s="376"/>
      <c r="W1534" s="580"/>
      <c r="X1534" s="376">
        <v>40</v>
      </c>
      <c r="Y1534" s="368">
        <f t="shared" si="280"/>
        <v>3800</v>
      </c>
      <c r="Z1534" s="376"/>
      <c r="AA1534" s="580"/>
      <c r="AB1534" s="376"/>
      <c r="AC1534" s="580"/>
      <c r="AD1534" s="376"/>
      <c r="AE1534" s="580"/>
      <c r="AF1534" s="376"/>
      <c r="AG1534" s="580"/>
      <c r="AH1534" s="376"/>
      <c r="AI1534" s="580"/>
    </row>
    <row r="1535" spans="2:35" ht="22.5">
      <c r="B1535" s="437"/>
      <c r="C1535" s="359" t="s">
        <v>3749</v>
      </c>
      <c r="D1535" s="360"/>
      <c r="E1535" s="925">
        <v>5</v>
      </c>
      <c r="F1535" s="360" t="s">
        <v>1187</v>
      </c>
      <c r="G1535" s="360" t="s">
        <v>3256</v>
      </c>
      <c r="H1535" s="360"/>
      <c r="I1535" s="363" t="s">
        <v>2559</v>
      </c>
      <c r="J1535" s="720">
        <v>700</v>
      </c>
      <c r="K1535" s="326">
        <f t="shared" si="282"/>
        <v>3500</v>
      </c>
      <c r="L1535" s="376"/>
      <c r="M1535" s="580"/>
      <c r="N1535" s="376"/>
      <c r="O1535" s="580"/>
      <c r="P1535" s="376"/>
      <c r="Q1535" s="580"/>
      <c r="R1535" s="376">
        <v>2</v>
      </c>
      <c r="S1535" s="582">
        <f t="shared" si="279"/>
        <v>1400</v>
      </c>
      <c r="T1535" s="376"/>
      <c r="U1535" s="580"/>
      <c r="V1535" s="376"/>
      <c r="W1535" s="580"/>
      <c r="X1535" s="376">
        <v>3</v>
      </c>
      <c r="Y1535" s="368">
        <f t="shared" si="280"/>
        <v>2100</v>
      </c>
      <c r="Z1535" s="376"/>
      <c r="AA1535" s="580"/>
      <c r="AB1535" s="376"/>
      <c r="AC1535" s="580"/>
      <c r="AD1535" s="376"/>
      <c r="AE1535" s="580"/>
      <c r="AF1535" s="376"/>
      <c r="AG1535" s="580"/>
      <c r="AH1535" s="376"/>
      <c r="AI1535" s="580"/>
    </row>
    <row r="1536" spans="2:35" ht="22.5">
      <c r="B1536" s="437"/>
      <c r="C1536" s="359" t="s">
        <v>3750</v>
      </c>
      <c r="D1536" s="360"/>
      <c r="E1536" s="925">
        <v>5</v>
      </c>
      <c r="F1536" s="360" t="s">
        <v>11</v>
      </c>
      <c r="G1536" s="360" t="s">
        <v>3256</v>
      </c>
      <c r="H1536" s="360"/>
      <c r="I1536" s="363" t="s">
        <v>2559</v>
      </c>
      <c r="J1536" s="720">
        <v>135</v>
      </c>
      <c r="K1536" s="326">
        <f t="shared" si="282"/>
        <v>675</v>
      </c>
      <c r="L1536" s="376"/>
      <c r="M1536" s="580"/>
      <c r="N1536" s="376"/>
      <c r="O1536" s="580"/>
      <c r="P1536" s="376"/>
      <c r="Q1536" s="580"/>
      <c r="R1536" s="376">
        <v>2</v>
      </c>
      <c r="S1536" s="582">
        <f t="shared" si="279"/>
        <v>270</v>
      </c>
      <c r="T1536" s="376"/>
      <c r="U1536" s="580"/>
      <c r="V1536" s="376"/>
      <c r="W1536" s="580"/>
      <c r="X1536" s="376">
        <v>3</v>
      </c>
      <c r="Y1536" s="368">
        <f t="shared" si="280"/>
        <v>405</v>
      </c>
      <c r="Z1536" s="376"/>
      <c r="AA1536" s="580"/>
      <c r="AB1536" s="376"/>
      <c r="AC1536" s="580"/>
      <c r="AD1536" s="376"/>
      <c r="AE1536" s="580"/>
      <c r="AF1536" s="376"/>
      <c r="AG1536" s="580"/>
      <c r="AH1536" s="376"/>
      <c r="AI1536" s="580"/>
    </row>
    <row r="1537" spans="2:35" ht="22.5">
      <c r="B1537" s="437"/>
      <c r="C1537" s="359" t="s">
        <v>3751</v>
      </c>
      <c r="D1537" s="360"/>
      <c r="E1537" s="925">
        <v>10</v>
      </c>
      <c r="F1537" s="360" t="s">
        <v>40</v>
      </c>
      <c r="G1537" s="360" t="s">
        <v>3256</v>
      </c>
      <c r="H1537" s="360"/>
      <c r="I1537" s="363" t="s">
        <v>2559</v>
      </c>
      <c r="J1537" s="720">
        <v>35</v>
      </c>
      <c r="K1537" s="326">
        <f t="shared" si="282"/>
        <v>350</v>
      </c>
      <c r="L1537" s="376"/>
      <c r="M1537" s="580"/>
      <c r="N1537" s="376"/>
      <c r="O1537" s="580"/>
      <c r="P1537" s="376"/>
      <c r="Q1537" s="580"/>
      <c r="R1537" s="376">
        <v>5</v>
      </c>
      <c r="S1537" s="582">
        <f t="shared" si="279"/>
        <v>175</v>
      </c>
      <c r="T1537" s="376"/>
      <c r="U1537" s="580"/>
      <c r="V1537" s="376"/>
      <c r="W1537" s="580"/>
      <c r="X1537" s="376">
        <v>5</v>
      </c>
      <c r="Y1537" s="368">
        <f t="shared" si="280"/>
        <v>175</v>
      </c>
      <c r="Z1537" s="376"/>
      <c r="AA1537" s="580"/>
      <c r="AB1537" s="376"/>
      <c r="AC1537" s="580"/>
      <c r="AD1537" s="376"/>
      <c r="AE1537" s="580"/>
      <c r="AF1537" s="376"/>
      <c r="AG1537" s="580"/>
      <c r="AH1537" s="376"/>
      <c r="AI1537" s="580"/>
    </row>
    <row r="1538" spans="2:35" ht="22.5">
      <c r="B1538" s="437"/>
      <c r="C1538" s="359" t="s">
        <v>3752</v>
      </c>
      <c r="D1538" s="360"/>
      <c r="E1538" s="925">
        <v>4</v>
      </c>
      <c r="F1538" s="360" t="s">
        <v>26</v>
      </c>
      <c r="G1538" s="360" t="s">
        <v>3256</v>
      </c>
      <c r="H1538" s="360"/>
      <c r="I1538" s="363" t="s">
        <v>2559</v>
      </c>
      <c r="J1538" s="720">
        <v>150</v>
      </c>
      <c r="K1538" s="326">
        <f t="shared" si="282"/>
        <v>600</v>
      </c>
      <c r="L1538" s="376"/>
      <c r="M1538" s="580"/>
      <c r="N1538" s="376"/>
      <c r="O1538" s="580"/>
      <c r="P1538" s="376"/>
      <c r="Q1538" s="580"/>
      <c r="R1538" s="376">
        <v>2</v>
      </c>
      <c r="S1538" s="582">
        <f t="shared" si="279"/>
        <v>300</v>
      </c>
      <c r="T1538" s="376"/>
      <c r="U1538" s="580"/>
      <c r="V1538" s="376"/>
      <c r="W1538" s="580"/>
      <c r="X1538" s="376">
        <v>2</v>
      </c>
      <c r="Y1538" s="368">
        <f t="shared" si="280"/>
        <v>300</v>
      </c>
      <c r="Z1538" s="376"/>
      <c r="AA1538" s="580"/>
      <c r="AB1538" s="376"/>
      <c r="AC1538" s="580"/>
      <c r="AD1538" s="376"/>
      <c r="AE1538" s="580"/>
      <c r="AF1538" s="376"/>
      <c r="AG1538" s="580"/>
      <c r="AH1538" s="376"/>
      <c r="AI1538" s="580"/>
    </row>
    <row r="1539" spans="2:35" ht="22.5">
      <c r="B1539" s="437"/>
      <c r="C1539" s="359" t="s">
        <v>3753</v>
      </c>
      <c r="D1539" s="360"/>
      <c r="E1539" s="925">
        <v>4</v>
      </c>
      <c r="F1539" s="360" t="s">
        <v>26</v>
      </c>
      <c r="G1539" s="360" t="s">
        <v>3256</v>
      </c>
      <c r="H1539" s="360"/>
      <c r="I1539" s="363" t="s">
        <v>2559</v>
      </c>
      <c r="J1539" s="720">
        <v>150</v>
      </c>
      <c r="K1539" s="326">
        <f t="shared" si="282"/>
        <v>600</v>
      </c>
      <c r="L1539" s="376"/>
      <c r="M1539" s="580"/>
      <c r="N1539" s="376"/>
      <c r="O1539" s="580"/>
      <c r="P1539" s="376"/>
      <c r="Q1539" s="580"/>
      <c r="R1539" s="376">
        <v>2</v>
      </c>
      <c r="S1539" s="582">
        <f t="shared" si="279"/>
        <v>300</v>
      </c>
      <c r="T1539" s="376"/>
      <c r="U1539" s="580"/>
      <c r="V1539" s="376"/>
      <c r="W1539" s="580"/>
      <c r="X1539" s="376">
        <v>2</v>
      </c>
      <c r="Y1539" s="368">
        <f t="shared" si="280"/>
        <v>300</v>
      </c>
      <c r="Z1539" s="376"/>
      <c r="AA1539" s="580"/>
      <c r="AB1539" s="376"/>
      <c r="AC1539" s="580"/>
      <c r="AD1539" s="376"/>
      <c r="AE1539" s="580"/>
      <c r="AF1539" s="376"/>
      <c r="AG1539" s="580"/>
      <c r="AH1539" s="376"/>
      <c r="AI1539" s="580"/>
    </row>
    <row r="1540" spans="2:35" ht="22.5">
      <c r="B1540" s="437"/>
      <c r="C1540" s="359" t="s">
        <v>3754</v>
      </c>
      <c r="D1540" s="360"/>
      <c r="E1540" s="925">
        <v>20</v>
      </c>
      <c r="F1540" s="360" t="s">
        <v>11</v>
      </c>
      <c r="G1540" s="360" t="s">
        <v>3256</v>
      </c>
      <c r="H1540" s="360"/>
      <c r="I1540" s="363" t="s">
        <v>2559</v>
      </c>
      <c r="J1540" s="720">
        <v>8</v>
      </c>
      <c r="K1540" s="326">
        <f t="shared" si="282"/>
        <v>160</v>
      </c>
      <c r="L1540" s="376"/>
      <c r="M1540" s="580"/>
      <c r="N1540" s="376"/>
      <c r="O1540" s="580"/>
      <c r="P1540" s="376"/>
      <c r="Q1540" s="580"/>
      <c r="R1540" s="376">
        <v>10</v>
      </c>
      <c r="S1540" s="582">
        <f t="shared" si="279"/>
        <v>80</v>
      </c>
      <c r="T1540" s="376"/>
      <c r="U1540" s="580"/>
      <c r="V1540" s="376"/>
      <c r="W1540" s="580"/>
      <c r="X1540" s="376">
        <v>10</v>
      </c>
      <c r="Y1540" s="368">
        <f t="shared" si="280"/>
        <v>80</v>
      </c>
      <c r="Z1540" s="376"/>
      <c r="AA1540" s="580"/>
      <c r="AB1540" s="376"/>
      <c r="AC1540" s="580"/>
      <c r="AD1540" s="376"/>
      <c r="AE1540" s="580"/>
      <c r="AF1540" s="376"/>
      <c r="AG1540" s="580"/>
      <c r="AH1540" s="376"/>
      <c r="AI1540" s="580"/>
    </row>
    <row r="1541" spans="2:35" ht="22.5">
      <c r="B1541" s="437"/>
      <c r="C1541" s="359" t="s">
        <v>3755</v>
      </c>
      <c r="D1541" s="360"/>
      <c r="E1541" s="925">
        <v>10</v>
      </c>
      <c r="F1541" s="360" t="s">
        <v>1187</v>
      </c>
      <c r="G1541" s="360" t="s">
        <v>3256</v>
      </c>
      <c r="H1541" s="360"/>
      <c r="I1541" s="363" t="s">
        <v>2559</v>
      </c>
      <c r="J1541" s="720">
        <v>195</v>
      </c>
      <c r="K1541" s="326">
        <f t="shared" si="282"/>
        <v>1950</v>
      </c>
      <c r="L1541" s="376"/>
      <c r="M1541" s="580"/>
      <c r="N1541" s="376"/>
      <c r="O1541" s="580"/>
      <c r="P1541" s="376"/>
      <c r="Q1541" s="580"/>
      <c r="R1541" s="376">
        <v>5</v>
      </c>
      <c r="S1541" s="582">
        <f t="shared" si="279"/>
        <v>975</v>
      </c>
      <c r="T1541" s="376"/>
      <c r="U1541" s="580"/>
      <c r="V1541" s="376"/>
      <c r="W1541" s="580"/>
      <c r="X1541" s="376">
        <v>5</v>
      </c>
      <c r="Y1541" s="368">
        <f t="shared" si="280"/>
        <v>975</v>
      </c>
      <c r="Z1541" s="376"/>
      <c r="AA1541" s="580"/>
      <c r="AB1541" s="376"/>
      <c r="AC1541" s="580"/>
      <c r="AD1541" s="376"/>
      <c r="AE1541" s="580"/>
      <c r="AF1541" s="376"/>
      <c r="AG1541" s="580"/>
      <c r="AH1541" s="376"/>
      <c r="AI1541" s="580"/>
    </row>
    <row r="1542" spans="2:35" ht="22.5">
      <c r="B1542" s="437"/>
      <c r="C1542" s="359" t="s">
        <v>3756</v>
      </c>
      <c r="D1542" s="360"/>
      <c r="E1542" s="925">
        <v>5</v>
      </c>
      <c r="F1542" s="360" t="s">
        <v>11</v>
      </c>
      <c r="G1542" s="360" t="s">
        <v>3256</v>
      </c>
      <c r="H1542" s="360"/>
      <c r="I1542" s="363" t="s">
        <v>2559</v>
      </c>
      <c r="J1542" s="720">
        <v>345</v>
      </c>
      <c r="K1542" s="326">
        <f t="shared" si="282"/>
        <v>1725</v>
      </c>
      <c r="L1542" s="376"/>
      <c r="M1542" s="580"/>
      <c r="N1542" s="376"/>
      <c r="O1542" s="580"/>
      <c r="P1542" s="376"/>
      <c r="Q1542" s="580"/>
      <c r="R1542" s="376">
        <v>2</v>
      </c>
      <c r="S1542" s="582">
        <f t="shared" si="279"/>
        <v>690</v>
      </c>
      <c r="T1542" s="376"/>
      <c r="U1542" s="580"/>
      <c r="V1542" s="376"/>
      <c r="W1542" s="580"/>
      <c r="X1542" s="376">
        <v>3</v>
      </c>
      <c r="Y1542" s="368">
        <f t="shared" si="280"/>
        <v>1035</v>
      </c>
      <c r="Z1542" s="376"/>
      <c r="AA1542" s="580"/>
      <c r="AB1542" s="376"/>
      <c r="AC1542" s="580"/>
      <c r="AD1542" s="376"/>
      <c r="AE1542" s="580"/>
      <c r="AF1542" s="376"/>
      <c r="AG1542" s="580"/>
      <c r="AH1542" s="376"/>
      <c r="AI1542" s="580"/>
    </row>
    <row r="1543" spans="2:35" ht="22.5">
      <c r="B1543" s="437"/>
      <c r="C1543" s="359" t="s">
        <v>3757</v>
      </c>
      <c r="D1543" s="360"/>
      <c r="E1543" s="925">
        <v>5</v>
      </c>
      <c r="F1543" s="360" t="s">
        <v>11</v>
      </c>
      <c r="G1543" s="360" t="s">
        <v>3256</v>
      </c>
      <c r="H1543" s="360"/>
      <c r="I1543" s="363" t="s">
        <v>2559</v>
      </c>
      <c r="J1543" s="720">
        <v>650</v>
      </c>
      <c r="K1543" s="326">
        <f t="shared" si="282"/>
        <v>3250</v>
      </c>
      <c r="L1543" s="376"/>
      <c r="M1543" s="580"/>
      <c r="N1543" s="376"/>
      <c r="O1543" s="580"/>
      <c r="P1543" s="376"/>
      <c r="Q1543" s="580"/>
      <c r="R1543" s="376">
        <v>2</v>
      </c>
      <c r="S1543" s="582">
        <f t="shared" si="279"/>
        <v>1300</v>
      </c>
      <c r="T1543" s="376"/>
      <c r="U1543" s="580"/>
      <c r="V1543" s="376"/>
      <c r="W1543" s="580"/>
      <c r="X1543" s="376">
        <v>3</v>
      </c>
      <c r="Y1543" s="368">
        <f t="shared" si="280"/>
        <v>1950</v>
      </c>
      <c r="Z1543" s="376"/>
      <c r="AA1543" s="580"/>
      <c r="AB1543" s="376"/>
      <c r="AC1543" s="580"/>
      <c r="AD1543" s="376"/>
      <c r="AE1543" s="580"/>
      <c r="AF1543" s="376"/>
      <c r="AG1543" s="580"/>
      <c r="AH1543" s="376"/>
      <c r="AI1543" s="580"/>
    </row>
    <row r="1544" spans="2:35" ht="22.5">
      <c r="B1544" s="437"/>
      <c r="C1544" s="359" t="s">
        <v>3758</v>
      </c>
      <c r="D1544" s="360"/>
      <c r="E1544" s="925">
        <v>6</v>
      </c>
      <c r="F1544" s="360" t="s">
        <v>3759</v>
      </c>
      <c r="G1544" s="360" t="s">
        <v>3256</v>
      </c>
      <c r="H1544" s="360"/>
      <c r="I1544" s="363" t="s">
        <v>2559</v>
      </c>
      <c r="J1544" s="720">
        <v>128</v>
      </c>
      <c r="K1544" s="326">
        <f t="shared" si="282"/>
        <v>768</v>
      </c>
      <c r="L1544" s="376"/>
      <c r="M1544" s="580"/>
      <c r="N1544" s="376"/>
      <c r="O1544" s="580"/>
      <c r="P1544" s="376"/>
      <c r="Q1544" s="580"/>
      <c r="R1544" s="376">
        <v>6</v>
      </c>
      <c r="S1544" s="582">
        <f t="shared" si="279"/>
        <v>768</v>
      </c>
      <c r="T1544" s="376"/>
      <c r="U1544" s="580"/>
      <c r="V1544" s="376"/>
      <c r="W1544" s="580"/>
      <c r="X1544" s="376"/>
      <c r="Y1544" s="368">
        <f t="shared" si="280"/>
        <v>0</v>
      </c>
      <c r="Z1544" s="376"/>
      <c r="AA1544" s="580"/>
      <c r="AB1544" s="376"/>
      <c r="AC1544" s="580"/>
      <c r="AD1544" s="376"/>
      <c r="AE1544" s="580"/>
      <c r="AF1544" s="376"/>
      <c r="AG1544" s="580"/>
      <c r="AH1544" s="376"/>
      <c r="AI1544" s="580"/>
    </row>
    <row r="1545" spans="2:35" ht="22.5">
      <c r="B1545" s="437"/>
      <c r="C1545" s="359" t="s">
        <v>3760</v>
      </c>
      <c r="D1545" s="360"/>
      <c r="E1545" s="925">
        <v>6</v>
      </c>
      <c r="F1545" s="360" t="s">
        <v>11</v>
      </c>
      <c r="G1545" s="360" t="s">
        <v>3256</v>
      </c>
      <c r="H1545" s="360"/>
      <c r="I1545" s="363" t="s">
        <v>2559</v>
      </c>
      <c r="J1545" s="720">
        <v>128</v>
      </c>
      <c r="K1545" s="326">
        <f t="shared" si="282"/>
        <v>768</v>
      </c>
      <c r="L1545" s="376"/>
      <c r="M1545" s="580"/>
      <c r="N1545" s="376"/>
      <c r="O1545" s="580"/>
      <c r="P1545" s="376"/>
      <c r="Q1545" s="580"/>
      <c r="R1545" s="376">
        <v>6</v>
      </c>
      <c r="S1545" s="582">
        <f t="shared" si="279"/>
        <v>768</v>
      </c>
      <c r="T1545" s="376"/>
      <c r="U1545" s="580"/>
      <c r="V1545" s="376"/>
      <c r="W1545" s="580"/>
      <c r="X1545" s="376"/>
      <c r="Y1545" s="368">
        <f t="shared" si="280"/>
        <v>0</v>
      </c>
      <c r="Z1545" s="376"/>
      <c r="AA1545" s="580"/>
      <c r="AB1545" s="376"/>
      <c r="AC1545" s="580"/>
      <c r="AD1545" s="376"/>
      <c r="AE1545" s="580"/>
      <c r="AF1545" s="376"/>
      <c r="AG1545" s="580"/>
      <c r="AH1545" s="376"/>
      <c r="AI1545" s="580"/>
    </row>
    <row r="1546" spans="2:35" ht="22.5">
      <c r="B1546" s="437"/>
      <c r="C1546" s="359" t="s">
        <v>3761</v>
      </c>
      <c r="D1546" s="360"/>
      <c r="E1546" s="925">
        <v>3</v>
      </c>
      <c r="F1546" s="360" t="s">
        <v>11</v>
      </c>
      <c r="G1546" s="360" t="s">
        <v>3256</v>
      </c>
      <c r="H1546" s="360"/>
      <c r="I1546" s="363" t="s">
        <v>2559</v>
      </c>
      <c r="J1546" s="720">
        <v>128</v>
      </c>
      <c r="K1546" s="326">
        <f t="shared" si="282"/>
        <v>384</v>
      </c>
      <c r="L1546" s="376"/>
      <c r="M1546" s="580"/>
      <c r="N1546" s="376"/>
      <c r="O1546" s="580"/>
      <c r="P1546" s="376"/>
      <c r="Q1546" s="580"/>
      <c r="R1546" s="376">
        <v>3</v>
      </c>
      <c r="S1546" s="582">
        <f t="shared" si="279"/>
        <v>384</v>
      </c>
      <c r="T1546" s="376"/>
      <c r="U1546" s="580"/>
      <c r="V1546" s="376"/>
      <c r="W1546" s="580"/>
      <c r="X1546" s="376"/>
      <c r="Y1546" s="368">
        <f t="shared" si="280"/>
        <v>0</v>
      </c>
      <c r="Z1546" s="376"/>
      <c r="AA1546" s="580"/>
      <c r="AB1546" s="376"/>
      <c r="AC1546" s="580"/>
      <c r="AD1546" s="376"/>
      <c r="AE1546" s="580"/>
      <c r="AF1546" s="376"/>
      <c r="AG1546" s="580"/>
      <c r="AH1546" s="376"/>
      <c r="AI1546" s="580"/>
    </row>
    <row r="1547" spans="2:35" ht="22.5">
      <c r="B1547" s="437"/>
      <c r="C1547" s="359" t="s">
        <v>3762</v>
      </c>
      <c r="D1547" s="360"/>
      <c r="E1547" s="925">
        <v>3</v>
      </c>
      <c r="F1547" s="360" t="s">
        <v>11</v>
      </c>
      <c r="G1547" s="360" t="s">
        <v>3256</v>
      </c>
      <c r="H1547" s="360"/>
      <c r="I1547" s="363" t="s">
        <v>2559</v>
      </c>
      <c r="J1547" s="720">
        <v>128</v>
      </c>
      <c r="K1547" s="326">
        <f t="shared" si="282"/>
        <v>384</v>
      </c>
      <c r="L1547" s="376"/>
      <c r="M1547" s="580"/>
      <c r="N1547" s="376"/>
      <c r="O1547" s="580"/>
      <c r="P1547" s="376"/>
      <c r="Q1547" s="580"/>
      <c r="R1547" s="376">
        <v>3</v>
      </c>
      <c r="S1547" s="582">
        <f t="shared" si="279"/>
        <v>384</v>
      </c>
      <c r="T1547" s="376"/>
      <c r="U1547" s="580"/>
      <c r="V1547" s="376"/>
      <c r="W1547" s="580"/>
      <c r="X1547" s="376"/>
      <c r="Y1547" s="368">
        <f t="shared" si="280"/>
        <v>0</v>
      </c>
      <c r="Z1547" s="376"/>
      <c r="AA1547" s="580"/>
      <c r="AB1547" s="376"/>
      <c r="AC1547" s="580"/>
      <c r="AD1547" s="376"/>
      <c r="AE1547" s="580"/>
      <c r="AF1547" s="376"/>
      <c r="AG1547" s="580"/>
      <c r="AH1547" s="376"/>
      <c r="AI1547" s="580"/>
    </row>
    <row r="1548" spans="2:35" ht="22.5">
      <c r="B1548" s="437"/>
      <c r="C1548" s="359" t="s">
        <v>3763</v>
      </c>
      <c r="D1548" s="360"/>
      <c r="E1548" s="925">
        <v>3</v>
      </c>
      <c r="F1548" s="360" t="s">
        <v>11</v>
      </c>
      <c r="G1548" s="360" t="s">
        <v>3256</v>
      </c>
      <c r="H1548" s="360"/>
      <c r="I1548" s="363" t="s">
        <v>2559</v>
      </c>
      <c r="J1548" s="720">
        <v>128</v>
      </c>
      <c r="K1548" s="326">
        <f t="shared" si="282"/>
        <v>384</v>
      </c>
      <c r="L1548" s="376"/>
      <c r="M1548" s="580"/>
      <c r="N1548" s="376"/>
      <c r="O1548" s="580"/>
      <c r="P1548" s="376"/>
      <c r="Q1548" s="580"/>
      <c r="R1548" s="376">
        <v>3</v>
      </c>
      <c r="S1548" s="582">
        <f t="shared" si="279"/>
        <v>384</v>
      </c>
      <c r="T1548" s="376"/>
      <c r="U1548" s="580"/>
      <c r="V1548" s="376"/>
      <c r="W1548" s="580"/>
      <c r="X1548" s="376"/>
      <c r="Y1548" s="368">
        <f t="shared" si="280"/>
        <v>0</v>
      </c>
      <c r="Z1548" s="376"/>
      <c r="AA1548" s="580"/>
      <c r="AB1548" s="376"/>
      <c r="AC1548" s="580"/>
      <c r="AD1548" s="376"/>
      <c r="AE1548" s="580"/>
      <c r="AF1548" s="376"/>
      <c r="AG1548" s="580"/>
      <c r="AH1548" s="376"/>
      <c r="AI1548" s="580"/>
    </row>
    <row r="1549" spans="2:35" ht="22.5">
      <c r="B1549" s="437"/>
      <c r="C1549" s="359" t="s">
        <v>3764</v>
      </c>
      <c r="D1549" s="360"/>
      <c r="E1549" s="925">
        <v>40</v>
      </c>
      <c r="F1549" s="360" t="s">
        <v>26</v>
      </c>
      <c r="G1549" s="360" t="s">
        <v>3256</v>
      </c>
      <c r="H1549" s="360"/>
      <c r="I1549" s="363" t="s">
        <v>2559</v>
      </c>
      <c r="J1549" s="720">
        <v>345</v>
      </c>
      <c r="K1549" s="326">
        <f t="shared" si="282"/>
        <v>13800</v>
      </c>
      <c r="L1549" s="376"/>
      <c r="M1549" s="580"/>
      <c r="N1549" s="376"/>
      <c r="O1549" s="580"/>
      <c r="P1549" s="376"/>
      <c r="Q1549" s="580"/>
      <c r="R1549" s="376">
        <v>20</v>
      </c>
      <c r="S1549" s="582">
        <f t="shared" si="279"/>
        <v>6900</v>
      </c>
      <c r="T1549" s="376"/>
      <c r="U1549" s="580"/>
      <c r="V1549" s="376"/>
      <c r="W1549" s="580"/>
      <c r="X1549" s="376">
        <v>20</v>
      </c>
      <c r="Y1549" s="368">
        <f t="shared" si="280"/>
        <v>6900</v>
      </c>
      <c r="Z1549" s="376"/>
      <c r="AA1549" s="580"/>
      <c r="AB1549" s="376"/>
      <c r="AC1549" s="580"/>
      <c r="AD1549" s="376"/>
      <c r="AE1549" s="580"/>
      <c r="AF1549" s="376"/>
      <c r="AG1549" s="580"/>
      <c r="AH1549" s="376"/>
      <c r="AI1549" s="580"/>
    </row>
    <row r="1550" spans="2:35" ht="22.5">
      <c r="B1550" s="437"/>
      <c r="C1550" s="359" t="s">
        <v>3765</v>
      </c>
      <c r="D1550" s="360"/>
      <c r="E1550" s="925">
        <v>5</v>
      </c>
      <c r="F1550" s="360" t="s">
        <v>164</v>
      </c>
      <c r="G1550" s="360" t="s">
        <v>3256</v>
      </c>
      <c r="H1550" s="360"/>
      <c r="I1550" s="363" t="s">
        <v>2559</v>
      </c>
      <c r="J1550" s="720">
        <v>330</v>
      </c>
      <c r="K1550" s="326">
        <f t="shared" si="282"/>
        <v>1650</v>
      </c>
      <c r="L1550" s="376"/>
      <c r="M1550" s="580"/>
      <c r="N1550" s="376"/>
      <c r="O1550" s="580"/>
      <c r="P1550" s="376"/>
      <c r="Q1550" s="580"/>
      <c r="R1550" s="376">
        <v>2</v>
      </c>
      <c r="S1550" s="582">
        <f t="shared" si="279"/>
        <v>660</v>
      </c>
      <c r="T1550" s="376"/>
      <c r="U1550" s="580"/>
      <c r="V1550" s="376"/>
      <c r="W1550" s="580"/>
      <c r="X1550" s="376">
        <v>3</v>
      </c>
      <c r="Y1550" s="368">
        <f t="shared" si="280"/>
        <v>990</v>
      </c>
      <c r="Z1550" s="376"/>
      <c r="AA1550" s="580"/>
      <c r="AB1550" s="376"/>
      <c r="AC1550" s="580"/>
      <c r="AD1550" s="376"/>
      <c r="AE1550" s="580"/>
      <c r="AF1550" s="376"/>
      <c r="AG1550" s="580"/>
      <c r="AH1550" s="376"/>
      <c r="AI1550" s="580"/>
    </row>
    <row r="1551" spans="2:35" ht="22.5">
      <c r="B1551" s="437"/>
      <c r="C1551" s="359" t="s">
        <v>3766</v>
      </c>
      <c r="D1551" s="360"/>
      <c r="E1551" s="925">
        <v>3</v>
      </c>
      <c r="F1551" s="360" t="s">
        <v>108</v>
      </c>
      <c r="G1551" s="360" t="s">
        <v>3256</v>
      </c>
      <c r="H1551" s="360"/>
      <c r="I1551" s="363" t="s">
        <v>2559</v>
      </c>
      <c r="J1551" s="720">
        <v>310</v>
      </c>
      <c r="K1551" s="326">
        <f t="shared" si="282"/>
        <v>930</v>
      </c>
      <c r="L1551" s="376"/>
      <c r="M1551" s="580"/>
      <c r="N1551" s="376"/>
      <c r="O1551" s="580"/>
      <c r="P1551" s="376"/>
      <c r="Q1551" s="580"/>
      <c r="R1551" s="376">
        <v>3</v>
      </c>
      <c r="S1551" s="582">
        <f t="shared" si="279"/>
        <v>930</v>
      </c>
      <c r="T1551" s="376"/>
      <c r="U1551" s="580"/>
      <c r="V1551" s="376"/>
      <c r="W1551" s="580"/>
      <c r="X1551" s="376"/>
      <c r="Y1551" s="368">
        <f t="shared" si="280"/>
        <v>0</v>
      </c>
      <c r="Z1551" s="376"/>
      <c r="AA1551" s="580"/>
      <c r="AB1551" s="376"/>
      <c r="AC1551" s="580"/>
      <c r="AD1551" s="376"/>
      <c r="AE1551" s="580"/>
      <c r="AF1551" s="376"/>
      <c r="AG1551" s="580"/>
      <c r="AH1551" s="376"/>
      <c r="AI1551" s="580"/>
    </row>
    <row r="1552" spans="2:35" ht="22.5">
      <c r="B1552" s="437"/>
      <c r="C1552" s="359" t="s">
        <v>3767</v>
      </c>
      <c r="D1552" s="360"/>
      <c r="E1552" s="925">
        <v>3</v>
      </c>
      <c r="F1552" s="360" t="s">
        <v>108</v>
      </c>
      <c r="G1552" s="360" t="s">
        <v>3256</v>
      </c>
      <c r="H1552" s="360"/>
      <c r="I1552" s="363" t="s">
        <v>2559</v>
      </c>
      <c r="J1552" s="720">
        <v>310</v>
      </c>
      <c r="K1552" s="326">
        <f t="shared" si="282"/>
        <v>930</v>
      </c>
      <c r="L1552" s="376"/>
      <c r="M1552" s="580"/>
      <c r="N1552" s="376"/>
      <c r="O1552" s="580"/>
      <c r="P1552" s="376"/>
      <c r="Q1552" s="580"/>
      <c r="R1552" s="376">
        <v>3</v>
      </c>
      <c r="S1552" s="582">
        <f t="shared" si="279"/>
        <v>930</v>
      </c>
      <c r="T1552" s="376"/>
      <c r="U1552" s="580"/>
      <c r="V1552" s="376"/>
      <c r="W1552" s="580"/>
      <c r="X1552" s="376"/>
      <c r="Y1552" s="368">
        <f t="shared" si="280"/>
        <v>0</v>
      </c>
      <c r="Z1552" s="376"/>
      <c r="AA1552" s="580"/>
      <c r="AB1552" s="376"/>
      <c r="AC1552" s="580"/>
      <c r="AD1552" s="376"/>
      <c r="AE1552" s="580"/>
      <c r="AF1552" s="376"/>
      <c r="AG1552" s="580"/>
      <c r="AH1552" s="376"/>
      <c r="AI1552" s="580"/>
    </row>
    <row r="1553" spans="2:35" ht="22.5">
      <c r="B1553" s="437"/>
      <c r="C1553" s="359" t="s">
        <v>3768</v>
      </c>
      <c r="D1553" s="360"/>
      <c r="E1553" s="925">
        <v>8</v>
      </c>
      <c r="F1553" s="360" t="s">
        <v>1306</v>
      </c>
      <c r="G1553" s="360" t="s">
        <v>3256</v>
      </c>
      <c r="H1553" s="360"/>
      <c r="I1553" s="363" t="s">
        <v>2559</v>
      </c>
      <c r="J1553" s="720">
        <v>215</v>
      </c>
      <c r="K1553" s="326">
        <f t="shared" si="282"/>
        <v>1720</v>
      </c>
      <c r="L1553" s="376"/>
      <c r="M1553" s="580"/>
      <c r="N1553" s="376"/>
      <c r="O1553" s="580"/>
      <c r="P1553" s="376"/>
      <c r="Q1553" s="580"/>
      <c r="R1553" s="376">
        <v>4</v>
      </c>
      <c r="S1553" s="582">
        <f t="shared" si="279"/>
        <v>860</v>
      </c>
      <c r="T1553" s="376"/>
      <c r="U1553" s="580"/>
      <c r="V1553" s="376"/>
      <c r="W1553" s="580"/>
      <c r="X1553" s="376">
        <v>4</v>
      </c>
      <c r="Y1553" s="368">
        <f t="shared" si="280"/>
        <v>860</v>
      </c>
      <c r="Z1553" s="376"/>
      <c r="AA1553" s="580"/>
      <c r="AB1553" s="376"/>
      <c r="AC1553" s="580"/>
      <c r="AD1553" s="376"/>
      <c r="AE1553" s="580"/>
      <c r="AF1553" s="376"/>
      <c r="AG1553" s="580"/>
      <c r="AH1553" s="376"/>
      <c r="AI1553" s="580"/>
    </row>
    <row r="1554" spans="2:35" ht="22.5">
      <c r="B1554" s="437"/>
      <c r="C1554" s="359" t="s">
        <v>3769</v>
      </c>
      <c r="D1554" s="360"/>
      <c r="E1554" s="925">
        <v>30</v>
      </c>
      <c r="F1554" s="360" t="s">
        <v>11</v>
      </c>
      <c r="G1554" s="360" t="s">
        <v>3256</v>
      </c>
      <c r="H1554" s="360"/>
      <c r="I1554" s="363" t="s">
        <v>2559</v>
      </c>
      <c r="J1554" s="720">
        <v>95</v>
      </c>
      <c r="K1554" s="326">
        <f t="shared" si="282"/>
        <v>2850</v>
      </c>
      <c r="L1554" s="376"/>
      <c r="M1554" s="580"/>
      <c r="N1554" s="376"/>
      <c r="O1554" s="580"/>
      <c r="P1554" s="376"/>
      <c r="Q1554" s="580"/>
      <c r="R1554" s="376">
        <v>15</v>
      </c>
      <c r="S1554" s="582">
        <f t="shared" si="279"/>
        <v>1425</v>
      </c>
      <c r="T1554" s="376"/>
      <c r="U1554" s="580"/>
      <c r="V1554" s="376"/>
      <c r="W1554" s="580"/>
      <c r="X1554" s="376">
        <v>15</v>
      </c>
      <c r="Y1554" s="368">
        <f t="shared" si="280"/>
        <v>1425</v>
      </c>
      <c r="Z1554" s="376"/>
      <c r="AA1554" s="580"/>
      <c r="AB1554" s="376"/>
      <c r="AC1554" s="580"/>
      <c r="AD1554" s="376"/>
      <c r="AE1554" s="580"/>
      <c r="AF1554" s="376"/>
      <c r="AG1554" s="580"/>
      <c r="AH1554" s="376"/>
      <c r="AI1554" s="580"/>
    </row>
    <row r="1555" spans="2:35" ht="22.5">
      <c r="B1555" s="437"/>
      <c r="C1555" s="359" t="s">
        <v>3770</v>
      </c>
      <c r="D1555" s="360"/>
      <c r="E1555" s="925">
        <v>5</v>
      </c>
      <c r="F1555" s="360" t="s">
        <v>11</v>
      </c>
      <c r="G1555" s="360" t="s">
        <v>3256</v>
      </c>
      <c r="H1555" s="360"/>
      <c r="I1555" s="363" t="s">
        <v>2559</v>
      </c>
      <c r="J1555" s="720">
        <v>165</v>
      </c>
      <c r="K1555" s="326">
        <f t="shared" si="282"/>
        <v>825</v>
      </c>
      <c r="L1555" s="376"/>
      <c r="M1555" s="580"/>
      <c r="N1555" s="376"/>
      <c r="O1555" s="580"/>
      <c r="P1555" s="376"/>
      <c r="Q1555" s="580"/>
      <c r="R1555" s="376">
        <v>2</v>
      </c>
      <c r="S1555" s="582">
        <f t="shared" si="279"/>
        <v>330</v>
      </c>
      <c r="T1555" s="376"/>
      <c r="U1555" s="580"/>
      <c r="V1555" s="376"/>
      <c r="W1555" s="580"/>
      <c r="X1555" s="376">
        <v>3</v>
      </c>
      <c r="Y1555" s="368">
        <f t="shared" si="280"/>
        <v>495</v>
      </c>
      <c r="Z1555" s="376"/>
      <c r="AA1555" s="580"/>
      <c r="AB1555" s="376"/>
      <c r="AC1555" s="580"/>
      <c r="AD1555" s="376"/>
      <c r="AE1555" s="580"/>
      <c r="AF1555" s="376"/>
      <c r="AG1555" s="580"/>
      <c r="AH1555" s="376"/>
      <c r="AI1555" s="580"/>
    </row>
    <row r="1556" spans="2:35" ht="22.5">
      <c r="B1556" s="437"/>
      <c r="C1556" s="359" t="s">
        <v>3771</v>
      </c>
      <c r="D1556" s="360"/>
      <c r="E1556" s="925">
        <v>15</v>
      </c>
      <c r="F1556" s="360" t="s">
        <v>3772</v>
      </c>
      <c r="G1556" s="360" t="s">
        <v>3256</v>
      </c>
      <c r="H1556" s="360"/>
      <c r="I1556" s="363" t="s">
        <v>2559</v>
      </c>
      <c r="J1556" s="720">
        <v>250</v>
      </c>
      <c r="K1556" s="326">
        <f t="shared" si="282"/>
        <v>3750</v>
      </c>
      <c r="L1556" s="376"/>
      <c r="M1556" s="580"/>
      <c r="N1556" s="376"/>
      <c r="O1556" s="580"/>
      <c r="P1556" s="376"/>
      <c r="Q1556" s="580"/>
      <c r="R1556" s="376">
        <v>7</v>
      </c>
      <c r="S1556" s="582">
        <f t="shared" si="279"/>
        <v>1750</v>
      </c>
      <c r="T1556" s="376"/>
      <c r="U1556" s="580"/>
      <c r="V1556" s="376"/>
      <c r="W1556" s="580"/>
      <c r="X1556" s="376">
        <v>8</v>
      </c>
      <c r="Y1556" s="368">
        <f t="shared" si="280"/>
        <v>2000</v>
      </c>
      <c r="Z1556" s="376"/>
      <c r="AA1556" s="580"/>
      <c r="AB1556" s="376"/>
      <c r="AC1556" s="580"/>
      <c r="AD1556" s="376"/>
      <c r="AE1556" s="580"/>
      <c r="AF1556" s="376"/>
      <c r="AG1556" s="580"/>
      <c r="AH1556" s="376"/>
      <c r="AI1556" s="580"/>
    </row>
    <row r="1557" spans="2:35" ht="22.5">
      <c r="B1557" s="437"/>
      <c r="C1557" s="359" t="s">
        <v>3773</v>
      </c>
      <c r="D1557" s="360"/>
      <c r="E1557" s="925">
        <v>20</v>
      </c>
      <c r="F1557" s="360" t="s">
        <v>164</v>
      </c>
      <c r="G1557" s="360" t="s">
        <v>3256</v>
      </c>
      <c r="H1557" s="360"/>
      <c r="I1557" s="363" t="s">
        <v>2559</v>
      </c>
      <c r="J1557" s="720">
        <v>60</v>
      </c>
      <c r="K1557" s="326">
        <f t="shared" si="282"/>
        <v>1200</v>
      </c>
      <c r="L1557" s="376"/>
      <c r="M1557" s="580"/>
      <c r="N1557" s="376"/>
      <c r="O1557" s="580"/>
      <c r="P1557" s="376"/>
      <c r="Q1557" s="580"/>
      <c r="R1557" s="376">
        <v>10</v>
      </c>
      <c r="S1557" s="582">
        <f t="shared" si="279"/>
        <v>600</v>
      </c>
      <c r="T1557" s="376"/>
      <c r="U1557" s="580"/>
      <c r="V1557" s="376"/>
      <c r="W1557" s="580"/>
      <c r="X1557" s="376">
        <v>10</v>
      </c>
      <c r="Y1557" s="368">
        <f t="shared" si="280"/>
        <v>600</v>
      </c>
      <c r="Z1557" s="376"/>
      <c r="AA1557" s="580"/>
      <c r="AB1557" s="376"/>
      <c r="AC1557" s="580"/>
      <c r="AD1557" s="376"/>
      <c r="AE1557" s="580"/>
      <c r="AF1557" s="376"/>
      <c r="AG1557" s="580"/>
      <c r="AH1557" s="376"/>
      <c r="AI1557" s="580"/>
    </row>
    <row r="1558" spans="2:35" ht="22.5">
      <c r="B1558" s="437"/>
      <c r="C1558" s="359" t="s">
        <v>3774</v>
      </c>
      <c r="D1558" s="360"/>
      <c r="E1558" s="925">
        <v>10</v>
      </c>
      <c r="F1558" s="360" t="s">
        <v>164</v>
      </c>
      <c r="G1558" s="360" t="s">
        <v>3256</v>
      </c>
      <c r="H1558" s="360"/>
      <c r="I1558" s="363" t="s">
        <v>2559</v>
      </c>
      <c r="J1558" s="720">
        <v>60</v>
      </c>
      <c r="K1558" s="326">
        <f t="shared" si="282"/>
        <v>600</v>
      </c>
      <c r="L1558" s="376"/>
      <c r="M1558" s="580"/>
      <c r="N1558" s="376"/>
      <c r="O1558" s="580"/>
      <c r="P1558" s="376"/>
      <c r="Q1558" s="580"/>
      <c r="R1558" s="376">
        <v>5</v>
      </c>
      <c r="S1558" s="582">
        <f t="shared" si="279"/>
        <v>300</v>
      </c>
      <c r="T1558" s="376"/>
      <c r="U1558" s="580"/>
      <c r="V1558" s="376"/>
      <c r="W1558" s="580"/>
      <c r="X1558" s="376">
        <v>5</v>
      </c>
      <c r="Y1558" s="368">
        <f t="shared" si="280"/>
        <v>300</v>
      </c>
      <c r="Z1558" s="376"/>
      <c r="AA1558" s="580"/>
      <c r="AB1558" s="376"/>
      <c r="AC1558" s="580"/>
      <c r="AD1558" s="376"/>
      <c r="AE1558" s="580"/>
      <c r="AF1558" s="376"/>
      <c r="AG1558" s="580"/>
      <c r="AH1558" s="376"/>
      <c r="AI1558" s="580"/>
    </row>
    <row r="1559" spans="2:35" ht="22.5">
      <c r="B1559" s="437"/>
      <c r="C1559" s="359" t="s">
        <v>3775</v>
      </c>
      <c r="D1559" s="360"/>
      <c r="E1559" s="925">
        <v>10</v>
      </c>
      <c r="F1559" s="360" t="s">
        <v>26</v>
      </c>
      <c r="G1559" s="360" t="s">
        <v>3256</v>
      </c>
      <c r="H1559" s="360"/>
      <c r="I1559" s="363" t="s">
        <v>2559</v>
      </c>
      <c r="J1559" s="720">
        <v>65</v>
      </c>
      <c r="K1559" s="326">
        <f t="shared" si="282"/>
        <v>650</v>
      </c>
      <c r="L1559" s="376"/>
      <c r="M1559" s="580"/>
      <c r="N1559" s="376"/>
      <c r="O1559" s="580"/>
      <c r="P1559" s="376"/>
      <c r="Q1559" s="580"/>
      <c r="R1559" s="376">
        <v>5</v>
      </c>
      <c r="S1559" s="582">
        <f t="shared" si="279"/>
        <v>325</v>
      </c>
      <c r="T1559" s="376"/>
      <c r="U1559" s="580"/>
      <c r="V1559" s="376"/>
      <c r="W1559" s="580"/>
      <c r="X1559" s="376">
        <v>5</v>
      </c>
      <c r="Y1559" s="368">
        <f t="shared" si="280"/>
        <v>325</v>
      </c>
      <c r="Z1559" s="376"/>
      <c r="AA1559" s="580"/>
      <c r="AB1559" s="376"/>
      <c r="AC1559" s="580"/>
      <c r="AD1559" s="376"/>
      <c r="AE1559" s="580"/>
      <c r="AF1559" s="376"/>
      <c r="AG1559" s="580"/>
      <c r="AH1559" s="376"/>
      <c r="AI1559" s="580"/>
    </row>
    <row r="1560" spans="2:35" ht="22.5">
      <c r="B1560" s="437"/>
      <c r="C1560" s="359" t="s">
        <v>3776</v>
      </c>
      <c r="D1560" s="360"/>
      <c r="E1560" s="925">
        <v>2</v>
      </c>
      <c r="F1560" s="360" t="s">
        <v>11</v>
      </c>
      <c r="G1560" s="360" t="s">
        <v>3256</v>
      </c>
      <c r="H1560" s="360"/>
      <c r="I1560" s="363" t="s">
        <v>2559</v>
      </c>
      <c r="J1560" s="720">
        <v>460</v>
      </c>
      <c r="K1560" s="326">
        <f t="shared" si="282"/>
        <v>920</v>
      </c>
      <c r="L1560" s="376"/>
      <c r="M1560" s="580"/>
      <c r="N1560" s="376"/>
      <c r="O1560" s="580"/>
      <c r="P1560" s="376"/>
      <c r="Q1560" s="580"/>
      <c r="R1560" s="376">
        <v>2</v>
      </c>
      <c r="S1560" s="582">
        <f t="shared" si="279"/>
        <v>920</v>
      </c>
      <c r="T1560" s="376"/>
      <c r="U1560" s="580"/>
      <c r="V1560" s="376"/>
      <c r="W1560" s="580"/>
      <c r="X1560" s="376"/>
      <c r="Y1560" s="368">
        <f t="shared" si="280"/>
        <v>0</v>
      </c>
      <c r="Z1560" s="376"/>
      <c r="AA1560" s="580"/>
      <c r="AB1560" s="376"/>
      <c r="AC1560" s="580"/>
      <c r="AD1560" s="376"/>
      <c r="AE1560" s="580"/>
      <c r="AF1560" s="376"/>
      <c r="AG1560" s="580"/>
      <c r="AH1560" s="376"/>
      <c r="AI1560" s="580"/>
    </row>
    <row r="1561" spans="2:35" ht="22.5">
      <c r="B1561" s="437"/>
      <c r="C1561" s="359" t="s">
        <v>3777</v>
      </c>
      <c r="D1561" s="360"/>
      <c r="E1561" s="925">
        <v>5</v>
      </c>
      <c r="F1561" s="360" t="s">
        <v>11</v>
      </c>
      <c r="G1561" s="360" t="s">
        <v>3256</v>
      </c>
      <c r="H1561" s="360"/>
      <c r="I1561" s="363" t="s">
        <v>2559</v>
      </c>
      <c r="J1561" s="720">
        <v>100</v>
      </c>
      <c r="K1561" s="326">
        <f t="shared" ref="K1561:K1592" si="283">J1561*E1561</f>
        <v>500</v>
      </c>
      <c r="L1561" s="376"/>
      <c r="M1561" s="580"/>
      <c r="N1561" s="376"/>
      <c r="O1561" s="580"/>
      <c r="P1561" s="376"/>
      <c r="Q1561" s="580"/>
      <c r="R1561" s="376">
        <v>2</v>
      </c>
      <c r="S1561" s="582">
        <f t="shared" si="279"/>
        <v>200</v>
      </c>
      <c r="T1561" s="376"/>
      <c r="U1561" s="580"/>
      <c r="V1561" s="376"/>
      <c r="W1561" s="580"/>
      <c r="X1561" s="376">
        <v>3</v>
      </c>
      <c r="Y1561" s="368">
        <f t="shared" si="280"/>
        <v>300</v>
      </c>
      <c r="Z1561" s="376"/>
      <c r="AA1561" s="580"/>
      <c r="AB1561" s="376"/>
      <c r="AC1561" s="580"/>
      <c r="AD1561" s="376"/>
      <c r="AE1561" s="580"/>
      <c r="AF1561" s="376"/>
      <c r="AG1561" s="580"/>
      <c r="AH1561" s="376"/>
      <c r="AI1561" s="580"/>
    </row>
    <row r="1562" spans="2:35" ht="22.5">
      <c r="B1562" s="437"/>
      <c r="C1562" s="359" t="s">
        <v>3778</v>
      </c>
      <c r="D1562" s="360"/>
      <c r="E1562" s="925">
        <v>10</v>
      </c>
      <c r="F1562" s="360" t="s">
        <v>1329</v>
      </c>
      <c r="G1562" s="360" t="s">
        <v>3256</v>
      </c>
      <c r="H1562" s="360"/>
      <c r="I1562" s="363" t="s">
        <v>2559</v>
      </c>
      <c r="J1562" s="720">
        <v>185</v>
      </c>
      <c r="K1562" s="326">
        <f t="shared" si="283"/>
        <v>1850</v>
      </c>
      <c r="L1562" s="376"/>
      <c r="M1562" s="580"/>
      <c r="N1562" s="376"/>
      <c r="O1562" s="580"/>
      <c r="P1562" s="376"/>
      <c r="Q1562" s="580"/>
      <c r="R1562" s="376">
        <v>5</v>
      </c>
      <c r="S1562" s="582">
        <f t="shared" si="279"/>
        <v>925</v>
      </c>
      <c r="T1562" s="376"/>
      <c r="U1562" s="580"/>
      <c r="V1562" s="376"/>
      <c r="W1562" s="580"/>
      <c r="X1562" s="376">
        <v>5</v>
      </c>
      <c r="Y1562" s="368">
        <f t="shared" si="280"/>
        <v>925</v>
      </c>
      <c r="Z1562" s="376"/>
      <c r="AA1562" s="580"/>
      <c r="AB1562" s="376"/>
      <c r="AC1562" s="580"/>
      <c r="AD1562" s="376"/>
      <c r="AE1562" s="580"/>
      <c r="AF1562" s="376"/>
      <c r="AG1562" s="580"/>
      <c r="AH1562" s="376"/>
      <c r="AI1562" s="580"/>
    </row>
    <row r="1563" spans="2:35" ht="22.5">
      <c r="B1563" s="437"/>
      <c r="C1563" s="359" t="s">
        <v>3779</v>
      </c>
      <c r="D1563" s="360"/>
      <c r="E1563" s="925">
        <v>30</v>
      </c>
      <c r="F1563" s="360" t="s">
        <v>11</v>
      </c>
      <c r="G1563" s="360" t="s">
        <v>3256</v>
      </c>
      <c r="H1563" s="360"/>
      <c r="I1563" s="363" t="s">
        <v>2559</v>
      </c>
      <c r="J1563" s="720">
        <v>550</v>
      </c>
      <c r="K1563" s="326">
        <f t="shared" si="283"/>
        <v>16500</v>
      </c>
      <c r="L1563" s="376"/>
      <c r="M1563" s="580"/>
      <c r="N1563" s="376"/>
      <c r="O1563" s="580"/>
      <c r="P1563" s="376"/>
      <c r="Q1563" s="580"/>
      <c r="R1563" s="376">
        <v>15</v>
      </c>
      <c r="S1563" s="582">
        <f t="shared" si="279"/>
        <v>8250</v>
      </c>
      <c r="T1563" s="376"/>
      <c r="U1563" s="580"/>
      <c r="V1563" s="376"/>
      <c r="W1563" s="580"/>
      <c r="X1563" s="376">
        <v>15</v>
      </c>
      <c r="Y1563" s="368">
        <f t="shared" si="280"/>
        <v>8250</v>
      </c>
      <c r="Z1563" s="376"/>
      <c r="AA1563" s="580"/>
      <c r="AB1563" s="376"/>
      <c r="AC1563" s="580"/>
      <c r="AD1563" s="376"/>
      <c r="AE1563" s="580"/>
      <c r="AF1563" s="376"/>
      <c r="AG1563" s="580"/>
      <c r="AH1563" s="376"/>
      <c r="AI1563" s="580"/>
    </row>
    <row r="1564" spans="2:35" ht="22.5">
      <c r="B1564" s="437"/>
      <c r="C1564" s="359" t="s">
        <v>3780</v>
      </c>
      <c r="D1564" s="360"/>
      <c r="E1564" s="925">
        <v>30</v>
      </c>
      <c r="F1564" s="360" t="s">
        <v>11</v>
      </c>
      <c r="G1564" s="360" t="s">
        <v>3256</v>
      </c>
      <c r="H1564" s="360"/>
      <c r="I1564" s="363" t="s">
        <v>2559</v>
      </c>
      <c r="J1564" s="720">
        <v>100</v>
      </c>
      <c r="K1564" s="326">
        <f t="shared" si="283"/>
        <v>3000</v>
      </c>
      <c r="L1564" s="376"/>
      <c r="M1564" s="580"/>
      <c r="N1564" s="376"/>
      <c r="O1564" s="580"/>
      <c r="P1564" s="376"/>
      <c r="Q1564" s="580"/>
      <c r="R1564" s="376">
        <v>15</v>
      </c>
      <c r="S1564" s="582">
        <f t="shared" si="279"/>
        <v>1500</v>
      </c>
      <c r="T1564" s="376"/>
      <c r="U1564" s="580"/>
      <c r="V1564" s="376"/>
      <c r="W1564" s="580"/>
      <c r="X1564" s="376">
        <v>15</v>
      </c>
      <c r="Y1564" s="368">
        <f t="shared" si="280"/>
        <v>1500</v>
      </c>
      <c r="Z1564" s="376"/>
      <c r="AA1564" s="580"/>
      <c r="AB1564" s="376"/>
      <c r="AC1564" s="580"/>
      <c r="AD1564" s="376"/>
      <c r="AE1564" s="580"/>
      <c r="AF1564" s="376"/>
      <c r="AG1564" s="580"/>
      <c r="AH1564" s="376"/>
      <c r="AI1564" s="580"/>
    </row>
    <row r="1565" spans="2:35" ht="22.5">
      <c r="B1565" s="437"/>
      <c r="C1565" s="359" t="s">
        <v>3781</v>
      </c>
      <c r="D1565" s="360"/>
      <c r="E1565" s="925">
        <v>8</v>
      </c>
      <c r="F1565" s="360" t="s">
        <v>1187</v>
      </c>
      <c r="G1565" s="360" t="s">
        <v>3256</v>
      </c>
      <c r="H1565" s="360"/>
      <c r="I1565" s="363" t="s">
        <v>2559</v>
      </c>
      <c r="J1565" s="720">
        <v>500</v>
      </c>
      <c r="K1565" s="326">
        <f t="shared" si="283"/>
        <v>4000</v>
      </c>
      <c r="L1565" s="376"/>
      <c r="M1565" s="580"/>
      <c r="N1565" s="376"/>
      <c r="O1565" s="580"/>
      <c r="P1565" s="376"/>
      <c r="Q1565" s="580"/>
      <c r="R1565" s="376">
        <v>4</v>
      </c>
      <c r="S1565" s="582">
        <f t="shared" ref="S1565:S1591" si="284">+J1565*R1565</f>
        <v>2000</v>
      </c>
      <c r="T1565" s="376"/>
      <c r="U1565" s="580"/>
      <c r="V1565" s="376"/>
      <c r="W1565" s="580"/>
      <c r="X1565" s="376">
        <v>4</v>
      </c>
      <c r="Y1565" s="368">
        <f t="shared" ref="Y1565:Y1591" si="285">+J1565*X1565</f>
        <v>2000</v>
      </c>
      <c r="Z1565" s="376"/>
      <c r="AA1565" s="580"/>
      <c r="AB1565" s="376"/>
      <c r="AC1565" s="580"/>
      <c r="AD1565" s="376"/>
      <c r="AE1565" s="580"/>
      <c r="AF1565" s="376"/>
      <c r="AG1565" s="580"/>
      <c r="AH1565" s="376"/>
      <c r="AI1565" s="580"/>
    </row>
    <row r="1566" spans="2:35" ht="22.5">
      <c r="B1566" s="437"/>
      <c r="C1566" s="359" t="s">
        <v>3782</v>
      </c>
      <c r="D1566" s="360"/>
      <c r="E1566" s="925">
        <v>4</v>
      </c>
      <c r="F1566" s="360" t="s">
        <v>1187</v>
      </c>
      <c r="G1566" s="360" t="s">
        <v>3256</v>
      </c>
      <c r="H1566" s="360"/>
      <c r="I1566" s="363" t="s">
        <v>2559</v>
      </c>
      <c r="J1566" s="720">
        <v>1050</v>
      </c>
      <c r="K1566" s="326">
        <f t="shared" si="283"/>
        <v>4200</v>
      </c>
      <c r="L1566" s="376"/>
      <c r="M1566" s="580"/>
      <c r="N1566" s="376"/>
      <c r="O1566" s="580"/>
      <c r="P1566" s="376"/>
      <c r="Q1566" s="580"/>
      <c r="R1566" s="376">
        <v>2</v>
      </c>
      <c r="S1566" s="582">
        <f t="shared" si="284"/>
        <v>2100</v>
      </c>
      <c r="T1566" s="376"/>
      <c r="U1566" s="580"/>
      <c r="V1566" s="376"/>
      <c r="W1566" s="580"/>
      <c r="X1566" s="376">
        <v>2</v>
      </c>
      <c r="Y1566" s="368">
        <f t="shared" si="285"/>
        <v>2100</v>
      </c>
      <c r="Z1566" s="376"/>
      <c r="AA1566" s="580"/>
      <c r="AB1566" s="376"/>
      <c r="AC1566" s="580"/>
      <c r="AD1566" s="376"/>
      <c r="AE1566" s="580"/>
      <c r="AF1566" s="376"/>
      <c r="AG1566" s="580"/>
      <c r="AH1566" s="376"/>
      <c r="AI1566" s="580"/>
    </row>
    <row r="1567" spans="2:35" ht="22.5">
      <c r="B1567" s="437"/>
      <c r="C1567" s="359" t="s">
        <v>3783</v>
      </c>
      <c r="D1567" s="360"/>
      <c r="E1567" s="925">
        <v>50</v>
      </c>
      <c r="F1567" s="360" t="s">
        <v>11</v>
      </c>
      <c r="G1567" s="360" t="s">
        <v>3256</v>
      </c>
      <c r="H1567" s="360"/>
      <c r="I1567" s="363" t="s">
        <v>2559</v>
      </c>
      <c r="J1567" s="720">
        <v>500</v>
      </c>
      <c r="K1567" s="326">
        <f t="shared" si="283"/>
        <v>25000</v>
      </c>
      <c r="L1567" s="376"/>
      <c r="M1567" s="580"/>
      <c r="N1567" s="376"/>
      <c r="O1567" s="580"/>
      <c r="P1567" s="376"/>
      <c r="Q1567" s="580"/>
      <c r="R1567" s="376">
        <v>25</v>
      </c>
      <c r="S1567" s="582">
        <f t="shared" si="284"/>
        <v>12500</v>
      </c>
      <c r="T1567" s="376"/>
      <c r="U1567" s="580"/>
      <c r="V1567" s="376"/>
      <c r="W1567" s="580"/>
      <c r="X1567" s="376">
        <v>25</v>
      </c>
      <c r="Y1567" s="368">
        <f t="shared" si="285"/>
        <v>12500</v>
      </c>
      <c r="Z1567" s="376"/>
      <c r="AA1567" s="580"/>
      <c r="AB1567" s="376"/>
      <c r="AC1567" s="580"/>
      <c r="AD1567" s="376"/>
      <c r="AE1567" s="580"/>
      <c r="AF1567" s="376"/>
      <c r="AG1567" s="580"/>
      <c r="AH1567" s="376"/>
      <c r="AI1567" s="580"/>
    </row>
    <row r="1568" spans="2:35" ht="22.5">
      <c r="B1568" s="437"/>
      <c r="C1568" s="359" t="s">
        <v>3784</v>
      </c>
      <c r="D1568" s="360"/>
      <c r="E1568" s="925">
        <v>20</v>
      </c>
      <c r="F1568" s="360" t="s">
        <v>11</v>
      </c>
      <c r="G1568" s="360" t="s">
        <v>3256</v>
      </c>
      <c r="H1568" s="360"/>
      <c r="I1568" s="363" t="s">
        <v>2559</v>
      </c>
      <c r="J1568" s="720">
        <v>135</v>
      </c>
      <c r="K1568" s="326">
        <f t="shared" si="283"/>
        <v>2700</v>
      </c>
      <c r="L1568" s="376"/>
      <c r="M1568" s="580"/>
      <c r="N1568" s="376"/>
      <c r="O1568" s="580"/>
      <c r="P1568" s="376"/>
      <c r="Q1568" s="580"/>
      <c r="R1568" s="376">
        <v>10</v>
      </c>
      <c r="S1568" s="582">
        <f t="shared" si="284"/>
        <v>1350</v>
      </c>
      <c r="T1568" s="376"/>
      <c r="U1568" s="580"/>
      <c r="V1568" s="376"/>
      <c r="W1568" s="580"/>
      <c r="X1568" s="376">
        <v>10</v>
      </c>
      <c r="Y1568" s="368">
        <f t="shared" si="285"/>
        <v>1350</v>
      </c>
      <c r="Z1568" s="376"/>
      <c r="AA1568" s="580"/>
      <c r="AB1568" s="376"/>
      <c r="AC1568" s="580"/>
      <c r="AD1568" s="376"/>
      <c r="AE1568" s="580"/>
      <c r="AF1568" s="376"/>
      <c r="AG1568" s="580"/>
      <c r="AH1568" s="376"/>
      <c r="AI1568" s="580"/>
    </row>
    <row r="1569" spans="2:35" ht="22.5">
      <c r="B1569" s="437"/>
      <c r="C1569" s="359" t="s">
        <v>3785</v>
      </c>
      <c r="D1569" s="360"/>
      <c r="E1569" s="925">
        <v>2</v>
      </c>
      <c r="F1569" s="360" t="s">
        <v>1329</v>
      </c>
      <c r="G1569" s="360" t="s">
        <v>3256</v>
      </c>
      <c r="H1569" s="360"/>
      <c r="I1569" s="363" t="s">
        <v>2559</v>
      </c>
      <c r="J1569" s="720">
        <v>400</v>
      </c>
      <c r="K1569" s="326">
        <f t="shared" si="283"/>
        <v>800</v>
      </c>
      <c r="L1569" s="376"/>
      <c r="M1569" s="580"/>
      <c r="N1569" s="376"/>
      <c r="O1569" s="580"/>
      <c r="P1569" s="376"/>
      <c r="Q1569" s="580"/>
      <c r="R1569" s="376">
        <v>1</v>
      </c>
      <c r="S1569" s="582">
        <f t="shared" si="284"/>
        <v>400</v>
      </c>
      <c r="T1569" s="376"/>
      <c r="U1569" s="580"/>
      <c r="V1569" s="376"/>
      <c r="W1569" s="580"/>
      <c r="X1569" s="376">
        <v>1</v>
      </c>
      <c r="Y1569" s="368">
        <f t="shared" si="285"/>
        <v>400</v>
      </c>
      <c r="Z1569" s="376"/>
      <c r="AA1569" s="580"/>
      <c r="AB1569" s="376"/>
      <c r="AC1569" s="580"/>
      <c r="AD1569" s="376"/>
      <c r="AE1569" s="580"/>
      <c r="AF1569" s="376"/>
      <c r="AG1569" s="580"/>
      <c r="AH1569" s="376"/>
      <c r="AI1569" s="580"/>
    </row>
    <row r="1570" spans="2:35" ht="22.5">
      <c r="B1570" s="437"/>
      <c r="C1570" s="359" t="s">
        <v>3786</v>
      </c>
      <c r="D1570" s="360"/>
      <c r="E1570" s="925">
        <v>2</v>
      </c>
      <c r="F1570" s="360" t="s">
        <v>1329</v>
      </c>
      <c r="G1570" s="360" t="s">
        <v>3256</v>
      </c>
      <c r="H1570" s="360"/>
      <c r="I1570" s="363" t="s">
        <v>2559</v>
      </c>
      <c r="J1570" s="720">
        <v>600</v>
      </c>
      <c r="K1570" s="326">
        <f t="shared" si="283"/>
        <v>1200</v>
      </c>
      <c r="L1570" s="376"/>
      <c r="M1570" s="580"/>
      <c r="N1570" s="376"/>
      <c r="O1570" s="580"/>
      <c r="P1570" s="376"/>
      <c r="Q1570" s="580"/>
      <c r="R1570" s="376">
        <v>1</v>
      </c>
      <c r="S1570" s="582">
        <f t="shared" si="284"/>
        <v>600</v>
      </c>
      <c r="T1570" s="376"/>
      <c r="U1570" s="580"/>
      <c r="V1570" s="376"/>
      <c r="W1570" s="580"/>
      <c r="X1570" s="376">
        <v>1</v>
      </c>
      <c r="Y1570" s="368">
        <f t="shared" si="285"/>
        <v>600</v>
      </c>
      <c r="Z1570" s="376"/>
      <c r="AA1570" s="580"/>
      <c r="AB1570" s="376"/>
      <c r="AC1570" s="580"/>
      <c r="AD1570" s="376"/>
      <c r="AE1570" s="580"/>
      <c r="AF1570" s="376"/>
      <c r="AG1570" s="580"/>
      <c r="AH1570" s="376"/>
      <c r="AI1570" s="580"/>
    </row>
    <row r="1571" spans="2:35" ht="22.5">
      <c r="B1571" s="437"/>
      <c r="C1571" s="359" t="s">
        <v>3787</v>
      </c>
      <c r="D1571" s="360"/>
      <c r="E1571" s="925">
        <v>50</v>
      </c>
      <c r="F1571" s="360" t="s">
        <v>3788</v>
      </c>
      <c r="G1571" s="360" t="s">
        <v>3256</v>
      </c>
      <c r="H1571" s="360"/>
      <c r="I1571" s="363" t="s">
        <v>2559</v>
      </c>
      <c r="J1571" s="720">
        <v>90</v>
      </c>
      <c r="K1571" s="326">
        <f t="shared" si="283"/>
        <v>4500</v>
      </c>
      <c r="L1571" s="376"/>
      <c r="M1571" s="580"/>
      <c r="N1571" s="376"/>
      <c r="O1571" s="580"/>
      <c r="P1571" s="376"/>
      <c r="Q1571" s="580"/>
      <c r="R1571" s="376">
        <v>25</v>
      </c>
      <c r="S1571" s="582">
        <f t="shared" si="284"/>
        <v>2250</v>
      </c>
      <c r="T1571" s="376"/>
      <c r="U1571" s="580"/>
      <c r="V1571" s="376"/>
      <c r="W1571" s="580"/>
      <c r="X1571" s="376">
        <v>25</v>
      </c>
      <c r="Y1571" s="368">
        <f t="shared" si="285"/>
        <v>2250</v>
      </c>
      <c r="Z1571" s="376"/>
      <c r="AA1571" s="580"/>
      <c r="AB1571" s="376"/>
      <c r="AC1571" s="580"/>
      <c r="AD1571" s="376"/>
      <c r="AE1571" s="580"/>
      <c r="AF1571" s="376"/>
      <c r="AG1571" s="580"/>
      <c r="AH1571" s="376"/>
      <c r="AI1571" s="580"/>
    </row>
    <row r="1572" spans="2:35" ht="22.5">
      <c r="B1572" s="437"/>
      <c r="C1572" s="359" t="s">
        <v>3789</v>
      </c>
      <c r="D1572" s="360"/>
      <c r="E1572" s="925">
        <v>8</v>
      </c>
      <c r="F1572" s="360" t="s">
        <v>11</v>
      </c>
      <c r="G1572" s="360" t="s">
        <v>3256</v>
      </c>
      <c r="H1572" s="360"/>
      <c r="I1572" s="363" t="s">
        <v>2559</v>
      </c>
      <c r="J1572" s="720">
        <v>45</v>
      </c>
      <c r="K1572" s="326">
        <f t="shared" si="283"/>
        <v>360</v>
      </c>
      <c r="L1572" s="376"/>
      <c r="M1572" s="580"/>
      <c r="N1572" s="376"/>
      <c r="O1572" s="580"/>
      <c r="P1572" s="376"/>
      <c r="Q1572" s="580"/>
      <c r="R1572" s="376">
        <v>4</v>
      </c>
      <c r="S1572" s="582">
        <f t="shared" si="284"/>
        <v>180</v>
      </c>
      <c r="T1572" s="376"/>
      <c r="U1572" s="580"/>
      <c r="V1572" s="376"/>
      <c r="W1572" s="580"/>
      <c r="X1572" s="376">
        <v>4</v>
      </c>
      <c r="Y1572" s="368">
        <f t="shared" si="285"/>
        <v>180</v>
      </c>
      <c r="Z1572" s="376"/>
      <c r="AA1572" s="580"/>
      <c r="AB1572" s="376"/>
      <c r="AC1572" s="580"/>
      <c r="AD1572" s="376"/>
      <c r="AE1572" s="580"/>
      <c r="AF1572" s="376"/>
      <c r="AG1572" s="580"/>
      <c r="AH1572" s="376"/>
      <c r="AI1572" s="580"/>
    </row>
    <row r="1573" spans="2:35" ht="22.5">
      <c r="B1573" s="437"/>
      <c r="C1573" s="497" t="s">
        <v>3790</v>
      </c>
      <c r="D1573" s="360"/>
      <c r="E1573" s="925">
        <v>30</v>
      </c>
      <c r="F1573" s="360" t="s">
        <v>157</v>
      </c>
      <c r="G1573" s="360" t="s">
        <v>3256</v>
      </c>
      <c r="H1573" s="360"/>
      <c r="I1573" s="363" t="s">
        <v>2559</v>
      </c>
      <c r="J1573" s="720">
        <v>300</v>
      </c>
      <c r="K1573" s="326">
        <f t="shared" si="283"/>
        <v>9000</v>
      </c>
      <c r="L1573" s="376"/>
      <c r="M1573" s="580"/>
      <c r="N1573" s="376"/>
      <c r="O1573" s="580"/>
      <c r="P1573" s="376"/>
      <c r="Q1573" s="580"/>
      <c r="R1573" s="376">
        <v>15</v>
      </c>
      <c r="S1573" s="582">
        <f t="shared" si="284"/>
        <v>4500</v>
      </c>
      <c r="T1573" s="376"/>
      <c r="U1573" s="580"/>
      <c r="V1573" s="376"/>
      <c r="W1573" s="580"/>
      <c r="X1573" s="376">
        <v>15</v>
      </c>
      <c r="Y1573" s="368">
        <f t="shared" si="285"/>
        <v>4500</v>
      </c>
      <c r="Z1573" s="376"/>
      <c r="AA1573" s="580"/>
      <c r="AB1573" s="376"/>
      <c r="AC1573" s="580"/>
      <c r="AD1573" s="376"/>
      <c r="AE1573" s="580"/>
      <c r="AF1573" s="376"/>
      <c r="AG1573" s="580"/>
      <c r="AH1573" s="376"/>
      <c r="AI1573" s="580"/>
    </row>
    <row r="1574" spans="2:35" ht="22.5">
      <c r="B1574" s="437"/>
      <c r="C1574" s="497" t="s">
        <v>3791</v>
      </c>
      <c r="D1574" s="360"/>
      <c r="E1574" s="925">
        <v>50</v>
      </c>
      <c r="F1574" s="360" t="s">
        <v>157</v>
      </c>
      <c r="G1574" s="360" t="s">
        <v>3256</v>
      </c>
      <c r="H1574" s="360"/>
      <c r="I1574" s="363" t="s">
        <v>2559</v>
      </c>
      <c r="J1574" s="720">
        <v>550</v>
      </c>
      <c r="K1574" s="326">
        <f t="shared" si="283"/>
        <v>27500</v>
      </c>
      <c r="L1574" s="376"/>
      <c r="M1574" s="580"/>
      <c r="N1574" s="376"/>
      <c r="O1574" s="580"/>
      <c r="P1574" s="376"/>
      <c r="Q1574" s="580"/>
      <c r="R1574" s="376">
        <v>25</v>
      </c>
      <c r="S1574" s="582">
        <f t="shared" si="284"/>
        <v>13750</v>
      </c>
      <c r="T1574" s="376"/>
      <c r="U1574" s="580"/>
      <c r="V1574" s="376"/>
      <c r="W1574" s="580"/>
      <c r="X1574" s="376">
        <v>25</v>
      </c>
      <c r="Y1574" s="368">
        <f t="shared" si="285"/>
        <v>13750</v>
      </c>
      <c r="Z1574" s="376"/>
      <c r="AA1574" s="580"/>
      <c r="AB1574" s="376"/>
      <c r="AC1574" s="580"/>
      <c r="AD1574" s="376"/>
      <c r="AE1574" s="580"/>
      <c r="AF1574" s="376"/>
      <c r="AG1574" s="580"/>
      <c r="AH1574" s="376"/>
      <c r="AI1574" s="580"/>
    </row>
    <row r="1575" spans="2:35" ht="22.5">
      <c r="B1575" s="437"/>
      <c r="C1575" s="497" t="s">
        <v>3792</v>
      </c>
      <c r="D1575" s="360"/>
      <c r="E1575" s="925">
        <v>15</v>
      </c>
      <c r="F1575" s="360" t="s">
        <v>3714</v>
      </c>
      <c r="G1575" s="360" t="s">
        <v>3256</v>
      </c>
      <c r="H1575" s="360"/>
      <c r="I1575" s="363" t="s">
        <v>2559</v>
      </c>
      <c r="J1575" s="720">
        <v>600</v>
      </c>
      <c r="K1575" s="326">
        <f t="shared" si="283"/>
        <v>9000</v>
      </c>
      <c r="L1575" s="376"/>
      <c r="M1575" s="580"/>
      <c r="N1575" s="376"/>
      <c r="O1575" s="580"/>
      <c r="P1575" s="376"/>
      <c r="Q1575" s="580"/>
      <c r="R1575" s="376">
        <v>7</v>
      </c>
      <c r="S1575" s="582">
        <f t="shared" si="284"/>
        <v>4200</v>
      </c>
      <c r="T1575" s="376"/>
      <c r="U1575" s="580"/>
      <c r="V1575" s="376"/>
      <c r="W1575" s="580"/>
      <c r="X1575" s="376">
        <v>8</v>
      </c>
      <c r="Y1575" s="368">
        <f t="shared" si="285"/>
        <v>4800</v>
      </c>
      <c r="Z1575" s="376"/>
      <c r="AA1575" s="580"/>
      <c r="AB1575" s="376"/>
      <c r="AC1575" s="580"/>
      <c r="AD1575" s="376"/>
      <c r="AE1575" s="580"/>
      <c r="AF1575" s="376"/>
      <c r="AG1575" s="580"/>
      <c r="AH1575" s="376"/>
      <c r="AI1575" s="580"/>
    </row>
    <row r="1576" spans="2:35" ht="22.5">
      <c r="B1576" s="437"/>
      <c r="C1576" s="497" t="s">
        <v>3793</v>
      </c>
      <c r="D1576" s="360"/>
      <c r="E1576" s="925">
        <v>15</v>
      </c>
      <c r="F1576" s="360" t="s">
        <v>3714</v>
      </c>
      <c r="G1576" s="360" t="s">
        <v>3256</v>
      </c>
      <c r="H1576" s="360"/>
      <c r="I1576" s="363" t="s">
        <v>2559</v>
      </c>
      <c r="J1576" s="720">
        <v>350</v>
      </c>
      <c r="K1576" s="326">
        <f t="shared" si="283"/>
        <v>5250</v>
      </c>
      <c r="L1576" s="376"/>
      <c r="M1576" s="580"/>
      <c r="N1576" s="376"/>
      <c r="O1576" s="580"/>
      <c r="P1576" s="376"/>
      <c r="Q1576" s="580"/>
      <c r="R1576" s="376">
        <v>7</v>
      </c>
      <c r="S1576" s="582">
        <f t="shared" si="284"/>
        <v>2450</v>
      </c>
      <c r="T1576" s="376"/>
      <c r="U1576" s="580"/>
      <c r="V1576" s="376"/>
      <c r="W1576" s="580"/>
      <c r="X1576" s="376">
        <v>8</v>
      </c>
      <c r="Y1576" s="368">
        <f t="shared" si="285"/>
        <v>2800</v>
      </c>
      <c r="Z1576" s="376"/>
      <c r="AA1576" s="580"/>
      <c r="AB1576" s="376"/>
      <c r="AC1576" s="580"/>
      <c r="AD1576" s="376"/>
      <c r="AE1576" s="580"/>
      <c r="AF1576" s="376"/>
      <c r="AG1576" s="580"/>
      <c r="AH1576" s="376"/>
      <c r="AI1576" s="580"/>
    </row>
    <row r="1577" spans="2:35" ht="22.5">
      <c r="B1577" s="437"/>
      <c r="C1577" s="577" t="s">
        <v>3794</v>
      </c>
      <c r="D1577" s="360"/>
      <c r="E1577" s="925">
        <v>5</v>
      </c>
      <c r="F1577" s="360" t="s">
        <v>3329</v>
      </c>
      <c r="G1577" s="360" t="s">
        <v>3256</v>
      </c>
      <c r="H1577" s="360"/>
      <c r="I1577" s="363" t="s">
        <v>2559</v>
      </c>
      <c r="J1577" s="720">
        <v>300</v>
      </c>
      <c r="K1577" s="326">
        <f t="shared" si="283"/>
        <v>1500</v>
      </c>
      <c r="L1577" s="376"/>
      <c r="M1577" s="580"/>
      <c r="N1577" s="376"/>
      <c r="O1577" s="580"/>
      <c r="P1577" s="376"/>
      <c r="Q1577" s="580"/>
      <c r="R1577" s="376">
        <v>2</v>
      </c>
      <c r="S1577" s="582">
        <f t="shared" si="284"/>
        <v>600</v>
      </c>
      <c r="T1577" s="376"/>
      <c r="U1577" s="580"/>
      <c r="V1577" s="376"/>
      <c r="W1577" s="580"/>
      <c r="X1577" s="376">
        <v>3</v>
      </c>
      <c r="Y1577" s="368">
        <f t="shared" si="285"/>
        <v>900</v>
      </c>
      <c r="Z1577" s="376"/>
      <c r="AA1577" s="580"/>
      <c r="AB1577" s="376"/>
      <c r="AC1577" s="580"/>
      <c r="AD1577" s="376"/>
      <c r="AE1577" s="580"/>
      <c r="AF1577" s="376"/>
      <c r="AG1577" s="580"/>
      <c r="AH1577" s="376"/>
      <c r="AI1577" s="580"/>
    </row>
    <row r="1578" spans="2:35" ht="22.5">
      <c r="B1578" s="437"/>
      <c r="C1578" s="721" t="s">
        <v>3795</v>
      </c>
      <c r="D1578" s="360"/>
      <c r="E1578" s="925">
        <v>6</v>
      </c>
      <c r="F1578" s="360" t="s">
        <v>22</v>
      </c>
      <c r="G1578" s="360" t="s">
        <v>3256</v>
      </c>
      <c r="H1578" s="360"/>
      <c r="I1578" s="363" t="s">
        <v>2559</v>
      </c>
      <c r="J1578" s="720">
        <v>380</v>
      </c>
      <c r="K1578" s="326">
        <f t="shared" si="283"/>
        <v>2280</v>
      </c>
      <c r="L1578" s="376"/>
      <c r="M1578" s="580"/>
      <c r="N1578" s="376"/>
      <c r="O1578" s="580"/>
      <c r="P1578" s="376"/>
      <c r="Q1578" s="580"/>
      <c r="R1578" s="376">
        <v>3</v>
      </c>
      <c r="S1578" s="582">
        <f t="shared" si="284"/>
        <v>1140</v>
      </c>
      <c r="T1578" s="376"/>
      <c r="U1578" s="580"/>
      <c r="V1578" s="376"/>
      <c r="W1578" s="580"/>
      <c r="X1578" s="376">
        <v>3</v>
      </c>
      <c r="Y1578" s="368">
        <f t="shared" si="285"/>
        <v>1140</v>
      </c>
      <c r="Z1578" s="376"/>
      <c r="AA1578" s="580"/>
      <c r="AB1578" s="376"/>
      <c r="AC1578" s="580"/>
      <c r="AD1578" s="376"/>
      <c r="AE1578" s="580"/>
      <c r="AF1578" s="376"/>
      <c r="AG1578" s="580"/>
      <c r="AH1578" s="376"/>
      <c r="AI1578" s="580"/>
    </row>
    <row r="1579" spans="2:35" ht="22.5">
      <c r="B1579" s="437"/>
      <c r="C1579" s="497" t="s">
        <v>3796</v>
      </c>
      <c r="D1579" s="360"/>
      <c r="E1579" s="925">
        <v>200</v>
      </c>
      <c r="F1579" s="360" t="s">
        <v>11</v>
      </c>
      <c r="G1579" s="360" t="s">
        <v>3256</v>
      </c>
      <c r="H1579" s="360"/>
      <c r="I1579" s="363" t="s">
        <v>2559</v>
      </c>
      <c r="J1579" s="720">
        <v>19</v>
      </c>
      <c r="K1579" s="326">
        <f t="shared" si="283"/>
        <v>3800</v>
      </c>
      <c r="L1579" s="376"/>
      <c r="M1579" s="580"/>
      <c r="N1579" s="376"/>
      <c r="O1579" s="580"/>
      <c r="P1579" s="376"/>
      <c r="Q1579" s="580"/>
      <c r="R1579" s="376">
        <v>100</v>
      </c>
      <c r="S1579" s="582">
        <f t="shared" si="284"/>
        <v>1900</v>
      </c>
      <c r="T1579" s="376"/>
      <c r="U1579" s="580"/>
      <c r="V1579" s="376"/>
      <c r="W1579" s="580"/>
      <c r="X1579" s="376">
        <v>100</v>
      </c>
      <c r="Y1579" s="368">
        <f t="shared" si="285"/>
        <v>1900</v>
      </c>
      <c r="Z1579" s="376"/>
      <c r="AA1579" s="580"/>
      <c r="AB1579" s="376"/>
      <c r="AC1579" s="580"/>
      <c r="AD1579" s="376"/>
      <c r="AE1579" s="580"/>
      <c r="AF1579" s="376"/>
      <c r="AG1579" s="580"/>
      <c r="AH1579" s="376"/>
      <c r="AI1579" s="580"/>
    </row>
    <row r="1580" spans="2:35" ht="22.5">
      <c r="B1580" s="437"/>
      <c r="C1580" s="722" t="s">
        <v>3797</v>
      </c>
      <c r="D1580" s="360"/>
      <c r="E1580" s="925">
        <v>240</v>
      </c>
      <c r="F1580" s="498" t="s">
        <v>11</v>
      </c>
      <c r="G1580" s="360" t="s">
        <v>3256</v>
      </c>
      <c r="H1580" s="360"/>
      <c r="I1580" s="363" t="s">
        <v>2559</v>
      </c>
      <c r="J1580" s="578">
        <v>7308</v>
      </c>
      <c r="K1580" s="326">
        <f t="shared" si="283"/>
        <v>1753920</v>
      </c>
      <c r="L1580" s="376"/>
      <c r="M1580" s="580"/>
      <c r="N1580" s="376"/>
      <c r="O1580" s="580"/>
      <c r="P1580" s="376"/>
      <c r="Q1580" s="580"/>
      <c r="R1580" s="376">
        <f>+E1580</f>
        <v>240</v>
      </c>
      <c r="S1580" s="582">
        <f t="shared" si="284"/>
        <v>1753920</v>
      </c>
      <c r="T1580" s="376"/>
      <c r="U1580" s="580"/>
      <c r="V1580" s="376"/>
      <c r="W1580" s="580"/>
      <c r="X1580" s="376"/>
      <c r="Y1580" s="368">
        <f t="shared" si="285"/>
        <v>0</v>
      </c>
      <c r="Z1580" s="376"/>
      <c r="AA1580" s="580"/>
      <c r="AB1580" s="376"/>
      <c r="AC1580" s="580"/>
      <c r="AD1580" s="376"/>
      <c r="AE1580" s="580"/>
      <c r="AF1580" s="376"/>
      <c r="AG1580" s="580"/>
      <c r="AH1580" s="376"/>
      <c r="AI1580" s="580"/>
    </row>
    <row r="1581" spans="2:35" ht="22.5">
      <c r="B1581" s="437"/>
      <c r="C1581" s="722" t="s">
        <v>3798</v>
      </c>
      <c r="D1581" s="360"/>
      <c r="E1581" s="925">
        <v>52</v>
      </c>
      <c r="F1581" s="498" t="s">
        <v>108</v>
      </c>
      <c r="G1581" s="360" t="s">
        <v>3256</v>
      </c>
      <c r="H1581" s="360"/>
      <c r="I1581" s="363" t="s">
        <v>2559</v>
      </c>
      <c r="J1581" s="578">
        <v>16000</v>
      </c>
      <c r="K1581" s="326">
        <f t="shared" si="283"/>
        <v>832000</v>
      </c>
      <c r="L1581" s="376"/>
      <c r="M1581" s="580"/>
      <c r="N1581" s="376"/>
      <c r="O1581" s="580"/>
      <c r="P1581" s="376"/>
      <c r="Q1581" s="580"/>
      <c r="R1581" s="376">
        <f>+E1581</f>
        <v>52</v>
      </c>
      <c r="S1581" s="582">
        <f t="shared" si="284"/>
        <v>832000</v>
      </c>
      <c r="T1581" s="376"/>
      <c r="U1581" s="580"/>
      <c r="V1581" s="376"/>
      <c r="W1581" s="580"/>
      <c r="X1581" s="376"/>
      <c r="Y1581" s="368">
        <f t="shared" si="285"/>
        <v>0</v>
      </c>
      <c r="Z1581" s="376"/>
      <c r="AA1581" s="580"/>
      <c r="AB1581" s="376"/>
      <c r="AC1581" s="580"/>
      <c r="AD1581" s="376"/>
      <c r="AE1581" s="580"/>
      <c r="AF1581" s="376"/>
      <c r="AG1581" s="580"/>
      <c r="AH1581" s="376"/>
      <c r="AI1581" s="580"/>
    </row>
    <row r="1582" spans="2:35" ht="22.5">
      <c r="B1582" s="437"/>
      <c r="C1582" s="722" t="s">
        <v>3799</v>
      </c>
      <c r="D1582" s="360"/>
      <c r="E1582" s="925">
        <v>4</v>
      </c>
      <c r="F1582" s="498" t="s">
        <v>648</v>
      </c>
      <c r="G1582" s="360" t="s">
        <v>3256</v>
      </c>
      <c r="H1582" s="360"/>
      <c r="I1582" s="363" t="s">
        <v>2559</v>
      </c>
      <c r="J1582" s="578">
        <v>50000</v>
      </c>
      <c r="K1582" s="326">
        <f t="shared" si="283"/>
        <v>200000</v>
      </c>
      <c r="L1582" s="376"/>
      <c r="M1582" s="580"/>
      <c r="N1582" s="376"/>
      <c r="O1582" s="580"/>
      <c r="P1582" s="376"/>
      <c r="Q1582" s="580"/>
      <c r="R1582" s="376">
        <v>2</v>
      </c>
      <c r="S1582" s="582">
        <f t="shared" si="284"/>
        <v>100000</v>
      </c>
      <c r="T1582" s="376"/>
      <c r="U1582" s="580"/>
      <c r="V1582" s="376"/>
      <c r="W1582" s="580"/>
      <c r="X1582" s="376">
        <v>2</v>
      </c>
      <c r="Y1582" s="368">
        <f t="shared" si="285"/>
        <v>100000</v>
      </c>
      <c r="Z1582" s="376"/>
      <c r="AA1582" s="580"/>
      <c r="AB1582" s="376"/>
      <c r="AC1582" s="580"/>
      <c r="AD1582" s="376"/>
      <c r="AE1582" s="580"/>
      <c r="AF1582" s="376"/>
      <c r="AG1582" s="580"/>
      <c r="AH1582" s="376"/>
      <c r="AI1582" s="580"/>
    </row>
    <row r="1583" spans="2:35" ht="22.5">
      <c r="B1583" s="437"/>
      <c r="C1583" s="722" t="s">
        <v>3800</v>
      </c>
      <c r="D1583" s="360"/>
      <c r="E1583" s="925">
        <v>10</v>
      </c>
      <c r="F1583" s="498" t="s">
        <v>11</v>
      </c>
      <c r="G1583" s="360" t="s">
        <v>3256</v>
      </c>
      <c r="H1583" s="360"/>
      <c r="I1583" s="363" t="s">
        <v>2559</v>
      </c>
      <c r="J1583" s="578">
        <v>12500</v>
      </c>
      <c r="K1583" s="326">
        <f t="shared" si="283"/>
        <v>125000</v>
      </c>
      <c r="L1583" s="376"/>
      <c r="M1583" s="580"/>
      <c r="N1583" s="376"/>
      <c r="O1583" s="580"/>
      <c r="P1583" s="376"/>
      <c r="Q1583" s="580"/>
      <c r="R1583" s="376"/>
      <c r="S1583" s="582">
        <f t="shared" si="284"/>
        <v>0</v>
      </c>
      <c r="T1583" s="376"/>
      <c r="U1583" s="580"/>
      <c r="V1583" s="376"/>
      <c r="W1583" s="580"/>
      <c r="X1583" s="376">
        <v>10</v>
      </c>
      <c r="Y1583" s="368">
        <f t="shared" si="285"/>
        <v>125000</v>
      </c>
      <c r="Z1583" s="376"/>
      <c r="AA1583" s="580"/>
      <c r="AB1583" s="376"/>
      <c r="AC1583" s="580"/>
      <c r="AD1583" s="376"/>
      <c r="AE1583" s="580"/>
      <c r="AF1583" s="376"/>
      <c r="AG1583" s="580"/>
      <c r="AH1583" s="376"/>
      <c r="AI1583" s="580"/>
    </row>
    <row r="1584" spans="2:35" ht="22.5">
      <c r="B1584" s="437"/>
      <c r="C1584" s="722" t="s">
        <v>3801</v>
      </c>
      <c r="D1584" s="360"/>
      <c r="E1584" s="925">
        <v>10</v>
      </c>
      <c r="F1584" s="498" t="s">
        <v>11</v>
      </c>
      <c r="G1584" s="360" t="s">
        <v>3256</v>
      </c>
      <c r="H1584" s="360"/>
      <c r="I1584" s="363" t="s">
        <v>2559</v>
      </c>
      <c r="J1584" s="582">
        <v>11319</v>
      </c>
      <c r="K1584" s="326">
        <f t="shared" si="283"/>
        <v>113190</v>
      </c>
      <c r="L1584" s="376"/>
      <c r="M1584" s="580"/>
      <c r="N1584" s="376"/>
      <c r="O1584" s="580"/>
      <c r="P1584" s="376"/>
      <c r="Q1584" s="580"/>
      <c r="R1584" s="376"/>
      <c r="S1584" s="582">
        <f t="shared" si="284"/>
        <v>0</v>
      </c>
      <c r="T1584" s="376"/>
      <c r="U1584" s="580"/>
      <c r="V1584" s="376"/>
      <c r="W1584" s="580"/>
      <c r="X1584" s="376">
        <v>10</v>
      </c>
      <c r="Y1584" s="368">
        <f t="shared" si="285"/>
        <v>113190</v>
      </c>
      <c r="Z1584" s="376"/>
      <c r="AA1584" s="580"/>
      <c r="AB1584" s="376"/>
      <c r="AC1584" s="580"/>
      <c r="AD1584" s="376"/>
      <c r="AE1584" s="580"/>
      <c r="AF1584" s="376"/>
      <c r="AG1584" s="580"/>
      <c r="AH1584" s="376"/>
      <c r="AI1584" s="580"/>
    </row>
    <row r="1585" spans="2:35" ht="22.5">
      <c r="B1585" s="437"/>
      <c r="C1585" s="722" t="s">
        <v>3802</v>
      </c>
      <c r="D1585" s="360"/>
      <c r="E1585" s="925">
        <v>30</v>
      </c>
      <c r="F1585" s="498" t="s">
        <v>40</v>
      </c>
      <c r="G1585" s="360" t="s">
        <v>3256</v>
      </c>
      <c r="H1585" s="360"/>
      <c r="I1585" s="363" t="s">
        <v>2559</v>
      </c>
      <c r="J1585" s="582">
        <v>1500</v>
      </c>
      <c r="K1585" s="326">
        <f t="shared" si="283"/>
        <v>45000</v>
      </c>
      <c r="L1585" s="376"/>
      <c r="M1585" s="580"/>
      <c r="N1585" s="376"/>
      <c r="O1585" s="580"/>
      <c r="P1585" s="376"/>
      <c r="Q1585" s="580"/>
      <c r="R1585" s="376"/>
      <c r="S1585" s="582">
        <f t="shared" si="284"/>
        <v>0</v>
      </c>
      <c r="T1585" s="376"/>
      <c r="U1585" s="580"/>
      <c r="V1585" s="376"/>
      <c r="W1585" s="580"/>
      <c r="X1585" s="376">
        <v>30</v>
      </c>
      <c r="Y1585" s="368">
        <f t="shared" si="285"/>
        <v>45000</v>
      </c>
      <c r="Z1585" s="376"/>
      <c r="AA1585" s="580"/>
      <c r="AB1585" s="376"/>
      <c r="AC1585" s="580"/>
      <c r="AD1585" s="376"/>
      <c r="AE1585" s="580"/>
      <c r="AF1585" s="376"/>
      <c r="AG1585" s="580"/>
      <c r="AH1585" s="376"/>
      <c r="AI1585" s="580"/>
    </row>
    <row r="1586" spans="2:35" ht="22.5">
      <c r="B1586" s="437"/>
      <c r="C1586" s="723" t="s">
        <v>3803</v>
      </c>
      <c r="D1586" s="360"/>
      <c r="E1586" s="925">
        <v>100</v>
      </c>
      <c r="F1586" s="360" t="s">
        <v>40</v>
      </c>
      <c r="G1586" s="360" t="s">
        <v>3256</v>
      </c>
      <c r="H1586" s="360"/>
      <c r="I1586" s="363" t="s">
        <v>2559</v>
      </c>
      <c r="J1586" s="724">
        <v>1000</v>
      </c>
      <c r="K1586" s="326">
        <f t="shared" si="283"/>
        <v>100000</v>
      </c>
      <c r="L1586" s="376"/>
      <c r="M1586" s="580"/>
      <c r="N1586" s="376"/>
      <c r="O1586" s="580"/>
      <c r="P1586" s="376"/>
      <c r="Q1586" s="580"/>
      <c r="R1586" s="376">
        <f>+E1586</f>
        <v>100</v>
      </c>
      <c r="S1586" s="582">
        <f t="shared" si="284"/>
        <v>100000</v>
      </c>
      <c r="T1586" s="376"/>
      <c r="U1586" s="580"/>
      <c r="V1586" s="376"/>
      <c r="W1586" s="580"/>
      <c r="X1586" s="376"/>
      <c r="Y1586" s="368">
        <f t="shared" si="285"/>
        <v>0</v>
      </c>
      <c r="Z1586" s="376"/>
      <c r="AA1586" s="580"/>
      <c r="AB1586" s="376"/>
      <c r="AC1586" s="580"/>
      <c r="AD1586" s="376"/>
      <c r="AE1586" s="580"/>
      <c r="AF1586" s="376"/>
      <c r="AG1586" s="580"/>
      <c r="AH1586" s="376"/>
      <c r="AI1586" s="580"/>
    </row>
    <row r="1587" spans="2:35" ht="22.5">
      <c r="B1587" s="437"/>
      <c r="C1587" s="723" t="s">
        <v>3804</v>
      </c>
      <c r="D1587" s="360"/>
      <c r="E1587" s="925">
        <v>2523</v>
      </c>
      <c r="F1587" s="360" t="s">
        <v>40</v>
      </c>
      <c r="G1587" s="360" t="s">
        <v>3256</v>
      </c>
      <c r="H1587" s="360"/>
      <c r="I1587" s="363" t="s">
        <v>2559</v>
      </c>
      <c r="J1587" s="724">
        <v>446.04</v>
      </c>
      <c r="K1587" s="326">
        <f t="shared" si="283"/>
        <v>1125358.9200000002</v>
      </c>
      <c r="L1587" s="376"/>
      <c r="M1587" s="580"/>
      <c r="N1587" s="376"/>
      <c r="O1587" s="580"/>
      <c r="P1587" s="376"/>
      <c r="Q1587" s="580"/>
      <c r="R1587" s="376">
        <f>+E1587</f>
        <v>2523</v>
      </c>
      <c r="S1587" s="582">
        <f t="shared" si="284"/>
        <v>1125358.9200000002</v>
      </c>
      <c r="T1587" s="376"/>
      <c r="U1587" s="580"/>
      <c r="V1587" s="376"/>
      <c r="W1587" s="580"/>
      <c r="X1587" s="376"/>
      <c r="Y1587" s="368">
        <f t="shared" si="285"/>
        <v>0</v>
      </c>
      <c r="Z1587" s="376"/>
      <c r="AA1587" s="580"/>
      <c r="AB1587" s="376"/>
      <c r="AC1587" s="580"/>
      <c r="AD1587" s="376"/>
      <c r="AE1587" s="580"/>
      <c r="AF1587" s="376"/>
      <c r="AG1587" s="580"/>
      <c r="AH1587" s="376"/>
      <c r="AI1587" s="580"/>
    </row>
    <row r="1588" spans="2:35" ht="22.5">
      <c r="B1588" s="437"/>
      <c r="C1588" s="723" t="s">
        <v>3805</v>
      </c>
      <c r="D1588" s="360"/>
      <c r="E1588" s="925">
        <v>2700</v>
      </c>
      <c r="F1588" s="360" t="s">
        <v>40</v>
      </c>
      <c r="G1588" s="360" t="s">
        <v>3256</v>
      </c>
      <c r="H1588" s="360"/>
      <c r="I1588" s="363" t="s">
        <v>2559</v>
      </c>
      <c r="J1588" s="724">
        <v>513</v>
      </c>
      <c r="K1588" s="326">
        <f t="shared" si="283"/>
        <v>1385100</v>
      </c>
      <c r="L1588" s="376"/>
      <c r="M1588" s="580"/>
      <c r="N1588" s="376"/>
      <c r="O1588" s="580"/>
      <c r="P1588" s="376"/>
      <c r="Q1588" s="580"/>
      <c r="R1588" s="376">
        <f>+E1588</f>
        <v>2700</v>
      </c>
      <c r="S1588" s="582">
        <f t="shared" si="284"/>
        <v>1385100</v>
      </c>
      <c r="T1588" s="376"/>
      <c r="U1588" s="580"/>
      <c r="V1588" s="376"/>
      <c r="W1588" s="580"/>
      <c r="X1588" s="376"/>
      <c r="Y1588" s="368">
        <f t="shared" si="285"/>
        <v>0</v>
      </c>
      <c r="Z1588" s="376"/>
      <c r="AA1588" s="580"/>
      <c r="AB1588" s="376"/>
      <c r="AC1588" s="580"/>
      <c r="AD1588" s="376"/>
      <c r="AE1588" s="580"/>
      <c r="AF1588" s="376"/>
      <c r="AG1588" s="580"/>
      <c r="AH1588" s="376"/>
      <c r="AI1588" s="580"/>
    </row>
    <row r="1589" spans="2:35" ht="22.5">
      <c r="B1589" s="437"/>
      <c r="C1589" s="723" t="s">
        <v>3806</v>
      </c>
      <c r="D1589" s="360"/>
      <c r="E1589" s="925">
        <v>80</v>
      </c>
      <c r="F1589" s="360" t="s">
        <v>40</v>
      </c>
      <c r="G1589" s="360" t="s">
        <v>3256</v>
      </c>
      <c r="H1589" s="360"/>
      <c r="I1589" s="363" t="s">
        <v>2559</v>
      </c>
      <c r="J1589" s="724">
        <v>1900</v>
      </c>
      <c r="K1589" s="326">
        <f t="shared" si="283"/>
        <v>152000</v>
      </c>
      <c r="L1589" s="376"/>
      <c r="M1589" s="580"/>
      <c r="N1589" s="376"/>
      <c r="O1589" s="580"/>
      <c r="P1589" s="376"/>
      <c r="Q1589" s="580"/>
      <c r="R1589" s="376"/>
      <c r="S1589" s="582">
        <f t="shared" si="284"/>
        <v>0</v>
      </c>
      <c r="T1589" s="376"/>
      <c r="U1589" s="580"/>
      <c r="V1589" s="376"/>
      <c r="W1589" s="580"/>
      <c r="X1589" s="376">
        <v>80</v>
      </c>
      <c r="Y1589" s="368">
        <f t="shared" si="285"/>
        <v>152000</v>
      </c>
      <c r="Z1589" s="376"/>
      <c r="AA1589" s="580"/>
      <c r="AB1589" s="376"/>
      <c r="AC1589" s="580"/>
      <c r="AD1589" s="376"/>
      <c r="AE1589" s="580"/>
      <c r="AF1589" s="376"/>
      <c r="AG1589" s="580"/>
      <c r="AH1589" s="376"/>
      <c r="AI1589" s="580"/>
    </row>
    <row r="1590" spans="2:35" ht="22.5">
      <c r="B1590" s="437"/>
      <c r="C1590" s="723" t="s">
        <v>3807</v>
      </c>
      <c r="D1590" s="360"/>
      <c r="E1590" s="925">
        <v>120</v>
      </c>
      <c r="F1590" s="360" t="s">
        <v>40</v>
      </c>
      <c r="G1590" s="360" t="s">
        <v>3256</v>
      </c>
      <c r="H1590" s="360"/>
      <c r="I1590" s="363" t="s">
        <v>2559</v>
      </c>
      <c r="J1590" s="724">
        <v>1600</v>
      </c>
      <c r="K1590" s="326">
        <f t="shared" si="283"/>
        <v>192000</v>
      </c>
      <c r="L1590" s="376"/>
      <c r="M1590" s="580"/>
      <c r="N1590" s="376"/>
      <c r="O1590" s="580"/>
      <c r="P1590" s="376"/>
      <c r="Q1590" s="580"/>
      <c r="R1590" s="376"/>
      <c r="S1590" s="582">
        <f t="shared" si="284"/>
        <v>0</v>
      </c>
      <c r="T1590" s="376"/>
      <c r="U1590" s="580"/>
      <c r="V1590" s="376"/>
      <c r="W1590" s="580"/>
      <c r="X1590" s="376">
        <v>120</v>
      </c>
      <c r="Y1590" s="368">
        <f t="shared" si="285"/>
        <v>192000</v>
      </c>
      <c r="Z1590" s="376"/>
      <c r="AA1590" s="580"/>
      <c r="AB1590" s="376"/>
      <c r="AC1590" s="580"/>
      <c r="AD1590" s="376"/>
      <c r="AE1590" s="580"/>
      <c r="AF1590" s="376"/>
      <c r="AG1590" s="580"/>
      <c r="AH1590" s="376"/>
      <c r="AI1590" s="580"/>
    </row>
    <row r="1591" spans="2:35" ht="22.5">
      <c r="B1591" s="437"/>
      <c r="C1591" s="725" t="s">
        <v>3808</v>
      </c>
      <c r="D1591" s="360"/>
      <c r="E1591" s="925">
        <v>1</v>
      </c>
      <c r="F1591" s="360" t="s">
        <v>648</v>
      </c>
      <c r="G1591" s="360" t="s">
        <v>3256</v>
      </c>
      <c r="H1591" s="360"/>
      <c r="I1591" s="363" t="s">
        <v>2559</v>
      </c>
      <c r="J1591" s="724">
        <v>30000</v>
      </c>
      <c r="K1591" s="326">
        <f t="shared" si="283"/>
        <v>30000</v>
      </c>
      <c r="L1591" s="376"/>
      <c r="M1591" s="580"/>
      <c r="N1591" s="376"/>
      <c r="O1591" s="580"/>
      <c r="P1591" s="376"/>
      <c r="Q1591" s="580"/>
      <c r="R1591" s="376"/>
      <c r="S1591" s="582">
        <f t="shared" si="284"/>
        <v>0</v>
      </c>
      <c r="T1591" s="376"/>
      <c r="U1591" s="580"/>
      <c r="V1591" s="376"/>
      <c r="W1591" s="580"/>
      <c r="X1591" s="376">
        <v>1</v>
      </c>
      <c r="Y1591" s="368">
        <f t="shared" si="285"/>
        <v>30000</v>
      </c>
      <c r="Z1591" s="376"/>
      <c r="AA1591" s="580"/>
      <c r="AB1591" s="376"/>
      <c r="AC1591" s="580"/>
      <c r="AD1591" s="376"/>
      <c r="AE1591" s="580"/>
      <c r="AF1591" s="376"/>
      <c r="AG1591" s="580"/>
      <c r="AH1591" s="376"/>
      <c r="AI1591" s="580"/>
    </row>
    <row r="1592" spans="2:35" ht="22.5">
      <c r="B1592" s="437"/>
      <c r="C1592" s="726" t="s">
        <v>3809</v>
      </c>
      <c r="D1592" s="360"/>
      <c r="E1592" s="925">
        <v>1</v>
      </c>
      <c r="F1592" s="360" t="s">
        <v>1763</v>
      </c>
      <c r="G1592" s="360" t="s">
        <v>3256</v>
      </c>
      <c r="H1592" s="360"/>
      <c r="I1592" s="363" t="s">
        <v>2559</v>
      </c>
      <c r="J1592" s="580">
        <v>961173.28</v>
      </c>
      <c r="K1592" s="326">
        <f t="shared" si="283"/>
        <v>961173.28</v>
      </c>
      <c r="L1592" s="602"/>
      <c r="M1592" s="727"/>
      <c r="N1592" s="376"/>
      <c r="O1592" s="582"/>
      <c r="P1592" s="548"/>
      <c r="Q1592" s="582"/>
      <c r="R1592" s="548">
        <v>1</v>
      </c>
      <c r="S1592" s="582">
        <v>480586.28</v>
      </c>
      <c r="T1592" s="548"/>
      <c r="U1592" s="582"/>
      <c r="V1592" s="548"/>
      <c r="W1592" s="582"/>
      <c r="X1592" s="548"/>
      <c r="Y1592" s="368">
        <v>480587</v>
      </c>
      <c r="Z1592" s="548"/>
      <c r="AA1592" s="582"/>
      <c r="AB1592" s="548"/>
      <c r="AC1592" s="582"/>
      <c r="AD1592" s="548"/>
      <c r="AE1592" s="582"/>
      <c r="AF1592" s="548"/>
      <c r="AG1592" s="582"/>
      <c r="AH1592" s="548"/>
      <c r="AI1592" s="582"/>
    </row>
    <row r="1593" spans="2:35" ht="22.5">
      <c r="B1593" s="437"/>
      <c r="C1593" s="579" t="s">
        <v>3810</v>
      </c>
      <c r="D1593" s="370"/>
      <c r="E1593" s="925">
        <v>6</v>
      </c>
      <c r="F1593" s="370" t="s">
        <v>11</v>
      </c>
      <c r="G1593" s="370" t="s">
        <v>2602</v>
      </c>
      <c r="H1593" s="370"/>
      <c r="I1593" s="363" t="s">
        <v>2700</v>
      </c>
      <c r="J1593" s="580">
        <v>986</v>
      </c>
      <c r="K1593" s="581">
        <f t="shared" ref="K1593:K1598" si="286">J1593*E1593</f>
        <v>5916</v>
      </c>
      <c r="L1593" s="376"/>
      <c r="M1593" s="580"/>
      <c r="N1593" s="376"/>
      <c r="O1593" s="582"/>
      <c r="P1593" s="548"/>
      <c r="Q1593" s="582"/>
      <c r="R1593" s="548">
        <v>6</v>
      </c>
      <c r="S1593" s="582">
        <f>R1593*J1593</f>
        <v>5916</v>
      </c>
      <c r="T1593" s="548"/>
      <c r="U1593" s="582"/>
      <c r="V1593" s="548"/>
      <c r="W1593" s="582"/>
      <c r="X1593" s="548"/>
      <c r="Y1593" s="582"/>
      <c r="Z1593" s="583"/>
      <c r="AA1593" s="573"/>
      <c r="AB1593" s="583"/>
      <c r="AC1593" s="573"/>
      <c r="AD1593" s="583"/>
      <c r="AE1593" s="573"/>
      <c r="AF1593" s="583"/>
      <c r="AG1593" s="573"/>
      <c r="AH1593" s="583"/>
      <c r="AI1593" s="573"/>
    </row>
    <row r="1594" spans="2:35" ht="22.5">
      <c r="B1594" s="437"/>
      <c r="C1594" s="579" t="s">
        <v>3811</v>
      </c>
      <c r="D1594" s="370"/>
      <c r="E1594" s="925">
        <v>2</v>
      </c>
      <c r="F1594" s="370" t="s">
        <v>11</v>
      </c>
      <c r="G1594" s="370" t="s">
        <v>2602</v>
      </c>
      <c r="H1594" s="370"/>
      <c r="I1594" s="363" t="s">
        <v>2700</v>
      </c>
      <c r="J1594" s="580">
        <v>1276</v>
      </c>
      <c r="K1594" s="581">
        <f t="shared" si="286"/>
        <v>2552</v>
      </c>
      <c r="L1594" s="376"/>
      <c r="M1594" s="580"/>
      <c r="N1594" s="376"/>
      <c r="O1594" s="582"/>
      <c r="P1594" s="548"/>
      <c r="Q1594" s="582"/>
      <c r="R1594" s="548">
        <v>2</v>
      </c>
      <c r="S1594" s="582">
        <f t="shared" ref="S1594:S1598" si="287">R1594*J1594</f>
        <v>2552</v>
      </c>
      <c r="T1594" s="548"/>
      <c r="U1594" s="582"/>
      <c r="V1594" s="548"/>
      <c r="W1594" s="582"/>
      <c r="X1594" s="548"/>
      <c r="Y1594" s="582"/>
      <c r="Z1594" s="583"/>
      <c r="AA1594" s="573"/>
      <c r="AB1594" s="583"/>
      <c r="AC1594" s="573"/>
      <c r="AD1594" s="583"/>
      <c r="AE1594" s="573"/>
      <c r="AF1594" s="583"/>
      <c r="AG1594" s="573"/>
      <c r="AH1594" s="583"/>
      <c r="AI1594" s="573"/>
    </row>
    <row r="1595" spans="2:35" ht="22.5">
      <c r="B1595" s="437"/>
      <c r="C1595" s="579" t="s">
        <v>3812</v>
      </c>
      <c r="D1595" s="370"/>
      <c r="E1595" s="925">
        <v>3</v>
      </c>
      <c r="F1595" s="370" t="s">
        <v>11</v>
      </c>
      <c r="G1595" s="370" t="s">
        <v>2602</v>
      </c>
      <c r="H1595" s="370"/>
      <c r="I1595" s="363" t="s">
        <v>2700</v>
      </c>
      <c r="J1595" s="580">
        <v>1508</v>
      </c>
      <c r="K1595" s="581">
        <f t="shared" si="286"/>
        <v>4524</v>
      </c>
      <c r="L1595" s="376"/>
      <c r="M1595" s="580"/>
      <c r="N1595" s="376"/>
      <c r="O1595" s="582"/>
      <c r="P1595" s="548"/>
      <c r="Q1595" s="582"/>
      <c r="R1595" s="548">
        <v>3</v>
      </c>
      <c r="S1595" s="582">
        <f t="shared" si="287"/>
        <v>4524</v>
      </c>
      <c r="T1595" s="548"/>
      <c r="U1595" s="582"/>
      <c r="V1595" s="548"/>
      <c r="W1595" s="582"/>
      <c r="X1595" s="548"/>
      <c r="Y1595" s="582"/>
      <c r="Z1595" s="583"/>
      <c r="AA1595" s="573"/>
      <c r="AB1595" s="583"/>
      <c r="AC1595" s="573"/>
      <c r="AD1595" s="583"/>
      <c r="AE1595" s="573"/>
      <c r="AF1595" s="583"/>
      <c r="AG1595" s="573"/>
      <c r="AH1595" s="583"/>
      <c r="AI1595" s="573"/>
    </row>
    <row r="1596" spans="2:35" ht="22.5">
      <c r="B1596" s="437"/>
      <c r="C1596" s="579" t="s">
        <v>3813</v>
      </c>
      <c r="D1596" s="370"/>
      <c r="E1596" s="925">
        <v>1</v>
      </c>
      <c r="F1596" s="370" t="s">
        <v>11</v>
      </c>
      <c r="G1596" s="370" t="s">
        <v>2602</v>
      </c>
      <c r="H1596" s="370"/>
      <c r="I1596" s="363" t="s">
        <v>2700</v>
      </c>
      <c r="J1596" s="580">
        <v>1740</v>
      </c>
      <c r="K1596" s="581">
        <f t="shared" si="286"/>
        <v>1740</v>
      </c>
      <c r="L1596" s="376"/>
      <c r="M1596" s="580"/>
      <c r="N1596" s="376"/>
      <c r="O1596" s="582"/>
      <c r="P1596" s="548"/>
      <c r="Q1596" s="582"/>
      <c r="R1596" s="548">
        <v>1</v>
      </c>
      <c r="S1596" s="582">
        <f t="shared" si="287"/>
        <v>1740</v>
      </c>
      <c r="T1596" s="548"/>
      <c r="U1596" s="582"/>
      <c r="V1596" s="548"/>
      <c r="W1596" s="582"/>
      <c r="X1596" s="548"/>
      <c r="Y1596" s="582"/>
      <c r="Z1596" s="583"/>
      <c r="AA1596" s="573"/>
      <c r="AB1596" s="583"/>
      <c r="AC1596" s="573"/>
      <c r="AD1596" s="583"/>
      <c r="AE1596" s="573"/>
      <c r="AF1596" s="583"/>
      <c r="AG1596" s="573"/>
      <c r="AH1596" s="583"/>
      <c r="AI1596" s="573"/>
    </row>
    <row r="1597" spans="2:35" ht="22.5">
      <c r="B1597" s="437"/>
      <c r="C1597" s="579" t="s">
        <v>3814</v>
      </c>
      <c r="D1597" s="370"/>
      <c r="E1597" s="925">
        <v>1</v>
      </c>
      <c r="F1597" s="370" t="s">
        <v>11</v>
      </c>
      <c r="G1597" s="370" t="s">
        <v>2602</v>
      </c>
      <c r="H1597" s="370"/>
      <c r="I1597" s="363" t="s">
        <v>2700</v>
      </c>
      <c r="J1597" s="580">
        <v>1972</v>
      </c>
      <c r="K1597" s="581">
        <f t="shared" si="286"/>
        <v>1972</v>
      </c>
      <c r="L1597" s="376"/>
      <c r="M1597" s="580"/>
      <c r="N1597" s="376"/>
      <c r="O1597" s="582"/>
      <c r="P1597" s="548"/>
      <c r="Q1597" s="582"/>
      <c r="R1597" s="548">
        <v>1</v>
      </c>
      <c r="S1597" s="582">
        <f t="shared" si="287"/>
        <v>1972</v>
      </c>
      <c r="T1597" s="548"/>
      <c r="U1597" s="582"/>
      <c r="V1597" s="548"/>
      <c r="W1597" s="582"/>
      <c r="X1597" s="548"/>
      <c r="Y1597" s="582"/>
      <c r="Z1597" s="583"/>
      <c r="AA1597" s="573"/>
      <c r="AB1597" s="583"/>
      <c r="AC1597" s="573"/>
      <c r="AD1597" s="583"/>
      <c r="AE1597" s="573"/>
      <c r="AF1597" s="583"/>
      <c r="AG1597" s="573"/>
      <c r="AH1597" s="583"/>
      <c r="AI1597" s="573"/>
    </row>
    <row r="1598" spans="2:35" ht="22.5">
      <c r="B1598" s="437"/>
      <c r="C1598" s="579" t="s">
        <v>3815</v>
      </c>
      <c r="D1598" s="370"/>
      <c r="E1598" s="925">
        <v>5</v>
      </c>
      <c r="F1598" s="370" t="s">
        <v>11</v>
      </c>
      <c r="G1598" s="370" t="s">
        <v>2602</v>
      </c>
      <c r="H1598" s="370"/>
      <c r="I1598" s="363" t="s">
        <v>2700</v>
      </c>
      <c r="J1598" s="580">
        <v>3664</v>
      </c>
      <c r="K1598" s="581">
        <f t="shared" si="286"/>
        <v>18320</v>
      </c>
      <c r="L1598" s="376"/>
      <c r="M1598" s="580"/>
      <c r="N1598" s="376"/>
      <c r="O1598" s="582"/>
      <c r="P1598" s="548"/>
      <c r="Q1598" s="582"/>
      <c r="R1598" s="548">
        <v>5</v>
      </c>
      <c r="S1598" s="582">
        <f t="shared" si="287"/>
        <v>18320</v>
      </c>
      <c r="T1598" s="548"/>
      <c r="U1598" s="582"/>
      <c r="V1598" s="548"/>
      <c r="W1598" s="582"/>
      <c r="X1598" s="548"/>
      <c r="Y1598" s="582"/>
      <c r="Z1598" s="583"/>
      <c r="AA1598" s="573"/>
      <c r="AB1598" s="583"/>
      <c r="AC1598" s="573"/>
      <c r="AD1598" s="583"/>
      <c r="AE1598" s="573"/>
      <c r="AF1598" s="583"/>
      <c r="AG1598" s="573"/>
      <c r="AH1598" s="583"/>
      <c r="AI1598" s="573"/>
    </row>
    <row r="1599" spans="2:35" ht="56.25" customHeight="1">
      <c r="B1599" s="437"/>
      <c r="C1599" s="372" t="s">
        <v>3816</v>
      </c>
      <c r="D1599" s="372"/>
      <c r="E1599" s="925">
        <v>315</v>
      </c>
      <c r="F1599" s="373" t="s">
        <v>108</v>
      </c>
      <c r="G1599" s="373" t="s">
        <v>2609</v>
      </c>
      <c r="H1599" s="373"/>
      <c r="I1599" s="374" t="s">
        <v>2487</v>
      </c>
      <c r="J1599" s="673">
        <v>3445.5212299999998</v>
      </c>
      <c r="K1599" s="581">
        <f>+E1599*J1599</f>
        <v>1085339.1874499999</v>
      </c>
      <c r="L1599" s="376"/>
      <c r="M1599" s="728"/>
      <c r="N1599" s="376"/>
      <c r="O1599" s="728"/>
      <c r="P1599" s="376"/>
      <c r="Q1599" s="728"/>
      <c r="R1599" s="330">
        <v>315</v>
      </c>
      <c r="S1599" s="728">
        <v>1085339.1874499999</v>
      </c>
      <c r="T1599" s="376"/>
      <c r="U1599" s="728"/>
      <c r="V1599" s="376"/>
      <c r="W1599" s="728"/>
      <c r="X1599" s="376"/>
      <c r="Y1599" s="728"/>
      <c r="Z1599" s="376"/>
      <c r="AA1599" s="728"/>
      <c r="AB1599" s="702"/>
      <c r="AC1599" s="728"/>
      <c r="AD1599" s="702"/>
      <c r="AE1599" s="728"/>
      <c r="AF1599" s="702"/>
      <c r="AG1599" s="728"/>
      <c r="AH1599" s="583"/>
      <c r="AI1599" s="674"/>
    </row>
    <row r="1600" spans="2:35" ht="45" customHeight="1">
      <c r="B1600" s="437"/>
      <c r="C1600" s="372" t="s">
        <v>3817</v>
      </c>
      <c r="D1600" s="372"/>
      <c r="E1600" s="925">
        <v>320</v>
      </c>
      <c r="F1600" s="373" t="s">
        <v>108</v>
      </c>
      <c r="G1600" s="373" t="s">
        <v>2609</v>
      </c>
      <c r="H1600" s="373"/>
      <c r="I1600" s="374" t="s">
        <v>2487</v>
      </c>
      <c r="J1600" s="673">
        <v>1778.98</v>
      </c>
      <c r="K1600" s="581">
        <f t="shared" ref="K1600:K1624" si="288">E1600*J1600</f>
        <v>569273.59999999998</v>
      </c>
      <c r="L1600" s="376"/>
      <c r="M1600" s="729"/>
      <c r="N1600" s="376"/>
      <c r="O1600" s="728"/>
      <c r="P1600" s="376"/>
      <c r="Q1600" s="728"/>
      <c r="R1600" s="330">
        <v>320</v>
      </c>
      <c r="S1600" s="728">
        <v>569273.59999999998</v>
      </c>
      <c r="T1600" s="376"/>
      <c r="U1600" s="728"/>
      <c r="V1600" s="376"/>
      <c r="W1600" s="728"/>
      <c r="X1600" s="376"/>
      <c r="Y1600" s="728"/>
      <c r="Z1600" s="376"/>
      <c r="AA1600" s="728"/>
      <c r="AB1600" s="702"/>
      <c r="AC1600" s="728"/>
      <c r="AD1600" s="702"/>
      <c r="AE1600" s="728"/>
      <c r="AF1600" s="702"/>
      <c r="AG1600" s="728"/>
      <c r="AH1600" s="583"/>
      <c r="AI1600" s="674"/>
    </row>
    <row r="1601" spans="2:35" ht="56.25" customHeight="1">
      <c r="B1601" s="437"/>
      <c r="C1601" s="372" t="s">
        <v>3818</v>
      </c>
      <c r="D1601" s="372"/>
      <c r="E1601" s="925">
        <v>50</v>
      </c>
      <c r="F1601" s="373" t="s">
        <v>108</v>
      </c>
      <c r="G1601" s="373" t="s">
        <v>2609</v>
      </c>
      <c r="H1601" s="373"/>
      <c r="I1601" s="374" t="s">
        <v>2487</v>
      </c>
      <c r="J1601" s="673">
        <v>3312.4</v>
      </c>
      <c r="K1601" s="581">
        <f t="shared" si="288"/>
        <v>165620</v>
      </c>
      <c r="L1601" s="376"/>
      <c r="M1601" s="673"/>
      <c r="N1601" s="376"/>
      <c r="O1601" s="728"/>
      <c r="P1601" s="376"/>
      <c r="Q1601" s="673"/>
      <c r="R1601" s="330">
        <v>50</v>
      </c>
      <c r="S1601" s="673">
        <v>165620</v>
      </c>
      <c r="T1601" s="376"/>
      <c r="U1601" s="673"/>
      <c r="V1601" s="376"/>
      <c r="W1601" s="673"/>
      <c r="X1601" s="376"/>
      <c r="Y1601" s="673"/>
      <c r="Z1601" s="376"/>
      <c r="AA1601" s="673"/>
      <c r="AB1601" s="376"/>
      <c r="AC1601" s="673"/>
      <c r="AD1601" s="376"/>
      <c r="AE1601" s="673"/>
      <c r="AF1601" s="376"/>
      <c r="AG1601" s="673"/>
      <c r="AH1601" s="583"/>
      <c r="AI1601" s="674"/>
    </row>
    <row r="1602" spans="2:35" ht="67.5" customHeight="1">
      <c r="B1602" s="437"/>
      <c r="C1602" s="372" t="s">
        <v>3819</v>
      </c>
      <c r="D1602" s="372"/>
      <c r="E1602" s="925">
        <v>30</v>
      </c>
      <c r="F1602" s="373" t="s">
        <v>108</v>
      </c>
      <c r="G1602" s="373" t="s">
        <v>2609</v>
      </c>
      <c r="H1602" s="373"/>
      <c r="I1602" s="374" t="s">
        <v>2487</v>
      </c>
      <c r="J1602" s="673">
        <v>3950</v>
      </c>
      <c r="K1602" s="581">
        <f t="shared" si="288"/>
        <v>118500</v>
      </c>
      <c r="L1602" s="376"/>
      <c r="M1602" s="730"/>
      <c r="N1602" s="376"/>
      <c r="O1602" s="728"/>
      <c r="P1602" s="376"/>
      <c r="Q1602" s="673"/>
      <c r="R1602" s="330">
        <v>30</v>
      </c>
      <c r="S1602" s="673">
        <v>118500</v>
      </c>
      <c r="T1602" s="376"/>
      <c r="U1602" s="673"/>
      <c r="V1602" s="376"/>
      <c r="W1602" s="673"/>
      <c r="X1602" s="376"/>
      <c r="Y1602" s="673"/>
      <c r="Z1602" s="376"/>
      <c r="AA1602" s="673"/>
      <c r="AB1602" s="376"/>
      <c r="AC1602" s="673"/>
      <c r="AD1602" s="376"/>
      <c r="AE1602" s="673"/>
      <c r="AF1602" s="376"/>
      <c r="AG1602" s="673"/>
      <c r="AH1602" s="583"/>
      <c r="AI1602" s="674"/>
    </row>
    <row r="1603" spans="2:35" ht="33.75" customHeight="1">
      <c r="B1603" s="437"/>
      <c r="C1603" s="372" t="s">
        <v>3820</v>
      </c>
      <c r="D1603" s="372"/>
      <c r="E1603" s="925">
        <v>10</v>
      </c>
      <c r="F1603" s="373" t="s">
        <v>108</v>
      </c>
      <c r="G1603" s="373" t="s">
        <v>2609</v>
      </c>
      <c r="H1603" s="373"/>
      <c r="I1603" s="374" t="s">
        <v>2487</v>
      </c>
      <c r="J1603" s="673">
        <v>6098.63</v>
      </c>
      <c r="K1603" s="581">
        <f t="shared" si="288"/>
        <v>60986.3</v>
      </c>
      <c r="L1603" s="376"/>
      <c r="M1603" s="728"/>
      <c r="N1603" s="376"/>
      <c r="O1603" s="728"/>
      <c r="P1603" s="376"/>
      <c r="Q1603" s="728"/>
      <c r="R1603" s="330">
        <v>10</v>
      </c>
      <c r="S1603" s="728">
        <v>60986.3</v>
      </c>
      <c r="T1603" s="376"/>
      <c r="U1603" s="728"/>
      <c r="V1603" s="376"/>
      <c r="W1603" s="728"/>
      <c r="X1603" s="376"/>
      <c r="Y1603" s="728"/>
      <c r="Z1603" s="376"/>
      <c r="AA1603" s="728"/>
      <c r="AB1603" s="702"/>
      <c r="AC1603" s="728"/>
      <c r="AD1603" s="702"/>
      <c r="AE1603" s="728"/>
      <c r="AF1603" s="702"/>
      <c r="AG1603" s="728"/>
      <c r="AH1603" s="583"/>
      <c r="AI1603" s="674"/>
    </row>
    <row r="1604" spans="2:35" ht="45" customHeight="1">
      <c r="B1604" s="437"/>
      <c r="C1604" s="372" t="s">
        <v>3821</v>
      </c>
      <c r="D1604" s="372"/>
      <c r="E1604" s="925">
        <v>25</v>
      </c>
      <c r="F1604" s="373" t="s">
        <v>108</v>
      </c>
      <c r="G1604" s="373" t="s">
        <v>2609</v>
      </c>
      <c r="H1604" s="373"/>
      <c r="I1604" s="374" t="s">
        <v>2487</v>
      </c>
      <c r="J1604" s="673">
        <v>689.04</v>
      </c>
      <c r="K1604" s="581">
        <f t="shared" si="288"/>
        <v>17226</v>
      </c>
      <c r="L1604" s="376"/>
      <c r="M1604" s="673"/>
      <c r="N1604" s="376"/>
      <c r="O1604" s="728"/>
      <c r="P1604" s="376"/>
      <c r="Q1604" s="673"/>
      <c r="R1604" s="330">
        <v>25</v>
      </c>
      <c r="S1604" s="673">
        <v>17226</v>
      </c>
      <c r="T1604" s="376"/>
      <c r="U1604" s="673"/>
      <c r="V1604" s="376"/>
      <c r="W1604" s="673"/>
      <c r="X1604" s="376"/>
      <c r="Y1604" s="673"/>
      <c r="Z1604" s="376"/>
      <c r="AA1604" s="673"/>
      <c r="AB1604" s="376"/>
      <c r="AC1604" s="673"/>
      <c r="AD1604" s="376"/>
      <c r="AE1604" s="673"/>
      <c r="AF1604" s="376"/>
      <c r="AG1604" s="673"/>
      <c r="AH1604" s="583"/>
      <c r="AI1604" s="674"/>
    </row>
    <row r="1605" spans="2:35" ht="33.75" customHeight="1">
      <c r="B1605" s="437"/>
      <c r="C1605" s="372" t="s">
        <v>3822</v>
      </c>
      <c r="D1605" s="372"/>
      <c r="E1605" s="925">
        <v>200</v>
      </c>
      <c r="F1605" s="373" t="s">
        <v>108</v>
      </c>
      <c r="G1605" s="373" t="s">
        <v>2609</v>
      </c>
      <c r="H1605" s="373"/>
      <c r="I1605" s="374" t="s">
        <v>2487</v>
      </c>
      <c r="J1605" s="673">
        <v>119.65</v>
      </c>
      <c r="K1605" s="581">
        <f t="shared" si="288"/>
        <v>23930</v>
      </c>
      <c r="L1605" s="376"/>
      <c r="M1605" s="728"/>
      <c r="N1605" s="376"/>
      <c r="O1605" s="728"/>
      <c r="P1605" s="376"/>
      <c r="Q1605" s="728"/>
      <c r="R1605" s="330">
        <v>200</v>
      </c>
      <c r="S1605" s="728">
        <v>23930</v>
      </c>
      <c r="T1605" s="376"/>
      <c r="U1605" s="728"/>
      <c r="V1605" s="376"/>
      <c r="W1605" s="728"/>
      <c r="X1605" s="376"/>
      <c r="Y1605" s="728"/>
      <c r="Z1605" s="376"/>
      <c r="AA1605" s="728"/>
      <c r="AB1605" s="702"/>
      <c r="AC1605" s="728"/>
      <c r="AD1605" s="702"/>
      <c r="AE1605" s="728"/>
      <c r="AF1605" s="702"/>
      <c r="AG1605" s="728"/>
      <c r="AH1605" s="583"/>
      <c r="AI1605" s="674"/>
    </row>
    <row r="1606" spans="2:35" ht="33.75" customHeight="1">
      <c r="B1606" s="437"/>
      <c r="C1606" s="372" t="s">
        <v>3823</v>
      </c>
      <c r="D1606" s="372"/>
      <c r="E1606" s="925">
        <v>150</v>
      </c>
      <c r="F1606" s="373" t="s">
        <v>108</v>
      </c>
      <c r="G1606" s="373" t="s">
        <v>2609</v>
      </c>
      <c r="H1606" s="373"/>
      <c r="I1606" s="374" t="s">
        <v>2487</v>
      </c>
      <c r="J1606" s="673">
        <v>252.44</v>
      </c>
      <c r="K1606" s="581">
        <f t="shared" si="288"/>
        <v>37866</v>
      </c>
      <c r="L1606" s="376"/>
      <c r="M1606" s="728"/>
      <c r="N1606" s="376"/>
      <c r="O1606" s="728"/>
      <c r="P1606" s="376"/>
      <c r="Q1606" s="728"/>
      <c r="R1606" s="330">
        <v>150</v>
      </c>
      <c r="S1606" s="728">
        <v>37866</v>
      </c>
      <c r="T1606" s="376"/>
      <c r="U1606" s="728"/>
      <c r="V1606" s="376"/>
      <c r="W1606" s="728"/>
      <c r="X1606" s="376"/>
      <c r="Y1606" s="728"/>
      <c r="Z1606" s="376"/>
      <c r="AA1606" s="728"/>
      <c r="AB1606" s="702"/>
      <c r="AC1606" s="728"/>
      <c r="AD1606" s="702"/>
      <c r="AE1606" s="728"/>
      <c r="AF1606" s="702"/>
      <c r="AG1606" s="728"/>
      <c r="AH1606" s="583"/>
      <c r="AI1606" s="674"/>
    </row>
    <row r="1607" spans="2:35" ht="45" customHeight="1">
      <c r="B1607" s="437"/>
      <c r="C1607" s="372" t="s">
        <v>3824</v>
      </c>
      <c r="D1607" s="372"/>
      <c r="E1607" s="925">
        <v>20</v>
      </c>
      <c r="F1607" s="373" t="s">
        <v>108</v>
      </c>
      <c r="G1607" s="373" t="s">
        <v>2609</v>
      </c>
      <c r="H1607" s="373"/>
      <c r="I1607" s="374" t="s">
        <v>2487</v>
      </c>
      <c r="J1607" s="673">
        <v>170.38</v>
      </c>
      <c r="K1607" s="581">
        <f t="shared" si="288"/>
        <v>3407.6</v>
      </c>
      <c r="L1607" s="376"/>
      <c r="M1607" s="673"/>
      <c r="N1607" s="376"/>
      <c r="O1607" s="728"/>
      <c r="P1607" s="376"/>
      <c r="Q1607" s="673"/>
      <c r="R1607" s="330">
        <v>20</v>
      </c>
      <c r="S1607" s="673">
        <v>3407.6</v>
      </c>
      <c r="T1607" s="376"/>
      <c r="U1607" s="673"/>
      <c r="V1607" s="376"/>
      <c r="W1607" s="673"/>
      <c r="X1607" s="376"/>
      <c r="Y1607" s="673"/>
      <c r="Z1607" s="376"/>
      <c r="AA1607" s="673"/>
      <c r="AB1607" s="376"/>
      <c r="AC1607" s="673"/>
      <c r="AD1607" s="376"/>
      <c r="AE1607" s="673"/>
      <c r="AF1607" s="376"/>
      <c r="AG1607" s="673"/>
      <c r="AH1607" s="583"/>
      <c r="AI1607" s="674"/>
    </row>
    <row r="1608" spans="2:35" ht="45" customHeight="1">
      <c r="B1608" s="437"/>
      <c r="C1608" s="372" t="s">
        <v>3825</v>
      </c>
      <c r="D1608" s="372"/>
      <c r="E1608" s="925">
        <v>100</v>
      </c>
      <c r="F1608" s="373" t="s">
        <v>108</v>
      </c>
      <c r="G1608" s="373" t="s">
        <v>2609</v>
      </c>
      <c r="H1608" s="373"/>
      <c r="I1608" s="374" t="s">
        <v>2487</v>
      </c>
      <c r="J1608" s="673">
        <v>789.26</v>
      </c>
      <c r="K1608" s="581">
        <f t="shared" si="288"/>
        <v>78926</v>
      </c>
      <c r="L1608" s="376"/>
      <c r="M1608" s="728"/>
      <c r="N1608" s="376"/>
      <c r="O1608" s="728"/>
      <c r="P1608" s="376"/>
      <c r="Q1608" s="728"/>
      <c r="R1608" s="330">
        <v>100</v>
      </c>
      <c r="S1608" s="728">
        <v>78926</v>
      </c>
      <c r="T1608" s="376"/>
      <c r="U1608" s="728"/>
      <c r="V1608" s="376"/>
      <c r="W1608" s="728"/>
      <c r="X1608" s="376"/>
      <c r="Y1608" s="728"/>
      <c r="Z1608" s="376"/>
      <c r="AA1608" s="728"/>
      <c r="AB1608" s="702"/>
      <c r="AC1608" s="728"/>
      <c r="AD1608" s="702"/>
      <c r="AE1608" s="728"/>
      <c r="AF1608" s="702"/>
      <c r="AG1608" s="728"/>
      <c r="AH1608" s="583"/>
      <c r="AI1608" s="674"/>
    </row>
    <row r="1609" spans="2:35" ht="56.25" customHeight="1">
      <c r="B1609" s="437"/>
      <c r="C1609" s="372" t="s">
        <v>3826</v>
      </c>
      <c r="D1609" s="372"/>
      <c r="E1609" s="925">
        <v>50</v>
      </c>
      <c r="F1609" s="373" t="s">
        <v>108</v>
      </c>
      <c r="G1609" s="373" t="s">
        <v>2609</v>
      </c>
      <c r="H1609" s="373"/>
      <c r="I1609" s="374" t="s">
        <v>2487</v>
      </c>
      <c r="J1609" s="673">
        <v>915</v>
      </c>
      <c r="K1609" s="581">
        <f t="shared" si="288"/>
        <v>45750</v>
      </c>
      <c r="L1609" s="376"/>
      <c r="M1609" s="728"/>
      <c r="N1609" s="376"/>
      <c r="O1609" s="728"/>
      <c r="P1609" s="376"/>
      <c r="Q1609" s="728"/>
      <c r="R1609" s="330">
        <v>50</v>
      </c>
      <c r="S1609" s="728">
        <v>45750</v>
      </c>
      <c r="T1609" s="376"/>
      <c r="U1609" s="728"/>
      <c r="V1609" s="376"/>
      <c r="W1609" s="728"/>
      <c r="X1609" s="376"/>
      <c r="Y1609" s="728"/>
      <c r="Z1609" s="376"/>
      <c r="AA1609" s="728"/>
      <c r="AB1609" s="702"/>
      <c r="AC1609" s="728"/>
      <c r="AD1609" s="702"/>
      <c r="AE1609" s="728"/>
      <c r="AF1609" s="702"/>
      <c r="AG1609" s="728"/>
      <c r="AH1609" s="583"/>
      <c r="AI1609" s="674"/>
    </row>
    <row r="1610" spans="2:35" ht="56.25" customHeight="1">
      <c r="B1610" s="437"/>
      <c r="C1610" s="372" t="s">
        <v>3827</v>
      </c>
      <c r="D1610" s="372"/>
      <c r="E1610" s="925">
        <v>60</v>
      </c>
      <c r="F1610" s="373" t="s">
        <v>108</v>
      </c>
      <c r="G1610" s="373" t="s">
        <v>2609</v>
      </c>
      <c r="H1610" s="373"/>
      <c r="I1610" s="374" t="s">
        <v>2487</v>
      </c>
      <c r="J1610" s="673">
        <v>2317.6799999999998</v>
      </c>
      <c r="K1610" s="581">
        <f t="shared" si="288"/>
        <v>139060.79999999999</v>
      </c>
      <c r="L1610" s="376"/>
      <c r="M1610" s="728"/>
      <c r="N1610" s="376"/>
      <c r="O1610" s="728"/>
      <c r="P1610" s="376"/>
      <c r="Q1610" s="728"/>
      <c r="R1610" s="330">
        <v>60</v>
      </c>
      <c r="S1610" s="728">
        <v>139060.79999999999</v>
      </c>
      <c r="T1610" s="376"/>
      <c r="U1610" s="728"/>
      <c r="V1610" s="376"/>
      <c r="W1610" s="728"/>
      <c r="X1610" s="376"/>
      <c r="Y1610" s="728"/>
      <c r="Z1610" s="376"/>
      <c r="AA1610" s="728"/>
      <c r="AB1610" s="702"/>
      <c r="AC1610" s="728"/>
      <c r="AD1610" s="702"/>
      <c r="AE1610" s="728"/>
      <c r="AF1610" s="702"/>
      <c r="AG1610" s="728"/>
      <c r="AH1610" s="583"/>
      <c r="AI1610" s="674"/>
    </row>
    <row r="1611" spans="2:35" ht="22.5" customHeight="1">
      <c r="B1611" s="437"/>
      <c r="C1611" s="372" t="s">
        <v>3828</v>
      </c>
      <c r="D1611" s="372"/>
      <c r="E1611" s="925">
        <v>100</v>
      </c>
      <c r="F1611" s="373" t="s">
        <v>3829</v>
      </c>
      <c r="G1611" s="373" t="s">
        <v>2609</v>
      </c>
      <c r="H1611" s="373"/>
      <c r="I1611" s="374" t="s">
        <v>2487</v>
      </c>
      <c r="J1611" s="673">
        <v>325.73</v>
      </c>
      <c r="K1611" s="581">
        <f t="shared" si="288"/>
        <v>32573</v>
      </c>
      <c r="L1611" s="376"/>
      <c r="M1611" s="728"/>
      <c r="N1611" s="376"/>
      <c r="O1611" s="728"/>
      <c r="P1611" s="376"/>
      <c r="Q1611" s="728"/>
      <c r="R1611" s="330">
        <v>100</v>
      </c>
      <c r="S1611" s="728">
        <v>32573</v>
      </c>
      <c r="T1611" s="376"/>
      <c r="U1611" s="728"/>
      <c r="V1611" s="376"/>
      <c r="W1611" s="728"/>
      <c r="X1611" s="376"/>
      <c r="Y1611" s="728"/>
      <c r="Z1611" s="376"/>
      <c r="AA1611" s="728"/>
      <c r="AB1611" s="702"/>
      <c r="AC1611" s="728"/>
      <c r="AD1611" s="702"/>
      <c r="AE1611" s="728"/>
      <c r="AF1611" s="702"/>
      <c r="AG1611" s="728"/>
      <c r="AH1611" s="583"/>
      <c r="AI1611" s="674"/>
    </row>
    <row r="1612" spans="2:35" ht="56.25" customHeight="1">
      <c r="B1612" s="437"/>
      <c r="C1612" s="372" t="s">
        <v>3830</v>
      </c>
      <c r="D1612" s="372"/>
      <c r="E1612" s="925">
        <v>8</v>
      </c>
      <c r="F1612" s="373" t="s">
        <v>108</v>
      </c>
      <c r="G1612" s="373" t="s">
        <v>2609</v>
      </c>
      <c r="H1612" s="373"/>
      <c r="I1612" s="374" t="s">
        <v>2487</v>
      </c>
      <c r="J1612" s="673">
        <v>6639.84</v>
      </c>
      <c r="K1612" s="581">
        <f t="shared" si="288"/>
        <v>53118.720000000001</v>
      </c>
      <c r="L1612" s="376"/>
      <c r="M1612" s="673"/>
      <c r="N1612" s="376"/>
      <c r="O1612" s="728"/>
      <c r="P1612" s="376"/>
      <c r="Q1612" s="728"/>
      <c r="R1612" s="330">
        <v>8</v>
      </c>
      <c r="S1612" s="728">
        <v>53118.720000000001</v>
      </c>
      <c r="T1612" s="376"/>
      <c r="U1612" s="728"/>
      <c r="V1612" s="376"/>
      <c r="W1612" s="728"/>
      <c r="X1612" s="376"/>
      <c r="Y1612" s="728"/>
      <c r="Z1612" s="376"/>
      <c r="AA1612" s="728"/>
      <c r="AB1612" s="702"/>
      <c r="AC1612" s="728"/>
      <c r="AD1612" s="702"/>
      <c r="AE1612" s="728"/>
      <c r="AF1612" s="702"/>
      <c r="AG1612" s="728"/>
      <c r="AH1612" s="583"/>
      <c r="AI1612" s="674"/>
    </row>
    <row r="1613" spans="2:35" ht="56.25" customHeight="1">
      <c r="B1613" s="437"/>
      <c r="C1613" s="372" t="s">
        <v>3831</v>
      </c>
      <c r="D1613" s="372"/>
      <c r="E1613" s="925">
        <v>15</v>
      </c>
      <c r="F1613" s="373" t="s">
        <v>108</v>
      </c>
      <c r="G1613" s="373" t="s">
        <v>2609</v>
      </c>
      <c r="H1613" s="373"/>
      <c r="I1613" s="374" t="s">
        <v>2487</v>
      </c>
      <c r="J1613" s="673">
        <v>1315.44</v>
      </c>
      <c r="K1613" s="581">
        <f t="shared" si="288"/>
        <v>19731.600000000002</v>
      </c>
      <c r="L1613" s="376"/>
      <c r="M1613" s="673"/>
      <c r="N1613" s="376"/>
      <c r="O1613" s="728"/>
      <c r="P1613" s="376"/>
      <c r="Q1613" s="728"/>
      <c r="R1613" s="330">
        <v>15</v>
      </c>
      <c r="S1613" s="728">
        <v>19731.600000000002</v>
      </c>
      <c r="T1613" s="376"/>
      <c r="U1613" s="728"/>
      <c r="V1613" s="376"/>
      <c r="W1613" s="728"/>
      <c r="X1613" s="376"/>
      <c r="Y1613" s="728"/>
      <c r="Z1613" s="376"/>
      <c r="AA1613" s="728"/>
      <c r="AB1613" s="702"/>
      <c r="AC1613" s="728"/>
      <c r="AD1613" s="702"/>
      <c r="AE1613" s="728"/>
      <c r="AF1613" s="702"/>
      <c r="AG1613" s="728"/>
      <c r="AH1613" s="583"/>
      <c r="AI1613" s="674"/>
    </row>
    <row r="1614" spans="2:35" ht="56.25" customHeight="1">
      <c r="B1614" s="437"/>
      <c r="C1614" s="372" t="s">
        <v>3832</v>
      </c>
      <c r="D1614" s="372"/>
      <c r="E1614" s="925">
        <v>1400</v>
      </c>
      <c r="F1614" s="373" t="s">
        <v>394</v>
      </c>
      <c r="G1614" s="373" t="s">
        <v>2609</v>
      </c>
      <c r="H1614" s="373"/>
      <c r="I1614" s="374" t="s">
        <v>2487</v>
      </c>
      <c r="J1614" s="673">
        <v>87.7</v>
      </c>
      <c r="K1614" s="581">
        <f t="shared" si="288"/>
        <v>122780</v>
      </c>
      <c r="L1614" s="376"/>
      <c r="M1614" s="728"/>
      <c r="N1614" s="376"/>
      <c r="O1614" s="728"/>
      <c r="P1614" s="376"/>
      <c r="Q1614" s="728"/>
      <c r="R1614" s="330">
        <v>1400</v>
      </c>
      <c r="S1614" s="728">
        <v>122780</v>
      </c>
      <c r="T1614" s="376"/>
      <c r="U1614" s="728"/>
      <c r="V1614" s="376"/>
      <c r="W1614" s="728"/>
      <c r="X1614" s="376"/>
      <c r="Y1614" s="728"/>
      <c r="Z1614" s="376"/>
      <c r="AA1614" s="728"/>
      <c r="AB1614" s="702"/>
      <c r="AC1614" s="728"/>
      <c r="AD1614" s="702"/>
      <c r="AE1614" s="728"/>
      <c r="AF1614" s="702"/>
      <c r="AG1614" s="728"/>
      <c r="AH1614" s="583"/>
      <c r="AI1614" s="674"/>
    </row>
    <row r="1615" spans="2:35" ht="67.5" customHeight="1">
      <c r="B1615" s="437"/>
      <c r="C1615" s="372" t="s">
        <v>3833</v>
      </c>
      <c r="D1615" s="372"/>
      <c r="E1615" s="925">
        <v>800</v>
      </c>
      <c r="F1615" s="373" t="s">
        <v>394</v>
      </c>
      <c r="G1615" s="373" t="s">
        <v>2609</v>
      </c>
      <c r="H1615" s="373"/>
      <c r="I1615" s="374" t="s">
        <v>2487</v>
      </c>
      <c r="J1615" s="673">
        <v>156.6</v>
      </c>
      <c r="K1615" s="581">
        <f t="shared" si="288"/>
        <v>125280</v>
      </c>
      <c r="L1615" s="376"/>
      <c r="M1615" s="728"/>
      <c r="N1615" s="376"/>
      <c r="O1615" s="728"/>
      <c r="P1615" s="376"/>
      <c r="Q1615" s="728"/>
      <c r="R1615" s="330">
        <v>800</v>
      </c>
      <c r="S1615" s="728">
        <v>125280</v>
      </c>
      <c r="T1615" s="376"/>
      <c r="U1615" s="728"/>
      <c r="V1615" s="376"/>
      <c r="W1615" s="728"/>
      <c r="X1615" s="376"/>
      <c r="Y1615" s="728"/>
      <c r="Z1615" s="376"/>
      <c r="AA1615" s="728"/>
      <c r="AB1615" s="702"/>
      <c r="AC1615" s="728"/>
      <c r="AD1615" s="702"/>
      <c r="AE1615" s="728"/>
      <c r="AF1615" s="702"/>
      <c r="AG1615" s="728"/>
      <c r="AH1615" s="583"/>
      <c r="AI1615" s="674"/>
    </row>
    <row r="1616" spans="2:35" ht="67.5" customHeight="1">
      <c r="B1616" s="437"/>
      <c r="C1616" s="372" t="s">
        <v>3834</v>
      </c>
      <c r="D1616" s="372"/>
      <c r="E1616" s="925">
        <v>400</v>
      </c>
      <c r="F1616" s="373" t="s">
        <v>394</v>
      </c>
      <c r="G1616" s="373" t="s">
        <v>2609</v>
      </c>
      <c r="H1616" s="373"/>
      <c r="I1616" s="374" t="s">
        <v>2487</v>
      </c>
      <c r="J1616" s="673">
        <v>156.6</v>
      </c>
      <c r="K1616" s="581">
        <f t="shared" si="288"/>
        <v>62640</v>
      </c>
      <c r="L1616" s="376"/>
      <c r="M1616" s="728"/>
      <c r="N1616" s="376"/>
      <c r="O1616" s="728"/>
      <c r="P1616" s="376"/>
      <c r="Q1616" s="728"/>
      <c r="R1616" s="330">
        <v>400</v>
      </c>
      <c r="S1616" s="728">
        <v>62640</v>
      </c>
      <c r="T1616" s="376"/>
      <c r="U1616" s="728"/>
      <c r="V1616" s="376"/>
      <c r="W1616" s="728"/>
      <c r="X1616" s="376"/>
      <c r="Y1616" s="728"/>
      <c r="Z1616" s="376"/>
      <c r="AA1616" s="728"/>
      <c r="AB1616" s="702"/>
      <c r="AC1616" s="728"/>
      <c r="AD1616" s="702"/>
      <c r="AE1616" s="728"/>
      <c r="AF1616" s="702"/>
      <c r="AG1616" s="728"/>
      <c r="AH1616" s="583"/>
      <c r="AI1616" s="674"/>
    </row>
    <row r="1617" spans="2:35" ht="67.5" customHeight="1">
      <c r="B1617" s="437"/>
      <c r="C1617" s="372" t="s">
        <v>3835</v>
      </c>
      <c r="D1617" s="372"/>
      <c r="E1617" s="925">
        <v>360</v>
      </c>
      <c r="F1617" s="373" t="s">
        <v>394</v>
      </c>
      <c r="G1617" s="373" t="s">
        <v>2609</v>
      </c>
      <c r="H1617" s="373"/>
      <c r="I1617" s="374" t="s">
        <v>2487</v>
      </c>
      <c r="J1617" s="673">
        <v>331.99</v>
      </c>
      <c r="K1617" s="581">
        <f t="shared" si="288"/>
        <v>119516.40000000001</v>
      </c>
      <c r="L1617" s="376"/>
      <c r="M1617" s="728"/>
      <c r="N1617" s="376"/>
      <c r="O1617" s="728"/>
      <c r="P1617" s="376"/>
      <c r="Q1617" s="728"/>
      <c r="R1617" s="330">
        <v>360</v>
      </c>
      <c r="S1617" s="728">
        <v>119516.40000000001</v>
      </c>
      <c r="T1617" s="376"/>
      <c r="U1617" s="728"/>
      <c r="V1617" s="376"/>
      <c r="W1617" s="728"/>
      <c r="X1617" s="376"/>
      <c r="Y1617" s="728"/>
      <c r="Z1617" s="376"/>
      <c r="AA1617" s="728"/>
      <c r="AB1617" s="702"/>
      <c r="AC1617" s="728"/>
      <c r="AD1617" s="702"/>
      <c r="AE1617" s="728"/>
      <c r="AF1617" s="702"/>
      <c r="AG1617" s="728"/>
      <c r="AH1617" s="583"/>
      <c r="AI1617" s="674"/>
    </row>
    <row r="1618" spans="2:35" ht="56.25" customHeight="1">
      <c r="B1618" s="437"/>
      <c r="C1618" s="372" t="s">
        <v>3836</v>
      </c>
      <c r="D1618" s="372"/>
      <c r="E1618" s="925">
        <v>120</v>
      </c>
      <c r="F1618" s="373" t="s">
        <v>394</v>
      </c>
      <c r="G1618" s="373" t="s">
        <v>2609</v>
      </c>
      <c r="H1618" s="373"/>
      <c r="I1618" s="374" t="s">
        <v>2487</v>
      </c>
      <c r="J1618" s="673">
        <v>268.10000000000002</v>
      </c>
      <c r="K1618" s="581">
        <f t="shared" si="288"/>
        <v>32172.000000000004</v>
      </c>
      <c r="L1618" s="376"/>
      <c r="M1618" s="728"/>
      <c r="N1618" s="376"/>
      <c r="O1618" s="728"/>
      <c r="P1618" s="376"/>
      <c r="Q1618" s="728"/>
      <c r="R1618" s="330">
        <v>120</v>
      </c>
      <c r="S1618" s="728">
        <v>32172.000000000004</v>
      </c>
      <c r="T1618" s="376"/>
      <c r="U1618" s="728"/>
      <c r="V1618" s="376"/>
      <c r="W1618" s="728"/>
      <c r="X1618" s="376"/>
      <c r="Y1618" s="728"/>
      <c r="Z1618" s="376"/>
      <c r="AA1618" s="728"/>
      <c r="AB1618" s="702"/>
      <c r="AC1618" s="728"/>
      <c r="AD1618" s="702"/>
      <c r="AE1618" s="728"/>
      <c r="AF1618" s="702"/>
      <c r="AG1618" s="728"/>
      <c r="AH1618" s="583"/>
      <c r="AI1618" s="674"/>
    </row>
    <row r="1619" spans="2:35" ht="56.25" customHeight="1">
      <c r="B1619" s="437"/>
      <c r="C1619" s="372" t="s">
        <v>3837</v>
      </c>
      <c r="D1619" s="372"/>
      <c r="E1619" s="925">
        <v>120</v>
      </c>
      <c r="F1619" s="373" t="s">
        <v>394</v>
      </c>
      <c r="G1619" s="373" t="s">
        <v>2609</v>
      </c>
      <c r="H1619" s="373"/>
      <c r="I1619" s="374" t="s">
        <v>2487</v>
      </c>
      <c r="J1619" s="673">
        <v>236.78</v>
      </c>
      <c r="K1619" s="581">
        <f t="shared" si="288"/>
        <v>28413.599999999999</v>
      </c>
      <c r="L1619" s="376"/>
      <c r="M1619" s="728"/>
      <c r="N1619" s="376"/>
      <c r="O1619" s="728"/>
      <c r="P1619" s="376"/>
      <c r="Q1619" s="728"/>
      <c r="R1619" s="330">
        <v>120</v>
      </c>
      <c r="S1619" s="728">
        <v>28413.599999999999</v>
      </c>
      <c r="T1619" s="376"/>
      <c r="U1619" s="728"/>
      <c r="V1619" s="376"/>
      <c r="W1619" s="728"/>
      <c r="X1619" s="376"/>
      <c r="Y1619" s="728"/>
      <c r="Z1619" s="376"/>
      <c r="AA1619" s="728"/>
      <c r="AB1619" s="702"/>
      <c r="AC1619" s="728"/>
      <c r="AD1619" s="702"/>
      <c r="AE1619" s="728"/>
      <c r="AF1619" s="702"/>
      <c r="AG1619" s="728"/>
      <c r="AH1619" s="583"/>
      <c r="AI1619" s="674"/>
    </row>
    <row r="1620" spans="2:35">
      <c r="B1620" s="437"/>
      <c r="C1620" s="372" t="s">
        <v>3838</v>
      </c>
      <c r="D1620" s="372"/>
      <c r="E1620" s="925">
        <v>10</v>
      </c>
      <c r="F1620" s="373" t="s">
        <v>108</v>
      </c>
      <c r="G1620" s="373" t="s">
        <v>2609</v>
      </c>
      <c r="H1620" s="373"/>
      <c r="I1620" s="374" t="s">
        <v>2487</v>
      </c>
      <c r="J1620" s="673">
        <v>62676.77</v>
      </c>
      <c r="K1620" s="581">
        <f t="shared" si="288"/>
        <v>626767.69999999995</v>
      </c>
      <c r="L1620" s="376"/>
      <c r="M1620" s="673"/>
      <c r="N1620" s="376"/>
      <c r="O1620" s="728"/>
      <c r="P1620" s="376"/>
      <c r="Q1620" s="673"/>
      <c r="R1620" s="330">
        <v>10</v>
      </c>
      <c r="S1620" s="673">
        <v>626767.69999999995</v>
      </c>
      <c r="T1620" s="376"/>
      <c r="U1620" s="673"/>
      <c r="V1620" s="376"/>
      <c r="W1620" s="673"/>
      <c r="X1620" s="376"/>
      <c r="Y1620" s="673"/>
      <c r="Z1620" s="376"/>
      <c r="AA1620" s="673"/>
      <c r="AB1620" s="376"/>
      <c r="AC1620" s="673"/>
      <c r="AD1620" s="376"/>
      <c r="AE1620" s="673"/>
      <c r="AF1620" s="376"/>
      <c r="AG1620" s="673"/>
      <c r="AH1620" s="583"/>
      <c r="AI1620" s="674"/>
    </row>
    <row r="1621" spans="2:35" ht="33.75" customHeight="1">
      <c r="B1621" s="437"/>
      <c r="C1621" s="372" t="s">
        <v>3839</v>
      </c>
      <c r="D1621" s="372"/>
      <c r="E1621" s="925">
        <v>300</v>
      </c>
      <c r="F1621" s="373" t="s">
        <v>108</v>
      </c>
      <c r="G1621" s="373" t="s">
        <v>2609</v>
      </c>
      <c r="H1621" s="373"/>
      <c r="I1621" s="374" t="s">
        <v>2487</v>
      </c>
      <c r="J1621" s="673">
        <v>5950.8</v>
      </c>
      <c r="K1621" s="581">
        <f t="shared" si="288"/>
        <v>1785240</v>
      </c>
      <c r="L1621" s="376"/>
      <c r="M1621" s="728"/>
      <c r="N1621" s="376"/>
      <c r="O1621" s="728"/>
      <c r="P1621" s="702"/>
      <c r="Q1621" s="728"/>
      <c r="R1621" s="330">
        <v>300</v>
      </c>
      <c r="S1621" s="728">
        <v>1785240</v>
      </c>
      <c r="T1621" s="702"/>
      <c r="U1621" s="728"/>
      <c r="V1621" s="376"/>
      <c r="W1621" s="728"/>
      <c r="X1621" s="702"/>
      <c r="Y1621" s="728"/>
      <c r="Z1621" s="702"/>
      <c r="AA1621" s="728"/>
      <c r="AB1621" s="702"/>
      <c r="AC1621" s="728"/>
      <c r="AD1621" s="702"/>
      <c r="AE1621" s="728"/>
      <c r="AF1621" s="702"/>
      <c r="AG1621" s="728"/>
      <c r="AH1621" s="583"/>
      <c r="AI1621" s="674"/>
    </row>
    <row r="1622" spans="2:35" ht="45" customHeight="1">
      <c r="B1622" s="437"/>
      <c r="C1622" s="372" t="s">
        <v>3840</v>
      </c>
      <c r="D1622" s="372"/>
      <c r="E1622" s="925">
        <v>10</v>
      </c>
      <c r="F1622" s="373" t="s">
        <v>108</v>
      </c>
      <c r="G1622" s="373" t="s">
        <v>2609</v>
      </c>
      <c r="H1622" s="373"/>
      <c r="I1622" s="374" t="s">
        <v>2487</v>
      </c>
      <c r="J1622" s="673">
        <v>2718.35</v>
      </c>
      <c r="K1622" s="581">
        <f t="shared" si="288"/>
        <v>27183.5</v>
      </c>
      <c r="L1622" s="376"/>
      <c r="M1622" s="728"/>
      <c r="N1622" s="376"/>
      <c r="O1622" s="728"/>
      <c r="P1622" s="376"/>
      <c r="Q1622" s="728"/>
      <c r="R1622" s="330">
        <v>10</v>
      </c>
      <c r="S1622" s="728">
        <v>27183.5</v>
      </c>
      <c r="T1622" s="376"/>
      <c r="U1622" s="728"/>
      <c r="V1622" s="376"/>
      <c r="W1622" s="728"/>
      <c r="X1622" s="376"/>
      <c r="Y1622" s="728"/>
      <c r="Z1622" s="376"/>
      <c r="AA1622" s="728"/>
      <c r="AB1622" s="702"/>
      <c r="AC1622" s="728"/>
      <c r="AD1622" s="702"/>
      <c r="AE1622" s="728"/>
      <c r="AF1622" s="702"/>
      <c r="AG1622" s="728"/>
      <c r="AH1622" s="583"/>
      <c r="AI1622" s="674"/>
    </row>
    <row r="1623" spans="2:35" ht="45" customHeight="1">
      <c r="B1623" s="437"/>
      <c r="C1623" s="372" t="s">
        <v>3841</v>
      </c>
      <c r="D1623" s="372"/>
      <c r="E1623" s="925">
        <v>300</v>
      </c>
      <c r="F1623" s="373" t="s">
        <v>108</v>
      </c>
      <c r="G1623" s="373" t="s">
        <v>2609</v>
      </c>
      <c r="H1623" s="373"/>
      <c r="I1623" s="374" t="s">
        <v>2487</v>
      </c>
      <c r="J1623" s="673">
        <v>512.4</v>
      </c>
      <c r="K1623" s="581">
        <f t="shared" si="288"/>
        <v>153720</v>
      </c>
      <c r="L1623" s="376"/>
      <c r="M1623" s="728"/>
      <c r="N1623" s="376"/>
      <c r="O1623" s="728"/>
      <c r="P1623" s="376"/>
      <c r="Q1623" s="728"/>
      <c r="R1623" s="330">
        <v>300</v>
      </c>
      <c r="S1623" s="728">
        <v>153720</v>
      </c>
      <c r="T1623" s="376"/>
      <c r="U1623" s="728"/>
      <c r="V1623" s="376"/>
      <c r="W1623" s="728"/>
      <c r="X1623" s="376"/>
      <c r="Y1623" s="728"/>
      <c r="Z1623" s="376"/>
      <c r="AA1623" s="728"/>
      <c r="AB1623" s="702"/>
      <c r="AC1623" s="728"/>
      <c r="AD1623" s="702"/>
      <c r="AE1623" s="728"/>
      <c r="AF1623" s="702"/>
      <c r="AG1623" s="728"/>
      <c r="AH1623" s="583"/>
      <c r="AI1623" s="674"/>
    </row>
    <row r="1624" spans="2:35" ht="56.25" customHeight="1">
      <c r="B1624" s="437"/>
      <c r="C1624" s="372" t="s">
        <v>3842</v>
      </c>
      <c r="D1624" s="372"/>
      <c r="E1624" s="925">
        <v>1</v>
      </c>
      <c r="F1624" s="373"/>
      <c r="G1624" s="373" t="s">
        <v>2609</v>
      </c>
      <c r="H1624" s="373"/>
      <c r="I1624" s="374" t="s">
        <v>2487</v>
      </c>
      <c r="J1624" s="673">
        <v>421140.99</v>
      </c>
      <c r="K1624" s="581">
        <f t="shared" si="288"/>
        <v>421140.99</v>
      </c>
      <c r="L1624" s="376"/>
      <c r="M1624" s="728"/>
      <c r="N1624" s="376">
        <v>1</v>
      </c>
      <c r="O1624" s="728">
        <v>42114.1</v>
      </c>
      <c r="P1624" s="376"/>
      <c r="Q1624" s="728">
        <v>42114.1</v>
      </c>
      <c r="R1624" s="376"/>
      <c r="S1624" s="728">
        <v>42114.1</v>
      </c>
      <c r="T1624" s="376"/>
      <c r="U1624" s="728">
        <v>42114.1</v>
      </c>
      <c r="V1624" s="376"/>
      <c r="W1624" s="728">
        <v>42114.1</v>
      </c>
      <c r="X1624" s="376"/>
      <c r="Y1624" s="728">
        <v>42114.1</v>
      </c>
      <c r="Z1624" s="376"/>
      <c r="AA1624" s="728">
        <v>42114.1</v>
      </c>
      <c r="AB1624" s="702"/>
      <c r="AC1624" s="728">
        <v>42114.1</v>
      </c>
      <c r="AD1624" s="702"/>
      <c r="AE1624" s="728">
        <v>42114.1</v>
      </c>
      <c r="AF1624" s="702"/>
      <c r="AG1624" s="728">
        <v>42114.09</v>
      </c>
      <c r="AH1624" s="583"/>
      <c r="AI1624" s="674"/>
    </row>
    <row r="1625" spans="2:35">
      <c r="B1625" s="731"/>
      <c r="C1625" s="660"/>
      <c r="D1625" s="360"/>
      <c r="E1625" s="925"/>
      <c r="F1625" s="360"/>
      <c r="G1625" s="360"/>
      <c r="H1625" s="360"/>
      <c r="I1625" s="325"/>
      <c r="J1625" s="599"/>
      <c r="K1625" s="326"/>
      <c r="L1625" s="602"/>
      <c r="M1625" s="603"/>
      <c r="N1625" s="376"/>
      <c r="O1625" s="241"/>
      <c r="P1625" s="548"/>
      <c r="Q1625" s="241"/>
      <c r="R1625" s="548"/>
      <c r="S1625" s="241"/>
      <c r="T1625" s="548"/>
      <c r="U1625" s="241"/>
      <c r="V1625" s="548"/>
      <c r="W1625" s="241"/>
      <c r="X1625" s="548"/>
      <c r="Y1625" s="241"/>
      <c r="Z1625" s="548"/>
      <c r="AA1625" s="241"/>
      <c r="AB1625" s="548"/>
      <c r="AC1625" s="241"/>
      <c r="AD1625" s="548"/>
      <c r="AE1625" s="241"/>
      <c r="AF1625" s="548"/>
      <c r="AG1625" s="241"/>
      <c r="AH1625" s="548"/>
      <c r="AI1625" s="241"/>
    </row>
    <row r="1626" spans="2:35">
      <c r="B1626" s="731"/>
      <c r="C1626" s="454"/>
      <c r="D1626" s="328"/>
      <c r="E1626" s="925"/>
      <c r="F1626" s="328"/>
      <c r="G1626" s="328"/>
      <c r="H1626" s="328"/>
      <c r="I1626" s="325"/>
      <c r="J1626" s="325"/>
      <c r="K1626" s="326"/>
      <c r="L1626" s="376"/>
      <c r="M1626" s="599"/>
      <c r="N1626" s="376"/>
      <c r="O1626" s="241"/>
      <c r="P1626" s="548"/>
      <c r="Q1626" s="241"/>
      <c r="R1626" s="548"/>
      <c r="S1626" s="241"/>
      <c r="T1626" s="548"/>
      <c r="U1626" s="241"/>
      <c r="V1626" s="548"/>
      <c r="W1626" s="241"/>
      <c r="X1626" s="548"/>
      <c r="Y1626" s="241"/>
      <c r="Z1626" s="548"/>
      <c r="AA1626" s="241"/>
      <c r="AB1626" s="548"/>
      <c r="AC1626" s="241"/>
      <c r="AD1626" s="548"/>
      <c r="AE1626" s="241"/>
      <c r="AF1626" s="548"/>
      <c r="AG1626" s="241"/>
      <c r="AH1626" s="548"/>
      <c r="AI1626" s="241"/>
    </row>
    <row r="1627" spans="2:35">
      <c r="B1627" s="120">
        <v>44104</v>
      </c>
      <c r="C1627" s="432" t="s">
        <v>3843</v>
      </c>
      <c r="D1627" s="336"/>
      <c r="E1627" s="917">
        <f>SUM(E1628:E1629)</f>
        <v>280</v>
      </c>
      <c r="F1627" s="336"/>
      <c r="G1627" s="336"/>
      <c r="H1627" s="336"/>
      <c r="I1627" s="324"/>
      <c r="J1627" s="325"/>
      <c r="K1627" s="326">
        <f>SUM(K1628:K1629)</f>
        <v>720000</v>
      </c>
      <c r="L1627" s="323">
        <f t="shared" ref="L1627:AI1627" si="289">SUM(L1628:L1629)</f>
        <v>0</v>
      </c>
      <c r="M1627" s="324">
        <f t="shared" si="289"/>
        <v>0</v>
      </c>
      <c r="N1627" s="323">
        <f t="shared" si="289"/>
        <v>0</v>
      </c>
      <c r="O1627" s="324">
        <f t="shared" si="289"/>
        <v>0</v>
      </c>
      <c r="P1627" s="323">
        <f t="shared" si="289"/>
        <v>0</v>
      </c>
      <c r="Q1627" s="324">
        <f t="shared" si="289"/>
        <v>0</v>
      </c>
      <c r="R1627" s="323">
        <f t="shared" si="289"/>
        <v>0</v>
      </c>
      <c r="S1627" s="324">
        <f t="shared" si="289"/>
        <v>0</v>
      </c>
      <c r="T1627" s="323">
        <f t="shared" si="289"/>
        <v>0</v>
      </c>
      <c r="U1627" s="324">
        <f t="shared" si="289"/>
        <v>0</v>
      </c>
      <c r="V1627" s="323">
        <f t="shared" si="289"/>
        <v>0</v>
      </c>
      <c r="W1627" s="324">
        <f t="shared" si="289"/>
        <v>0</v>
      </c>
      <c r="X1627" s="323">
        <f t="shared" si="289"/>
        <v>120</v>
      </c>
      <c r="Y1627" s="324">
        <f t="shared" si="289"/>
        <v>240000</v>
      </c>
      <c r="Z1627" s="323">
        <f t="shared" si="289"/>
        <v>20</v>
      </c>
      <c r="AA1627" s="324">
        <f t="shared" si="289"/>
        <v>120000</v>
      </c>
      <c r="AB1627" s="323">
        <f t="shared" si="289"/>
        <v>0</v>
      </c>
      <c r="AC1627" s="324">
        <f t="shared" si="289"/>
        <v>0</v>
      </c>
      <c r="AD1627" s="323">
        <f t="shared" si="289"/>
        <v>120</v>
      </c>
      <c r="AE1627" s="324">
        <f t="shared" si="289"/>
        <v>240000</v>
      </c>
      <c r="AF1627" s="323">
        <f t="shared" si="289"/>
        <v>20</v>
      </c>
      <c r="AG1627" s="324">
        <f t="shared" si="289"/>
        <v>120000</v>
      </c>
      <c r="AH1627" s="323">
        <f t="shared" si="289"/>
        <v>0</v>
      </c>
      <c r="AI1627" s="324">
        <f t="shared" si="289"/>
        <v>0</v>
      </c>
    </row>
    <row r="1628" spans="2:35">
      <c r="B1628" s="437"/>
      <c r="C1628" s="485" t="s">
        <v>3844</v>
      </c>
      <c r="D1628" s="637"/>
      <c r="E1628" s="937">
        <v>40</v>
      </c>
      <c r="F1628" s="732" t="s">
        <v>3845</v>
      </c>
      <c r="G1628" s="550" t="s">
        <v>2663</v>
      </c>
      <c r="H1628" s="670"/>
      <c r="I1628" s="402" t="s">
        <v>2487</v>
      </c>
      <c r="J1628" s="733">
        <v>6000</v>
      </c>
      <c r="K1628" s="326">
        <f>J1628*E1628</f>
        <v>240000</v>
      </c>
      <c r="L1628" s="339"/>
      <c r="M1628" s="551"/>
      <c r="N1628" s="339"/>
      <c r="O1628" s="551"/>
      <c r="P1628" s="341"/>
      <c r="Q1628" s="551"/>
      <c r="R1628" s="341"/>
      <c r="S1628" s="551"/>
      <c r="T1628" s="341"/>
      <c r="U1628" s="551"/>
      <c r="V1628" s="341"/>
      <c r="W1628" s="551"/>
      <c r="X1628" s="341"/>
      <c r="Y1628" s="551"/>
      <c r="Z1628" s="341">
        <v>20</v>
      </c>
      <c r="AA1628" s="551">
        <v>120000</v>
      </c>
      <c r="AB1628" s="341"/>
      <c r="AC1628" s="551"/>
      <c r="AD1628" s="341"/>
      <c r="AE1628" s="551"/>
      <c r="AF1628" s="341">
        <v>20</v>
      </c>
      <c r="AG1628" s="551">
        <v>120000</v>
      </c>
      <c r="AH1628" s="341"/>
      <c r="AI1628" s="551"/>
    </row>
    <row r="1629" spans="2:35" ht="22.5">
      <c r="B1629" s="437"/>
      <c r="C1629" s="433" t="s">
        <v>3846</v>
      </c>
      <c r="D1629" s="350"/>
      <c r="E1629" s="925">
        <v>240</v>
      </c>
      <c r="F1629" s="350" t="s">
        <v>3847</v>
      </c>
      <c r="G1629" s="350" t="s">
        <v>2540</v>
      </c>
      <c r="H1629" s="350"/>
      <c r="I1629" s="352" t="s">
        <v>2487</v>
      </c>
      <c r="J1629" s="613">
        <v>2000</v>
      </c>
      <c r="K1629" s="326">
        <f>J1629*E1629</f>
        <v>480000</v>
      </c>
      <c r="L1629" s="376"/>
      <c r="M1629" s="613"/>
      <c r="N1629" s="376"/>
      <c r="O1629" s="614"/>
      <c r="P1629" s="548"/>
      <c r="Q1629" s="614"/>
      <c r="R1629" s="548"/>
      <c r="S1629" s="614"/>
      <c r="T1629" s="548"/>
      <c r="U1629" s="614"/>
      <c r="V1629" s="548"/>
      <c r="W1629" s="614"/>
      <c r="X1629" s="548">
        <v>120</v>
      </c>
      <c r="Y1629" s="614">
        <v>240000</v>
      </c>
      <c r="Z1629" s="548"/>
      <c r="AA1629" s="614"/>
      <c r="AB1629" s="548"/>
      <c r="AC1629" s="614"/>
      <c r="AD1629" s="548">
        <v>120</v>
      </c>
      <c r="AE1629" s="614">
        <v>240000</v>
      </c>
      <c r="AF1629" s="548"/>
      <c r="AG1629" s="614"/>
      <c r="AH1629" s="548"/>
      <c r="AI1629" s="614"/>
    </row>
    <row r="1630" spans="2:35">
      <c r="B1630" s="608"/>
      <c r="C1630" s="381" t="s">
        <v>2756</v>
      </c>
      <c r="D1630" s="328"/>
      <c r="E1630" s="925"/>
      <c r="F1630" s="328"/>
      <c r="G1630" s="328"/>
      <c r="H1630" s="277"/>
      <c r="I1630" s="325"/>
      <c r="J1630" s="599"/>
      <c r="K1630" s="326"/>
      <c r="L1630" s="376"/>
      <c r="M1630" s="599"/>
      <c r="N1630" s="376"/>
      <c r="O1630" s="241"/>
      <c r="P1630" s="376"/>
      <c r="Q1630" s="599"/>
      <c r="R1630" s="548"/>
      <c r="S1630" s="241"/>
      <c r="T1630" s="376"/>
      <c r="U1630" s="599"/>
      <c r="V1630" s="548"/>
      <c r="W1630" s="241"/>
      <c r="X1630" s="548"/>
      <c r="Y1630" s="241"/>
      <c r="Z1630" s="548"/>
      <c r="AA1630" s="241"/>
      <c r="AB1630" s="548"/>
      <c r="AC1630" s="241"/>
      <c r="AD1630" s="548"/>
      <c r="AE1630" s="241"/>
      <c r="AF1630" s="548"/>
      <c r="AG1630" s="241"/>
      <c r="AH1630" s="548"/>
      <c r="AI1630" s="241"/>
    </row>
    <row r="1631" spans="2:35">
      <c r="B1631" s="243">
        <v>5000</v>
      </c>
      <c r="C1631" s="322" t="s">
        <v>2008</v>
      </c>
      <c r="D1631" s="328"/>
      <c r="E1631" s="917">
        <f>+E1633+E1676+E1695+E1681+E1706</f>
        <v>93</v>
      </c>
      <c r="F1631" s="328"/>
      <c r="G1631" s="328"/>
      <c r="H1631" s="277"/>
      <c r="I1631" s="325"/>
      <c r="J1631" s="599"/>
      <c r="K1631" s="326">
        <f t="shared" ref="K1631:AI1631" si="290">+K1633+K1676+K1695+K1681+K1706</f>
        <v>2005726.686</v>
      </c>
      <c r="L1631" s="323">
        <f t="shared" si="290"/>
        <v>0</v>
      </c>
      <c r="M1631" s="324">
        <f t="shared" si="290"/>
        <v>0</v>
      </c>
      <c r="N1631" s="323">
        <f t="shared" si="290"/>
        <v>0</v>
      </c>
      <c r="O1631" s="324">
        <f t="shared" si="290"/>
        <v>0</v>
      </c>
      <c r="P1631" s="323">
        <f t="shared" si="290"/>
        <v>0</v>
      </c>
      <c r="Q1631" s="324">
        <f t="shared" si="290"/>
        <v>0</v>
      </c>
      <c r="R1631" s="323">
        <f t="shared" si="290"/>
        <v>56</v>
      </c>
      <c r="S1631" s="324">
        <f t="shared" si="290"/>
        <v>935156</v>
      </c>
      <c r="T1631" s="323">
        <f t="shared" si="290"/>
        <v>10</v>
      </c>
      <c r="U1631" s="324">
        <f t="shared" si="290"/>
        <v>54413</v>
      </c>
      <c r="V1631" s="323">
        <f t="shared" si="290"/>
        <v>0</v>
      </c>
      <c r="W1631" s="324">
        <f t="shared" si="290"/>
        <v>0</v>
      </c>
      <c r="X1631" s="323">
        <f t="shared" si="290"/>
        <v>27</v>
      </c>
      <c r="Y1631" s="324">
        <f t="shared" si="290"/>
        <v>1016157.6864</v>
      </c>
      <c r="Z1631" s="323">
        <f t="shared" si="290"/>
        <v>0</v>
      </c>
      <c r="AA1631" s="324">
        <f t="shared" si="290"/>
        <v>0</v>
      </c>
      <c r="AB1631" s="323">
        <f t="shared" si="290"/>
        <v>0</v>
      </c>
      <c r="AC1631" s="324">
        <f t="shared" si="290"/>
        <v>0</v>
      </c>
      <c r="AD1631" s="323">
        <f t="shared" si="290"/>
        <v>0</v>
      </c>
      <c r="AE1631" s="324">
        <f t="shared" si="290"/>
        <v>0</v>
      </c>
      <c r="AF1631" s="323">
        <f t="shared" si="290"/>
        <v>0</v>
      </c>
      <c r="AG1631" s="324">
        <f t="shared" si="290"/>
        <v>0</v>
      </c>
      <c r="AH1631" s="323">
        <f t="shared" si="290"/>
        <v>0</v>
      </c>
      <c r="AI1631" s="324">
        <f t="shared" si="290"/>
        <v>0</v>
      </c>
    </row>
    <row r="1632" spans="2:35">
      <c r="B1632" s="608"/>
      <c r="C1632" s="381" t="s">
        <v>2756</v>
      </c>
      <c r="D1632" s="328"/>
      <c r="E1632" s="917"/>
      <c r="F1632" s="328"/>
      <c r="G1632" s="328"/>
      <c r="H1632" s="277"/>
      <c r="I1632" s="325"/>
      <c r="J1632" s="599"/>
      <c r="K1632" s="326"/>
      <c r="L1632" s="323"/>
      <c r="M1632" s="324"/>
      <c r="N1632" s="323"/>
      <c r="O1632" s="324"/>
      <c r="P1632" s="323"/>
      <c r="Q1632" s="324"/>
      <c r="R1632" s="323"/>
      <c r="S1632" s="324"/>
      <c r="T1632" s="323"/>
      <c r="U1632" s="324"/>
      <c r="V1632" s="323"/>
      <c r="W1632" s="324"/>
      <c r="X1632" s="323"/>
      <c r="Y1632" s="324"/>
      <c r="Z1632" s="323"/>
      <c r="AA1632" s="324"/>
      <c r="AB1632" s="323"/>
      <c r="AC1632" s="324"/>
      <c r="AD1632" s="323"/>
      <c r="AE1632" s="324"/>
      <c r="AF1632" s="323"/>
      <c r="AG1632" s="324"/>
      <c r="AH1632" s="323"/>
      <c r="AI1632" s="324"/>
    </row>
    <row r="1633" spans="2:35">
      <c r="B1633" s="243">
        <v>5100</v>
      </c>
      <c r="C1633" s="322" t="s">
        <v>3848</v>
      </c>
      <c r="D1633" s="120"/>
      <c r="E1633" s="917">
        <f>+E1634+E1649+E1654+E1662</f>
        <v>72</v>
      </c>
      <c r="F1633" s="120"/>
      <c r="G1633" s="120"/>
      <c r="H1633" s="327"/>
      <c r="I1633" s="324"/>
      <c r="J1633" s="599"/>
      <c r="K1633" s="326">
        <f t="shared" ref="K1633:AI1633" si="291">+K1634+K1649+K1654+K1662</f>
        <v>368389.33959999995</v>
      </c>
      <c r="L1633" s="323">
        <f t="shared" si="291"/>
        <v>0</v>
      </c>
      <c r="M1633" s="324">
        <f t="shared" si="291"/>
        <v>0</v>
      </c>
      <c r="N1633" s="323">
        <f t="shared" si="291"/>
        <v>0</v>
      </c>
      <c r="O1633" s="324">
        <f t="shared" si="291"/>
        <v>0</v>
      </c>
      <c r="P1633" s="323">
        <f t="shared" si="291"/>
        <v>0</v>
      </c>
      <c r="Q1633" s="324">
        <f t="shared" si="291"/>
        <v>0</v>
      </c>
      <c r="R1633" s="323">
        <f t="shared" si="291"/>
        <v>54</v>
      </c>
      <c r="S1633" s="324">
        <f t="shared" si="291"/>
        <v>230956</v>
      </c>
      <c r="T1633" s="323">
        <f t="shared" si="291"/>
        <v>10</v>
      </c>
      <c r="U1633" s="324">
        <f t="shared" si="291"/>
        <v>54413</v>
      </c>
      <c r="V1633" s="323">
        <f t="shared" si="291"/>
        <v>0</v>
      </c>
      <c r="W1633" s="324">
        <f t="shared" si="291"/>
        <v>0</v>
      </c>
      <c r="X1633" s="323">
        <f t="shared" si="291"/>
        <v>8</v>
      </c>
      <c r="Y1633" s="324">
        <f t="shared" si="291"/>
        <v>83020.34</v>
      </c>
      <c r="Z1633" s="323">
        <f t="shared" si="291"/>
        <v>0</v>
      </c>
      <c r="AA1633" s="324">
        <f t="shared" si="291"/>
        <v>0</v>
      </c>
      <c r="AB1633" s="323">
        <f t="shared" si="291"/>
        <v>0</v>
      </c>
      <c r="AC1633" s="324">
        <f t="shared" si="291"/>
        <v>0</v>
      </c>
      <c r="AD1633" s="323">
        <f t="shared" si="291"/>
        <v>0</v>
      </c>
      <c r="AE1633" s="324">
        <f t="shared" si="291"/>
        <v>0</v>
      </c>
      <c r="AF1633" s="323">
        <f t="shared" si="291"/>
        <v>0</v>
      </c>
      <c r="AG1633" s="324">
        <f t="shared" si="291"/>
        <v>0</v>
      </c>
      <c r="AH1633" s="323">
        <f t="shared" si="291"/>
        <v>0</v>
      </c>
      <c r="AI1633" s="324">
        <f t="shared" si="291"/>
        <v>0</v>
      </c>
    </row>
    <row r="1634" spans="2:35">
      <c r="B1634" s="243">
        <v>511</v>
      </c>
      <c r="C1634" s="322" t="s">
        <v>3849</v>
      </c>
      <c r="D1634" s="120"/>
      <c r="E1634" s="917">
        <f>+E1638+E1635</f>
        <v>42</v>
      </c>
      <c r="F1634" s="120"/>
      <c r="G1634" s="120"/>
      <c r="H1634" s="327"/>
      <c r="I1634" s="324"/>
      <c r="J1634" s="599"/>
      <c r="K1634" s="326">
        <f>+K1635+K1638</f>
        <v>94193</v>
      </c>
      <c r="L1634" s="323">
        <f t="shared" ref="L1634:AI1634" si="292">+L1635+L1638</f>
        <v>0</v>
      </c>
      <c r="M1634" s="324">
        <f t="shared" si="292"/>
        <v>0</v>
      </c>
      <c r="N1634" s="323">
        <f t="shared" si="292"/>
        <v>0</v>
      </c>
      <c r="O1634" s="324">
        <f t="shared" si="292"/>
        <v>0</v>
      </c>
      <c r="P1634" s="323">
        <f t="shared" si="292"/>
        <v>0</v>
      </c>
      <c r="Q1634" s="324">
        <f t="shared" si="292"/>
        <v>0</v>
      </c>
      <c r="R1634" s="323">
        <f t="shared" si="292"/>
        <v>42</v>
      </c>
      <c r="S1634" s="324">
        <f t="shared" si="292"/>
        <v>94193</v>
      </c>
      <c r="T1634" s="323">
        <f t="shared" si="292"/>
        <v>0</v>
      </c>
      <c r="U1634" s="324">
        <f t="shared" si="292"/>
        <v>0</v>
      </c>
      <c r="V1634" s="323">
        <f t="shared" si="292"/>
        <v>0</v>
      </c>
      <c r="W1634" s="324">
        <f t="shared" si="292"/>
        <v>0</v>
      </c>
      <c r="X1634" s="323">
        <f t="shared" si="292"/>
        <v>0</v>
      </c>
      <c r="Y1634" s="324">
        <f t="shared" si="292"/>
        <v>0</v>
      </c>
      <c r="Z1634" s="323">
        <f t="shared" si="292"/>
        <v>0</v>
      </c>
      <c r="AA1634" s="324">
        <f t="shared" si="292"/>
        <v>0</v>
      </c>
      <c r="AB1634" s="323">
        <f t="shared" si="292"/>
        <v>0</v>
      </c>
      <c r="AC1634" s="324">
        <f t="shared" si="292"/>
        <v>0</v>
      </c>
      <c r="AD1634" s="323">
        <f t="shared" si="292"/>
        <v>0</v>
      </c>
      <c r="AE1634" s="324">
        <f t="shared" si="292"/>
        <v>0</v>
      </c>
      <c r="AF1634" s="323">
        <f t="shared" si="292"/>
        <v>0</v>
      </c>
      <c r="AG1634" s="324">
        <f t="shared" si="292"/>
        <v>0</v>
      </c>
      <c r="AH1634" s="323">
        <f t="shared" si="292"/>
        <v>0</v>
      </c>
      <c r="AI1634" s="324">
        <f t="shared" si="292"/>
        <v>0</v>
      </c>
    </row>
    <row r="1635" spans="2:35" ht="45" customHeight="1">
      <c r="B1635" s="734">
        <v>51101</v>
      </c>
      <c r="C1635" s="735" t="s">
        <v>3850</v>
      </c>
      <c r="D1635" s="735"/>
      <c r="E1635" s="938">
        <f>SUM(E1636:E1637)</f>
        <v>1</v>
      </c>
      <c r="F1635" s="360"/>
      <c r="G1635" s="360"/>
      <c r="H1635" s="360"/>
      <c r="I1635" s="580"/>
      <c r="J1635" s="580"/>
      <c r="K1635" s="600">
        <f t="shared" ref="K1635:AI1635" si="293">SUM(K1636:K1637)</f>
        <v>25000</v>
      </c>
      <c r="L1635" s="602">
        <f t="shared" si="293"/>
        <v>0</v>
      </c>
      <c r="M1635" s="619">
        <f t="shared" si="293"/>
        <v>0</v>
      </c>
      <c r="N1635" s="602">
        <f t="shared" si="293"/>
        <v>0</v>
      </c>
      <c r="O1635" s="619">
        <f t="shared" si="293"/>
        <v>0</v>
      </c>
      <c r="P1635" s="602">
        <f t="shared" si="293"/>
        <v>0</v>
      </c>
      <c r="Q1635" s="619">
        <f t="shared" si="293"/>
        <v>0</v>
      </c>
      <c r="R1635" s="602">
        <f t="shared" si="293"/>
        <v>1</v>
      </c>
      <c r="S1635" s="619">
        <f t="shared" si="293"/>
        <v>25000</v>
      </c>
      <c r="T1635" s="602">
        <f t="shared" si="293"/>
        <v>0</v>
      </c>
      <c r="U1635" s="619">
        <f t="shared" si="293"/>
        <v>0</v>
      </c>
      <c r="V1635" s="602">
        <f t="shared" si="293"/>
        <v>0</v>
      </c>
      <c r="W1635" s="619">
        <f t="shared" si="293"/>
        <v>0</v>
      </c>
      <c r="X1635" s="602">
        <f t="shared" si="293"/>
        <v>0</v>
      </c>
      <c r="Y1635" s="619">
        <f t="shared" si="293"/>
        <v>0</v>
      </c>
      <c r="Z1635" s="602">
        <f t="shared" si="293"/>
        <v>0</v>
      </c>
      <c r="AA1635" s="619">
        <f t="shared" si="293"/>
        <v>0</v>
      </c>
      <c r="AB1635" s="602">
        <f t="shared" si="293"/>
        <v>0</v>
      </c>
      <c r="AC1635" s="619">
        <f t="shared" si="293"/>
        <v>0</v>
      </c>
      <c r="AD1635" s="602">
        <f t="shared" si="293"/>
        <v>0</v>
      </c>
      <c r="AE1635" s="619">
        <f t="shared" si="293"/>
        <v>0</v>
      </c>
      <c r="AF1635" s="602">
        <f t="shared" si="293"/>
        <v>0</v>
      </c>
      <c r="AG1635" s="619">
        <f t="shared" si="293"/>
        <v>0</v>
      </c>
      <c r="AH1635" s="602">
        <f t="shared" si="293"/>
        <v>0</v>
      </c>
      <c r="AI1635" s="619">
        <f t="shared" si="293"/>
        <v>0</v>
      </c>
    </row>
    <row r="1636" spans="2:35" ht="22.5">
      <c r="B1636" s="736"/>
      <c r="C1636" s="737" t="s">
        <v>3851</v>
      </c>
      <c r="D1636" s="360"/>
      <c r="E1636" s="925">
        <v>1</v>
      </c>
      <c r="F1636" s="360" t="s">
        <v>11</v>
      </c>
      <c r="G1636" s="360" t="s">
        <v>2602</v>
      </c>
      <c r="H1636" s="553"/>
      <c r="I1636" s="363" t="s">
        <v>2700</v>
      </c>
      <c r="J1636" s="580">
        <v>25000</v>
      </c>
      <c r="K1636" s="326">
        <f>J1636*E1636</f>
        <v>25000</v>
      </c>
      <c r="L1636" s="376"/>
      <c r="M1636" s="580"/>
      <c r="N1636" s="376"/>
      <c r="O1636" s="582"/>
      <c r="P1636" s="548"/>
      <c r="Q1636" s="582"/>
      <c r="R1636" s="548">
        <v>1</v>
      </c>
      <c r="S1636" s="582">
        <f>R1636*J1636</f>
        <v>25000</v>
      </c>
      <c r="T1636" s="548"/>
      <c r="U1636" s="582"/>
      <c r="V1636" s="548"/>
      <c r="W1636" s="582"/>
      <c r="X1636" s="548"/>
      <c r="Y1636" s="582"/>
      <c r="Z1636" s="583"/>
      <c r="AA1636" s="573"/>
      <c r="AB1636" s="583"/>
      <c r="AC1636" s="573"/>
      <c r="AD1636" s="583"/>
      <c r="AE1636" s="573"/>
      <c r="AF1636" s="583"/>
      <c r="AG1636" s="573"/>
      <c r="AH1636" s="583"/>
      <c r="AI1636" s="573"/>
    </row>
    <row r="1637" spans="2:35">
      <c r="B1637" s="243"/>
      <c r="C1637" s="322"/>
      <c r="D1637" s="120"/>
      <c r="E1637" s="917"/>
      <c r="F1637" s="120"/>
      <c r="G1637" s="120"/>
      <c r="H1637" s="327"/>
      <c r="I1637" s="324"/>
      <c r="J1637" s="599"/>
      <c r="K1637" s="326"/>
      <c r="L1637" s="323"/>
      <c r="M1637" s="324"/>
      <c r="N1637" s="323"/>
      <c r="O1637" s="324"/>
      <c r="P1637" s="323"/>
      <c r="Q1637" s="324"/>
      <c r="R1637" s="323"/>
      <c r="S1637" s="324"/>
      <c r="T1637" s="323"/>
      <c r="U1637" s="324"/>
      <c r="V1637" s="323"/>
      <c r="W1637" s="324"/>
      <c r="X1637" s="323"/>
      <c r="Y1637" s="324"/>
      <c r="Z1637" s="323"/>
      <c r="AA1637" s="324"/>
      <c r="AB1637" s="323"/>
      <c r="AC1637" s="324"/>
      <c r="AD1637" s="323"/>
      <c r="AE1637" s="324"/>
      <c r="AF1637" s="323"/>
      <c r="AG1637" s="324"/>
      <c r="AH1637" s="323"/>
      <c r="AI1637" s="324"/>
    </row>
    <row r="1638" spans="2:35" ht="22.5" customHeight="1">
      <c r="B1638" s="734">
        <v>51107</v>
      </c>
      <c r="C1638" s="735" t="s">
        <v>3852</v>
      </c>
      <c r="D1638" s="735"/>
      <c r="E1638" s="938">
        <f>SUM(E1639:E1648)</f>
        <v>41</v>
      </c>
      <c r="F1638" s="360"/>
      <c r="G1638" s="360"/>
      <c r="H1638" s="360"/>
      <c r="I1638" s="599"/>
      <c r="J1638" s="599"/>
      <c r="K1638" s="600">
        <f t="shared" ref="K1638:AI1638" si="294">SUM(K1639:K1648)</f>
        <v>69193</v>
      </c>
      <c r="L1638" s="602">
        <f t="shared" si="294"/>
        <v>0</v>
      </c>
      <c r="M1638" s="601">
        <f t="shared" si="294"/>
        <v>0</v>
      </c>
      <c r="N1638" s="602">
        <f t="shared" si="294"/>
        <v>0</v>
      </c>
      <c r="O1638" s="601">
        <f t="shared" si="294"/>
        <v>0</v>
      </c>
      <c r="P1638" s="602">
        <f t="shared" si="294"/>
        <v>0</v>
      </c>
      <c r="Q1638" s="601">
        <f t="shared" si="294"/>
        <v>0</v>
      </c>
      <c r="R1638" s="602">
        <f t="shared" si="294"/>
        <v>41</v>
      </c>
      <c r="S1638" s="601">
        <f t="shared" si="294"/>
        <v>69193</v>
      </c>
      <c r="T1638" s="602">
        <f t="shared" si="294"/>
        <v>0</v>
      </c>
      <c r="U1638" s="601">
        <f t="shared" si="294"/>
        <v>0</v>
      </c>
      <c r="V1638" s="602">
        <f t="shared" si="294"/>
        <v>0</v>
      </c>
      <c r="W1638" s="601">
        <f t="shared" si="294"/>
        <v>0</v>
      </c>
      <c r="X1638" s="602">
        <f t="shared" si="294"/>
        <v>0</v>
      </c>
      <c r="Y1638" s="601">
        <f t="shared" si="294"/>
        <v>0</v>
      </c>
      <c r="Z1638" s="602">
        <f t="shared" si="294"/>
        <v>0</v>
      </c>
      <c r="AA1638" s="601">
        <f t="shared" si="294"/>
        <v>0</v>
      </c>
      <c r="AB1638" s="602">
        <f t="shared" si="294"/>
        <v>0</v>
      </c>
      <c r="AC1638" s="601">
        <f t="shared" si="294"/>
        <v>0</v>
      </c>
      <c r="AD1638" s="602">
        <f t="shared" si="294"/>
        <v>0</v>
      </c>
      <c r="AE1638" s="601">
        <f t="shared" si="294"/>
        <v>0</v>
      </c>
      <c r="AF1638" s="602">
        <f t="shared" si="294"/>
        <v>0</v>
      </c>
      <c r="AG1638" s="601">
        <f t="shared" si="294"/>
        <v>0</v>
      </c>
      <c r="AH1638" s="602">
        <f t="shared" si="294"/>
        <v>0</v>
      </c>
      <c r="AI1638" s="601">
        <f t="shared" si="294"/>
        <v>0</v>
      </c>
    </row>
    <row r="1639" spans="2:35" ht="22.5">
      <c r="B1639" s="734"/>
      <c r="C1639" s="359" t="s">
        <v>3853</v>
      </c>
      <c r="D1639" s="360"/>
      <c r="E1639" s="925">
        <v>22</v>
      </c>
      <c r="F1639" s="360" t="s">
        <v>108</v>
      </c>
      <c r="G1639" s="360" t="s">
        <v>3256</v>
      </c>
      <c r="H1639" s="553"/>
      <c r="I1639" s="363" t="s">
        <v>2559</v>
      </c>
      <c r="J1639" s="580">
        <v>1050</v>
      </c>
      <c r="K1639" s="326">
        <f t="shared" ref="K1639:K1644" si="295">J1639*E1639</f>
        <v>23100</v>
      </c>
      <c r="L1639" s="376"/>
      <c r="M1639" s="580"/>
      <c r="N1639" s="376"/>
      <c r="O1639" s="582"/>
      <c r="P1639" s="548"/>
      <c r="Q1639" s="582"/>
      <c r="R1639" s="548">
        <v>22</v>
      </c>
      <c r="S1639" s="582">
        <f>+J1639*R1639</f>
        <v>23100</v>
      </c>
      <c r="T1639" s="548"/>
      <c r="U1639" s="582"/>
      <c r="V1639" s="548"/>
      <c r="W1639" s="582"/>
      <c r="X1639" s="548"/>
      <c r="Y1639" s="582"/>
      <c r="Z1639" s="583"/>
      <c r="AA1639" s="573"/>
      <c r="AB1639" s="583"/>
      <c r="AC1639" s="573"/>
      <c r="AD1639" s="583"/>
      <c r="AE1639" s="573"/>
      <c r="AF1639" s="583"/>
      <c r="AG1639" s="573"/>
      <c r="AH1639" s="583"/>
      <c r="AI1639" s="573"/>
    </row>
    <row r="1640" spans="2:35" ht="22.5">
      <c r="B1640" s="734"/>
      <c r="C1640" s="359" t="s">
        <v>3854</v>
      </c>
      <c r="D1640" s="360"/>
      <c r="E1640" s="925">
        <v>1</v>
      </c>
      <c r="F1640" s="360" t="s">
        <v>108</v>
      </c>
      <c r="G1640" s="360" t="s">
        <v>3256</v>
      </c>
      <c r="H1640" s="553"/>
      <c r="I1640" s="363" t="s">
        <v>2559</v>
      </c>
      <c r="J1640" s="580">
        <v>3000</v>
      </c>
      <c r="K1640" s="326">
        <f t="shared" si="295"/>
        <v>3000</v>
      </c>
      <c r="L1640" s="376"/>
      <c r="M1640" s="580"/>
      <c r="N1640" s="376"/>
      <c r="O1640" s="582"/>
      <c r="P1640" s="548"/>
      <c r="Q1640" s="582"/>
      <c r="R1640" s="548">
        <v>1</v>
      </c>
      <c r="S1640" s="582">
        <f t="shared" ref="S1640:S1644" si="296">+J1640*R1640</f>
        <v>3000</v>
      </c>
      <c r="T1640" s="548"/>
      <c r="U1640" s="582"/>
      <c r="V1640" s="548"/>
      <c r="W1640" s="582"/>
      <c r="X1640" s="548"/>
      <c r="Y1640" s="582"/>
      <c r="Z1640" s="583"/>
      <c r="AA1640" s="573"/>
      <c r="AB1640" s="583"/>
      <c r="AC1640" s="573"/>
      <c r="AD1640" s="583"/>
      <c r="AE1640" s="573"/>
      <c r="AF1640" s="583"/>
      <c r="AG1640" s="573"/>
      <c r="AH1640" s="583"/>
      <c r="AI1640" s="573"/>
    </row>
    <row r="1641" spans="2:35" ht="22.5">
      <c r="B1641" s="734"/>
      <c r="C1641" s="737" t="s">
        <v>2029</v>
      </c>
      <c r="D1641" s="360"/>
      <c r="E1641" s="925">
        <v>1</v>
      </c>
      <c r="F1641" s="360" t="s">
        <v>108</v>
      </c>
      <c r="G1641" s="360" t="s">
        <v>3256</v>
      </c>
      <c r="H1641" s="553"/>
      <c r="I1641" s="363" t="s">
        <v>2559</v>
      </c>
      <c r="J1641" s="580">
        <v>3929</v>
      </c>
      <c r="K1641" s="326">
        <f t="shared" si="295"/>
        <v>3929</v>
      </c>
      <c r="L1641" s="376"/>
      <c r="M1641" s="580"/>
      <c r="N1641" s="376"/>
      <c r="O1641" s="582"/>
      <c r="P1641" s="548"/>
      <c r="Q1641" s="582"/>
      <c r="R1641" s="548">
        <v>1</v>
      </c>
      <c r="S1641" s="582">
        <f t="shared" si="296"/>
        <v>3929</v>
      </c>
      <c r="T1641" s="548"/>
      <c r="U1641" s="582"/>
      <c r="V1641" s="548"/>
      <c r="W1641" s="582"/>
      <c r="X1641" s="548"/>
      <c r="Y1641" s="582"/>
      <c r="Z1641" s="583"/>
      <c r="AA1641" s="573"/>
      <c r="AB1641" s="583"/>
      <c r="AC1641" s="573"/>
      <c r="AD1641" s="583"/>
      <c r="AE1641" s="573"/>
      <c r="AF1641" s="583"/>
      <c r="AG1641" s="573"/>
      <c r="AH1641" s="583"/>
      <c r="AI1641" s="573"/>
    </row>
    <row r="1642" spans="2:35" ht="22.5">
      <c r="B1642" s="734"/>
      <c r="C1642" s="737" t="s">
        <v>3855</v>
      </c>
      <c r="D1642" s="360"/>
      <c r="E1642" s="925">
        <v>2</v>
      </c>
      <c r="F1642" s="360" t="s">
        <v>157</v>
      </c>
      <c r="G1642" s="360" t="s">
        <v>3256</v>
      </c>
      <c r="H1642" s="553"/>
      <c r="I1642" s="363" t="s">
        <v>2559</v>
      </c>
      <c r="J1642" s="580">
        <v>1250</v>
      </c>
      <c r="K1642" s="326">
        <f t="shared" si="295"/>
        <v>2500</v>
      </c>
      <c r="L1642" s="376"/>
      <c r="M1642" s="580"/>
      <c r="N1642" s="376"/>
      <c r="O1642" s="582"/>
      <c r="P1642" s="548"/>
      <c r="Q1642" s="582"/>
      <c r="R1642" s="548">
        <v>2</v>
      </c>
      <c r="S1642" s="582">
        <f t="shared" si="296"/>
        <v>2500</v>
      </c>
      <c r="T1642" s="548"/>
      <c r="U1642" s="582"/>
      <c r="V1642" s="548"/>
      <c r="W1642" s="582"/>
      <c r="X1642" s="548"/>
      <c r="Y1642" s="582"/>
      <c r="Z1642" s="583"/>
      <c r="AA1642" s="573"/>
      <c r="AB1642" s="583"/>
      <c r="AC1642" s="573"/>
      <c r="AD1642" s="583"/>
      <c r="AE1642" s="573"/>
      <c r="AF1642" s="583"/>
      <c r="AG1642" s="573"/>
      <c r="AH1642" s="583"/>
      <c r="AI1642" s="573"/>
    </row>
    <row r="1643" spans="2:35" ht="22.5">
      <c r="B1643" s="734"/>
      <c r="C1643" s="359" t="s">
        <v>3856</v>
      </c>
      <c r="D1643" s="360"/>
      <c r="E1643" s="925">
        <v>10</v>
      </c>
      <c r="F1643" s="360" t="s">
        <v>108</v>
      </c>
      <c r="G1643" s="360" t="s">
        <v>3256</v>
      </c>
      <c r="H1643" s="553"/>
      <c r="I1643" s="363" t="s">
        <v>2559</v>
      </c>
      <c r="J1643" s="580">
        <v>1950</v>
      </c>
      <c r="K1643" s="326">
        <f t="shared" si="295"/>
        <v>19500</v>
      </c>
      <c r="L1643" s="376"/>
      <c r="M1643" s="580"/>
      <c r="N1643" s="376"/>
      <c r="O1643" s="582"/>
      <c r="P1643" s="548"/>
      <c r="Q1643" s="582"/>
      <c r="R1643" s="548">
        <v>10</v>
      </c>
      <c r="S1643" s="582">
        <f t="shared" si="296"/>
        <v>19500</v>
      </c>
      <c r="T1643" s="548"/>
      <c r="U1643" s="582"/>
      <c r="V1643" s="548"/>
      <c r="W1643" s="582"/>
      <c r="X1643" s="548"/>
      <c r="Y1643" s="582"/>
      <c r="Z1643" s="583"/>
      <c r="AA1643" s="573"/>
      <c r="AB1643" s="583"/>
      <c r="AC1643" s="573"/>
      <c r="AD1643" s="583"/>
      <c r="AE1643" s="573"/>
      <c r="AF1643" s="583"/>
      <c r="AG1643" s="573"/>
      <c r="AH1643" s="583"/>
      <c r="AI1643" s="573"/>
    </row>
    <row r="1644" spans="2:35" ht="22.5">
      <c r="B1644" s="736"/>
      <c r="C1644" s="737" t="s">
        <v>3857</v>
      </c>
      <c r="D1644" s="360"/>
      <c r="E1644" s="925">
        <v>2</v>
      </c>
      <c r="F1644" s="360" t="s">
        <v>108</v>
      </c>
      <c r="G1644" s="360" t="s">
        <v>3256</v>
      </c>
      <c r="H1644" s="553"/>
      <c r="I1644" s="363" t="s">
        <v>2559</v>
      </c>
      <c r="J1644" s="580">
        <v>2500</v>
      </c>
      <c r="K1644" s="326">
        <f t="shared" si="295"/>
        <v>5000</v>
      </c>
      <c r="L1644" s="376"/>
      <c r="M1644" s="580"/>
      <c r="N1644" s="376"/>
      <c r="O1644" s="582"/>
      <c r="P1644" s="548"/>
      <c r="Q1644" s="582"/>
      <c r="R1644" s="548">
        <v>2</v>
      </c>
      <c r="S1644" s="582">
        <f t="shared" si="296"/>
        <v>5000</v>
      </c>
      <c r="T1644" s="548"/>
      <c r="U1644" s="582"/>
      <c r="V1644" s="548"/>
      <c r="W1644" s="582"/>
      <c r="X1644" s="548"/>
      <c r="Y1644" s="582"/>
      <c r="Z1644" s="583"/>
      <c r="AA1644" s="573"/>
      <c r="AB1644" s="583"/>
      <c r="AC1644" s="573"/>
      <c r="AD1644" s="583"/>
      <c r="AE1644" s="573"/>
      <c r="AF1644" s="583"/>
      <c r="AG1644" s="573"/>
      <c r="AH1644" s="583"/>
      <c r="AI1644" s="573"/>
    </row>
    <row r="1645" spans="2:35" ht="135" customHeight="1">
      <c r="B1645" s="738"/>
      <c r="C1645" s="410" t="s">
        <v>3858</v>
      </c>
      <c r="D1645" s="410"/>
      <c r="E1645" s="925">
        <v>1</v>
      </c>
      <c r="F1645" s="373" t="s">
        <v>108</v>
      </c>
      <c r="G1645" s="373" t="s">
        <v>2609</v>
      </c>
      <c r="H1645" s="373"/>
      <c r="I1645" s="374" t="s">
        <v>2487</v>
      </c>
      <c r="J1645" s="673">
        <v>8340</v>
      </c>
      <c r="K1645" s="600">
        <f>E1645*J1645</f>
        <v>8340</v>
      </c>
      <c r="L1645" s="602"/>
      <c r="M1645" s="739"/>
      <c r="N1645" s="376"/>
      <c r="O1645" s="673"/>
      <c r="P1645" s="602"/>
      <c r="Q1645" s="739"/>
      <c r="R1645" s="602">
        <v>1</v>
      </c>
      <c r="S1645" s="739">
        <v>8340</v>
      </c>
      <c r="T1645" s="602"/>
      <c r="U1645" s="739"/>
      <c r="V1645" s="602"/>
      <c r="W1645" s="739"/>
      <c r="X1645" s="602"/>
      <c r="Y1645" s="739"/>
      <c r="Z1645" s="602"/>
      <c r="AA1645" s="739"/>
      <c r="AB1645" s="602"/>
      <c r="AC1645" s="739"/>
      <c r="AD1645" s="602"/>
      <c r="AE1645" s="739"/>
      <c r="AF1645" s="602"/>
      <c r="AG1645" s="739"/>
      <c r="AH1645" s="602"/>
      <c r="AI1645" s="739"/>
    </row>
    <row r="1646" spans="2:35" ht="157.5" customHeight="1">
      <c r="B1646" s="738"/>
      <c r="C1646" s="372" t="s">
        <v>3859</v>
      </c>
      <c r="D1646" s="373"/>
      <c r="E1646" s="925">
        <v>2</v>
      </c>
      <c r="F1646" s="373" t="s">
        <v>108</v>
      </c>
      <c r="G1646" s="373" t="s">
        <v>2609</v>
      </c>
      <c r="H1646" s="410"/>
      <c r="I1646" s="374" t="s">
        <v>2487</v>
      </c>
      <c r="J1646" s="673">
        <v>1912</v>
      </c>
      <c r="K1646" s="600">
        <f>E1646*J1646</f>
        <v>3824</v>
      </c>
      <c r="L1646" s="376"/>
      <c r="M1646" s="673"/>
      <c r="N1646" s="376"/>
      <c r="O1646" s="687"/>
      <c r="P1646" s="548"/>
      <c r="Q1646" s="687"/>
      <c r="R1646" s="548">
        <v>2</v>
      </c>
      <c r="S1646" s="687">
        <v>3824</v>
      </c>
      <c r="T1646" s="548"/>
      <c r="U1646" s="687"/>
      <c r="V1646" s="548"/>
      <c r="W1646" s="687"/>
      <c r="X1646" s="548"/>
      <c r="Y1646" s="687"/>
      <c r="Z1646" s="583"/>
      <c r="AA1646" s="674"/>
      <c r="AB1646" s="583"/>
      <c r="AC1646" s="674"/>
      <c r="AD1646" s="583"/>
      <c r="AE1646" s="674"/>
      <c r="AF1646" s="583"/>
      <c r="AG1646" s="674"/>
      <c r="AH1646" s="583"/>
      <c r="AI1646" s="674"/>
    </row>
    <row r="1647" spans="2:35">
      <c r="B1647" s="736"/>
      <c r="C1647" s="740"/>
      <c r="D1647" s="360"/>
      <c r="E1647" s="925"/>
      <c r="F1647" s="360"/>
      <c r="G1647" s="360"/>
      <c r="H1647" s="553"/>
      <c r="I1647" s="325"/>
      <c r="J1647" s="599"/>
      <c r="K1647" s="326"/>
      <c r="L1647" s="376"/>
      <c r="M1647" s="599"/>
      <c r="N1647" s="376"/>
      <c r="O1647" s="241"/>
      <c r="P1647" s="548"/>
      <c r="Q1647" s="241"/>
      <c r="R1647" s="548"/>
      <c r="S1647" s="241"/>
      <c r="T1647" s="548"/>
      <c r="U1647" s="241"/>
      <c r="V1647" s="548"/>
      <c r="W1647" s="241"/>
      <c r="X1647" s="548"/>
      <c r="Y1647" s="241"/>
      <c r="Z1647" s="583"/>
      <c r="AA1647" s="574"/>
      <c r="AB1647" s="583"/>
      <c r="AC1647" s="574"/>
      <c r="AD1647" s="583"/>
      <c r="AE1647" s="574"/>
      <c r="AF1647" s="583"/>
      <c r="AG1647" s="574"/>
      <c r="AH1647" s="583"/>
      <c r="AI1647" s="574"/>
    </row>
    <row r="1648" spans="2:35">
      <c r="B1648" s="736"/>
      <c r="C1648" s="741"/>
      <c r="D1648" s="637"/>
      <c r="E1648" s="926"/>
      <c r="F1648" s="426"/>
      <c r="G1648" s="426"/>
      <c r="H1648" s="428"/>
      <c r="I1648" s="325"/>
      <c r="J1648" s="599"/>
      <c r="K1648" s="600"/>
      <c r="L1648" s="602"/>
      <c r="M1648" s="601"/>
      <c r="N1648" s="376"/>
      <c r="O1648" s="599"/>
      <c r="P1648" s="602"/>
      <c r="Q1648" s="601"/>
      <c r="R1648" s="602"/>
      <c r="S1648" s="601"/>
      <c r="T1648" s="602"/>
      <c r="U1648" s="601"/>
      <c r="V1648" s="602"/>
      <c r="W1648" s="601"/>
      <c r="X1648" s="602"/>
      <c r="Y1648" s="601"/>
      <c r="Z1648" s="602"/>
      <c r="AA1648" s="601"/>
      <c r="AB1648" s="602"/>
      <c r="AC1648" s="601"/>
      <c r="AD1648" s="602"/>
      <c r="AE1648" s="601"/>
      <c r="AF1648" s="602"/>
      <c r="AG1648" s="601"/>
      <c r="AH1648" s="602"/>
      <c r="AI1648" s="601"/>
    </row>
    <row r="1649" spans="2:35" ht="45" customHeight="1">
      <c r="B1649" s="649">
        <v>512</v>
      </c>
      <c r="C1649" s="534" t="s">
        <v>3860</v>
      </c>
      <c r="D1649" s="333"/>
      <c r="E1649" s="917">
        <f>+E1650</f>
        <v>2</v>
      </c>
      <c r="F1649" s="333"/>
      <c r="G1649" s="333"/>
      <c r="H1649" s="333"/>
      <c r="I1649" s="599"/>
      <c r="J1649" s="689"/>
      <c r="K1649" s="600">
        <f>K1650</f>
        <v>47999.999599999996</v>
      </c>
      <c r="L1649" s="602">
        <f t="shared" ref="L1649:AI1649" si="297">L1650</f>
        <v>0</v>
      </c>
      <c r="M1649" s="601">
        <f t="shared" si="297"/>
        <v>0</v>
      </c>
      <c r="N1649" s="602">
        <f t="shared" si="297"/>
        <v>0</v>
      </c>
      <c r="O1649" s="601">
        <f t="shared" si="297"/>
        <v>0</v>
      </c>
      <c r="P1649" s="602">
        <f t="shared" si="297"/>
        <v>0</v>
      </c>
      <c r="Q1649" s="601">
        <f t="shared" si="297"/>
        <v>0</v>
      </c>
      <c r="R1649" s="602">
        <f t="shared" si="297"/>
        <v>0</v>
      </c>
      <c r="S1649" s="601">
        <f t="shared" si="297"/>
        <v>0</v>
      </c>
      <c r="T1649" s="602">
        <f t="shared" si="297"/>
        <v>0</v>
      </c>
      <c r="U1649" s="601">
        <f t="shared" si="297"/>
        <v>0</v>
      </c>
      <c r="V1649" s="602">
        <f t="shared" si="297"/>
        <v>0</v>
      </c>
      <c r="W1649" s="601">
        <f t="shared" si="297"/>
        <v>0</v>
      </c>
      <c r="X1649" s="602">
        <f t="shared" si="297"/>
        <v>2</v>
      </c>
      <c r="Y1649" s="601">
        <f t="shared" si="297"/>
        <v>48000</v>
      </c>
      <c r="Z1649" s="602">
        <f t="shared" si="297"/>
        <v>0</v>
      </c>
      <c r="AA1649" s="601">
        <f t="shared" si="297"/>
        <v>0</v>
      </c>
      <c r="AB1649" s="602">
        <f t="shared" si="297"/>
        <v>0</v>
      </c>
      <c r="AC1649" s="601">
        <f t="shared" si="297"/>
        <v>0</v>
      </c>
      <c r="AD1649" s="602">
        <f t="shared" si="297"/>
        <v>0</v>
      </c>
      <c r="AE1649" s="601">
        <f t="shared" si="297"/>
        <v>0</v>
      </c>
      <c r="AF1649" s="602">
        <f t="shared" si="297"/>
        <v>0</v>
      </c>
      <c r="AG1649" s="601">
        <f t="shared" si="297"/>
        <v>0</v>
      </c>
      <c r="AH1649" s="602">
        <f t="shared" si="297"/>
        <v>0</v>
      </c>
      <c r="AI1649" s="601">
        <f t="shared" si="297"/>
        <v>0</v>
      </c>
    </row>
    <row r="1650" spans="2:35">
      <c r="B1650" s="649">
        <v>51201</v>
      </c>
      <c r="C1650" s="742" t="s">
        <v>3860</v>
      </c>
      <c r="D1650" s="333"/>
      <c r="E1650" s="917">
        <f>SUM(E1651:E1652)</f>
        <v>2</v>
      </c>
      <c r="F1650" s="333"/>
      <c r="G1650" s="333"/>
      <c r="H1650" s="345"/>
      <c r="I1650" s="325"/>
      <c r="J1650" s="599"/>
      <c r="K1650" s="581">
        <f t="shared" ref="K1650:AI1650" si="298">SUM(K1651:K1652)</f>
        <v>47999.999599999996</v>
      </c>
      <c r="L1650" s="602">
        <f t="shared" si="298"/>
        <v>0</v>
      </c>
      <c r="M1650" s="603">
        <f t="shared" si="298"/>
        <v>0</v>
      </c>
      <c r="N1650" s="602">
        <f t="shared" si="298"/>
        <v>0</v>
      </c>
      <c r="O1650" s="603">
        <f t="shared" si="298"/>
        <v>0</v>
      </c>
      <c r="P1650" s="604">
        <f t="shared" si="298"/>
        <v>0</v>
      </c>
      <c r="Q1650" s="603">
        <f t="shared" si="298"/>
        <v>0</v>
      </c>
      <c r="R1650" s="602">
        <f t="shared" si="298"/>
        <v>0</v>
      </c>
      <c r="S1650" s="603">
        <f t="shared" si="298"/>
        <v>0</v>
      </c>
      <c r="T1650" s="604">
        <f t="shared" si="298"/>
        <v>0</v>
      </c>
      <c r="U1650" s="603">
        <f t="shared" si="298"/>
        <v>0</v>
      </c>
      <c r="V1650" s="604">
        <f t="shared" si="298"/>
        <v>0</v>
      </c>
      <c r="W1650" s="603">
        <f t="shared" si="298"/>
        <v>0</v>
      </c>
      <c r="X1650" s="604">
        <f t="shared" si="298"/>
        <v>2</v>
      </c>
      <c r="Y1650" s="603">
        <f t="shared" si="298"/>
        <v>48000</v>
      </c>
      <c r="Z1650" s="604">
        <f t="shared" si="298"/>
        <v>0</v>
      </c>
      <c r="AA1650" s="603">
        <f t="shared" si="298"/>
        <v>0</v>
      </c>
      <c r="AB1650" s="604">
        <f t="shared" si="298"/>
        <v>0</v>
      </c>
      <c r="AC1650" s="603">
        <f t="shared" si="298"/>
        <v>0</v>
      </c>
      <c r="AD1650" s="604">
        <f t="shared" si="298"/>
        <v>0</v>
      </c>
      <c r="AE1650" s="603">
        <f t="shared" si="298"/>
        <v>0</v>
      </c>
      <c r="AF1650" s="604">
        <f t="shared" si="298"/>
        <v>0</v>
      </c>
      <c r="AG1650" s="603">
        <f t="shared" si="298"/>
        <v>0</v>
      </c>
      <c r="AH1650" s="604">
        <f t="shared" si="298"/>
        <v>0</v>
      </c>
      <c r="AI1650" s="603">
        <f t="shared" si="298"/>
        <v>0</v>
      </c>
    </row>
    <row r="1651" spans="2:35" ht="22.5">
      <c r="B1651" s="743"/>
      <c r="C1651" s="579" t="s">
        <v>3861</v>
      </c>
      <c r="D1651" s="370"/>
      <c r="E1651" s="925">
        <v>1</v>
      </c>
      <c r="F1651" s="370" t="s">
        <v>11</v>
      </c>
      <c r="G1651" s="370" t="s">
        <v>2602</v>
      </c>
      <c r="H1651" s="409"/>
      <c r="I1651" s="363" t="s">
        <v>2700</v>
      </c>
      <c r="J1651" s="580">
        <f>18965.52*1.16</f>
        <v>22000.003199999999</v>
      </c>
      <c r="K1651" s="581">
        <f>J1651*E1651</f>
        <v>22000.003199999999</v>
      </c>
      <c r="L1651" s="376"/>
      <c r="M1651" s="580"/>
      <c r="N1651" s="376"/>
      <c r="O1651" s="582"/>
      <c r="P1651" s="548"/>
      <c r="Q1651" s="582"/>
      <c r="R1651" s="376"/>
      <c r="S1651" s="582"/>
      <c r="T1651" s="548"/>
      <c r="U1651" s="582"/>
      <c r="V1651" s="548"/>
      <c r="W1651" s="582"/>
      <c r="X1651" s="548">
        <v>1</v>
      </c>
      <c r="Y1651" s="582">
        <v>22000</v>
      </c>
      <c r="Z1651" s="583"/>
      <c r="AA1651" s="573"/>
      <c r="AB1651" s="583"/>
      <c r="AC1651" s="573"/>
      <c r="AD1651" s="583"/>
      <c r="AE1651" s="573"/>
      <c r="AF1651" s="583"/>
      <c r="AG1651" s="573"/>
      <c r="AH1651" s="583"/>
      <c r="AI1651" s="573"/>
    </row>
    <row r="1652" spans="2:35" ht="22.5">
      <c r="B1652" s="743"/>
      <c r="C1652" s="579" t="s">
        <v>3862</v>
      </c>
      <c r="D1652" s="370"/>
      <c r="E1652" s="925">
        <v>1</v>
      </c>
      <c r="F1652" s="370" t="s">
        <v>11</v>
      </c>
      <c r="G1652" s="370" t="s">
        <v>2602</v>
      </c>
      <c r="H1652" s="409"/>
      <c r="I1652" s="363" t="s">
        <v>2700</v>
      </c>
      <c r="J1652" s="580">
        <f>22413.79*1.16</f>
        <v>25999.9964</v>
      </c>
      <c r="K1652" s="581">
        <f>+E1652*J1652</f>
        <v>25999.9964</v>
      </c>
      <c r="L1652" s="376"/>
      <c r="M1652" s="580"/>
      <c r="N1652" s="376"/>
      <c r="O1652" s="582"/>
      <c r="P1652" s="548"/>
      <c r="Q1652" s="582"/>
      <c r="R1652" s="376"/>
      <c r="S1652" s="582"/>
      <c r="T1652" s="548"/>
      <c r="U1652" s="582"/>
      <c r="V1652" s="548"/>
      <c r="W1652" s="582"/>
      <c r="X1652" s="548">
        <v>1</v>
      </c>
      <c r="Y1652" s="582">
        <v>26000</v>
      </c>
      <c r="Z1652" s="583"/>
      <c r="AA1652" s="573"/>
      <c r="AB1652" s="583"/>
      <c r="AC1652" s="573"/>
      <c r="AD1652" s="583"/>
      <c r="AE1652" s="573"/>
      <c r="AF1652" s="583"/>
      <c r="AG1652" s="573"/>
      <c r="AH1652" s="583"/>
      <c r="AI1652" s="573"/>
    </row>
    <row r="1653" spans="2:35">
      <c r="B1653" s="736"/>
      <c r="C1653" s="741"/>
      <c r="D1653" s="637"/>
      <c r="E1653" s="926"/>
      <c r="F1653" s="426"/>
      <c r="G1653" s="426"/>
      <c r="H1653" s="428"/>
      <c r="I1653" s="325"/>
      <c r="J1653" s="599"/>
      <c r="K1653" s="600"/>
      <c r="L1653" s="602"/>
      <c r="M1653" s="601"/>
      <c r="N1653" s="376"/>
      <c r="O1653" s="599"/>
      <c r="P1653" s="602"/>
      <c r="Q1653" s="601"/>
      <c r="R1653" s="602"/>
      <c r="S1653" s="601"/>
      <c r="T1653" s="602"/>
      <c r="U1653" s="601"/>
      <c r="V1653" s="602"/>
      <c r="W1653" s="601"/>
      <c r="X1653" s="602"/>
      <c r="Y1653" s="601"/>
      <c r="Z1653" s="602"/>
      <c r="AA1653" s="601"/>
      <c r="AB1653" s="602"/>
      <c r="AC1653" s="601"/>
      <c r="AD1653" s="602"/>
      <c r="AE1653" s="601"/>
      <c r="AF1653" s="602"/>
      <c r="AG1653" s="601"/>
      <c r="AH1653" s="602"/>
      <c r="AI1653" s="601"/>
    </row>
    <row r="1654" spans="2:35" ht="78.75" customHeight="1">
      <c r="B1654" s="683">
        <v>515</v>
      </c>
      <c r="C1654" s="744" t="s">
        <v>2071</v>
      </c>
      <c r="D1654" s="637"/>
      <c r="E1654" s="938">
        <f>+E1655</f>
        <v>10</v>
      </c>
      <c r="F1654" s="426"/>
      <c r="G1654" s="426"/>
      <c r="H1654" s="428"/>
      <c r="I1654" s="325"/>
      <c r="J1654" s="599"/>
      <c r="K1654" s="600">
        <f>+K1655</f>
        <v>133563</v>
      </c>
      <c r="L1654" s="602">
        <f t="shared" ref="L1654:AI1654" si="299">+L1655</f>
        <v>0</v>
      </c>
      <c r="M1654" s="601">
        <f t="shared" si="299"/>
        <v>0</v>
      </c>
      <c r="N1654" s="602">
        <f t="shared" si="299"/>
        <v>0</v>
      </c>
      <c r="O1654" s="601">
        <f t="shared" si="299"/>
        <v>0</v>
      </c>
      <c r="P1654" s="602">
        <f t="shared" si="299"/>
        <v>0</v>
      </c>
      <c r="Q1654" s="601">
        <f t="shared" si="299"/>
        <v>0</v>
      </c>
      <c r="R1654" s="602">
        <f t="shared" si="299"/>
        <v>10</v>
      </c>
      <c r="S1654" s="601">
        <f t="shared" si="299"/>
        <v>133563</v>
      </c>
      <c r="T1654" s="602">
        <f t="shared" si="299"/>
        <v>0</v>
      </c>
      <c r="U1654" s="601">
        <f t="shared" si="299"/>
        <v>0</v>
      </c>
      <c r="V1654" s="602">
        <f t="shared" si="299"/>
        <v>0</v>
      </c>
      <c r="W1654" s="601">
        <f t="shared" si="299"/>
        <v>0</v>
      </c>
      <c r="X1654" s="602">
        <f t="shared" si="299"/>
        <v>0</v>
      </c>
      <c r="Y1654" s="601">
        <f t="shared" si="299"/>
        <v>0</v>
      </c>
      <c r="Z1654" s="602">
        <f t="shared" si="299"/>
        <v>0</v>
      </c>
      <c r="AA1654" s="601">
        <f t="shared" si="299"/>
        <v>0</v>
      </c>
      <c r="AB1654" s="602">
        <f t="shared" si="299"/>
        <v>0</v>
      </c>
      <c r="AC1654" s="601">
        <f t="shared" si="299"/>
        <v>0</v>
      </c>
      <c r="AD1654" s="602">
        <f t="shared" si="299"/>
        <v>0</v>
      </c>
      <c r="AE1654" s="601">
        <f t="shared" si="299"/>
        <v>0</v>
      </c>
      <c r="AF1654" s="602">
        <f t="shared" si="299"/>
        <v>0</v>
      </c>
      <c r="AG1654" s="601">
        <f t="shared" si="299"/>
        <v>0</v>
      </c>
      <c r="AH1654" s="602">
        <f t="shared" si="299"/>
        <v>0</v>
      </c>
      <c r="AI1654" s="601">
        <f t="shared" si="299"/>
        <v>0</v>
      </c>
    </row>
    <row r="1655" spans="2:35">
      <c r="B1655" s="683">
        <v>51503</v>
      </c>
      <c r="C1655" s="684" t="s">
        <v>3863</v>
      </c>
      <c r="D1655" s="637"/>
      <c r="E1655" s="938">
        <f>SUM(E1656:E1661)</f>
        <v>10</v>
      </c>
      <c r="F1655" s="426"/>
      <c r="G1655" s="426"/>
      <c r="H1655" s="428"/>
      <c r="I1655" s="325"/>
      <c r="J1655" s="599"/>
      <c r="K1655" s="600">
        <f>SUM(K1656:K1661)</f>
        <v>133563</v>
      </c>
      <c r="L1655" s="602">
        <f t="shared" ref="L1655:AI1655" si="300">SUM(L1656:L1661)</f>
        <v>0</v>
      </c>
      <c r="M1655" s="601">
        <f t="shared" si="300"/>
        <v>0</v>
      </c>
      <c r="N1655" s="602">
        <f t="shared" si="300"/>
        <v>0</v>
      </c>
      <c r="O1655" s="601">
        <f t="shared" si="300"/>
        <v>0</v>
      </c>
      <c r="P1655" s="602">
        <f t="shared" si="300"/>
        <v>0</v>
      </c>
      <c r="Q1655" s="601">
        <f t="shared" si="300"/>
        <v>0</v>
      </c>
      <c r="R1655" s="602">
        <f t="shared" si="300"/>
        <v>10</v>
      </c>
      <c r="S1655" s="601">
        <f t="shared" si="300"/>
        <v>133563</v>
      </c>
      <c r="T1655" s="602">
        <f t="shared" si="300"/>
        <v>0</v>
      </c>
      <c r="U1655" s="601">
        <f t="shared" si="300"/>
        <v>0</v>
      </c>
      <c r="V1655" s="602">
        <f t="shared" si="300"/>
        <v>0</v>
      </c>
      <c r="W1655" s="601">
        <f t="shared" si="300"/>
        <v>0</v>
      </c>
      <c r="X1655" s="602">
        <f t="shared" si="300"/>
        <v>0</v>
      </c>
      <c r="Y1655" s="601">
        <f t="shared" si="300"/>
        <v>0</v>
      </c>
      <c r="Z1655" s="602">
        <f t="shared" si="300"/>
        <v>0</v>
      </c>
      <c r="AA1655" s="601">
        <f t="shared" si="300"/>
        <v>0</v>
      </c>
      <c r="AB1655" s="602">
        <f t="shared" si="300"/>
        <v>0</v>
      </c>
      <c r="AC1655" s="601">
        <f t="shared" si="300"/>
        <v>0</v>
      </c>
      <c r="AD1655" s="602">
        <f t="shared" si="300"/>
        <v>0</v>
      </c>
      <c r="AE1655" s="601">
        <f t="shared" si="300"/>
        <v>0</v>
      </c>
      <c r="AF1655" s="602">
        <f t="shared" si="300"/>
        <v>0</v>
      </c>
      <c r="AG1655" s="601">
        <f t="shared" si="300"/>
        <v>0</v>
      </c>
      <c r="AH1655" s="602">
        <f t="shared" si="300"/>
        <v>0</v>
      </c>
      <c r="AI1655" s="601">
        <f t="shared" si="300"/>
        <v>0</v>
      </c>
    </row>
    <row r="1656" spans="2:35" ht="22.5">
      <c r="B1656" s="745"/>
      <c r="C1656" s="577" t="s">
        <v>3864</v>
      </c>
      <c r="D1656" s="746"/>
      <c r="E1656" s="926">
        <v>2</v>
      </c>
      <c r="F1656" s="350" t="s">
        <v>108</v>
      </c>
      <c r="G1656" s="350" t="s">
        <v>2540</v>
      </c>
      <c r="H1656" s="356"/>
      <c r="I1656" s="352" t="s">
        <v>2487</v>
      </c>
      <c r="J1656" s="613">
        <v>20130</v>
      </c>
      <c r="K1656" s="326">
        <f>+E1656*J1656</f>
        <v>40260</v>
      </c>
      <c r="L1656" s="376"/>
      <c r="M1656" s="613"/>
      <c r="N1656" s="376"/>
      <c r="O1656" s="614"/>
      <c r="P1656" s="548"/>
      <c r="Q1656" s="614"/>
      <c r="R1656" s="548">
        <v>2</v>
      </c>
      <c r="S1656" s="614">
        <f>+J1656*R1656</f>
        <v>40260</v>
      </c>
      <c r="T1656" s="548"/>
      <c r="U1656" s="614"/>
      <c r="V1656" s="548"/>
      <c r="W1656" s="614">
        <f>+V1656*J1656</f>
        <v>0</v>
      </c>
      <c r="X1656" s="548"/>
      <c r="Y1656" s="614"/>
      <c r="Z1656" s="583"/>
      <c r="AA1656" s="677"/>
      <c r="AB1656" s="583"/>
      <c r="AC1656" s="677"/>
      <c r="AD1656" s="583"/>
      <c r="AE1656" s="677"/>
      <c r="AF1656" s="583"/>
      <c r="AG1656" s="677"/>
      <c r="AH1656" s="583"/>
      <c r="AI1656" s="677"/>
    </row>
    <row r="1657" spans="2:35" ht="22.5">
      <c r="B1657" s="747"/>
      <c r="C1657" s="359" t="s">
        <v>3865</v>
      </c>
      <c r="D1657" s="361"/>
      <c r="E1657" s="926">
        <v>1</v>
      </c>
      <c r="F1657" s="360" t="s">
        <v>11</v>
      </c>
      <c r="G1657" s="360" t="s">
        <v>3256</v>
      </c>
      <c r="H1657" s="553"/>
      <c r="I1657" s="363" t="s">
        <v>2559</v>
      </c>
      <c r="J1657" s="580">
        <v>7200</v>
      </c>
      <c r="K1657" s="326">
        <f>J1657*E1657</f>
        <v>7200</v>
      </c>
      <c r="L1657" s="376"/>
      <c r="M1657" s="580"/>
      <c r="N1657" s="376"/>
      <c r="O1657" s="582"/>
      <c r="P1657" s="548"/>
      <c r="Q1657" s="582"/>
      <c r="R1657" s="548">
        <v>1</v>
      </c>
      <c r="S1657" s="582">
        <f t="shared" ref="S1657:S1660" si="301">+J1657*R1657</f>
        <v>7200</v>
      </c>
      <c r="T1657" s="548"/>
      <c r="U1657" s="582"/>
      <c r="V1657" s="548"/>
      <c r="W1657" s="582"/>
      <c r="X1657" s="548"/>
      <c r="Y1657" s="582"/>
      <c r="Z1657" s="583"/>
      <c r="AA1657" s="573"/>
      <c r="AB1657" s="583"/>
      <c r="AC1657" s="573"/>
      <c r="AD1657" s="583"/>
      <c r="AE1657" s="573"/>
      <c r="AF1657" s="583"/>
      <c r="AG1657" s="573"/>
      <c r="AH1657" s="583"/>
      <c r="AI1657" s="573"/>
    </row>
    <row r="1658" spans="2:35" ht="22.5">
      <c r="B1658" s="747"/>
      <c r="C1658" s="577" t="s">
        <v>3866</v>
      </c>
      <c r="D1658" s="361"/>
      <c r="E1658" s="926">
        <v>3</v>
      </c>
      <c r="F1658" s="360" t="s">
        <v>11</v>
      </c>
      <c r="G1658" s="360" t="s">
        <v>3256</v>
      </c>
      <c r="H1658" s="553"/>
      <c r="I1658" s="363" t="s">
        <v>2559</v>
      </c>
      <c r="J1658" s="580">
        <v>15000</v>
      </c>
      <c r="K1658" s="326">
        <f>J1658*E1658</f>
        <v>45000</v>
      </c>
      <c r="L1658" s="376"/>
      <c r="M1658" s="580"/>
      <c r="N1658" s="376"/>
      <c r="O1658" s="582"/>
      <c r="P1658" s="548"/>
      <c r="Q1658" s="582"/>
      <c r="R1658" s="548">
        <v>3</v>
      </c>
      <c r="S1658" s="582">
        <f t="shared" si="301"/>
        <v>45000</v>
      </c>
      <c r="T1658" s="548"/>
      <c r="U1658" s="582"/>
      <c r="V1658" s="548"/>
      <c r="W1658" s="582"/>
      <c r="X1658" s="548"/>
      <c r="Y1658" s="582"/>
      <c r="Z1658" s="583"/>
      <c r="AA1658" s="573"/>
      <c r="AB1658" s="583"/>
      <c r="AC1658" s="573"/>
      <c r="AD1658" s="583"/>
      <c r="AE1658" s="573"/>
      <c r="AF1658" s="583"/>
      <c r="AG1658" s="573"/>
      <c r="AH1658" s="583"/>
      <c r="AI1658" s="573"/>
    </row>
    <row r="1659" spans="2:35" ht="22.5">
      <c r="B1659" s="747"/>
      <c r="C1659" s="748" t="s">
        <v>3867</v>
      </c>
      <c r="D1659" s="746"/>
      <c r="E1659" s="926">
        <v>1</v>
      </c>
      <c r="F1659" s="360" t="s">
        <v>11</v>
      </c>
      <c r="G1659" s="360" t="s">
        <v>3256</v>
      </c>
      <c r="H1659" s="553"/>
      <c r="I1659" s="363" t="s">
        <v>2559</v>
      </c>
      <c r="J1659" s="580">
        <v>17000</v>
      </c>
      <c r="K1659" s="326">
        <f>J1659*E1659</f>
        <v>17000</v>
      </c>
      <c r="L1659" s="376"/>
      <c r="M1659" s="580"/>
      <c r="N1659" s="376"/>
      <c r="O1659" s="582"/>
      <c r="P1659" s="548"/>
      <c r="Q1659" s="582"/>
      <c r="R1659" s="548">
        <v>1</v>
      </c>
      <c r="S1659" s="582">
        <f t="shared" si="301"/>
        <v>17000</v>
      </c>
      <c r="T1659" s="548"/>
      <c r="U1659" s="582"/>
      <c r="V1659" s="548"/>
      <c r="W1659" s="582"/>
      <c r="X1659" s="548"/>
      <c r="Y1659" s="582"/>
      <c r="Z1659" s="583"/>
      <c r="AA1659" s="573"/>
      <c r="AB1659" s="583"/>
      <c r="AC1659" s="573"/>
      <c r="AD1659" s="583"/>
      <c r="AE1659" s="573"/>
      <c r="AF1659" s="583"/>
      <c r="AG1659" s="573"/>
      <c r="AH1659" s="583"/>
      <c r="AI1659" s="573"/>
    </row>
    <row r="1660" spans="2:35" ht="22.5">
      <c r="B1660" s="747"/>
      <c r="C1660" s="577" t="s">
        <v>3868</v>
      </c>
      <c r="D1660" s="746"/>
      <c r="E1660" s="926">
        <v>2</v>
      </c>
      <c r="F1660" s="360" t="s">
        <v>108</v>
      </c>
      <c r="G1660" s="360" t="s">
        <v>3256</v>
      </c>
      <c r="H1660" s="553"/>
      <c r="I1660" s="363" t="s">
        <v>2559</v>
      </c>
      <c r="J1660" s="580">
        <v>2269</v>
      </c>
      <c r="K1660" s="326">
        <f>J1660*E1660</f>
        <v>4538</v>
      </c>
      <c r="L1660" s="376"/>
      <c r="M1660" s="580"/>
      <c r="N1660" s="376"/>
      <c r="O1660" s="582"/>
      <c r="P1660" s="548"/>
      <c r="Q1660" s="582"/>
      <c r="R1660" s="548">
        <v>2</v>
      </c>
      <c r="S1660" s="582">
        <f t="shared" si="301"/>
        <v>4538</v>
      </c>
      <c r="T1660" s="548"/>
      <c r="U1660" s="582"/>
      <c r="V1660" s="548"/>
      <c r="W1660" s="582"/>
      <c r="X1660" s="548"/>
      <c r="Y1660" s="582"/>
      <c r="Z1660" s="583"/>
      <c r="AA1660" s="573"/>
      <c r="AB1660" s="583"/>
      <c r="AC1660" s="573"/>
      <c r="AD1660" s="583"/>
      <c r="AE1660" s="573"/>
      <c r="AF1660" s="583"/>
      <c r="AG1660" s="573"/>
      <c r="AH1660" s="583"/>
      <c r="AI1660" s="573"/>
    </row>
    <row r="1661" spans="2:35" ht="247.5" customHeight="1">
      <c r="B1661" s="686"/>
      <c r="C1661" s="556" t="s">
        <v>3869</v>
      </c>
      <c r="D1661" s="556"/>
      <c r="E1661" s="925">
        <v>1</v>
      </c>
      <c r="F1661" s="373" t="s">
        <v>108</v>
      </c>
      <c r="G1661" s="373" t="s">
        <v>2609</v>
      </c>
      <c r="H1661" s="410"/>
      <c r="I1661" s="374" t="s">
        <v>2487</v>
      </c>
      <c r="J1661" s="673">
        <v>19565</v>
      </c>
      <c r="K1661" s="581">
        <f>E1661*J1661</f>
        <v>19565</v>
      </c>
      <c r="L1661" s="376"/>
      <c r="M1661" s="673"/>
      <c r="N1661" s="376"/>
      <c r="O1661" s="687"/>
      <c r="P1661" s="376"/>
      <c r="Q1661" s="673"/>
      <c r="R1661" s="548">
        <v>1</v>
      </c>
      <c r="S1661" s="687">
        <v>19565</v>
      </c>
      <c r="T1661" s="376"/>
      <c r="U1661" s="673"/>
      <c r="V1661" s="548"/>
      <c r="W1661" s="687"/>
      <c r="X1661" s="548"/>
      <c r="Y1661" s="687"/>
      <c r="Z1661" s="583"/>
      <c r="AA1661" s="674"/>
      <c r="AB1661" s="583"/>
      <c r="AC1661" s="674"/>
      <c r="AD1661" s="583"/>
      <c r="AE1661" s="674"/>
      <c r="AF1661" s="583"/>
      <c r="AG1661" s="674"/>
      <c r="AH1661" s="583"/>
      <c r="AI1661" s="674"/>
    </row>
    <row r="1662" spans="2:35">
      <c r="B1662" s="120">
        <v>519</v>
      </c>
      <c r="C1662" s="432" t="s">
        <v>2098</v>
      </c>
      <c r="D1662" s="336"/>
      <c r="E1662" s="917">
        <f>+E1663+E1665+E1668</f>
        <v>18</v>
      </c>
      <c r="F1662" s="336"/>
      <c r="G1662" s="336"/>
      <c r="H1662" s="336"/>
      <c r="I1662" s="324"/>
      <c r="J1662" s="325"/>
      <c r="K1662" s="326">
        <f>+K1663+K1665+K1668</f>
        <v>92633.34</v>
      </c>
      <c r="L1662" s="324">
        <f t="shared" ref="L1662:AI1662" si="302">+L1663+L1665+L1668</f>
        <v>0</v>
      </c>
      <c r="M1662" s="324">
        <f t="shared" si="302"/>
        <v>0</v>
      </c>
      <c r="N1662" s="324">
        <f t="shared" si="302"/>
        <v>0</v>
      </c>
      <c r="O1662" s="324">
        <f t="shared" si="302"/>
        <v>0</v>
      </c>
      <c r="P1662" s="324">
        <f t="shared" si="302"/>
        <v>0</v>
      </c>
      <c r="Q1662" s="324">
        <f t="shared" si="302"/>
        <v>0</v>
      </c>
      <c r="R1662" s="323">
        <f t="shared" si="302"/>
        <v>2</v>
      </c>
      <c r="S1662" s="324">
        <f t="shared" si="302"/>
        <v>3200</v>
      </c>
      <c r="T1662" s="323">
        <f t="shared" si="302"/>
        <v>10</v>
      </c>
      <c r="U1662" s="324">
        <f t="shared" si="302"/>
        <v>54413</v>
      </c>
      <c r="V1662" s="324">
        <f t="shared" si="302"/>
        <v>0</v>
      </c>
      <c r="W1662" s="324">
        <f t="shared" si="302"/>
        <v>0</v>
      </c>
      <c r="X1662" s="323">
        <f t="shared" si="302"/>
        <v>6</v>
      </c>
      <c r="Y1662" s="324">
        <f t="shared" si="302"/>
        <v>35020.339999999997</v>
      </c>
      <c r="Z1662" s="324">
        <f t="shared" si="302"/>
        <v>0</v>
      </c>
      <c r="AA1662" s="324">
        <f t="shared" si="302"/>
        <v>0</v>
      </c>
      <c r="AB1662" s="324">
        <f t="shared" si="302"/>
        <v>0</v>
      </c>
      <c r="AC1662" s="324">
        <f t="shared" si="302"/>
        <v>0</v>
      </c>
      <c r="AD1662" s="324">
        <f t="shared" si="302"/>
        <v>0</v>
      </c>
      <c r="AE1662" s="324">
        <f t="shared" si="302"/>
        <v>0</v>
      </c>
      <c r="AF1662" s="324">
        <f t="shared" si="302"/>
        <v>0</v>
      </c>
      <c r="AG1662" s="324">
        <f t="shared" si="302"/>
        <v>0</v>
      </c>
      <c r="AH1662" s="324">
        <f t="shared" si="302"/>
        <v>0</v>
      </c>
      <c r="AI1662" s="324">
        <f t="shared" si="302"/>
        <v>0</v>
      </c>
    </row>
    <row r="1663" spans="2:35" ht="45" customHeight="1">
      <c r="B1663" s="749">
        <v>51901</v>
      </c>
      <c r="C1663" s="750" t="s">
        <v>2099</v>
      </c>
      <c r="D1663" s="751"/>
      <c r="E1663" s="944">
        <f>E1664</f>
        <v>8</v>
      </c>
      <c r="F1663" s="484"/>
      <c r="G1663" s="484"/>
      <c r="H1663" s="484"/>
      <c r="I1663" s="752"/>
      <c r="J1663" s="695"/>
      <c r="K1663" s="693">
        <f>K1664</f>
        <v>20775</v>
      </c>
      <c r="L1663" s="753"/>
      <c r="M1663" s="753"/>
      <c r="N1663" s="753"/>
      <c r="O1663" s="753"/>
      <c r="P1663" s="753"/>
      <c r="Q1663" s="753"/>
      <c r="R1663" s="753"/>
      <c r="S1663" s="753"/>
      <c r="T1663" s="754">
        <f>T1664</f>
        <v>8</v>
      </c>
      <c r="U1663" s="753">
        <f>U1664</f>
        <v>20775</v>
      </c>
      <c r="V1663" s="753"/>
      <c r="W1663" s="755"/>
      <c r="X1663" s="756"/>
      <c r="Y1663" s="757"/>
      <c r="Z1663" s="757"/>
      <c r="AA1663" s="757"/>
      <c r="AB1663" s="757"/>
      <c r="AC1663" s="757"/>
      <c r="AD1663" s="757"/>
      <c r="AE1663" s="757"/>
      <c r="AF1663" s="757"/>
      <c r="AG1663" s="757"/>
      <c r="AH1663" s="757"/>
      <c r="AI1663" s="757"/>
    </row>
    <row r="1664" spans="2:35" ht="22.5" customHeight="1">
      <c r="B1664" s="758"/>
      <c r="C1664" s="759" t="s">
        <v>3870</v>
      </c>
      <c r="D1664" s="484"/>
      <c r="E1664" s="932">
        <v>8</v>
      </c>
      <c r="F1664" s="484" t="s">
        <v>11</v>
      </c>
      <c r="G1664" s="484" t="s">
        <v>3180</v>
      </c>
      <c r="H1664" s="484"/>
      <c r="I1664" s="752" t="s">
        <v>3871</v>
      </c>
      <c r="J1664" s="695">
        <v>2596.87</v>
      </c>
      <c r="K1664" s="693">
        <f>J1664*E1664+0.04</f>
        <v>20775</v>
      </c>
      <c r="L1664" s="696">
        <v>0</v>
      </c>
      <c r="M1664" s="696">
        <v>0</v>
      </c>
      <c r="N1664" s="696">
        <v>0</v>
      </c>
      <c r="O1664" s="696">
        <v>0</v>
      </c>
      <c r="P1664" s="696"/>
      <c r="Q1664" s="696">
        <v>0</v>
      </c>
      <c r="R1664" s="696">
        <v>0</v>
      </c>
      <c r="S1664" s="696">
        <v>0</v>
      </c>
      <c r="T1664" s="760">
        <v>8</v>
      </c>
      <c r="U1664" s="696">
        <v>20775</v>
      </c>
      <c r="V1664" s="696">
        <v>0</v>
      </c>
      <c r="W1664" s="761">
        <v>0</v>
      </c>
      <c r="X1664" s="756"/>
      <c r="Y1664" s="757"/>
      <c r="Z1664" s="757"/>
      <c r="AA1664" s="757"/>
      <c r="AB1664" s="757"/>
      <c r="AC1664" s="757"/>
      <c r="AD1664" s="757"/>
      <c r="AE1664" s="757"/>
      <c r="AF1664" s="757"/>
      <c r="AG1664" s="757"/>
      <c r="AH1664" s="757"/>
      <c r="AI1664" s="757"/>
    </row>
    <row r="1665" spans="2:35">
      <c r="B1665" s="397">
        <v>51903</v>
      </c>
      <c r="C1665" s="622" t="s">
        <v>2105</v>
      </c>
      <c r="D1665" s="546"/>
      <c r="E1665" s="917">
        <f>SUM(E1666:E1666)</f>
        <v>1</v>
      </c>
      <c r="F1665" s="546"/>
      <c r="G1665" s="546"/>
      <c r="H1665" s="546"/>
      <c r="I1665" s="521"/>
      <c r="J1665" s="363"/>
      <c r="K1665" s="326">
        <f t="shared" ref="K1665:AI1665" si="303">SUM(K1666:K1666)</f>
        <v>7544.34</v>
      </c>
      <c r="L1665" s="323">
        <f t="shared" si="303"/>
        <v>0</v>
      </c>
      <c r="M1665" s="521">
        <f t="shared" si="303"/>
        <v>0</v>
      </c>
      <c r="N1665" s="323">
        <f t="shared" si="303"/>
        <v>0</v>
      </c>
      <c r="O1665" s="521">
        <f t="shared" si="303"/>
        <v>0</v>
      </c>
      <c r="P1665" s="323">
        <f t="shared" si="303"/>
        <v>0</v>
      </c>
      <c r="Q1665" s="521">
        <f t="shared" si="303"/>
        <v>0</v>
      </c>
      <c r="R1665" s="323">
        <f t="shared" si="303"/>
        <v>0</v>
      </c>
      <c r="S1665" s="521">
        <f t="shared" si="303"/>
        <v>0</v>
      </c>
      <c r="T1665" s="323">
        <f t="shared" si="303"/>
        <v>0</v>
      </c>
      <c r="U1665" s="521">
        <f t="shared" si="303"/>
        <v>0</v>
      </c>
      <c r="V1665" s="323">
        <f t="shared" si="303"/>
        <v>0</v>
      </c>
      <c r="W1665" s="521">
        <f t="shared" si="303"/>
        <v>0</v>
      </c>
      <c r="X1665" s="323">
        <f t="shared" si="303"/>
        <v>1</v>
      </c>
      <c r="Y1665" s="521">
        <f t="shared" si="303"/>
        <v>7544.34</v>
      </c>
      <c r="Z1665" s="323">
        <f t="shared" si="303"/>
        <v>0</v>
      </c>
      <c r="AA1665" s="521">
        <f t="shared" si="303"/>
        <v>0</v>
      </c>
      <c r="AB1665" s="323">
        <f t="shared" si="303"/>
        <v>0</v>
      </c>
      <c r="AC1665" s="521">
        <f t="shared" si="303"/>
        <v>0</v>
      </c>
      <c r="AD1665" s="323">
        <f t="shared" si="303"/>
        <v>0</v>
      </c>
      <c r="AE1665" s="521">
        <f t="shared" si="303"/>
        <v>0</v>
      </c>
      <c r="AF1665" s="323">
        <f t="shared" si="303"/>
        <v>0</v>
      </c>
      <c r="AG1665" s="521">
        <f t="shared" si="303"/>
        <v>0</v>
      </c>
      <c r="AH1665" s="323">
        <f t="shared" si="303"/>
        <v>0</v>
      </c>
      <c r="AI1665" s="521">
        <f t="shared" si="303"/>
        <v>0</v>
      </c>
    </row>
    <row r="1666" spans="2:35" ht="22.5">
      <c r="B1666" s="399"/>
      <c r="C1666" s="762" t="s">
        <v>3872</v>
      </c>
      <c r="D1666" s="763"/>
      <c r="E1666" s="925">
        <v>1</v>
      </c>
      <c r="F1666" s="588" t="s">
        <v>11</v>
      </c>
      <c r="G1666" s="588" t="s">
        <v>2602</v>
      </c>
      <c r="H1666" s="764"/>
      <c r="I1666" s="363" t="s">
        <v>2700</v>
      </c>
      <c r="J1666" s="580">
        <v>7544.34</v>
      </c>
      <c r="K1666" s="581">
        <f>J1666*E1666</f>
        <v>7544.34</v>
      </c>
      <c r="L1666" s="376"/>
      <c r="M1666" s="580"/>
      <c r="N1666" s="376"/>
      <c r="O1666" s="582"/>
      <c r="P1666" s="376"/>
      <c r="Q1666" s="580"/>
      <c r="R1666" s="548"/>
      <c r="S1666" s="582"/>
      <c r="T1666" s="376"/>
      <c r="U1666" s="580"/>
      <c r="V1666" s="548"/>
      <c r="W1666" s="582"/>
      <c r="X1666" s="548">
        <v>1</v>
      </c>
      <c r="Y1666" s="582">
        <v>7544.34</v>
      </c>
      <c r="Z1666" s="583"/>
      <c r="AA1666" s="573"/>
      <c r="AB1666" s="583"/>
      <c r="AC1666" s="573"/>
      <c r="AD1666" s="583"/>
      <c r="AE1666" s="573"/>
      <c r="AF1666" s="583"/>
      <c r="AG1666" s="573"/>
      <c r="AH1666" s="583"/>
      <c r="AI1666" s="573"/>
    </row>
    <row r="1667" spans="2:35">
      <c r="B1667" s="120"/>
      <c r="C1667" s="432"/>
      <c r="D1667" s="336"/>
      <c r="E1667" s="917"/>
      <c r="F1667" s="336"/>
      <c r="G1667" s="336"/>
      <c r="H1667" s="336"/>
      <c r="I1667" s="324"/>
      <c r="J1667" s="325"/>
      <c r="K1667" s="326"/>
      <c r="L1667" s="323"/>
      <c r="M1667" s="324"/>
      <c r="N1667" s="323"/>
      <c r="O1667" s="324"/>
      <c r="P1667" s="323"/>
      <c r="Q1667" s="324"/>
      <c r="R1667" s="323"/>
      <c r="S1667" s="324"/>
      <c r="T1667" s="323"/>
      <c r="U1667" s="324"/>
      <c r="V1667" s="323"/>
      <c r="W1667" s="324"/>
      <c r="X1667" s="323"/>
      <c r="Y1667" s="324"/>
      <c r="Z1667" s="323"/>
      <c r="AA1667" s="324"/>
      <c r="AB1667" s="323"/>
      <c r="AC1667" s="324"/>
      <c r="AD1667" s="323"/>
      <c r="AE1667" s="324"/>
      <c r="AF1667" s="323"/>
      <c r="AG1667" s="324"/>
      <c r="AH1667" s="323"/>
      <c r="AI1667" s="324"/>
    </row>
    <row r="1668" spans="2:35">
      <c r="B1668" s="120">
        <v>51908</v>
      </c>
      <c r="C1668" s="432" t="s">
        <v>3873</v>
      </c>
      <c r="D1668" s="336"/>
      <c r="E1668" s="917">
        <f>SUM(E1669:E1674)</f>
        <v>9</v>
      </c>
      <c r="F1668" s="336"/>
      <c r="G1668" s="336"/>
      <c r="H1668" s="336"/>
      <c r="I1668" s="324"/>
      <c r="J1668" s="325"/>
      <c r="K1668" s="326">
        <f>SUM(K1669:K1674)</f>
        <v>64314</v>
      </c>
      <c r="L1668" s="323">
        <f t="shared" ref="L1668:AI1668" si="304">SUM(L1669:L1674)</f>
        <v>0</v>
      </c>
      <c r="M1668" s="324">
        <f t="shared" si="304"/>
        <v>0</v>
      </c>
      <c r="N1668" s="323">
        <f t="shared" si="304"/>
        <v>0</v>
      </c>
      <c r="O1668" s="324">
        <f t="shared" si="304"/>
        <v>0</v>
      </c>
      <c r="P1668" s="323">
        <f t="shared" si="304"/>
        <v>0</v>
      </c>
      <c r="Q1668" s="324">
        <f t="shared" si="304"/>
        <v>0</v>
      </c>
      <c r="R1668" s="323">
        <f t="shared" si="304"/>
        <v>2</v>
      </c>
      <c r="S1668" s="324">
        <f t="shared" si="304"/>
        <v>3200</v>
      </c>
      <c r="T1668" s="323">
        <f t="shared" si="304"/>
        <v>2</v>
      </c>
      <c r="U1668" s="324">
        <f t="shared" si="304"/>
        <v>33638</v>
      </c>
      <c r="V1668" s="323">
        <f t="shared" si="304"/>
        <v>0</v>
      </c>
      <c r="W1668" s="324">
        <f t="shared" si="304"/>
        <v>0</v>
      </c>
      <c r="X1668" s="323">
        <f t="shared" si="304"/>
        <v>5</v>
      </c>
      <c r="Y1668" s="324">
        <f t="shared" si="304"/>
        <v>27476</v>
      </c>
      <c r="Z1668" s="323">
        <f t="shared" si="304"/>
        <v>0</v>
      </c>
      <c r="AA1668" s="324">
        <f t="shared" si="304"/>
        <v>0</v>
      </c>
      <c r="AB1668" s="323">
        <f t="shared" si="304"/>
        <v>0</v>
      </c>
      <c r="AC1668" s="324">
        <f t="shared" si="304"/>
        <v>0</v>
      </c>
      <c r="AD1668" s="323">
        <f t="shared" si="304"/>
        <v>0</v>
      </c>
      <c r="AE1668" s="324">
        <f t="shared" si="304"/>
        <v>0</v>
      </c>
      <c r="AF1668" s="323">
        <f t="shared" si="304"/>
        <v>0</v>
      </c>
      <c r="AG1668" s="324">
        <f t="shared" si="304"/>
        <v>0</v>
      </c>
      <c r="AH1668" s="323">
        <f t="shared" si="304"/>
        <v>0</v>
      </c>
      <c r="AI1668" s="324">
        <f t="shared" si="304"/>
        <v>0</v>
      </c>
    </row>
    <row r="1669" spans="2:35">
      <c r="B1669" s="399"/>
      <c r="C1669" s="527" t="s">
        <v>3874</v>
      </c>
      <c r="D1669" s="609"/>
      <c r="E1669" s="925">
        <v>2</v>
      </c>
      <c r="F1669" s="529" t="s">
        <v>108</v>
      </c>
      <c r="G1669" s="529" t="s">
        <v>3180</v>
      </c>
      <c r="H1669" s="610"/>
      <c r="I1669" s="808" t="s">
        <v>3875</v>
      </c>
      <c r="J1669" s="611">
        <v>16819</v>
      </c>
      <c r="K1669" s="581">
        <f>J1669*E1669</f>
        <v>33638</v>
      </c>
      <c r="L1669" s="376"/>
      <c r="M1669" s="611"/>
      <c r="N1669" s="376"/>
      <c r="O1669" s="612"/>
      <c r="P1669" s="376"/>
      <c r="Q1669" s="611"/>
      <c r="R1669" s="548"/>
      <c r="S1669" s="612"/>
      <c r="T1669" s="376">
        <v>2</v>
      </c>
      <c r="U1669" s="611">
        <v>33638</v>
      </c>
      <c r="V1669" s="548">
        <v>0</v>
      </c>
      <c r="W1669" s="612">
        <v>0</v>
      </c>
      <c r="X1669" s="548">
        <v>0</v>
      </c>
      <c r="Y1669" s="612">
        <v>0</v>
      </c>
      <c r="Z1669" s="583">
        <v>0</v>
      </c>
      <c r="AA1669" s="652">
        <v>0</v>
      </c>
      <c r="AB1669" s="583">
        <v>0</v>
      </c>
      <c r="AC1669" s="652">
        <v>0</v>
      </c>
      <c r="AD1669" s="583">
        <v>0</v>
      </c>
      <c r="AE1669" s="652">
        <v>0</v>
      </c>
      <c r="AF1669" s="583">
        <v>0</v>
      </c>
      <c r="AG1669" s="652">
        <v>0</v>
      </c>
      <c r="AH1669" s="583">
        <v>0</v>
      </c>
      <c r="AI1669" s="652">
        <v>0</v>
      </c>
    </row>
    <row r="1670" spans="2:35" ht="23.25">
      <c r="B1670" s="449"/>
      <c r="C1670" s="765" t="s">
        <v>3876</v>
      </c>
      <c r="D1670" s="399"/>
      <c r="E1670" s="925">
        <v>2</v>
      </c>
      <c r="F1670" s="766" t="s">
        <v>108</v>
      </c>
      <c r="G1670" s="399" t="s">
        <v>2663</v>
      </c>
      <c r="H1670" s="399"/>
      <c r="I1670" s="402" t="s">
        <v>2487</v>
      </c>
      <c r="J1670" s="401">
        <v>8340</v>
      </c>
      <c r="K1670" s="326">
        <f>+E1670*J1670</f>
        <v>16680</v>
      </c>
      <c r="L1670" s="376"/>
      <c r="M1670" s="607"/>
      <c r="N1670" s="376"/>
      <c r="O1670" s="607"/>
      <c r="P1670" s="376"/>
      <c r="Q1670" s="607"/>
      <c r="R1670" s="376"/>
      <c r="S1670" s="607"/>
      <c r="T1670" s="376"/>
      <c r="U1670" s="607">
        <f>(T1670*J1670)</f>
        <v>0</v>
      </c>
      <c r="V1670" s="376"/>
      <c r="W1670" s="607"/>
      <c r="X1670" s="376">
        <v>2</v>
      </c>
      <c r="Y1670" s="607">
        <v>16680</v>
      </c>
      <c r="Z1670" s="376"/>
      <c r="AA1670" s="607"/>
      <c r="AB1670" s="376"/>
      <c r="AC1670" s="607"/>
      <c r="AD1670" s="376"/>
      <c r="AE1670" s="607"/>
      <c r="AF1670" s="376"/>
      <c r="AG1670" s="607"/>
      <c r="AH1670" s="376"/>
      <c r="AI1670" s="607"/>
    </row>
    <row r="1671" spans="2:35" ht="22.5">
      <c r="B1671" s="449"/>
      <c r="C1671" s="424" t="s">
        <v>3877</v>
      </c>
      <c r="D1671" s="360"/>
      <c r="E1671" s="925">
        <v>2</v>
      </c>
      <c r="F1671" s="588" t="s">
        <v>108</v>
      </c>
      <c r="G1671" s="360" t="s">
        <v>3256</v>
      </c>
      <c r="H1671" s="497"/>
      <c r="I1671" s="363" t="s">
        <v>2559</v>
      </c>
      <c r="J1671" s="767">
        <v>1600</v>
      </c>
      <c r="K1671" s="326">
        <f>J1671*E1671</f>
        <v>3200</v>
      </c>
      <c r="L1671" s="376"/>
      <c r="M1671" s="767"/>
      <c r="N1671" s="376"/>
      <c r="O1671" s="767"/>
      <c r="P1671" s="768"/>
      <c r="Q1671" s="767"/>
      <c r="R1671" s="768">
        <v>2</v>
      </c>
      <c r="S1671" s="582">
        <f t="shared" ref="S1671" si="305">+J1671*R1671</f>
        <v>3200</v>
      </c>
      <c r="T1671" s="768"/>
      <c r="U1671" s="767"/>
      <c r="V1671" s="768"/>
      <c r="W1671" s="767"/>
      <c r="X1671" s="768"/>
      <c r="Y1671" s="767"/>
      <c r="Z1671" s="768"/>
      <c r="AA1671" s="767"/>
      <c r="AB1671" s="768"/>
      <c r="AC1671" s="767"/>
      <c r="AD1671" s="768"/>
      <c r="AE1671" s="767"/>
      <c r="AF1671" s="768"/>
      <c r="AG1671" s="767"/>
      <c r="AH1671" s="768"/>
      <c r="AI1671" s="767"/>
    </row>
    <row r="1672" spans="2:35" ht="22.5">
      <c r="B1672" s="399"/>
      <c r="C1672" s="762" t="s">
        <v>3878</v>
      </c>
      <c r="D1672" s="763"/>
      <c r="E1672" s="925">
        <v>2</v>
      </c>
      <c r="F1672" s="588" t="s">
        <v>11</v>
      </c>
      <c r="G1672" s="588" t="s">
        <v>2602</v>
      </c>
      <c r="H1672" s="764"/>
      <c r="I1672" s="363" t="s">
        <v>2700</v>
      </c>
      <c r="J1672" s="580">
        <v>3500</v>
      </c>
      <c r="K1672" s="581">
        <f>J1672*E1672</f>
        <v>7000</v>
      </c>
      <c r="L1672" s="376"/>
      <c r="M1672" s="580"/>
      <c r="N1672" s="376"/>
      <c r="O1672" s="582"/>
      <c r="P1672" s="376"/>
      <c r="Q1672" s="580"/>
      <c r="R1672" s="548"/>
      <c r="S1672" s="582"/>
      <c r="T1672" s="376"/>
      <c r="U1672" s="580"/>
      <c r="V1672" s="548"/>
      <c r="W1672" s="582"/>
      <c r="X1672" s="548">
        <v>2</v>
      </c>
      <c r="Y1672" s="582">
        <f>X1672*J1672</f>
        <v>7000</v>
      </c>
      <c r="Z1672" s="583"/>
      <c r="AA1672" s="573"/>
      <c r="AB1672" s="583"/>
      <c r="AC1672" s="573"/>
      <c r="AD1672" s="583"/>
      <c r="AE1672" s="573"/>
      <c r="AF1672" s="583"/>
      <c r="AG1672" s="573"/>
      <c r="AH1672" s="583"/>
      <c r="AI1672" s="573"/>
    </row>
    <row r="1673" spans="2:35" ht="22.5">
      <c r="B1673" s="449"/>
      <c r="C1673" s="688" t="s">
        <v>3879</v>
      </c>
      <c r="D1673" s="399"/>
      <c r="E1673" s="925">
        <v>1</v>
      </c>
      <c r="F1673" s="399" t="s">
        <v>11</v>
      </c>
      <c r="G1673" s="399" t="s">
        <v>2602</v>
      </c>
      <c r="H1673" s="399"/>
      <c r="I1673" s="363" t="s">
        <v>2700</v>
      </c>
      <c r="J1673" s="363">
        <v>3796</v>
      </c>
      <c r="K1673" s="326">
        <f>J1673*E1673</f>
        <v>3796</v>
      </c>
      <c r="L1673" s="376"/>
      <c r="M1673" s="580"/>
      <c r="N1673" s="376"/>
      <c r="O1673" s="580"/>
      <c r="P1673" s="376"/>
      <c r="Q1673" s="580"/>
      <c r="R1673" s="376"/>
      <c r="S1673" s="580"/>
      <c r="T1673" s="376"/>
      <c r="U1673" s="580"/>
      <c r="V1673" s="376"/>
      <c r="W1673" s="580"/>
      <c r="X1673" s="376">
        <v>1</v>
      </c>
      <c r="Y1673" s="580">
        <v>3796</v>
      </c>
      <c r="Z1673" s="376"/>
      <c r="AA1673" s="580"/>
      <c r="AB1673" s="376"/>
      <c r="AC1673" s="580"/>
      <c r="AD1673" s="376"/>
      <c r="AE1673" s="580"/>
      <c r="AF1673" s="376"/>
      <c r="AG1673" s="580"/>
      <c r="AH1673" s="376"/>
      <c r="AI1673" s="580"/>
    </row>
    <row r="1674" spans="2:35">
      <c r="B1674" s="449"/>
      <c r="C1674" s="424"/>
      <c r="D1674" s="360"/>
      <c r="E1674" s="925"/>
      <c r="F1674" s="588"/>
      <c r="G1674" s="360"/>
      <c r="H1674" s="497"/>
      <c r="I1674" s="363"/>
      <c r="J1674" s="767"/>
      <c r="K1674" s="326"/>
      <c r="L1674" s="376"/>
      <c r="M1674" s="767"/>
      <c r="N1674" s="376"/>
      <c r="O1674" s="767"/>
      <c r="P1674" s="768"/>
      <c r="Q1674" s="767"/>
      <c r="R1674" s="768"/>
      <c r="S1674" s="582"/>
      <c r="T1674" s="768"/>
      <c r="U1674" s="767"/>
      <c r="V1674" s="768"/>
      <c r="W1674" s="767"/>
      <c r="X1674" s="768"/>
      <c r="Y1674" s="767"/>
      <c r="Z1674" s="768"/>
      <c r="AA1674" s="767"/>
      <c r="AB1674" s="768"/>
      <c r="AC1674" s="767"/>
      <c r="AD1674" s="768"/>
      <c r="AE1674" s="767"/>
      <c r="AF1674" s="768"/>
      <c r="AG1674" s="767"/>
      <c r="AH1674" s="768"/>
      <c r="AI1674" s="767"/>
    </row>
    <row r="1675" spans="2:35">
      <c r="B1675" s="681"/>
      <c r="C1675" s="381"/>
      <c r="D1675" s="328"/>
      <c r="E1675" s="925"/>
      <c r="F1675" s="328"/>
      <c r="G1675" s="328"/>
      <c r="H1675" s="328"/>
      <c r="I1675" s="325"/>
      <c r="J1675" s="325"/>
      <c r="K1675" s="326"/>
      <c r="L1675" s="376"/>
      <c r="M1675" s="599"/>
      <c r="N1675" s="376"/>
      <c r="O1675" s="599"/>
      <c r="P1675" s="376"/>
      <c r="Q1675" s="599"/>
      <c r="R1675" s="376"/>
      <c r="S1675" s="599"/>
      <c r="T1675" s="376"/>
      <c r="U1675" s="599"/>
      <c r="V1675" s="376"/>
      <c r="W1675" s="599"/>
      <c r="X1675" s="376"/>
      <c r="Y1675" s="599"/>
      <c r="Z1675" s="376"/>
      <c r="AA1675" s="599"/>
      <c r="AB1675" s="376"/>
      <c r="AC1675" s="599"/>
      <c r="AD1675" s="376"/>
      <c r="AE1675" s="599"/>
      <c r="AF1675" s="376"/>
      <c r="AG1675" s="599"/>
      <c r="AH1675" s="376"/>
      <c r="AI1675" s="599"/>
    </row>
    <row r="1676" spans="2:35">
      <c r="B1676" s="769">
        <v>5200</v>
      </c>
      <c r="C1676" s="770" t="s">
        <v>3880</v>
      </c>
      <c r="D1676" s="647"/>
      <c r="E1676" s="917">
        <f>+E1677</f>
        <v>3</v>
      </c>
      <c r="F1676" s="647"/>
      <c r="G1676" s="328"/>
      <c r="H1676" s="328"/>
      <c r="I1676" s="325"/>
      <c r="J1676" s="325"/>
      <c r="K1676" s="326">
        <f>+K1677</f>
        <v>23357.236400000002</v>
      </c>
      <c r="L1676" s="323">
        <f t="shared" ref="L1676:AA1677" si="306">+L1677</f>
        <v>0</v>
      </c>
      <c r="M1676" s="324">
        <f t="shared" si="306"/>
        <v>0</v>
      </c>
      <c r="N1676" s="323">
        <f t="shared" si="306"/>
        <v>0</v>
      </c>
      <c r="O1676" s="324">
        <f t="shared" si="306"/>
        <v>0</v>
      </c>
      <c r="P1676" s="323">
        <f t="shared" si="306"/>
        <v>0</v>
      </c>
      <c r="Q1676" s="324">
        <f t="shared" si="306"/>
        <v>0</v>
      </c>
      <c r="R1676" s="323">
        <f t="shared" si="306"/>
        <v>0</v>
      </c>
      <c r="S1676" s="324">
        <f t="shared" si="306"/>
        <v>0</v>
      </c>
      <c r="T1676" s="323">
        <f t="shared" si="306"/>
        <v>0</v>
      </c>
      <c r="U1676" s="324">
        <f t="shared" si="306"/>
        <v>0</v>
      </c>
      <c r="V1676" s="323">
        <f t="shared" si="306"/>
        <v>0</v>
      </c>
      <c r="W1676" s="324">
        <f t="shared" si="306"/>
        <v>0</v>
      </c>
      <c r="X1676" s="323">
        <f t="shared" si="306"/>
        <v>3</v>
      </c>
      <c r="Y1676" s="324">
        <f t="shared" si="306"/>
        <v>23357.236400000002</v>
      </c>
      <c r="Z1676" s="323">
        <f t="shared" si="306"/>
        <v>0</v>
      </c>
      <c r="AA1676" s="324">
        <f t="shared" si="306"/>
        <v>0</v>
      </c>
      <c r="AB1676" s="323">
        <f t="shared" ref="AB1676:AI1677" si="307">+AB1677</f>
        <v>0</v>
      </c>
      <c r="AC1676" s="324">
        <f t="shared" si="307"/>
        <v>0</v>
      </c>
      <c r="AD1676" s="323">
        <f t="shared" si="307"/>
        <v>0</v>
      </c>
      <c r="AE1676" s="324">
        <f t="shared" si="307"/>
        <v>0</v>
      </c>
      <c r="AF1676" s="323">
        <f t="shared" si="307"/>
        <v>0</v>
      </c>
      <c r="AG1676" s="324">
        <f t="shared" si="307"/>
        <v>0</v>
      </c>
      <c r="AH1676" s="323">
        <f t="shared" si="307"/>
        <v>0</v>
      </c>
      <c r="AI1676" s="324">
        <f t="shared" si="307"/>
        <v>0</v>
      </c>
    </row>
    <row r="1677" spans="2:35">
      <c r="B1677" s="769">
        <v>521</v>
      </c>
      <c r="C1677" s="771" t="s">
        <v>2160</v>
      </c>
      <c r="D1677" s="647"/>
      <c r="E1677" s="917">
        <f>+E1678</f>
        <v>3</v>
      </c>
      <c r="F1677" s="647"/>
      <c r="G1677" s="328"/>
      <c r="H1677" s="328"/>
      <c r="I1677" s="325"/>
      <c r="J1677" s="325"/>
      <c r="K1677" s="326">
        <f>+K1678</f>
        <v>23357.236400000002</v>
      </c>
      <c r="L1677" s="323">
        <f t="shared" si="306"/>
        <v>0</v>
      </c>
      <c r="M1677" s="324">
        <f t="shared" si="306"/>
        <v>0</v>
      </c>
      <c r="N1677" s="323">
        <f t="shared" si="306"/>
        <v>0</v>
      </c>
      <c r="O1677" s="324">
        <f t="shared" si="306"/>
        <v>0</v>
      </c>
      <c r="P1677" s="323">
        <f t="shared" si="306"/>
        <v>0</v>
      </c>
      <c r="Q1677" s="324">
        <f t="shared" si="306"/>
        <v>0</v>
      </c>
      <c r="R1677" s="323">
        <f t="shared" si="306"/>
        <v>0</v>
      </c>
      <c r="S1677" s="324">
        <f t="shared" si="306"/>
        <v>0</v>
      </c>
      <c r="T1677" s="323">
        <f t="shared" si="306"/>
        <v>0</v>
      </c>
      <c r="U1677" s="324">
        <f t="shared" si="306"/>
        <v>0</v>
      </c>
      <c r="V1677" s="323">
        <f t="shared" si="306"/>
        <v>0</v>
      </c>
      <c r="W1677" s="324">
        <f t="shared" si="306"/>
        <v>0</v>
      </c>
      <c r="X1677" s="323">
        <f t="shared" si="306"/>
        <v>3</v>
      </c>
      <c r="Y1677" s="324">
        <f t="shared" si="306"/>
        <v>23357.236400000002</v>
      </c>
      <c r="Z1677" s="323">
        <f t="shared" si="306"/>
        <v>0</v>
      </c>
      <c r="AA1677" s="324">
        <f t="shared" si="306"/>
        <v>0</v>
      </c>
      <c r="AB1677" s="323">
        <f t="shared" si="307"/>
        <v>0</v>
      </c>
      <c r="AC1677" s="324">
        <f t="shared" si="307"/>
        <v>0</v>
      </c>
      <c r="AD1677" s="323">
        <f t="shared" si="307"/>
        <v>0</v>
      </c>
      <c r="AE1677" s="324">
        <f t="shared" si="307"/>
        <v>0</v>
      </c>
      <c r="AF1677" s="323">
        <f t="shared" si="307"/>
        <v>0</v>
      </c>
      <c r="AG1677" s="324">
        <f t="shared" si="307"/>
        <v>0</v>
      </c>
      <c r="AH1677" s="323">
        <f t="shared" si="307"/>
        <v>0</v>
      </c>
      <c r="AI1677" s="324">
        <f t="shared" si="307"/>
        <v>0</v>
      </c>
    </row>
    <row r="1678" spans="2:35">
      <c r="B1678" s="769">
        <v>52101</v>
      </c>
      <c r="C1678" s="771" t="s">
        <v>2160</v>
      </c>
      <c r="D1678" s="647"/>
      <c r="E1678" s="917">
        <f>SUM(E1679:E1680)</f>
        <v>3</v>
      </c>
      <c r="F1678" s="647"/>
      <c r="G1678" s="328"/>
      <c r="H1678" s="328"/>
      <c r="I1678" s="325"/>
      <c r="J1678" s="325"/>
      <c r="K1678" s="326">
        <f t="shared" ref="K1678:AI1678" si="308">SUM(K1679:K1680)</f>
        <v>23357.236400000002</v>
      </c>
      <c r="L1678" s="323">
        <f t="shared" si="308"/>
        <v>0</v>
      </c>
      <c r="M1678" s="324">
        <f t="shared" si="308"/>
        <v>0</v>
      </c>
      <c r="N1678" s="323">
        <f t="shared" si="308"/>
        <v>0</v>
      </c>
      <c r="O1678" s="324">
        <f t="shared" si="308"/>
        <v>0</v>
      </c>
      <c r="P1678" s="323">
        <f t="shared" si="308"/>
        <v>0</v>
      </c>
      <c r="Q1678" s="324">
        <f t="shared" si="308"/>
        <v>0</v>
      </c>
      <c r="R1678" s="323">
        <f t="shared" si="308"/>
        <v>0</v>
      </c>
      <c r="S1678" s="324">
        <f t="shared" si="308"/>
        <v>0</v>
      </c>
      <c r="T1678" s="323">
        <f t="shared" si="308"/>
        <v>0</v>
      </c>
      <c r="U1678" s="324">
        <f t="shared" si="308"/>
        <v>0</v>
      </c>
      <c r="V1678" s="323">
        <f t="shared" si="308"/>
        <v>0</v>
      </c>
      <c r="W1678" s="324">
        <f t="shared" si="308"/>
        <v>0</v>
      </c>
      <c r="X1678" s="323">
        <f t="shared" si="308"/>
        <v>3</v>
      </c>
      <c r="Y1678" s="324">
        <f t="shared" si="308"/>
        <v>23357.236400000002</v>
      </c>
      <c r="Z1678" s="323">
        <f t="shared" si="308"/>
        <v>0</v>
      </c>
      <c r="AA1678" s="324">
        <f t="shared" si="308"/>
        <v>0</v>
      </c>
      <c r="AB1678" s="323">
        <f t="shared" si="308"/>
        <v>0</v>
      </c>
      <c r="AC1678" s="324">
        <f t="shared" si="308"/>
        <v>0</v>
      </c>
      <c r="AD1678" s="323">
        <f t="shared" si="308"/>
        <v>0</v>
      </c>
      <c r="AE1678" s="324">
        <f t="shared" si="308"/>
        <v>0</v>
      </c>
      <c r="AF1678" s="323">
        <f t="shared" si="308"/>
        <v>0</v>
      </c>
      <c r="AG1678" s="324">
        <f t="shared" si="308"/>
        <v>0</v>
      </c>
      <c r="AH1678" s="323">
        <f t="shared" si="308"/>
        <v>0</v>
      </c>
      <c r="AI1678" s="324">
        <f t="shared" si="308"/>
        <v>0</v>
      </c>
    </row>
    <row r="1679" spans="2:35">
      <c r="B1679" s="769"/>
      <c r="C1679" s="337" t="s">
        <v>3881</v>
      </c>
      <c r="D1679" s="772"/>
      <c r="E1679" s="925">
        <v>2</v>
      </c>
      <c r="F1679" s="398" t="s">
        <v>11</v>
      </c>
      <c r="G1679" s="399" t="s">
        <v>2663</v>
      </c>
      <c r="H1679" s="399"/>
      <c r="I1679" s="402" t="s">
        <v>2487</v>
      </c>
      <c r="J1679" s="401">
        <v>5626.0232000000005</v>
      </c>
      <c r="K1679" s="625">
        <f>+E1679*J1679</f>
        <v>11252.046400000001</v>
      </c>
      <c r="L1679" s="376"/>
      <c r="M1679" s="607"/>
      <c r="N1679" s="376"/>
      <c r="O1679" s="607"/>
      <c r="P1679" s="376"/>
      <c r="Q1679" s="607"/>
      <c r="R1679" s="376"/>
      <c r="S1679" s="607"/>
      <c r="T1679" s="376"/>
      <c r="U1679" s="607">
        <f>(T1679*J1679)</f>
        <v>0</v>
      </c>
      <c r="V1679" s="376"/>
      <c r="W1679" s="607"/>
      <c r="X1679" s="376">
        <v>2</v>
      </c>
      <c r="Y1679" s="607">
        <f>(X1679*J1679)</f>
        <v>11252.046400000001</v>
      </c>
      <c r="Z1679" s="376"/>
      <c r="AA1679" s="607"/>
      <c r="AB1679" s="376"/>
      <c r="AC1679" s="607"/>
      <c r="AD1679" s="376"/>
      <c r="AE1679" s="607"/>
      <c r="AF1679" s="376"/>
      <c r="AG1679" s="607"/>
      <c r="AH1679" s="376"/>
      <c r="AI1679" s="607"/>
    </row>
    <row r="1680" spans="2:35">
      <c r="B1680" s="769"/>
      <c r="C1680" s="337" t="s">
        <v>3882</v>
      </c>
      <c r="D1680" s="772"/>
      <c r="E1680" s="925">
        <v>1</v>
      </c>
      <c r="F1680" s="398" t="s">
        <v>11</v>
      </c>
      <c r="G1680" s="399" t="s">
        <v>2663</v>
      </c>
      <c r="H1680" s="399"/>
      <c r="I1680" s="402" t="s">
        <v>2487</v>
      </c>
      <c r="J1680" s="401">
        <v>12105.19</v>
      </c>
      <c r="K1680" s="625">
        <f>+E1680*J1680</f>
        <v>12105.19</v>
      </c>
      <c r="L1680" s="376"/>
      <c r="M1680" s="607"/>
      <c r="N1680" s="376"/>
      <c r="O1680" s="607"/>
      <c r="P1680" s="376"/>
      <c r="Q1680" s="607"/>
      <c r="R1680" s="376"/>
      <c r="S1680" s="607"/>
      <c r="T1680" s="376"/>
      <c r="U1680" s="607">
        <f>(T1680*J1680)</f>
        <v>0</v>
      </c>
      <c r="V1680" s="376"/>
      <c r="W1680" s="607"/>
      <c r="X1680" s="376">
        <v>1</v>
      </c>
      <c r="Y1680" s="607">
        <f>(X1680*J1680)</f>
        <v>12105.19</v>
      </c>
      <c r="Z1680" s="376"/>
      <c r="AA1680" s="607"/>
      <c r="AB1680" s="376"/>
      <c r="AC1680" s="607"/>
      <c r="AD1680" s="376"/>
      <c r="AE1680" s="607"/>
      <c r="AF1680" s="376"/>
      <c r="AG1680" s="607"/>
      <c r="AH1680" s="376"/>
      <c r="AI1680" s="607"/>
    </row>
    <row r="1681" spans="2:35">
      <c r="B1681" s="272">
        <v>5300</v>
      </c>
      <c r="C1681" s="773" t="s">
        <v>2170</v>
      </c>
      <c r="D1681" s="328"/>
      <c r="E1681" s="917">
        <f>+E1682+E1689</f>
        <v>13</v>
      </c>
      <c r="F1681" s="328"/>
      <c r="G1681" s="328"/>
      <c r="H1681" s="328"/>
      <c r="I1681" s="325"/>
      <c r="J1681" s="325"/>
      <c r="K1681" s="326">
        <f>+K1682+K1689</f>
        <v>75706.58</v>
      </c>
      <c r="L1681" s="323">
        <f t="shared" ref="L1681:AI1681" si="309">+L1682+L1689</f>
        <v>0</v>
      </c>
      <c r="M1681" s="324">
        <f t="shared" si="309"/>
        <v>0</v>
      </c>
      <c r="N1681" s="323">
        <f t="shared" si="309"/>
        <v>0</v>
      </c>
      <c r="O1681" s="324">
        <f t="shared" si="309"/>
        <v>0</v>
      </c>
      <c r="P1681" s="323">
        <f t="shared" si="309"/>
        <v>0</v>
      </c>
      <c r="Q1681" s="324">
        <f t="shared" si="309"/>
        <v>0</v>
      </c>
      <c r="R1681" s="323">
        <f t="shared" si="309"/>
        <v>0</v>
      </c>
      <c r="S1681" s="324">
        <f t="shared" si="309"/>
        <v>0</v>
      </c>
      <c r="T1681" s="323">
        <f t="shared" si="309"/>
        <v>0</v>
      </c>
      <c r="U1681" s="324">
        <f t="shared" si="309"/>
        <v>0</v>
      </c>
      <c r="V1681" s="323">
        <f t="shared" si="309"/>
        <v>0</v>
      </c>
      <c r="W1681" s="324">
        <f t="shared" si="309"/>
        <v>0</v>
      </c>
      <c r="X1681" s="323">
        <f t="shared" si="309"/>
        <v>13</v>
      </c>
      <c r="Y1681" s="324">
        <f t="shared" si="309"/>
        <v>75706.58</v>
      </c>
      <c r="Z1681" s="323">
        <f t="shared" si="309"/>
        <v>0</v>
      </c>
      <c r="AA1681" s="324">
        <f t="shared" si="309"/>
        <v>0</v>
      </c>
      <c r="AB1681" s="323">
        <f t="shared" si="309"/>
        <v>0</v>
      </c>
      <c r="AC1681" s="324">
        <f t="shared" si="309"/>
        <v>0</v>
      </c>
      <c r="AD1681" s="323">
        <f t="shared" si="309"/>
        <v>0</v>
      </c>
      <c r="AE1681" s="324">
        <f t="shared" si="309"/>
        <v>0</v>
      </c>
      <c r="AF1681" s="323">
        <f t="shared" si="309"/>
        <v>0</v>
      </c>
      <c r="AG1681" s="324">
        <f t="shared" si="309"/>
        <v>0</v>
      </c>
      <c r="AH1681" s="323">
        <f t="shared" si="309"/>
        <v>0</v>
      </c>
      <c r="AI1681" s="324">
        <f t="shared" si="309"/>
        <v>0</v>
      </c>
    </row>
    <row r="1682" spans="2:35">
      <c r="B1682" s="272">
        <v>531</v>
      </c>
      <c r="C1682" s="773" t="s">
        <v>2171</v>
      </c>
      <c r="D1682" s="328"/>
      <c r="E1682" s="917">
        <f t="shared" ref="E1682" si="310">+E1683</f>
        <v>11</v>
      </c>
      <c r="F1682" s="328"/>
      <c r="G1682" s="328"/>
      <c r="H1682" s="328"/>
      <c r="I1682" s="325"/>
      <c r="J1682" s="325"/>
      <c r="K1682" s="326">
        <f t="shared" ref="K1682:AI1682" si="311">+K1683</f>
        <v>67580.58</v>
      </c>
      <c r="L1682" s="323">
        <f t="shared" si="311"/>
        <v>0</v>
      </c>
      <c r="M1682" s="324">
        <f t="shared" si="311"/>
        <v>0</v>
      </c>
      <c r="N1682" s="323">
        <f t="shared" si="311"/>
        <v>0</v>
      </c>
      <c r="O1682" s="324">
        <f t="shared" si="311"/>
        <v>0</v>
      </c>
      <c r="P1682" s="323">
        <f t="shared" si="311"/>
        <v>0</v>
      </c>
      <c r="Q1682" s="324">
        <f t="shared" si="311"/>
        <v>0</v>
      </c>
      <c r="R1682" s="323">
        <f t="shared" si="311"/>
        <v>0</v>
      </c>
      <c r="S1682" s="324">
        <f t="shared" si="311"/>
        <v>0</v>
      </c>
      <c r="T1682" s="323">
        <f t="shared" si="311"/>
        <v>0</v>
      </c>
      <c r="U1682" s="324">
        <f t="shared" si="311"/>
        <v>0</v>
      </c>
      <c r="V1682" s="323">
        <f t="shared" si="311"/>
        <v>0</v>
      </c>
      <c r="W1682" s="324">
        <f t="shared" si="311"/>
        <v>0</v>
      </c>
      <c r="X1682" s="323">
        <f t="shared" si="311"/>
        <v>11</v>
      </c>
      <c r="Y1682" s="324">
        <f t="shared" si="311"/>
        <v>67580.58</v>
      </c>
      <c r="Z1682" s="323">
        <f t="shared" si="311"/>
        <v>0</v>
      </c>
      <c r="AA1682" s="324">
        <f t="shared" si="311"/>
        <v>0</v>
      </c>
      <c r="AB1682" s="323">
        <f t="shared" si="311"/>
        <v>0</v>
      </c>
      <c r="AC1682" s="324">
        <f t="shared" si="311"/>
        <v>0</v>
      </c>
      <c r="AD1682" s="323">
        <f t="shared" si="311"/>
        <v>0</v>
      </c>
      <c r="AE1682" s="324">
        <f t="shared" si="311"/>
        <v>0</v>
      </c>
      <c r="AF1682" s="323">
        <f t="shared" si="311"/>
        <v>0</v>
      </c>
      <c r="AG1682" s="324">
        <f t="shared" si="311"/>
        <v>0</v>
      </c>
      <c r="AH1682" s="323">
        <f t="shared" si="311"/>
        <v>0</v>
      </c>
      <c r="AI1682" s="324">
        <f t="shared" si="311"/>
        <v>0</v>
      </c>
    </row>
    <row r="1683" spans="2:35">
      <c r="B1683" s="272">
        <v>53102</v>
      </c>
      <c r="C1683" s="773" t="s">
        <v>2171</v>
      </c>
      <c r="D1683" s="328"/>
      <c r="E1683" s="917">
        <f>SUM(E1684:E1687)</f>
        <v>11</v>
      </c>
      <c r="F1683" s="328"/>
      <c r="G1683" s="328"/>
      <c r="H1683" s="328"/>
      <c r="I1683" s="325"/>
      <c r="J1683" s="325"/>
      <c r="K1683" s="326">
        <f>SUM(K1684:K1687)</f>
        <v>67580.58</v>
      </c>
      <c r="L1683" s="323">
        <f t="shared" ref="L1683:AI1683" si="312">SUM(L1684:L1687)</f>
        <v>0</v>
      </c>
      <c r="M1683" s="324">
        <f t="shared" si="312"/>
        <v>0</v>
      </c>
      <c r="N1683" s="323">
        <f t="shared" si="312"/>
        <v>0</v>
      </c>
      <c r="O1683" s="324">
        <f t="shared" si="312"/>
        <v>0</v>
      </c>
      <c r="P1683" s="323">
        <f t="shared" si="312"/>
        <v>0</v>
      </c>
      <c r="Q1683" s="324">
        <f t="shared" si="312"/>
        <v>0</v>
      </c>
      <c r="R1683" s="323">
        <f t="shared" si="312"/>
        <v>0</v>
      </c>
      <c r="S1683" s="324">
        <f t="shared" si="312"/>
        <v>0</v>
      </c>
      <c r="T1683" s="323">
        <f t="shared" si="312"/>
        <v>0</v>
      </c>
      <c r="U1683" s="324">
        <f t="shared" si="312"/>
        <v>0</v>
      </c>
      <c r="V1683" s="323">
        <f t="shared" si="312"/>
        <v>0</v>
      </c>
      <c r="W1683" s="324">
        <f t="shared" si="312"/>
        <v>0</v>
      </c>
      <c r="X1683" s="323">
        <f t="shared" si="312"/>
        <v>11</v>
      </c>
      <c r="Y1683" s="324">
        <f t="shared" si="312"/>
        <v>67580.58</v>
      </c>
      <c r="Z1683" s="323">
        <f t="shared" si="312"/>
        <v>0</v>
      </c>
      <c r="AA1683" s="324">
        <f t="shared" si="312"/>
        <v>0</v>
      </c>
      <c r="AB1683" s="323">
        <f t="shared" si="312"/>
        <v>0</v>
      </c>
      <c r="AC1683" s="324">
        <f t="shared" si="312"/>
        <v>0</v>
      </c>
      <c r="AD1683" s="323">
        <f t="shared" si="312"/>
        <v>0</v>
      </c>
      <c r="AE1683" s="324">
        <f t="shared" si="312"/>
        <v>0</v>
      </c>
      <c r="AF1683" s="323">
        <f t="shared" si="312"/>
        <v>0</v>
      </c>
      <c r="AG1683" s="324">
        <f t="shared" si="312"/>
        <v>0</v>
      </c>
      <c r="AH1683" s="323">
        <f t="shared" si="312"/>
        <v>0</v>
      </c>
      <c r="AI1683" s="324">
        <f t="shared" si="312"/>
        <v>0</v>
      </c>
    </row>
    <row r="1684" spans="2:35" ht="22.5">
      <c r="B1684" s="774"/>
      <c r="C1684" s="775" t="s">
        <v>3883</v>
      </c>
      <c r="D1684" s="360"/>
      <c r="E1684" s="925">
        <v>4</v>
      </c>
      <c r="F1684" s="360" t="s">
        <v>108</v>
      </c>
      <c r="G1684" s="360" t="s">
        <v>3256</v>
      </c>
      <c r="H1684" s="553"/>
      <c r="I1684" s="363" t="s">
        <v>2559</v>
      </c>
      <c r="J1684" s="720">
        <v>800</v>
      </c>
      <c r="K1684" s="326">
        <f>J1684*E1684</f>
        <v>3200</v>
      </c>
      <c r="L1684" s="376"/>
      <c r="M1684" s="580"/>
      <c r="N1684" s="376"/>
      <c r="O1684" s="582"/>
      <c r="P1684" s="548"/>
      <c r="Q1684" s="582"/>
      <c r="R1684" s="548"/>
      <c r="S1684" s="582"/>
      <c r="T1684" s="376"/>
      <c r="U1684" s="580"/>
      <c r="V1684" s="367"/>
      <c r="W1684" s="368"/>
      <c r="X1684" s="548">
        <f>+E1684</f>
        <v>4</v>
      </c>
      <c r="Y1684" s="582">
        <v>3200</v>
      </c>
      <c r="Z1684" s="583"/>
      <c r="AA1684" s="573"/>
      <c r="AB1684" s="583"/>
      <c r="AC1684" s="573"/>
      <c r="AD1684" s="583"/>
      <c r="AE1684" s="573"/>
      <c r="AF1684" s="583"/>
      <c r="AG1684" s="573"/>
      <c r="AH1684" s="583"/>
      <c r="AI1684" s="573"/>
    </row>
    <row r="1685" spans="2:35" ht="22.5">
      <c r="B1685" s="774"/>
      <c r="C1685" s="775" t="s">
        <v>3884</v>
      </c>
      <c r="D1685" s="360"/>
      <c r="E1685" s="925">
        <v>3</v>
      </c>
      <c r="F1685" s="360" t="s">
        <v>108</v>
      </c>
      <c r="G1685" s="360" t="s">
        <v>3256</v>
      </c>
      <c r="H1685" s="553"/>
      <c r="I1685" s="363" t="s">
        <v>2559</v>
      </c>
      <c r="J1685" s="720">
        <v>400</v>
      </c>
      <c r="K1685" s="326">
        <f>J1685*E1685</f>
        <v>1200</v>
      </c>
      <c r="L1685" s="376"/>
      <c r="M1685" s="580"/>
      <c r="N1685" s="376"/>
      <c r="O1685" s="582"/>
      <c r="P1685" s="548"/>
      <c r="Q1685" s="582"/>
      <c r="R1685" s="548"/>
      <c r="S1685" s="582"/>
      <c r="T1685" s="376"/>
      <c r="U1685" s="580"/>
      <c r="V1685" s="367"/>
      <c r="W1685" s="368"/>
      <c r="X1685" s="548">
        <f>+E1685</f>
        <v>3</v>
      </c>
      <c r="Y1685" s="582">
        <v>1200</v>
      </c>
      <c r="Z1685" s="583"/>
      <c r="AA1685" s="573"/>
      <c r="AB1685" s="583"/>
      <c r="AC1685" s="573"/>
      <c r="AD1685" s="583"/>
      <c r="AE1685" s="573"/>
      <c r="AF1685" s="583"/>
      <c r="AG1685" s="573"/>
      <c r="AH1685" s="583"/>
      <c r="AI1685" s="573"/>
    </row>
    <row r="1686" spans="2:35" ht="22.5">
      <c r="B1686" s="774"/>
      <c r="C1686" s="775" t="s">
        <v>3885</v>
      </c>
      <c r="D1686" s="360"/>
      <c r="E1686" s="925">
        <v>3</v>
      </c>
      <c r="F1686" s="360" t="s">
        <v>108</v>
      </c>
      <c r="G1686" s="360" t="s">
        <v>3256</v>
      </c>
      <c r="H1686" s="553"/>
      <c r="I1686" s="363" t="s">
        <v>2559</v>
      </c>
      <c r="J1686" s="720">
        <v>700</v>
      </c>
      <c r="K1686" s="326">
        <f>J1686*E1686</f>
        <v>2100</v>
      </c>
      <c r="L1686" s="376"/>
      <c r="M1686" s="580"/>
      <c r="N1686" s="376"/>
      <c r="O1686" s="582"/>
      <c r="P1686" s="548"/>
      <c r="Q1686" s="582"/>
      <c r="R1686" s="548"/>
      <c r="S1686" s="582"/>
      <c r="T1686" s="376"/>
      <c r="U1686" s="580"/>
      <c r="V1686" s="367"/>
      <c r="W1686" s="368"/>
      <c r="X1686" s="548">
        <f>+E1686</f>
        <v>3</v>
      </c>
      <c r="Y1686" s="582">
        <v>2100</v>
      </c>
      <c r="Z1686" s="583"/>
      <c r="AA1686" s="573"/>
      <c r="AB1686" s="583"/>
      <c r="AC1686" s="573"/>
      <c r="AD1686" s="583"/>
      <c r="AE1686" s="573"/>
      <c r="AF1686" s="583"/>
      <c r="AG1686" s="573"/>
      <c r="AH1686" s="583"/>
      <c r="AI1686" s="573"/>
    </row>
    <row r="1687" spans="2:35" ht="22.5">
      <c r="B1687" s="774"/>
      <c r="C1687" s="579" t="s">
        <v>3886</v>
      </c>
      <c r="D1687" s="370"/>
      <c r="E1687" s="925">
        <v>1</v>
      </c>
      <c r="F1687" s="370" t="s">
        <v>11</v>
      </c>
      <c r="G1687" s="370" t="s">
        <v>2602</v>
      </c>
      <c r="H1687" s="409"/>
      <c r="I1687" s="363" t="s">
        <v>2700</v>
      </c>
      <c r="J1687" s="580">
        <v>61080.58</v>
      </c>
      <c r="K1687" s="581">
        <f>J1687*E1687</f>
        <v>61080.58</v>
      </c>
      <c r="L1687" s="376"/>
      <c r="M1687" s="580"/>
      <c r="N1687" s="376"/>
      <c r="O1687" s="582"/>
      <c r="P1687" s="548"/>
      <c r="Q1687" s="582"/>
      <c r="R1687" s="548"/>
      <c r="S1687" s="582"/>
      <c r="T1687" s="376"/>
      <c r="U1687" s="580"/>
      <c r="V1687" s="548"/>
      <c r="W1687" s="582"/>
      <c r="X1687" s="548">
        <v>1</v>
      </c>
      <c r="Y1687" s="582">
        <v>61080.58</v>
      </c>
      <c r="Z1687" s="583"/>
      <c r="AA1687" s="573"/>
      <c r="AB1687" s="583"/>
      <c r="AC1687" s="573"/>
      <c r="AD1687" s="583"/>
      <c r="AE1687" s="573"/>
      <c r="AF1687" s="583"/>
      <c r="AG1687" s="573"/>
      <c r="AH1687" s="583"/>
      <c r="AI1687" s="573"/>
    </row>
    <row r="1688" spans="2:35">
      <c r="B1688" s="272"/>
      <c r="C1688" s="776"/>
      <c r="D1688" s="360"/>
      <c r="E1688" s="925"/>
      <c r="F1688" s="360"/>
      <c r="G1688" s="360"/>
      <c r="H1688" s="553"/>
      <c r="I1688" s="325"/>
      <c r="J1688" s="659"/>
      <c r="K1688" s="326"/>
      <c r="L1688" s="376"/>
      <c r="M1688" s="599"/>
      <c r="N1688" s="376"/>
      <c r="O1688" s="241"/>
      <c r="P1688" s="548"/>
      <c r="Q1688" s="241"/>
      <c r="R1688" s="548"/>
      <c r="S1688" s="241"/>
      <c r="T1688" s="376"/>
      <c r="U1688" s="599"/>
      <c r="V1688" s="367"/>
      <c r="W1688" s="777"/>
      <c r="X1688" s="548"/>
      <c r="Y1688" s="241"/>
      <c r="Z1688" s="583"/>
      <c r="AA1688" s="574"/>
      <c r="AB1688" s="583"/>
      <c r="AC1688" s="574"/>
      <c r="AD1688" s="583"/>
      <c r="AE1688" s="574"/>
      <c r="AF1688" s="583"/>
      <c r="AG1688" s="574"/>
      <c r="AH1688" s="583"/>
      <c r="AI1688" s="574"/>
    </row>
    <row r="1689" spans="2:35">
      <c r="B1689" s="272">
        <v>532</v>
      </c>
      <c r="C1689" s="778" t="s">
        <v>3887</v>
      </c>
      <c r="D1689" s="360"/>
      <c r="E1689" s="917">
        <f>SUM(E1690)</f>
        <v>2</v>
      </c>
      <c r="F1689" s="360"/>
      <c r="G1689" s="360"/>
      <c r="H1689" s="553"/>
      <c r="I1689" s="325"/>
      <c r="J1689" s="659"/>
      <c r="K1689" s="326">
        <f>SUM(K1690)</f>
        <v>8126</v>
      </c>
      <c r="L1689" s="323">
        <f t="shared" ref="L1689:AI1689" si="313">SUM(L1690)</f>
        <v>0</v>
      </c>
      <c r="M1689" s="324">
        <f t="shared" si="313"/>
        <v>0</v>
      </c>
      <c r="N1689" s="323">
        <f t="shared" si="313"/>
        <v>0</v>
      </c>
      <c r="O1689" s="324">
        <f t="shared" si="313"/>
        <v>0</v>
      </c>
      <c r="P1689" s="323">
        <f t="shared" si="313"/>
        <v>0</v>
      </c>
      <c r="Q1689" s="324">
        <f t="shared" si="313"/>
        <v>0</v>
      </c>
      <c r="R1689" s="323">
        <f t="shared" si="313"/>
        <v>0</v>
      </c>
      <c r="S1689" s="324">
        <f t="shared" si="313"/>
        <v>0</v>
      </c>
      <c r="T1689" s="323">
        <f t="shared" si="313"/>
        <v>0</v>
      </c>
      <c r="U1689" s="324">
        <f t="shared" si="313"/>
        <v>0</v>
      </c>
      <c r="V1689" s="323">
        <f t="shared" si="313"/>
        <v>0</v>
      </c>
      <c r="W1689" s="324">
        <f t="shared" si="313"/>
        <v>0</v>
      </c>
      <c r="X1689" s="323">
        <f t="shared" si="313"/>
        <v>2</v>
      </c>
      <c r="Y1689" s="324">
        <f t="shared" si="313"/>
        <v>8126</v>
      </c>
      <c r="Z1689" s="323">
        <f t="shared" si="313"/>
        <v>0</v>
      </c>
      <c r="AA1689" s="324">
        <f t="shared" si="313"/>
        <v>0</v>
      </c>
      <c r="AB1689" s="323">
        <f t="shared" si="313"/>
        <v>0</v>
      </c>
      <c r="AC1689" s="324">
        <f t="shared" si="313"/>
        <v>0</v>
      </c>
      <c r="AD1689" s="323">
        <f t="shared" si="313"/>
        <v>0</v>
      </c>
      <c r="AE1689" s="324">
        <f t="shared" si="313"/>
        <v>0</v>
      </c>
      <c r="AF1689" s="323">
        <f t="shared" si="313"/>
        <v>0</v>
      </c>
      <c r="AG1689" s="324">
        <f t="shared" si="313"/>
        <v>0</v>
      </c>
      <c r="AH1689" s="323">
        <f t="shared" si="313"/>
        <v>0</v>
      </c>
      <c r="AI1689" s="324">
        <f t="shared" si="313"/>
        <v>0</v>
      </c>
    </row>
    <row r="1690" spans="2:35">
      <c r="B1690" s="272">
        <v>53201</v>
      </c>
      <c r="C1690" s="778" t="s">
        <v>2172</v>
      </c>
      <c r="D1690" s="360"/>
      <c r="E1690" s="917">
        <f>SUM(E1691:E1693)</f>
        <v>2</v>
      </c>
      <c r="F1690" s="360"/>
      <c r="G1690" s="360"/>
      <c r="H1690" s="553"/>
      <c r="I1690" s="325"/>
      <c r="J1690" s="659"/>
      <c r="K1690" s="326">
        <f>SUM(K1691:K1693)</f>
        <v>8126</v>
      </c>
      <c r="L1690" s="323">
        <f t="shared" ref="L1690:AI1690" si="314">SUM(L1691:L1693)</f>
        <v>0</v>
      </c>
      <c r="M1690" s="324">
        <f t="shared" si="314"/>
        <v>0</v>
      </c>
      <c r="N1690" s="323">
        <f t="shared" si="314"/>
        <v>0</v>
      </c>
      <c r="O1690" s="324">
        <f t="shared" si="314"/>
        <v>0</v>
      </c>
      <c r="P1690" s="323">
        <f t="shared" si="314"/>
        <v>0</v>
      </c>
      <c r="Q1690" s="324">
        <f t="shared" si="314"/>
        <v>0</v>
      </c>
      <c r="R1690" s="323">
        <f t="shared" si="314"/>
        <v>0</v>
      </c>
      <c r="S1690" s="324">
        <f t="shared" si="314"/>
        <v>0</v>
      </c>
      <c r="T1690" s="323">
        <f t="shared" si="314"/>
        <v>0</v>
      </c>
      <c r="U1690" s="324">
        <f t="shared" si="314"/>
        <v>0</v>
      </c>
      <c r="V1690" s="323">
        <f t="shared" si="314"/>
        <v>0</v>
      </c>
      <c r="W1690" s="324">
        <f t="shared" si="314"/>
        <v>0</v>
      </c>
      <c r="X1690" s="323">
        <f t="shared" si="314"/>
        <v>2</v>
      </c>
      <c r="Y1690" s="324">
        <f t="shared" si="314"/>
        <v>8126</v>
      </c>
      <c r="Z1690" s="323">
        <f t="shared" si="314"/>
        <v>0</v>
      </c>
      <c r="AA1690" s="324">
        <f t="shared" si="314"/>
        <v>0</v>
      </c>
      <c r="AB1690" s="323">
        <f t="shared" si="314"/>
        <v>0</v>
      </c>
      <c r="AC1690" s="324">
        <f t="shared" si="314"/>
        <v>0</v>
      </c>
      <c r="AD1690" s="323">
        <f t="shared" si="314"/>
        <v>0</v>
      </c>
      <c r="AE1690" s="324">
        <f t="shared" si="314"/>
        <v>0</v>
      </c>
      <c r="AF1690" s="323">
        <f t="shared" si="314"/>
        <v>0</v>
      </c>
      <c r="AG1690" s="324">
        <f t="shared" si="314"/>
        <v>0</v>
      </c>
      <c r="AH1690" s="323">
        <f t="shared" si="314"/>
        <v>0</v>
      </c>
      <c r="AI1690" s="324">
        <f t="shared" si="314"/>
        <v>0</v>
      </c>
    </row>
    <row r="1691" spans="2:35" ht="22.5">
      <c r="B1691" s="774"/>
      <c r="C1691" s="779" t="s">
        <v>3888</v>
      </c>
      <c r="D1691" s="361"/>
      <c r="E1691" s="925">
        <v>1</v>
      </c>
      <c r="F1691" s="360" t="s">
        <v>11</v>
      </c>
      <c r="G1691" s="360" t="s">
        <v>3256</v>
      </c>
      <c r="H1691" s="553"/>
      <c r="I1691" s="363" t="s">
        <v>2559</v>
      </c>
      <c r="J1691" s="580">
        <v>2500</v>
      </c>
      <c r="K1691" s="326">
        <f>J1691*E1691</f>
        <v>2500</v>
      </c>
      <c r="L1691" s="376"/>
      <c r="M1691" s="580"/>
      <c r="N1691" s="376"/>
      <c r="O1691" s="582"/>
      <c r="P1691" s="548"/>
      <c r="Q1691" s="582"/>
      <c r="R1691" s="548"/>
      <c r="S1691" s="582"/>
      <c r="T1691" s="376"/>
      <c r="U1691" s="580"/>
      <c r="V1691" s="548"/>
      <c r="W1691" s="582"/>
      <c r="X1691" s="548">
        <f>+E1691</f>
        <v>1</v>
      </c>
      <c r="Y1691" s="582">
        <v>2500</v>
      </c>
      <c r="Z1691" s="583"/>
      <c r="AA1691" s="573"/>
      <c r="AB1691" s="583"/>
      <c r="AC1691" s="573"/>
      <c r="AD1691" s="583"/>
      <c r="AE1691" s="573"/>
      <c r="AF1691" s="583"/>
      <c r="AG1691" s="573"/>
      <c r="AH1691" s="583"/>
      <c r="AI1691" s="573"/>
    </row>
    <row r="1692" spans="2:35" ht="22.5">
      <c r="B1692" s="774"/>
      <c r="C1692" s="763" t="s">
        <v>3889</v>
      </c>
      <c r="D1692" s="780"/>
      <c r="E1692" s="925">
        <v>1</v>
      </c>
      <c r="F1692" s="360" t="s">
        <v>11</v>
      </c>
      <c r="G1692" s="360" t="s">
        <v>3256</v>
      </c>
      <c r="H1692" s="553"/>
      <c r="I1692" s="363" t="s">
        <v>2559</v>
      </c>
      <c r="J1692" s="580">
        <v>5626</v>
      </c>
      <c r="K1692" s="326">
        <f>J1692*E1692</f>
        <v>5626</v>
      </c>
      <c r="L1692" s="376"/>
      <c r="M1692" s="580"/>
      <c r="N1692" s="376"/>
      <c r="O1692" s="582"/>
      <c r="P1692" s="548"/>
      <c r="Q1692" s="582"/>
      <c r="R1692" s="548"/>
      <c r="S1692" s="582"/>
      <c r="T1692" s="376"/>
      <c r="U1692" s="580"/>
      <c r="V1692" s="548"/>
      <c r="W1692" s="582"/>
      <c r="X1692" s="548">
        <f>+E1692</f>
        <v>1</v>
      </c>
      <c r="Y1692" s="582">
        <v>5626</v>
      </c>
      <c r="Z1692" s="583"/>
      <c r="AA1692" s="573"/>
      <c r="AB1692" s="583"/>
      <c r="AC1692" s="573"/>
      <c r="AD1692" s="583"/>
      <c r="AE1692" s="573"/>
      <c r="AF1692" s="583"/>
      <c r="AG1692" s="573"/>
      <c r="AH1692" s="583"/>
      <c r="AI1692" s="573"/>
    </row>
    <row r="1693" spans="2:35">
      <c r="B1693" s="769"/>
      <c r="C1693" s="337"/>
      <c r="D1693" s="772"/>
      <c r="E1693" s="925"/>
      <c r="F1693" s="398"/>
      <c r="G1693" s="328"/>
      <c r="H1693" s="328"/>
      <c r="I1693" s="325"/>
      <c r="J1693" s="574"/>
      <c r="K1693" s="326"/>
      <c r="L1693" s="376"/>
      <c r="M1693" s="599"/>
      <c r="N1693" s="376"/>
      <c r="O1693" s="599"/>
      <c r="P1693" s="376"/>
      <c r="Q1693" s="599"/>
      <c r="R1693" s="376"/>
      <c r="S1693" s="599"/>
      <c r="T1693" s="376"/>
      <c r="U1693" s="599"/>
      <c r="V1693" s="376"/>
      <c r="W1693" s="599"/>
      <c r="X1693" s="376"/>
      <c r="Y1693" s="599"/>
      <c r="Z1693" s="376"/>
      <c r="AA1693" s="599"/>
      <c r="AB1693" s="376"/>
      <c r="AC1693" s="599"/>
      <c r="AD1693" s="376"/>
      <c r="AE1693" s="599"/>
      <c r="AF1693" s="376"/>
      <c r="AG1693" s="599"/>
      <c r="AH1693" s="376"/>
      <c r="AI1693" s="599"/>
    </row>
    <row r="1694" spans="2:35">
      <c r="B1694" s="769"/>
      <c r="C1694" s="337"/>
      <c r="D1694" s="647"/>
      <c r="E1694" s="943"/>
      <c r="F1694" s="647"/>
      <c r="G1694" s="328"/>
      <c r="H1694" s="328"/>
      <c r="I1694" s="325"/>
      <c r="J1694" s="325"/>
      <c r="K1694" s="326"/>
      <c r="L1694" s="376"/>
      <c r="M1694" s="599"/>
      <c r="N1694" s="376"/>
      <c r="O1694" s="599"/>
      <c r="P1694" s="376"/>
      <c r="Q1694" s="599"/>
      <c r="R1694" s="376"/>
      <c r="S1694" s="599"/>
      <c r="T1694" s="376"/>
      <c r="U1694" s="599"/>
      <c r="V1694" s="376"/>
      <c r="W1694" s="599"/>
      <c r="X1694" s="376"/>
      <c r="Y1694" s="599"/>
      <c r="Z1694" s="376"/>
      <c r="AA1694" s="599"/>
      <c r="AB1694" s="376"/>
      <c r="AC1694" s="599"/>
      <c r="AD1694" s="376"/>
      <c r="AE1694" s="599"/>
      <c r="AF1694" s="376"/>
      <c r="AG1694" s="599"/>
      <c r="AH1694" s="376"/>
      <c r="AI1694" s="599"/>
    </row>
    <row r="1695" spans="2:35">
      <c r="B1695" s="769">
        <v>5400</v>
      </c>
      <c r="C1695" s="770" t="s">
        <v>3890</v>
      </c>
      <c r="D1695" s="647"/>
      <c r="E1695" s="943">
        <f>+E1696</f>
        <v>3</v>
      </c>
      <c r="F1695" s="647"/>
      <c r="G1695" s="328"/>
      <c r="H1695" s="328"/>
      <c r="I1695" s="325"/>
      <c r="J1695" s="325"/>
      <c r="K1695" s="781">
        <f>+K1696</f>
        <v>1479577.53</v>
      </c>
      <c r="L1695" s="707">
        <f t="shared" ref="L1695:AA1696" si="315">+L1696</f>
        <v>0</v>
      </c>
      <c r="M1695" s="782">
        <f t="shared" si="315"/>
        <v>0</v>
      </c>
      <c r="N1695" s="707">
        <f t="shared" si="315"/>
        <v>0</v>
      </c>
      <c r="O1695" s="782">
        <f t="shared" si="315"/>
        <v>0</v>
      </c>
      <c r="P1695" s="707">
        <f t="shared" si="315"/>
        <v>0</v>
      </c>
      <c r="Q1695" s="782">
        <f t="shared" si="315"/>
        <v>0</v>
      </c>
      <c r="R1695" s="707">
        <f t="shared" si="315"/>
        <v>2</v>
      </c>
      <c r="S1695" s="782">
        <f t="shared" si="315"/>
        <v>704200</v>
      </c>
      <c r="T1695" s="707">
        <f t="shared" si="315"/>
        <v>0</v>
      </c>
      <c r="U1695" s="782">
        <f t="shared" si="315"/>
        <v>0</v>
      </c>
      <c r="V1695" s="707">
        <f t="shared" si="315"/>
        <v>0</v>
      </c>
      <c r="W1695" s="782">
        <f t="shared" si="315"/>
        <v>0</v>
      </c>
      <c r="X1695" s="707">
        <f t="shared" si="315"/>
        <v>1</v>
      </c>
      <c r="Y1695" s="782">
        <f t="shared" si="315"/>
        <v>775377.53</v>
      </c>
      <c r="Z1695" s="707">
        <f t="shared" si="315"/>
        <v>0</v>
      </c>
      <c r="AA1695" s="782">
        <f t="shared" si="315"/>
        <v>0</v>
      </c>
      <c r="AB1695" s="707">
        <f t="shared" ref="AB1695:AI1696" si="316">+AB1696</f>
        <v>0</v>
      </c>
      <c r="AC1695" s="782">
        <f t="shared" si="316"/>
        <v>0</v>
      </c>
      <c r="AD1695" s="707">
        <f t="shared" si="316"/>
        <v>0</v>
      </c>
      <c r="AE1695" s="782">
        <f t="shared" si="316"/>
        <v>0</v>
      </c>
      <c r="AF1695" s="707">
        <f t="shared" si="316"/>
        <v>0</v>
      </c>
      <c r="AG1695" s="782">
        <f t="shared" si="316"/>
        <v>0</v>
      </c>
      <c r="AH1695" s="707">
        <f t="shared" si="316"/>
        <v>0</v>
      </c>
      <c r="AI1695" s="782">
        <f t="shared" si="316"/>
        <v>0</v>
      </c>
    </row>
    <row r="1696" spans="2:35">
      <c r="B1696" s="769">
        <v>541</v>
      </c>
      <c r="C1696" s="771" t="s">
        <v>3891</v>
      </c>
      <c r="D1696" s="647"/>
      <c r="E1696" s="943">
        <f>+E1697</f>
        <v>3</v>
      </c>
      <c r="F1696" s="647"/>
      <c r="G1696" s="328"/>
      <c r="H1696" s="328"/>
      <c r="I1696" s="325"/>
      <c r="J1696" s="325"/>
      <c r="K1696" s="781">
        <f>+K1697</f>
        <v>1479577.53</v>
      </c>
      <c r="L1696" s="707">
        <f t="shared" si="315"/>
        <v>0</v>
      </c>
      <c r="M1696" s="782">
        <f t="shared" si="315"/>
        <v>0</v>
      </c>
      <c r="N1696" s="707">
        <f t="shared" si="315"/>
        <v>0</v>
      </c>
      <c r="O1696" s="782">
        <f t="shared" si="315"/>
        <v>0</v>
      </c>
      <c r="P1696" s="707">
        <f t="shared" si="315"/>
        <v>0</v>
      </c>
      <c r="Q1696" s="782">
        <f t="shared" si="315"/>
        <v>0</v>
      </c>
      <c r="R1696" s="707">
        <f t="shared" si="315"/>
        <v>2</v>
      </c>
      <c r="S1696" s="782">
        <f t="shared" si="315"/>
        <v>704200</v>
      </c>
      <c r="T1696" s="707">
        <f t="shared" si="315"/>
        <v>0</v>
      </c>
      <c r="U1696" s="782">
        <f t="shared" si="315"/>
        <v>0</v>
      </c>
      <c r="V1696" s="707">
        <f t="shared" si="315"/>
        <v>0</v>
      </c>
      <c r="W1696" s="782">
        <f t="shared" si="315"/>
        <v>0</v>
      </c>
      <c r="X1696" s="707">
        <f t="shared" si="315"/>
        <v>1</v>
      </c>
      <c r="Y1696" s="782">
        <f t="shared" si="315"/>
        <v>775377.53</v>
      </c>
      <c r="Z1696" s="707">
        <f t="shared" si="315"/>
        <v>0</v>
      </c>
      <c r="AA1696" s="782">
        <f t="shared" si="315"/>
        <v>0</v>
      </c>
      <c r="AB1696" s="707">
        <f t="shared" si="316"/>
        <v>0</v>
      </c>
      <c r="AC1696" s="782">
        <f t="shared" si="316"/>
        <v>0</v>
      </c>
      <c r="AD1696" s="707">
        <f t="shared" si="316"/>
        <v>0</v>
      </c>
      <c r="AE1696" s="782">
        <f t="shared" si="316"/>
        <v>0</v>
      </c>
      <c r="AF1696" s="707">
        <f t="shared" si="316"/>
        <v>0</v>
      </c>
      <c r="AG1696" s="782">
        <f t="shared" si="316"/>
        <v>0</v>
      </c>
      <c r="AH1696" s="707">
        <f t="shared" si="316"/>
        <v>0</v>
      </c>
      <c r="AI1696" s="782">
        <f t="shared" si="316"/>
        <v>0</v>
      </c>
    </row>
    <row r="1697" spans="2:35">
      <c r="B1697" s="769">
        <v>54101</v>
      </c>
      <c r="C1697" s="771" t="s">
        <v>3891</v>
      </c>
      <c r="D1697" s="647"/>
      <c r="E1697" s="929">
        <f>SUM(E1698:E1700)</f>
        <v>3</v>
      </c>
      <c r="F1697" s="398"/>
      <c r="G1697" s="328"/>
      <c r="H1697" s="328"/>
      <c r="I1697" s="325"/>
      <c r="J1697" s="325"/>
      <c r="K1697" s="781">
        <f>SUM(K1698:K1700)</f>
        <v>1479577.53</v>
      </c>
      <c r="L1697" s="707">
        <f t="shared" ref="L1697:AI1697" si="317">SUM(L1698:L1700)</f>
        <v>0</v>
      </c>
      <c r="M1697" s="782">
        <f t="shared" si="317"/>
        <v>0</v>
      </c>
      <c r="N1697" s="707">
        <f t="shared" si="317"/>
        <v>0</v>
      </c>
      <c r="O1697" s="782">
        <f t="shared" si="317"/>
        <v>0</v>
      </c>
      <c r="P1697" s="707">
        <f t="shared" si="317"/>
        <v>0</v>
      </c>
      <c r="Q1697" s="782">
        <f t="shared" si="317"/>
        <v>0</v>
      </c>
      <c r="R1697" s="707">
        <f t="shared" si="317"/>
        <v>2</v>
      </c>
      <c r="S1697" s="782">
        <f t="shared" si="317"/>
        <v>704200</v>
      </c>
      <c r="T1697" s="707">
        <f t="shared" si="317"/>
        <v>0</v>
      </c>
      <c r="U1697" s="782">
        <f t="shared" si="317"/>
        <v>0</v>
      </c>
      <c r="V1697" s="707">
        <f t="shared" si="317"/>
        <v>0</v>
      </c>
      <c r="W1697" s="782">
        <f t="shared" si="317"/>
        <v>0</v>
      </c>
      <c r="X1697" s="707">
        <f t="shared" si="317"/>
        <v>1</v>
      </c>
      <c r="Y1697" s="782">
        <f t="shared" si="317"/>
        <v>775377.53</v>
      </c>
      <c r="Z1697" s="707">
        <f t="shared" si="317"/>
        <v>0</v>
      </c>
      <c r="AA1697" s="782">
        <f t="shared" si="317"/>
        <v>0</v>
      </c>
      <c r="AB1697" s="707">
        <f t="shared" si="317"/>
        <v>0</v>
      </c>
      <c r="AC1697" s="782">
        <f t="shared" si="317"/>
        <v>0</v>
      </c>
      <c r="AD1697" s="707">
        <f t="shared" si="317"/>
        <v>0</v>
      </c>
      <c r="AE1697" s="782">
        <f t="shared" si="317"/>
        <v>0</v>
      </c>
      <c r="AF1697" s="707">
        <f t="shared" si="317"/>
        <v>0</v>
      </c>
      <c r="AG1697" s="782">
        <f t="shared" si="317"/>
        <v>0</v>
      </c>
      <c r="AH1697" s="707">
        <f t="shared" si="317"/>
        <v>0</v>
      </c>
      <c r="AI1697" s="782">
        <f t="shared" si="317"/>
        <v>0</v>
      </c>
    </row>
    <row r="1698" spans="2:35">
      <c r="B1698" s="783"/>
      <c r="C1698" s="784" t="s">
        <v>3892</v>
      </c>
      <c r="D1698" s="399"/>
      <c r="E1698" s="925">
        <v>1</v>
      </c>
      <c r="F1698" s="398" t="s">
        <v>11</v>
      </c>
      <c r="G1698" s="399" t="s">
        <v>2663</v>
      </c>
      <c r="H1698" s="399"/>
      <c r="I1698" s="402" t="s">
        <v>2487</v>
      </c>
      <c r="J1698" s="401">
        <v>775377.53</v>
      </c>
      <c r="K1698" s="625">
        <f>+E1698*J1698</f>
        <v>775377.53</v>
      </c>
      <c r="L1698" s="376"/>
      <c r="M1698" s="607"/>
      <c r="N1698" s="376"/>
      <c r="O1698" s="607"/>
      <c r="P1698" s="376"/>
      <c r="Q1698" s="607"/>
      <c r="R1698" s="376"/>
      <c r="S1698" s="607"/>
      <c r="T1698" s="376"/>
      <c r="U1698" s="607"/>
      <c r="V1698" s="376"/>
      <c r="W1698" s="607"/>
      <c r="X1698" s="376">
        <v>1</v>
      </c>
      <c r="Y1698" s="607">
        <f>(X1698*J1698)</f>
        <v>775377.53</v>
      </c>
      <c r="Z1698" s="376"/>
      <c r="AA1698" s="607"/>
      <c r="AB1698" s="376"/>
      <c r="AC1698" s="607"/>
      <c r="AD1698" s="376"/>
      <c r="AE1698" s="607"/>
      <c r="AF1698" s="376"/>
      <c r="AG1698" s="607"/>
      <c r="AH1698" s="376"/>
      <c r="AI1698" s="607"/>
    </row>
    <row r="1699" spans="2:35" ht="22.5">
      <c r="B1699" s="785"/>
      <c r="C1699" s="786" t="s">
        <v>3893</v>
      </c>
      <c r="D1699" s="399"/>
      <c r="E1699" s="925">
        <v>1</v>
      </c>
      <c r="F1699" s="350" t="s">
        <v>3894</v>
      </c>
      <c r="G1699" s="399" t="s">
        <v>3256</v>
      </c>
      <c r="H1699" s="399"/>
      <c r="I1699" s="363" t="s">
        <v>2559</v>
      </c>
      <c r="J1699" s="573">
        <v>358600</v>
      </c>
      <c r="K1699" s="326">
        <f>J1699*E1699</f>
        <v>358600</v>
      </c>
      <c r="L1699" s="376"/>
      <c r="M1699" s="580"/>
      <c r="N1699" s="376"/>
      <c r="O1699" s="580"/>
      <c r="P1699" s="376"/>
      <c r="Q1699" s="580"/>
      <c r="R1699" s="376">
        <v>1</v>
      </c>
      <c r="S1699" s="582">
        <f t="shared" ref="S1699" si="318">+J1699*R1699</f>
        <v>358600</v>
      </c>
      <c r="T1699" s="376"/>
      <c r="U1699" s="580"/>
      <c r="V1699" s="376"/>
      <c r="W1699" s="580"/>
      <c r="X1699" s="376"/>
      <c r="Y1699" s="582"/>
      <c r="Z1699" s="376"/>
      <c r="AA1699" s="580"/>
      <c r="AB1699" s="376"/>
      <c r="AC1699" s="580"/>
      <c r="AD1699" s="376"/>
      <c r="AE1699" s="580"/>
      <c r="AF1699" s="376"/>
      <c r="AG1699" s="580"/>
      <c r="AH1699" s="376"/>
      <c r="AI1699" s="580"/>
    </row>
    <row r="1700" spans="2:35">
      <c r="B1700" s="787"/>
      <c r="C1700" s="788" t="s">
        <v>3895</v>
      </c>
      <c r="D1700" s="399"/>
      <c r="E1700" s="925">
        <v>1</v>
      </c>
      <c r="F1700" s="789" t="s">
        <v>108</v>
      </c>
      <c r="G1700" s="399" t="s">
        <v>2609</v>
      </c>
      <c r="H1700" s="399"/>
      <c r="I1700" s="374" t="s">
        <v>3379</v>
      </c>
      <c r="J1700" s="674">
        <v>345600</v>
      </c>
      <c r="K1700" s="625">
        <v>345600</v>
      </c>
      <c r="L1700" s="376"/>
      <c r="M1700" s="673"/>
      <c r="N1700" s="376"/>
      <c r="O1700" s="673"/>
      <c r="P1700" s="376"/>
      <c r="Q1700" s="673"/>
      <c r="R1700" s="376">
        <v>1</v>
      </c>
      <c r="S1700" s="673">
        <v>345600</v>
      </c>
      <c r="T1700" s="376"/>
      <c r="U1700" s="673"/>
      <c r="V1700" s="376"/>
      <c r="W1700" s="673"/>
      <c r="X1700" s="376"/>
      <c r="Y1700" s="673"/>
      <c r="Z1700" s="376"/>
      <c r="AA1700" s="673"/>
      <c r="AB1700" s="376"/>
      <c r="AC1700" s="673"/>
      <c r="AD1700" s="376"/>
      <c r="AE1700" s="673"/>
      <c r="AF1700" s="376"/>
      <c r="AG1700" s="673"/>
      <c r="AH1700" s="376"/>
      <c r="AI1700" s="673"/>
    </row>
    <row r="1701" spans="2:35">
      <c r="B1701" s="681"/>
      <c r="C1701" s="381"/>
      <c r="D1701" s="328"/>
      <c r="E1701" s="925"/>
      <c r="F1701" s="328"/>
      <c r="G1701" s="328"/>
      <c r="H1701" s="328"/>
      <c r="I1701" s="325"/>
      <c r="J1701" s="325"/>
      <c r="K1701" s="326"/>
      <c r="L1701" s="376"/>
      <c r="M1701" s="599"/>
      <c r="N1701" s="376"/>
      <c r="O1701" s="599"/>
      <c r="P1701" s="376"/>
      <c r="Q1701" s="599"/>
      <c r="R1701" s="376"/>
      <c r="S1701" s="599"/>
      <c r="T1701" s="376"/>
      <c r="U1701" s="599"/>
      <c r="V1701" s="376"/>
      <c r="W1701" s="599"/>
      <c r="X1701" s="376"/>
      <c r="Y1701" s="599"/>
      <c r="Z1701" s="376"/>
      <c r="AA1701" s="599"/>
      <c r="AB1701" s="376"/>
      <c r="AC1701" s="599"/>
      <c r="AD1701" s="376"/>
      <c r="AE1701" s="599"/>
      <c r="AF1701" s="376"/>
      <c r="AG1701" s="599"/>
      <c r="AH1701" s="376"/>
      <c r="AI1701" s="599"/>
    </row>
    <row r="1702" spans="2:35">
      <c r="B1702" s="322"/>
      <c r="C1702" s="322"/>
      <c r="D1702" s="322"/>
      <c r="E1702" s="938"/>
      <c r="F1702" s="322"/>
      <c r="G1702" s="322"/>
      <c r="H1702" s="322"/>
      <c r="I1702" s="603"/>
      <c r="J1702" s="241"/>
      <c r="K1702" s="581"/>
      <c r="L1702" s="602"/>
      <c r="M1702" s="603"/>
      <c r="N1702" s="602"/>
      <c r="O1702" s="603"/>
      <c r="P1702" s="604"/>
      <c r="Q1702" s="603"/>
      <c r="R1702" s="604"/>
      <c r="S1702" s="603"/>
      <c r="T1702" s="604"/>
      <c r="U1702" s="603"/>
      <c r="V1702" s="604"/>
      <c r="W1702" s="603"/>
      <c r="X1702" s="604"/>
      <c r="Y1702" s="603"/>
      <c r="Z1702" s="604"/>
      <c r="AA1702" s="603"/>
      <c r="AB1702" s="604"/>
      <c r="AC1702" s="603"/>
      <c r="AD1702" s="604"/>
      <c r="AE1702" s="603"/>
      <c r="AF1702" s="604"/>
      <c r="AG1702" s="603"/>
      <c r="AH1702" s="604"/>
      <c r="AI1702" s="603"/>
    </row>
    <row r="1703" spans="2:35">
      <c r="B1703" s="608">
        <v>56401</v>
      </c>
      <c r="C1703" s="381" t="s">
        <v>3896</v>
      </c>
      <c r="D1703" s="328"/>
      <c r="E1703" s="925"/>
      <c r="F1703" s="328"/>
      <c r="G1703" s="328"/>
      <c r="H1703" s="277"/>
      <c r="I1703" s="325"/>
      <c r="J1703" s="599"/>
      <c r="K1703" s="326"/>
      <c r="L1703" s="376">
        <f t="shared" ref="L1703:AI1703" si="319">SUM(L1704:L1705)</f>
        <v>0</v>
      </c>
      <c r="M1703" s="599"/>
      <c r="N1703" s="376">
        <f t="shared" si="319"/>
        <v>0</v>
      </c>
      <c r="O1703" s="599">
        <f t="shared" si="319"/>
        <v>0</v>
      </c>
      <c r="P1703" s="376">
        <f t="shared" si="319"/>
        <v>0</v>
      </c>
      <c r="Q1703" s="599">
        <f t="shared" si="319"/>
        <v>0</v>
      </c>
      <c r="R1703" s="376">
        <f t="shared" si="319"/>
        <v>0</v>
      </c>
      <c r="S1703" s="599">
        <f t="shared" si="319"/>
        <v>0</v>
      </c>
      <c r="T1703" s="376">
        <f t="shared" si="319"/>
        <v>0</v>
      </c>
      <c r="U1703" s="599">
        <f t="shared" si="319"/>
        <v>0</v>
      </c>
      <c r="V1703" s="376">
        <f t="shared" si="319"/>
        <v>0</v>
      </c>
      <c r="W1703" s="599">
        <f t="shared" si="319"/>
        <v>0</v>
      </c>
      <c r="X1703" s="376">
        <f t="shared" si="319"/>
        <v>0</v>
      </c>
      <c r="Y1703" s="599">
        <f t="shared" si="319"/>
        <v>0</v>
      </c>
      <c r="Z1703" s="376">
        <f t="shared" si="319"/>
        <v>0</v>
      </c>
      <c r="AA1703" s="599">
        <f t="shared" si="319"/>
        <v>0</v>
      </c>
      <c r="AB1703" s="376">
        <f t="shared" si="319"/>
        <v>0</v>
      </c>
      <c r="AC1703" s="599">
        <f t="shared" si="319"/>
        <v>0</v>
      </c>
      <c r="AD1703" s="376">
        <f t="shared" si="319"/>
        <v>0</v>
      </c>
      <c r="AE1703" s="599">
        <f t="shared" si="319"/>
        <v>0</v>
      </c>
      <c r="AF1703" s="376">
        <f t="shared" si="319"/>
        <v>0</v>
      </c>
      <c r="AG1703" s="599">
        <f t="shared" si="319"/>
        <v>0</v>
      </c>
      <c r="AH1703" s="376">
        <f t="shared" si="319"/>
        <v>0</v>
      </c>
      <c r="AI1703" s="599">
        <f t="shared" si="319"/>
        <v>0</v>
      </c>
    </row>
    <row r="1704" spans="2:35">
      <c r="B1704" s="608"/>
      <c r="C1704" s="381"/>
      <c r="D1704" s="328"/>
      <c r="E1704" s="925"/>
      <c r="F1704" s="328"/>
      <c r="G1704" s="328"/>
      <c r="H1704" s="277"/>
      <c r="I1704" s="325"/>
      <c r="J1704" s="599"/>
      <c r="K1704" s="326"/>
      <c r="L1704" s="376"/>
      <c r="M1704" s="599"/>
      <c r="N1704" s="376"/>
      <c r="O1704" s="241"/>
      <c r="P1704" s="376"/>
      <c r="Q1704" s="599"/>
      <c r="R1704" s="548"/>
      <c r="S1704" s="241"/>
      <c r="T1704" s="376"/>
      <c r="U1704" s="599"/>
      <c r="V1704" s="548"/>
      <c r="W1704" s="241"/>
      <c r="X1704" s="548"/>
      <c r="Y1704" s="241"/>
      <c r="Z1704" s="548"/>
      <c r="AA1704" s="241"/>
      <c r="AB1704" s="548"/>
      <c r="AC1704" s="241"/>
      <c r="AD1704" s="548"/>
      <c r="AE1704" s="241"/>
      <c r="AF1704" s="548"/>
      <c r="AG1704" s="241"/>
      <c r="AH1704" s="548"/>
      <c r="AI1704" s="241"/>
    </row>
    <row r="1705" spans="2:35">
      <c r="B1705" s="608"/>
      <c r="C1705" s="381" t="s">
        <v>2756</v>
      </c>
      <c r="D1705" s="328"/>
      <c r="E1705" s="925"/>
      <c r="F1705" s="328"/>
      <c r="G1705" s="328"/>
      <c r="H1705" s="277"/>
      <c r="I1705" s="325"/>
      <c r="J1705" s="599"/>
      <c r="K1705" s="326"/>
      <c r="L1705" s="376"/>
      <c r="M1705" s="599"/>
      <c r="N1705" s="376"/>
      <c r="O1705" s="241"/>
      <c r="P1705" s="376"/>
      <c r="Q1705" s="599"/>
      <c r="R1705" s="548"/>
      <c r="S1705" s="241"/>
      <c r="T1705" s="376"/>
      <c r="U1705" s="599"/>
      <c r="V1705" s="548"/>
      <c r="W1705" s="241"/>
      <c r="X1705" s="548"/>
      <c r="Y1705" s="241"/>
      <c r="Z1705" s="548"/>
      <c r="AA1705" s="241"/>
      <c r="AB1705" s="548"/>
      <c r="AC1705" s="241"/>
      <c r="AD1705" s="548"/>
      <c r="AE1705" s="241"/>
      <c r="AF1705" s="548"/>
      <c r="AG1705" s="241"/>
      <c r="AH1705" s="548"/>
      <c r="AI1705" s="241"/>
    </row>
    <row r="1706" spans="2:35">
      <c r="B1706" s="623">
        <v>5600</v>
      </c>
      <c r="C1706" s="790" t="s">
        <v>3897</v>
      </c>
      <c r="D1706" s="399"/>
      <c r="E1706" s="925">
        <f>+E1707</f>
        <v>2</v>
      </c>
      <c r="F1706" s="399"/>
      <c r="G1706" s="399"/>
      <c r="H1706" s="617"/>
      <c r="I1706" s="402"/>
      <c r="J1706" s="607"/>
      <c r="K1706" s="326">
        <f>+K1707</f>
        <v>58696</v>
      </c>
      <c r="L1706" s="376"/>
      <c r="M1706" s="607"/>
      <c r="N1706" s="376"/>
      <c r="O1706" s="549"/>
      <c r="P1706" s="376"/>
      <c r="Q1706" s="607"/>
      <c r="R1706" s="548"/>
      <c r="S1706" s="549"/>
      <c r="T1706" s="376"/>
      <c r="U1706" s="607"/>
      <c r="V1706" s="548"/>
      <c r="W1706" s="549"/>
      <c r="X1706" s="323">
        <f>+X1707</f>
        <v>2</v>
      </c>
      <c r="Y1706" s="547">
        <f>+Y1707</f>
        <v>58696</v>
      </c>
      <c r="Z1706" s="548"/>
      <c r="AA1706" s="549"/>
      <c r="AB1706" s="548"/>
      <c r="AC1706" s="549"/>
      <c r="AD1706" s="548"/>
      <c r="AE1706" s="549"/>
      <c r="AF1706" s="548"/>
      <c r="AG1706" s="549"/>
      <c r="AH1706" s="548"/>
      <c r="AI1706" s="549"/>
    </row>
    <row r="1707" spans="2:35">
      <c r="B1707" s="623">
        <v>567</v>
      </c>
      <c r="C1707" s="791" t="s">
        <v>3898</v>
      </c>
      <c r="D1707" s="399"/>
      <c r="E1707" s="925">
        <f>+E1708</f>
        <v>2</v>
      </c>
      <c r="F1707" s="399"/>
      <c r="G1707" s="399"/>
      <c r="H1707" s="617"/>
      <c r="I1707" s="402"/>
      <c r="J1707" s="607"/>
      <c r="K1707" s="326">
        <f>+K1708</f>
        <v>58696</v>
      </c>
      <c r="L1707" s="376"/>
      <c r="M1707" s="607"/>
      <c r="N1707" s="376"/>
      <c r="O1707" s="549"/>
      <c r="P1707" s="376"/>
      <c r="Q1707" s="607"/>
      <c r="R1707" s="548"/>
      <c r="S1707" s="549"/>
      <c r="T1707" s="376"/>
      <c r="U1707" s="607"/>
      <c r="V1707" s="548"/>
      <c r="W1707" s="549"/>
      <c r="X1707" s="323">
        <f>+X1708</f>
        <v>2</v>
      </c>
      <c r="Y1707" s="547">
        <f>+Y1708</f>
        <v>58696</v>
      </c>
      <c r="Z1707" s="548"/>
      <c r="AA1707" s="549"/>
      <c r="AB1707" s="548"/>
      <c r="AC1707" s="549"/>
      <c r="AD1707" s="548"/>
      <c r="AE1707" s="549"/>
      <c r="AF1707" s="548"/>
      <c r="AG1707" s="549"/>
      <c r="AH1707" s="548"/>
      <c r="AI1707" s="549"/>
    </row>
    <row r="1708" spans="2:35">
      <c r="B1708" s="623">
        <v>56704</v>
      </c>
      <c r="C1708" s="791" t="s">
        <v>3899</v>
      </c>
      <c r="D1708" s="399"/>
      <c r="E1708" s="925">
        <f>+E1709</f>
        <v>2</v>
      </c>
      <c r="F1708" s="399"/>
      <c r="G1708" s="399"/>
      <c r="H1708" s="617"/>
      <c r="I1708" s="402"/>
      <c r="J1708" s="607"/>
      <c r="K1708" s="326">
        <f>(K1709)</f>
        <v>58696</v>
      </c>
      <c r="L1708" s="376"/>
      <c r="M1708" s="607"/>
      <c r="N1708" s="376"/>
      <c r="O1708" s="549"/>
      <c r="P1708" s="376"/>
      <c r="Q1708" s="607"/>
      <c r="R1708" s="548"/>
      <c r="S1708" s="549"/>
      <c r="T1708" s="376"/>
      <c r="U1708" s="607"/>
      <c r="V1708" s="548"/>
      <c r="W1708" s="549"/>
      <c r="X1708" s="323">
        <f>(X1709)</f>
        <v>2</v>
      </c>
      <c r="Y1708" s="547">
        <f>(Y1709)</f>
        <v>58696</v>
      </c>
      <c r="Z1708" s="548"/>
      <c r="AA1708" s="549"/>
      <c r="AB1708" s="548"/>
      <c r="AC1708" s="549"/>
      <c r="AD1708" s="548"/>
      <c r="AE1708" s="549"/>
      <c r="AF1708" s="548"/>
      <c r="AG1708" s="549"/>
      <c r="AH1708" s="548"/>
      <c r="AI1708" s="549"/>
    </row>
    <row r="1709" spans="2:35">
      <c r="B1709" s="605"/>
      <c r="C1709" s="792" t="s">
        <v>3900</v>
      </c>
      <c r="D1709" s="399"/>
      <c r="E1709" s="925">
        <v>2</v>
      </c>
      <c r="F1709" s="399" t="s">
        <v>11</v>
      </c>
      <c r="G1709" s="399" t="s">
        <v>2663</v>
      </c>
      <c r="H1709" s="617"/>
      <c r="I1709" s="402" t="s">
        <v>3379</v>
      </c>
      <c r="J1709" s="401">
        <v>29348</v>
      </c>
      <c r="K1709" s="326">
        <f>(E1709*J1709)</f>
        <v>58696</v>
      </c>
      <c r="L1709" s="376"/>
      <c r="M1709" s="607"/>
      <c r="N1709" s="376"/>
      <c r="O1709" s="549"/>
      <c r="P1709" s="376"/>
      <c r="Q1709" s="607"/>
      <c r="R1709" s="548"/>
      <c r="S1709" s="549"/>
      <c r="T1709" s="376"/>
      <c r="U1709" s="607"/>
      <c r="V1709" s="548"/>
      <c r="W1709" s="549"/>
      <c r="X1709" s="376">
        <v>2</v>
      </c>
      <c r="Y1709" s="549">
        <f>(X1709*J1709)</f>
        <v>58696</v>
      </c>
      <c r="Z1709" s="548"/>
      <c r="AA1709" s="549"/>
      <c r="AB1709" s="548"/>
      <c r="AC1709" s="549"/>
      <c r="AD1709" s="548"/>
      <c r="AE1709" s="549"/>
      <c r="AF1709" s="548"/>
      <c r="AG1709" s="549"/>
      <c r="AH1709" s="548"/>
      <c r="AI1709" s="549"/>
    </row>
    <row r="1710" spans="2:35">
      <c r="B1710" s="608"/>
      <c r="C1710" s="381" t="s">
        <v>2756</v>
      </c>
      <c r="D1710" s="328"/>
      <c r="E1710" s="925"/>
      <c r="F1710" s="328"/>
      <c r="G1710" s="328"/>
      <c r="H1710" s="277"/>
      <c r="I1710" s="325"/>
      <c r="J1710" s="599"/>
      <c r="K1710" s="326"/>
      <c r="L1710" s="376"/>
      <c r="M1710" s="599"/>
      <c r="N1710" s="376"/>
      <c r="O1710" s="241"/>
      <c r="P1710" s="376"/>
      <c r="Q1710" s="599"/>
      <c r="R1710" s="548"/>
      <c r="S1710" s="241"/>
      <c r="T1710" s="376"/>
      <c r="U1710" s="599"/>
      <c r="V1710" s="548"/>
      <c r="W1710" s="241"/>
      <c r="X1710" s="548"/>
      <c r="Y1710" s="241"/>
      <c r="Z1710" s="548"/>
      <c r="AA1710" s="241"/>
      <c r="AB1710" s="548"/>
      <c r="AC1710" s="241"/>
      <c r="AD1710" s="548"/>
      <c r="AE1710" s="241"/>
      <c r="AF1710" s="548"/>
      <c r="AG1710" s="241"/>
      <c r="AH1710" s="548"/>
      <c r="AI1710" s="241"/>
    </row>
    <row r="1711" spans="2:35">
      <c r="B1711" s="793"/>
      <c r="C1711" s="794" t="s">
        <v>3901</v>
      </c>
      <c r="D1711" s="795"/>
      <c r="E1711" s="945">
        <f>+E9+E1115+E1276+E1631</f>
        <v>268532</v>
      </c>
      <c r="F1711" s="797"/>
      <c r="G1711" s="797"/>
      <c r="H1711" s="798"/>
      <c r="I1711" s="811"/>
      <c r="J1711" s="180"/>
      <c r="K1711" s="799">
        <f>+K9+K1115+K1276+K1631</f>
        <v>96912151.690722778</v>
      </c>
      <c r="L1711" s="796">
        <f t="shared" ref="L1711:AI1711" si="320">+L9+L1115+L1276+L1631</f>
        <v>18</v>
      </c>
      <c r="M1711" s="802">
        <f t="shared" si="320"/>
        <v>6200</v>
      </c>
      <c r="N1711" s="796">
        <f t="shared" si="320"/>
        <v>20</v>
      </c>
      <c r="O1711" s="801">
        <f t="shared" si="320"/>
        <v>50314.1</v>
      </c>
      <c r="P1711" s="796">
        <f t="shared" si="320"/>
        <v>6910</v>
      </c>
      <c r="Q1711" s="800">
        <f t="shared" si="320"/>
        <v>376991.1</v>
      </c>
      <c r="R1711" s="796">
        <f t="shared" si="320"/>
        <v>43852</v>
      </c>
      <c r="S1711" s="800">
        <f t="shared" si="320"/>
        <v>15619827.593626</v>
      </c>
      <c r="T1711" s="796">
        <f t="shared" si="320"/>
        <v>10654</v>
      </c>
      <c r="U1711" s="800">
        <f t="shared" si="320"/>
        <v>968088.1</v>
      </c>
      <c r="V1711" s="796">
        <f t="shared" si="320"/>
        <v>11559.385</v>
      </c>
      <c r="W1711" s="800">
        <f t="shared" si="320"/>
        <v>1493299.5503659998</v>
      </c>
      <c r="X1711" s="796">
        <f t="shared" si="320"/>
        <v>18979.769959999998</v>
      </c>
      <c r="Y1711" s="800">
        <f t="shared" si="320"/>
        <v>4342854.8971092002</v>
      </c>
      <c r="Z1711" s="796">
        <f t="shared" si="320"/>
        <v>97297.15496</v>
      </c>
      <c r="AA1711" s="800">
        <f t="shared" si="320"/>
        <v>29183233.4510784</v>
      </c>
      <c r="AB1711" s="796">
        <f t="shared" si="320"/>
        <v>4859.7699599999996</v>
      </c>
      <c r="AC1711" s="800">
        <f t="shared" si="320"/>
        <v>432229.00071239989</v>
      </c>
      <c r="AD1711" s="796">
        <f t="shared" si="320"/>
        <v>5233.3413899999996</v>
      </c>
      <c r="AE1711" s="800">
        <f t="shared" si="320"/>
        <v>754442.77217909996</v>
      </c>
      <c r="AF1711" s="796">
        <f t="shared" si="320"/>
        <v>140579.58353</v>
      </c>
      <c r="AG1711" s="800">
        <f t="shared" si="320"/>
        <v>43338558.6696117</v>
      </c>
      <c r="AH1711" s="796">
        <f t="shared" si="320"/>
        <v>3933.38501</v>
      </c>
      <c r="AI1711" s="800">
        <f t="shared" si="320"/>
        <v>346112.46062089998</v>
      </c>
    </row>
    <row r="1715" spans="4:8" ht="18.75">
      <c r="D1715" s="1596" t="s">
        <v>2228</v>
      </c>
      <c r="E1715" s="1596"/>
      <c r="F1715" s="1596"/>
      <c r="G1715" s="1596"/>
      <c r="H1715" s="1596"/>
    </row>
    <row r="1716" spans="4:8">
      <c r="D1716" s="313"/>
      <c r="E1716" s="313"/>
    </row>
    <row r="1717" spans="4:8">
      <c r="D1717" s="313"/>
      <c r="E1717" s="313"/>
    </row>
    <row r="1718" spans="4:8">
      <c r="D1718" s="313"/>
      <c r="E1718" s="313"/>
    </row>
    <row r="1719" spans="4:8">
      <c r="D1719" s="313"/>
      <c r="E1719" s="313"/>
    </row>
    <row r="1720" spans="4:8">
      <c r="D1720" s="313"/>
      <c r="E1720" s="313"/>
    </row>
    <row r="1721" spans="4:8">
      <c r="D1721" s="313"/>
      <c r="E1721" s="313"/>
    </row>
    <row r="1722" spans="4:8" ht="21">
      <c r="D1722" s="1597" t="s">
        <v>2229</v>
      </c>
      <c r="E1722" s="1597"/>
      <c r="F1722" s="1597"/>
      <c r="G1722" s="1597"/>
      <c r="H1722" s="1597"/>
    </row>
    <row r="1723" spans="4:8" ht="21">
      <c r="D1723" s="1597" t="s">
        <v>2230</v>
      </c>
      <c r="E1723" s="1597"/>
      <c r="F1723" s="1597"/>
      <c r="G1723" s="1597"/>
      <c r="H1723" s="1597"/>
    </row>
  </sheetData>
  <protectedRanges>
    <protectedRange sqref="AE6:AE8" name="Rango17_1_1_1"/>
    <protectedRange sqref="AC6:AC8" name="Rango16_1_1_1"/>
    <protectedRange sqref="AA6:AA8" name="Rango15_1_1_1"/>
    <protectedRange sqref="Y6:Y8" name="Rango14_1_1_1"/>
    <protectedRange sqref="W6:W8" name="Rango13_1_1_1"/>
    <protectedRange sqref="U6:U8" name="Rango12_1_1_1"/>
    <protectedRange sqref="S6:S8" name="Rango11_1_1_1"/>
    <protectedRange sqref="Q6:Q8" name="Rango10_2_1_1"/>
    <protectedRange sqref="O6:O8" name="Rango9_2_1_1"/>
    <protectedRange sqref="C1175:D1175" name="Rango306"/>
    <protectedRange sqref="C1175:D1175" name="FILAS Y PARTIDAS 1"/>
    <protectedRange sqref="C1167:D1169" name="Rango306_1"/>
    <protectedRange sqref="C1167:D1169" name="FILAS Y PARTIDAS 1_1"/>
    <protectedRange sqref="C1171:D1174" name="Rango306_2"/>
    <protectedRange sqref="C1171:D1174" name="FILAS Y PARTIDAS 1_2"/>
  </protectedRanges>
  <mergeCells count="49">
    <mergeCell ref="D1715:H1715"/>
    <mergeCell ref="D1722:H1722"/>
    <mergeCell ref="D1723:H1723"/>
    <mergeCell ref="AB5:AD5"/>
    <mergeCell ref="AE5:AI5"/>
    <mergeCell ref="Z7:Z8"/>
    <mergeCell ref="AA7:AA8"/>
    <mergeCell ref="T7:T8"/>
    <mergeCell ref="U7:U8"/>
    <mergeCell ref="V7:V8"/>
    <mergeCell ref="W7:W8"/>
    <mergeCell ref="X7:X8"/>
    <mergeCell ref="Y7:Y8"/>
    <mergeCell ref="K6:K8"/>
    <mergeCell ref="Q7:Q8"/>
    <mergeCell ref="R7:R8"/>
    <mergeCell ref="AB1:AD1"/>
    <mergeCell ref="AE1:AI1"/>
    <mergeCell ref="AB2:AD2"/>
    <mergeCell ref="AE2:AI2"/>
    <mergeCell ref="AB3:AD3"/>
    <mergeCell ref="AE3:AI3"/>
    <mergeCell ref="AB4:AD4"/>
    <mergeCell ref="AE4:AI4"/>
    <mergeCell ref="AF7:AF8"/>
    <mergeCell ref="AG7:AG8"/>
    <mergeCell ref="AH7:AH8"/>
    <mergeCell ref="AI7:AI8"/>
    <mergeCell ref="AB7:AB8"/>
    <mergeCell ref="AC7:AC8"/>
    <mergeCell ref="AD7:AD8"/>
    <mergeCell ref="AE7:AE8"/>
    <mergeCell ref="L6:AI6"/>
    <mergeCell ref="L7:L8"/>
    <mergeCell ref="M7:M8"/>
    <mergeCell ref="N7:N8"/>
    <mergeCell ref="O7:O8"/>
    <mergeCell ref="P7:P8"/>
    <mergeCell ref="S7:S8"/>
    <mergeCell ref="B1:AA5"/>
    <mergeCell ref="B6:B8"/>
    <mergeCell ref="C6:C8"/>
    <mergeCell ref="D6:D8"/>
    <mergeCell ref="E6:E8"/>
    <mergeCell ref="F6:F8"/>
    <mergeCell ref="G6:G8"/>
    <mergeCell ref="H6:H8"/>
    <mergeCell ref="I6:I8"/>
    <mergeCell ref="J6:J8"/>
  </mergeCells>
  <pageMargins left="0.70866141732283472" right="0.70866141732283472" top="0.55118110236220474" bottom="0.55118110236220474" header="0.31496062992125984" footer="0.31496062992125984"/>
  <pageSetup paperSize="5" scale="31"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Y2573"/>
  <sheetViews>
    <sheetView tabSelected="1" topLeftCell="A91" workbookViewId="0">
      <selection activeCell="X2588" sqref="X2588"/>
    </sheetView>
  </sheetViews>
  <sheetFormatPr baseColWidth="10" defaultColWidth="14.42578125" defaultRowHeight="15" outlineLevelRow="4"/>
  <cols>
    <col min="1" max="1" width="8.85546875" style="1285" customWidth="1"/>
    <col min="2" max="2" width="10.7109375" style="1285" customWidth="1"/>
    <col min="3" max="3" width="45.140625" style="1285" customWidth="1"/>
    <col min="4" max="4" width="10.7109375" style="1285" customWidth="1"/>
    <col min="5" max="5" width="11.42578125" style="1285" customWidth="1"/>
    <col min="6" max="6" width="10.7109375" style="1285" customWidth="1"/>
    <col min="7" max="7" width="18" style="1285" customWidth="1"/>
    <col min="8" max="8" width="13.140625" style="1285" customWidth="1"/>
    <col min="9" max="9" width="13.5703125" style="1285" customWidth="1"/>
    <col min="10" max="10" width="10.7109375" style="1285" customWidth="1"/>
    <col min="11" max="11" width="33.85546875" style="1570" bestFit="1" customWidth="1"/>
    <col min="12" max="12" width="10.7109375" style="1285" customWidth="1"/>
    <col min="13" max="13" width="16.85546875" style="1285" customWidth="1"/>
    <col min="14" max="14" width="10.7109375" style="1285" customWidth="1"/>
    <col min="15" max="15" width="16.85546875" style="1285" customWidth="1"/>
    <col min="16" max="16" width="10.7109375" style="1285" customWidth="1"/>
    <col min="17" max="17" width="17.42578125" style="1285" bestFit="1" customWidth="1"/>
    <col min="18" max="18" width="10.7109375" style="1285" customWidth="1"/>
    <col min="19" max="19" width="17.42578125" style="1285" bestFit="1" customWidth="1"/>
    <col min="20" max="20" width="10.7109375" style="1285" customWidth="1"/>
    <col min="21" max="21" width="17.42578125" style="1285" bestFit="1" customWidth="1"/>
    <col min="22" max="22" width="10.7109375" style="1285" customWidth="1"/>
    <col min="23" max="23" width="17.42578125" style="1285" bestFit="1" customWidth="1"/>
    <col min="24" max="24" width="10.7109375" style="1285" customWidth="1"/>
    <col min="25" max="25" width="17.42578125" style="1285" bestFit="1" customWidth="1"/>
    <col min="26" max="26" width="10.7109375" style="1285" customWidth="1"/>
    <col min="27" max="27" width="17.42578125" style="1285" bestFit="1" customWidth="1"/>
    <col min="28" max="28" width="10.7109375" style="1285" customWidth="1"/>
    <col min="29" max="29" width="17.42578125" style="1285" bestFit="1" customWidth="1"/>
    <col min="30" max="30" width="10.7109375" style="1285" customWidth="1"/>
    <col min="31" max="31" width="17.42578125" style="1285" bestFit="1" customWidth="1"/>
    <col min="32" max="32" width="10.7109375" style="1285" customWidth="1"/>
    <col min="33" max="33" width="17.42578125" style="1285" bestFit="1" customWidth="1"/>
    <col min="34" max="34" width="10.7109375" style="1285" customWidth="1"/>
    <col min="35" max="35" width="17.42578125" style="1285" bestFit="1" customWidth="1"/>
    <col min="36" max="16384" width="14.42578125" style="321"/>
  </cols>
  <sheetData>
    <row r="1" spans="1:35" ht="23.25" customHeight="1">
      <c r="A1" s="319"/>
      <c r="B1" s="1571" t="s">
        <v>2444</v>
      </c>
      <c r="C1" s="1571"/>
      <c r="D1" s="1571"/>
      <c r="E1" s="1571"/>
      <c r="F1" s="1571"/>
      <c r="G1" s="1571"/>
      <c r="H1" s="1571"/>
      <c r="I1" s="1571"/>
      <c r="J1" s="1571"/>
      <c r="K1" s="1571"/>
      <c r="L1" s="1571"/>
      <c r="M1" s="1571"/>
      <c r="N1" s="1571"/>
      <c r="O1" s="1571"/>
      <c r="P1" s="1571"/>
      <c r="Q1" s="1571"/>
      <c r="R1" s="1571"/>
      <c r="S1" s="1571"/>
      <c r="T1" s="1571"/>
      <c r="U1" s="1571"/>
      <c r="V1" s="1571"/>
      <c r="W1" s="1571"/>
      <c r="X1" s="1571"/>
      <c r="Y1" s="1571"/>
      <c r="Z1" s="1571"/>
      <c r="AA1" s="1571"/>
      <c r="AB1" s="1576" t="s">
        <v>2474</v>
      </c>
      <c r="AC1" s="1576"/>
      <c r="AD1" s="1576"/>
      <c r="AE1" s="1577" t="s">
        <v>2475</v>
      </c>
      <c r="AF1" s="1577"/>
      <c r="AG1" s="1577"/>
      <c r="AH1" s="1577"/>
      <c r="AI1" s="1577"/>
    </row>
    <row r="2" spans="1:35" ht="67.5" customHeight="1">
      <c r="A2" s="319"/>
      <c r="B2" s="1571"/>
      <c r="C2" s="1571"/>
      <c r="D2" s="1571"/>
      <c r="E2" s="1571"/>
      <c r="F2" s="1571"/>
      <c r="G2" s="1571"/>
      <c r="H2" s="1571"/>
      <c r="I2" s="1571"/>
      <c r="J2" s="1571"/>
      <c r="K2" s="1571"/>
      <c r="L2" s="1571"/>
      <c r="M2" s="1571"/>
      <c r="N2" s="1571"/>
      <c r="O2" s="1571"/>
      <c r="P2" s="1571"/>
      <c r="Q2" s="1571"/>
      <c r="R2" s="1571"/>
      <c r="S2" s="1571"/>
      <c r="T2" s="1571"/>
      <c r="U2" s="1571"/>
      <c r="V2" s="1571"/>
      <c r="W2" s="1571"/>
      <c r="X2" s="1571"/>
      <c r="Y2" s="1571"/>
      <c r="Z2" s="1571"/>
      <c r="AA2" s="1571"/>
      <c r="AB2" s="1576" t="s">
        <v>2476</v>
      </c>
      <c r="AC2" s="1576"/>
      <c r="AD2" s="1576"/>
      <c r="AE2" s="1578" t="s">
        <v>2477</v>
      </c>
      <c r="AF2" s="1578"/>
      <c r="AG2" s="1578"/>
      <c r="AH2" s="1578"/>
      <c r="AI2" s="1578"/>
    </row>
    <row r="3" spans="1:35" ht="29.25" customHeight="1">
      <c r="A3" s="319"/>
      <c r="B3" s="1571"/>
      <c r="C3" s="1571"/>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6" t="s">
        <v>2478</v>
      </c>
      <c r="AC3" s="1576"/>
      <c r="AD3" s="1576"/>
      <c r="AE3" s="1579" t="s">
        <v>2479</v>
      </c>
      <c r="AF3" s="1579"/>
      <c r="AG3" s="1579"/>
      <c r="AH3" s="1579"/>
      <c r="AI3" s="1579"/>
    </row>
    <row r="4" spans="1:35" ht="27.75" customHeight="1">
      <c r="A4" s="319"/>
      <c r="B4" s="1571"/>
      <c r="C4" s="1571"/>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6" t="s">
        <v>2480</v>
      </c>
      <c r="AC4" s="1576"/>
      <c r="AD4" s="1576"/>
      <c r="AE4" s="1580" t="s">
        <v>2481</v>
      </c>
      <c r="AF4" s="1580"/>
      <c r="AG4" s="1580"/>
      <c r="AH4" s="1580"/>
      <c r="AI4" s="1580"/>
    </row>
    <row r="5" spans="1:35" ht="15" customHeight="1" thickBot="1">
      <c r="A5" s="319"/>
      <c r="B5" s="1571"/>
      <c r="C5" s="1571"/>
      <c r="D5" s="1571"/>
      <c r="E5" s="1571"/>
      <c r="F5" s="1571"/>
      <c r="G5" s="1571"/>
      <c r="H5" s="1571"/>
      <c r="I5" s="1571"/>
      <c r="J5" s="1571"/>
      <c r="K5" s="1571"/>
      <c r="L5" s="1571"/>
      <c r="M5" s="1571"/>
      <c r="N5" s="1571"/>
      <c r="O5" s="1571"/>
      <c r="P5" s="1571"/>
      <c r="Q5" s="1571"/>
      <c r="R5" s="1571"/>
      <c r="S5" s="1571"/>
      <c r="T5" s="1571"/>
      <c r="U5" s="1571"/>
      <c r="V5" s="1571"/>
      <c r="W5" s="1571"/>
      <c r="X5" s="1571"/>
      <c r="Y5" s="1571"/>
      <c r="Z5" s="1571"/>
      <c r="AA5" s="1571"/>
      <c r="AB5" s="1576" t="s">
        <v>2482</v>
      </c>
      <c r="AC5" s="1576"/>
      <c r="AD5" s="1576"/>
      <c r="AE5" s="1609" t="s">
        <v>3906</v>
      </c>
      <c r="AF5" s="1610"/>
      <c r="AG5" s="1610"/>
      <c r="AH5" s="1610"/>
      <c r="AI5" s="1611"/>
    </row>
    <row r="6" spans="1:35" ht="15" customHeight="1">
      <c r="A6" s="319"/>
      <c r="B6" s="1582" t="s">
        <v>2445</v>
      </c>
      <c r="C6" s="1582" t="s">
        <v>2446</v>
      </c>
      <c r="D6" s="1582" t="s">
        <v>0</v>
      </c>
      <c r="E6" s="1585" t="s">
        <v>1</v>
      </c>
      <c r="F6" s="1582" t="s">
        <v>2</v>
      </c>
      <c r="G6" s="1582" t="s">
        <v>2447</v>
      </c>
      <c r="H6" s="1582" t="s">
        <v>3</v>
      </c>
      <c r="I6" s="1588" t="s">
        <v>2448</v>
      </c>
      <c r="J6" s="1582" t="s">
        <v>4</v>
      </c>
      <c r="K6" s="1591" t="s">
        <v>5</v>
      </c>
      <c r="L6" s="1594" t="s">
        <v>2449</v>
      </c>
      <c r="M6" s="1595"/>
      <c r="N6" s="1595"/>
      <c r="O6" s="1595"/>
      <c r="P6" s="1595"/>
      <c r="Q6" s="1595"/>
      <c r="R6" s="1595"/>
      <c r="S6" s="1595"/>
      <c r="T6" s="1595"/>
      <c r="U6" s="1595"/>
      <c r="V6" s="1595"/>
      <c r="W6" s="1595"/>
      <c r="X6" s="1595"/>
      <c r="Y6" s="1595"/>
      <c r="Z6" s="1595"/>
      <c r="AA6" s="1595"/>
      <c r="AB6" s="1595"/>
      <c r="AC6" s="1595"/>
      <c r="AD6" s="1595"/>
      <c r="AE6" s="1595"/>
      <c r="AF6" s="1595"/>
      <c r="AG6" s="1595"/>
      <c r="AH6" s="1595"/>
      <c r="AI6" s="1595"/>
    </row>
    <row r="7" spans="1:35" ht="15" customHeight="1">
      <c r="A7" s="320"/>
      <c r="B7" s="1583"/>
      <c r="C7" s="1583"/>
      <c r="D7" s="1583"/>
      <c r="E7" s="1586"/>
      <c r="F7" s="1583"/>
      <c r="G7" s="1583"/>
      <c r="H7" s="1583"/>
      <c r="I7" s="1589"/>
      <c r="J7" s="1583"/>
      <c r="K7" s="1592"/>
      <c r="L7" s="1602" t="s">
        <v>2450</v>
      </c>
      <c r="M7" s="1572" t="s">
        <v>2451</v>
      </c>
      <c r="N7" s="1572" t="s">
        <v>2452</v>
      </c>
      <c r="O7" s="1572" t="s">
        <v>2453</v>
      </c>
      <c r="P7" s="1572" t="s">
        <v>2454</v>
      </c>
      <c r="Q7" s="1572" t="s">
        <v>2455</v>
      </c>
      <c r="R7" s="1572" t="s">
        <v>2456</v>
      </c>
      <c r="S7" s="1572" t="s">
        <v>2457</v>
      </c>
      <c r="T7" s="1572" t="s">
        <v>2458</v>
      </c>
      <c r="U7" s="1572" t="s">
        <v>2459</v>
      </c>
      <c r="V7" s="1572" t="s">
        <v>2460</v>
      </c>
      <c r="W7" s="1572" t="s">
        <v>2461</v>
      </c>
      <c r="X7" s="1572" t="s">
        <v>2462</v>
      </c>
      <c r="Y7" s="1572" t="s">
        <v>2463</v>
      </c>
      <c r="Z7" s="1572" t="s">
        <v>2464</v>
      </c>
      <c r="AA7" s="1572" t="s">
        <v>2465</v>
      </c>
      <c r="AB7" s="1572" t="s">
        <v>2466</v>
      </c>
      <c r="AC7" s="1572" t="s">
        <v>2467</v>
      </c>
      <c r="AD7" s="1572" t="s">
        <v>2468</v>
      </c>
      <c r="AE7" s="1572" t="s">
        <v>2469</v>
      </c>
      <c r="AF7" s="1572" t="s">
        <v>2470</v>
      </c>
      <c r="AG7" s="1572" t="s">
        <v>2471</v>
      </c>
      <c r="AH7" s="1572" t="s">
        <v>2472</v>
      </c>
      <c r="AI7" s="1572" t="s">
        <v>2473</v>
      </c>
    </row>
    <row r="8" spans="1:35" ht="15" customHeight="1">
      <c r="A8" s="320"/>
      <c r="B8" s="1584"/>
      <c r="C8" s="1584"/>
      <c r="D8" s="1584"/>
      <c r="E8" s="1587"/>
      <c r="F8" s="1584"/>
      <c r="G8" s="1584"/>
      <c r="H8" s="1584"/>
      <c r="I8" s="1590"/>
      <c r="J8" s="1584"/>
      <c r="K8" s="1593"/>
      <c r="L8" s="1603"/>
      <c r="M8" s="1573"/>
      <c r="N8" s="1573"/>
      <c r="O8" s="1573"/>
      <c r="P8" s="1573"/>
      <c r="Q8" s="1573"/>
      <c r="R8" s="1573"/>
      <c r="S8" s="1573"/>
      <c r="T8" s="1573"/>
      <c r="U8" s="1573"/>
      <c r="V8" s="1573"/>
      <c r="W8" s="1573"/>
      <c r="X8" s="1573"/>
      <c r="Y8" s="1573"/>
      <c r="Z8" s="1573"/>
      <c r="AA8" s="1573"/>
      <c r="AB8" s="1573"/>
      <c r="AC8" s="1573"/>
      <c r="AD8" s="1573"/>
      <c r="AE8" s="1573"/>
      <c r="AF8" s="1573"/>
      <c r="AG8" s="1573"/>
      <c r="AH8" s="1573"/>
      <c r="AI8" s="1573"/>
    </row>
    <row r="9" spans="1:35" ht="15" customHeight="1">
      <c r="A9" s="290"/>
      <c r="B9" s="306">
        <v>2000</v>
      </c>
      <c r="C9" s="1145" t="s">
        <v>6</v>
      </c>
      <c r="D9" s="306"/>
      <c r="E9" s="1340"/>
      <c r="F9" s="1340"/>
      <c r="G9" s="1340"/>
      <c r="H9" s="1340">
        <v>0</v>
      </c>
      <c r="I9" s="1340">
        <v>6484318.0961199999</v>
      </c>
      <c r="J9" s="1340">
        <v>0</v>
      </c>
      <c r="K9" s="1537">
        <v>6484318.0961199999</v>
      </c>
      <c r="L9" s="1340">
        <v>1578</v>
      </c>
      <c r="M9" s="1340">
        <v>143271.75</v>
      </c>
      <c r="N9" s="1340">
        <v>10981</v>
      </c>
      <c r="O9" s="1340">
        <v>465883.75</v>
      </c>
      <c r="P9" s="1340">
        <v>21754</v>
      </c>
      <c r="Q9" s="1340">
        <v>1267753.1499999999</v>
      </c>
      <c r="R9" s="1340">
        <v>6808</v>
      </c>
      <c r="S9" s="1340">
        <v>731302.94843999995</v>
      </c>
      <c r="T9" s="1340">
        <v>8081.5</v>
      </c>
      <c r="U9" s="1340">
        <v>982200.19</v>
      </c>
      <c r="V9" s="1340">
        <v>3811</v>
      </c>
      <c r="W9" s="1340">
        <v>371200.71</v>
      </c>
      <c r="X9" s="1340">
        <v>8231.5</v>
      </c>
      <c r="Y9" s="1340">
        <v>816003.56544000003</v>
      </c>
      <c r="Z9" s="1340">
        <v>13779</v>
      </c>
      <c r="AA9" s="1340">
        <v>739945.06680000003</v>
      </c>
      <c r="AB9" s="1340">
        <v>1593</v>
      </c>
      <c r="AC9" s="1340">
        <v>218896.75</v>
      </c>
      <c r="AD9" s="1340">
        <v>4702</v>
      </c>
      <c r="AE9" s="1340">
        <v>312273.51543999999</v>
      </c>
      <c r="AF9" s="1340">
        <v>1335</v>
      </c>
      <c r="AG9" s="1340">
        <v>301926.75</v>
      </c>
      <c r="AH9" s="1340">
        <v>1508</v>
      </c>
      <c r="AI9" s="1340">
        <v>116259.95</v>
      </c>
    </row>
    <row r="10" spans="1:35" ht="15" customHeight="1">
      <c r="A10" s="290"/>
      <c r="B10" s="306">
        <v>2100</v>
      </c>
      <c r="C10" s="1145" t="s">
        <v>7</v>
      </c>
      <c r="D10" s="1146"/>
      <c r="E10" s="1151">
        <v>35899</v>
      </c>
      <c r="F10" s="303"/>
      <c r="G10" s="1147"/>
      <c r="H10" s="1340">
        <v>6349</v>
      </c>
      <c r="I10" s="1147">
        <v>1603602.4963199999</v>
      </c>
      <c r="J10" s="1147"/>
      <c r="K10" s="1538">
        <v>1597253.4963199999</v>
      </c>
      <c r="L10" s="1147">
        <v>902</v>
      </c>
      <c r="M10" s="1147">
        <v>21370</v>
      </c>
      <c r="N10" s="1147">
        <v>6753</v>
      </c>
      <c r="O10" s="1147">
        <v>275493</v>
      </c>
      <c r="P10" s="1147">
        <v>9969</v>
      </c>
      <c r="Q10" s="1147">
        <v>486635.4</v>
      </c>
      <c r="R10" s="1147">
        <v>5635</v>
      </c>
      <c r="S10" s="1147">
        <v>305484.36543999997</v>
      </c>
      <c r="T10" s="1147">
        <v>413</v>
      </c>
      <c r="U10" s="1147">
        <v>18665</v>
      </c>
      <c r="V10" s="1147">
        <v>422</v>
      </c>
      <c r="W10" s="1147">
        <v>19812</v>
      </c>
      <c r="X10" s="1147">
        <v>4154</v>
      </c>
      <c r="Y10" s="1147">
        <v>228277.96544</v>
      </c>
      <c r="Z10" s="1147">
        <v>433</v>
      </c>
      <c r="AA10" s="1147">
        <v>19298</v>
      </c>
      <c r="AB10" s="1147">
        <v>477</v>
      </c>
      <c r="AC10" s="1147">
        <v>50589.8</v>
      </c>
      <c r="AD10" s="1147">
        <v>3690</v>
      </c>
      <c r="AE10" s="1147">
        <v>131931.96544</v>
      </c>
      <c r="AF10" s="1147">
        <v>414</v>
      </c>
      <c r="AG10" s="1147">
        <v>21064</v>
      </c>
      <c r="AH10" s="1147">
        <v>412</v>
      </c>
      <c r="AI10" s="1147">
        <v>18632</v>
      </c>
    </row>
    <row r="11" spans="1:35" s="818" customFormat="1" ht="36" customHeight="1">
      <c r="A11" s="290"/>
      <c r="B11" s="306">
        <v>211</v>
      </c>
      <c r="C11" s="1148" t="s">
        <v>8</v>
      </c>
      <c r="D11" s="1146"/>
      <c r="E11" s="292">
        <v>21991</v>
      </c>
      <c r="F11" s="303"/>
      <c r="G11" s="1147"/>
      <c r="H11" s="1340">
        <v>6329</v>
      </c>
      <c r="I11" s="1147">
        <v>702202</v>
      </c>
      <c r="J11" s="1147"/>
      <c r="K11" s="1538">
        <v>695873</v>
      </c>
      <c r="L11" s="1147">
        <v>900</v>
      </c>
      <c r="M11" s="1147">
        <v>15645</v>
      </c>
      <c r="N11" s="1147">
        <v>6288</v>
      </c>
      <c r="O11" s="1147">
        <v>225194</v>
      </c>
      <c r="P11" s="1147">
        <v>1004</v>
      </c>
      <c r="Q11" s="1147">
        <v>113535</v>
      </c>
      <c r="R11" s="1147">
        <v>3622</v>
      </c>
      <c r="S11" s="1147">
        <v>107757</v>
      </c>
      <c r="T11" s="1147">
        <v>412</v>
      </c>
      <c r="U11" s="1147">
        <v>14978</v>
      </c>
      <c r="V11" s="1147">
        <v>412</v>
      </c>
      <c r="W11" s="1147">
        <v>14978</v>
      </c>
      <c r="X11" s="1147">
        <v>2988</v>
      </c>
      <c r="Y11" s="1147">
        <v>79779</v>
      </c>
      <c r="Z11" s="1147">
        <v>412</v>
      </c>
      <c r="AA11" s="1147">
        <v>14978</v>
      </c>
      <c r="AB11" s="1147">
        <v>412</v>
      </c>
      <c r="AC11" s="1147">
        <v>14978</v>
      </c>
      <c r="AD11" s="1147">
        <v>2749</v>
      </c>
      <c r="AE11" s="1147">
        <v>61696</v>
      </c>
      <c r="AF11" s="1147">
        <v>413</v>
      </c>
      <c r="AG11" s="1147">
        <v>17377</v>
      </c>
      <c r="AH11" s="1147">
        <v>412</v>
      </c>
      <c r="AI11" s="1147">
        <v>14978</v>
      </c>
    </row>
    <row r="12" spans="1:35" s="6" customFormat="1">
      <c r="A12" s="290"/>
      <c r="B12" s="306">
        <v>21101</v>
      </c>
      <c r="C12" s="1148" t="s">
        <v>9</v>
      </c>
      <c r="D12" s="1149"/>
      <c r="E12" s="1153"/>
      <c r="F12" s="1149"/>
      <c r="G12" s="1149"/>
      <c r="H12" s="1149"/>
      <c r="I12" s="1149"/>
      <c r="J12" s="1149"/>
      <c r="K12" s="1539">
        <v>2999</v>
      </c>
      <c r="L12" s="1149">
        <v>0</v>
      </c>
      <c r="M12" s="1149">
        <v>0</v>
      </c>
      <c r="N12" s="1149">
        <v>0</v>
      </c>
      <c r="O12" s="1149">
        <v>0</v>
      </c>
      <c r="P12" s="1149">
        <v>0</v>
      </c>
      <c r="Q12" s="1149">
        <v>0</v>
      </c>
      <c r="R12" s="1149">
        <v>1</v>
      </c>
      <c r="S12" s="1149">
        <v>200</v>
      </c>
      <c r="T12" s="1149">
        <v>0</v>
      </c>
      <c r="U12" s="1149">
        <v>0</v>
      </c>
      <c r="V12" s="1149">
        <v>0</v>
      </c>
      <c r="W12" s="1149">
        <v>0</v>
      </c>
      <c r="X12" s="1149">
        <v>1</v>
      </c>
      <c r="Y12" s="1149">
        <v>200</v>
      </c>
      <c r="Z12" s="1149">
        <v>0</v>
      </c>
      <c r="AA12" s="1149">
        <v>0</v>
      </c>
      <c r="AB12" s="1149">
        <v>0</v>
      </c>
      <c r="AC12" s="1149">
        <v>0</v>
      </c>
      <c r="AD12" s="1149">
        <v>1</v>
      </c>
      <c r="AE12" s="1149">
        <v>200</v>
      </c>
      <c r="AF12" s="1149">
        <v>1</v>
      </c>
      <c r="AG12" s="1149">
        <v>2399</v>
      </c>
      <c r="AH12" s="1149">
        <v>0</v>
      </c>
      <c r="AI12" s="1149">
        <v>0</v>
      </c>
    </row>
    <row r="13" spans="1:35" ht="66">
      <c r="A13" s="37"/>
      <c r="B13" s="30"/>
      <c r="C13" s="12" t="s">
        <v>10</v>
      </c>
      <c r="D13" s="33"/>
      <c r="E13" s="304">
        <v>1</v>
      </c>
      <c r="F13" s="292" t="s">
        <v>11</v>
      </c>
      <c r="G13" s="294" t="s">
        <v>12</v>
      </c>
      <c r="H13" s="295" t="s">
        <v>13</v>
      </c>
      <c r="I13" s="294" t="s">
        <v>14</v>
      </c>
      <c r="J13" s="294">
        <v>2399</v>
      </c>
      <c r="K13" s="1540">
        <v>2399</v>
      </c>
      <c r="L13" s="294">
        <v>0</v>
      </c>
      <c r="M13" s="294">
        <v>0</v>
      </c>
      <c r="N13" s="294">
        <v>0</v>
      </c>
      <c r="O13" s="294">
        <v>0</v>
      </c>
      <c r="P13" s="294">
        <v>0</v>
      </c>
      <c r="Q13" s="294">
        <v>0</v>
      </c>
      <c r="R13" s="294">
        <v>0</v>
      </c>
      <c r="S13" s="294">
        <v>0</v>
      </c>
      <c r="T13" s="294">
        <v>0</v>
      </c>
      <c r="U13" s="294">
        <v>0</v>
      </c>
      <c r="V13" s="294">
        <v>0</v>
      </c>
      <c r="W13" s="294">
        <v>0</v>
      </c>
      <c r="X13" s="294">
        <v>0</v>
      </c>
      <c r="Y13" s="294">
        <v>0</v>
      </c>
      <c r="Z13" s="294">
        <v>0</v>
      </c>
      <c r="AA13" s="294">
        <v>0</v>
      </c>
      <c r="AB13" s="294">
        <v>0</v>
      </c>
      <c r="AC13" s="294">
        <v>0</v>
      </c>
      <c r="AD13" s="294">
        <v>0</v>
      </c>
      <c r="AE13" s="294">
        <v>0</v>
      </c>
      <c r="AF13" s="294">
        <v>1</v>
      </c>
      <c r="AG13" s="294">
        <v>2399</v>
      </c>
      <c r="AH13" s="294">
        <v>0</v>
      </c>
      <c r="AI13" s="294">
        <v>0</v>
      </c>
    </row>
    <row r="14" spans="1:35" ht="66">
      <c r="A14" s="37"/>
      <c r="B14" s="30"/>
      <c r="C14" s="12" t="s">
        <v>16</v>
      </c>
      <c r="D14" s="33"/>
      <c r="E14" s="304">
        <v>0</v>
      </c>
      <c r="F14" s="292" t="s">
        <v>11</v>
      </c>
      <c r="G14" s="294" t="s">
        <v>12</v>
      </c>
      <c r="H14" s="295" t="s">
        <v>13</v>
      </c>
      <c r="I14" s="294" t="s">
        <v>14</v>
      </c>
      <c r="J14" s="294">
        <v>600</v>
      </c>
      <c r="K14" s="1540">
        <v>0</v>
      </c>
      <c r="L14" s="294">
        <v>0</v>
      </c>
      <c r="M14" s="294">
        <v>0</v>
      </c>
      <c r="N14" s="294">
        <v>0</v>
      </c>
      <c r="O14" s="294">
        <v>0</v>
      </c>
      <c r="P14" s="294">
        <v>0</v>
      </c>
      <c r="Q14" s="294">
        <v>0</v>
      </c>
      <c r="R14" s="294">
        <v>0</v>
      </c>
      <c r="S14" s="294">
        <v>0</v>
      </c>
      <c r="T14" s="294">
        <v>0</v>
      </c>
      <c r="U14" s="294">
        <v>0</v>
      </c>
      <c r="V14" s="294">
        <v>0</v>
      </c>
      <c r="W14" s="294">
        <v>0</v>
      </c>
      <c r="X14" s="294">
        <v>0</v>
      </c>
      <c r="Y14" s="294">
        <v>0</v>
      </c>
      <c r="Z14" s="294">
        <v>0</v>
      </c>
      <c r="AA14" s="294">
        <v>0</v>
      </c>
      <c r="AB14" s="294">
        <v>0</v>
      </c>
      <c r="AC14" s="294">
        <v>0</v>
      </c>
      <c r="AD14" s="294">
        <v>0</v>
      </c>
      <c r="AE14" s="294">
        <v>0</v>
      </c>
      <c r="AF14" s="294">
        <v>0</v>
      </c>
      <c r="AG14" s="294">
        <v>0</v>
      </c>
      <c r="AH14" s="294">
        <v>0</v>
      </c>
      <c r="AI14" s="294">
        <v>0</v>
      </c>
    </row>
    <row r="15" spans="1:35" ht="66">
      <c r="A15" s="37"/>
      <c r="B15" s="30"/>
      <c r="C15" s="12" t="s">
        <v>17</v>
      </c>
      <c r="D15" s="33"/>
      <c r="E15" s="304">
        <v>3</v>
      </c>
      <c r="F15" s="292" t="s">
        <v>11</v>
      </c>
      <c r="G15" s="294" t="s">
        <v>12</v>
      </c>
      <c r="H15" s="295" t="s">
        <v>13</v>
      </c>
      <c r="I15" s="294" t="s">
        <v>14</v>
      </c>
      <c r="J15" s="294">
        <v>200</v>
      </c>
      <c r="K15" s="1540">
        <v>600</v>
      </c>
      <c r="L15" s="294">
        <v>0</v>
      </c>
      <c r="M15" s="294">
        <v>0</v>
      </c>
      <c r="N15" s="294">
        <v>0</v>
      </c>
      <c r="O15" s="294">
        <v>0</v>
      </c>
      <c r="P15" s="294">
        <v>0</v>
      </c>
      <c r="Q15" s="294">
        <v>0</v>
      </c>
      <c r="R15" s="294">
        <v>1</v>
      </c>
      <c r="S15" s="294">
        <v>200</v>
      </c>
      <c r="T15" s="294">
        <v>0</v>
      </c>
      <c r="U15" s="294">
        <v>0</v>
      </c>
      <c r="V15" s="294">
        <v>0</v>
      </c>
      <c r="W15" s="294">
        <v>0</v>
      </c>
      <c r="X15" s="294">
        <v>1</v>
      </c>
      <c r="Y15" s="294">
        <v>200</v>
      </c>
      <c r="Z15" s="294">
        <v>0</v>
      </c>
      <c r="AA15" s="294">
        <v>0</v>
      </c>
      <c r="AB15" s="294">
        <v>0</v>
      </c>
      <c r="AC15" s="294">
        <v>0</v>
      </c>
      <c r="AD15" s="294">
        <v>1</v>
      </c>
      <c r="AE15" s="294">
        <v>200</v>
      </c>
      <c r="AF15" s="294">
        <v>0</v>
      </c>
      <c r="AG15" s="294">
        <v>0</v>
      </c>
      <c r="AH15" s="294">
        <v>0</v>
      </c>
      <c r="AI15" s="294">
        <v>0</v>
      </c>
    </row>
    <row r="16" spans="1:35" ht="66">
      <c r="A16" s="37"/>
      <c r="B16" s="30"/>
      <c r="C16" s="12" t="s">
        <v>15</v>
      </c>
      <c r="D16" s="33"/>
      <c r="E16" s="304">
        <v>0</v>
      </c>
      <c r="F16" s="292" t="s">
        <v>11</v>
      </c>
      <c r="G16" s="294" t="s">
        <v>12</v>
      </c>
      <c r="H16" s="295" t="s">
        <v>13</v>
      </c>
      <c r="I16" s="294" t="s">
        <v>14</v>
      </c>
      <c r="J16" s="294">
        <v>3900</v>
      </c>
      <c r="K16" s="1540">
        <v>0</v>
      </c>
      <c r="L16" s="294">
        <v>0</v>
      </c>
      <c r="M16" s="294">
        <v>0</v>
      </c>
      <c r="N16" s="294">
        <v>0</v>
      </c>
      <c r="O16" s="294">
        <v>0</v>
      </c>
      <c r="P16" s="294">
        <v>0</v>
      </c>
      <c r="Q16" s="294">
        <v>0</v>
      </c>
      <c r="R16" s="294">
        <v>0</v>
      </c>
      <c r="S16" s="294">
        <v>0</v>
      </c>
      <c r="T16" s="294">
        <v>0</v>
      </c>
      <c r="U16" s="294">
        <v>0</v>
      </c>
      <c r="V16" s="294">
        <v>0</v>
      </c>
      <c r="W16" s="294">
        <v>0</v>
      </c>
      <c r="X16" s="294">
        <v>0</v>
      </c>
      <c r="Y16" s="294">
        <v>0</v>
      </c>
      <c r="Z16" s="294">
        <v>0</v>
      </c>
      <c r="AA16" s="294">
        <v>0</v>
      </c>
      <c r="AB16" s="294">
        <v>0</v>
      </c>
      <c r="AC16" s="294">
        <v>0</v>
      </c>
      <c r="AD16" s="294">
        <v>0</v>
      </c>
      <c r="AE16" s="294">
        <v>0</v>
      </c>
      <c r="AF16" s="294">
        <v>0</v>
      </c>
      <c r="AG16" s="294">
        <v>0</v>
      </c>
      <c r="AH16" s="294">
        <v>0</v>
      </c>
      <c r="AI16" s="294">
        <v>0</v>
      </c>
    </row>
    <row r="17" spans="1:35" ht="15" customHeight="1">
      <c r="A17" s="290"/>
      <c r="B17" s="306">
        <v>21102</v>
      </c>
      <c r="C17" s="1148" t="s">
        <v>18</v>
      </c>
      <c r="D17" s="1149"/>
      <c r="E17" s="1153">
        <v>2716</v>
      </c>
      <c r="F17" s="1149"/>
      <c r="G17" s="1149"/>
      <c r="H17" s="1149"/>
      <c r="I17" s="1149"/>
      <c r="J17" s="1149"/>
      <c r="K17" s="1539">
        <v>145801</v>
      </c>
      <c r="L17" s="1149">
        <v>0</v>
      </c>
      <c r="M17" s="1149">
        <v>312</v>
      </c>
      <c r="N17" s="1149">
        <v>0</v>
      </c>
      <c r="O17" s="1149">
        <v>47919</v>
      </c>
      <c r="P17" s="1149">
        <v>0</v>
      </c>
      <c r="Q17" s="1149">
        <v>31110</v>
      </c>
      <c r="R17" s="1149">
        <v>313</v>
      </c>
      <c r="S17" s="1149">
        <v>33604</v>
      </c>
      <c r="T17" s="1149">
        <v>0</v>
      </c>
      <c r="U17" s="1149">
        <v>133</v>
      </c>
      <c r="V17" s="1149">
        <v>0</v>
      </c>
      <c r="W17" s="1149">
        <v>133</v>
      </c>
      <c r="X17" s="1149">
        <v>255</v>
      </c>
      <c r="Y17" s="1149">
        <v>18702</v>
      </c>
      <c r="Z17" s="1149">
        <v>0</v>
      </c>
      <c r="AA17" s="1149">
        <v>133</v>
      </c>
      <c r="AB17" s="1149">
        <v>0</v>
      </c>
      <c r="AC17" s="1149">
        <v>133</v>
      </c>
      <c r="AD17" s="1149">
        <v>177</v>
      </c>
      <c r="AE17" s="1149">
        <v>13356</v>
      </c>
      <c r="AF17" s="1149">
        <v>0</v>
      </c>
      <c r="AG17" s="1149">
        <v>133</v>
      </c>
      <c r="AH17" s="1149">
        <v>0</v>
      </c>
      <c r="AI17" s="1149">
        <v>133</v>
      </c>
    </row>
    <row r="18" spans="1:35" ht="66">
      <c r="A18" s="290"/>
      <c r="B18" s="1150">
        <v>115.99999999999999</v>
      </c>
      <c r="C18" s="298" t="s">
        <v>19</v>
      </c>
      <c r="D18" s="303"/>
      <c r="E18" s="304">
        <v>16</v>
      </c>
      <c r="F18" s="292" t="s">
        <v>11</v>
      </c>
      <c r="G18" s="294" t="s">
        <v>12</v>
      </c>
      <c r="H18" s="295" t="s">
        <v>13</v>
      </c>
      <c r="I18" s="294" t="s">
        <v>14</v>
      </c>
      <c r="J18" s="294">
        <v>126</v>
      </c>
      <c r="K18" s="1540">
        <v>2016</v>
      </c>
      <c r="L18" s="294">
        <v>0</v>
      </c>
      <c r="M18" s="294">
        <v>0</v>
      </c>
      <c r="N18" s="294">
        <v>10</v>
      </c>
      <c r="O18" s="294">
        <v>1260</v>
      </c>
      <c r="P18" s="294">
        <v>4</v>
      </c>
      <c r="Q18" s="294">
        <v>504</v>
      </c>
      <c r="R18" s="294">
        <v>2</v>
      </c>
      <c r="S18" s="294">
        <v>252</v>
      </c>
      <c r="T18" s="294">
        <v>0</v>
      </c>
      <c r="U18" s="294">
        <v>0</v>
      </c>
      <c r="V18" s="294">
        <v>0</v>
      </c>
      <c r="W18" s="294">
        <v>0</v>
      </c>
      <c r="X18" s="294">
        <v>0</v>
      </c>
      <c r="Y18" s="294">
        <v>0</v>
      </c>
      <c r="Z18" s="294">
        <v>0</v>
      </c>
      <c r="AA18" s="294">
        <v>0</v>
      </c>
      <c r="AB18" s="294">
        <v>0</v>
      </c>
      <c r="AC18" s="294">
        <v>0</v>
      </c>
      <c r="AD18" s="294">
        <v>0</v>
      </c>
      <c r="AE18" s="294">
        <v>0</v>
      </c>
      <c r="AF18" s="294">
        <v>0</v>
      </c>
      <c r="AG18" s="294">
        <v>0</v>
      </c>
      <c r="AH18" s="294">
        <v>0</v>
      </c>
      <c r="AI18" s="294">
        <v>0</v>
      </c>
    </row>
    <row r="19" spans="1:35" ht="81">
      <c r="A19" s="1257"/>
      <c r="B19" s="1259"/>
      <c r="C19" s="13" t="s">
        <v>4609</v>
      </c>
      <c r="D19" s="1258"/>
      <c r="E19" s="1341"/>
      <c r="F19" s="294" t="s">
        <v>22</v>
      </c>
      <c r="G19" s="295" t="s">
        <v>12</v>
      </c>
      <c r="H19" s="294" t="s">
        <v>13</v>
      </c>
      <c r="I19" s="294" t="s">
        <v>14</v>
      </c>
      <c r="J19" s="294">
        <v>425</v>
      </c>
      <c r="K19" s="1540">
        <v>0</v>
      </c>
      <c r="L19" s="294">
        <v>0</v>
      </c>
      <c r="M19" s="294">
        <v>0</v>
      </c>
      <c r="N19" s="294">
        <v>0</v>
      </c>
      <c r="O19" s="294">
        <v>0</v>
      </c>
      <c r="P19" s="294">
        <v>0</v>
      </c>
      <c r="Q19" s="294">
        <v>0</v>
      </c>
      <c r="R19" s="294">
        <v>0</v>
      </c>
      <c r="S19" s="294">
        <v>0</v>
      </c>
      <c r="T19" s="294">
        <v>0</v>
      </c>
      <c r="U19" s="294">
        <v>0</v>
      </c>
      <c r="V19" s="294">
        <v>0</v>
      </c>
      <c r="W19" s="294">
        <v>0</v>
      </c>
      <c r="X19" s="294">
        <v>0</v>
      </c>
      <c r="Y19" s="294">
        <v>0</v>
      </c>
      <c r="Z19" s="294">
        <v>0</v>
      </c>
      <c r="AA19" s="294">
        <v>0</v>
      </c>
      <c r="AB19" s="294">
        <v>0</v>
      </c>
      <c r="AC19" s="294">
        <v>0</v>
      </c>
      <c r="AD19" s="294">
        <v>0</v>
      </c>
      <c r="AE19" s="294">
        <v>0</v>
      </c>
      <c r="AF19" s="294">
        <v>0</v>
      </c>
      <c r="AG19" s="294">
        <v>0</v>
      </c>
      <c r="AH19" s="294">
        <v>0</v>
      </c>
      <c r="AI19" s="294">
        <v>0</v>
      </c>
    </row>
    <row r="20" spans="1:35" s="818" customFormat="1" ht="66">
      <c r="A20" s="1150"/>
      <c r="B20" s="1150"/>
      <c r="C20" s="298" t="s">
        <v>20</v>
      </c>
      <c r="D20" s="303"/>
      <c r="E20" s="304">
        <v>0</v>
      </c>
      <c r="F20" s="292" t="s">
        <v>11</v>
      </c>
      <c r="G20" s="294" t="s">
        <v>12</v>
      </c>
      <c r="H20" s="295" t="s">
        <v>13</v>
      </c>
      <c r="I20" s="294" t="s">
        <v>14</v>
      </c>
      <c r="J20" s="294">
        <v>10</v>
      </c>
      <c r="K20" s="1540">
        <v>0</v>
      </c>
      <c r="L20" s="294">
        <v>0</v>
      </c>
      <c r="M20" s="294">
        <v>0</v>
      </c>
      <c r="N20" s="294">
        <v>0</v>
      </c>
      <c r="O20" s="294">
        <v>0</v>
      </c>
      <c r="P20" s="294">
        <v>0</v>
      </c>
      <c r="Q20" s="294">
        <v>0</v>
      </c>
      <c r="R20" s="294">
        <v>0</v>
      </c>
      <c r="S20" s="294">
        <v>0</v>
      </c>
      <c r="T20" s="294">
        <v>0</v>
      </c>
      <c r="U20" s="294">
        <v>0</v>
      </c>
      <c r="V20" s="294">
        <v>0</v>
      </c>
      <c r="W20" s="294">
        <v>0</v>
      </c>
      <c r="X20" s="294">
        <v>0</v>
      </c>
      <c r="Y20" s="294">
        <v>0</v>
      </c>
      <c r="Z20" s="294">
        <v>0</v>
      </c>
      <c r="AA20" s="294">
        <v>0</v>
      </c>
      <c r="AB20" s="294">
        <v>0</v>
      </c>
      <c r="AC20" s="294">
        <v>0</v>
      </c>
      <c r="AD20" s="294">
        <v>0</v>
      </c>
      <c r="AE20" s="294">
        <v>0</v>
      </c>
      <c r="AF20" s="294">
        <v>0</v>
      </c>
      <c r="AG20" s="294">
        <v>0</v>
      </c>
      <c r="AH20" s="294">
        <v>0</v>
      </c>
      <c r="AI20" s="294">
        <v>0</v>
      </c>
    </row>
    <row r="21" spans="1:35" s="818" customFormat="1" ht="66">
      <c r="A21" s="290"/>
      <c r="B21" s="1150">
        <v>150.79999999999998</v>
      </c>
      <c r="C21" s="298" t="s">
        <v>21</v>
      </c>
      <c r="D21" s="303"/>
      <c r="E21" s="304">
        <v>0</v>
      </c>
      <c r="F21" s="292" t="s">
        <v>22</v>
      </c>
      <c r="G21" s="294" t="s">
        <v>12</v>
      </c>
      <c r="H21" s="295" t="s">
        <v>13</v>
      </c>
      <c r="I21" s="294" t="s">
        <v>14</v>
      </c>
      <c r="J21" s="294">
        <v>163</v>
      </c>
      <c r="K21" s="1540">
        <v>0</v>
      </c>
      <c r="L21" s="294">
        <v>0</v>
      </c>
      <c r="M21" s="294">
        <v>0</v>
      </c>
      <c r="N21" s="294">
        <v>0</v>
      </c>
      <c r="O21" s="294">
        <v>0</v>
      </c>
      <c r="P21" s="294">
        <v>0</v>
      </c>
      <c r="Q21" s="294">
        <v>0</v>
      </c>
      <c r="R21" s="294">
        <v>0</v>
      </c>
      <c r="S21" s="294">
        <v>0</v>
      </c>
      <c r="T21" s="294">
        <v>0</v>
      </c>
      <c r="U21" s="294">
        <v>0</v>
      </c>
      <c r="V21" s="294">
        <v>0</v>
      </c>
      <c r="W21" s="294">
        <v>0</v>
      </c>
      <c r="X21" s="294">
        <v>0</v>
      </c>
      <c r="Y21" s="294">
        <v>0</v>
      </c>
      <c r="Z21" s="294">
        <v>0</v>
      </c>
      <c r="AA21" s="294">
        <v>0</v>
      </c>
      <c r="AB21" s="294">
        <v>0</v>
      </c>
      <c r="AC21" s="294">
        <v>0</v>
      </c>
      <c r="AD21" s="294">
        <v>0</v>
      </c>
      <c r="AE21" s="294">
        <v>0</v>
      </c>
      <c r="AF21" s="294">
        <v>0</v>
      </c>
      <c r="AG21" s="294">
        <v>0</v>
      </c>
      <c r="AH21" s="294">
        <v>0</v>
      </c>
      <c r="AI21" s="294">
        <v>0</v>
      </c>
    </row>
    <row r="22" spans="1:35" ht="66">
      <c r="A22" s="290"/>
      <c r="B22" s="1150">
        <v>89.58</v>
      </c>
      <c r="C22" s="298" t="s">
        <v>23</v>
      </c>
      <c r="D22" s="303"/>
      <c r="E22" s="304">
        <v>0</v>
      </c>
      <c r="F22" s="292" t="s">
        <v>22</v>
      </c>
      <c r="G22" s="294" t="s">
        <v>12</v>
      </c>
      <c r="H22" s="295" t="s">
        <v>13</v>
      </c>
      <c r="I22" s="294" t="s">
        <v>14</v>
      </c>
      <c r="J22" s="294">
        <v>97</v>
      </c>
      <c r="K22" s="1540">
        <v>0</v>
      </c>
      <c r="L22" s="294">
        <v>0</v>
      </c>
      <c r="M22" s="294">
        <v>0</v>
      </c>
      <c r="N22" s="294">
        <v>0</v>
      </c>
      <c r="O22" s="294">
        <v>0</v>
      </c>
      <c r="P22" s="294">
        <v>0</v>
      </c>
      <c r="Q22" s="294">
        <v>0</v>
      </c>
      <c r="R22" s="294">
        <v>0</v>
      </c>
      <c r="S22" s="294">
        <v>0</v>
      </c>
      <c r="T22" s="294">
        <v>0</v>
      </c>
      <c r="U22" s="294">
        <v>0</v>
      </c>
      <c r="V22" s="294">
        <v>0</v>
      </c>
      <c r="W22" s="294">
        <v>0</v>
      </c>
      <c r="X22" s="294">
        <v>0</v>
      </c>
      <c r="Y22" s="294">
        <v>0</v>
      </c>
      <c r="Z22" s="294">
        <v>0</v>
      </c>
      <c r="AA22" s="294">
        <v>0</v>
      </c>
      <c r="AB22" s="294">
        <v>0</v>
      </c>
      <c r="AC22" s="294">
        <v>0</v>
      </c>
      <c r="AD22" s="294">
        <v>0</v>
      </c>
      <c r="AE22" s="294">
        <v>0</v>
      </c>
      <c r="AF22" s="294">
        <v>0</v>
      </c>
      <c r="AG22" s="294">
        <v>0</v>
      </c>
      <c r="AH22" s="294">
        <v>0</v>
      </c>
      <c r="AI22" s="294">
        <v>0</v>
      </c>
    </row>
    <row r="23" spans="1:35" ht="66">
      <c r="A23" s="290" t="s">
        <v>24</v>
      </c>
      <c r="B23" s="1150">
        <v>26.82</v>
      </c>
      <c r="C23" s="298" t="s">
        <v>25</v>
      </c>
      <c r="D23" s="303"/>
      <c r="E23" s="304">
        <v>12</v>
      </c>
      <c r="F23" s="292" t="s">
        <v>26</v>
      </c>
      <c r="G23" s="294" t="s">
        <v>12</v>
      </c>
      <c r="H23" s="295" t="s">
        <v>13</v>
      </c>
      <c r="I23" s="294" t="s">
        <v>14</v>
      </c>
      <c r="J23" s="294">
        <v>29</v>
      </c>
      <c r="K23" s="1540">
        <v>348</v>
      </c>
      <c r="L23" s="294">
        <v>0</v>
      </c>
      <c r="M23" s="294">
        <v>0</v>
      </c>
      <c r="N23" s="294">
        <v>0</v>
      </c>
      <c r="O23" s="294">
        <v>0</v>
      </c>
      <c r="P23" s="294">
        <v>12</v>
      </c>
      <c r="Q23" s="294">
        <v>348</v>
      </c>
      <c r="R23" s="294">
        <v>0</v>
      </c>
      <c r="S23" s="294">
        <v>0</v>
      </c>
      <c r="T23" s="294">
        <v>0</v>
      </c>
      <c r="U23" s="294">
        <v>0</v>
      </c>
      <c r="V23" s="294">
        <v>0</v>
      </c>
      <c r="W23" s="294">
        <v>0</v>
      </c>
      <c r="X23" s="294">
        <v>0</v>
      </c>
      <c r="Y23" s="294">
        <v>0</v>
      </c>
      <c r="Z23" s="294">
        <v>0</v>
      </c>
      <c r="AA23" s="294">
        <v>0</v>
      </c>
      <c r="AB23" s="294">
        <v>0</v>
      </c>
      <c r="AC23" s="294">
        <v>0</v>
      </c>
      <c r="AD23" s="294">
        <v>0</v>
      </c>
      <c r="AE23" s="294">
        <v>0</v>
      </c>
      <c r="AF23" s="294">
        <v>0</v>
      </c>
      <c r="AG23" s="294">
        <v>0</v>
      </c>
      <c r="AH23" s="294">
        <v>0</v>
      </c>
      <c r="AI23" s="294">
        <v>0</v>
      </c>
    </row>
    <row r="24" spans="1:35" ht="66">
      <c r="A24" s="290" t="s">
        <v>24</v>
      </c>
      <c r="B24" s="1150">
        <v>50.49</v>
      </c>
      <c r="C24" s="298" t="s">
        <v>27</v>
      </c>
      <c r="D24" s="303"/>
      <c r="E24" s="304">
        <v>79</v>
      </c>
      <c r="F24" s="292" t="s">
        <v>26</v>
      </c>
      <c r="G24" s="294" t="s">
        <v>12</v>
      </c>
      <c r="H24" s="295" t="s">
        <v>13</v>
      </c>
      <c r="I24" s="294" t="s">
        <v>14</v>
      </c>
      <c r="J24" s="294">
        <v>55</v>
      </c>
      <c r="K24" s="1540">
        <v>4345</v>
      </c>
      <c r="L24" s="294">
        <v>2</v>
      </c>
      <c r="M24" s="294">
        <v>110</v>
      </c>
      <c r="N24" s="294">
        <v>40</v>
      </c>
      <c r="O24" s="294">
        <v>2200</v>
      </c>
      <c r="P24" s="294">
        <v>15</v>
      </c>
      <c r="Q24" s="294">
        <v>825</v>
      </c>
      <c r="R24" s="294">
        <v>9</v>
      </c>
      <c r="S24" s="294">
        <v>495</v>
      </c>
      <c r="T24" s="294">
        <v>0</v>
      </c>
      <c r="U24" s="294">
        <v>0</v>
      </c>
      <c r="V24" s="294">
        <v>0</v>
      </c>
      <c r="W24" s="294">
        <v>0</v>
      </c>
      <c r="X24" s="294">
        <v>9</v>
      </c>
      <c r="Y24" s="294">
        <v>495</v>
      </c>
      <c r="Z24" s="294">
        <v>0</v>
      </c>
      <c r="AA24" s="294">
        <v>0</v>
      </c>
      <c r="AB24" s="294">
        <v>0</v>
      </c>
      <c r="AC24" s="294">
        <v>0</v>
      </c>
      <c r="AD24" s="294">
        <v>4</v>
      </c>
      <c r="AE24" s="294">
        <v>220</v>
      </c>
      <c r="AF24" s="294">
        <v>0</v>
      </c>
      <c r="AG24" s="294">
        <v>0</v>
      </c>
      <c r="AH24" s="294">
        <v>0</v>
      </c>
      <c r="AI24" s="294">
        <v>0</v>
      </c>
    </row>
    <row r="25" spans="1:35" ht="66">
      <c r="A25" s="290" t="s">
        <v>24</v>
      </c>
      <c r="B25" s="1150">
        <v>63.44</v>
      </c>
      <c r="C25" s="298" t="s">
        <v>28</v>
      </c>
      <c r="D25" s="303"/>
      <c r="E25" s="304">
        <v>42</v>
      </c>
      <c r="F25" s="292" t="s">
        <v>11</v>
      </c>
      <c r="G25" s="294" t="s">
        <v>12</v>
      </c>
      <c r="H25" s="295" t="s">
        <v>13</v>
      </c>
      <c r="I25" s="294" t="s">
        <v>14</v>
      </c>
      <c r="J25" s="294">
        <v>69</v>
      </c>
      <c r="K25" s="1540">
        <v>2898</v>
      </c>
      <c r="L25" s="294">
        <v>1</v>
      </c>
      <c r="M25" s="294">
        <v>69</v>
      </c>
      <c r="N25" s="294">
        <v>10</v>
      </c>
      <c r="O25" s="294">
        <v>690</v>
      </c>
      <c r="P25" s="294">
        <v>13</v>
      </c>
      <c r="Q25" s="294">
        <v>897</v>
      </c>
      <c r="R25" s="294">
        <v>7</v>
      </c>
      <c r="S25" s="294">
        <v>483</v>
      </c>
      <c r="T25" s="294">
        <v>0</v>
      </c>
      <c r="U25" s="294">
        <v>0</v>
      </c>
      <c r="V25" s="294">
        <v>0</v>
      </c>
      <c r="W25" s="294">
        <v>0</v>
      </c>
      <c r="X25" s="294">
        <v>7</v>
      </c>
      <c r="Y25" s="294">
        <v>483</v>
      </c>
      <c r="Z25" s="294">
        <v>0</v>
      </c>
      <c r="AA25" s="294">
        <v>0</v>
      </c>
      <c r="AB25" s="294">
        <v>0</v>
      </c>
      <c r="AC25" s="294">
        <v>0</v>
      </c>
      <c r="AD25" s="294">
        <v>4</v>
      </c>
      <c r="AE25" s="294">
        <v>276</v>
      </c>
      <c r="AF25" s="294">
        <v>0</v>
      </c>
      <c r="AG25" s="294">
        <v>0</v>
      </c>
      <c r="AH25" s="294">
        <v>0</v>
      </c>
      <c r="AI25" s="294">
        <v>0</v>
      </c>
    </row>
    <row r="26" spans="1:35" ht="66">
      <c r="A26" s="290"/>
      <c r="B26" s="1150">
        <v>4.9995999999999992</v>
      </c>
      <c r="C26" s="298" t="s">
        <v>29</v>
      </c>
      <c r="D26" s="303"/>
      <c r="E26" s="304">
        <v>6</v>
      </c>
      <c r="F26" s="292" t="s">
        <v>26</v>
      </c>
      <c r="G26" s="294" t="s">
        <v>12</v>
      </c>
      <c r="H26" s="295" t="s">
        <v>13</v>
      </c>
      <c r="I26" s="294" t="s">
        <v>14</v>
      </c>
      <c r="J26" s="294">
        <v>6</v>
      </c>
      <c r="K26" s="1540">
        <v>36</v>
      </c>
      <c r="L26" s="294">
        <v>0</v>
      </c>
      <c r="M26" s="294">
        <v>0</v>
      </c>
      <c r="N26" s="294">
        <v>0</v>
      </c>
      <c r="O26" s="294">
        <v>0</v>
      </c>
      <c r="P26" s="294">
        <v>6</v>
      </c>
      <c r="Q26" s="294">
        <v>36</v>
      </c>
      <c r="R26" s="294">
        <v>0</v>
      </c>
      <c r="S26" s="294">
        <v>0</v>
      </c>
      <c r="T26" s="294">
        <v>0</v>
      </c>
      <c r="U26" s="294">
        <v>0</v>
      </c>
      <c r="V26" s="294">
        <v>0</v>
      </c>
      <c r="W26" s="294">
        <v>0</v>
      </c>
      <c r="X26" s="294">
        <v>0</v>
      </c>
      <c r="Y26" s="294">
        <v>0</v>
      </c>
      <c r="Z26" s="294">
        <v>0</v>
      </c>
      <c r="AA26" s="294">
        <v>0</v>
      </c>
      <c r="AB26" s="294">
        <v>0</v>
      </c>
      <c r="AC26" s="294">
        <v>0</v>
      </c>
      <c r="AD26" s="294">
        <v>0</v>
      </c>
      <c r="AE26" s="294">
        <v>0</v>
      </c>
      <c r="AF26" s="294">
        <v>0</v>
      </c>
      <c r="AG26" s="294">
        <v>0</v>
      </c>
      <c r="AH26" s="294">
        <v>0</v>
      </c>
      <c r="AI26" s="294">
        <v>0</v>
      </c>
    </row>
    <row r="27" spans="1:35" ht="66">
      <c r="A27" s="290"/>
      <c r="B27" s="1150">
        <v>10.44</v>
      </c>
      <c r="C27" s="1342" t="s">
        <v>32</v>
      </c>
      <c r="D27" s="303"/>
      <c r="E27" s="304">
        <v>14</v>
      </c>
      <c r="F27" s="292" t="s">
        <v>11</v>
      </c>
      <c r="G27" s="294" t="s">
        <v>12</v>
      </c>
      <c r="H27" s="295" t="s">
        <v>13</v>
      </c>
      <c r="I27" s="294" t="s">
        <v>14</v>
      </c>
      <c r="J27" s="294">
        <v>11</v>
      </c>
      <c r="K27" s="1540">
        <v>154</v>
      </c>
      <c r="L27" s="294">
        <v>0</v>
      </c>
      <c r="M27" s="294">
        <v>0</v>
      </c>
      <c r="N27" s="294">
        <v>0</v>
      </c>
      <c r="O27" s="294">
        <v>0</v>
      </c>
      <c r="P27" s="294">
        <v>3</v>
      </c>
      <c r="Q27" s="294">
        <v>33</v>
      </c>
      <c r="R27" s="294">
        <v>6</v>
      </c>
      <c r="S27" s="294">
        <v>66</v>
      </c>
      <c r="T27" s="294">
        <v>0</v>
      </c>
      <c r="U27" s="294">
        <v>0</v>
      </c>
      <c r="V27" s="294">
        <v>0</v>
      </c>
      <c r="W27" s="294">
        <v>0</v>
      </c>
      <c r="X27" s="294">
        <v>5</v>
      </c>
      <c r="Y27" s="294">
        <v>55</v>
      </c>
      <c r="Z27" s="294">
        <v>0</v>
      </c>
      <c r="AA27" s="294">
        <v>0</v>
      </c>
      <c r="AB27" s="294">
        <v>0</v>
      </c>
      <c r="AC27" s="294">
        <v>0</v>
      </c>
      <c r="AD27" s="294">
        <v>0</v>
      </c>
      <c r="AE27" s="294">
        <v>0</v>
      </c>
      <c r="AF27" s="294">
        <v>0</v>
      </c>
      <c r="AG27" s="294">
        <v>0</v>
      </c>
      <c r="AH27" s="294">
        <v>0</v>
      </c>
      <c r="AI27" s="294">
        <v>0</v>
      </c>
    </row>
    <row r="28" spans="1:35" ht="156">
      <c r="A28" s="1257"/>
      <c r="B28" s="1259"/>
      <c r="C28" s="1260" t="s">
        <v>34</v>
      </c>
      <c r="D28" s="1258"/>
      <c r="E28" s="1341"/>
      <c r="F28" s="33" t="s">
        <v>11</v>
      </c>
      <c r="G28" s="1258" t="s">
        <v>12</v>
      </c>
      <c r="H28" s="1343" t="s">
        <v>13</v>
      </c>
      <c r="I28" s="1258" t="s">
        <v>14</v>
      </c>
      <c r="J28" s="1258">
        <v>330</v>
      </c>
      <c r="K28" s="1541">
        <v>0</v>
      </c>
      <c r="L28" s="1258">
        <v>0</v>
      </c>
      <c r="M28" s="1258">
        <v>0</v>
      </c>
      <c r="N28" s="1258">
        <v>0</v>
      </c>
      <c r="O28" s="1258">
        <v>0</v>
      </c>
      <c r="P28" s="1258">
        <v>0</v>
      </c>
      <c r="Q28" s="1258">
        <v>0</v>
      </c>
      <c r="R28" s="1258">
        <v>0</v>
      </c>
      <c r="S28" s="1258">
        <v>0</v>
      </c>
      <c r="T28" s="1258">
        <v>0</v>
      </c>
      <c r="U28" s="1258">
        <v>0</v>
      </c>
      <c r="V28" s="1258">
        <v>0</v>
      </c>
      <c r="W28" s="1258">
        <v>0</v>
      </c>
      <c r="X28" s="1258">
        <v>0</v>
      </c>
      <c r="Y28" s="1258">
        <v>0</v>
      </c>
      <c r="Z28" s="1258">
        <v>0</v>
      </c>
      <c r="AA28" s="1258">
        <v>0</v>
      </c>
      <c r="AB28" s="1258">
        <v>0</v>
      </c>
      <c r="AC28" s="1258">
        <v>0</v>
      </c>
      <c r="AD28" s="1258">
        <v>0</v>
      </c>
      <c r="AE28" s="1258">
        <v>0</v>
      </c>
      <c r="AF28" s="1258">
        <v>0</v>
      </c>
      <c r="AG28" s="1258">
        <v>0</v>
      </c>
      <c r="AH28" s="1258">
        <v>0</v>
      </c>
      <c r="AI28" s="1258">
        <v>0</v>
      </c>
    </row>
    <row r="29" spans="1:35" ht="156">
      <c r="A29" s="1257"/>
      <c r="B29" s="1259"/>
      <c r="C29" s="1260" t="s">
        <v>35</v>
      </c>
      <c r="D29" s="1258"/>
      <c r="E29" s="1341"/>
      <c r="F29" s="33" t="s">
        <v>11</v>
      </c>
      <c r="G29" s="1258" t="s">
        <v>12</v>
      </c>
      <c r="H29" s="1343" t="s">
        <v>13</v>
      </c>
      <c r="I29" s="1258" t="s">
        <v>14</v>
      </c>
      <c r="J29" s="1258">
        <v>600</v>
      </c>
      <c r="K29" s="1541">
        <v>10200</v>
      </c>
      <c r="L29" s="1258">
        <v>0</v>
      </c>
      <c r="M29" s="1258">
        <v>0</v>
      </c>
      <c r="N29" s="1258">
        <v>0</v>
      </c>
      <c r="O29" s="1258">
        <v>0</v>
      </c>
      <c r="P29" s="1258">
        <v>0</v>
      </c>
      <c r="Q29" s="1258">
        <v>0</v>
      </c>
      <c r="R29" s="1258">
        <v>8</v>
      </c>
      <c r="S29" s="1258">
        <v>4800</v>
      </c>
      <c r="T29" s="1258">
        <v>0</v>
      </c>
      <c r="U29" s="1258">
        <v>0</v>
      </c>
      <c r="V29" s="1258">
        <v>0</v>
      </c>
      <c r="W29" s="1258">
        <v>0</v>
      </c>
      <c r="X29" s="1258">
        <v>4</v>
      </c>
      <c r="Y29" s="1258">
        <v>2400</v>
      </c>
      <c r="Z29" s="1258">
        <v>0</v>
      </c>
      <c r="AA29" s="1258">
        <v>0</v>
      </c>
      <c r="AB29" s="1258">
        <v>0</v>
      </c>
      <c r="AC29" s="1258">
        <v>0</v>
      </c>
      <c r="AD29" s="1258">
        <v>5</v>
      </c>
      <c r="AE29" s="1258">
        <v>3000</v>
      </c>
      <c r="AF29" s="1258">
        <v>0</v>
      </c>
      <c r="AG29" s="1258">
        <v>0</v>
      </c>
      <c r="AH29" s="1258">
        <v>0</v>
      </c>
      <c r="AI29" s="1258">
        <v>0</v>
      </c>
    </row>
    <row r="30" spans="1:35" ht="66">
      <c r="A30" s="290"/>
      <c r="B30" s="1150">
        <v>37.699999999999996</v>
      </c>
      <c r="C30" s="1342" t="s">
        <v>33</v>
      </c>
      <c r="D30" s="303"/>
      <c r="E30" s="304">
        <v>46</v>
      </c>
      <c r="F30" s="292" t="s">
        <v>11</v>
      </c>
      <c r="G30" s="294" t="s">
        <v>12</v>
      </c>
      <c r="H30" s="295" t="s">
        <v>13</v>
      </c>
      <c r="I30" s="294" t="s">
        <v>14</v>
      </c>
      <c r="J30" s="294">
        <v>41</v>
      </c>
      <c r="K30" s="1540">
        <v>1886</v>
      </c>
      <c r="L30" s="294">
        <v>0</v>
      </c>
      <c r="M30" s="294">
        <v>0</v>
      </c>
      <c r="N30" s="294">
        <v>35</v>
      </c>
      <c r="O30" s="294">
        <v>1435</v>
      </c>
      <c r="P30" s="294">
        <v>0</v>
      </c>
      <c r="Q30" s="294">
        <v>0</v>
      </c>
      <c r="R30" s="294">
        <v>4</v>
      </c>
      <c r="S30" s="294">
        <v>164</v>
      </c>
      <c r="T30" s="294">
        <v>0</v>
      </c>
      <c r="U30" s="294">
        <v>0</v>
      </c>
      <c r="V30" s="294">
        <v>0</v>
      </c>
      <c r="W30" s="294">
        <v>0</v>
      </c>
      <c r="X30" s="294">
        <v>5</v>
      </c>
      <c r="Y30" s="294">
        <v>205</v>
      </c>
      <c r="Z30" s="294">
        <v>0</v>
      </c>
      <c r="AA30" s="294">
        <v>0</v>
      </c>
      <c r="AB30" s="294">
        <v>0</v>
      </c>
      <c r="AC30" s="294">
        <v>0</v>
      </c>
      <c r="AD30" s="294">
        <v>2</v>
      </c>
      <c r="AE30" s="294">
        <v>82</v>
      </c>
      <c r="AF30" s="294">
        <v>0</v>
      </c>
      <c r="AG30" s="294">
        <v>0</v>
      </c>
      <c r="AH30" s="294">
        <v>0</v>
      </c>
      <c r="AI30" s="294">
        <v>0</v>
      </c>
    </row>
    <row r="31" spans="1:35" ht="66">
      <c r="A31" s="290"/>
      <c r="B31" s="1150">
        <v>32.479999999999997</v>
      </c>
      <c r="C31" s="298" t="s">
        <v>42</v>
      </c>
      <c r="D31" s="303"/>
      <c r="E31" s="304">
        <v>86</v>
      </c>
      <c r="F31" s="292" t="s">
        <v>26</v>
      </c>
      <c r="G31" s="294" t="s">
        <v>12</v>
      </c>
      <c r="H31" s="295" t="s">
        <v>13</v>
      </c>
      <c r="I31" s="294" t="s">
        <v>14</v>
      </c>
      <c r="J31" s="294">
        <v>35</v>
      </c>
      <c r="K31" s="1540">
        <v>3010</v>
      </c>
      <c r="L31" s="294">
        <v>1</v>
      </c>
      <c r="M31" s="294">
        <v>35</v>
      </c>
      <c r="N31" s="294">
        <v>46</v>
      </c>
      <c r="O31" s="294">
        <v>1610</v>
      </c>
      <c r="P31" s="294">
        <v>8</v>
      </c>
      <c r="Q31" s="294">
        <v>280</v>
      </c>
      <c r="R31" s="294">
        <v>7</v>
      </c>
      <c r="S31" s="294">
        <v>245</v>
      </c>
      <c r="T31" s="294">
        <v>1</v>
      </c>
      <c r="U31" s="294">
        <v>35</v>
      </c>
      <c r="V31" s="294">
        <v>1</v>
      </c>
      <c r="W31" s="294">
        <v>35</v>
      </c>
      <c r="X31" s="294">
        <v>8</v>
      </c>
      <c r="Y31" s="294">
        <v>280</v>
      </c>
      <c r="Z31" s="294">
        <v>1</v>
      </c>
      <c r="AA31" s="294">
        <v>35</v>
      </c>
      <c r="AB31" s="294">
        <v>1</v>
      </c>
      <c r="AC31" s="294">
        <v>35</v>
      </c>
      <c r="AD31" s="294">
        <v>10</v>
      </c>
      <c r="AE31" s="294">
        <v>350</v>
      </c>
      <c r="AF31" s="294">
        <v>1</v>
      </c>
      <c r="AG31" s="294">
        <v>35</v>
      </c>
      <c r="AH31" s="294">
        <v>1</v>
      </c>
      <c r="AI31" s="294">
        <v>35</v>
      </c>
    </row>
    <row r="32" spans="1:35" ht="66">
      <c r="A32" s="290" t="s">
        <v>24</v>
      </c>
      <c r="B32" s="1150">
        <v>98.6</v>
      </c>
      <c r="C32" s="298" t="s">
        <v>43</v>
      </c>
      <c r="D32" s="303"/>
      <c r="E32" s="304">
        <v>21</v>
      </c>
      <c r="F32" s="292" t="s">
        <v>11</v>
      </c>
      <c r="G32" s="294" t="s">
        <v>12</v>
      </c>
      <c r="H32" s="295" t="s">
        <v>13</v>
      </c>
      <c r="I32" s="294" t="s">
        <v>14</v>
      </c>
      <c r="J32" s="294">
        <v>107</v>
      </c>
      <c r="K32" s="1540">
        <v>2247</v>
      </c>
      <c r="L32" s="294">
        <v>0</v>
      </c>
      <c r="M32" s="294">
        <v>0</v>
      </c>
      <c r="N32" s="294">
        <v>15</v>
      </c>
      <c r="O32" s="294">
        <v>1605</v>
      </c>
      <c r="P32" s="294">
        <v>1</v>
      </c>
      <c r="Q32" s="294">
        <v>107</v>
      </c>
      <c r="R32" s="294">
        <v>1</v>
      </c>
      <c r="S32" s="294">
        <v>107</v>
      </c>
      <c r="T32" s="294">
        <v>0</v>
      </c>
      <c r="U32" s="294">
        <v>0</v>
      </c>
      <c r="V32" s="294">
        <v>0</v>
      </c>
      <c r="W32" s="294">
        <v>0</v>
      </c>
      <c r="X32" s="294">
        <v>1</v>
      </c>
      <c r="Y32" s="294">
        <v>107</v>
      </c>
      <c r="Z32" s="294">
        <v>0</v>
      </c>
      <c r="AA32" s="294">
        <v>0</v>
      </c>
      <c r="AB32" s="294">
        <v>0</v>
      </c>
      <c r="AC32" s="294">
        <v>0</v>
      </c>
      <c r="AD32" s="294">
        <v>3</v>
      </c>
      <c r="AE32" s="294">
        <v>321</v>
      </c>
      <c r="AF32" s="294">
        <v>0</v>
      </c>
      <c r="AG32" s="294">
        <v>0</v>
      </c>
      <c r="AH32" s="294">
        <v>0</v>
      </c>
      <c r="AI32" s="294">
        <v>0</v>
      </c>
    </row>
    <row r="33" spans="1:35" ht="66">
      <c r="A33" s="290"/>
      <c r="B33" s="1150">
        <v>12.76</v>
      </c>
      <c r="C33" s="1344" t="s">
        <v>44</v>
      </c>
      <c r="D33" s="303"/>
      <c r="E33" s="304">
        <v>45</v>
      </c>
      <c r="F33" s="292" t="s">
        <v>26</v>
      </c>
      <c r="G33" s="294" t="s">
        <v>12</v>
      </c>
      <c r="H33" s="295" t="s">
        <v>13</v>
      </c>
      <c r="I33" s="294" t="s">
        <v>14</v>
      </c>
      <c r="J33" s="294">
        <v>14</v>
      </c>
      <c r="K33" s="1540">
        <v>630</v>
      </c>
      <c r="L33" s="294">
        <v>1</v>
      </c>
      <c r="M33" s="294">
        <v>14</v>
      </c>
      <c r="N33" s="294">
        <v>26</v>
      </c>
      <c r="O33" s="294">
        <v>364</v>
      </c>
      <c r="P33" s="294">
        <v>8</v>
      </c>
      <c r="Q33" s="294">
        <v>112</v>
      </c>
      <c r="R33" s="294">
        <v>2</v>
      </c>
      <c r="S33" s="294">
        <v>28</v>
      </c>
      <c r="T33" s="294">
        <v>1</v>
      </c>
      <c r="U33" s="294">
        <v>14</v>
      </c>
      <c r="V33" s="294">
        <v>1</v>
      </c>
      <c r="W33" s="294">
        <v>14</v>
      </c>
      <c r="X33" s="294">
        <v>1</v>
      </c>
      <c r="Y33" s="294">
        <v>14</v>
      </c>
      <c r="Z33" s="294">
        <v>1</v>
      </c>
      <c r="AA33" s="294">
        <v>14</v>
      </c>
      <c r="AB33" s="294">
        <v>1</v>
      </c>
      <c r="AC33" s="294">
        <v>14</v>
      </c>
      <c r="AD33" s="294">
        <v>1</v>
      </c>
      <c r="AE33" s="294">
        <v>14</v>
      </c>
      <c r="AF33" s="294">
        <v>1</v>
      </c>
      <c r="AG33" s="294">
        <v>14</v>
      </c>
      <c r="AH33" s="294">
        <v>1</v>
      </c>
      <c r="AI33" s="294">
        <v>14</v>
      </c>
    </row>
    <row r="34" spans="1:35" ht="66">
      <c r="A34" s="290"/>
      <c r="B34" s="1150">
        <v>150</v>
      </c>
      <c r="C34" s="1344" t="s">
        <v>2231</v>
      </c>
      <c r="D34" s="303"/>
      <c r="E34" s="304">
        <v>12</v>
      </c>
      <c r="F34" s="292" t="s">
        <v>26</v>
      </c>
      <c r="G34" s="294" t="s">
        <v>12</v>
      </c>
      <c r="H34" s="295" t="s">
        <v>13</v>
      </c>
      <c r="I34" s="294" t="s">
        <v>14</v>
      </c>
      <c r="J34" s="294">
        <v>150</v>
      </c>
      <c r="K34" s="1540">
        <v>1800</v>
      </c>
      <c r="L34" s="294">
        <v>0</v>
      </c>
      <c r="M34" s="294">
        <v>0</v>
      </c>
      <c r="N34" s="294">
        <v>12</v>
      </c>
      <c r="O34" s="294">
        <v>1800</v>
      </c>
      <c r="P34" s="294">
        <v>0</v>
      </c>
      <c r="Q34" s="294">
        <v>0</v>
      </c>
      <c r="R34" s="294">
        <v>0</v>
      </c>
      <c r="S34" s="294">
        <v>0</v>
      </c>
      <c r="T34" s="294">
        <v>0</v>
      </c>
      <c r="U34" s="294">
        <v>0</v>
      </c>
      <c r="V34" s="294">
        <v>0</v>
      </c>
      <c r="W34" s="294">
        <v>0</v>
      </c>
      <c r="X34" s="294">
        <v>0</v>
      </c>
      <c r="Y34" s="294">
        <v>0</v>
      </c>
      <c r="Z34" s="294">
        <v>0</v>
      </c>
      <c r="AA34" s="294">
        <v>0</v>
      </c>
      <c r="AB34" s="294">
        <v>0</v>
      </c>
      <c r="AC34" s="294">
        <v>0</v>
      </c>
      <c r="AD34" s="294">
        <v>0</v>
      </c>
      <c r="AE34" s="294">
        <v>0</v>
      </c>
      <c r="AF34" s="294">
        <v>0</v>
      </c>
      <c r="AG34" s="294">
        <v>0</v>
      </c>
      <c r="AH34" s="294">
        <v>0</v>
      </c>
      <c r="AI34" s="294">
        <v>0</v>
      </c>
    </row>
    <row r="35" spans="1:35" ht="66">
      <c r="A35" s="290" t="s">
        <v>24</v>
      </c>
      <c r="B35" s="1150">
        <v>276.08</v>
      </c>
      <c r="C35" s="298" t="s">
        <v>45</v>
      </c>
      <c r="D35" s="303"/>
      <c r="E35" s="304">
        <v>36</v>
      </c>
      <c r="F35" s="292" t="s">
        <v>46</v>
      </c>
      <c r="G35" s="294" t="s">
        <v>12</v>
      </c>
      <c r="H35" s="295" t="s">
        <v>13</v>
      </c>
      <c r="I35" s="294" t="s">
        <v>14</v>
      </c>
      <c r="J35" s="294">
        <v>299</v>
      </c>
      <c r="K35" s="1540">
        <v>10764</v>
      </c>
      <c r="L35" s="294">
        <v>0</v>
      </c>
      <c r="M35" s="294">
        <v>0</v>
      </c>
      <c r="N35" s="294">
        <v>10</v>
      </c>
      <c r="O35" s="294">
        <v>2990</v>
      </c>
      <c r="P35" s="294">
        <v>5</v>
      </c>
      <c r="Q35" s="294">
        <v>1495</v>
      </c>
      <c r="R35" s="294">
        <v>9</v>
      </c>
      <c r="S35" s="294">
        <v>2691</v>
      </c>
      <c r="T35" s="294">
        <v>0</v>
      </c>
      <c r="U35" s="294">
        <v>0</v>
      </c>
      <c r="V35" s="294">
        <v>0</v>
      </c>
      <c r="W35" s="294">
        <v>0</v>
      </c>
      <c r="X35" s="294">
        <v>6</v>
      </c>
      <c r="Y35" s="294">
        <v>1794</v>
      </c>
      <c r="Z35" s="294">
        <v>0</v>
      </c>
      <c r="AA35" s="294">
        <v>0</v>
      </c>
      <c r="AB35" s="294">
        <v>0</v>
      </c>
      <c r="AC35" s="294">
        <v>0</v>
      </c>
      <c r="AD35" s="294">
        <v>6</v>
      </c>
      <c r="AE35" s="294">
        <v>1794</v>
      </c>
      <c r="AF35" s="294">
        <v>0</v>
      </c>
      <c r="AG35" s="294">
        <v>0</v>
      </c>
      <c r="AH35" s="294">
        <v>0</v>
      </c>
      <c r="AI35" s="294">
        <v>0</v>
      </c>
    </row>
    <row r="36" spans="1:35" ht="66">
      <c r="A36" s="290"/>
      <c r="B36" s="1150">
        <v>32.479999999999997</v>
      </c>
      <c r="C36" s="1342" t="s">
        <v>47</v>
      </c>
      <c r="D36" s="303"/>
      <c r="E36" s="304">
        <v>25</v>
      </c>
      <c r="F36" s="292" t="s">
        <v>11</v>
      </c>
      <c r="G36" s="294" t="s">
        <v>12</v>
      </c>
      <c r="H36" s="295" t="s">
        <v>13</v>
      </c>
      <c r="I36" s="294" t="s">
        <v>14</v>
      </c>
      <c r="J36" s="294">
        <v>36</v>
      </c>
      <c r="K36" s="1540">
        <v>900</v>
      </c>
      <c r="L36" s="294">
        <v>0</v>
      </c>
      <c r="M36" s="294">
        <v>0</v>
      </c>
      <c r="N36" s="294">
        <v>15</v>
      </c>
      <c r="O36" s="294">
        <v>540</v>
      </c>
      <c r="P36" s="294">
        <v>0</v>
      </c>
      <c r="Q36" s="294">
        <v>0</v>
      </c>
      <c r="R36" s="294">
        <v>6</v>
      </c>
      <c r="S36" s="294">
        <v>216</v>
      </c>
      <c r="T36" s="294">
        <v>0</v>
      </c>
      <c r="U36" s="294">
        <v>0</v>
      </c>
      <c r="V36" s="294">
        <v>0</v>
      </c>
      <c r="W36" s="294">
        <v>0</v>
      </c>
      <c r="X36" s="294">
        <v>2</v>
      </c>
      <c r="Y36" s="294">
        <v>72</v>
      </c>
      <c r="Z36" s="294">
        <v>0</v>
      </c>
      <c r="AA36" s="294">
        <v>0</v>
      </c>
      <c r="AB36" s="294">
        <v>0</v>
      </c>
      <c r="AC36" s="294">
        <v>0</v>
      </c>
      <c r="AD36" s="294">
        <v>2</v>
      </c>
      <c r="AE36" s="294">
        <v>72</v>
      </c>
      <c r="AF36" s="294">
        <v>0</v>
      </c>
      <c r="AG36" s="294">
        <v>0</v>
      </c>
      <c r="AH36" s="294">
        <v>0</v>
      </c>
      <c r="AI36" s="294">
        <v>0</v>
      </c>
    </row>
    <row r="37" spans="1:35" ht="66">
      <c r="A37" s="290"/>
      <c r="B37" s="1150">
        <v>15.079999999999998</v>
      </c>
      <c r="C37" s="1342" t="s">
        <v>48</v>
      </c>
      <c r="D37" s="303"/>
      <c r="E37" s="304">
        <v>85</v>
      </c>
      <c r="F37" s="292" t="s">
        <v>22</v>
      </c>
      <c r="G37" s="294" t="s">
        <v>12</v>
      </c>
      <c r="H37" s="295" t="s">
        <v>13</v>
      </c>
      <c r="I37" s="294" t="s">
        <v>14</v>
      </c>
      <c r="J37" s="294">
        <v>17</v>
      </c>
      <c r="K37" s="1540">
        <v>1445</v>
      </c>
      <c r="L37" s="294">
        <v>0</v>
      </c>
      <c r="M37" s="294">
        <v>0</v>
      </c>
      <c r="N37" s="294">
        <v>50</v>
      </c>
      <c r="O37" s="294">
        <v>850</v>
      </c>
      <c r="P37" s="294">
        <v>15</v>
      </c>
      <c r="Q37" s="294">
        <v>255</v>
      </c>
      <c r="R37" s="294">
        <v>11</v>
      </c>
      <c r="S37" s="294">
        <v>187</v>
      </c>
      <c r="T37" s="294">
        <v>0</v>
      </c>
      <c r="U37" s="294">
        <v>0</v>
      </c>
      <c r="V37" s="294">
        <v>0</v>
      </c>
      <c r="W37" s="294">
        <v>0</v>
      </c>
      <c r="X37" s="294">
        <v>4</v>
      </c>
      <c r="Y37" s="294">
        <v>68</v>
      </c>
      <c r="Z37" s="294">
        <v>0</v>
      </c>
      <c r="AA37" s="294">
        <v>0</v>
      </c>
      <c r="AB37" s="294">
        <v>0</v>
      </c>
      <c r="AC37" s="294">
        <v>0</v>
      </c>
      <c r="AD37" s="294">
        <v>5</v>
      </c>
      <c r="AE37" s="294">
        <v>85</v>
      </c>
      <c r="AF37" s="294">
        <v>0</v>
      </c>
      <c r="AG37" s="294">
        <v>0</v>
      </c>
      <c r="AH37" s="294">
        <v>0</v>
      </c>
      <c r="AI37" s="294">
        <v>0</v>
      </c>
    </row>
    <row r="38" spans="1:35" ht="66">
      <c r="A38" s="290" t="s">
        <v>24</v>
      </c>
      <c r="B38" s="1150">
        <v>53.243999999999993</v>
      </c>
      <c r="C38" s="298" t="s">
        <v>49</v>
      </c>
      <c r="D38" s="303"/>
      <c r="E38" s="304">
        <v>17</v>
      </c>
      <c r="F38" s="292" t="s">
        <v>40</v>
      </c>
      <c r="G38" s="294" t="s">
        <v>12</v>
      </c>
      <c r="H38" s="295" t="s">
        <v>13</v>
      </c>
      <c r="I38" s="294" t="s">
        <v>14</v>
      </c>
      <c r="J38" s="294">
        <v>58</v>
      </c>
      <c r="K38" s="1540">
        <v>986</v>
      </c>
      <c r="L38" s="294">
        <v>0</v>
      </c>
      <c r="M38" s="294">
        <v>0</v>
      </c>
      <c r="N38" s="294">
        <v>10</v>
      </c>
      <c r="O38" s="294">
        <v>580</v>
      </c>
      <c r="P38" s="294">
        <v>7</v>
      </c>
      <c r="Q38" s="294">
        <v>406</v>
      </c>
      <c r="R38" s="294">
        <v>0</v>
      </c>
      <c r="S38" s="294">
        <v>0</v>
      </c>
      <c r="T38" s="294">
        <v>0</v>
      </c>
      <c r="U38" s="294">
        <v>0</v>
      </c>
      <c r="V38" s="294">
        <v>0</v>
      </c>
      <c r="W38" s="294">
        <v>0</v>
      </c>
      <c r="X38" s="294">
        <v>0</v>
      </c>
      <c r="Y38" s="294">
        <v>0</v>
      </c>
      <c r="Z38" s="294">
        <v>0</v>
      </c>
      <c r="AA38" s="294">
        <v>0</v>
      </c>
      <c r="AB38" s="294">
        <v>0</v>
      </c>
      <c r="AC38" s="294">
        <v>0</v>
      </c>
      <c r="AD38" s="294">
        <v>0</v>
      </c>
      <c r="AE38" s="294">
        <v>0</v>
      </c>
      <c r="AF38" s="294">
        <v>0</v>
      </c>
      <c r="AG38" s="294">
        <v>0</v>
      </c>
      <c r="AH38" s="294">
        <v>0</v>
      </c>
      <c r="AI38" s="294">
        <v>0</v>
      </c>
    </row>
    <row r="39" spans="1:35" ht="66">
      <c r="A39" s="290" t="s">
        <v>24</v>
      </c>
      <c r="B39" s="1150">
        <v>12.76</v>
      </c>
      <c r="C39" s="298" t="s">
        <v>50</v>
      </c>
      <c r="D39" s="303"/>
      <c r="E39" s="304">
        <v>50</v>
      </c>
      <c r="F39" s="292" t="s">
        <v>40</v>
      </c>
      <c r="G39" s="294" t="s">
        <v>12</v>
      </c>
      <c r="H39" s="295" t="s">
        <v>13</v>
      </c>
      <c r="I39" s="294" t="s">
        <v>14</v>
      </c>
      <c r="J39" s="294">
        <v>14</v>
      </c>
      <c r="K39" s="1540">
        <v>700</v>
      </c>
      <c r="L39" s="294">
        <v>0</v>
      </c>
      <c r="M39" s="294">
        <v>0</v>
      </c>
      <c r="N39" s="294">
        <v>2</v>
      </c>
      <c r="O39" s="294">
        <v>28</v>
      </c>
      <c r="P39" s="294">
        <v>14</v>
      </c>
      <c r="Q39" s="294">
        <v>196</v>
      </c>
      <c r="R39" s="294">
        <v>6</v>
      </c>
      <c r="S39" s="294">
        <v>84</v>
      </c>
      <c r="T39" s="294">
        <v>2</v>
      </c>
      <c r="U39" s="294">
        <v>28</v>
      </c>
      <c r="V39" s="294">
        <v>2</v>
      </c>
      <c r="W39" s="294">
        <v>28</v>
      </c>
      <c r="X39" s="294">
        <v>6</v>
      </c>
      <c r="Y39" s="294">
        <v>84</v>
      </c>
      <c r="Z39" s="294">
        <v>2</v>
      </c>
      <c r="AA39" s="294">
        <v>28</v>
      </c>
      <c r="AB39" s="294">
        <v>2</v>
      </c>
      <c r="AC39" s="294">
        <v>28</v>
      </c>
      <c r="AD39" s="294">
        <v>10</v>
      </c>
      <c r="AE39" s="294">
        <v>140</v>
      </c>
      <c r="AF39" s="294">
        <v>2</v>
      </c>
      <c r="AG39" s="294">
        <v>28</v>
      </c>
      <c r="AH39" s="294">
        <v>2</v>
      </c>
      <c r="AI39" s="294">
        <v>28</v>
      </c>
    </row>
    <row r="40" spans="1:35" ht="66">
      <c r="A40" s="290"/>
      <c r="B40" s="1150">
        <v>25.52</v>
      </c>
      <c r="C40" s="1345" t="s">
        <v>51</v>
      </c>
      <c r="D40" s="303"/>
      <c r="E40" s="304">
        <v>110</v>
      </c>
      <c r="F40" s="292" t="s">
        <v>40</v>
      </c>
      <c r="G40" s="294" t="s">
        <v>12</v>
      </c>
      <c r="H40" s="295" t="s">
        <v>13</v>
      </c>
      <c r="I40" s="294" t="s">
        <v>14</v>
      </c>
      <c r="J40" s="294">
        <v>28</v>
      </c>
      <c r="K40" s="1540">
        <v>3080</v>
      </c>
      <c r="L40" s="294">
        <v>0</v>
      </c>
      <c r="M40" s="294">
        <v>0</v>
      </c>
      <c r="N40" s="294">
        <v>100</v>
      </c>
      <c r="O40" s="294">
        <v>2800</v>
      </c>
      <c r="P40" s="294">
        <v>0</v>
      </c>
      <c r="Q40" s="294">
        <v>0</v>
      </c>
      <c r="R40" s="294">
        <v>2</v>
      </c>
      <c r="S40" s="294">
        <v>56</v>
      </c>
      <c r="T40" s="294">
        <v>0</v>
      </c>
      <c r="U40" s="294">
        <v>0</v>
      </c>
      <c r="V40" s="294">
        <v>0</v>
      </c>
      <c r="W40" s="294">
        <v>0</v>
      </c>
      <c r="X40" s="294">
        <v>5</v>
      </c>
      <c r="Y40" s="294">
        <v>140</v>
      </c>
      <c r="Z40" s="294">
        <v>0</v>
      </c>
      <c r="AA40" s="294">
        <v>0</v>
      </c>
      <c r="AB40" s="294">
        <v>0</v>
      </c>
      <c r="AC40" s="294">
        <v>0</v>
      </c>
      <c r="AD40" s="294">
        <v>3</v>
      </c>
      <c r="AE40" s="294">
        <v>84</v>
      </c>
      <c r="AF40" s="294">
        <v>0</v>
      </c>
      <c r="AG40" s="294">
        <v>0</v>
      </c>
      <c r="AH40" s="294">
        <v>0</v>
      </c>
      <c r="AI40" s="294">
        <v>0</v>
      </c>
    </row>
    <row r="41" spans="1:35" ht="66">
      <c r="A41" s="290" t="s">
        <v>24</v>
      </c>
      <c r="B41" s="1150">
        <v>15.079999999999998</v>
      </c>
      <c r="C41" s="298" t="s">
        <v>52</v>
      </c>
      <c r="D41" s="303"/>
      <c r="E41" s="304">
        <v>44</v>
      </c>
      <c r="F41" s="292" t="s">
        <v>40</v>
      </c>
      <c r="G41" s="294" t="s">
        <v>12</v>
      </c>
      <c r="H41" s="295" t="s">
        <v>13</v>
      </c>
      <c r="I41" s="294" t="s">
        <v>14</v>
      </c>
      <c r="J41" s="294">
        <v>17</v>
      </c>
      <c r="K41" s="1540">
        <v>748</v>
      </c>
      <c r="L41" s="294">
        <v>0</v>
      </c>
      <c r="M41" s="294">
        <v>0</v>
      </c>
      <c r="N41" s="294">
        <v>0</v>
      </c>
      <c r="O41" s="294">
        <v>0</v>
      </c>
      <c r="P41" s="294">
        <v>12</v>
      </c>
      <c r="Q41" s="294">
        <v>204</v>
      </c>
      <c r="R41" s="294">
        <v>5</v>
      </c>
      <c r="S41" s="294">
        <v>85</v>
      </c>
      <c r="T41" s="294">
        <v>0</v>
      </c>
      <c r="U41" s="294">
        <v>0</v>
      </c>
      <c r="V41" s="294">
        <v>0</v>
      </c>
      <c r="W41" s="294">
        <v>0</v>
      </c>
      <c r="X41" s="294">
        <v>16</v>
      </c>
      <c r="Y41" s="294">
        <v>272</v>
      </c>
      <c r="Z41" s="294">
        <v>0</v>
      </c>
      <c r="AA41" s="294">
        <v>0</v>
      </c>
      <c r="AB41" s="294">
        <v>0</v>
      </c>
      <c r="AC41" s="294">
        <v>0</v>
      </c>
      <c r="AD41" s="294">
        <v>11</v>
      </c>
      <c r="AE41" s="294">
        <v>187</v>
      </c>
      <c r="AF41" s="294">
        <v>0</v>
      </c>
      <c r="AG41" s="294">
        <v>0</v>
      </c>
      <c r="AH41" s="294">
        <v>0</v>
      </c>
      <c r="AI41" s="294">
        <v>0</v>
      </c>
    </row>
    <row r="42" spans="1:35" ht="66">
      <c r="A42" s="290" t="s">
        <v>24</v>
      </c>
      <c r="B42" s="1150">
        <v>32.317599999999999</v>
      </c>
      <c r="C42" s="1346" t="s">
        <v>53</v>
      </c>
      <c r="D42" s="303"/>
      <c r="E42" s="304">
        <v>17</v>
      </c>
      <c r="F42" s="292" t="s">
        <v>11</v>
      </c>
      <c r="G42" s="294" t="s">
        <v>12</v>
      </c>
      <c r="H42" s="295" t="s">
        <v>13</v>
      </c>
      <c r="I42" s="294" t="s">
        <v>14</v>
      </c>
      <c r="J42" s="294">
        <v>35</v>
      </c>
      <c r="K42" s="1540">
        <v>595</v>
      </c>
      <c r="L42" s="294">
        <v>0</v>
      </c>
      <c r="M42" s="294">
        <v>0</v>
      </c>
      <c r="N42" s="294">
        <v>0</v>
      </c>
      <c r="O42" s="294">
        <v>0</v>
      </c>
      <c r="P42" s="294">
        <v>7</v>
      </c>
      <c r="Q42" s="294">
        <v>245</v>
      </c>
      <c r="R42" s="294">
        <v>1</v>
      </c>
      <c r="S42" s="294">
        <v>35</v>
      </c>
      <c r="T42" s="294">
        <v>0</v>
      </c>
      <c r="U42" s="294">
        <v>0</v>
      </c>
      <c r="V42" s="294">
        <v>0</v>
      </c>
      <c r="W42" s="294">
        <v>0</v>
      </c>
      <c r="X42" s="294">
        <v>8</v>
      </c>
      <c r="Y42" s="294">
        <v>280</v>
      </c>
      <c r="Z42" s="294">
        <v>0</v>
      </c>
      <c r="AA42" s="294">
        <v>0</v>
      </c>
      <c r="AB42" s="294">
        <v>0</v>
      </c>
      <c r="AC42" s="294">
        <v>0</v>
      </c>
      <c r="AD42" s="294">
        <v>1</v>
      </c>
      <c r="AE42" s="294">
        <v>35</v>
      </c>
      <c r="AF42" s="294">
        <v>0</v>
      </c>
      <c r="AG42" s="294">
        <v>0</v>
      </c>
      <c r="AH42" s="294">
        <v>0</v>
      </c>
      <c r="AI42" s="294">
        <v>0</v>
      </c>
    </row>
    <row r="43" spans="1:35" ht="66">
      <c r="A43" s="290"/>
      <c r="B43" s="291">
        <v>600</v>
      </c>
      <c r="C43" s="1347" t="s">
        <v>54</v>
      </c>
      <c r="D43" s="292"/>
      <c r="E43" s="304">
        <v>0</v>
      </c>
      <c r="F43" s="292" t="s">
        <v>11</v>
      </c>
      <c r="G43" s="294" t="s">
        <v>12</v>
      </c>
      <c r="H43" s="295" t="s">
        <v>13</v>
      </c>
      <c r="I43" s="294" t="s">
        <v>14</v>
      </c>
      <c r="J43" s="294">
        <v>650</v>
      </c>
      <c r="K43" s="1540">
        <v>0</v>
      </c>
      <c r="L43" s="294">
        <v>0</v>
      </c>
      <c r="M43" s="294">
        <v>0</v>
      </c>
      <c r="N43" s="294">
        <v>0</v>
      </c>
      <c r="O43" s="294">
        <v>0</v>
      </c>
      <c r="P43" s="294">
        <v>0</v>
      </c>
      <c r="Q43" s="294">
        <v>0</v>
      </c>
      <c r="R43" s="294">
        <v>0</v>
      </c>
      <c r="S43" s="294">
        <v>0</v>
      </c>
      <c r="T43" s="294">
        <v>0</v>
      </c>
      <c r="U43" s="294">
        <v>0</v>
      </c>
      <c r="V43" s="294">
        <v>0</v>
      </c>
      <c r="W43" s="294">
        <v>0</v>
      </c>
      <c r="X43" s="294">
        <v>0</v>
      </c>
      <c r="Y43" s="294">
        <v>0</v>
      </c>
      <c r="Z43" s="294">
        <v>0</v>
      </c>
      <c r="AA43" s="294">
        <v>0</v>
      </c>
      <c r="AB43" s="294">
        <v>0</v>
      </c>
      <c r="AC43" s="294">
        <v>0</v>
      </c>
      <c r="AD43" s="294">
        <v>0</v>
      </c>
      <c r="AE43" s="294">
        <v>0</v>
      </c>
      <c r="AF43" s="294">
        <v>0</v>
      </c>
      <c r="AG43" s="294">
        <v>0</v>
      </c>
      <c r="AH43" s="294">
        <v>0</v>
      </c>
      <c r="AI43" s="294">
        <v>0</v>
      </c>
    </row>
    <row r="44" spans="1:35" ht="66">
      <c r="A44" s="290" t="s">
        <v>24</v>
      </c>
      <c r="B44" s="291">
        <v>75</v>
      </c>
      <c r="C44" s="1344" t="s">
        <v>55</v>
      </c>
      <c r="D44" s="292"/>
      <c r="E44" s="304">
        <v>1</v>
      </c>
      <c r="F44" s="292" t="s">
        <v>56</v>
      </c>
      <c r="G44" s="294" t="s">
        <v>12</v>
      </c>
      <c r="H44" s="295" t="s">
        <v>13</v>
      </c>
      <c r="I44" s="294" t="s">
        <v>14</v>
      </c>
      <c r="J44" s="294">
        <v>80</v>
      </c>
      <c r="K44" s="1540">
        <v>300</v>
      </c>
      <c r="L44" s="294">
        <v>0</v>
      </c>
      <c r="M44" s="294">
        <v>0</v>
      </c>
      <c r="N44" s="294">
        <v>0</v>
      </c>
      <c r="O44" s="294">
        <v>0</v>
      </c>
      <c r="P44" s="294">
        <v>0</v>
      </c>
      <c r="Q44" s="294">
        <v>0</v>
      </c>
      <c r="R44" s="294">
        <v>1</v>
      </c>
      <c r="S44" s="294">
        <v>300</v>
      </c>
      <c r="T44" s="294">
        <v>0</v>
      </c>
      <c r="U44" s="294">
        <v>0</v>
      </c>
      <c r="V44" s="294">
        <v>0</v>
      </c>
      <c r="W44" s="294">
        <v>0</v>
      </c>
      <c r="X44" s="294">
        <v>0</v>
      </c>
      <c r="Y44" s="294">
        <v>0</v>
      </c>
      <c r="Z44" s="294">
        <v>0</v>
      </c>
      <c r="AA44" s="294">
        <v>0</v>
      </c>
      <c r="AB44" s="294">
        <v>0</v>
      </c>
      <c r="AC44" s="294">
        <v>0</v>
      </c>
      <c r="AD44" s="294">
        <v>0</v>
      </c>
      <c r="AE44" s="294">
        <v>0</v>
      </c>
      <c r="AF44" s="294">
        <v>0</v>
      </c>
      <c r="AG44" s="294">
        <v>0</v>
      </c>
      <c r="AH44" s="294">
        <v>0</v>
      </c>
      <c r="AI44" s="294">
        <v>0</v>
      </c>
    </row>
    <row r="45" spans="1:35" ht="66">
      <c r="A45" s="290" t="s">
        <v>24</v>
      </c>
      <c r="B45" s="291">
        <v>278.39999999999998</v>
      </c>
      <c r="C45" s="298" t="s">
        <v>57</v>
      </c>
      <c r="D45" s="292"/>
      <c r="E45" s="304">
        <v>40</v>
      </c>
      <c r="F45" s="1348" t="s">
        <v>11</v>
      </c>
      <c r="G45" s="294" t="s">
        <v>12</v>
      </c>
      <c r="H45" s="295" t="s">
        <v>13</v>
      </c>
      <c r="I45" s="294" t="s">
        <v>14</v>
      </c>
      <c r="J45" s="294">
        <v>300</v>
      </c>
      <c r="K45" s="1540">
        <v>680</v>
      </c>
      <c r="L45" s="294">
        <v>0</v>
      </c>
      <c r="M45" s="294">
        <v>0</v>
      </c>
      <c r="N45" s="294">
        <v>0</v>
      </c>
      <c r="O45" s="294">
        <v>0</v>
      </c>
      <c r="P45" s="294">
        <v>0</v>
      </c>
      <c r="Q45" s="294">
        <v>0</v>
      </c>
      <c r="R45" s="294">
        <v>20</v>
      </c>
      <c r="S45" s="294">
        <v>340</v>
      </c>
      <c r="T45" s="294">
        <v>0</v>
      </c>
      <c r="U45" s="294">
        <v>0</v>
      </c>
      <c r="V45" s="294">
        <v>0</v>
      </c>
      <c r="W45" s="294">
        <v>0</v>
      </c>
      <c r="X45" s="294">
        <v>20</v>
      </c>
      <c r="Y45" s="294">
        <v>340</v>
      </c>
      <c r="Z45" s="294">
        <v>0</v>
      </c>
      <c r="AA45" s="294">
        <v>0</v>
      </c>
      <c r="AB45" s="294">
        <v>0</v>
      </c>
      <c r="AC45" s="294">
        <v>0</v>
      </c>
      <c r="AD45" s="294">
        <v>0</v>
      </c>
      <c r="AE45" s="294">
        <v>0</v>
      </c>
      <c r="AF45" s="294">
        <v>0</v>
      </c>
      <c r="AG45" s="294">
        <v>0</v>
      </c>
      <c r="AH45" s="294">
        <v>0</v>
      </c>
      <c r="AI45" s="294">
        <v>0</v>
      </c>
    </row>
    <row r="46" spans="1:35" ht="66">
      <c r="A46" s="290"/>
      <c r="B46" s="291">
        <v>15.659999999999998</v>
      </c>
      <c r="C46" s="298" t="s">
        <v>58</v>
      </c>
      <c r="D46" s="292"/>
      <c r="E46" s="304">
        <v>52</v>
      </c>
      <c r="F46" s="1348" t="s">
        <v>26</v>
      </c>
      <c r="G46" s="294" t="s">
        <v>12</v>
      </c>
      <c r="H46" s="295" t="s">
        <v>13</v>
      </c>
      <c r="I46" s="294" t="s">
        <v>14</v>
      </c>
      <c r="J46" s="294">
        <v>17</v>
      </c>
      <c r="K46" s="1540">
        <v>884</v>
      </c>
      <c r="L46" s="294">
        <v>1</v>
      </c>
      <c r="M46" s="294">
        <v>17</v>
      </c>
      <c r="N46" s="294">
        <v>1</v>
      </c>
      <c r="O46" s="294">
        <v>17</v>
      </c>
      <c r="P46" s="294">
        <v>11</v>
      </c>
      <c r="Q46" s="294">
        <v>187</v>
      </c>
      <c r="R46" s="294">
        <v>10</v>
      </c>
      <c r="S46" s="294">
        <v>170</v>
      </c>
      <c r="T46" s="294">
        <v>1</v>
      </c>
      <c r="U46" s="294">
        <v>17</v>
      </c>
      <c r="V46" s="294">
        <v>1</v>
      </c>
      <c r="W46" s="294">
        <v>17</v>
      </c>
      <c r="X46" s="294">
        <v>11</v>
      </c>
      <c r="Y46" s="294">
        <v>187</v>
      </c>
      <c r="Z46" s="294">
        <v>1</v>
      </c>
      <c r="AA46" s="294">
        <v>17</v>
      </c>
      <c r="AB46" s="294">
        <v>1</v>
      </c>
      <c r="AC46" s="294">
        <v>17</v>
      </c>
      <c r="AD46" s="294">
        <v>12</v>
      </c>
      <c r="AE46" s="294">
        <v>204</v>
      </c>
      <c r="AF46" s="294">
        <v>1</v>
      </c>
      <c r="AG46" s="294">
        <v>17</v>
      </c>
      <c r="AH46" s="294">
        <v>1</v>
      </c>
      <c r="AI46" s="294">
        <v>17</v>
      </c>
    </row>
    <row r="47" spans="1:35" ht="66">
      <c r="A47" s="290"/>
      <c r="B47" s="291">
        <v>14.499999999999998</v>
      </c>
      <c r="C47" s="298" t="s">
        <v>59</v>
      </c>
      <c r="D47" s="292"/>
      <c r="E47" s="304">
        <v>92</v>
      </c>
      <c r="F47" s="1348" t="s">
        <v>11</v>
      </c>
      <c r="G47" s="294" t="s">
        <v>12</v>
      </c>
      <c r="H47" s="295" t="s">
        <v>13</v>
      </c>
      <c r="I47" s="294" t="s">
        <v>14</v>
      </c>
      <c r="J47" s="294">
        <v>16</v>
      </c>
      <c r="K47" s="1540">
        <v>1472</v>
      </c>
      <c r="L47" s="294">
        <v>1</v>
      </c>
      <c r="M47" s="294">
        <v>16</v>
      </c>
      <c r="N47" s="294">
        <v>41</v>
      </c>
      <c r="O47" s="294">
        <v>656</v>
      </c>
      <c r="P47" s="294">
        <v>11</v>
      </c>
      <c r="Q47" s="294">
        <v>176</v>
      </c>
      <c r="R47" s="294">
        <v>10</v>
      </c>
      <c r="S47" s="294">
        <v>160</v>
      </c>
      <c r="T47" s="294">
        <v>1</v>
      </c>
      <c r="U47" s="294">
        <v>16</v>
      </c>
      <c r="V47" s="294">
        <v>1</v>
      </c>
      <c r="W47" s="294">
        <v>16</v>
      </c>
      <c r="X47" s="294">
        <v>11</v>
      </c>
      <c r="Y47" s="294">
        <v>176</v>
      </c>
      <c r="Z47" s="294">
        <v>1</v>
      </c>
      <c r="AA47" s="294">
        <v>16</v>
      </c>
      <c r="AB47" s="294">
        <v>1</v>
      </c>
      <c r="AC47" s="294">
        <v>16</v>
      </c>
      <c r="AD47" s="294">
        <v>12</v>
      </c>
      <c r="AE47" s="294">
        <v>192</v>
      </c>
      <c r="AF47" s="294">
        <v>1</v>
      </c>
      <c r="AG47" s="294">
        <v>16</v>
      </c>
      <c r="AH47" s="294">
        <v>1</v>
      </c>
      <c r="AI47" s="294">
        <v>16</v>
      </c>
    </row>
    <row r="48" spans="1:35" ht="66">
      <c r="A48" s="290"/>
      <c r="B48" s="291">
        <v>38.57</v>
      </c>
      <c r="C48" s="1349" t="s">
        <v>60</v>
      </c>
      <c r="D48" s="292"/>
      <c r="E48" s="304">
        <v>0</v>
      </c>
      <c r="F48" s="1348" t="s">
        <v>26</v>
      </c>
      <c r="G48" s="294" t="s">
        <v>12</v>
      </c>
      <c r="H48" s="295" t="s">
        <v>13</v>
      </c>
      <c r="I48" s="294" t="s">
        <v>14</v>
      </c>
      <c r="J48" s="294">
        <v>42</v>
      </c>
      <c r="K48" s="1540">
        <v>0</v>
      </c>
      <c r="L48" s="294">
        <v>0</v>
      </c>
      <c r="M48" s="294">
        <v>0</v>
      </c>
      <c r="N48" s="294">
        <v>0</v>
      </c>
      <c r="O48" s="294">
        <v>0</v>
      </c>
      <c r="P48" s="294">
        <v>0</v>
      </c>
      <c r="Q48" s="294">
        <v>0</v>
      </c>
      <c r="R48" s="294">
        <v>0</v>
      </c>
      <c r="S48" s="294">
        <v>0</v>
      </c>
      <c r="T48" s="294">
        <v>0</v>
      </c>
      <c r="U48" s="294">
        <v>0</v>
      </c>
      <c r="V48" s="294">
        <v>0</v>
      </c>
      <c r="W48" s="294">
        <v>0</v>
      </c>
      <c r="X48" s="294">
        <v>0</v>
      </c>
      <c r="Y48" s="294">
        <v>0</v>
      </c>
      <c r="Z48" s="294">
        <v>0</v>
      </c>
      <c r="AA48" s="294">
        <v>0</v>
      </c>
      <c r="AB48" s="294">
        <v>0</v>
      </c>
      <c r="AC48" s="294">
        <v>0</v>
      </c>
      <c r="AD48" s="294">
        <v>0</v>
      </c>
      <c r="AE48" s="294">
        <v>0</v>
      </c>
      <c r="AF48" s="294">
        <v>0</v>
      </c>
      <c r="AG48" s="294">
        <v>0</v>
      </c>
      <c r="AH48" s="294">
        <v>0</v>
      </c>
      <c r="AI48" s="294">
        <v>0</v>
      </c>
    </row>
    <row r="49" spans="1:35" ht="66">
      <c r="A49" s="290"/>
      <c r="B49" s="291">
        <v>20.299999999999997</v>
      </c>
      <c r="C49" s="1342" t="s">
        <v>61</v>
      </c>
      <c r="D49" s="292"/>
      <c r="E49" s="304">
        <v>54</v>
      </c>
      <c r="F49" s="292" t="s">
        <v>26</v>
      </c>
      <c r="G49" s="294" t="s">
        <v>12</v>
      </c>
      <c r="H49" s="295" t="s">
        <v>13</v>
      </c>
      <c r="I49" s="294" t="s">
        <v>14</v>
      </c>
      <c r="J49" s="294">
        <v>22</v>
      </c>
      <c r="K49" s="1540">
        <v>1188</v>
      </c>
      <c r="L49" s="294">
        <v>0</v>
      </c>
      <c r="M49" s="294">
        <v>0</v>
      </c>
      <c r="N49" s="294">
        <v>30</v>
      </c>
      <c r="O49" s="294">
        <v>660</v>
      </c>
      <c r="P49" s="294">
        <v>7</v>
      </c>
      <c r="Q49" s="294">
        <v>154</v>
      </c>
      <c r="R49" s="294">
        <v>5</v>
      </c>
      <c r="S49" s="294">
        <v>110</v>
      </c>
      <c r="T49" s="294">
        <v>0</v>
      </c>
      <c r="U49" s="294">
        <v>0</v>
      </c>
      <c r="V49" s="294">
        <v>0</v>
      </c>
      <c r="W49" s="294">
        <v>0</v>
      </c>
      <c r="X49" s="294">
        <v>5</v>
      </c>
      <c r="Y49" s="294">
        <v>110</v>
      </c>
      <c r="Z49" s="294">
        <v>0</v>
      </c>
      <c r="AA49" s="294">
        <v>0</v>
      </c>
      <c r="AB49" s="294">
        <v>0</v>
      </c>
      <c r="AC49" s="294">
        <v>0</v>
      </c>
      <c r="AD49" s="294">
        <v>7</v>
      </c>
      <c r="AE49" s="294">
        <v>154</v>
      </c>
      <c r="AF49" s="294">
        <v>0</v>
      </c>
      <c r="AG49" s="294">
        <v>0</v>
      </c>
      <c r="AH49" s="294">
        <v>0</v>
      </c>
      <c r="AI49" s="294">
        <v>0</v>
      </c>
    </row>
    <row r="50" spans="1:35" s="818" customFormat="1" ht="66">
      <c r="A50" s="290"/>
      <c r="B50" s="291">
        <v>20.299999999999997</v>
      </c>
      <c r="C50" s="1342" t="s">
        <v>62</v>
      </c>
      <c r="D50" s="292"/>
      <c r="E50" s="304">
        <v>54</v>
      </c>
      <c r="F50" s="1348" t="s">
        <v>26</v>
      </c>
      <c r="G50" s="294" t="s">
        <v>12</v>
      </c>
      <c r="H50" s="295" t="s">
        <v>13</v>
      </c>
      <c r="I50" s="294" t="s">
        <v>14</v>
      </c>
      <c r="J50" s="294">
        <v>22</v>
      </c>
      <c r="K50" s="1540">
        <v>1188</v>
      </c>
      <c r="L50" s="294">
        <v>0</v>
      </c>
      <c r="M50" s="294">
        <v>0</v>
      </c>
      <c r="N50" s="294">
        <v>30</v>
      </c>
      <c r="O50" s="294">
        <v>660</v>
      </c>
      <c r="P50" s="294">
        <v>7</v>
      </c>
      <c r="Q50" s="294">
        <v>154</v>
      </c>
      <c r="R50" s="294">
        <v>7</v>
      </c>
      <c r="S50" s="294">
        <v>154</v>
      </c>
      <c r="T50" s="294">
        <v>0</v>
      </c>
      <c r="U50" s="294">
        <v>0</v>
      </c>
      <c r="V50" s="294">
        <v>0</v>
      </c>
      <c r="W50" s="294">
        <v>0</v>
      </c>
      <c r="X50" s="294">
        <v>5</v>
      </c>
      <c r="Y50" s="294">
        <v>110</v>
      </c>
      <c r="Z50" s="294">
        <v>0</v>
      </c>
      <c r="AA50" s="294">
        <v>0</v>
      </c>
      <c r="AB50" s="294">
        <v>0</v>
      </c>
      <c r="AC50" s="294">
        <v>0</v>
      </c>
      <c r="AD50" s="294">
        <v>5</v>
      </c>
      <c r="AE50" s="294">
        <v>110</v>
      </c>
      <c r="AF50" s="294">
        <v>0</v>
      </c>
      <c r="AG50" s="294">
        <v>0</v>
      </c>
      <c r="AH50" s="294">
        <v>0</v>
      </c>
      <c r="AI50" s="294">
        <v>0</v>
      </c>
    </row>
    <row r="51" spans="1:35" ht="66">
      <c r="A51" s="290"/>
      <c r="B51" s="291">
        <v>32.479999999999997</v>
      </c>
      <c r="C51" s="298" t="s">
        <v>63</v>
      </c>
      <c r="D51" s="292"/>
      <c r="E51" s="304">
        <v>7</v>
      </c>
      <c r="F51" s="292" t="s">
        <v>11</v>
      </c>
      <c r="G51" s="294" t="s">
        <v>12</v>
      </c>
      <c r="H51" s="295" t="s">
        <v>13</v>
      </c>
      <c r="I51" s="294" t="s">
        <v>14</v>
      </c>
      <c r="J51" s="294">
        <v>35</v>
      </c>
      <c r="K51" s="1540">
        <v>245</v>
      </c>
      <c r="L51" s="294">
        <v>0</v>
      </c>
      <c r="M51" s="294">
        <v>0</v>
      </c>
      <c r="N51" s="294">
        <v>6</v>
      </c>
      <c r="O51" s="294">
        <v>210</v>
      </c>
      <c r="P51" s="294">
        <v>1</v>
      </c>
      <c r="Q51" s="294">
        <v>35</v>
      </c>
      <c r="R51" s="294">
        <v>0</v>
      </c>
      <c r="S51" s="294">
        <v>0</v>
      </c>
      <c r="T51" s="294">
        <v>0</v>
      </c>
      <c r="U51" s="294">
        <v>0</v>
      </c>
      <c r="V51" s="294">
        <v>0</v>
      </c>
      <c r="W51" s="294">
        <v>0</v>
      </c>
      <c r="X51" s="294">
        <v>0</v>
      </c>
      <c r="Y51" s="294">
        <v>0</v>
      </c>
      <c r="Z51" s="294">
        <v>0</v>
      </c>
      <c r="AA51" s="294">
        <v>0</v>
      </c>
      <c r="AB51" s="294">
        <v>0</v>
      </c>
      <c r="AC51" s="294">
        <v>0</v>
      </c>
      <c r="AD51" s="294">
        <v>0</v>
      </c>
      <c r="AE51" s="294">
        <v>0</v>
      </c>
      <c r="AF51" s="294">
        <v>0</v>
      </c>
      <c r="AG51" s="294">
        <v>0</v>
      </c>
      <c r="AH51" s="294">
        <v>0</v>
      </c>
      <c r="AI51" s="294">
        <v>0</v>
      </c>
    </row>
    <row r="52" spans="1:35" ht="66">
      <c r="A52" s="290" t="s">
        <v>24</v>
      </c>
      <c r="B52" s="291">
        <v>11.484</v>
      </c>
      <c r="C52" s="298" t="s">
        <v>64</v>
      </c>
      <c r="D52" s="292"/>
      <c r="E52" s="304">
        <v>22</v>
      </c>
      <c r="F52" s="292" t="s">
        <v>11</v>
      </c>
      <c r="G52" s="294" t="s">
        <v>12</v>
      </c>
      <c r="H52" s="295" t="s">
        <v>13</v>
      </c>
      <c r="I52" s="294" t="s">
        <v>14</v>
      </c>
      <c r="J52" s="294">
        <v>13</v>
      </c>
      <c r="K52" s="1540">
        <v>316</v>
      </c>
      <c r="L52" s="294">
        <v>0</v>
      </c>
      <c r="M52" s="294">
        <v>0</v>
      </c>
      <c r="N52" s="294">
        <v>0</v>
      </c>
      <c r="O52" s="294">
        <v>0</v>
      </c>
      <c r="P52" s="294">
        <v>7</v>
      </c>
      <c r="Q52" s="294">
        <v>91</v>
      </c>
      <c r="R52" s="294">
        <v>7</v>
      </c>
      <c r="S52" s="294">
        <v>103</v>
      </c>
      <c r="T52" s="294">
        <v>0</v>
      </c>
      <c r="U52" s="294">
        <v>0</v>
      </c>
      <c r="V52" s="294">
        <v>0</v>
      </c>
      <c r="W52" s="294">
        <v>0</v>
      </c>
      <c r="X52" s="294">
        <v>6</v>
      </c>
      <c r="Y52" s="294">
        <v>90</v>
      </c>
      <c r="Z52" s="294">
        <v>0</v>
      </c>
      <c r="AA52" s="294">
        <v>0</v>
      </c>
      <c r="AB52" s="294">
        <v>0</v>
      </c>
      <c r="AC52" s="294">
        <v>0</v>
      </c>
      <c r="AD52" s="294">
        <v>2</v>
      </c>
      <c r="AE52" s="294">
        <v>32</v>
      </c>
      <c r="AF52" s="294">
        <v>0</v>
      </c>
      <c r="AG52" s="294">
        <v>0</v>
      </c>
      <c r="AH52" s="294">
        <v>0</v>
      </c>
      <c r="AI52" s="294">
        <v>0</v>
      </c>
    </row>
    <row r="53" spans="1:35" ht="66">
      <c r="A53" s="290" t="s">
        <v>24</v>
      </c>
      <c r="B53" s="291">
        <v>15.079999999999998</v>
      </c>
      <c r="C53" s="1344" t="s">
        <v>65</v>
      </c>
      <c r="D53" s="292"/>
      <c r="E53" s="304">
        <v>60</v>
      </c>
      <c r="F53" s="292" t="s">
        <v>11</v>
      </c>
      <c r="G53" s="294" t="s">
        <v>12</v>
      </c>
      <c r="H53" s="295" t="s">
        <v>13</v>
      </c>
      <c r="I53" s="294" t="s">
        <v>14</v>
      </c>
      <c r="J53" s="294">
        <v>16</v>
      </c>
      <c r="K53" s="1540">
        <v>960</v>
      </c>
      <c r="L53" s="294">
        <v>0</v>
      </c>
      <c r="M53" s="294">
        <v>0</v>
      </c>
      <c r="N53" s="294">
        <v>15</v>
      </c>
      <c r="O53" s="294">
        <v>240</v>
      </c>
      <c r="P53" s="294">
        <v>7</v>
      </c>
      <c r="Q53" s="294">
        <v>112</v>
      </c>
      <c r="R53" s="294">
        <v>20</v>
      </c>
      <c r="S53" s="294">
        <v>320</v>
      </c>
      <c r="T53" s="294">
        <v>0</v>
      </c>
      <c r="U53" s="294">
        <v>0</v>
      </c>
      <c r="V53" s="294">
        <v>0</v>
      </c>
      <c r="W53" s="294">
        <v>0</v>
      </c>
      <c r="X53" s="294">
        <v>10</v>
      </c>
      <c r="Y53" s="294">
        <v>160</v>
      </c>
      <c r="Z53" s="294">
        <v>0</v>
      </c>
      <c r="AA53" s="294">
        <v>0</v>
      </c>
      <c r="AB53" s="294">
        <v>0</v>
      </c>
      <c r="AC53" s="294">
        <v>0</v>
      </c>
      <c r="AD53" s="294">
        <v>8</v>
      </c>
      <c r="AE53" s="294">
        <v>128</v>
      </c>
      <c r="AF53" s="294">
        <v>0</v>
      </c>
      <c r="AG53" s="294">
        <v>0</v>
      </c>
      <c r="AH53" s="294">
        <v>0</v>
      </c>
      <c r="AI53" s="294">
        <v>0</v>
      </c>
    </row>
    <row r="54" spans="1:35" ht="66">
      <c r="A54" s="290" t="s">
        <v>24</v>
      </c>
      <c r="B54" s="1150">
        <v>47.316399999999994</v>
      </c>
      <c r="C54" s="298" t="s">
        <v>66</v>
      </c>
      <c r="D54" s="303"/>
      <c r="E54" s="304">
        <v>33</v>
      </c>
      <c r="F54" s="292" t="s">
        <v>11</v>
      </c>
      <c r="G54" s="294" t="s">
        <v>12</v>
      </c>
      <c r="H54" s="295" t="s">
        <v>13</v>
      </c>
      <c r="I54" s="294" t="s">
        <v>14</v>
      </c>
      <c r="J54" s="294">
        <v>52</v>
      </c>
      <c r="K54" s="1540">
        <v>1716</v>
      </c>
      <c r="L54" s="294">
        <v>0</v>
      </c>
      <c r="M54" s="294">
        <v>0</v>
      </c>
      <c r="N54" s="294">
        <v>0</v>
      </c>
      <c r="O54" s="294">
        <v>0</v>
      </c>
      <c r="P54" s="294">
        <v>0</v>
      </c>
      <c r="Q54" s="294">
        <v>0</v>
      </c>
      <c r="R54" s="294">
        <v>16</v>
      </c>
      <c r="S54" s="294">
        <v>832</v>
      </c>
      <c r="T54" s="294">
        <v>0</v>
      </c>
      <c r="U54" s="294">
        <v>0</v>
      </c>
      <c r="V54" s="294">
        <v>0</v>
      </c>
      <c r="W54" s="294">
        <v>0</v>
      </c>
      <c r="X54" s="294">
        <v>9</v>
      </c>
      <c r="Y54" s="294">
        <v>468</v>
      </c>
      <c r="Z54" s="294">
        <v>0</v>
      </c>
      <c r="AA54" s="294">
        <v>0</v>
      </c>
      <c r="AB54" s="294">
        <v>0</v>
      </c>
      <c r="AC54" s="294">
        <v>0</v>
      </c>
      <c r="AD54" s="294">
        <v>8</v>
      </c>
      <c r="AE54" s="294">
        <v>416</v>
      </c>
      <c r="AF54" s="294">
        <v>0</v>
      </c>
      <c r="AG54" s="294">
        <v>0</v>
      </c>
      <c r="AH54" s="294">
        <v>0</v>
      </c>
      <c r="AI54" s="294">
        <v>0</v>
      </c>
    </row>
    <row r="55" spans="1:35" ht="66">
      <c r="A55" s="290"/>
      <c r="B55" s="1150">
        <v>28.767999999999997</v>
      </c>
      <c r="C55" s="298" t="s">
        <v>67</v>
      </c>
      <c r="D55" s="303"/>
      <c r="E55" s="304">
        <v>32</v>
      </c>
      <c r="F55" s="292" t="s">
        <v>26</v>
      </c>
      <c r="G55" s="294" t="s">
        <v>12</v>
      </c>
      <c r="H55" s="295" t="s">
        <v>13</v>
      </c>
      <c r="I55" s="294" t="s">
        <v>14</v>
      </c>
      <c r="J55" s="294">
        <v>31</v>
      </c>
      <c r="K55" s="1540">
        <v>992</v>
      </c>
      <c r="L55" s="294">
        <v>0</v>
      </c>
      <c r="M55" s="294">
        <v>0</v>
      </c>
      <c r="N55" s="294">
        <v>0</v>
      </c>
      <c r="O55" s="294">
        <v>0</v>
      </c>
      <c r="P55" s="294">
        <v>0</v>
      </c>
      <c r="Q55" s="294">
        <v>0</v>
      </c>
      <c r="R55" s="294">
        <v>8</v>
      </c>
      <c r="S55" s="294">
        <v>248</v>
      </c>
      <c r="T55" s="294">
        <v>0</v>
      </c>
      <c r="U55" s="294">
        <v>0</v>
      </c>
      <c r="V55" s="294">
        <v>0</v>
      </c>
      <c r="W55" s="294">
        <v>0</v>
      </c>
      <c r="X55" s="294">
        <v>12</v>
      </c>
      <c r="Y55" s="294">
        <v>372</v>
      </c>
      <c r="Z55" s="294">
        <v>0</v>
      </c>
      <c r="AA55" s="294">
        <v>0</v>
      </c>
      <c r="AB55" s="294">
        <v>0</v>
      </c>
      <c r="AC55" s="294">
        <v>0</v>
      </c>
      <c r="AD55" s="294">
        <v>12</v>
      </c>
      <c r="AE55" s="294">
        <v>372</v>
      </c>
      <c r="AF55" s="294">
        <v>0</v>
      </c>
      <c r="AG55" s="294">
        <v>0</v>
      </c>
      <c r="AH55" s="294">
        <v>0</v>
      </c>
      <c r="AI55" s="294">
        <v>0</v>
      </c>
    </row>
    <row r="56" spans="1:35" ht="66">
      <c r="A56" s="290" t="s">
        <v>24</v>
      </c>
      <c r="B56" s="1150">
        <v>20.88</v>
      </c>
      <c r="C56" s="1344" t="s">
        <v>68</v>
      </c>
      <c r="D56" s="303"/>
      <c r="E56" s="304">
        <v>20</v>
      </c>
      <c r="F56" s="292" t="s">
        <v>11</v>
      </c>
      <c r="G56" s="294" t="s">
        <v>12</v>
      </c>
      <c r="H56" s="295" t="s">
        <v>13</v>
      </c>
      <c r="I56" s="294" t="s">
        <v>14</v>
      </c>
      <c r="J56" s="294">
        <v>23</v>
      </c>
      <c r="K56" s="1540">
        <v>460</v>
      </c>
      <c r="L56" s="294">
        <v>0</v>
      </c>
      <c r="M56" s="294">
        <v>0</v>
      </c>
      <c r="N56" s="294">
        <v>0</v>
      </c>
      <c r="O56" s="294">
        <v>0</v>
      </c>
      <c r="P56" s="294">
        <v>10</v>
      </c>
      <c r="Q56" s="294">
        <v>230</v>
      </c>
      <c r="R56" s="294">
        <v>6</v>
      </c>
      <c r="S56" s="294">
        <v>138</v>
      </c>
      <c r="T56" s="294">
        <v>0</v>
      </c>
      <c r="U56" s="294">
        <v>0</v>
      </c>
      <c r="V56" s="294">
        <v>0</v>
      </c>
      <c r="W56" s="294">
        <v>0</v>
      </c>
      <c r="X56" s="294">
        <v>4</v>
      </c>
      <c r="Y56" s="294">
        <v>92</v>
      </c>
      <c r="Z56" s="294">
        <v>0</v>
      </c>
      <c r="AA56" s="294">
        <v>0</v>
      </c>
      <c r="AB56" s="294">
        <v>0</v>
      </c>
      <c r="AC56" s="294">
        <v>0</v>
      </c>
      <c r="AD56" s="294">
        <v>0</v>
      </c>
      <c r="AE56" s="294">
        <v>0</v>
      </c>
      <c r="AF56" s="294">
        <v>0</v>
      </c>
      <c r="AG56" s="294">
        <v>0</v>
      </c>
      <c r="AH56" s="294">
        <v>0</v>
      </c>
      <c r="AI56" s="294">
        <v>0</v>
      </c>
    </row>
    <row r="57" spans="1:35" ht="66">
      <c r="A57" s="290" t="s">
        <v>24</v>
      </c>
      <c r="B57" s="291">
        <v>13.16</v>
      </c>
      <c r="C57" s="1342" t="s">
        <v>69</v>
      </c>
      <c r="D57" s="292"/>
      <c r="E57" s="304">
        <v>42</v>
      </c>
      <c r="F57" s="292" t="s">
        <v>11</v>
      </c>
      <c r="G57" s="294" t="s">
        <v>12</v>
      </c>
      <c r="H57" s="295" t="s">
        <v>13</v>
      </c>
      <c r="I57" s="294" t="s">
        <v>14</v>
      </c>
      <c r="J57" s="294">
        <v>15</v>
      </c>
      <c r="K57" s="1540">
        <v>630</v>
      </c>
      <c r="L57" s="294">
        <v>0</v>
      </c>
      <c r="M57" s="294">
        <v>0</v>
      </c>
      <c r="N57" s="294">
        <v>15</v>
      </c>
      <c r="O57" s="294">
        <v>225</v>
      </c>
      <c r="P57" s="294">
        <v>13</v>
      </c>
      <c r="Q57" s="294">
        <v>195</v>
      </c>
      <c r="R57" s="294">
        <v>11</v>
      </c>
      <c r="S57" s="294">
        <v>165</v>
      </c>
      <c r="T57" s="294">
        <v>0</v>
      </c>
      <c r="U57" s="294">
        <v>0</v>
      </c>
      <c r="V57" s="294">
        <v>0</v>
      </c>
      <c r="W57" s="294">
        <v>0</v>
      </c>
      <c r="X57" s="294">
        <v>3</v>
      </c>
      <c r="Y57" s="294">
        <v>45</v>
      </c>
      <c r="Z57" s="294">
        <v>0</v>
      </c>
      <c r="AA57" s="294">
        <v>0</v>
      </c>
      <c r="AB57" s="294">
        <v>0</v>
      </c>
      <c r="AC57" s="294">
        <v>0</v>
      </c>
      <c r="AD57" s="294">
        <v>0</v>
      </c>
      <c r="AE57" s="294">
        <v>0</v>
      </c>
      <c r="AF57" s="294">
        <v>0</v>
      </c>
      <c r="AG57" s="294">
        <v>0</v>
      </c>
      <c r="AH57" s="294">
        <v>0</v>
      </c>
      <c r="AI57" s="294">
        <v>0</v>
      </c>
    </row>
    <row r="58" spans="1:35" ht="66">
      <c r="A58" s="1257"/>
      <c r="B58" s="1259"/>
      <c r="C58" s="1342" t="s">
        <v>4610</v>
      </c>
      <c r="D58" s="1258"/>
      <c r="E58" s="304">
        <v>0</v>
      </c>
      <c r="F58" s="292" t="s">
        <v>11</v>
      </c>
      <c r="G58" s="294" t="s">
        <v>12</v>
      </c>
      <c r="H58" s="295" t="s">
        <v>13</v>
      </c>
      <c r="I58" s="294" t="s">
        <v>14</v>
      </c>
      <c r="J58" s="294">
        <v>35</v>
      </c>
      <c r="K58" s="1540">
        <v>0</v>
      </c>
      <c r="L58" s="294">
        <v>0</v>
      </c>
      <c r="M58" s="294">
        <v>0</v>
      </c>
      <c r="N58" s="294">
        <v>0</v>
      </c>
      <c r="O58" s="294">
        <v>0</v>
      </c>
      <c r="P58" s="294">
        <v>0</v>
      </c>
      <c r="Q58" s="294">
        <v>0</v>
      </c>
      <c r="R58" s="294">
        <v>0</v>
      </c>
      <c r="S58" s="294">
        <v>0</v>
      </c>
      <c r="T58" s="294">
        <v>0</v>
      </c>
      <c r="U58" s="294">
        <v>0</v>
      </c>
      <c r="V58" s="294">
        <v>0</v>
      </c>
      <c r="W58" s="294">
        <v>0</v>
      </c>
      <c r="X58" s="294">
        <v>0</v>
      </c>
      <c r="Y58" s="294">
        <v>0</v>
      </c>
      <c r="Z58" s="294">
        <v>0</v>
      </c>
      <c r="AA58" s="294">
        <v>0</v>
      </c>
      <c r="AB58" s="294">
        <v>0</v>
      </c>
      <c r="AC58" s="294">
        <v>0</v>
      </c>
      <c r="AD58" s="294">
        <v>0</v>
      </c>
      <c r="AE58" s="294">
        <v>0</v>
      </c>
      <c r="AF58" s="294">
        <v>0</v>
      </c>
      <c r="AG58" s="294">
        <v>0</v>
      </c>
      <c r="AH58" s="294">
        <v>0</v>
      </c>
      <c r="AI58" s="294">
        <v>0</v>
      </c>
    </row>
    <row r="59" spans="1:35" ht="66">
      <c r="A59" s="290"/>
      <c r="B59" s="291">
        <v>13.919999999999998</v>
      </c>
      <c r="C59" s="298" t="s">
        <v>70</v>
      </c>
      <c r="D59" s="292"/>
      <c r="E59" s="304">
        <v>29</v>
      </c>
      <c r="F59" s="292" t="s">
        <v>11</v>
      </c>
      <c r="G59" s="294" t="s">
        <v>12</v>
      </c>
      <c r="H59" s="295" t="s">
        <v>13</v>
      </c>
      <c r="I59" s="294" t="s">
        <v>14</v>
      </c>
      <c r="J59" s="294">
        <v>15</v>
      </c>
      <c r="K59" s="1540">
        <v>435</v>
      </c>
      <c r="L59" s="294">
        <v>0</v>
      </c>
      <c r="M59" s="294">
        <v>0</v>
      </c>
      <c r="N59" s="294">
        <v>10</v>
      </c>
      <c r="O59" s="294">
        <v>150</v>
      </c>
      <c r="P59" s="294">
        <v>7</v>
      </c>
      <c r="Q59" s="294">
        <v>105</v>
      </c>
      <c r="R59" s="294">
        <v>9</v>
      </c>
      <c r="S59" s="294">
        <v>135</v>
      </c>
      <c r="T59" s="294">
        <v>0</v>
      </c>
      <c r="U59" s="294">
        <v>0</v>
      </c>
      <c r="V59" s="294">
        <v>0</v>
      </c>
      <c r="W59" s="294">
        <v>0</v>
      </c>
      <c r="X59" s="294">
        <v>2</v>
      </c>
      <c r="Y59" s="294">
        <v>30</v>
      </c>
      <c r="Z59" s="294">
        <v>0</v>
      </c>
      <c r="AA59" s="294">
        <v>0</v>
      </c>
      <c r="AB59" s="294">
        <v>0</v>
      </c>
      <c r="AC59" s="294">
        <v>0</v>
      </c>
      <c r="AD59" s="294">
        <v>1</v>
      </c>
      <c r="AE59" s="294">
        <v>15</v>
      </c>
      <c r="AF59" s="294">
        <v>0</v>
      </c>
      <c r="AG59" s="294">
        <v>0</v>
      </c>
      <c r="AH59" s="294">
        <v>0</v>
      </c>
      <c r="AI59" s="294">
        <v>0</v>
      </c>
    </row>
    <row r="60" spans="1:35" ht="66">
      <c r="A60" s="290" t="s">
        <v>24</v>
      </c>
      <c r="B60" s="1150">
        <v>135.72</v>
      </c>
      <c r="C60" s="1350" t="s">
        <v>71</v>
      </c>
      <c r="D60" s="303"/>
      <c r="E60" s="304">
        <v>8</v>
      </c>
      <c r="F60" s="292" t="s">
        <v>11</v>
      </c>
      <c r="G60" s="294" t="s">
        <v>12</v>
      </c>
      <c r="H60" s="295" t="s">
        <v>13</v>
      </c>
      <c r="I60" s="294" t="s">
        <v>14</v>
      </c>
      <c r="J60" s="294">
        <v>147</v>
      </c>
      <c r="K60" s="1540">
        <v>1176</v>
      </c>
      <c r="L60" s="294">
        <v>0</v>
      </c>
      <c r="M60" s="294">
        <v>0</v>
      </c>
      <c r="N60" s="294">
        <v>4</v>
      </c>
      <c r="O60" s="294">
        <v>588</v>
      </c>
      <c r="P60" s="294">
        <v>2</v>
      </c>
      <c r="Q60" s="294">
        <v>294</v>
      </c>
      <c r="R60" s="294">
        <v>2</v>
      </c>
      <c r="S60" s="294">
        <v>294</v>
      </c>
      <c r="T60" s="294">
        <v>0</v>
      </c>
      <c r="U60" s="294">
        <v>0</v>
      </c>
      <c r="V60" s="294">
        <v>0</v>
      </c>
      <c r="W60" s="294">
        <v>0</v>
      </c>
      <c r="X60" s="294">
        <v>0</v>
      </c>
      <c r="Y60" s="294">
        <v>0</v>
      </c>
      <c r="Z60" s="294">
        <v>0</v>
      </c>
      <c r="AA60" s="294">
        <v>0</v>
      </c>
      <c r="AB60" s="294">
        <v>0</v>
      </c>
      <c r="AC60" s="294">
        <v>0</v>
      </c>
      <c r="AD60" s="294">
        <v>0</v>
      </c>
      <c r="AE60" s="294">
        <v>0</v>
      </c>
      <c r="AF60" s="294">
        <v>0</v>
      </c>
      <c r="AG60" s="294">
        <v>0</v>
      </c>
      <c r="AH60" s="294">
        <v>0</v>
      </c>
      <c r="AI60" s="294">
        <v>0</v>
      </c>
    </row>
    <row r="61" spans="1:35" ht="66">
      <c r="A61" s="290" t="s">
        <v>24</v>
      </c>
      <c r="B61" s="1150">
        <v>35</v>
      </c>
      <c r="C61" s="1350" t="s">
        <v>2232</v>
      </c>
      <c r="D61" s="303"/>
      <c r="E61" s="304">
        <v>19</v>
      </c>
      <c r="F61" s="292" t="s">
        <v>11</v>
      </c>
      <c r="G61" s="294" t="s">
        <v>12</v>
      </c>
      <c r="H61" s="295" t="s">
        <v>13</v>
      </c>
      <c r="I61" s="294" t="s">
        <v>14</v>
      </c>
      <c r="J61" s="294">
        <v>35</v>
      </c>
      <c r="K61" s="1540">
        <v>890</v>
      </c>
      <c r="L61" s="294">
        <v>0</v>
      </c>
      <c r="M61" s="294">
        <v>0</v>
      </c>
      <c r="N61" s="294">
        <v>12</v>
      </c>
      <c r="O61" s="294">
        <v>420</v>
      </c>
      <c r="P61" s="294">
        <v>2</v>
      </c>
      <c r="Q61" s="294">
        <v>70</v>
      </c>
      <c r="R61" s="294">
        <v>2</v>
      </c>
      <c r="S61" s="294">
        <v>160</v>
      </c>
      <c r="T61" s="294">
        <v>0</v>
      </c>
      <c r="U61" s="294">
        <v>0</v>
      </c>
      <c r="V61" s="294">
        <v>0</v>
      </c>
      <c r="W61" s="294">
        <v>0</v>
      </c>
      <c r="X61" s="294">
        <v>2</v>
      </c>
      <c r="Y61" s="294">
        <v>160</v>
      </c>
      <c r="Z61" s="294">
        <v>0</v>
      </c>
      <c r="AA61" s="294">
        <v>0</v>
      </c>
      <c r="AB61" s="294">
        <v>0</v>
      </c>
      <c r="AC61" s="294">
        <v>0</v>
      </c>
      <c r="AD61" s="294">
        <v>1</v>
      </c>
      <c r="AE61" s="294">
        <v>80</v>
      </c>
      <c r="AF61" s="294">
        <v>0</v>
      </c>
      <c r="AG61" s="294">
        <v>0</v>
      </c>
      <c r="AH61" s="294">
        <v>0</v>
      </c>
      <c r="AI61" s="294">
        <v>0</v>
      </c>
    </row>
    <row r="62" spans="1:35" ht="66">
      <c r="A62" s="290" t="s">
        <v>24</v>
      </c>
      <c r="B62" s="1150">
        <v>129.91999999999999</v>
      </c>
      <c r="C62" s="1350" t="s">
        <v>72</v>
      </c>
      <c r="D62" s="303"/>
      <c r="E62" s="304">
        <v>0</v>
      </c>
      <c r="F62" s="292" t="s">
        <v>11</v>
      </c>
      <c r="G62" s="294" t="s">
        <v>12</v>
      </c>
      <c r="H62" s="295" t="s">
        <v>13</v>
      </c>
      <c r="I62" s="294" t="s">
        <v>14</v>
      </c>
      <c r="J62" s="294">
        <v>140</v>
      </c>
      <c r="K62" s="1540">
        <v>0</v>
      </c>
      <c r="L62" s="294">
        <v>0</v>
      </c>
      <c r="M62" s="294">
        <v>0</v>
      </c>
      <c r="N62" s="294">
        <v>0</v>
      </c>
      <c r="O62" s="294">
        <v>0</v>
      </c>
      <c r="P62" s="294">
        <v>0</v>
      </c>
      <c r="Q62" s="294">
        <v>0</v>
      </c>
      <c r="R62" s="294">
        <v>0</v>
      </c>
      <c r="S62" s="294">
        <v>0</v>
      </c>
      <c r="T62" s="294">
        <v>0</v>
      </c>
      <c r="U62" s="294">
        <v>0</v>
      </c>
      <c r="V62" s="294">
        <v>0</v>
      </c>
      <c r="W62" s="294">
        <v>0</v>
      </c>
      <c r="X62" s="294">
        <v>0</v>
      </c>
      <c r="Y62" s="294">
        <v>0</v>
      </c>
      <c r="Z62" s="294">
        <v>0</v>
      </c>
      <c r="AA62" s="294">
        <v>0</v>
      </c>
      <c r="AB62" s="294">
        <v>0</v>
      </c>
      <c r="AC62" s="294">
        <v>0</v>
      </c>
      <c r="AD62" s="294">
        <v>0</v>
      </c>
      <c r="AE62" s="294">
        <v>0</v>
      </c>
      <c r="AF62" s="294">
        <v>0</v>
      </c>
      <c r="AG62" s="294">
        <v>0</v>
      </c>
      <c r="AH62" s="294">
        <v>0</v>
      </c>
      <c r="AI62" s="294">
        <v>0</v>
      </c>
    </row>
    <row r="63" spans="1:35" ht="66">
      <c r="A63" s="290" t="s">
        <v>24</v>
      </c>
      <c r="B63" s="1150">
        <v>74.239999999999995</v>
      </c>
      <c r="C63" s="1350" t="s">
        <v>73</v>
      </c>
      <c r="D63" s="303"/>
      <c r="E63" s="304">
        <v>27</v>
      </c>
      <c r="F63" s="292" t="s">
        <v>11</v>
      </c>
      <c r="G63" s="294" t="s">
        <v>12</v>
      </c>
      <c r="H63" s="295" t="s">
        <v>13</v>
      </c>
      <c r="I63" s="294" t="s">
        <v>14</v>
      </c>
      <c r="J63" s="294">
        <v>80</v>
      </c>
      <c r="K63" s="1540">
        <v>2160</v>
      </c>
      <c r="L63" s="294">
        <v>0</v>
      </c>
      <c r="M63" s="294">
        <v>0</v>
      </c>
      <c r="N63" s="294">
        <v>10</v>
      </c>
      <c r="O63" s="294">
        <v>800</v>
      </c>
      <c r="P63" s="294">
        <v>6</v>
      </c>
      <c r="Q63" s="294">
        <v>480</v>
      </c>
      <c r="R63" s="294">
        <v>5</v>
      </c>
      <c r="S63" s="294">
        <v>400</v>
      </c>
      <c r="T63" s="294">
        <v>0</v>
      </c>
      <c r="U63" s="294">
        <v>0</v>
      </c>
      <c r="V63" s="294">
        <v>0</v>
      </c>
      <c r="W63" s="294">
        <v>0</v>
      </c>
      <c r="X63" s="294">
        <v>4</v>
      </c>
      <c r="Y63" s="294">
        <v>320</v>
      </c>
      <c r="Z63" s="294">
        <v>0</v>
      </c>
      <c r="AA63" s="294">
        <v>0</v>
      </c>
      <c r="AB63" s="294">
        <v>0</v>
      </c>
      <c r="AC63" s="294">
        <v>0</v>
      </c>
      <c r="AD63" s="294">
        <v>2</v>
      </c>
      <c r="AE63" s="294">
        <v>160</v>
      </c>
      <c r="AF63" s="294">
        <v>0</v>
      </c>
      <c r="AG63" s="294">
        <v>0</v>
      </c>
      <c r="AH63" s="294">
        <v>0</v>
      </c>
      <c r="AI63" s="294">
        <v>0</v>
      </c>
    </row>
    <row r="64" spans="1:35" ht="66">
      <c r="A64" s="290" t="s">
        <v>24</v>
      </c>
      <c r="B64" s="1150">
        <v>301.59999999999997</v>
      </c>
      <c r="C64" s="1350" t="s">
        <v>74</v>
      </c>
      <c r="D64" s="303"/>
      <c r="E64" s="304">
        <v>1</v>
      </c>
      <c r="F64" s="292" t="s">
        <v>11</v>
      </c>
      <c r="G64" s="294" t="s">
        <v>12</v>
      </c>
      <c r="H64" s="295" t="s">
        <v>13</v>
      </c>
      <c r="I64" s="294" t="s">
        <v>14</v>
      </c>
      <c r="J64" s="294">
        <v>326</v>
      </c>
      <c r="K64" s="1540">
        <v>326</v>
      </c>
      <c r="L64" s="294">
        <v>0</v>
      </c>
      <c r="M64" s="294">
        <v>0</v>
      </c>
      <c r="N64" s="294">
        <v>0</v>
      </c>
      <c r="O64" s="294">
        <v>0</v>
      </c>
      <c r="P64" s="294">
        <v>1</v>
      </c>
      <c r="Q64" s="294">
        <v>326</v>
      </c>
      <c r="R64" s="294">
        <v>0</v>
      </c>
      <c r="S64" s="294">
        <v>0</v>
      </c>
      <c r="T64" s="294">
        <v>0</v>
      </c>
      <c r="U64" s="294">
        <v>0</v>
      </c>
      <c r="V64" s="294">
        <v>0</v>
      </c>
      <c r="W64" s="294">
        <v>0</v>
      </c>
      <c r="X64" s="294">
        <v>0</v>
      </c>
      <c r="Y64" s="294">
        <v>0</v>
      </c>
      <c r="Z64" s="294">
        <v>0</v>
      </c>
      <c r="AA64" s="294">
        <v>0</v>
      </c>
      <c r="AB64" s="294">
        <v>0</v>
      </c>
      <c r="AC64" s="294">
        <v>0</v>
      </c>
      <c r="AD64" s="294">
        <v>0</v>
      </c>
      <c r="AE64" s="294">
        <v>0</v>
      </c>
      <c r="AF64" s="294">
        <v>0</v>
      </c>
      <c r="AG64" s="294">
        <v>0</v>
      </c>
      <c r="AH64" s="294">
        <v>0</v>
      </c>
      <c r="AI64" s="294">
        <v>0</v>
      </c>
    </row>
    <row r="65" spans="1:35" ht="66">
      <c r="A65" s="290" t="s">
        <v>24</v>
      </c>
      <c r="B65" s="1150">
        <v>25.52</v>
      </c>
      <c r="C65" s="1344" t="s">
        <v>75</v>
      </c>
      <c r="D65" s="303"/>
      <c r="E65" s="304">
        <v>38</v>
      </c>
      <c r="F65" s="292" t="s">
        <v>11</v>
      </c>
      <c r="G65" s="294" t="s">
        <v>12</v>
      </c>
      <c r="H65" s="295" t="s">
        <v>13</v>
      </c>
      <c r="I65" s="294" t="s">
        <v>14</v>
      </c>
      <c r="J65" s="294">
        <v>28</v>
      </c>
      <c r="K65" s="1540">
        <v>1064</v>
      </c>
      <c r="L65" s="294">
        <v>0</v>
      </c>
      <c r="M65" s="294">
        <v>0</v>
      </c>
      <c r="N65" s="294">
        <v>25</v>
      </c>
      <c r="O65" s="294">
        <v>700</v>
      </c>
      <c r="P65" s="294">
        <v>0</v>
      </c>
      <c r="Q65" s="294">
        <v>0</v>
      </c>
      <c r="R65" s="294">
        <v>9</v>
      </c>
      <c r="S65" s="294">
        <v>252</v>
      </c>
      <c r="T65" s="294">
        <v>0</v>
      </c>
      <c r="U65" s="294">
        <v>0</v>
      </c>
      <c r="V65" s="294">
        <v>0</v>
      </c>
      <c r="W65" s="294">
        <v>0</v>
      </c>
      <c r="X65" s="294">
        <v>3</v>
      </c>
      <c r="Y65" s="294">
        <v>84</v>
      </c>
      <c r="Z65" s="294">
        <v>0</v>
      </c>
      <c r="AA65" s="294">
        <v>0</v>
      </c>
      <c r="AB65" s="294">
        <v>0</v>
      </c>
      <c r="AC65" s="294">
        <v>0</v>
      </c>
      <c r="AD65" s="294">
        <v>1</v>
      </c>
      <c r="AE65" s="294">
        <v>28</v>
      </c>
      <c r="AF65" s="294">
        <v>0</v>
      </c>
      <c r="AG65" s="294">
        <v>0</v>
      </c>
      <c r="AH65" s="294">
        <v>0</v>
      </c>
      <c r="AI65" s="294">
        <v>0</v>
      </c>
    </row>
    <row r="66" spans="1:35" ht="66">
      <c r="A66" s="290"/>
      <c r="B66" s="1150">
        <v>24.36</v>
      </c>
      <c r="C66" s="298" t="s">
        <v>76</v>
      </c>
      <c r="D66" s="303"/>
      <c r="E66" s="304">
        <v>124</v>
      </c>
      <c r="F66" s="292" t="s">
        <v>11</v>
      </c>
      <c r="G66" s="294" t="s">
        <v>12</v>
      </c>
      <c r="H66" s="295" t="s">
        <v>13</v>
      </c>
      <c r="I66" s="294" t="s">
        <v>14</v>
      </c>
      <c r="J66" s="294">
        <v>27</v>
      </c>
      <c r="K66" s="1540">
        <v>3348</v>
      </c>
      <c r="L66" s="294">
        <v>0</v>
      </c>
      <c r="M66" s="294">
        <v>0</v>
      </c>
      <c r="N66" s="294">
        <v>30</v>
      </c>
      <c r="O66" s="294">
        <v>810</v>
      </c>
      <c r="P66" s="294">
        <v>70</v>
      </c>
      <c r="Q66" s="294">
        <v>1890</v>
      </c>
      <c r="R66" s="294">
        <v>18</v>
      </c>
      <c r="S66" s="294">
        <v>486</v>
      </c>
      <c r="T66" s="294">
        <v>0</v>
      </c>
      <c r="U66" s="294">
        <v>0</v>
      </c>
      <c r="V66" s="294">
        <v>0</v>
      </c>
      <c r="W66" s="294">
        <v>0</v>
      </c>
      <c r="X66" s="294">
        <v>4</v>
      </c>
      <c r="Y66" s="294">
        <v>108</v>
      </c>
      <c r="Z66" s="294">
        <v>0</v>
      </c>
      <c r="AA66" s="294">
        <v>0</v>
      </c>
      <c r="AB66" s="294">
        <v>0</v>
      </c>
      <c r="AC66" s="294">
        <v>0</v>
      </c>
      <c r="AD66" s="294">
        <v>2</v>
      </c>
      <c r="AE66" s="294">
        <v>54</v>
      </c>
      <c r="AF66" s="294">
        <v>0</v>
      </c>
      <c r="AG66" s="294">
        <v>0</v>
      </c>
      <c r="AH66" s="294">
        <v>0</v>
      </c>
      <c r="AI66" s="294">
        <v>0</v>
      </c>
    </row>
    <row r="67" spans="1:35" ht="66">
      <c r="A67" s="290" t="s">
        <v>24</v>
      </c>
      <c r="B67" s="1150">
        <v>4.0019999999999998</v>
      </c>
      <c r="C67" s="1342" t="s">
        <v>77</v>
      </c>
      <c r="D67" s="303"/>
      <c r="E67" s="304">
        <v>73</v>
      </c>
      <c r="F67" s="292" t="s">
        <v>11</v>
      </c>
      <c r="G67" s="294" t="s">
        <v>12</v>
      </c>
      <c r="H67" s="295" t="s">
        <v>13</v>
      </c>
      <c r="I67" s="294" t="s">
        <v>14</v>
      </c>
      <c r="J67" s="294">
        <v>5</v>
      </c>
      <c r="K67" s="1540">
        <v>365</v>
      </c>
      <c r="L67" s="294">
        <v>0</v>
      </c>
      <c r="M67" s="294">
        <v>0</v>
      </c>
      <c r="N67" s="294">
        <v>24</v>
      </c>
      <c r="O67" s="294">
        <v>120</v>
      </c>
      <c r="P67" s="294">
        <v>24</v>
      </c>
      <c r="Q67" s="294">
        <v>120</v>
      </c>
      <c r="R67" s="294">
        <v>16</v>
      </c>
      <c r="S67" s="294">
        <v>80</v>
      </c>
      <c r="T67" s="294">
        <v>0</v>
      </c>
      <c r="U67" s="294">
        <v>0</v>
      </c>
      <c r="V67" s="294">
        <v>0</v>
      </c>
      <c r="W67" s="294">
        <v>0</v>
      </c>
      <c r="X67" s="294">
        <v>8</v>
      </c>
      <c r="Y67" s="294">
        <v>40</v>
      </c>
      <c r="Z67" s="294">
        <v>0</v>
      </c>
      <c r="AA67" s="294">
        <v>0</v>
      </c>
      <c r="AB67" s="294">
        <v>0</v>
      </c>
      <c r="AC67" s="294">
        <v>0</v>
      </c>
      <c r="AD67" s="294">
        <v>1</v>
      </c>
      <c r="AE67" s="294">
        <v>5</v>
      </c>
      <c r="AF67" s="294">
        <v>0</v>
      </c>
      <c r="AG67" s="294">
        <v>0</v>
      </c>
      <c r="AH67" s="294">
        <v>0</v>
      </c>
      <c r="AI67" s="294">
        <v>0</v>
      </c>
    </row>
    <row r="68" spans="1:35" ht="66">
      <c r="A68" s="290" t="s">
        <v>24</v>
      </c>
      <c r="B68" s="291">
        <v>45.239999999999995</v>
      </c>
      <c r="C68" s="298" t="s">
        <v>78</v>
      </c>
      <c r="D68" s="292"/>
      <c r="E68" s="304">
        <v>37</v>
      </c>
      <c r="F68" s="292" t="s">
        <v>11</v>
      </c>
      <c r="G68" s="294" t="s">
        <v>12</v>
      </c>
      <c r="H68" s="295" t="s">
        <v>13</v>
      </c>
      <c r="I68" s="294" t="s">
        <v>14</v>
      </c>
      <c r="J68" s="294">
        <v>49</v>
      </c>
      <c r="K68" s="1540">
        <v>1813</v>
      </c>
      <c r="L68" s="294">
        <v>0</v>
      </c>
      <c r="M68" s="294">
        <v>0</v>
      </c>
      <c r="N68" s="294">
        <v>10</v>
      </c>
      <c r="O68" s="294">
        <v>490</v>
      </c>
      <c r="P68" s="294">
        <v>20</v>
      </c>
      <c r="Q68" s="294">
        <v>980</v>
      </c>
      <c r="R68" s="294">
        <v>4</v>
      </c>
      <c r="S68" s="294">
        <v>196</v>
      </c>
      <c r="T68" s="294">
        <v>0</v>
      </c>
      <c r="U68" s="294">
        <v>0</v>
      </c>
      <c r="V68" s="294">
        <v>0</v>
      </c>
      <c r="W68" s="294">
        <v>0</v>
      </c>
      <c r="X68" s="294">
        <v>3</v>
      </c>
      <c r="Y68" s="294">
        <v>147</v>
      </c>
      <c r="Z68" s="294">
        <v>0</v>
      </c>
      <c r="AA68" s="294">
        <v>0</v>
      </c>
      <c r="AB68" s="294">
        <v>0</v>
      </c>
      <c r="AC68" s="294">
        <v>0</v>
      </c>
      <c r="AD68" s="294">
        <v>0</v>
      </c>
      <c r="AE68" s="294">
        <v>0</v>
      </c>
      <c r="AF68" s="294">
        <v>0</v>
      </c>
      <c r="AG68" s="294">
        <v>0</v>
      </c>
      <c r="AH68" s="294">
        <v>0</v>
      </c>
      <c r="AI68" s="294">
        <v>0</v>
      </c>
    </row>
    <row r="69" spans="1:35" ht="66">
      <c r="A69" s="290"/>
      <c r="B69" s="291">
        <v>12.261199999999999</v>
      </c>
      <c r="C69" s="298" t="s">
        <v>79</v>
      </c>
      <c r="D69" s="292"/>
      <c r="E69" s="304">
        <v>16</v>
      </c>
      <c r="F69" s="1348" t="s">
        <v>80</v>
      </c>
      <c r="G69" s="294" t="s">
        <v>12</v>
      </c>
      <c r="H69" s="295" t="s">
        <v>13</v>
      </c>
      <c r="I69" s="294" t="s">
        <v>14</v>
      </c>
      <c r="J69" s="294">
        <v>13</v>
      </c>
      <c r="K69" s="1540">
        <v>208</v>
      </c>
      <c r="L69" s="294">
        <v>0</v>
      </c>
      <c r="M69" s="294">
        <v>0</v>
      </c>
      <c r="N69" s="294">
        <v>6</v>
      </c>
      <c r="O69" s="294">
        <v>78</v>
      </c>
      <c r="P69" s="294">
        <v>0</v>
      </c>
      <c r="Q69" s="294">
        <v>0</v>
      </c>
      <c r="R69" s="294">
        <v>10</v>
      </c>
      <c r="S69" s="294">
        <v>130</v>
      </c>
      <c r="T69" s="294">
        <v>0</v>
      </c>
      <c r="U69" s="294">
        <v>0</v>
      </c>
      <c r="V69" s="294">
        <v>0</v>
      </c>
      <c r="W69" s="294">
        <v>0</v>
      </c>
      <c r="X69" s="294">
        <v>0</v>
      </c>
      <c r="Y69" s="294">
        <v>0</v>
      </c>
      <c r="Z69" s="294">
        <v>0</v>
      </c>
      <c r="AA69" s="294">
        <v>0</v>
      </c>
      <c r="AB69" s="294">
        <v>0</v>
      </c>
      <c r="AC69" s="294">
        <v>0</v>
      </c>
      <c r="AD69" s="294">
        <v>0</v>
      </c>
      <c r="AE69" s="294">
        <v>0</v>
      </c>
      <c r="AF69" s="294">
        <v>0</v>
      </c>
      <c r="AG69" s="294">
        <v>0</v>
      </c>
      <c r="AH69" s="294">
        <v>0</v>
      </c>
      <c r="AI69" s="294">
        <v>0</v>
      </c>
    </row>
    <row r="70" spans="1:35" ht="66">
      <c r="A70" s="290"/>
      <c r="B70" s="1150">
        <v>42.687999999999995</v>
      </c>
      <c r="C70" s="298" t="s">
        <v>81</v>
      </c>
      <c r="D70" s="303"/>
      <c r="E70" s="304">
        <v>37</v>
      </c>
      <c r="F70" s="1348" t="s">
        <v>11</v>
      </c>
      <c r="G70" s="294" t="s">
        <v>12</v>
      </c>
      <c r="H70" s="295" t="s">
        <v>13</v>
      </c>
      <c r="I70" s="294" t="s">
        <v>14</v>
      </c>
      <c r="J70" s="294">
        <v>46</v>
      </c>
      <c r="K70" s="1540">
        <v>1702</v>
      </c>
      <c r="L70" s="294">
        <v>0</v>
      </c>
      <c r="M70" s="294">
        <v>0</v>
      </c>
      <c r="N70" s="294">
        <v>15</v>
      </c>
      <c r="O70" s="294">
        <v>690</v>
      </c>
      <c r="P70" s="294">
        <v>4</v>
      </c>
      <c r="Q70" s="294">
        <v>184</v>
      </c>
      <c r="R70" s="294">
        <v>11</v>
      </c>
      <c r="S70" s="294">
        <v>506</v>
      </c>
      <c r="T70" s="294">
        <v>0</v>
      </c>
      <c r="U70" s="294">
        <v>0</v>
      </c>
      <c r="V70" s="294">
        <v>0</v>
      </c>
      <c r="W70" s="294">
        <v>0</v>
      </c>
      <c r="X70" s="294">
        <v>6</v>
      </c>
      <c r="Y70" s="294">
        <v>276</v>
      </c>
      <c r="Z70" s="294">
        <v>0</v>
      </c>
      <c r="AA70" s="294">
        <v>0</v>
      </c>
      <c r="AB70" s="294">
        <v>0</v>
      </c>
      <c r="AC70" s="294">
        <v>0</v>
      </c>
      <c r="AD70" s="294">
        <v>1</v>
      </c>
      <c r="AE70" s="294">
        <v>46</v>
      </c>
      <c r="AF70" s="294">
        <v>0</v>
      </c>
      <c r="AG70" s="294">
        <v>0</v>
      </c>
      <c r="AH70" s="294">
        <v>0</v>
      </c>
      <c r="AI70" s="294">
        <v>0</v>
      </c>
    </row>
    <row r="71" spans="1:35" ht="66">
      <c r="A71" s="290"/>
      <c r="B71" s="1150">
        <v>20.88</v>
      </c>
      <c r="C71" s="298" t="s">
        <v>82</v>
      </c>
      <c r="D71" s="303"/>
      <c r="E71" s="304">
        <v>46</v>
      </c>
      <c r="F71" s="292" t="s">
        <v>26</v>
      </c>
      <c r="G71" s="294" t="s">
        <v>12</v>
      </c>
      <c r="H71" s="295" t="s">
        <v>13</v>
      </c>
      <c r="I71" s="294" t="s">
        <v>14</v>
      </c>
      <c r="J71" s="294">
        <v>23</v>
      </c>
      <c r="K71" s="1540">
        <v>1058</v>
      </c>
      <c r="L71" s="294">
        <v>0</v>
      </c>
      <c r="M71" s="294">
        <v>0</v>
      </c>
      <c r="N71" s="294">
        <v>25</v>
      </c>
      <c r="O71" s="294">
        <v>575</v>
      </c>
      <c r="P71" s="294">
        <v>10</v>
      </c>
      <c r="Q71" s="294">
        <v>230</v>
      </c>
      <c r="R71" s="294">
        <v>8</v>
      </c>
      <c r="S71" s="294">
        <v>184</v>
      </c>
      <c r="T71" s="294">
        <v>0</v>
      </c>
      <c r="U71" s="294">
        <v>0</v>
      </c>
      <c r="V71" s="294">
        <v>0</v>
      </c>
      <c r="W71" s="294">
        <v>0</v>
      </c>
      <c r="X71" s="294">
        <v>3</v>
      </c>
      <c r="Y71" s="294">
        <v>69</v>
      </c>
      <c r="Z71" s="294">
        <v>0</v>
      </c>
      <c r="AA71" s="294">
        <v>0</v>
      </c>
      <c r="AB71" s="294">
        <v>0</v>
      </c>
      <c r="AC71" s="294">
        <v>0</v>
      </c>
      <c r="AD71" s="294">
        <v>0</v>
      </c>
      <c r="AE71" s="294">
        <v>0</v>
      </c>
      <c r="AF71" s="294">
        <v>0</v>
      </c>
      <c r="AG71" s="294">
        <v>0</v>
      </c>
      <c r="AH71" s="294">
        <v>0</v>
      </c>
      <c r="AI71" s="294">
        <v>0</v>
      </c>
    </row>
    <row r="72" spans="1:35" ht="66">
      <c r="A72" s="290"/>
      <c r="B72" s="1150">
        <v>20.88</v>
      </c>
      <c r="C72" s="298" t="s">
        <v>83</v>
      </c>
      <c r="D72" s="303"/>
      <c r="E72" s="304">
        <v>19</v>
      </c>
      <c r="F72" s="292" t="s">
        <v>11</v>
      </c>
      <c r="G72" s="294" t="s">
        <v>12</v>
      </c>
      <c r="H72" s="295" t="s">
        <v>13</v>
      </c>
      <c r="I72" s="294" t="s">
        <v>14</v>
      </c>
      <c r="J72" s="294">
        <v>23</v>
      </c>
      <c r="K72" s="1540">
        <v>437</v>
      </c>
      <c r="L72" s="294">
        <v>1</v>
      </c>
      <c r="M72" s="294">
        <v>23</v>
      </c>
      <c r="N72" s="294">
        <v>1</v>
      </c>
      <c r="O72" s="294">
        <v>23</v>
      </c>
      <c r="P72" s="294">
        <v>6</v>
      </c>
      <c r="Q72" s="294">
        <v>138</v>
      </c>
      <c r="R72" s="294">
        <v>3</v>
      </c>
      <c r="S72" s="294">
        <v>69</v>
      </c>
      <c r="T72" s="294">
        <v>1</v>
      </c>
      <c r="U72" s="294">
        <v>23</v>
      </c>
      <c r="V72" s="294">
        <v>1</v>
      </c>
      <c r="W72" s="294">
        <v>23</v>
      </c>
      <c r="X72" s="294">
        <v>1</v>
      </c>
      <c r="Y72" s="294">
        <v>23</v>
      </c>
      <c r="Z72" s="294">
        <v>1</v>
      </c>
      <c r="AA72" s="294">
        <v>23</v>
      </c>
      <c r="AB72" s="294">
        <v>1</v>
      </c>
      <c r="AC72" s="294">
        <v>23</v>
      </c>
      <c r="AD72" s="294">
        <v>1</v>
      </c>
      <c r="AE72" s="294">
        <v>23</v>
      </c>
      <c r="AF72" s="294">
        <v>1</v>
      </c>
      <c r="AG72" s="294">
        <v>23</v>
      </c>
      <c r="AH72" s="294">
        <v>1</v>
      </c>
      <c r="AI72" s="294">
        <v>23</v>
      </c>
    </row>
    <row r="73" spans="1:35" ht="66">
      <c r="A73" s="290" t="s">
        <v>24</v>
      </c>
      <c r="B73" s="1150">
        <v>7.9459999999999988</v>
      </c>
      <c r="C73" s="1342" t="s">
        <v>84</v>
      </c>
      <c r="D73" s="303"/>
      <c r="E73" s="304">
        <v>42</v>
      </c>
      <c r="F73" s="292" t="s">
        <v>11</v>
      </c>
      <c r="G73" s="294" t="s">
        <v>12</v>
      </c>
      <c r="H73" s="295" t="s">
        <v>13</v>
      </c>
      <c r="I73" s="294" t="s">
        <v>14</v>
      </c>
      <c r="J73" s="294">
        <v>9</v>
      </c>
      <c r="K73" s="1540">
        <v>378</v>
      </c>
      <c r="L73" s="294">
        <v>0</v>
      </c>
      <c r="M73" s="294">
        <v>0</v>
      </c>
      <c r="N73" s="294">
        <v>0</v>
      </c>
      <c r="O73" s="294">
        <v>0</v>
      </c>
      <c r="P73" s="294">
        <v>15</v>
      </c>
      <c r="Q73" s="294">
        <v>135</v>
      </c>
      <c r="R73" s="294">
        <v>11</v>
      </c>
      <c r="S73" s="294">
        <v>99</v>
      </c>
      <c r="T73" s="294">
        <v>0</v>
      </c>
      <c r="U73" s="294">
        <v>0</v>
      </c>
      <c r="V73" s="294">
        <v>0</v>
      </c>
      <c r="W73" s="294">
        <v>0</v>
      </c>
      <c r="X73" s="294">
        <v>8</v>
      </c>
      <c r="Y73" s="294">
        <v>72</v>
      </c>
      <c r="Z73" s="294">
        <v>0</v>
      </c>
      <c r="AA73" s="294">
        <v>0</v>
      </c>
      <c r="AB73" s="294">
        <v>0</v>
      </c>
      <c r="AC73" s="294">
        <v>0</v>
      </c>
      <c r="AD73" s="294">
        <v>8</v>
      </c>
      <c r="AE73" s="294">
        <v>72</v>
      </c>
      <c r="AF73" s="294">
        <v>0</v>
      </c>
      <c r="AG73" s="294">
        <v>0</v>
      </c>
      <c r="AH73" s="294">
        <v>0</v>
      </c>
      <c r="AI73" s="294">
        <v>0</v>
      </c>
    </row>
    <row r="74" spans="1:35" ht="66">
      <c r="A74" s="290"/>
      <c r="B74" s="1150">
        <v>124.47959999999999</v>
      </c>
      <c r="C74" s="298" t="s">
        <v>85</v>
      </c>
      <c r="D74" s="303"/>
      <c r="E74" s="304">
        <v>24</v>
      </c>
      <c r="F74" s="292" t="s">
        <v>26</v>
      </c>
      <c r="G74" s="294" t="s">
        <v>12</v>
      </c>
      <c r="H74" s="295" t="s">
        <v>13</v>
      </c>
      <c r="I74" s="294" t="s">
        <v>14</v>
      </c>
      <c r="J74" s="294">
        <v>135</v>
      </c>
      <c r="K74" s="1540">
        <v>3240</v>
      </c>
      <c r="L74" s="294">
        <v>0</v>
      </c>
      <c r="M74" s="294">
        <v>0</v>
      </c>
      <c r="N74" s="294">
        <v>0</v>
      </c>
      <c r="O74" s="294">
        <v>0</v>
      </c>
      <c r="P74" s="294">
        <v>0</v>
      </c>
      <c r="Q74" s="294">
        <v>0</v>
      </c>
      <c r="R74" s="294">
        <v>11</v>
      </c>
      <c r="S74" s="294">
        <v>1485</v>
      </c>
      <c r="T74" s="294">
        <v>0</v>
      </c>
      <c r="U74" s="294">
        <v>0</v>
      </c>
      <c r="V74" s="294">
        <v>0</v>
      </c>
      <c r="W74" s="294">
        <v>0</v>
      </c>
      <c r="X74" s="294">
        <v>8</v>
      </c>
      <c r="Y74" s="294">
        <v>1080</v>
      </c>
      <c r="Z74" s="294">
        <v>0</v>
      </c>
      <c r="AA74" s="294">
        <v>0</v>
      </c>
      <c r="AB74" s="294">
        <v>0</v>
      </c>
      <c r="AC74" s="294">
        <v>0</v>
      </c>
      <c r="AD74" s="294">
        <v>5</v>
      </c>
      <c r="AE74" s="294">
        <v>675</v>
      </c>
      <c r="AF74" s="294">
        <v>0</v>
      </c>
      <c r="AG74" s="294">
        <v>0</v>
      </c>
      <c r="AH74" s="294">
        <v>0</v>
      </c>
      <c r="AI74" s="294">
        <v>0</v>
      </c>
    </row>
    <row r="75" spans="1:35" ht="66">
      <c r="A75" s="290"/>
      <c r="B75" s="1150">
        <v>15.079999999999998</v>
      </c>
      <c r="C75" s="1342" t="s">
        <v>86</v>
      </c>
      <c r="D75" s="303"/>
      <c r="E75" s="304">
        <v>25</v>
      </c>
      <c r="F75" s="292" t="s">
        <v>11</v>
      </c>
      <c r="G75" s="294" t="s">
        <v>12</v>
      </c>
      <c r="H75" s="295" t="s">
        <v>13</v>
      </c>
      <c r="I75" s="294" t="s">
        <v>14</v>
      </c>
      <c r="J75" s="294">
        <v>16</v>
      </c>
      <c r="K75" s="1540">
        <v>400</v>
      </c>
      <c r="L75" s="294">
        <v>0</v>
      </c>
      <c r="M75" s="294">
        <v>0</v>
      </c>
      <c r="N75" s="294">
        <v>0</v>
      </c>
      <c r="O75" s="294">
        <v>0</v>
      </c>
      <c r="P75" s="294">
        <v>10</v>
      </c>
      <c r="Q75" s="294">
        <v>160</v>
      </c>
      <c r="R75" s="294">
        <v>8</v>
      </c>
      <c r="S75" s="294">
        <v>128</v>
      </c>
      <c r="T75" s="294">
        <v>0</v>
      </c>
      <c r="U75" s="294">
        <v>0</v>
      </c>
      <c r="V75" s="294">
        <v>0</v>
      </c>
      <c r="W75" s="294">
        <v>0</v>
      </c>
      <c r="X75" s="294">
        <v>3</v>
      </c>
      <c r="Y75" s="294">
        <v>48</v>
      </c>
      <c r="Z75" s="294">
        <v>0</v>
      </c>
      <c r="AA75" s="294">
        <v>0</v>
      </c>
      <c r="AB75" s="294">
        <v>0</v>
      </c>
      <c r="AC75" s="294">
        <v>0</v>
      </c>
      <c r="AD75" s="294">
        <v>4</v>
      </c>
      <c r="AE75" s="294">
        <v>64</v>
      </c>
      <c r="AF75" s="294">
        <v>0</v>
      </c>
      <c r="AG75" s="294">
        <v>0</v>
      </c>
      <c r="AH75" s="294">
        <v>0</v>
      </c>
      <c r="AI75" s="294">
        <v>0</v>
      </c>
    </row>
    <row r="76" spans="1:35" ht="66">
      <c r="A76" s="290" t="s">
        <v>24</v>
      </c>
      <c r="B76" s="1150">
        <v>15.079999999999998</v>
      </c>
      <c r="C76" s="298" t="s">
        <v>87</v>
      </c>
      <c r="D76" s="303"/>
      <c r="E76" s="304">
        <v>102</v>
      </c>
      <c r="F76" s="292" t="s">
        <v>26</v>
      </c>
      <c r="G76" s="294" t="s">
        <v>12</v>
      </c>
      <c r="H76" s="295" t="s">
        <v>13</v>
      </c>
      <c r="I76" s="294" t="s">
        <v>14</v>
      </c>
      <c r="J76" s="294">
        <v>16</v>
      </c>
      <c r="K76" s="1540">
        <v>1637</v>
      </c>
      <c r="L76" s="294">
        <v>0</v>
      </c>
      <c r="M76" s="294">
        <v>0</v>
      </c>
      <c r="N76" s="294">
        <v>0</v>
      </c>
      <c r="O76" s="294">
        <v>0</v>
      </c>
      <c r="P76" s="294">
        <v>7</v>
      </c>
      <c r="Q76" s="294">
        <v>112</v>
      </c>
      <c r="R76" s="294">
        <v>35</v>
      </c>
      <c r="S76" s="294">
        <v>565</v>
      </c>
      <c r="T76" s="294">
        <v>0</v>
      </c>
      <c r="U76" s="294">
        <v>0</v>
      </c>
      <c r="V76" s="294">
        <v>0</v>
      </c>
      <c r="W76" s="294">
        <v>0</v>
      </c>
      <c r="X76" s="294">
        <v>30</v>
      </c>
      <c r="Y76" s="294">
        <v>480</v>
      </c>
      <c r="Z76" s="294">
        <v>0</v>
      </c>
      <c r="AA76" s="294">
        <v>0</v>
      </c>
      <c r="AB76" s="294">
        <v>0</v>
      </c>
      <c r="AC76" s="294">
        <v>0</v>
      </c>
      <c r="AD76" s="294">
        <v>30</v>
      </c>
      <c r="AE76" s="294">
        <v>480</v>
      </c>
      <c r="AF76" s="294">
        <v>0</v>
      </c>
      <c r="AG76" s="294">
        <v>0</v>
      </c>
      <c r="AH76" s="294">
        <v>0</v>
      </c>
      <c r="AI76" s="294">
        <v>0</v>
      </c>
    </row>
    <row r="77" spans="1:35" ht="66">
      <c r="A77" s="290" t="s">
        <v>24</v>
      </c>
      <c r="B77" s="1150">
        <v>60.319999999999993</v>
      </c>
      <c r="C77" s="298" t="s">
        <v>88</v>
      </c>
      <c r="D77" s="303"/>
      <c r="E77" s="304">
        <v>40</v>
      </c>
      <c r="F77" s="292" t="s">
        <v>11</v>
      </c>
      <c r="G77" s="294" t="s">
        <v>12</v>
      </c>
      <c r="H77" s="295" t="s">
        <v>13</v>
      </c>
      <c r="I77" s="294" t="s">
        <v>14</v>
      </c>
      <c r="J77" s="294">
        <v>65</v>
      </c>
      <c r="K77" s="1540">
        <v>2110</v>
      </c>
      <c r="L77" s="294">
        <v>0</v>
      </c>
      <c r="M77" s="294">
        <v>0</v>
      </c>
      <c r="N77" s="294">
        <v>0</v>
      </c>
      <c r="O77" s="294">
        <v>0</v>
      </c>
      <c r="P77" s="294">
        <v>5</v>
      </c>
      <c r="Q77" s="294">
        <v>325</v>
      </c>
      <c r="R77" s="294">
        <v>14</v>
      </c>
      <c r="S77" s="294">
        <v>714</v>
      </c>
      <c r="T77" s="294">
        <v>0</v>
      </c>
      <c r="U77" s="294">
        <v>0</v>
      </c>
      <c r="V77" s="294">
        <v>0</v>
      </c>
      <c r="W77" s="294">
        <v>0</v>
      </c>
      <c r="X77" s="294">
        <v>12</v>
      </c>
      <c r="Y77" s="294">
        <v>682</v>
      </c>
      <c r="Z77" s="294">
        <v>0</v>
      </c>
      <c r="AA77" s="294">
        <v>0</v>
      </c>
      <c r="AB77" s="294">
        <v>0</v>
      </c>
      <c r="AC77" s="294">
        <v>0</v>
      </c>
      <c r="AD77" s="294">
        <v>9</v>
      </c>
      <c r="AE77" s="294">
        <v>389</v>
      </c>
      <c r="AF77" s="294">
        <v>0</v>
      </c>
      <c r="AG77" s="294">
        <v>0</v>
      </c>
      <c r="AH77" s="294">
        <v>0</v>
      </c>
      <c r="AI77" s="294">
        <v>0</v>
      </c>
    </row>
    <row r="78" spans="1:35" ht="66">
      <c r="A78" s="290" t="s">
        <v>24</v>
      </c>
      <c r="B78" s="1150">
        <v>15.079999999999998</v>
      </c>
      <c r="C78" s="298" t="s">
        <v>89</v>
      </c>
      <c r="D78" s="303"/>
      <c r="E78" s="304">
        <v>74</v>
      </c>
      <c r="F78" s="292" t="s">
        <v>11</v>
      </c>
      <c r="G78" s="294" t="s">
        <v>12</v>
      </c>
      <c r="H78" s="295" t="s">
        <v>13</v>
      </c>
      <c r="I78" s="294" t="s">
        <v>14</v>
      </c>
      <c r="J78" s="294">
        <v>17</v>
      </c>
      <c r="K78" s="1540">
        <v>1498</v>
      </c>
      <c r="L78" s="294">
        <v>0</v>
      </c>
      <c r="M78" s="294">
        <v>0</v>
      </c>
      <c r="N78" s="294">
        <v>0</v>
      </c>
      <c r="O78" s="294">
        <v>0</v>
      </c>
      <c r="P78" s="294">
        <v>7</v>
      </c>
      <c r="Q78" s="294">
        <v>119</v>
      </c>
      <c r="R78" s="294">
        <v>35</v>
      </c>
      <c r="S78" s="294">
        <v>835</v>
      </c>
      <c r="T78" s="294">
        <v>0</v>
      </c>
      <c r="U78" s="294">
        <v>0</v>
      </c>
      <c r="V78" s="294">
        <v>0</v>
      </c>
      <c r="W78" s="294">
        <v>0</v>
      </c>
      <c r="X78" s="294">
        <v>30</v>
      </c>
      <c r="Y78" s="294">
        <v>510</v>
      </c>
      <c r="Z78" s="294">
        <v>0</v>
      </c>
      <c r="AA78" s="294">
        <v>0</v>
      </c>
      <c r="AB78" s="294">
        <v>0</v>
      </c>
      <c r="AC78" s="294">
        <v>0</v>
      </c>
      <c r="AD78" s="294">
        <v>2</v>
      </c>
      <c r="AE78" s="294">
        <v>34</v>
      </c>
      <c r="AF78" s="294">
        <v>0</v>
      </c>
      <c r="AG78" s="294">
        <v>0</v>
      </c>
      <c r="AH78" s="294">
        <v>0</v>
      </c>
      <c r="AI78" s="294">
        <v>0</v>
      </c>
    </row>
    <row r="79" spans="1:35" s="1261" customFormat="1" ht="66">
      <c r="A79" s="290" t="s">
        <v>24</v>
      </c>
      <c r="B79" s="1150">
        <v>15.079999999999998</v>
      </c>
      <c r="C79" s="298" t="s">
        <v>90</v>
      </c>
      <c r="D79" s="303"/>
      <c r="E79" s="304">
        <v>72</v>
      </c>
      <c r="F79" s="292" t="s">
        <v>11</v>
      </c>
      <c r="G79" s="294" t="s">
        <v>12</v>
      </c>
      <c r="H79" s="295" t="s">
        <v>13</v>
      </c>
      <c r="I79" s="294" t="s">
        <v>14</v>
      </c>
      <c r="J79" s="294">
        <v>17</v>
      </c>
      <c r="K79" s="1540">
        <v>1224</v>
      </c>
      <c r="L79" s="294">
        <v>0</v>
      </c>
      <c r="M79" s="294">
        <v>0</v>
      </c>
      <c r="N79" s="294">
        <v>0</v>
      </c>
      <c r="O79" s="294">
        <v>0</v>
      </c>
      <c r="P79" s="294">
        <v>7</v>
      </c>
      <c r="Q79" s="294">
        <v>119</v>
      </c>
      <c r="R79" s="294">
        <v>25</v>
      </c>
      <c r="S79" s="294">
        <v>425</v>
      </c>
      <c r="T79" s="294">
        <v>0</v>
      </c>
      <c r="U79" s="294">
        <v>0</v>
      </c>
      <c r="V79" s="294">
        <v>0</v>
      </c>
      <c r="W79" s="294">
        <v>0</v>
      </c>
      <c r="X79" s="294">
        <v>20</v>
      </c>
      <c r="Y79" s="294">
        <v>340</v>
      </c>
      <c r="Z79" s="294">
        <v>0</v>
      </c>
      <c r="AA79" s="294">
        <v>0</v>
      </c>
      <c r="AB79" s="294">
        <v>0</v>
      </c>
      <c r="AC79" s="294">
        <v>0</v>
      </c>
      <c r="AD79" s="294">
        <v>20</v>
      </c>
      <c r="AE79" s="294">
        <v>340</v>
      </c>
      <c r="AF79" s="294">
        <v>0</v>
      </c>
      <c r="AG79" s="294">
        <v>0</v>
      </c>
      <c r="AH79" s="294">
        <v>0</v>
      </c>
      <c r="AI79" s="294">
        <v>0</v>
      </c>
    </row>
    <row r="80" spans="1:35" s="1261" customFormat="1" ht="66">
      <c r="A80" s="290" t="s">
        <v>91</v>
      </c>
      <c r="B80" s="1150">
        <v>15.079999999999998</v>
      </c>
      <c r="C80" s="1349" t="s">
        <v>92</v>
      </c>
      <c r="D80" s="303"/>
      <c r="E80" s="304">
        <v>53</v>
      </c>
      <c r="F80" s="292" t="s">
        <v>11</v>
      </c>
      <c r="G80" s="294" t="s">
        <v>12</v>
      </c>
      <c r="H80" s="295" t="s">
        <v>13</v>
      </c>
      <c r="I80" s="294" t="s">
        <v>14</v>
      </c>
      <c r="J80" s="294">
        <v>17</v>
      </c>
      <c r="K80" s="1540">
        <v>901</v>
      </c>
      <c r="L80" s="294">
        <v>0</v>
      </c>
      <c r="M80" s="294">
        <v>0</v>
      </c>
      <c r="N80" s="294">
        <v>15</v>
      </c>
      <c r="O80" s="294">
        <v>255</v>
      </c>
      <c r="P80" s="294">
        <v>17</v>
      </c>
      <c r="Q80" s="294">
        <v>289</v>
      </c>
      <c r="R80" s="294">
        <v>13</v>
      </c>
      <c r="S80" s="294">
        <v>221</v>
      </c>
      <c r="T80" s="294">
        <v>0</v>
      </c>
      <c r="U80" s="294">
        <v>0</v>
      </c>
      <c r="V80" s="294">
        <v>0</v>
      </c>
      <c r="W80" s="294">
        <v>0</v>
      </c>
      <c r="X80" s="294">
        <v>4</v>
      </c>
      <c r="Y80" s="294">
        <v>68</v>
      </c>
      <c r="Z80" s="294">
        <v>0</v>
      </c>
      <c r="AA80" s="294">
        <v>0</v>
      </c>
      <c r="AB80" s="294">
        <v>0</v>
      </c>
      <c r="AC80" s="294">
        <v>0</v>
      </c>
      <c r="AD80" s="294">
        <v>4</v>
      </c>
      <c r="AE80" s="294">
        <v>68</v>
      </c>
      <c r="AF80" s="294">
        <v>0</v>
      </c>
      <c r="AG80" s="294">
        <v>0</v>
      </c>
      <c r="AH80" s="294">
        <v>0</v>
      </c>
      <c r="AI80" s="294">
        <v>0</v>
      </c>
    </row>
    <row r="81" spans="1:77" s="1261" customFormat="1" ht="66">
      <c r="A81" s="290"/>
      <c r="B81" s="1150">
        <v>8.52</v>
      </c>
      <c r="C81" s="298" t="s">
        <v>93</v>
      </c>
      <c r="D81" s="303"/>
      <c r="E81" s="304">
        <v>0</v>
      </c>
      <c r="F81" s="1348" t="s">
        <v>11</v>
      </c>
      <c r="G81" s="294" t="s">
        <v>12</v>
      </c>
      <c r="H81" s="295" t="s">
        <v>13</v>
      </c>
      <c r="I81" s="294" t="s">
        <v>14</v>
      </c>
      <c r="J81" s="294">
        <v>9</v>
      </c>
      <c r="K81" s="1540">
        <v>0</v>
      </c>
      <c r="L81" s="294">
        <v>0</v>
      </c>
      <c r="M81" s="294">
        <v>0</v>
      </c>
      <c r="N81" s="294">
        <v>0</v>
      </c>
      <c r="O81" s="294">
        <v>0</v>
      </c>
      <c r="P81" s="294">
        <v>0</v>
      </c>
      <c r="Q81" s="294">
        <v>0</v>
      </c>
      <c r="R81" s="294">
        <v>0</v>
      </c>
      <c r="S81" s="294">
        <v>0</v>
      </c>
      <c r="T81" s="294">
        <v>0</v>
      </c>
      <c r="U81" s="294">
        <v>0</v>
      </c>
      <c r="V81" s="294">
        <v>0</v>
      </c>
      <c r="W81" s="294">
        <v>0</v>
      </c>
      <c r="X81" s="294">
        <v>0</v>
      </c>
      <c r="Y81" s="294">
        <v>0</v>
      </c>
      <c r="Z81" s="294">
        <v>0</v>
      </c>
      <c r="AA81" s="294">
        <v>0</v>
      </c>
      <c r="AB81" s="294">
        <v>0</v>
      </c>
      <c r="AC81" s="294">
        <v>0</v>
      </c>
      <c r="AD81" s="294">
        <v>0</v>
      </c>
      <c r="AE81" s="294">
        <v>0</v>
      </c>
      <c r="AF81" s="294">
        <v>0</v>
      </c>
      <c r="AG81" s="294">
        <v>0</v>
      </c>
      <c r="AH81" s="294">
        <v>0</v>
      </c>
      <c r="AI81" s="294">
        <v>0</v>
      </c>
    </row>
    <row r="82" spans="1:77" s="1261" customFormat="1" ht="66">
      <c r="A82" s="290"/>
      <c r="B82" s="1150">
        <v>69.5</v>
      </c>
      <c r="C82" s="298" t="s">
        <v>94</v>
      </c>
      <c r="D82" s="303"/>
      <c r="E82" s="304">
        <v>0</v>
      </c>
      <c r="F82" s="1348" t="s">
        <v>11</v>
      </c>
      <c r="G82" s="294" t="s">
        <v>12</v>
      </c>
      <c r="H82" s="295" t="s">
        <v>13</v>
      </c>
      <c r="I82" s="294" t="s">
        <v>14</v>
      </c>
      <c r="J82" s="294">
        <v>75</v>
      </c>
      <c r="K82" s="1540">
        <v>0</v>
      </c>
      <c r="L82" s="294">
        <v>0</v>
      </c>
      <c r="M82" s="294">
        <v>0</v>
      </c>
      <c r="N82" s="294">
        <v>0</v>
      </c>
      <c r="O82" s="294">
        <v>0</v>
      </c>
      <c r="P82" s="294">
        <v>0</v>
      </c>
      <c r="Q82" s="294">
        <v>0</v>
      </c>
      <c r="R82" s="294">
        <v>0</v>
      </c>
      <c r="S82" s="294">
        <v>0</v>
      </c>
      <c r="T82" s="294">
        <v>0</v>
      </c>
      <c r="U82" s="294">
        <v>0</v>
      </c>
      <c r="V82" s="294">
        <v>0</v>
      </c>
      <c r="W82" s="294">
        <v>0</v>
      </c>
      <c r="X82" s="294">
        <v>0</v>
      </c>
      <c r="Y82" s="294">
        <v>0</v>
      </c>
      <c r="Z82" s="294">
        <v>0</v>
      </c>
      <c r="AA82" s="294">
        <v>0</v>
      </c>
      <c r="AB82" s="294">
        <v>0</v>
      </c>
      <c r="AC82" s="294">
        <v>0</v>
      </c>
      <c r="AD82" s="294">
        <v>0</v>
      </c>
      <c r="AE82" s="294">
        <v>0</v>
      </c>
      <c r="AF82" s="294">
        <v>0</v>
      </c>
      <c r="AG82" s="294">
        <v>0</v>
      </c>
      <c r="AH82" s="294">
        <v>0</v>
      </c>
      <c r="AI82" s="294">
        <v>0</v>
      </c>
    </row>
    <row r="83" spans="1:77" ht="66">
      <c r="A83" s="290" t="s">
        <v>24</v>
      </c>
      <c r="B83" s="1150">
        <v>100</v>
      </c>
      <c r="C83" s="298" t="s">
        <v>95</v>
      </c>
      <c r="D83" s="303"/>
      <c r="E83" s="304">
        <v>0</v>
      </c>
      <c r="F83" s="1348" t="s">
        <v>11</v>
      </c>
      <c r="G83" s="294" t="s">
        <v>12</v>
      </c>
      <c r="H83" s="295" t="s">
        <v>13</v>
      </c>
      <c r="I83" s="294" t="s">
        <v>14</v>
      </c>
      <c r="J83" s="294">
        <v>108</v>
      </c>
      <c r="K83" s="1540">
        <v>0</v>
      </c>
      <c r="L83" s="294">
        <v>0</v>
      </c>
      <c r="M83" s="294">
        <v>0</v>
      </c>
      <c r="N83" s="294">
        <v>0</v>
      </c>
      <c r="O83" s="294">
        <v>0</v>
      </c>
      <c r="P83" s="294">
        <v>0</v>
      </c>
      <c r="Q83" s="294">
        <v>0</v>
      </c>
      <c r="R83" s="294">
        <v>0</v>
      </c>
      <c r="S83" s="294">
        <v>0</v>
      </c>
      <c r="T83" s="294">
        <v>0</v>
      </c>
      <c r="U83" s="294">
        <v>0</v>
      </c>
      <c r="V83" s="294">
        <v>0</v>
      </c>
      <c r="W83" s="294">
        <v>0</v>
      </c>
      <c r="X83" s="294">
        <v>0</v>
      </c>
      <c r="Y83" s="294">
        <v>0</v>
      </c>
      <c r="Z83" s="294">
        <v>0</v>
      </c>
      <c r="AA83" s="294">
        <v>0</v>
      </c>
      <c r="AB83" s="294">
        <v>0</v>
      </c>
      <c r="AC83" s="294">
        <v>0</v>
      </c>
      <c r="AD83" s="294">
        <v>0</v>
      </c>
      <c r="AE83" s="294">
        <v>0</v>
      </c>
      <c r="AF83" s="294">
        <v>0</v>
      </c>
      <c r="AG83" s="294">
        <v>0</v>
      </c>
      <c r="AH83" s="294">
        <v>0</v>
      </c>
      <c r="AI83" s="294">
        <v>0</v>
      </c>
    </row>
    <row r="84" spans="1:77" ht="66">
      <c r="A84" s="290" t="s">
        <v>24</v>
      </c>
      <c r="B84" s="1150">
        <v>16.239999999999998</v>
      </c>
      <c r="C84" s="298" t="s">
        <v>96</v>
      </c>
      <c r="D84" s="303"/>
      <c r="E84" s="304">
        <v>6</v>
      </c>
      <c r="F84" s="1348" t="s">
        <v>46</v>
      </c>
      <c r="G84" s="294" t="s">
        <v>12</v>
      </c>
      <c r="H84" s="295" t="s">
        <v>13</v>
      </c>
      <c r="I84" s="294" t="s">
        <v>14</v>
      </c>
      <c r="J84" s="294">
        <v>18</v>
      </c>
      <c r="K84" s="1540">
        <v>108</v>
      </c>
      <c r="L84" s="294">
        <v>0</v>
      </c>
      <c r="M84" s="294">
        <v>0</v>
      </c>
      <c r="N84" s="294">
        <v>0</v>
      </c>
      <c r="O84" s="294">
        <v>0</v>
      </c>
      <c r="P84" s="294">
        <v>5</v>
      </c>
      <c r="Q84" s="294">
        <v>90</v>
      </c>
      <c r="R84" s="294">
        <v>0</v>
      </c>
      <c r="S84" s="294">
        <v>0</v>
      </c>
      <c r="T84" s="294">
        <v>0</v>
      </c>
      <c r="U84" s="294">
        <v>0</v>
      </c>
      <c r="V84" s="294">
        <v>0</v>
      </c>
      <c r="W84" s="294">
        <v>0</v>
      </c>
      <c r="X84" s="294">
        <v>1</v>
      </c>
      <c r="Y84" s="294">
        <v>18</v>
      </c>
      <c r="Z84" s="294">
        <v>0</v>
      </c>
      <c r="AA84" s="294">
        <v>0</v>
      </c>
      <c r="AB84" s="294">
        <v>0</v>
      </c>
      <c r="AC84" s="294">
        <v>0</v>
      </c>
      <c r="AD84" s="294">
        <v>0</v>
      </c>
      <c r="AE84" s="294">
        <v>0</v>
      </c>
      <c r="AF84" s="294">
        <v>0</v>
      </c>
      <c r="AG84" s="294">
        <v>0</v>
      </c>
      <c r="AH84" s="294">
        <v>0</v>
      </c>
      <c r="AI84" s="294">
        <v>0</v>
      </c>
    </row>
    <row r="85" spans="1:77" ht="66">
      <c r="A85" s="290"/>
      <c r="B85" s="1150">
        <v>171.67999999999998</v>
      </c>
      <c r="C85" s="1347" t="s">
        <v>97</v>
      </c>
      <c r="D85" s="303"/>
      <c r="E85" s="304">
        <v>19</v>
      </c>
      <c r="F85" s="292" t="s">
        <v>11</v>
      </c>
      <c r="G85" s="294" t="s">
        <v>12</v>
      </c>
      <c r="H85" s="295" t="s">
        <v>13</v>
      </c>
      <c r="I85" s="294" t="s">
        <v>14</v>
      </c>
      <c r="J85" s="294">
        <v>185</v>
      </c>
      <c r="K85" s="1540">
        <v>3514</v>
      </c>
      <c r="L85" s="294">
        <v>0</v>
      </c>
      <c r="M85" s="294">
        <v>0</v>
      </c>
      <c r="N85" s="294">
        <v>5</v>
      </c>
      <c r="O85" s="294">
        <v>925</v>
      </c>
      <c r="P85" s="294">
        <v>3</v>
      </c>
      <c r="Q85" s="294">
        <v>555</v>
      </c>
      <c r="R85" s="294">
        <v>8</v>
      </c>
      <c r="S85" s="294">
        <v>1479</v>
      </c>
      <c r="T85" s="294">
        <v>0</v>
      </c>
      <c r="U85" s="294">
        <v>0</v>
      </c>
      <c r="V85" s="294">
        <v>0</v>
      </c>
      <c r="W85" s="294">
        <v>0</v>
      </c>
      <c r="X85" s="294">
        <v>3</v>
      </c>
      <c r="Y85" s="294">
        <v>555</v>
      </c>
      <c r="Z85" s="294">
        <v>0</v>
      </c>
      <c r="AA85" s="294">
        <v>0</v>
      </c>
      <c r="AB85" s="294">
        <v>0</v>
      </c>
      <c r="AC85" s="294">
        <v>0</v>
      </c>
      <c r="AD85" s="294">
        <v>0</v>
      </c>
      <c r="AE85" s="294">
        <v>0</v>
      </c>
      <c r="AF85" s="294">
        <v>0</v>
      </c>
      <c r="AG85" s="294">
        <v>0</v>
      </c>
      <c r="AH85" s="294">
        <v>0</v>
      </c>
      <c r="AI85" s="294">
        <v>0</v>
      </c>
    </row>
    <row r="86" spans="1:77" ht="66">
      <c r="A86" s="290" t="s">
        <v>24</v>
      </c>
      <c r="B86" s="1150">
        <v>37.119999999999997</v>
      </c>
      <c r="C86" s="298" t="s">
        <v>98</v>
      </c>
      <c r="D86" s="303"/>
      <c r="E86" s="304">
        <v>2</v>
      </c>
      <c r="F86" s="1348" t="s">
        <v>11</v>
      </c>
      <c r="G86" s="294" t="s">
        <v>12</v>
      </c>
      <c r="H86" s="295" t="s">
        <v>13</v>
      </c>
      <c r="I86" s="294" t="s">
        <v>14</v>
      </c>
      <c r="J86" s="294">
        <v>40</v>
      </c>
      <c r="K86" s="1540">
        <v>80</v>
      </c>
      <c r="L86" s="294">
        <v>0</v>
      </c>
      <c r="M86" s="294">
        <v>0</v>
      </c>
      <c r="N86" s="294">
        <v>0</v>
      </c>
      <c r="O86" s="294">
        <v>0</v>
      </c>
      <c r="P86" s="294">
        <v>0</v>
      </c>
      <c r="Q86" s="294">
        <v>0</v>
      </c>
      <c r="R86" s="294">
        <v>2</v>
      </c>
      <c r="S86" s="294">
        <v>80</v>
      </c>
      <c r="T86" s="294">
        <v>0</v>
      </c>
      <c r="U86" s="294">
        <v>0</v>
      </c>
      <c r="V86" s="294">
        <v>0</v>
      </c>
      <c r="W86" s="294">
        <v>0</v>
      </c>
      <c r="X86" s="294">
        <v>0</v>
      </c>
      <c r="Y86" s="294">
        <v>0</v>
      </c>
      <c r="Z86" s="294">
        <v>0</v>
      </c>
      <c r="AA86" s="294">
        <v>0</v>
      </c>
      <c r="AB86" s="294">
        <v>0</v>
      </c>
      <c r="AC86" s="294">
        <v>0</v>
      </c>
      <c r="AD86" s="294">
        <v>0</v>
      </c>
      <c r="AE86" s="294">
        <v>0</v>
      </c>
      <c r="AF86" s="294">
        <v>0</v>
      </c>
      <c r="AG86" s="294">
        <v>0</v>
      </c>
      <c r="AH86" s="294">
        <v>0</v>
      </c>
      <c r="AI86" s="294">
        <v>0</v>
      </c>
    </row>
    <row r="87" spans="1:77" s="319" customFormat="1" ht="66">
      <c r="A87" s="290"/>
      <c r="B87" s="1150">
        <v>750</v>
      </c>
      <c r="C87" s="1342" t="s">
        <v>2234</v>
      </c>
      <c r="D87" s="303"/>
      <c r="E87" s="304">
        <v>6</v>
      </c>
      <c r="F87" s="292" t="s">
        <v>11</v>
      </c>
      <c r="G87" s="294" t="s">
        <v>12</v>
      </c>
      <c r="H87" s="295" t="s">
        <v>13</v>
      </c>
      <c r="I87" s="294" t="s">
        <v>14</v>
      </c>
      <c r="J87" s="294">
        <v>750</v>
      </c>
      <c r="K87" s="1540">
        <v>4500</v>
      </c>
      <c r="L87" s="294">
        <v>0</v>
      </c>
      <c r="M87" s="294">
        <v>0</v>
      </c>
      <c r="N87" s="294">
        <v>6</v>
      </c>
      <c r="O87" s="294">
        <v>4500</v>
      </c>
      <c r="P87" s="294">
        <v>0</v>
      </c>
      <c r="Q87" s="294">
        <v>0</v>
      </c>
      <c r="R87" s="294">
        <v>0</v>
      </c>
      <c r="S87" s="294">
        <v>0</v>
      </c>
      <c r="T87" s="294">
        <v>0</v>
      </c>
      <c r="U87" s="294">
        <v>0</v>
      </c>
      <c r="V87" s="294">
        <v>0</v>
      </c>
      <c r="W87" s="294">
        <v>0</v>
      </c>
      <c r="X87" s="294">
        <v>0</v>
      </c>
      <c r="Y87" s="294">
        <v>0</v>
      </c>
      <c r="Z87" s="294">
        <v>0</v>
      </c>
      <c r="AA87" s="294">
        <v>0</v>
      </c>
      <c r="AB87" s="294">
        <v>0</v>
      </c>
      <c r="AC87" s="294">
        <v>0</v>
      </c>
      <c r="AD87" s="294">
        <v>0</v>
      </c>
      <c r="AE87" s="294">
        <v>0</v>
      </c>
      <c r="AF87" s="294">
        <v>0</v>
      </c>
      <c r="AG87" s="294">
        <v>0</v>
      </c>
      <c r="AH87" s="294">
        <v>0</v>
      </c>
      <c r="AI87" s="294">
        <v>0</v>
      </c>
      <c r="AJ87" s="1269"/>
      <c r="AK87" s="1269"/>
      <c r="AL87" s="1269"/>
      <c r="AM87" s="1269"/>
      <c r="AN87" s="1269"/>
      <c r="AO87" s="1269"/>
      <c r="AP87" s="1269"/>
      <c r="AQ87" s="1269"/>
      <c r="AR87" s="1269"/>
      <c r="AS87" s="1269"/>
      <c r="AT87" s="1269"/>
      <c r="AU87" s="1269"/>
      <c r="AV87" s="1269"/>
      <c r="AW87" s="1269"/>
      <c r="AX87" s="1269"/>
      <c r="AY87" s="1269"/>
      <c r="AZ87" s="1269"/>
      <c r="BA87" s="1269"/>
      <c r="BB87" s="1269"/>
      <c r="BC87" s="1269"/>
      <c r="BD87" s="1269"/>
      <c r="BE87" s="1269"/>
      <c r="BF87" s="1269"/>
      <c r="BG87" s="1269"/>
      <c r="BH87" s="1269"/>
      <c r="BI87" s="1269"/>
      <c r="BJ87" s="1269"/>
      <c r="BK87" s="1269"/>
      <c r="BL87" s="1269"/>
      <c r="BM87" s="1269"/>
      <c r="BN87" s="1269"/>
      <c r="BO87" s="1269"/>
      <c r="BP87" s="1269"/>
      <c r="BQ87" s="1269"/>
      <c r="BR87" s="1269"/>
      <c r="BS87" s="1269"/>
      <c r="BT87" s="1269"/>
      <c r="BU87" s="1269"/>
      <c r="BV87" s="1269"/>
      <c r="BW87" s="1269"/>
      <c r="BX87" s="1269"/>
      <c r="BY87" s="1269"/>
    </row>
    <row r="88" spans="1:77" ht="66">
      <c r="A88" s="290"/>
      <c r="B88" s="1150">
        <v>85</v>
      </c>
      <c r="C88" s="298" t="s">
        <v>2233</v>
      </c>
      <c r="D88" s="303"/>
      <c r="E88" s="304">
        <v>15</v>
      </c>
      <c r="F88" s="292" t="s">
        <v>11</v>
      </c>
      <c r="G88" s="294" t="s">
        <v>12</v>
      </c>
      <c r="H88" s="295" t="s">
        <v>13</v>
      </c>
      <c r="I88" s="294" t="s">
        <v>14</v>
      </c>
      <c r="J88" s="294">
        <v>85</v>
      </c>
      <c r="K88" s="1540">
        <v>1275</v>
      </c>
      <c r="L88" s="294">
        <v>0</v>
      </c>
      <c r="M88" s="294">
        <v>0</v>
      </c>
      <c r="N88" s="294">
        <v>15</v>
      </c>
      <c r="O88" s="294">
        <v>1275</v>
      </c>
      <c r="P88" s="294">
        <v>0</v>
      </c>
      <c r="Q88" s="294">
        <v>0</v>
      </c>
      <c r="R88" s="294">
        <v>0</v>
      </c>
      <c r="S88" s="294">
        <v>0</v>
      </c>
      <c r="T88" s="294">
        <v>0</v>
      </c>
      <c r="U88" s="294">
        <v>0</v>
      </c>
      <c r="V88" s="294">
        <v>0</v>
      </c>
      <c r="W88" s="294">
        <v>0</v>
      </c>
      <c r="X88" s="294">
        <v>0</v>
      </c>
      <c r="Y88" s="294">
        <v>0</v>
      </c>
      <c r="Z88" s="294">
        <v>0</v>
      </c>
      <c r="AA88" s="294">
        <v>0</v>
      </c>
      <c r="AB88" s="294">
        <v>0</v>
      </c>
      <c r="AC88" s="294">
        <v>0</v>
      </c>
      <c r="AD88" s="294">
        <v>0</v>
      </c>
      <c r="AE88" s="294">
        <v>0</v>
      </c>
      <c r="AF88" s="294">
        <v>0</v>
      </c>
      <c r="AG88" s="294">
        <v>0</v>
      </c>
      <c r="AH88" s="294">
        <v>0</v>
      </c>
      <c r="AI88" s="294">
        <v>0</v>
      </c>
    </row>
    <row r="89" spans="1:77" s="6" customFormat="1" ht="66">
      <c r="A89" s="290"/>
      <c r="B89" s="1150">
        <v>424.74</v>
      </c>
      <c r="C89" s="1342" t="s">
        <v>2235</v>
      </c>
      <c r="D89" s="303"/>
      <c r="E89" s="304">
        <v>5</v>
      </c>
      <c r="F89" s="1151" t="s">
        <v>108</v>
      </c>
      <c r="G89" s="294" t="s">
        <v>12</v>
      </c>
      <c r="H89" s="295" t="s">
        <v>13</v>
      </c>
      <c r="I89" s="294" t="s">
        <v>14</v>
      </c>
      <c r="J89" s="294">
        <v>459</v>
      </c>
      <c r="K89" s="1540">
        <v>2295</v>
      </c>
      <c r="L89" s="294">
        <v>0</v>
      </c>
      <c r="M89" s="294">
        <v>0</v>
      </c>
      <c r="N89" s="294">
        <v>5</v>
      </c>
      <c r="O89" s="294">
        <v>2295</v>
      </c>
      <c r="P89" s="294">
        <v>0</v>
      </c>
      <c r="Q89" s="294">
        <v>0</v>
      </c>
      <c r="R89" s="294">
        <v>0</v>
      </c>
      <c r="S89" s="294">
        <v>0</v>
      </c>
      <c r="T89" s="294">
        <v>0</v>
      </c>
      <c r="U89" s="294">
        <v>0</v>
      </c>
      <c r="V89" s="294">
        <v>0</v>
      </c>
      <c r="W89" s="294">
        <v>0</v>
      </c>
      <c r="X89" s="294">
        <v>0</v>
      </c>
      <c r="Y89" s="294">
        <v>0</v>
      </c>
      <c r="Z89" s="294">
        <v>0</v>
      </c>
      <c r="AA89" s="294">
        <v>0</v>
      </c>
      <c r="AB89" s="294">
        <v>0</v>
      </c>
      <c r="AC89" s="294">
        <v>0</v>
      </c>
      <c r="AD89" s="294">
        <v>0</v>
      </c>
      <c r="AE89" s="294">
        <v>0</v>
      </c>
      <c r="AF89" s="294">
        <v>0</v>
      </c>
      <c r="AG89" s="294">
        <v>0</v>
      </c>
      <c r="AH89" s="294">
        <v>0</v>
      </c>
      <c r="AI89" s="294">
        <v>0</v>
      </c>
    </row>
    <row r="90" spans="1:77" ht="66">
      <c r="A90" s="290" t="s">
        <v>24</v>
      </c>
      <c r="B90" s="1150">
        <v>450</v>
      </c>
      <c r="C90" s="139" t="s">
        <v>2236</v>
      </c>
      <c r="D90" s="303"/>
      <c r="E90" s="304">
        <v>15</v>
      </c>
      <c r="F90" s="1348" t="s">
        <v>11</v>
      </c>
      <c r="G90" s="294" t="s">
        <v>12</v>
      </c>
      <c r="H90" s="295" t="s">
        <v>13</v>
      </c>
      <c r="I90" s="294" t="s">
        <v>14</v>
      </c>
      <c r="J90" s="294">
        <v>450</v>
      </c>
      <c r="K90" s="1540">
        <v>6750</v>
      </c>
      <c r="L90" s="294">
        <v>0</v>
      </c>
      <c r="M90" s="294">
        <v>0</v>
      </c>
      <c r="N90" s="294">
        <v>15</v>
      </c>
      <c r="O90" s="294">
        <v>6750</v>
      </c>
      <c r="P90" s="294">
        <v>0</v>
      </c>
      <c r="Q90" s="294">
        <v>0</v>
      </c>
      <c r="R90" s="294">
        <v>0</v>
      </c>
      <c r="S90" s="294">
        <v>0</v>
      </c>
      <c r="T90" s="294">
        <v>0</v>
      </c>
      <c r="U90" s="294">
        <v>0</v>
      </c>
      <c r="V90" s="294">
        <v>0</v>
      </c>
      <c r="W90" s="294">
        <v>0</v>
      </c>
      <c r="X90" s="294">
        <v>0</v>
      </c>
      <c r="Y90" s="294">
        <v>0</v>
      </c>
      <c r="Z90" s="294">
        <v>0</v>
      </c>
      <c r="AA90" s="294">
        <v>0</v>
      </c>
      <c r="AB90" s="294">
        <v>0</v>
      </c>
      <c r="AC90" s="294">
        <v>0</v>
      </c>
      <c r="AD90" s="294">
        <v>0</v>
      </c>
      <c r="AE90" s="294">
        <v>0</v>
      </c>
      <c r="AF90" s="294">
        <v>0</v>
      </c>
      <c r="AG90" s="294">
        <v>0</v>
      </c>
      <c r="AH90" s="294">
        <v>0</v>
      </c>
      <c r="AI90" s="294">
        <v>0</v>
      </c>
    </row>
    <row r="91" spans="1:77" ht="66">
      <c r="A91" s="290"/>
      <c r="B91" s="1150">
        <v>1276</v>
      </c>
      <c r="C91" s="1342" t="s">
        <v>99</v>
      </c>
      <c r="D91" s="303"/>
      <c r="E91" s="304">
        <v>7</v>
      </c>
      <c r="F91" s="292" t="s">
        <v>100</v>
      </c>
      <c r="G91" s="294" t="s">
        <v>12</v>
      </c>
      <c r="H91" s="295" t="s">
        <v>13</v>
      </c>
      <c r="I91" s="294" t="s">
        <v>14</v>
      </c>
      <c r="J91" s="294">
        <v>1378</v>
      </c>
      <c r="K91" s="1540">
        <v>9646</v>
      </c>
      <c r="L91" s="294">
        <v>0</v>
      </c>
      <c r="M91" s="294">
        <v>0</v>
      </c>
      <c r="N91" s="294">
        <v>0</v>
      </c>
      <c r="O91" s="294">
        <v>0</v>
      </c>
      <c r="P91" s="294">
        <v>1</v>
      </c>
      <c r="Q91" s="294">
        <v>1378</v>
      </c>
      <c r="R91" s="294">
        <v>5</v>
      </c>
      <c r="S91" s="294">
        <v>6890</v>
      </c>
      <c r="T91" s="294">
        <v>0</v>
      </c>
      <c r="U91" s="294">
        <v>0</v>
      </c>
      <c r="V91" s="294">
        <v>0</v>
      </c>
      <c r="W91" s="294">
        <v>0</v>
      </c>
      <c r="X91" s="294">
        <v>0</v>
      </c>
      <c r="Y91" s="294">
        <v>0</v>
      </c>
      <c r="Z91" s="294">
        <v>0</v>
      </c>
      <c r="AA91" s="294">
        <v>0</v>
      </c>
      <c r="AB91" s="294">
        <v>0</v>
      </c>
      <c r="AC91" s="294">
        <v>0</v>
      </c>
      <c r="AD91" s="294">
        <v>1</v>
      </c>
      <c r="AE91" s="294">
        <v>1378</v>
      </c>
      <c r="AF91" s="294">
        <v>0</v>
      </c>
      <c r="AG91" s="294">
        <v>0</v>
      </c>
      <c r="AH91" s="294">
        <v>0</v>
      </c>
      <c r="AI91" s="294">
        <v>0</v>
      </c>
    </row>
    <row r="92" spans="1:77" ht="66">
      <c r="A92" s="290" t="s">
        <v>24</v>
      </c>
      <c r="B92" s="1150">
        <v>59.16</v>
      </c>
      <c r="C92" s="298" t="s">
        <v>101</v>
      </c>
      <c r="D92" s="303"/>
      <c r="E92" s="304">
        <v>16</v>
      </c>
      <c r="F92" s="292" t="s">
        <v>11</v>
      </c>
      <c r="G92" s="294" t="s">
        <v>12</v>
      </c>
      <c r="H92" s="295" t="s">
        <v>13</v>
      </c>
      <c r="I92" s="294" t="s">
        <v>14</v>
      </c>
      <c r="J92" s="294">
        <v>64</v>
      </c>
      <c r="K92" s="1540">
        <v>1024</v>
      </c>
      <c r="L92" s="294">
        <v>0</v>
      </c>
      <c r="M92" s="294">
        <v>0</v>
      </c>
      <c r="N92" s="294">
        <v>0</v>
      </c>
      <c r="O92" s="294">
        <v>0</v>
      </c>
      <c r="P92" s="294">
        <v>0</v>
      </c>
      <c r="Q92" s="294">
        <v>0</v>
      </c>
      <c r="R92" s="294">
        <v>8</v>
      </c>
      <c r="S92" s="294">
        <v>512</v>
      </c>
      <c r="T92" s="294">
        <v>0</v>
      </c>
      <c r="U92" s="294">
        <v>0</v>
      </c>
      <c r="V92" s="294">
        <v>0</v>
      </c>
      <c r="W92" s="294">
        <v>0</v>
      </c>
      <c r="X92" s="294">
        <v>6</v>
      </c>
      <c r="Y92" s="294">
        <v>384</v>
      </c>
      <c r="Z92" s="294">
        <v>0</v>
      </c>
      <c r="AA92" s="294">
        <v>0</v>
      </c>
      <c r="AB92" s="294">
        <v>0</v>
      </c>
      <c r="AC92" s="294">
        <v>0</v>
      </c>
      <c r="AD92" s="294">
        <v>2</v>
      </c>
      <c r="AE92" s="294">
        <v>128</v>
      </c>
      <c r="AF92" s="294">
        <v>0</v>
      </c>
      <c r="AG92" s="294">
        <v>0</v>
      </c>
      <c r="AH92" s="294">
        <v>0</v>
      </c>
      <c r="AI92" s="294">
        <v>0</v>
      </c>
    </row>
    <row r="93" spans="1:77" ht="66">
      <c r="A93" s="290" t="s">
        <v>24</v>
      </c>
      <c r="B93" s="1150">
        <v>141.51999999999998</v>
      </c>
      <c r="C93" s="298" t="s">
        <v>102</v>
      </c>
      <c r="D93" s="303"/>
      <c r="E93" s="304">
        <v>29</v>
      </c>
      <c r="F93" s="292" t="s">
        <v>103</v>
      </c>
      <c r="G93" s="294" t="s">
        <v>12</v>
      </c>
      <c r="H93" s="295" t="s">
        <v>13</v>
      </c>
      <c r="I93" s="294" t="s">
        <v>14</v>
      </c>
      <c r="J93" s="294">
        <v>153</v>
      </c>
      <c r="K93" s="1540">
        <v>4437</v>
      </c>
      <c r="L93" s="294">
        <v>0</v>
      </c>
      <c r="M93" s="294">
        <v>0</v>
      </c>
      <c r="N93" s="294">
        <v>15</v>
      </c>
      <c r="O93" s="294">
        <v>2295</v>
      </c>
      <c r="P93" s="294">
        <v>12</v>
      </c>
      <c r="Q93" s="294">
        <v>1836</v>
      </c>
      <c r="R93" s="294">
        <v>2</v>
      </c>
      <c r="S93" s="294">
        <v>306</v>
      </c>
      <c r="T93" s="294">
        <v>0</v>
      </c>
      <c r="U93" s="294">
        <v>0</v>
      </c>
      <c r="V93" s="294">
        <v>0</v>
      </c>
      <c r="W93" s="294">
        <v>0</v>
      </c>
      <c r="X93" s="294">
        <v>0</v>
      </c>
      <c r="Y93" s="294">
        <v>0</v>
      </c>
      <c r="Z93" s="294">
        <v>0</v>
      </c>
      <c r="AA93" s="294">
        <v>0</v>
      </c>
      <c r="AB93" s="294">
        <v>0</v>
      </c>
      <c r="AC93" s="294">
        <v>0</v>
      </c>
      <c r="AD93" s="294">
        <v>0</v>
      </c>
      <c r="AE93" s="294">
        <v>0</v>
      </c>
      <c r="AF93" s="294">
        <v>0</v>
      </c>
      <c r="AG93" s="294">
        <v>0</v>
      </c>
      <c r="AH93" s="294">
        <v>0</v>
      </c>
      <c r="AI93" s="294">
        <v>0</v>
      </c>
    </row>
    <row r="94" spans="1:77" ht="66">
      <c r="A94" s="290" t="s">
        <v>91</v>
      </c>
      <c r="B94" s="1150">
        <v>11.6</v>
      </c>
      <c r="C94" s="1349" t="s">
        <v>104</v>
      </c>
      <c r="D94" s="303"/>
      <c r="E94" s="304">
        <v>80</v>
      </c>
      <c r="F94" s="292" t="s">
        <v>11</v>
      </c>
      <c r="G94" s="294" t="s">
        <v>12</v>
      </c>
      <c r="H94" s="295" t="s">
        <v>13</v>
      </c>
      <c r="I94" s="294" t="s">
        <v>14</v>
      </c>
      <c r="J94" s="294">
        <v>13</v>
      </c>
      <c r="K94" s="1540">
        <v>1040</v>
      </c>
      <c r="L94" s="294">
        <v>0</v>
      </c>
      <c r="M94" s="294">
        <v>0</v>
      </c>
      <c r="N94" s="294">
        <v>10</v>
      </c>
      <c r="O94" s="294">
        <v>130</v>
      </c>
      <c r="P94" s="294">
        <v>40</v>
      </c>
      <c r="Q94" s="294">
        <v>520</v>
      </c>
      <c r="R94" s="294">
        <v>14</v>
      </c>
      <c r="S94" s="294">
        <v>182</v>
      </c>
      <c r="T94" s="294">
        <v>0</v>
      </c>
      <c r="U94" s="294">
        <v>0</v>
      </c>
      <c r="V94" s="294">
        <v>0</v>
      </c>
      <c r="W94" s="294">
        <v>0</v>
      </c>
      <c r="X94" s="294">
        <v>15</v>
      </c>
      <c r="Y94" s="294">
        <v>195</v>
      </c>
      <c r="Z94" s="294">
        <v>0</v>
      </c>
      <c r="AA94" s="294">
        <v>0</v>
      </c>
      <c r="AB94" s="294">
        <v>0</v>
      </c>
      <c r="AC94" s="294">
        <v>0</v>
      </c>
      <c r="AD94" s="294">
        <v>1</v>
      </c>
      <c r="AE94" s="294">
        <v>13</v>
      </c>
      <c r="AF94" s="294">
        <v>0</v>
      </c>
      <c r="AG94" s="294">
        <v>0</v>
      </c>
      <c r="AH94" s="294">
        <v>0</v>
      </c>
      <c r="AI94" s="294">
        <v>0</v>
      </c>
    </row>
    <row r="95" spans="1:77" ht="156">
      <c r="A95" s="1262"/>
      <c r="B95" s="1263"/>
      <c r="C95" s="1264" t="s">
        <v>4611</v>
      </c>
      <c r="D95" s="1265"/>
      <c r="E95" s="1266">
        <v>1</v>
      </c>
      <c r="F95" s="1267" t="s">
        <v>11</v>
      </c>
      <c r="G95" s="1265" t="s">
        <v>12</v>
      </c>
      <c r="H95" s="1268" t="s">
        <v>13</v>
      </c>
      <c r="I95" s="1265" t="s">
        <v>14</v>
      </c>
      <c r="J95" s="1265">
        <v>2600</v>
      </c>
      <c r="K95" s="1542">
        <v>2600</v>
      </c>
      <c r="L95" s="1265">
        <v>0</v>
      </c>
      <c r="M95" s="1265">
        <v>0</v>
      </c>
      <c r="N95" s="1265">
        <v>0</v>
      </c>
      <c r="O95" s="1265">
        <v>0</v>
      </c>
      <c r="P95" s="1265">
        <v>0</v>
      </c>
      <c r="Q95" s="1265">
        <v>0</v>
      </c>
      <c r="R95" s="1265">
        <v>0</v>
      </c>
      <c r="S95" s="1265">
        <v>0</v>
      </c>
      <c r="T95" s="1265">
        <v>0</v>
      </c>
      <c r="U95" s="1265">
        <v>0</v>
      </c>
      <c r="V95" s="1265">
        <v>0</v>
      </c>
      <c r="W95" s="1265">
        <v>0</v>
      </c>
      <c r="X95" s="1265">
        <v>1</v>
      </c>
      <c r="Y95" s="1265">
        <v>2600</v>
      </c>
      <c r="Z95" s="1265">
        <v>0</v>
      </c>
      <c r="AA95" s="1265">
        <v>0</v>
      </c>
      <c r="AB95" s="1265">
        <v>0</v>
      </c>
      <c r="AC95" s="1265">
        <v>0</v>
      </c>
      <c r="AD95" s="1265">
        <v>0</v>
      </c>
      <c r="AE95" s="1265">
        <v>0</v>
      </c>
      <c r="AF95" s="1265">
        <v>0</v>
      </c>
      <c r="AG95" s="1265">
        <v>0</v>
      </c>
      <c r="AH95" s="1265">
        <v>0</v>
      </c>
      <c r="AI95" s="1265">
        <v>0</v>
      </c>
    </row>
    <row r="96" spans="1:77" ht="66">
      <c r="A96" s="290"/>
      <c r="B96" s="1150">
        <v>2.8420000000000001</v>
      </c>
      <c r="C96" s="298" t="s">
        <v>105</v>
      </c>
      <c r="D96" s="303"/>
      <c r="E96" s="304">
        <v>34</v>
      </c>
      <c r="F96" s="1151" t="s">
        <v>11</v>
      </c>
      <c r="G96" s="294" t="s">
        <v>12</v>
      </c>
      <c r="H96" s="295" t="s">
        <v>13</v>
      </c>
      <c r="I96" s="294" t="s">
        <v>14</v>
      </c>
      <c r="J96" s="294">
        <v>3</v>
      </c>
      <c r="K96" s="1540">
        <v>102</v>
      </c>
      <c r="L96" s="294">
        <v>0</v>
      </c>
      <c r="M96" s="294">
        <v>0</v>
      </c>
      <c r="N96" s="294">
        <v>0</v>
      </c>
      <c r="O96" s="294">
        <v>0</v>
      </c>
      <c r="P96" s="294">
        <v>0</v>
      </c>
      <c r="Q96" s="294">
        <v>0</v>
      </c>
      <c r="R96" s="294">
        <v>7</v>
      </c>
      <c r="S96" s="294">
        <v>21</v>
      </c>
      <c r="T96" s="294">
        <v>0</v>
      </c>
      <c r="U96" s="294">
        <v>0</v>
      </c>
      <c r="V96" s="294">
        <v>0</v>
      </c>
      <c r="W96" s="294">
        <v>0</v>
      </c>
      <c r="X96" s="294">
        <v>22</v>
      </c>
      <c r="Y96" s="294">
        <v>66</v>
      </c>
      <c r="Z96" s="294">
        <v>0</v>
      </c>
      <c r="AA96" s="294">
        <v>0</v>
      </c>
      <c r="AB96" s="294">
        <v>0</v>
      </c>
      <c r="AC96" s="294">
        <v>0</v>
      </c>
      <c r="AD96" s="294">
        <v>5</v>
      </c>
      <c r="AE96" s="294">
        <v>15</v>
      </c>
      <c r="AF96" s="294">
        <v>0</v>
      </c>
      <c r="AG96" s="294">
        <v>0</v>
      </c>
      <c r="AH96" s="294">
        <v>0</v>
      </c>
      <c r="AI96" s="294">
        <v>0</v>
      </c>
    </row>
    <row r="97" spans="1:35" ht="66">
      <c r="A97" s="1150"/>
      <c r="B97" s="1150"/>
      <c r="C97" s="298" t="s">
        <v>4612</v>
      </c>
      <c r="D97" s="303"/>
      <c r="E97" s="304">
        <v>3</v>
      </c>
      <c r="F97" s="1151" t="s">
        <v>11</v>
      </c>
      <c r="G97" s="294" t="s">
        <v>12</v>
      </c>
      <c r="H97" s="295" t="s">
        <v>13</v>
      </c>
      <c r="I97" s="294" t="s">
        <v>14</v>
      </c>
      <c r="J97" s="294">
        <v>900</v>
      </c>
      <c r="K97" s="1540">
        <v>2700</v>
      </c>
      <c r="L97" s="294">
        <v>0</v>
      </c>
      <c r="M97" s="294">
        <v>0</v>
      </c>
      <c r="N97" s="294">
        <v>0</v>
      </c>
      <c r="O97" s="294">
        <v>0</v>
      </c>
      <c r="P97" s="294">
        <v>3</v>
      </c>
      <c r="Q97" s="294">
        <v>2700</v>
      </c>
      <c r="R97" s="294">
        <v>0</v>
      </c>
      <c r="S97" s="294">
        <v>0</v>
      </c>
      <c r="T97" s="294">
        <v>0</v>
      </c>
      <c r="U97" s="294">
        <v>0</v>
      </c>
      <c r="V97" s="294">
        <v>0</v>
      </c>
      <c r="W97" s="294">
        <v>0</v>
      </c>
      <c r="X97" s="294">
        <v>0</v>
      </c>
      <c r="Y97" s="294">
        <v>0</v>
      </c>
      <c r="Z97" s="294">
        <v>0</v>
      </c>
      <c r="AA97" s="294">
        <v>0</v>
      </c>
      <c r="AB97" s="294">
        <v>0</v>
      </c>
      <c r="AC97" s="294">
        <v>0</v>
      </c>
      <c r="AD97" s="294">
        <v>0</v>
      </c>
      <c r="AE97" s="294">
        <v>0</v>
      </c>
      <c r="AF97" s="294">
        <v>0</v>
      </c>
      <c r="AG97" s="294">
        <v>0</v>
      </c>
      <c r="AH97" s="294">
        <v>0</v>
      </c>
      <c r="AI97" s="294">
        <v>0</v>
      </c>
    </row>
    <row r="98" spans="1:35" ht="66">
      <c r="A98" s="290"/>
      <c r="B98" s="1150">
        <v>327.45999999999998</v>
      </c>
      <c r="C98" s="298" t="s">
        <v>106</v>
      </c>
      <c r="D98" s="303"/>
      <c r="E98" s="304">
        <v>6</v>
      </c>
      <c r="F98" s="1151" t="s">
        <v>11</v>
      </c>
      <c r="G98" s="294" t="s">
        <v>12</v>
      </c>
      <c r="H98" s="295" t="s">
        <v>13</v>
      </c>
      <c r="I98" s="294" t="s">
        <v>14</v>
      </c>
      <c r="J98" s="294">
        <v>354</v>
      </c>
      <c r="K98" s="1540">
        <v>2124</v>
      </c>
      <c r="L98" s="294">
        <v>0</v>
      </c>
      <c r="M98" s="294">
        <v>0</v>
      </c>
      <c r="N98" s="294">
        <v>0</v>
      </c>
      <c r="O98" s="294">
        <v>0</v>
      </c>
      <c r="P98" s="294">
        <v>3</v>
      </c>
      <c r="Q98" s="294">
        <v>1062</v>
      </c>
      <c r="R98" s="294">
        <v>2</v>
      </c>
      <c r="S98" s="294">
        <v>708</v>
      </c>
      <c r="T98" s="294">
        <v>0</v>
      </c>
      <c r="U98" s="294">
        <v>0</v>
      </c>
      <c r="V98" s="294">
        <v>0</v>
      </c>
      <c r="W98" s="294">
        <v>0</v>
      </c>
      <c r="X98" s="294">
        <v>0</v>
      </c>
      <c r="Y98" s="294">
        <v>0</v>
      </c>
      <c r="Z98" s="294">
        <v>0</v>
      </c>
      <c r="AA98" s="294">
        <v>0</v>
      </c>
      <c r="AB98" s="294">
        <v>0</v>
      </c>
      <c r="AC98" s="294">
        <v>0</v>
      </c>
      <c r="AD98" s="294">
        <v>1</v>
      </c>
      <c r="AE98" s="294">
        <v>354</v>
      </c>
      <c r="AF98" s="294">
        <v>0</v>
      </c>
      <c r="AG98" s="294">
        <v>0</v>
      </c>
      <c r="AH98" s="294">
        <v>0</v>
      </c>
      <c r="AI98" s="294">
        <v>0</v>
      </c>
    </row>
    <row r="99" spans="1:35" ht="66">
      <c r="A99" s="290"/>
      <c r="B99" s="1150">
        <v>424.74</v>
      </c>
      <c r="C99" s="1342" t="s">
        <v>107</v>
      </c>
      <c r="D99" s="303"/>
      <c r="E99" s="304">
        <v>2</v>
      </c>
      <c r="F99" s="1151" t="s">
        <v>108</v>
      </c>
      <c r="G99" s="294" t="s">
        <v>12</v>
      </c>
      <c r="H99" s="295" t="s">
        <v>13</v>
      </c>
      <c r="I99" s="294" t="s">
        <v>14</v>
      </c>
      <c r="J99" s="294">
        <v>459</v>
      </c>
      <c r="K99" s="1540">
        <v>918</v>
      </c>
      <c r="L99" s="294">
        <v>0</v>
      </c>
      <c r="M99" s="294">
        <v>0</v>
      </c>
      <c r="N99" s="294">
        <v>0</v>
      </c>
      <c r="O99" s="294">
        <v>0</v>
      </c>
      <c r="P99" s="294">
        <v>2</v>
      </c>
      <c r="Q99" s="294">
        <v>918</v>
      </c>
      <c r="R99" s="294">
        <v>0</v>
      </c>
      <c r="S99" s="294">
        <v>0</v>
      </c>
      <c r="T99" s="294">
        <v>0</v>
      </c>
      <c r="U99" s="294">
        <v>0</v>
      </c>
      <c r="V99" s="294">
        <v>0</v>
      </c>
      <c r="W99" s="294">
        <v>0</v>
      </c>
      <c r="X99" s="294">
        <v>0</v>
      </c>
      <c r="Y99" s="294">
        <v>0</v>
      </c>
      <c r="Z99" s="294">
        <v>0</v>
      </c>
      <c r="AA99" s="294">
        <v>0</v>
      </c>
      <c r="AB99" s="294">
        <v>0</v>
      </c>
      <c r="AC99" s="294">
        <v>0</v>
      </c>
      <c r="AD99" s="294">
        <v>0</v>
      </c>
      <c r="AE99" s="294">
        <v>0</v>
      </c>
      <c r="AF99" s="294">
        <v>0</v>
      </c>
      <c r="AG99" s="294">
        <v>0</v>
      </c>
      <c r="AH99" s="294">
        <v>0</v>
      </c>
      <c r="AI99" s="294">
        <v>0</v>
      </c>
    </row>
    <row r="100" spans="1:35" ht="66">
      <c r="A100" s="290" t="s">
        <v>24</v>
      </c>
      <c r="B100" s="1150">
        <v>148.47999999999999</v>
      </c>
      <c r="C100" s="1349" t="s">
        <v>109</v>
      </c>
      <c r="D100" s="303"/>
      <c r="E100" s="304">
        <v>10</v>
      </c>
      <c r="F100" s="1151" t="s">
        <v>26</v>
      </c>
      <c r="G100" s="294" t="s">
        <v>12</v>
      </c>
      <c r="H100" s="295" t="s">
        <v>13</v>
      </c>
      <c r="I100" s="294" t="s">
        <v>14</v>
      </c>
      <c r="J100" s="294">
        <v>160</v>
      </c>
      <c r="K100" s="1540">
        <v>1600</v>
      </c>
      <c r="L100" s="294">
        <v>0</v>
      </c>
      <c r="M100" s="294">
        <v>0</v>
      </c>
      <c r="N100" s="294">
        <v>0</v>
      </c>
      <c r="O100" s="294">
        <v>0</v>
      </c>
      <c r="P100" s="294">
        <v>0</v>
      </c>
      <c r="Q100" s="294">
        <v>0</v>
      </c>
      <c r="R100" s="294">
        <v>6</v>
      </c>
      <c r="S100" s="294">
        <v>960</v>
      </c>
      <c r="T100" s="294">
        <v>0</v>
      </c>
      <c r="U100" s="294">
        <v>0</v>
      </c>
      <c r="V100" s="294">
        <v>0</v>
      </c>
      <c r="W100" s="294">
        <v>0</v>
      </c>
      <c r="X100" s="294">
        <v>3</v>
      </c>
      <c r="Y100" s="294">
        <v>480</v>
      </c>
      <c r="Z100" s="294">
        <v>0</v>
      </c>
      <c r="AA100" s="294">
        <v>0</v>
      </c>
      <c r="AB100" s="294">
        <v>0</v>
      </c>
      <c r="AC100" s="294">
        <v>0</v>
      </c>
      <c r="AD100" s="294">
        <v>1</v>
      </c>
      <c r="AE100" s="294">
        <v>160</v>
      </c>
      <c r="AF100" s="294">
        <v>0</v>
      </c>
      <c r="AG100" s="294">
        <v>0</v>
      </c>
      <c r="AH100" s="294">
        <v>0</v>
      </c>
      <c r="AI100" s="294">
        <v>0</v>
      </c>
    </row>
    <row r="101" spans="1:35" ht="66">
      <c r="A101" s="290" t="s">
        <v>24</v>
      </c>
      <c r="B101" s="1150">
        <v>148.47999999999999</v>
      </c>
      <c r="C101" s="1351" t="s">
        <v>110</v>
      </c>
      <c r="D101" s="303"/>
      <c r="E101" s="304">
        <v>50</v>
      </c>
      <c r="F101" s="1151" t="s">
        <v>111</v>
      </c>
      <c r="G101" s="294" t="s">
        <v>12</v>
      </c>
      <c r="H101" s="295" t="s">
        <v>13</v>
      </c>
      <c r="I101" s="294" t="s">
        <v>14</v>
      </c>
      <c r="J101" s="294">
        <v>160</v>
      </c>
      <c r="K101" s="1540">
        <v>8000</v>
      </c>
      <c r="L101" s="294">
        <v>0</v>
      </c>
      <c r="M101" s="294">
        <v>0</v>
      </c>
      <c r="N101" s="294">
        <v>10</v>
      </c>
      <c r="O101" s="294">
        <v>1600</v>
      </c>
      <c r="P101" s="294">
        <v>40</v>
      </c>
      <c r="Q101" s="294">
        <v>6400</v>
      </c>
      <c r="R101" s="294">
        <v>0</v>
      </c>
      <c r="S101" s="294">
        <v>0</v>
      </c>
      <c r="T101" s="294">
        <v>0</v>
      </c>
      <c r="U101" s="294">
        <v>0</v>
      </c>
      <c r="V101" s="294">
        <v>0</v>
      </c>
      <c r="W101" s="294">
        <v>0</v>
      </c>
      <c r="X101" s="294">
        <v>0</v>
      </c>
      <c r="Y101" s="294">
        <v>0</v>
      </c>
      <c r="Z101" s="294">
        <v>0</v>
      </c>
      <c r="AA101" s="294">
        <v>0</v>
      </c>
      <c r="AB101" s="294">
        <v>0</v>
      </c>
      <c r="AC101" s="294">
        <v>0</v>
      </c>
      <c r="AD101" s="294">
        <v>0</v>
      </c>
      <c r="AE101" s="294">
        <v>0</v>
      </c>
      <c r="AF101" s="294">
        <v>0</v>
      </c>
      <c r="AG101" s="294">
        <v>0</v>
      </c>
      <c r="AH101" s="294">
        <v>0</v>
      </c>
      <c r="AI101" s="294">
        <v>0</v>
      </c>
    </row>
    <row r="102" spans="1:35" ht="66">
      <c r="A102" s="290" t="s">
        <v>24</v>
      </c>
      <c r="B102" s="1150">
        <v>52.199999999999996</v>
      </c>
      <c r="C102" s="1349" t="s">
        <v>112</v>
      </c>
      <c r="D102" s="303"/>
      <c r="E102" s="304">
        <v>2</v>
      </c>
      <c r="F102" s="1151" t="s">
        <v>11</v>
      </c>
      <c r="G102" s="294" t="s">
        <v>12</v>
      </c>
      <c r="H102" s="295" t="s">
        <v>13</v>
      </c>
      <c r="I102" s="294" t="s">
        <v>14</v>
      </c>
      <c r="J102" s="294">
        <v>57</v>
      </c>
      <c r="K102" s="1540">
        <v>114</v>
      </c>
      <c r="L102" s="294">
        <v>0</v>
      </c>
      <c r="M102" s="294">
        <v>0</v>
      </c>
      <c r="N102" s="294">
        <v>0</v>
      </c>
      <c r="O102" s="294">
        <v>0</v>
      </c>
      <c r="P102" s="294">
        <v>0</v>
      </c>
      <c r="Q102" s="294">
        <v>0</v>
      </c>
      <c r="R102" s="294">
        <v>2</v>
      </c>
      <c r="S102" s="294">
        <v>114</v>
      </c>
      <c r="T102" s="294">
        <v>0</v>
      </c>
      <c r="U102" s="294">
        <v>0</v>
      </c>
      <c r="V102" s="294">
        <v>0</v>
      </c>
      <c r="W102" s="294">
        <v>0</v>
      </c>
      <c r="X102" s="294">
        <v>0</v>
      </c>
      <c r="Y102" s="294">
        <v>0</v>
      </c>
      <c r="Z102" s="294">
        <v>0</v>
      </c>
      <c r="AA102" s="294">
        <v>0</v>
      </c>
      <c r="AB102" s="294">
        <v>0</v>
      </c>
      <c r="AC102" s="294">
        <v>0</v>
      </c>
      <c r="AD102" s="294">
        <v>0</v>
      </c>
      <c r="AE102" s="294">
        <v>0</v>
      </c>
      <c r="AF102" s="294">
        <v>0</v>
      </c>
      <c r="AG102" s="294">
        <v>0</v>
      </c>
      <c r="AH102" s="294">
        <v>0</v>
      </c>
      <c r="AI102" s="294">
        <v>0</v>
      </c>
    </row>
    <row r="103" spans="1:35" ht="66">
      <c r="A103" s="290" t="s">
        <v>24</v>
      </c>
      <c r="B103" s="1150">
        <v>24.36</v>
      </c>
      <c r="C103" s="1342" t="s">
        <v>113</v>
      </c>
      <c r="D103" s="303"/>
      <c r="E103" s="304">
        <v>65</v>
      </c>
      <c r="F103" s="1151" t="s">
        <v>11</v>
      </c>
      <c r="G103" s="294" t="s">
        <v>12</v>
      </c>
      <c r="H103" s="295" t="s">
        <v>13</v>
      </c>
      <c r="I103" s="294" t="s">
        <v>14</v>
      </c>
      <c r="J103" s="294">
        <v>27</v>
      </c>
      <c r="K103" s="1540">
        <v>1755</v>
      </c>
      <c r="L103" s="294">
        <v>0</v>
      </c>
      <c r="M103" s="294">
        <v>0</v>
      </c>
      <c r="N103" s="294">
        <v>0</v>
      </c>
      <c r="O103" s="294">
        <v>0</v>
      </c>
      <c r="P103" s="294">
        <v>50</v>
      </c>
      <c r="Q103" s="294">
        <v>1350</v>
      </c>
      <c r="R103" s="294">
        <v>8</v>
      </c>
      <c r="S103" s="294">
        <v>216</v>
      </c>
      <c r="T103" s="294">
        <v>0</v>
      </c>
      <c r="U103" s="294">
        <v>0</v>
      </c>
      <c r="V103" s="294">
        <v>0</v>
      </c>
      <c r="W103" s="294">
        <v>0</v>
      </c>
      <c r="X103" s="294">
        <v>4</v>
      </c>
      <c r="Y103" s="294">
        <v>108</v>
      </c>
      <c r="Z103" s="294">
        <v>0</v>
      </c>
      <c r="AA103" s="294">
        <v>0</v>
      </c>
      <c r="AB103" s="294">
        <v>0</v>
      </c>
      <c r="AC103" s="294">
        <v>0</v>
      </c>
      <c r="AD103" s="294">
        <v>3</v>
      </c>
      <c r="AE103" s="294">
        <v>81</v>
      </c>
      <c r="AF103" s="294">
        <v>0</v>
      </c>
      <c r="AG103" s="294">
        <v>0</v>
      </c>
      <c r="AH103" s="294">
        <v>0</v>
      </c>
      <c r="AI103" s="294">
        <v>0</v>
      </c>
    </row>
    <row r="104" spans="1:35" ht="66">
      <c r="A104" s="290" t="s">
        <v>24</v>
      </c>
      <c r="B104" s="1150">
        <v>16.239999999999998</v>
      </c>
      <c r="C104" s="298" t="s">
        <v>114</v>
      </c>
      <c r="D104" s="303"/>
      <c r="E104" s="304">
        <v>39</v>
      </c>
      <c r="F104" s="1151" t="s">
        <v>115</v>
      </c>
      <c r="G104" s="294" t="s">
        <v>12</v>
      </c>
      <c r="H104" s="295" t="s">
        <v>13</v>
      </c>
      <c r="I104" s="294" t="s">
        <v>14</v>
      </c>
      <c r="J104" s="294">
        <v>18</v>
      </c>
      <c r="K104" s="1540">
        <v>702</v>
      </c>
      <c r="L104" s="294">
        <v>0</v>
      </c>
      <c r="M104" s="294">
        <v>0</v>
      </c>
      <c r="N104" s="294">
        <v>0</v>
      </c>
      <c r="O104" s="294">
        <v>0</v>
      </c>
      <c r="P104" s="294">
        <v>3</v>
      </c>
      <c r="Q104" s="294">
        <v>54</v>
      </c>
      <c r="R104" s="294">
        <v>24</v>
      </c>
      <c r="S104" s="294">
        <v>432</v>
      </c>
      <c r="T104" s="294">
        <v>0</v>
      </c>
      <c r="U104" s="294">
        <v>0</v>
      </c>
      <c r="V104" s="294">
        <v>0</v>
      </c>
      <c r="W104" s="294">
        <v>0</v>
      </c>
      <c r="X104" s="294">
        <v>8</v>
      </c>
      <c r="Y104" s="294">
        <v>144</v>
      </c>
      <c r="Z104" s="294">
        <v>0</v>
      </c>
      <c r="AA104" s="294">
        <v>0</v>
      </c>
      <c r="AB104" s="294">
        <v>0</v>
      </c>
      <c r="AC104" s="294">
        <v>0</v>
      </c>
      <c r="AD104" s="294">
        <v>4</v>
      </c>
      <c r="AE104" s="294">
        <v>72</v>
      </c>
      <c r="AF104" s="294">
        <v>0</v>
      </c>
      <c r="AG104" s="294">
        <v>0</v>
      </c>
      <c r="AH104" s="294">
        <v>0</v>
      </c>
      <c r="AI104" s="294">
        <v>0</v>
      </c>
    </row>
    <row r="105" spans="1:35" ht="66">
      <c r="A105" s="290" t="s">
        <v>91</v>
      </c>
      <c r="B105" s="1150">
        <v>12.736799999999999</v>
      </c>
      <c r="C105" s="1344" t="s">
        <v>116</v>
      </c>
      <c r="D105" s="303"/>
      <c r="E105" s="304">
        <v>40</v>
      </c>
      <c r="F105" s="1151" t="s">
        <v>11</v>
      </c>
      <c r="G105" s="294" t="s">
        <v>12</v>
      </c>
      <c r="H105" s="295" t="s">
        <v>13</v>
      </c>
      <c r="I105" s="294" t="s">
        <v>14</v>
      </c>
      <c r="J105" s="294">
        <v>14</v>
      </c>
      <c r="K105" s="1540">
        <v>560</v>
      </c>
      <c r="L105" s="294">
        <v>0</v>
      </c>
      <c r="M105" s="294">
        <v>0</v>
      </c>
      <c r="N105" s="294">
        <v>0</v>
      </c>
      <c r="O105" s="294">
        <v>0</v>
      </c>
      <c r="P105" s="294">
        <v>0</v>
      </c>
      <c r="Q105" s="294">
        <v>0</v>
      </c>
      <c r="R105" s="294">
        <v>23</v>
      </c>
      <c r="S105" s="294">
        <v>322</v>
      </c>
      <c r="T105" s="294">
        <v>0</v>
      </c>
      <c r="U105" s="294">
        <v>0</v>
      </c>
      <c r="V105" s="294">
        <v>0</v>
      </c>
      <c r="W105" s="294">
        <v>0</v>
      </c>
      <c r="X105" s="294">
        <v>13</v>
      </c>
      <c r="Y105" s="294">
        <v>182</v>
      </c>
      <c r="Z105" s="294">
        <v>0</v>
      </c>
      <c r="AA105" s="294">
        <v>0</v>
      </c>
      <c r="AB105" s="294">
        <v>0</v>
      </c>
      <c r="AC105" s="294">
        <v>0</v>
      </c>
      <c r="AD105" s="294">
        <v>4</v>
      </c>
      <c r="AE105" s="294">
        <v>56</v>
      </c>
      <c r="AF105" s="294">
        <v>0</v>
      </c>
      <c r="AG105" s="294">
        <v>0</v>
      </c>
      <c r="AH105" s="294">
        <v>0</v>
      </c>
      <c r="AI105" s="294">
        <v>0</v>
      </c>
    </row>
    <row r="106" spans="1:35" ht="66">
      <c r="A106" s="290" t="s">
        <v>91</v>
      </c>
      <c r="B106" s="1150">
        <v>26.216000000000001</v>
      </c>
      <c r="C106" s="298" t="s">
        <v>117</v>
      </c>
      <c r="D106" s="303"/>
      <c r="E106" s="304">
        <v>10</v>
      </c>
      <c r="F106" s="1151" t="s">
        <v>26</v>
      </c>
      <c r="G106" s="294" t="s">
        <v>12</v>
      </c>
      <c r="H106" s="295" t="s">
        <v>13</v>
      </c>
      <c r="I106" s="294" t="s">
        <v>14</v>
      </c>
      <c r="J106" s="294">
        <v>29</v>
      </c>
      <c r="K106" s="1540">
        <v>290</v>
      </c>
      <c r="L106" s="294">
        <v>0</v>
      </c>
      <c r="M106" s="294">
        <v>0</v>
      </c>
      <c r="N106" s="294">
        <v>0</v>
      </c>
      <c r="O106" s="294">
        <v>0</v>
      </c>
      <c r="P106" s="294">
        <v>0</v>
      </c>
      <c r="Q106" s="294">
        <v>0</v>
      </c>
      <c r="R106" s="294">
        <v>4</v>
      </c>
      <c r="S106" s="294">
        <v>116</v>
      </c>
      <c r="T106" s="294">
        <v>0</v>
      </c>
      <c r="U106" s="294">
        <v>0</v>
      </c>
      <c r="V106" s="294">
        <v>0</v>
      </c>
      <c r="W106" s="294">
        <v>0</v>
      </c>
      <c r="X106" s="294">
        <v>2</v>
      </c>
      <c r="Y106" s="294">
        <v>58</v>
      </c>
      <c r="Z106" s="294">
        <v>0</v>
      </c>
      <c r="AA106" s="294">
        <v>0</v>
      </c>
      <c r="AB106" s="294">
        <v>0</v>
      </c>
      <c r="AC106" s="294">
        <v>0</v>
      </c>
      <c r="AD106" s="294">
        <v>4</v>
      </c>
      <c r="AE106" s="294">
        <v>116</v>
      </c>
      <c r="AF106" s="294">
        <v>0</v>
      </c>
      <c r="AG106" s="294">
        <v>0</v>
      </c>
      <c r="AH106" s="294">
        <v>0</v>
      </c>
      <c r="AI106" s="294">
        <v>0</v>
      </c>
    </row>
    <row r="107" spans="1:35" ht="66">
      <c r="A107" s="290" t="s">
        <v>91</v>
      </c>
      <c r="B107" s="1150">
        <v>67.28</v>
      </c>
      <c r="C107" s="298" t="s">
        <v>118</v>
      </c>
      <c r="D107" s="303"/>
      <c r="E107" s="304">
        <v>0</v>
      </c>
      <c r="F107" s="1151" t="s">
        <v>115</v>
      </c>
      <c r="G107" s="294" t="s">
        <v>12</v>
      </c>
      <c r="H107" s="295" t="s">
        <v>13</v>
      </c>
      <c r="I107" s="294" t="s">
        <v>14</v>
      </c>
      <c r="J107" s="294">
        <v>73</v>
      </c>
      <c r="K107" s="1540">
        <v>0</v>
      </c>
      <c r="L107" s="294">
        <v>0</v>
      </c>
      <c r="M107" s="294">
        <v>0</v>
      </c>
      <c r="N107" s="294">
        <v>0</v>
      </c>
      <c r="O107" s="294">
        <v>0</v>
      </c>
      <c r="P107" s="294">
        <v>0</v>
      </c>
      <c r="Q107" s="294">
        <v>0</v>
      </c>
      <c r="R107" s="294">
        <v>0</v>
      </c>
      <c r="S107" s="294">
        <v>0</v>
      </c>
      <c r="T107" s="294">
        <v>0</v>
      </c>
      <c r="U107" s="294">
        <v>0</v>
      </c>
      <c r="V107" s="294">
        <v>0</v>
      </c>
      <c r="W107" s="294">
        <v>0</v>
      </c>
      <c r="X107" s="294">
        <v>0</v>
      </c>
      <c r="Y107" s="294">
        <v>0</v>
      </c>
      <c r="Z107" s="294">
        <v>0</v>
      </c>
      <c r="AA107" s="294">
        <v>0</v>
      </c>
      <c r="AB107" s="294">
        <v>0</v>
      </c>
      <c r="AC107" s="294">
        <v>0</v>
      </c>
      <c r="AD107" s="294">
        <v>0</v>
      </c>
      <c r="AE107" s="294">
        <v>0</v>
      </c>
      <c r="AF107" s="294">
        <v>0</v>
      </c>
      <c r="AG107" s="294">
        <v>0</v>
      </c>
      <c r="AH107" s="294">
        <v>0</v>
      </c>
      <c r="AI107" s="294">
        <v>0</v>
      </c>
    </row>
    <row r="108" spans="1:35" ht="66">
      <c r="A108" s="290" t="s">
        <v>24</v>
      </c>
      <c r="B108" s="291">
        <v>69.599999999999994</v>
      </c>
      <c r="C108" s="1342" t="s">
        <v>119</v>
      </c>
      <c r="D108" s="292"/>
      <c r="E108" s="304">
        <v>20</v>
      </c>
      <c r="F108" s="1348" t="s">
        <v>11</v>
      </c>
      <c r="G108" s="294" t="s">
        <v>12</v>
      </c>
      <c r="H108" s="295" t="s">
        <v>13</v>
      </c>
      <c r="I108" s="294" t="s">
        <v>14</v>
      </c>
      <c r="J108" s="294">
        <v>75</v>
      </c>
      <c r="K108" s="1540">
        <v>1500</v>
      </c>
      <c r="L108" s="294">
        <v>0</v>
      </c>
      <c r="M108" s="294">
        <v>0</v>
      </c>
      <c r="N108" s="294">
        <v>10</v>
      </c>
      <c r="O108" s="294">
        <v>750</v>
      </c>
      <c r="P108" s="294">
        <v>5</v>
      </c>
      <c r="Q108" s="294">
        <v>375</v>
      </c>
      <c r="R108" s="294">
        <v>2</v>
      </c>
      <c r="S108" s="294">
        <v>150</v>
      </c>
      <c r="T108" s="294">
        <v>0</v>
      </c>
      <c r="U108" s="294">
        <v>0</v>
      </c>
      <c r="V108" s="294">
        <v>0</v>
      </c>
      <c r="W108" s="294">
        <v>0</v>
      </c>
      <c r="X108" s="294">
        <v>2</v>
      </c>
      <c r="Y108" s="294">
        <v>150</v>
      </c>
      <c r="Z108" s="294">
        <v>0</v>
      </c>
      <c r="AA108" s="294">
        <v>0</v>
      </c>
      <c r="AB108" s="294">
        <v>0</v>
      </c>
      <c r="AC108" s="294">
        <v>0</v>
      </c>
      <c r="AD108" s="294">
        <v>1</v>
      </c>
      <c r="AE108" s="294">
        <v>75</v>
      </c>
      <c r="AF108" s="294">
        <v>0</v>
      </c>
      <c r="AG108" s="294">
        <v>0</v>
      </c>
      <c r="AH108" s="294">
        <v>0</v>
      </c>
      <c r="AI108" s="294">
        <v>0</v>
      </c>
    </row>
    <row r="109" spans="1:35" ht="66">
      <c r="A109" s="290" t="s">
        <v>24</v>
      </c>
      <c r="B109" s="291">
        <v>98.6</v>
      </c>
      <c r="C109" s="298" t="s">
        <v>120</v>
      </c>
      <c r="D109" s="292"/>
      <c r="E109" s="304">
        <v>5</v>
      </c>
      <c r="F109" s="1348" t="s">
        <v>11</v>
      </c>
      <c r="G109" s="294" t="s">
        <v>12</v>
      </c>
      <c r="H109" s="295" t="s">
        <v>13</v>
      </c>
      <c r="I109" s="294" t="s">
        <v>14</v>
      </c>
      <c r="J109" s="294">
        <v>107</v>
      </c>
      <c r="K109" s="1540">
        <v>535</v>
      </c>
      <c r="L109" s="294">
        <v>0</v>
      </c>
      <c r="M109" s="294">
        <v>0</v>
      </c>
      <c r="N109" s="294">
        <v>0</v>
      </c>
      <c r="O109" s="294">
        <v>0</v>
      </c>
      <c r="P109" s="294">
        <v>0</v>
      </c>
      <c r="Q109" s="294">
        <v>0</v>
      </c>
      <c r="R109" s="294">
        <v>2</v>
      </c>
      <c r="S109" s="294">
        <v>214</v>
      </c>
      <c r="T109" s="294">
        <v>0</v>
      </c>
      <c r="U109" s="294">
        <v>0</v>
      </c>
      <c r="V109" s="294">
        <v>0</v>
      </c>
      <c r="W109" s="294">
        <v>0</v>
      </c>
      <c r="X109" s="294">
        <v>2</v>
      </c>
      <c r="Y109" s="294">
        <v>214</v>
      </c>
      <c r="Z109" s="294">
        <v>0</v>
      </c>
      <c r="AA109" s="294">
        <v>0</v>
      </c>
      <c r="AB109" s="294">
        <v>0</v>
      </c>
      <c r="AC109" s="294">
        <v>0</v>
      </c>
      <c r="AD109" s="294">
        <v>1</v>
      </c>
      <c r="AE109" s="294">
        <v>107</v>
      </c>
      <c r="AF109" s="294">
        <v>0</v>
      </c>
      <c r="AG109" s="294">
        <v>0</v>
      </c>
      <c r="AH109" s="294">
        <v>0</v>
      </c>
      <c r="AI109" s="294">
        <v>0</v>
      </c>
    </row>
    <row r="110" spans="1:35" ht="66">
      <c r="A110" s="290" t="s">
        <v>24</v>
      </c>
      <c r="B110" s="1150">
        <v>26.68</v>
      </c>
      <c r="C110" s="139" t="s">
        <v>121</v>
      </c>
      <c r="D110" s="303"/>
      <c r="E110" s="304">
        <v>48</v>
      </c>
      <c r="F110" s="1348" t="s">
        <v>11</v>
      </c>
      <c r="G110" s="294" t="s">
        <v>12</v>
      </c>
      <c r="H110" s="295" t="s">
        <v>13</v>
      </c>
      <c r="I110" s="294" t="s">
        <v>14</v>
      </c>
      <c r="J110" s="294">
        <v>28</v>
      </c>
      <c r="K110" s="1540">
        <v>1344</v>
      </c>
      <c r="L110" s="294">
        <v>1</v>
      </c>
      <c r="M110" s="294">
        <v>28</v>
      </c>
      <c r="N110" s="294">
        <v>10</v>
      </c>
      <c r="O110" s="294">
        <v>280</v>
      </c>
      <c r="P110" s="294">
        <v>15</v>
      </c>
      <c r="Q110" s="294">
        <v>420</v>
      </c>
      <c r="R110" s="294">
        <v>18</v>
      </c>
      <c r="S110" s="294">
        <v>504</v>
      </c>
      <c r="T110" s="294">
        <v>0</v>
      </c>
      <c r="U110" s="294">
        <v>0</v>
      </c>
      <c r="V110" s="294">
        <v>0</v>
      </c>
      <c r="W110" s="294">
        <v>0</v>
      </c>
      <c r="X110" s="294">
        <v>4</v>
      </c>
      <c r="Y110" s="294">
        <v>112</v>
      </c>
      <c r="Z110" s="294">
        <v>0</v>
      </c>
      <c r="AA110" s="294">
        <v>0</v>
      </c>
      <c r="AB110" s="294">
        <v>0</v>
      </c>
      <c r="AC110" s="294">
        <v>0</v>
      </c>
      <c r="AD110" s="294">
        <v>0</v>
      </c>
      <c r="AE110" s="294">
        <v>0</v>
      </c>
      <c r="AF110" s="294">
        <v>0</v>
      </c>
      <c r="AG110" s="294">
        <v>0</v>
      </c>
      <c r="AH110" s="294">
        <v>0</v>
      </c>
      <c r="AI110" s="294">
        <v>0</v>
      </c>
    </row>
    <row r="111" spans="1:35" ht="66">
      <c r="A111" s="290" t="s">
        <v>24</v>
      </c>
      <c r="B111" s="1150">
        <v>30.159999999999997</v>
      </c>
      <c r="C111" s="298" t="s">
        <v>122</v>
      </c>
      <c r="D111" s="303"/>
      <c r="E111" s="304">
        <v>1</v>
      </c>
      <c r="F111" s="1152" t="s">
        <v>11</v>
      </c>
      <c r="G111" s="294" t="s">
        <v>12</v>
      </c>
      <c r="H111" s="295" t="s">
        <v>13</v>
      </c>
      <c r="I111" s="294" t="s">
        <v>14</v>
      </c>
      <c r="J111" s="294">
        <v>33</v>
      </c>
      <c r="K111" s="1540">
        <v>33</v>
      </c>
      <c r="L111" s="294">
        <v>0</v>
      </c>
      <c r="M111" s="294">
        <v>0</v>
      </c>
      <c r="N111" s="294">
        <v>0</v>
      </c>
      <c r="O111" s="294">
        <v>0</v>
      </c>
      <c r="P111" s="294">
        <v>1</v>
      </c>
      <c r="Q111" s="294">
        <v>33</v>
      </c>
      <c r="R111" s="294">
        <v>0</v>
      </c>
      <c r="S111" s="294">
        <v>0</v>
      </c>
      <c r="T111" s="294">
        <v>0</v>
      </c>
      <c r="U111" s="294">
        <v>0</v>
      </c>
      <c r="V111" s="294">
        <v>0</v>
      </c>
      <c r="W111" s="294">
        <v>0</v>
      </c>
      <c r="X111" s="294">
        <v>0</v>
      </c>
      <c r="Y111" s="294">
        <v>0</v>
      </c>
      <c r="Z111" s="294">
        <v>0</v>
      </c>
      <c r="AA111" s="294">
        <v>0</v>
      </c>
      <c r="AB111" s="294">
        <v>0</v>
      </c>
      <c r="AC111" s="294">
        <v>0</v>
      </c>
      <c r="AD111" s="294">
        <v>0</v>
      </c>
      <c r="AE111" s="294">
        <v>0</v>
      </c>
      <c r="AF111" s="294">
        <v>0</v>
      </c>
      <c r="AG111" s="294">
        <v>0</v>
      </c>
      <c r="AH111" s="294">
        <v>0</v>
      </c>
      <c r="AI111" s="294">
        <v>0</v>
      </c>
    </row>
    <row r="112" spans="1:35" ht="66">
      <c r="A112" s="290"/>
      <c r="B112" s="1150">
        <v>30.159999999999997</v>
      </c>
      <c r="C112" s="1342" t="s">
        <v>123</v>
      </c>
      <c r="D112" s="303"/>
      <c r="E112" s="304">
        <v>1</v>
      </c>
      <c r="F112" s="1152" t="s">
        <v>40</v>
      </c>
      <c r="G112" s="294" t="s">
        <v>12</v>
      </c>
      <c r="H112" s="295" t="s">
        <v>13</v>
      </c>
      <c r="I112" s="294" t="s">
        <v>14</v>
      </c>
      <c r="J112" s="294">
        <v>33</v>
      </c>
      <c r="K112" s="1540">
        <v>33</v>
      </c>
      <c r="L112" s="294">
        <v>0</v>
      </c>
      <c r="M112" s="294">
        <v>0</v>
      </c>
      <c r="N112" s="294">
        <v>0</v>
      </c>
      <c r="O112" s="294">
        <v>0</v>
      </c>
      <c r="P112" s="294">
        <v>1</v>
      </c>
      <c r="Q112" s="294">
        <v>33</v>
      </c>
      <c r="R112" s="294">
        <v>0</v>
      </c>
      <c r="S112" s="294">
        <v>0</v>
      </c>
      <c r="T112" s="294">
        <v>0</v>
      </c>
      <c r="U112" s="294">
        <v>0</v>
      </c>
      <c r="V112" s="294">
        <v>0</v>
      </c>
      <c r="W112" s="294">
        <v>0</v>
      </c>
      <c r="X112" s="294">
        <v>0</v>
      </c>
      <c r="Y112" s="294">
        <v>0</v>
      </c>
      <c r="Z112" s="294">
        <v>0</v>
      </c>
      <c r="AA112" s="294">
        <v>0</v>
      </c>
      <c r="AB112" s="294">
        <v>0</v>
      </c>
      <c r="AC112" s="294">
        <v>0</v>
      </c>
      <c r="AD112" s="294">
        <v>0</v>
      </c>
      <c r="AE112" s="294">
        <v>0</v>
      </c>
      <c r="AF112" s="294">
        <v>0</v>
      </c>
      <c r="AG112" s="294">
        <v>0</v>
      </c>
      <c r="AH112" s="294">
        <v>0</v>
      </c>
      <c r="AI112" s="294">
        <v>0</v>
      </c>
    </row>
    <row r="113" spans="1:35" ht="66">
      <c r="A113" s="290" t="s">
        <v>24</v>
      </c>
      <c r="B113" s="1150">
        <v>30.159999999999997</v>
      </c>
      <c r="C113" s="298" t="s">
        <v>124</v>
      </c>
      <c r="D113" s="303"/>
      <c r="E113" s="304">
        <v>1</v>
      </c>
      <c r="F113" s="1152" t="s">
        <v>40</v>
      </c>
      <c r="G113" s="294" t="s">
        <v>12</v>
      </c>
      <c r="H113" s="295" t="s">
        <v>13</v>
      </c>
      <c r="I113" s="294" t="s">
        <v>14</v>
      </c>
      <c r="J113" s="294">
        <v>33</v>
      </c>
      <c r="K113" s="1540">
        <v>33</v>
      </c>
      <c r="L113" s="294">
        <v>0</v>
      </c>
      <c r="M113" s="294">
        <v>0</v>
      </c>
      <c r="N113" s="294">
        <v>0</v>
      </c>
      <c r="O113" s="294">
        <v>0</v>
      </c>
      <c r="P113" s="294">
        <v>1</v>
      </c>
      <c r="Q113" s="294">
        <v>33</v>
      </c>
      <c r="R113" s="294">
        <v>0</v>
      </c>
      <c r="S113" s="294">
        <v>0</v>
      </c>
      <c r="T113" s="294">
        <v>0</v>
      </c>
      <c r="U113" s="294">
        <v>0</v>
      </c>
      <c r="V113" s="294">
        <v>0</v>
      </c>
      <c r="W113" s="294">
        <v>0</v>
      </c>
      <c r="X113" s="294">
        <v>0</v>
      </c>
      <c r="Y113" s="294">
        <v>0</v>
      </c>
      <c r="Z113" s="294">
        <v>0</v>
      </c>
      <c r="AA113" s="294">
        <v>0</v>
      </c>
      <c r="AB113" s="294">
        <v>0</v>
      </c>
      <c r="AC113" s="294">
        <v>0</v>
      </c>
      <c r="AD113" s="294">
        <v>0</v>
      </c>
      <c r="AE113" s="294">
        <v>0</v>
      </c>
      <c r="AF113" s="294">
        <v>0</v>
      </c>
      <c r="AG113" s="294">
        <v>0</v>
      </c>
      <c r="AH113" s="294">
        <v>0</v>
      </c>
      <c r="AI113" s="294">
        <v>0</v>
      </c>
    </row>
    <row r="114" spans="1:35">
      <c r="A114" s="290"/>
      <c r="B114" s="306">
        <v>21103</v>
      </c>
      <c r="C114" s="1148" t="s">
        <v>125</v>
      </c>
      <c r="D114" s="1150"/>
      <c r="E114" s="1146">
        <v>0</v>
      </c>
      <c r="F114" s="1150"/>
      <c r="G114" s="1150"/>
      <c r="H114" s="1150"/>
      <c r="I114" s="1150"/>
      <c r="J114" s="1150"/>
      <c r="K114" s="1543">
        <v>0</v>
      </c>
      <c r="L114" s="1150">
        <v>0</v>
      </c>
      <c r="M114" s="1150">
        <v>0</v>
      </c>
      <c r="N114" s="1150">
        <v>0</v>
      </c>
      <c r="O114" s="1150">
        <v>0</v>
      </c>
      <c r="P114" s="1150">
        <v>0</v>
      </c>
      <c r="Q114" s="1150">
        <v>0</v>
      </c>
      <c r="R114" s="1150">
        <v>0</v>
      </c>
      <c r="S114" s="1150">
        <v>0</v>
      </c>
      <c r="T114" s="1150">
        <v>0</v>
      </c>
      <c r="U114" s="1150">
        <v>0</v>
      </c>
      <c r="V114" s="1150">
        <v>0</v>
      </c>
      <c r="W114" s="1150">
        <v>0</v>
      </c>
      <c r="X114" s="1150">
        <v>0</v>
      </c>
      <c r="Y114" s="1150">
        <v>0</v>
      </c>
      <c r="Z114" s="1150">
        <v>0</v>
      </c>
      <c r="AA114" s="1150">
        <v>0</v>
      </c>
      <c r="AB114" s="1150">
        <v>0</v>
      </c>
      <c r="AC114" s="1150">
        <v>0</v>
      </c>
      <c r="AD114" s="1150">
        <v>0</v>
      </c>
      <c r="AE114" s="1150">
        <v>0</v>
      </c>
      <c r="AF114" s="1150">
        <v>0</v>
      </c>
      <c r="AG114" s="1150">
        <v>0</v>
      </c>
      <c r="AH114" s="1150">
        <v>0</v>
      </c>
      <c r="AI114" s="1150">
        <v>0</v>
      </c>
    </row>
    <row r="115" spans="1:35">
      <c r="A115" s="290"/>
      <c r="B115" s="306">
        <v>21104</v>
      </c>
      <c r="C115" s="1148" t="s">
        <v>126</v>
      </c>
      <c r="D115" s="1151"/>
      <c r="E115" s="1153">
        <v>14</v>
      </c>
      <c r="F115" s="1151"/>
      <c r="G115" s="1151"/>
      <c r="H115" s="1151"/>
      <c r="I115" s="1151"/>
      <c r="J115" s="1151"/>
      <c r="K115" s="1544">
        <v>6300</v>
      </c>
      <c r="L115" s="1151">
        <v>0</v>
      </c>
      <c r="M115" s="1151">
        <v>0</v>
      </c>
      <c r="N115" s="1151">
        <v>0</v>
      </c>
      <c r="O115" s="1151">
        <v>0</v>
      </c>
      <c r="P115" s="1151">
        <v>11</v>
      </c>
      <c r="Q115" s="1151">
        <v>6300</v>
      </c>
      <c r="R115" s="1151">
        <v>0</v>
      </c>
      <c r="S115" s="1151">
        <v>0</v>
      </c>
      <c r="T115" s="1151">
        <v>0</v>
      </c>
      <c r="U115" s="1151">
        <v>0</v>
      </c>
      <c r="V115" s="1151">
        <v>0</v>
      </c>
      <c r="W115" s="1151">
        <v>0</v>
      </c>
      <c r="X115" s="1151">
        <v>0</v>
      </c>
      <c r="Y115" s="1151">
        <v>0</v>
      </c>
      <c r="Z115" s="1151">
        <v>0</v>
      </c>
      <c r="AA115" s="1151">
        <v>0</v>
      </c>
      <c r="AB115" s="1151">
        <v>0</v>
      </c>
      <c r="AC115" s="1151">
        <v>0</v>
      </c>
      <c r="AD115" s="1151">
        <v>0</v>
      </c>
      <c r="AE115" s="1151">
        <v>0</v>
      </c>
      <c r="AF115" s="1151">
        <v>0</v>
      </c>
      <c r="AG115" s="1151">
        <v>0</v>
      </c>
      <c r="AH115" s="1151">
        <v>0</v>
      </c>
      <c r="AI115" s="1151">
        <v>0</v>
      </c>
    </row>
    <row r="116" spans="1:35" ht="66">
      <c r="A116" s="290"/>
      <c r="B116" s="1150">
        <v>416.75</v>
      </c>
      <c r="C116" s="298" t="s">
        <v>127</v>
      </c>
      <c r="D116" s="303"/>
      <c r="E116" s="304">
        <v>14</v>
      </c>
      <c r="F116" s="292" t="s">
        <v>11</v>
      </c>
      <c r="G116" s="294" t="s">
        <v>12</v>
      </c>
      <c r="H116" s="295" t="s">
        <v>13</v>
      </c>
      <c r="I116" s="294" t="s">
        <v>14</v>
      </c>
      <c r="J116" s="294">
        <v>450</v>
      </c>
      <c r="K116" s="1540" t="e">
        <v>#VALUE!</v>
      </c>
      <c r="L116" s="294">
        <v>0</v>
      </c>
      <c r="M116" s="294">
        <v>0</v>
      </c>
      <c r="N116" s="294">
        <v>0</v>
      </c>
      <c r="O116" s="294">
        <v>0</v>
      </c>
      <c r="P116" s="294">
        <v>14</v>
      </c>
      <c r="Q116" s="294">
        <v>6300</v>
      </c>
      <c r="R116" s="294">
        <v>0</v>
      </c>
      <c r="S116" s="294">
        <v>0</v>
      </c>
      <c r="T116" s="294">
        <v>0</v>
      </c>
      <c r="U116" s="294">
        <v>0</v>
      </c>
      <c r="V116" s="294">
        <v>0</v>
      </c>
      <c r="W116" s="294">
        <v>0</v>
      </c>
      <c r="X116" s="294">
        <v>0</v>
      </c>
      <c r="Y116" s="294">
        <v>0</v>
      </c>
      <c r="Z116" s="294">
        <v>0</v>
      </c>
      <c r="AA116" s="294">
        <v>0</v>
      </c>
      <c r="AB116" s="294">
        <v>0</v>
      </c>
      <c r="AC116" s="294">
        <v>0</v>
      </c>
      <c r="AD116" s="294">
        <v>0</v>
      </c>
      <c r="AE116" s="294">
        <v>0</v>
      </c>
      <c r="AF116" s="294">
        <v>0</v>
      </c>
      <c r="AG116" s="294">
        <v>0</v>
      </c>
      <c r="AH116" s="294">
        <v>0</v>
      </c>
      <c r="AI116" s="294">
        <v>0</v>
      </c>
    </row>
    <row r="117" spans="1:35" ht="24">
      <c r="A117" s="290"/>
      <c r="B117" s="306">
        <v>21105</v>
      </c>
      <c r="C117" s="1148" t="s">
        <v>128</v>
      </c>
      <c r="D117" s="1150"/>
      <c r="E117" s="1146">
        <v>0</v>
      </c>
      <c r="F117" s="1150"/>
      <c r="G117" s="1150"/>
      <c r="H117" s="1150"/>
      <c r="I117" s="1150"/>
      <c r="J117" s="1150"/>
      <c r="K117" s="1543">
        <v>0</v>
      </c>
      <c r="L117" s="1150">
        <v>0</v>
      </c>
      <c r="M117" s="1150">
        <v>0</v>
      </c>
      <c r="N117" s="1150">
        <v>0</v>
      </c>
      <c r="O117" s="1150">
        <v>0</v>
      </c>
      <c r="P117" s="1150">
        <v>0</v>
      </c>
      <c r="Q117" s="1150">
        <v>0</v>
      </c>
      <c r="R117" s="1150">
        <v>0</v>
      </c>
      <c r="S117" s="1150">
        <v>0</v>
      </c>
      <c r="T117" s="1150">
        <v>0</v>
      </c>
      <c r="U117" s="1150">
        <v>0</v>
      </c>
      <c r="V117" s="1150">
        <v>0</v>
      </c>
      <c r="W117" s="1150">
        <v>0</v>
      </c>
      <c r="X117" s="1150">
        <v>0</v>
      </c>
      <c r="Y117" s="1150">
        <v>0</v>
      </c>
      <c r="Z117" s="1150">
        <v>0</v>
      </c>
      <c r="AA117" s="1150">
        <v>0</v>
      </c>
      <c r="AB117" s="1150">
        <v>0</v>
      </c>
      <c r="AC117" s="1150">
        <v>0</v>
      </c>
      <c r="AD117" s="1150">
        <v>0</v>
      </c>
      <c r="AE117" s="1150">
        <v>0</v>
      </c>
      <c r="AF117" s="1150">
        <v>0</v>
      </c>
      <c r="AG117" s="1150">
        <v>0</v>
      </c>
      <c r="AH117" s="1150">
        <v>0</v>
      </c>
      <c r="AI117" s="1150">
        <v>0</v>
      </c>
    </row>
    <row r="118" spans="1:35" ht="24">
      <c r="A118" s="290"/>
      <c r="B118" s="306">
        <v>21106</v>
      </c>
      <c r="C118" s="1148" t="s">
        <v>129</v>
      </c>
      <c r="D118" s="291"/>
      <c r="E118" s="1153">
        <v>19261</v>
      </c>
      <c r="F118" s="291"/>
      <c r="G118" s="291"/>
      <c r="H118" s="291"/>
      <c r="I118" s="291"/>
      <c r="J118" s="291"/>
      <c r="K118" s="1545">
        <v>540773</v>
      </c>
      <c r="L118" s="291">
        <v>900</v>
      </c>
      <c r="M118" s="291">
        <v>15333</v>
      </c>
      <c r="N118" s="291">
        <v>6288</v>
      </c>
      <c r="O118" s="291">
        <v>177275</v>
      </c>
      <c r="P118" s="291">
        <v>993</v>
      </c>
      <c r="Q118" s="291">
        <v>76125</v>
      </c>
      <c r="R118" s="291">
        <v>3308</v>
      </c>
      <c r="S118" s="291">
        <v>73953</v>
      </c>
      <c r="T118" s="291">
        <v>412</v>
      </c>
      <c r="U118" s="291">
        <v>14845</v>
      </c>
      <c r="V118" s="291">
        <v>412</v>
      </c>
      <c r="W118" s="291">
        <v>14845</v>
      </c>
      <c r="X118" s="291">
        <v>2732</v>
      </c>
      <c r="Y118" s="291">
        <v>60877</v>
      </c>
      <c r="Z118" s="291">
        <v>412</v>
      </c>
      <c r="AA118" s="291">
        <v>14845</v>
      </c>
      <c r="AB118" s="291">
        <v>412</v>
      </c>
      <c r="AC118" s="291">
        <v>14845</v>
      </c>
      <c r="AD118" s="291">
        <v>2571</v>
      </c>
      <c r="AE118" s="291">
        <v>48140</v>
      </c>
      <c r="AF118" s="291">
        <v>412</v>
      </c>
      <c r="AG118" s="291">
        <v>14845</v>
      </c>
      <c r="AH118" s="291">
        <v>412</v>
      </c>
      <c r="AI118" s="291">
        <v>14845</v>
      </c>
    </row>
    <row r="119" spans="1:35" ht="66">
      <c r="A119" s="290"/>
      <c r="B119" s="1150">
        <v>200</v>
      </c>
      <c r="C119" s="1342" t="s">
        <v>131</v>
      </c>
      <c r="D119" s="1352"/>
      <c r="E119" s="304">
        <v>4</v>
      </c>
      <c r="F119" s="292" t="s">
        <v>11</v>
      </c>
      <c r="G119" s="294" t="s">
        <v>12</v>
      </c>
      <c r="H119" s="295" t="s">
        <v>13</v>
      </c>
      <c r="I119" s="294" t="s">
        <v>14</v>
      </c>
      <c r="J119" s="294">
        <v>216</v>
      </c>
      <c r="K119" s="1540">
        <v>864</v>
      </c>
      <c r="L119" s="294">
        <v>0</v>
      </c>
      <c r="M119" s="294">
        <v>0</v>
      </c>
      <c r="N119" s="294">
        <v>0</v>
      </c>
      <c r="O119" s="294">
        <v>0</v>
      </c>
      <c r="P119" s="294">
        <v>0</v>
      </c>
      <c r="Q119" s="294">
        <v>0</v>
      </c>
      <c r="R119" s="294">
        <v>2</v>
      </c>
      <c r="S119" s="294">
        <v>432</v>
      </c>
      <c r="T119" s="294">
        <v>0</v>
      </c>
      <c r="U119" s="294">
        <v>0</v>
      </c>
      <c r="V119" s="294">
        <v>0</v>
      </c>
      <c r="W119" s="294">
        <v>0</v>
      </c>
      <c r="X119" s="294">
        <v>1</v>
      </c>
      <c r="Y119" s="294">
        <v>216</v>
      </c>
      <c r="Z119" s="294">
        <v>0</v>
      </c>
      <c r="AA119" s="294">
        <v>0</v>
      </c>
      <c r="AB119" s="294">
        <v>0</v>
      </c>
      <c r="AC119" s="294">
        <v>0</v>
      </c>
      <c r="AD119" s="294">
        <v>1</v>
      </c>
      <c r="AE119" s="294">
        <v>216</v>
      </c>
      <c r="AF119" s="294">
        <v>0</v>
      </c>
      <c r="AG119" s="294">
        <v>0</v>
      </c>
      <c r="AH119" s="294">
        <v>0</v>
      </c>
      <c r="AI119" s="294">
        <v>0</v>
      </c>
    </row>
    <row r="120" spans="1:35" ht="66">
      <c r="A120" s="290"/>
      <c r="B120" s="1150">
        <v>0.85839999999999994</v>
      </c>
      <c r="C120" s="298" t="s">
        <v>132</v>
      </c>
      <c r="D120" s="1352"/>
      <c r="E120" s="304">
        <v>488</v>
      </c>
      <c r="F120" s="1348" t="s">
        <v>11</v>
      </c>
      <c r="G120" s="294" t="s">
        <v>12</v>
      </c>
      <c r="H120" s="295" t="s">
        <v>13</v>
      </c>
      <c r="I120" s="294" t="s">
        <v>14</v>
      </c>
      <c r="J120" s="294">
        <v>1</v>
      </c>
      <c r="K120" s="1540">
        <v>488</v>
      </c>
      <c r="L120" s="294">
        <v>488</v>
      </c>
      <c r="M120" s="294">
        <v>488</v>
      </c>
      <c r="N120" s="294">
        <v>0</v>
      </c>
      <c r="O120" s="294">
        <v>0</v>
      </c>
      <c r="P120" s="294">
        <v>0</v>
      </c>
      <c r="Q120" s="294">
        <v>0</v>
      </c>
      <c r="R120" s="294">
        <v>0</v>
      </c>
      <c r="S120" s="294">
        <v>0</v>
      </c>
      <c r="T120" s="294">
        <v>0</v>
      </c>
      <c r="U120" s="294">
        <v>0</v>
      </c>
      <c r="V120" s="294">
        <v>0</v>
      </c>
      <c r="W120" s="294">
        <v>0</v>
      </c>
      <c r="X120" s="294">
        <v>0</v>
      </c>
      <c r="Y120" s="294">
        <v>0</v>
      </c>
      <c r="Z120" s="294">
        <v>0</v>
      </c>
      <c r="AA120" s="294">
        <v>0</v>
      </c>
      <c r="AB120" s="294">
        <v>0</v>
      </c>
      <c r="AC120" s="294">
        <v>0</v>
      </c>
      <c r="AD120" s="294">
        <v>0</v>
      </c>
      <c r="AE120" s="294">
        <v>0</v>
      </c>
      <c r="AF120" s="294">
        <v>0</v>
      </c>
      <c r="AG120" s="294">
        <v>0</v>
      </c>
      <c r="AH120" s="294">
        <v>0</v>
      </c>
      <c r="AI120" s="294">
        <v>0</v>
      </c>
    </row>
    <row r="121" spans="1:35" ht="66">
      <c r="A121" s="290"/>
      <c r="B121" s="1150">
        <v>8.6999999999999993</v>
      </c>
      <c r="C121" s="1342" t="s">
        <v>134</v>
      </c>
      <c r="D121" s="1352"/>
      <c r="E121" s="304">
        <v>0</v>
      </c>
      <c r="F121" s="292" t="s">
        <v>11</v>
      </c>
      <c r="G121" s="294" t="s">
        <v>12</v>
      </c>
      <c r="H121" s="295" t="s">
        <v>13</v>
      </c>
      <c r="I121" s="294" t="s">
        <v>14</v>
      </c>
      <c r="J121" s="294">
        <v>10</v>
      </c>
      <c r="K121" s="1540">
        <v>0</v>
      </c>
      <c r="L121" s="294">
        <v>0</v>
      </c>
      <c r="M121" s="294">
        <v>0</v>
      </c>
      <c r="N121" s="294">
        <v>0</v>
      </c>
      <c r="O121" s="294">
        <v>0</v>
      </c>
      <c r="P121" s="294">
        <v>0</v>
      </c>
      <c r="Q121" s="294">
        <v>0</v>
      </c>
      <c r="R121" s="294">
        <v>0</v>
      </c>
      <c r="S121" s="294">
        <v>0</v>
      </c>
      <c r="T121" s="294">
        <v>0</v>
      </c>
      <c r="U121" s="294">
        <v>0</v>
      </c>
      <c r="V121" s="294">
        <v>0</v>
      </c>
      <c r="W121" s="294">
        <v>0</v>
      </c>
      <c r="X121" s="294">
        <v>0</v>
      </c>
      <c r="Y121" s="294">
        <v>0</v>
      </c>
      <c r="Z121" s="294">
        <v>0</v>
      </c>
      <c r="AA121" s="294">
        <v>0</v>
      </c>
      <c r="AB121" s="294">
        <v>0</v>
      </c>
      <c r="AC121" s="294">
        <v>0</v>
      </c>
      <c r="AD121" s="294">
        <v>0</v>
      </c>
      <c r="AE121" s="294">
        <v>0</v>
      </c>
      <c r="AF121" s="294">
        <v>0</v>
      </c>
      <c r="AG121" s="294">
        <v>0</v>
      </c>
      <c r="AH121" s="294">
        <v>0</v>
      </c>
      <c r="AI121" s="294">
        <v>0</v>
      </c>
    </row>
    <row r="122" spans="1:35" ht="66">
      <c r="A122" s="290"/>
      <c r="B122" s="1150">
        <v>70</v>
      </c>
      <c r="C122" s="1342" t="s">
        <v>135</v>
      </c>
      <c r="D122" s="1352"/>
      <c r="E122" s="304">
        <v>12</v>
      </c>
      <c r="F122" s="292" t="s">
        <v>26</v>
      </c>
      <c r="G122" s="294" t="s">
        <v>12</v>
      </c>
      <c r="H122" s="295" t="s">
        <v>13</v>
      </c>
      <c r="I122" s="294" t="s">
        <v>14</v>
      </c>
      <c r="J122" s="294">
        <v>75</v>
      </c>
      <c r="K122" s="1540">
        <v>900</v>
      </c>
      <c r="L122" s="294">
        <v>0</v>
      </c>
      <c r="M122" s="294">
        <v>0</v>
      </c>
      <c r="N122" s="294">
        <v>0</v>
      </c>
      <c r="O122" s="294">
        <v>0</v>
      </c>
      <c r="P122" s="294">
        <v>12</v>
      </c>
      <c r="Q122" s="294">
        <v>900</v>
      </c>
      <c r="R122" s="294">
        <v>0</v>
      </c>
      <c r="S122" s="294">
        <v>0</v>
      </c>
      <c r="T122" s="294">
        <v>0</v>
      </c>
      <c r="U122" s="294">
        <v>0</v>
      </c>
      <c r="V122" s="294">
        <v>0</v>
      </c>
      <c r="W122" s="294">
        <v>0</v>
      </c>
      <c r="X122" s="294">
        <v>0</v>
      </c>
      <c r="Y122" s="294">
        <v>0</v>
      </c>
      <c r="Z122" s="294">
        <v>0</v>
      </c>
      <c r="AA122" s="294">
        <v>0</v>
      </c>
      <c r="AB122" s="294">
        <v>0</v>
      </c>
      <c r="AC122" s="294">
        <v>0</v>
      </c>
      <c r="AD122" s="294">
        <v>0</v>
      </c>
      <c r="AE122" s="294">
        <v>0</v>
      </c>
      <c r="AF122" s="294">
        <v>0</v>
      </c>
      <c r="AG122" s="294">
        <v>0</v>
      </c>
      <c r="AH122" s="294">
        <v>0</v>
      </c>
      <c r="AI122" s="294">
        <v>0</v>
      </c>
    </row>
    <row r="123" spans="1:35" ht="66">
      <c r="A123" s="290"/>
      <c r="B123" s="1150">
        <v>81</v>
      </c>
      <c r="C123" s="1342" t="s">
        <v>136</v>
      </c>
      <c r="D123" s="1352"/>
      <c r="E123" s="304">
        <v>12</v>
      </c>
      <c r="F123" s="292" t="s">
        <v>111</v>
      </c>
      <c r="G123" s="294" t="s">
        <v>12</v>
      </c>
      <c r="H123" s="295" t="s">
        <v>13</v>
      </c>
      <c r="I123" s="294" t="s">
        <v>14</v>
      </c>
      <c r="J123" s="294">
        <v>88</v>
      </c>
      <c r="K123" s="1540">
        <v>144000</v>
      </c>
      <c r="L123" s="294">
        <v>1</v>
      </c>
      <c r="M123" s="294">
        <v>12000</v>
      </c>
      <c r="N123" s="294">
        <v>1</v>
      </c>
      <c r="O123" s="294">
        <v>12000</v>
      </c>
      <c r="P123" s="294">
        <v>1</v>
      </c>
      <c r="Q123" s="294">
        <v>12000</v>
      </c>
      <c r="R123" s="294">
        <v>1</v>
      </c>
      <c r="S123" s="294">
        <v>12000</v>
      </c>
      <c r="T123" s="294">
        <v>1</v>
      </c>
      <c r="U123" s="294">
        <v>12000</v>
      </c>
      <c r="V123" s="294">
        <v>1</v>
      </c>
      <c r="W123" s="294">
        <v>12000</v>
      </c>
      <c r="X123" s="294">
        <v>1</v>
      </c>
      <c r="Y123" s="294">
        <v>12000</v>
      </c>
      <c r="Z123" s="294">
        <v>1</v>
      </c>
      <c r="AA123" s="294">
        <v>12000</v>
      </c>
      <c r="AB123" s="294">
        <v>1</v>
      </c>
      <c r="AC123" s="294">
        <v>12000</v>
      </c>
      <c r="AD123" s="294">
        <v>1</v>
      </c>
      <c r="AE123" s="294">
        <v>12000</v>
      </c>
      <c r="AF123" s="294">
        <v>1</v>
      </c>
      <c r="AG123" s="294">
        <v>12000</v>
      </c>
      <c r="AH123" s="294">
        <v>1</v>
      </c>
      <c r="AI123" s="294">
        <v>12000</v>
      </c>
    </row>
    <row r="124" spans="1:35" ht="66">
      <c r="A124" s="290"/>
      <c r="B124" s="1150">
        <v>81</v>
      </c>
      <c r="C124" s="1342" t="s">
        <v>137</v>
      </c>
      <c r="D124" s="1352"/>
      <c r="E124" s="304">
        <v>25</v>
      </c>
      <c r="F124" s="292" t="s">
        <v>111</v>
      </c>
      <c r="G124" s="294" t="s">
        <v>12</v>
      </c>
      <c r="H124" s="295" t="s">
        <v>13</v>
      </c>
      <c r="I124" s="294" t="s">
        <v>14</v>
      </c>
      <c r="J124" s="294">
        <v>88</v>
      </c>
      <c r="K124" s="1540">
        <v>2200</v>
      </c>
      <c r="L124" s="294">
        <v>0</v>
      </c>
      <c r="M124" s="294">
        <v>0</v>
      </c>
      <c r="N124" s="294">
        <v>0</v>
      </c>
      <c r="O124" s="294">
        <v>0</v>
      </c>
      <c r="P124" s="294">
        <v>25</v>
      </c>
      <c r="Q124" s="294">
        <v>2200</v>
      </c>
      <c r="R124" s="294">
        <v>0</v>
      </c>
      <c r="S124" s="294">
        <v>0</v>
      </c>
      <c r="T124" s="294">
        <v>0</v>
      </c>
      <c r="U124" s="294">
        <v>0</v>
      </c>
      <c r="V124" s="294">
        <v>0</v>
      </c>
      <c r="W124" s="294">
        <v>0</v>
      </c>
      <c r="X124" s="294">
        <v>0</v>
      </c>
      <c r="Y124" s="294">
        <v>0</v>
      </c>
      <c r="Z124" s="294">
        <v>0</v>
      </c>
      <c r="AA124" s="294">
        <v>0</v>
      </c>
      <c r="AB124" s="294">
        <v>0</v>
      </c>
      <c r="AC124" s="294">
        <v>0</v>
      </c>
      <c r="AD124" s="294">
        <v>0</v>
      </c>
      <c r="AE124" s="294">
        <v>0</v>
      </c>
      <c r="AF124" s="294">
        <v>0</v>
      </c>
      <c r="AG124" s="294">
        <v>0</v>
      </c>
      <c r="AH124" s="294">
        <v>0</v>
      </c>
      <c r="AI124" s="294">
        <v>0</v>
      </c>
    </row>
    <row r="125" spans="1:35" ht="66">
      <c r="A125" s="290"/>
      <c r="B125" s="1150">
        <v>56.839999999999996</v>
      </c>
      <c r="C125" s="298" t="s">
        <v>138</v>
      </c>
      <c r="D125" s="1352"/>
      <c r="E125" s="304">
        <v>34</v>
      </c>
      <c r="F125" s="292" t="s">
        <v>11</v>
      </c>
      <c r="G125" s="294" t="s">
        <v>12</v>
      </c>
      <c r="H125" s="295" t="s">
        <v>13</v>
      </c>
      <c r="I125" s="294" t="s">
        <v>14</v>
      </c>
      <c r="J125" s="294">
        <v>62</v>
      </c>
      <c r="K125" s="1540">
        <v>2108</v>
      </c>
      <c r="L125" s="294">
        <v>0</v>
      </c>
      <c r="M125" s="294">
        <v>0</v>
      </c>
      <c r="N125" s="294">
        <v>0</v>
      </c>
      <c r="O125" s="294">
        <v>0</v>
      </c>
      <c r="P125" s="294">
        <v>0</v>
      </c>
      <c r="Q125" s="294">
        <v>0</v>
      </c>
      <c r="R125" s="294">
        <v>21</v>
      </c>
      <c r="S125" s="294">
        <v>1302</v>
      </c>
      <c r="T125" s="294">
        <v>0</v>
      </c>
      <c r="U125" s="294">
        <v>0</v>
      </c>
      <c r="V125" s="294">
        <v>0</v>
      </c>
      <c r="W125" s="294">
        <v>0</v>
      </c>
      <c r="X125" s="294">
        <v>9</v>
      </c>
      <c r="Y125" s="294">
        <v>558</v>
      </c>
      <c r="Z125" s="294">
        <v>0</v>
      </c>
      <c r="AA125" s="294">
        <v>0</v>
      </c>
      <c r="AB125" s="294">
        <v>0</v>
      </c>
      <c r="AC125" s="294">
        <v>0</v>
      </c>
      <c r="AD125" s="294">
        <v>4</v>
      </c>
      <c r="AE125" s="294">
        <v>248</v>
      </c>
      <c r="AF125" s="294">
        <v>0</v>
      </c>
      <c r="AG125" s="294">
        <v>0</v>
      </c>
      <c r="AH125" s="294">
        <v>0</v>
      </c>
      <c r="AI125" s="294">
        <v>0</v>
      </c>
    </row>
    <row r="126" spans="1:35" ht="66">
      <c r="A126" s="290"/>
      <c r="B126" s="1150">
        <v>91.64</v>
      </c>
      <c r="C126" s="298" t="s">
        <v>139</v>
      </c>
      <c r="D126" s="1352"/>
      <c r="E126" s="304">
        <v>34</v>
      </c>
      <c r="F126" s="292" t="s">
        <v>11</v>
      </c>
      <c r="G126" s="294" t="s">
        <v>12</v>
      </c>
      <c r="H126" s="295" t="s">
        <v>13</v>
      </c>
      <c r="I126" s="294" t="s">
        <v>14</v>
      </c>
      <c r="J126" s="294">
        <v>99</v>
      </c>
      <c r="K126" s="1540">
        <v>3366</v>
      </c>
      <c r="L126" s="294">
        <v>0</v>
      </c>
      <c r="M126" s="294">
        <v>0</v>
      </c>
      <c r="N126" s="294">
        <v>0</v>
      </c>
      <c r="O126" s="294">
        <v>0</v>
      </c>
      <c r="P126" s="294">
        <v>0</v>
      </c>
      <c r="Q126" s="294">
        <v>0</v>
      </c>
      <c r="R126" s="294">
        <v>21</v>
      </c>
      <c r="S126" s="294">
        <v>2079</v>
      </c>
      <c r="T126" s="294">
        <v>0</v>
      </c>
      <c r="U126" s="294">
        <v>0</v>
      </c>
      <c r="V126" s="294">
        <v>0</v>
      </c>
      <c r="W126" s="294">
        <v>0</v>
      </c>
      <c r="X126" s="294">
        <v>9</v>
      </c>
      <c r="Y126" s="294">
        <v>891</v>
      </c>
      <c r="Z126" s="294">
        <v>0</v>
      </c>
      <c r="AA126" s="294">
        <v>0</v>
      </c>
      <c r="AB126" s="294">
        <v>0</v>
      </c>
      <c r="AC126" s="294">
        <v>0</v>
      </c>
      <c r="AD126" s="294">
        <v>4</v>
      </c>
      <c r="AE126" s="294">
        <v>396</v>
      </c>
      <c r="AF126" s="294">
        <v>0</v>
      </c>
      <c r="AG126" s="294">
        <v>0</v>
      </c>
      <c r="AH126" s="294">
        <v>0</v>
      </c>
      <c r="AI126" s="294">
        <v>0</v>
      </c>
    </row>
    <row r="127" spans="1:35" ht="66">
      <c r="A127" s="290"/>
      <c r="B127" s="1150"/>
      <c r="C127" s="298" t="s">
        <v>140</v>
      </c>
      <c r="D127" s="1352"/>
      <c r="E127" s="304">
        <v>37</v>
      </c>
      <c r="F127" s="292" t="s">
        <v>141</v>
      </c>
      <c r="G127" s="294" t="s">
        <v>12</v>
      </c>
      <c r="H127" s="295" t="s">
        <v>13</v>
      </c>
      <c r="I127" s="294" t="s">
        <v>14</v>
      </c>
      <c r="J127" s="294">
        <v>3595</v>
      </c>
      <c r="K127" s="1540">
        <v>133015</v>
      </c>
      <c r="L127" s="294">
        <v>0</v>
      </c>
      <c r="M127" s="294">
        <v>0</v>
      </c>
      <c r="N127" s="294">
        <v>30</v>
      </c>
      <c r="O127" s="294">
        <v>107850</v>
      </c>
      <c r="P127" s="294">
        <v>1</v>
      </c>
      <c r="Q127" s="294">
        <v>3595</v>
      </c>
      <c r="R127" s="294">
        <v>2</v>
      </c>
      <c r="S127" s="294">
        <v>7190</v>
      </c>
      <c r="T127" s="294">
        <v>0</v>
      </c>
      <c r="U127" s="294">
        <v>0</v>
      </c>
      <c r="V127" s="294">
        <v>0</v>
      </c>
      <c r="W127" s="294">
        <v>0</v>
      </c>
      <c r="X127" s="294">
        <v>2</v>
      </c>
      <c r="Y127" s="294">
        <v>7190</v>
      </c>
      <c r="Z127" s="294">
        <v>0</v>
      </c>
      <c r="AA127" s="294">
        <v>0</v>
      </c>
      <c r="AB127" s="294">
        <v>0</v>
      </c>
      <c r="AC127" s="294">
        <v>0</v>
      </c>
      <c r="AD127" s="294">
        <v>2</v>
      </c>
      <c r="AE127" s="294">
        <v>7190</v>
      </c>
      <c r="AF127" s="294">
        <v>0</v>
      </c>
      <c r="AG127" s="294">
        <v>0</v>
      </c>
      <c r="AH127" s="294">
        <v>0</v>
      </c>
      <c r="AI127" s="294">
        <v>0</v>
      </c>
    </row>
    <row r="128" spans="1:35" ht="66">
      <c r="A128" s="290"/>
      <c r="B128" s="1150"/>
      <c r="C128" s="298" t="s">
        <v>142</v>
      </c>
      <c r="D128" s="1352"/>
      <c r="E128" s="304">
        <v>8</v>
      </c>
      <c r="F128" s="292" t="s">
        <v>141</v>
      </c>
      <c r="G128" s="294" t="s">
        <v>12</v>
      </c>
      <c r="H128" s="295" t="s">
        <v>13</v>
      </c>
      <c r="I128" s="294" t="s">
        <v>14</v>
      </c>
      <c r="J128" s="294">
        <v>4430</v>
      </c>
      <c r="K128" s="1540">
        <v>35440</v>
      </c>
      <c r="L128" s="294">
        <v>0</v>
      </c>
      <c r="M128" s="294">
        <v>0</v>
      </c>
      <c r="N128" s="294">
        <v>1</v>
      </c>
      <c r="O128" s="294">
        <v>4430</v>
      </c>
      <c r="P128" s="294">
        <v>1</v>
      </c>
      <c r="Q128" s="294">
        <v>4430</v>
      </c>
      <c r="R128" s="294">
        <v>2</v>
      </c>
      <c r="S128" s="294">
        <v>8860</v>
      </c>
      <c r="T128" s="294">
        <v>0</v>
      </c>
      <c r="U128" s="294">
        <v>0</v>
      </c>
      <c r="V128" s="294">
        <v>0</v>
      </c>
      <c r="W128" s="294">
        <v>0</v>
      </c>
      <c r="X128" s="294">
        <v>2</v>
      </c>
      <c r="Y128" s="294">
        <v>8860</v>
      </c>
      <c r="Z128" s="294">
        <v>0</v>
      </c>
      <c r="AA128" s="294">
        <v>0</v>
      </c>
      <c r="AB128" s="294">
        <v>0</v>
      </c>
      <c r="AC128" s="294">
        <v>0</v>
      </c>
      <c r="AD128" s="294">
        <v>2</v>
      </c>
      <c r="AE128" s="294">
        <v>8860</v>
      </c>
      <c r="AF128" s="294">
        <v>0</v>
      </c>
      <c r="AG128" s="294">
        <v>0</v>
      </c>
      <c r="AH128" s="294">
        <v>0</v>
      </c>
      <c r="AI128" s="294">
        <v>0</v>
      </c>
    </row>
    <row r="129" spans="1:76" ht="66">
      <c r="A129" s="290"/>
      <c r="B129" s="1150">
        <v>57.62</v>
      </c>
      <c r="C129" s="298" t="s">
        <v>143</v>
      </c>
      <c r="D129" s="1352"/>
      <c r="E129" s="304">
        <v>21</v>
      </c>
      <c r="F129" s="1348" t="s">
        <v>11</v>
      </c>
      <c r="G129" s="294" t="s">
        <v>12</v>
      </c>
      <c r="H129" s="295" t="s">
        <v>13</v>
      </c>
      <c r="I129" s="294" t="s">
        <v>14</v>
      </c>
      <c r="J129" s="294">
        <v>63</v>
      </c>
      <c r="K129" s="1540">
        <v>1323</v>
      </c>
      <c r="L129" s="294">
        <v>0</v>
      </c>
      <c r="M129" s="294">
        <v>0</v>
      </c>
      <c r="N129" s="294">
        <v>0</v>
      </c>
      <c r="O129" s="294">
        <v>0</v>
      </c>
      <c r="P129" s="294">
        <v>0</v>
      </c>
      <c r="Q129" s="294">
        <v>0</v>
      </c>
      <c r="R129" s="294">
        <v>12</v>
      </c>
      <c r="S129" s="294">
        <v>756</v>
      </c>
      <c r="T129" s="294">
        <v>0</v>
      </c>
      <c r="U129" s="294">
        <v>0</v>
      </c>
      <c r="V129" s="294">
        <v>0</v>
      </c>
      <c r="W129" s="294">
        <v>0</v>
      </c>
      <c r="X129" s="294">
        <v>4</v>
      </c>
      <c r="Y129" s="294">
        <v>252</v>
      </c>
      <c r="Z129" s="294">
        <v>0</v>
      </c>
      <c r="AA129" s="294">
        <v>0</v>
      </c>
      <c r="AB129" s="294">
        <v>0</v>
      </c>
      <c r="AC129" s="294">
        <v>0</v>
      </c>
      <c r="AD129" s="294">
        <v>5</v>
      </c>
      <c r="AE129" s="294">
        <v>315</v>
      </c>
      <c r="AF129" s="294">
        <v>0</v>
      </c>
      <c r="AG129" s="294">
        <v>0</v>
      </c>
      <c r="AH129" s="294">
        <v>0</v>
      </c>
      <c r="AI129" s="294">
        <v>0</v>
      </c>
    </row>
    <row r="130" spans="1:76" ht="66">
      <c r="A130" s="290"/>
      <c r="B130" s="1150">
        <v>98.6</v>
      </c>
      <c r="C130" s="298" t="s">
        <v>144</v>
      </c>
      <c r="D130" s="1352"/>
      <c r="E130" s="304">
        <v>21</v>
      </c>
      <c r="F130" s="1348" t="s">
        <v>11</v>
      </c>
      <c r="G130" s="294" t="s">
        <v>12</v>
      </c>
      <c r="H130" s="295" t="s">
        <v>13</v>
      </c>
      <c r="I130" s="294" t="s">
        <v>14</v>
      </c>
      <c r="J130" s="294">
        <v>107</v>
      </c>
      <c r="K130" s="1540">
        <v>2247</v>
      </c>
      <c r="L130" s="294">
        <v>0</v>
      </c>
      <c r="M130" s="294">
        <v>0</v>
      </c>
      <c r="N130" s="294">
        <v>0</v>
      </c>
      <c r="O130" s="294">
        <v>0</v>
      </c>
      <c r="P130" s="294">
        <v>0</v>
      </c>
      <c r="Q130" s="294">
        <v>0</v>
      </c>
      <c r="R130" s="294">
        <v>12</v>
      </c>
      <c r="S130" s="294">
        <v>1284</v>
      </c>
      <c r="T130" s="294">
        <v>0</v>
      </c>
      <c r="U130" s="294">
        <v>0</v>
      </c>
      <c r="V130" s="294">
        <v>0</v>
      </c>
      <c r="W130" s="294">
        <v>0</v>
      </c>
      <c r="X130" s="294">
        <v>4</v>
      </c>
      <c r="Y130" s="294">
        <v>428</v>
      </c>
      <c r="Z130" s="294">
        <v>0</v>
      </c>
      <c r="AA130" s="294">
        <v>0</v>
      </c>
      <c r="AB130" s="294">
        <v>0</v>
      </c>
      <c r="AC130" s="294">
        <v>0</v>
      </c>
      <c r="AD130" s="294">
        <v>5</v>
      </c>
      <c r="AE130" s="294">
        <v>535</v>
      </c>
      <c r="AF130" s="294">
        <v>0</v>
      </c>
      <c r="AG130" s="294">
        <v>0</v>
      </c>
      <c r="AH130" s="294">
        <v>0</v>
      </c>
      <c r="AI130" s="294">
        <v>0</v>
      </c>
    </row>
    <row r="131" spans="1:76" s="319" customFormat="1" ht="66" outlineLevel="4">
      <c r="A131" s="290"/>
      <c r="B131" s="1150">
        <v>42.83</v>
      </c>
      <c r="C131" s="298" t="s">
        <v>145</v>
      </c>
      <c r="D131" s="1352"/>
      <c r="E131" s="304">
        <v>21</v>
      </c>
      <c r="F131" s="1348" t="s">
        <v>11</v>
      </c>
      <c r="G131" s="294" t="s">
        <v>12</v>
      </c>
      <c r="H131" s="295" t="s">
        <v>13</v>
      </c>
      <c r="I131" s="294" t="s">
        <v>14</v>
      </c>
      <c r="J131" s="294">
        <v>47</v>
      </c>
      <c r="K131" s="1540">
        <v>987</v>
      </c>
      <c r="L131" s="294">
        <v>0</v>
      </c>
      <c r="M131" s="294">
        <v>0</v>
      </c>
      <c r="N131" s="294">
        <v>0</v>
      </c>
      <c r="O131" s="294">
        <v>0</v>
      </c>
      <c r="P131" s="294">
        <v>0</v>
      </c>
      <c r="Q131" s="294">
        <v>0</v>
      </c>
      <c r="R131" s="294">
        <v>12</v>
      </c>
      <c r="S131" s="294">
        <v>564</v>
      </c>
      <c r="T131" s="294">
        <v>0</v>
      </c>
      <c r="U131" s="294">
        <v>0</v>
      </c>
      <c r="V131" s="294">
        <v>0</v>
      </c>
      <c r="W131" s="294">
        <v>0</v>
      </c>
      <c r="X131" s="294">
        <v>4</v>
      </c>
      <c r="Y131" s="294">
        <v>188</v>
      </c>
      <c r="Z131" s="294">
        <v>0</v>
      </c>
      <c r="AA131" s="294">
        <v>0</v>
      </c>
      <c r="AB131" s="294">
        <v>0</v>
      </c>
      <c r="AC131" s="294">
        <v>0</v>
      </c>
      <c r="AD131" s="294">
        <v>5</v>
      </c>
      <c r="AE131" s="294">
        <v>235</v>
      </c>
      <c r="AF131" s="294">
        <v>0</v>
      </c>
      <c r="AG131" s="294">
        <v>0</v>
      </c>
      <c r="AH131" s="294">
        <v>0</v>
      </c>
      <c r="AI131" s="294">
        <v>0</v>
      </c>
    </row>
    <row r="132" spans="1:76" ht="66">
      <c r="A132" s="290"/>
      <c r="B132" s="1150">
        <v>14.349199999999998</v>
      </c>
      <c r="C132" s="298" t="s">
        <v>146</v>
      </c>
      <c r="D132" s="1352"/>
      <c r="E132" s="304">
        <v>0</v>
      </c>
      <c r="F132" s="1348" t="s">
        <v>22</v>
      </c>
      <c r="G132" s="294" t="s">
        <v>12</v>
      </c>
      <c r="H132" s="295" t="s">
        <v>13</v>
      </c>
      <c r="I132" s="294" t="s">
        <v>14</v>
      </c>
      <c r="J132" s="294">
        <v>16</v>
      </c>
      <c r="K132" s="1540">
        <v>0</v>
      </c>
      <c r="L132" s="294">
        <v>0</v>
      </c>
      <c r="M132" s="294">
        <v>0</v>
      </c>
      <c r="N132" s="294">
        <v>0</v>
      </c>
      <c r="O132" s="294">
        <v>0</v>
      </c>
      <c r="P132" s="294">
        <v>0</v>
      </c>
      <c r="Q132" s="294">
        <v>0</v>
      </c>
      <c r="R132" s="294">
        <v>0</v>
      </c>
      <c r="S132" s="294">
        <v>0</v>
      </c>
      <c r="T132" s="294">
        <v>0</v>
      </c>
      <c r="U132" s="294">
        <v>0</v>
      </c>
      <c r="V132" s="294">
        <v>0</v>
      </c>
      <c r="W132" s="294">
        <v>0</v>
      </c>
      <c r="X132" s="294">
        <v>0</v>
      </c>
      <c r="Y132" s="294">
        <v>0</v>
      </c>
      <c r="Z132" s="294">
        <v>0</v>
      </c>
      <c r="AA132" s="294">
        <v>0</v>
      </c>
      <c r="AB132" s="294">
        <v>0</v>
      </c>
      <c r="AC132" s="294">
        <v>0</v>
      </c>
      <c r="AD132" s="294">
        <v>0</v>
      </c>
      <c r="AE132" s="294">
        <v>0</v>
      </c>
      <c r="AF132" s="294">
        <v>0</v>
      </c>
      <c r="AG132" s="294">
        <v>0</v>
      </c>
      <c r="AH132" s="294">
        <v>0</v>
      </c>
      <c r="AI132" s="294">
        <v>0</v>
      </c>
    </row>
    <row r="133" spans="1:76" ht="66">
      <c r="A133" s="290"/>
      <c r="B133" s="1150">
        <v>2.4011999999999998</v>
      </c>
      <c r="C133" s="298" t="s">
        <v>147</v>
      </c>
      <c r="D133" s="1352"/>
      <c r="E133" s="304">
        <v>2</v>
      </c>
      <c r="F133" s="1348" t="s">
        <v>22</v>
      </c>
      <c r="G133" s="294" t="s">
        <v>12</v>
      </c>
      <c r="H133" s="295" t="s">
        <v>13</v>
      </c>
      <c r="I133" s="294" t="s">
        <v>14</v>
      </c>
      <c r="J133" s="294">
        <v>3</v>
      </c>
      <c r="K133" s="1540">
        <v>6</v>
      </c>
      <c r="L133" s="294">
        <v>0</v>
      </c>
      <c r="M133" s="294">
        <v>0</v>
      </c>
      <c r="N133" s="294">
        <v>0</v>
      </c>
      <c r="O133" s="294">
        <v>0</v>
      </c>
      <c r="P133" s="294">
        <v>0</v>
      </c>
      <c r="Q133" s="294">
        <v>0</v>
      </c>
      <c r="R133" s="294">
        <v>1</v>
      </c>
      <c r="S133" s="294">
        <v>3</v>
      </c>
      <c r="T133" s="294">
        <v>0</v>
      </c>
      <c r="U133" s="294">
        <v>0</v>
      </c>
      <c r="V133" s="294">
        <v>0</v>
      </c>
      <c r="W133" s="294">
        <v>0</v>
      </c>
      <c r="X133" s="294">
        <v>1</v>
      </c>
      <c r="Y133" s="294">
        <v>3</v>
      </c>
      <c r="Z133" s="294">
        <v>0</v>
      </c>
      <c r="AA133" s="294">
        <v>0</v>
      </c>
      <c r="AB133" s="294">
        <v>0</v>
      </c>
      <c r="AC133" s="294">
        <v>0</v>
      </c>
      <c r="AD133" s="294">
        <v>0</v>
      </c>
      <c r="AE133" s="294">
        <v>0</v>
      </c>
      <c r="AF133" s="294">
        <v>0</v>
      </c>
      <c r="AG133" s="294">
        <v>0</v>
      </c>
      <c r="AH133" s="294">
        <v>0</v>
      </c>
      <c r="AI133" s="294">
        <v>0</v>
      </c>
    </row>
    <row r="134" spans="1:76" ht="66">
      <c r="A134" s="290"/>
      <c r="B134" s="1150">
        <v>244.59</v>
      </c>
      <c r="C134" s="1342" t="s">
        <v>148</v>
      </c>
      <c r="D134" s="1352"/>
      <c r="E134" s="304">
        <v>7</v>
      </c>
      <c r="F134" s="292" t="s">
        <v>149</v>
      </c>
      <c r="G134" s="294" t="s">
        <v>12</v>
      </c>
      <c r="H134" s="295" t="s">
        <v>13</v>
      </c>
      <c r="I134" s="294" t="s">
        <v>14</v>
      </c>
      <c r="J134" s="294">
        <v>265</v>
      </c>
      <c r="K134" s="1540">
        <v>1855</v>
      </c>
      <c r="L134" s="294">
        <v>0</v>
      </c>
      <c r="M134" s="294">
        <v>0</v>
      </c>
      <c r="N134" s="294">
        <v>0</v>
      </c>
      <c r="O134" s="294">
        <v>0</v>
      </c>
      <c r="P134" s="294">
        <v>7</v>
      </c>
      <c r="Q134" s="294">
        <v>1855</v>
      </c>
      <c r="R134" s="294">
        <v>0</v>
      </c>
      <c r="S134" s="294">
        <v>0</v>
      </c>
      <c r="T134" s="294">
        <v>0</v>
      </c>
      <c r="U134" s="294">
        <v>0</v>
      </c>
      <c r="V134" s="294">
        <v>0</v>
      </c>
      <c r="W134" s="294">
        <v>0</v>
      </c>
      <c r="X134" s="294">
        <v>0</v>
      </c>
      <c r="Y134" s="294">
        <v>0</v>
      </c>
      <c r="Z134" s="294">
        <v>0</v>
      </c>
      <c r="AA134" s="294">
        <v>0</v>
      </c>
      <c r="AB134" s="294">
        <v>0</v>
      </c>
      <c r="AC134" s="294">
        <v>0</v>
      </c>
      <c r="AD134" s="294">
        <v>0</v>
      </c>
      <c r="AE134" s="294">
        <v>0</v>
      </c>
      <c r="AF134" s="294">
        <v>0</v>
      </c>
      <c r="AG134" s="294">
        <v>0</v>
      </c>
      <c r="AH134" s="294">
        <v>0</v>
      </c>
      <c r="AI134" s="294">
        <v>0</v>
      </c>
    </row>
    <row r="135" spans="1:76" ht="66">
      <c r="A135" s="290"/>
      <c r="B135" s="1150">
        <v>82.36</v>
      </c>
      <c r="C135" s="1342" t="s">
        <v>150</v>
      </c>
      <c r="D135" s="1352"/>
      <c r="E135" s="304">
        <v>0</v>
      </c>
      <c r="F135" s="292" t="s">
        <v>22</v>
      </c>
      <c r="G135" s="294" t="s">
        <v>12</v>
      </c>
      <c r="H135" s="295" t="s">
        <v>13</v>
      </c>
      <c r="I135" s="294" t="s">
        <v>14</v>
      </c>
      <c r="J135" s="294">
        <v>89</v>
      </c>
      <c r="K135" s="1540">
        <v>0</v>
      </c>
      <c r="L135" s="294">
        <v>0</v>
      </c>
      <c r="M135" s="294">
        <v>0</v>
      </c>
      <c r="N135" s="294">
        <v>0</v>
      </c>
      <c r="O135" s="294">
        <v>0</v>
      </c>
      <c r="P135" s="294">
        <v>0</v>
      </c>
      <c r="Q135" s="294">
        <v>0</v>
      </c>
      <c r="R135" s="294">
        <v>0</v>
      </c>
      <c r="S135" s="294">
        <v>0</v>
      </c>
      <c r="T135" s="294">
        <v>0</v>
      </c>
      <c r="U135" s="294">
        <v>0</v>
      </c>
      <c r="V135" s="294">
        <v>0</v>
      </c>
      <c r="W135" s="294">
        <v>0</v>
      </c>
      <c r="X135" s="294">
        <v>0</v>
      </c>
      <c r="Y135" s="294">
        <v>0</v>
      </c>
      <c r="Z135" s="294">
        <v>0</v>
      </c>
      <c r="AA135" s="294">
        <v>0</v>
      </c>
      <c r="AB135" s="294">
        <v>0</v>
      </c>
      <c r="AC135" s="294">
        <v>0</v>
      </c>
      <c r="AD135" s="294">
        <v>0</v>
      </c>
      <c r="AE135" s="294">
        <v>0</v>
      </c>
      <c r="AF135" s="294">
        <v>0</v>
      </c>
      <c r="AG135" s="294">
        <v>0</v>
      </c>
      <c r="AH135" s="294">
        <v>0</v>
      </c>
      <c r="AI135" s="294">
        <v>0</v>
      </c>
    </row>
    <row r="136" spans="1:76" ht="66">
      <c r="A136" s="290"/>
      <c r="B136" s="1150">
        <v>32.688800000000001</v>
      </c>
      <c r="C136" s="1342" t="s">
        <v>151</v>
      </c>
      <c r="D136" s="1352"/>
      <c r="E136" s="304">
        <v>14</v>
      </c>
      <c r="F136" s="292" t="s">
        <v>149</v>
      </c>
      <c r="G136" s="294" t="s">
        <v>12</v>
      </c>
      <c r="H136" s="295" t="s">
        <v>13</v>
      </c>
      <c r="I136" s="294" t="s">
        <v>14</v>
      </c>
      <c r="J136" s="294">
        <v>35</v>
      </c>
      <c r="K136" s="1540">
        <v>490</v>
      </c>
      <c r="L136" s="294">
        <v>0</v>
      </c>
      <c r="M136" s="294">
        <v>0</v>
      </c>
      <c r="N136" s="294">
        <v>0</v>
      </c>
      <c r="O136" s="294">
        <v>0</v>
      </c>
      <c r="P136" s="294">
        <v>0</v>
      </c>
      <c r="Q136" s="294">
        <v>0</v>
      </c>
      <c r="R136" s="294">
        <v>8</v>
      </c>
      <c r="S136" s="294">
        <v>280</v>
      </c>
      <c r="T136" s="294">
        <v>0</v>
      </c>
      <c r="U136" s="294">
        <v>0</v>
      </c>
      <c r="V136" s="294">
        <v>0</v>
      </c>
      <c r="W136" s="294">
        <v>0</v>
      </c>
      <c r="X136" s="294">
        <v>4</v>
      </c>
      <c r="Y136" s="294">
        <v>140</v>
      </c>
      <c r="Z136" s="294">
        <v>0</v>
      </c>
      <c r="AA136" s="294">
        <v>0</v>
      </c>
      <c r="AB136" s="294">
        <v>0</v>
      </c>
      <c r="AC136" s="294">
        <v>0</v>
      </c>
      <c r="AD136" s="294">
        <v>2</v>
      </c>
      <c r="AE136" s="294">
        <v>70</v>
      </c>
      <c r="AF136" s="294">
        <v>0</v>
      </c>
      <c r="AG136" s="294">
        <v>0</v>
      </c>
      <c r="AH136" s="294">
        <v>0</v>
      </c>
      <c r="AI136" s="294">
        <v>0</v>
      </c>
    </row>
    <row r="137" spans="1:76" ht="66">
      <c r="A137" s="290"/>
      <c r="B137" s="1150">
        <v>180.95999999999998</v>
      </c>
      <c r="C137" s="298" t="s">
        <v>152</v>
      </c>
      <c r="D137" s="1353"/>
      <c r="E137" s="304">
        <v>26</v>
      </c>
      <c r="F137" s="1354" t="s">
        <v>22</v>
      </c>
      <c r="G137" s="294" t="s">
        <v>12</v>
      </c>
      <c r="H137" s="295" t="s">
        <v>13</v>
      </c>
      <c r="I137" s="294" t="s">
        <v>14</v>
      </c>
      <c r="J137" s="294">
        <v>195</v>
      </c>
      <c r="K137" s="1540">
        <v>5070</v>
      </c>
      <c r="L137" s="294">
        <v>0</v>
      </c>
      <c r="M137" s="294">
        <v>0</v>
      </c>
      <c r="N137" s="294">
        <v>10</v>
      </c>
      <c r="O137" s="294">
        <v>1950</v>
      </c>
      <c r="P137" s="294">
        <v>9</v>
      </c>
      <c r="Q137" s="294">
        <v>1755</v>
      </c>
      <c r="R137" s="294">
        <v>3</v>
      </c>
      <c r="S137" s="294">
        <v>585</v>
      </c>
      <c r="T137" s="294">
        <v>0</v>
      </c>
      <c r="U137" s="294">
        <v>0</v>
      </c>
      <c r="V137" s="294">
        <v>0</v>
      </c>
      <c r="W137" s="294">
        <v>0</v>
      </c>
      <c r="X137" s="294">
        <v>3</v>
      </c>
      <c r="Y137" s="294">
        <v>585</v>
      </c>
      <c r="Z137" s="294">
        <v>0</v>
      </c>
      <c r="AA137" s="294">
        <v>0</v>
      </c>
      <c r="AB137" s="294">
        <v>0</v>
      </c>
      <c r="AC137" s="294">
        <v>0</v>
      </c>
      <c r="AD137" s="294">
        <v>1</v>
      </c>
      <c r="AE137" s="294">
        <v>195</v>
      </c>
      <c r="AF137" s="294">
        <v>0</v>
      </c>
      <c r="AG137" s="294">
        <v>0</v>
      </c>
      <c r="AH137" s="294">
        <v>0</v>
      </c>
      <c r="AI137" s="294">
        <v>0</v>
      </c>
    </row>
    <row r="138" spans="1:76" ht="66">
      <c r="A138" s="290"/>
      <c r="B138" s="1150">
        <v>258.83079999999995</v>
      </c>
      <c r="C138" s="298" t="s">
        <v>153</v>
      </c>
      <c r="D138" s="1353"/>
      <c r="E138" s="304">
        <v>5</v>
      </c>
      <c r="F138" s="1354" t="s">
        <v>22</v>
      </c>
      <c r="G138" s="294" t="s">
        <v>12</v>
      </c>
      <c r="H138" s="295" t="s">
        <v>13</v>
      </c>
      <c r="I138" s="294" t="s">
        <v>14</v>
      </c>
      <c r="J138" s="294">
        <v>280</v>
      </c>
      <c r="K138" s="1540">
        <v>1400</v>
      </c>
      <c r="L138" s="294">
        <v>0</v>
      </c>
      <c r="M138" s="294">
        <v>0</v>
      </c>
      <c r="N138" s="294">
        <v>0</v>
      </c>
      <c r="O138" s="294">
        <v>0</v>
      </c>
      <c r="P138" s="294">
        <v>5</v>
      </c>
      <c r="Q138" s="294">
        <v>1400</v>
      </c>
      <c r="R138" s="294">
        <v>0</v>
      </c>
      <c r="S138" s="294">
        <v>0</v>
      </c>
      <c r="T138" s="294">
        <v>0</v>
      </c>
      <c r="U138" s="294">
        <v>0</v>
      </c>
      <c r="V138" s="294">
        <v>0</v>
      </c>
      <c r="W138" s="294">
        <v>0</v>
      </c>
      <c r="X138" s="294">
        <v>0</v>
      </c>
      <c r="Y138" s="294">
        <v>0</v>
      </c>
      <c r="Z138" s="294">
        <v>0</v>
      </c>
      <c r="AA138" s="294">
        <v>0</v>
      </c>
      <c r="AB138" s="294">
        <v>0</v>
      </c>
      <c r="AC138" s="294">
        <v>0</v>
      </c>
      <c r="AD138" s="294">
        <v>0</v>
      </c>
      <c r="AE138" s="294">
        <v>0</v>
      </c>
      <c r="AF138" s="294">
        <v>0</v>
      </c>
      <c r="AG138" s="294">
        <v>0</v>
      </c>
      <c r="AH138" s="294">
        <v>0</v>
      </c>
      <c r="AI138" s="294">
        <v>0</v>
      </c>
    </row>
    <row r="139" spans="1:76" ht="66">
      <c r="A139" s="290"/>
      <c r="B139" s="32">
        <v>3.7119999999999997</v>
      </c>
      <c r="C139" s="1311" t="s">
        <v>158</v>
      </c>
      <c r="D139" s="14"/>
      <c r="E139" s="304">
        <v>35</v>
      </c>
      <c r="F139" s="14" t="s">
        <v>11</v>
      </c>
      <c r="G139" s="294" t="s">
        <v>12</v>
      </c>
      <c r="H139" s="295" t="s">
        <v>13</v>
      </c>
      <c r="I139" s="294" t="s">
        <v>14</v>
      </c>
      <c r="J139" s="294">
        <v>4</v>
      </c>
      <c r="K139" s="1540">
        <v>4832</v>
      </c>
      <c r="L139" s="294">
        <v>0</v>
      </c>
      <c r="M139" s="294">
        <v>0</v>
      </c>
      <c r="N139" s="294">
        <v>5</v>
      </c>
      <c r="O139" s="294">
        <v>1400</v>
      </c>
      <c r="P139" s="294">
        <v>0</v>
      </c>
      <c r="Q139" s="294">
        <v>0</v>
      </c>
      <c r="R139" s="294">
        <v>10</v>
      </c>
      <c r="S139" s="294">
        <v>1696</v>
      </c>
      <c r="T139" s="294">
        <v>0</v>
      </c>
      <c r="U139" s="294">
        <v>0</v>
      </c>
      <c r="V139" s="294">
        <v>0</v>
      </c>
      <c r="W139" s="294">
        <v>0</v>
      </c>
      <c r="X139" s="294">
        <v>15</v>
      </c>
      <c r="Y139" s="294">
        <v>1716</v>
      </c>
      <c r="Z139" s="294">
        <v>0</v>
      </c>
      <c r="AA139" s="294">
        <v>0</v>
      </c>
      <c r="AB139" s="294">
        <v>0</v>
      </c>
      <c r="AC139" s="294">
        <v>0</v>
      </c>
      <c r="AD139" s="294">
        <v>5</v>
      </c>
      <c r="AE139" s="294">
        <v>20</v>
      </c>
      <c r="AF139" s="294">
        <v>0</v>
      </c>
      <c r="AG139" s="294">
        <v>0</v>
      </c>
      <c r="AH139" s="294">
        <v>0</v>
      </c>
      <c r="AI139" s="294">
        <v>0</v>
      </c>
    </row>
    <row r="140" spans="1:76" ht="66">
      <c r="A140" s="290" t="s">
        <v>91</v>
      </c>
      <c r="B140" s="1150">
        <v>35.786000000000001</v>
      </c>
      <c r="C140" s="298" t="s">
        <v>154</v>
      </c>
      <c r="D140" s="1353"/>
      <c r="E140" s="304">
        <v>40</v>
      </c>
      <c r="F140" s="1348" t="s">
        <v>11</v>
      </c>
      <c r="G140" s="294" t="s">
        <v>12</v>
      </c>
      <c r="H140" s="295" t="s">
        <v>13</v>
      </c>
      <c r="I140" s="294" t="s">
        <v>14</v>
      </c>
      <c r="J140" s="294">
        <v>39</v>
      </c>
      <c r="K140" s="1540">
        <v>1560</v>
      </c>
      <c r="L140" s="294">
        <v>0</v>
      </c>
      <c r="M140" s="294">
        <v>0</v>
      </c>
      <c r="N140" s="294">
        <v>0</v>
      </c>
      <c r="O140" s="294">
        <v>0</v>
      </c>
      <c r="P140" s="294">
        <v>0</v>
      </c>
      <c r="Q140" s="294">
        <v>0</v>
      </c>
      <c r="R140" s="294">
        <v>10</v>
      </c>
      <c r="S140" s="294">
        <v>390</v>
      </c>
      <c r="T140" s="294">
        <v>0</v>
      </c>
      <c r="U140" s="294">
        <v>0</v>
      </c>
      <c r="V140" s="294">
        <v>0</v>
      </c>
      <c r="W140" s="294">
        <v>0</v>
      </c>
      <c r="X140" s="294">
        <v>20</v>
      </c>
      <c r="Y140" s="294">
        <v>780</v>
      </c>
      <c r="Z140" s="294">
        <v>0</v>
      </c>
      <c r="AA140" s="294">
        <v>0</v>
      </c>
      <c r="AB140" s="294">
        <v>0</v>
      </c>
      <c r="AC140" s="294">
        <v>0</v>
      </c>
      <c r="AD140" s="294">
        <v>10</v>
      </c>
      <c r="AE140" s="294">
        <v>390</v>
      </c>
      <c r="AF140" s="294">
        <v>0</v>
      </c>
      <c r="AG140" s="294">
        <v>0</v>
      </c>
      <c r="AH140" s="294">
        <v>0</v>
      </c>
      <c r="AI140" s="294">
        <v>0</v>
      </c>
    </row>
    <row r="141" spans="1:76" ht="66">
      <c r="A141" s="290"/>
      <c r="B141" s="1150">
        <v>13.804</v>
      </c>
      <c r="C141" s="298" t="s">
        <v>155</v>
      </c>
      <c r="D141" s="1353"/>
      <c r="E141" s="304">
        <v>40</v>
      </c>
      <c r="F141" s="1348" t="s">
        <v>11</v>
      </c>
      <c r="G141" s="294" t="s">
        <v>12</v>
      </c>
      <c r="H141" s="295" t="s">
        <v>13</v>
      </c>
      <c r="I141" s="294" t="s">
        <v>14</v>
      </c>
      <c r="J141" s="294">
        <v>15</v>
      </c>
      <c r="K141" s="1540">
        <v>600</v>
      </c>
      <c r="L141" s="294">
        <v>0</v>
      </c>
      <c r="M141" s="294">
        <v>0</v>
      </c>
      <c r="N141" s="294">
        <v>0</v>
      </c>
      <c r="O141" s="294">
        <v>0</v>
      </c>
      <c r="P141" s="294">
        <v>0</v>
      </c>
      <c r="Q141" s="294">
        <v>0</v>
      </c>
      <c r="R141" s="294">
        <v>10</v>
      </c>
      <c r="S141" s="294">
        <v>150</v>
      </c>
      <c r="T141" s="294">
        <v>0</v>
      </c>
      <c r="U141" s="294">
        <v>0</v>
      </c>
      <c r="V141" s="294">
        <v>0</v>
      </c>
      <c r="W141" s="294">
        <v>0</v>
      </c>
      <c r="X141" s="294">
        <v>20</v>
      </c>
      <c r="Y141" s="294">
        <v>300</v>
      </c>
      <c r="Z141" s="294">
        <v>0</v>
      </c>
      <c r="AA141" s="294">
        <v>0</v>
      </c>
      <c r="AB141" s="294">
        <v>0</v>
      </c>
      <c r="AC141" s="294">
        <v>0</v>
      </c>
      <c r="AD141" s="294">
        <v>10</v>
      </c>
      <c r="AE141" s="294">
        <v>150</v>
      </c>
      <c r="AF141" s="294">
        <v>0</v>
      </c>
      <c r="AG141" s="294">
        <v>0</v>
      </c>
      <c r="AH141" s="294">
        <v>0</v>
      </c>
      <c r="AI141" s="294">
        <v>0</v>
      </c>
    </row>
    <row r="142" spans="1:76" ht="66">
      <c r="A142" s="290"/>
      <c r="B142" s="1150">
        <v>37.119999999999997</v>
      </c>
      <c r="C142" s="1342" t="s">
        <v>156</v>
      </c>
      <c r="D142" s="1353"/>
      <c r="E142" s="304">
        <v>20</v>
      </c>
      <c r="F142" s="292" t="s">
        <v>157</v>
      </c>
      <c r="G142" s="294" t="s">
        <v>12</v>
      </c>
      <c r="H142" s="295" t="s">
        <v>13</v>
      </c>
      <c r="I142" s="294" t="s">
        <v>14</v>
      </c>
      <c r="J142" s="294">
        <v>40</v>
      </c>
      <c r="K142" s="1540">
        <v>800</v>
      </c>
      <c r="L142" s="294">
        <v>0</v>
      </c>
      <c r="M142" s="294">
        <v>0</v>
      </c>
      <c r="N142" s="294">
        <v>0</v>
      </c>
      <c r="O142" s="294">
        <v>0</v>
      </c>
      <c r="P142" s="294">
        <v>0</v>
      </c>
      <c r="Q142" s="294">
        <v>0</v>
      </c>
      <c r="R142" s="294">
        <v>10</v>
      </c>
      <c r="S142" s="294">
        <v>400</v>
      </c>
      <c r="T142" s="294">
        <v>0</v>
      </c>
      <c r="U142" s="294">
        <v>0</v>
      </c>
      <c r="V142" s="294">
        <v>0</v>
      </c>
      <c r="W142" s="294">
        <v>0</v>
      </c>
      <c r="X142" s="294">
        <v>5</v>
      </c>
      <c r="Y142" s="294">
        <v>200</v>
      </c>
      <c r="Z142" s="294">
        <v>0</v>
      </c>
      <c r="AA142" s="294">
        <v>0</v>
      </c>
      <c r="AB142" s="294">
        <v>0</v>
      </c>
      <c r="AC142" s="294">
        <v>0</v>
      </c>
      <c r="AD142" s="294">
        <v>5</v>
      </c>
      <c r="AE142" s="294">
        <v>200</v>
      </c>
      <c r="AF142" s="294">
        <v>0</v>
      </c>
      <c r="AG142" s="294">
        <v>0</v>
      </c>
      <c r="AH142" s="294">
        <v>0</v>
      </c>
      <c r="AI142" s="294">
        <v>0</v>
      </c>
    </row>
    <row r="143" spans="1:76" ht="66">
      <c r="A143" s="290"/>
      <c r="B143" s="1150">
        <v>3.7119999999999997</v>
      </c>
      <c r="C143" s="1342" t="s">
        <v>158</v>
      </c>
      <c r="D143" s="1353"/>
      <c r="E143" s="304">
        <v>3</v>
      </c>
      <c r="F143" s="292" t="s">
        <v>11</v>
      </c>
      <c r="G143" s="294" t="s">
        <v>12</v>
      </c>
      <c r="H143" s="295" t="s">
        <v>13</v>
      </c>
      <c r="I143" s="294" t="s">
        <v>14</v>
      </c>
      <c r="J143" s="294">
        <v>4</v>
      </c>
      <c r="K143" s="1540">
        <v>558</v>
      </c>
      <c r="L143" s="294">
        <v>0</v>
      </c>
      <c r="M143" s="294">
        <v>0</v>
      </c>
      <c r="N143" s="294">
        <v>0</v>
      </c>
      <c r="O143" s="294">
        <v>0</v>
      </c>
      <c r="P143" s="294">
        <v>0</v>
      </c>
      <c r="Q143" s="294">
        <v>0</v>
      </c>
      <c r="R143" s="294">
        <v>1</v>
      </c>
      <c r="S143" s="294">
        <v>186</v>
      </c>
      <c r="T143" s="294">
        <v>0</v>
      </c>
      <c r="U143" s="294">
        <v>0</v>
      </c>
      <c r="V143" s="294">
        <v>0</v>
      </c>
      <c r="W143" s="294">
        <v>0</v>
      </c>
      <c r="X143" s="294">
        <v>1</v>
      </c>
      <c r="Y143" s="294">
        <v>186</v>
      </c>
      <c r="Z143" s="294">
        <v>0</v>
      </c>
      <c r="AA143" s="294">
        <v>0</v>
      </c>
      <c r="AB143" s="294">
        <v>0</v>
      </c>
      <c r="AC143" s="294">
        <v>0</v>
      </c>
      <c r="AD143" s="294">
        <v>1</v>
      </c>
      <c r="AE143" s="294">
        <v>186</v>
      </c>
      <c r="AF143" s="294">
        <v>0</v>
      </c>
      <c r="AG143" s="294">
        <v>0</v>
      </c>
      <c r="AH143" s="294">
        <v>0</v>
      </c>
      <c r="AI143" s="294">
        <v>0</v>
      </c>
    </row>
    <row r="144" spans="1:76" s="319" customFormat="1" ht="66">
      <c r="A144" s="290"/>
      <c r="B144" s="1150">
        <v>171.72</v>
      </c>
      <c r="C144" s="1342" t="s">
        <v>159</v>
      </c>
      <c r="D144" s="1353"/>
      <c r="E144" s="304">
        <v>43</v>
      </c>
      <c r="F144" s="292" t="s">
        <v>22</v>
      </c>
      <c r="G144" s="294" t="s">
        <v>12</v>
      </c>
      <c r="H144" s="295" t="s">
        <v>13</v>
      </c>
      <c r="I144" s="294" t="s">
        <v>14</v>
      </c>
      <c r="J144" s="294">
        <v>186</v>
      </c>
      <c r="K144" s="1540">
        <v>7778</v>
      </c>
      <c r="L144" s="294">
        <v>0</v>
      </c>
      <c r="M144" s="294">
        <v>0</v>
      </c>
      <c r="N144" s="294">
        <v>0</v>
      </c>
      <c r="O144" s="294">
        <v>0</v>
      </c>
      <c r="P144" s="294">
        <v>40</v>
      </c>
      <c r="Q144" s="294">
        <v>7440</v>
      </c>
      <c r="R144" s="294">
        <v>1</v>
      </c>
      <c r="S144" s="294">
        <v>76</v>
      </c>
      <c r="T144" s="294">
        <v>0</v>
      </c>
      <c r="U144" s="294">
        <v>0</v>
      </c>
      <c r="V144" s="294">
        <v>0</v>
      </c>
      <c r="W144" s="294">
        <v>0</v>
      </c>
      <c r="X144" s="294">
        <v>2</v>
      </c>
      <c r="Y144" s="294">
        <v>262</v>
      </c>
      <c r="Z144" s="294">
        <v>0</v>
      </c>
      <c r="AA144" s="294">
        <v>0</v>
      </c>
      <c r="AB144" s="294">
        <v>0</v>
      </c>
      <c r="AC144" s="294">
        <v>0</v>
      </c>
      <c r="AD144" s="294">
        <v>0</v>
      </c>
      <c r="AE144" s="294">
        <v>0</v>
      </c>
      <c r="AF144" s="294">
        <v>0</v>
      </c>
      <c r="AG144" s="294">
        <v>0</v>
      </c>
      <c r="AH144" s="294">
        <v>0</v>
      </c>
      <c r="AI144" s="294">
        <v>0</v>
      </c>
      <c r="AJ144" s="1277"/>
      <c r="AK144" s="1277"/>
      <c r="AL144" s="1277"/>
      <c r="AM144" s="1277"/>
      <c r="AN144" s="1277"/>
      <c r="AO144" s="1277"/>
      <c r="AP144" s="1277"/>
      <c r="AQ144" s="1277"/>
      <c r="AR144" s="1277"/>
      <c r="AS144" s="1277"/>
      <c r="AT144" s="1277"/>
      <c r="AU144" s="1277"/>
      <c r="AV144" s="1277"/>
      <c r="AW144" s="1277"/>
      <c r="AX144" s="1277"/>
      <c r="AY144" s="1277"/>
      <c r="AZ144" s="1277"/>
      <c r="BA144" s="1277"/>
      <c r="BB144" s="1277"/>
      <c r="BC144" s="1277"/>
      <c r="BD144" s="1277"/>
      <c r="BE144" s="1277"/>
      <c r="BF144" s="1277"/>
      <c r="BG144" s="1277"/>
      <c r="BH144" s="1277"/>
      <c r="BI144" s="1277"/>
      <c r="BJ144" s="1277"/>
      <c r="BK144" s="1277"/>
      <c r="BL144" s="1277"/>
      <c r="BM144" s="1277"/>
      <c r="BN144" s="1277"/>
      <c r="BO144" s="1277"/>
      <c r="BP144" s="1277"/>
      <c r="BQ144" s="1277"/>
      <c r="BR144" s="1277"/>
      <c r="BS144" s="1277"/>
      <c r="BT144" s="1277"/>
      <c r="BU144" s="1277"/>
      <c r="BV144" s="1277"/>
      <c r="BW144" s="1277"/>
      <c r="BX144" s="1277"/>
    </row>
    <row r="145" spans="1:76" s="319" customFormat="1" ht="66">
      <c r="A145" s="290"/>
      <c r="B145" s="291">
        <v>69.599999999999994</v>
      </c>
      <c r="C145" s="298" t="s">
        <v>160</v>
      </c>
      <c r="D145" s="1283"/>
      <c r="E145" s="304">
        <v>20</v>
      </c>
      <c r="F145" s="292" t="s">
        <v>22</v>
      </c>
      <c r="G145" s="294" t="s">
        <v>12</v>
      </c>
      <c r="H145" s="295" t="s">
        <v>13</v>
      </c>
      <c r="I145" s="294" t="s">
        <v>14</v>
      </c>
      <c r="J145" s="294">
        <v>76</v>
      </c>
      <c r="K145" s="1540">
        <v>1668</v>
      </c>
      <c r="L145" s="294">
        <v>0</v>
      </c>
      <c r="M145" s="294">
        <v>0</v>
      </c>
      <c r="N145" s="294">
        <v>10</v>
      </c>
      <c r="O145" s="294">
        <v>760</v>
      </c>
      <c r="P145" s="294">
        <v>1</v>
      </c>
      <c r="Q145" s="294">
        <v>76</v>
      </c>
      <c r="R145" s="294">
        <v>4</v>
      </c>
      <c r="S145" s="294">
        <v>378</v>
      </c>
      <c r="T145" s="294">
        <v>0</v>
      </c>
      <c r="U145" s="294">
        <v>0</v>
      </c>
      <c r="V145" s="294">
        <v>0</v>
      </c>
      <c r="W145" s="294">
        <v>0</v>
      </c>
      <c r="X145" s="294">
        <v>5</v>
      </c>
      <c r="Y145" s="294">
        <v>454</v>
      </c>
      <c r="Z145" s="294">
        <v>0</v>
      </c>
      <c r="AA145" s="294">
        <v>0</v>
      </c>
      <c r="AB145" s="294">
        <v>0</v>
      </c>
      <c r="AC145" s="294">
        <v>0</v>
      </c>
      <c r="AD145" s="294">
        <v>0</v>
      </c>
      <c r="AE145" s="294">
        <v>0</v>
      </c>
      <c r="AF145" s="294">
        <v>0</v>
      </c>
      <c r="AG145" s="294">
        <v>0</v>
      </c>
      <c r="AH145" s="294">
        <v>0</v>
      </c>
      <c r="AI145" s="294">
        <v>0</v>
      </c>
      <c r="AJ145" s="1277"/>
      <c r="AK145" s="1277"/>
      <c r="AL145" s="1277"/>
      <c r="AM145" s="1277"/>
      <c r="AN145" s="1277"/>
      <c r="AO145" s="1277"/>
      <c r="AP145" s="1277"/>
      <c r="AQ145" s="1277"/>
      <c r="AR145" s="1277"/>
      <c r="AS145" s="1277"/>
      <c r="AT145" s="1277"/>
      <c r="AU145" s="1277"/>
      <c r="AV145" s="1277"/>
      <c r="AW145" s="1277"/>
      <c r="AX145" s="1277"/>
      <c r="AY145" s="1277"/>
      <c r="AZ145" s="1277"/>
      <c r="BA145" s="1277"/>
      <c r="BB145" s="1277"/>
      <c r="BC145" s="1277"/>
      <c r="BD145" s="1277"/>
      <c r="BE145" s="1277"/>
      <c r="BF145" s="1277"/>
      <c r="BG145" s="1277"/>
      <c r="BH145" s="1277"/>
      <c r="BI145" s="1277"/>
      <c r="BJ145" s="1277"/>
      <c r="BK145" s="1277"/>
      <c r="BL145" s="1277"/>
      <c r="BM145" s="1277"/>
      <c r="BN145" s="1277"/>
      <c r="BO145" s="1277"/>
      <c r="BP145" s="1277"/>
      <c r="BQ145" s="1277"/>
      <c r="BR145" s="1277"/>
      <c r="BS145" s="1277"/>
      <c r="BT145" s="1277"/>
      <c r="BU145" s="1277"/>
      <c r="BV145" s="1277"/>
      <c r="BW145" s="1277"/>
    </row>
    <row r="146" spans="1:76" s="319" customFormat="1" ht="66">
      <c r="A146" s="290"/>
      <c r="B146" s="291">
        <v>138.04</v>
      </c>
      <c r="C146" s="298" t="s">
        <v>161</v>
      </c>
      <c r="D146" s="1283"/>
      <c r="E146" s="304">
        <v>5</v>
      </c>
      <c r="F146" s="292" t="s">
        <v>22</v>
      </c>
      <c r="G146" s="294" t="s">
        <v>12</v>
      </c>
      <c r="H146" s="295" t="s">
        <v>13</v>
      </c>
      <c r="I146" s="294" t="s">
        <v>14</v>
      </c>
      <c r="J146" s="294">
        <v>150</v>
      </c>
      <c r="K146" s="1540">
        <v>750</v>
      </c>
      <c r="L146" s="294">
        <v>0</v>
      </c>
      <c r="M146" s="294">
        <v>0</v>
      </c>
      <c r="N146" s="294">
        <v>5</v>
      </c>
      <c r="O146" s="294">
        <v>750</v>
      </c>
      <c r="P146" s="294">
        <v>0</v>
      </c>
      <c r="Q146" s="294">
        <v>0</v>
      </c>
      <c r="R146" s="294">
        <v>0</v>
      </c>
      <c r="S146" s="294">
        <v>0</v>
      </c>
      <c r="T146" s="294">
        <v>0</v>
      </c>
      <c r="U146" s="294">
        <v>0</v>
      </c>
      <c r="V146" s="294">
        <v>0</v>
      </c>
      <c r="W146" s="294">
        <v>0</v>
      </c>
      <c r="X146" s="294">
        <v>0</v>
      </c>
      <c r="Y146" s="294">
        <v>0</v>
      </c>
      <c r="Z146" s="294">
        <v>0</v>
      </c>
      <c r="AA146" s="294">
        <v>0</v>
      </c>
      <c r="AB146" s="294">
        <v>0</v>
      </c>
      <c r="AC146" s="294">
        <v>0</v>
      </c>
      <c r="AD146" s="294">
        <v>0</v>
      </c>
      <c r="AE146" s="294">
        <v>0</v>
      </c>
      <c r="AF146" s="294">
        <v>0</v>
      </c>
      <c r="AG146" s="294">
        <v>0</v>
      </c>
      <c r="AH146" s="294">
        <v>0</v>
      </c>
      <c r="AI146" s="294">
        <v>0</v>
      </c>
      <c r="AJ146" s="1277"/>
      <c r="AK146" s="1277"/>
      <c r="AL146" s="1277"/>
      <c r="AM146" s="1277"/>
      <c r="AN146" s="1277"/>
      <c r="AO146" s="1277"/>
      <c r="AP146" s="1277"/>
      <c r="AQ146" s="1277"/>
      <c r="AR146" s="1277"/>
      <c r="AS146" s="1277"/>
      <c r="AT146" s="1277"/>
      <c r="AU146" s="1277"/>
      <c r="AV146" s="1277"/>
      <c r="AW146" s="1277"/>
      <c r="AX146" s="1277"/>
      <c r="AY146" s="1277"/>
      <c r="AZ146" s="1277"/>
      <c r="BA146" s="1277"/>
      <c r="BB146" s="1277"/>
      <c r="BC146" s="1277"/>
      <c r="BD146" s="1277"/>
      <c r="BE146" s="1277"/>
      <c r="BF146" s="1277"/>
      <c r="BG146" s="1277"/>
      <c r="BH146" s="1277"/>
      <c r="BI146" s="1277"/>
      <c r="BJ146" s="1277"/>
      <c r="BK146" s="1277"/>
      <c r="BL146" s="1277"/>
      <c r="BM146" s="1277"/>
      <c r="BN146" s="1277"/>
      <c r="BO146" s="1277"/>
      <c r="BP146" s="1277"/>
      <c r="BQ146" s="1277"/>
      <c r="BR146" s="1277"/>
      <c r="BS146" s="1277"/>
      <c r="BT146" s="1277"/>
      <c r="BU146" s="1277"/>
      <c r="BV146" s="1277"/>
      <c r="BW146" s="1277"/>
      <c r="BX146" s="1277"/>
    </row>
    <row r="147" spans="1:76" ht="66">
      <c r="A147" s="290"/>
      <c r="B147" s="291">
        <v>407.36879999999996</v>
      </c>
      <c r="C147" s="298" t="s">
        <v>162</v>
      </c>
      <c r="D147" s="1283"/>
      <c r="E147" s="304">
        <v>35</v>
      </c>
      <c r="F147" s="292" t="s">
        <v>22</v>
      </c>
      <c r="G147" s="294" t="s">
        <v>12</v>
      </c>
      <c r="H147" s="295" t="s">
        <v>13</v>
      </c>
      <c r="I147" s="294" t="s">
        <v>14</v>
      </c>
      <c r="J147" s="294">
        <v>440</v>
      </c>
      <c r="K147" s="1540">
        <v>15400</v>
      </c>
      <c r="L147" s="294">
        <v>0</v>
      </c>
      <c r="M147" s="294">
        <v>0</v>
      </c>
      <c r="N147" s="294">
        <v>0</v>
      </c>
      <c r="O147" s="294">
        <v>0</v>
      </c>
      <c r="P147" s="294">
        <v>30</v>
      </c>
      <c r="Q147" s="294">
        <v>13200</v>
      </c>
      <c r="R147" s="294">
        <v>4</v>
      </c>
      <c r="S147" s="294">
        <v>1760</v>
      </c>
      <c r="T147" s="294">
        <v>0</v>
      </c>
      <c r="U147" s="294">
        <v>0</v>
      </c>
      <c r="V147" s="294">
        <v>0</v>
      </c>
      <c r="W147" s="294">
        <v>0</v>
      </c>
      <c r="X147" s="294">
        <v>1</v>
      </c>
      <c r="Y147" s="294">
        <v>440</v>
      </c>
      <c r="Z147" s="294">
        <v>0</v>
      </c>
      <c r="AA147" s="294">
        <v>0</v>
      </c>
      <c r="AB147" s="294">
        <v>0</v>
      </c>
      <c r="AC147" s="294">
        <v>0</v>
      </c>
      <c r="AD147" s="294">
        <v>0</v>
      </c>
      <c r="AE147" s="294">
        <v>0</v>
      </c>
      <c r="AF147" s="294">
        <v>0</v>
      </c>
      <c r="AG147" s="294">
        <v>0</v>
      </c>
      <c r="AH147" s="294">
        <v>0</v>
      </c>
      <c r="AI147" s="294">
        <v>0</v>
      </c>
    </row>
    <row r="148" spans="1:76" ht="66">
      <c r="A148" s="290"/>
      <c r="B148" s="1150">
        <v>19.41</v>
      </c>
      <c r="C148" s="298" t="s">
        <v>163</v>
      </c>
      <c r="D148" s="1353"/>
      <c r="E148" s="304">
        <v>0</v>
      </c>
      <c r="F148" s="1348" t="s">
        <v>164</v>
      </c>
      <c r="G148" s="294" t="s">
        <v>12</v>
      </c>
      <c r="H148" s="295" t="s">
        <v>13</v>
      </c>
      <c r="I148" s="294" t="s">
        <v>14</v>
      </c>
      <c r="J148" s="294">
        <v>21</v>
      </c>
      <c r="K148" s="1540">
        <v>0</v>
      </c>
      <c r="L148" s="294">
        <v>0</v>
      </c>
      <c r="M148" s="294">
        <v>0</v>
      </c>
      <c r="N148" s="294">
        <v>0</v>
      </c>
      <c r="O148" s="294">
        <v>0</v>
      </c>
      <c r="P148" s="294">
        <v>0</v>
      </c>
      <c r="Q148" s="294">
        <v>0</v>
      </c>
      <c r="R148" s="294">
        <v>0</v>
      </c>
      <c r="S148" s="294">
        <v>0</v>
      </c>
      <c r="T148" s="294">
        <v>0</v>
      </c>
      <c r="U148" s="294">
        <v>0</v>
      </c>
      <c r="V148" s="294">
        <v>0</v>
      </c>
      <c r="W148" s="294">
        <v>0</v>
      </c>
      <c r="X148" s="294">
        <v>0</v>
      </c>
      <c r="Y148" s="294">
        <v>0</v>
      </c>
      <c r="Z148" s="294">
        <v>0</v>
      </c>
      <c r="AA148" s="294">
        <v>0</v>
      </c>
      <c r="AB148" s="294">
        <v>0</v>
      </c>
      <c r="AC148" s="294">
        <v>0</v>
      </c>
      <c r="AD148" s="294">
        <v>0</v>
      </c>
      <c r="AE148" s="294">
        <v>0</v>
      </c>
      <c r="AF148" s="294">
        <v>0</v>
      </c>
      <c r="AG148" s="294">
        <v>0</v>
      </c>
      <c r="AH148" s="294">
        <v>0</v>
      </c>
      <c r="AI148" s="294">
        <v>0</v>
      </c>
    </row>
    <row r="149" spans="1:76" ht="66">
      <c r="A149" s="290"/>
      <c r="B149" s="1150">
        <v>23.44</v>
      </c>
      <c r="C149" s="298" t="s">
        <v>165</v>
      </c>
      <c r="D149" s="1353"/>
      <c r="E149" s="304">
        <v>0</v>
      </c>
      <c r="F149" s="292" t="s">
        <v>22</v>
      </c>
      <c r="G149" s="294" t="s">
        <v>12</v>
      </c>
      <c r="H149" s="295" t="s">
        <v>13</v>
      </c>
      <c r="I149" s="294" t="s">
        <v>14</v>
      </c>
      <c r="J149" s="294">
        <v>25</v>
      </c>
      <c r="K149" s="1540">
        <v>0</v>
      </c>
      <c r="L149" s="294">
        <v>0</v>
      </c>
      <c r="M149" s="294">
        <v>0</v>
      </c>
      <c r="N149" s="294">
        <v>0</v>
      </c>
      <c r="O149" s="294">
        <v>0</v>
      </c>
      <c r="P149" s="294">
        <v>0</v>
      </c>
      <c r="Q149" s="294">
        <v>0</v>
      </c>
      <c r="R149" s="294">
        <v>0</v>
      </c>
      <c r="S149" s="294">
        <v>0</v>
      </c>
      <c r="T149" s="294">
        <v>0</v>
      </c>
      <c r="U149" s="294">
        <v>0</v>
      </c>
      <c r="V149" s="294">
        <v>0</v>
      </c>
      <c r="W149" s="294">
        <v>0</v>
      </c>
      <c r="X149" s="294">
        <v>0</v>
      </c>
      <c r="Y149" s="294">
        <v>0</v>
      </c>
      <c r="Z149" s="294">
        <v>0</v>
      </c>
      <c r="AA149" s="294">
        <v>0</v>
      </c>
      <c r="AB149" s="294">
        <v>0</v>
      </c>
      <c r="AC149" s="294">
        <v>0</v>
      </c>
      <c r="AD149" s="294">
        <v>0</v>
      </c>
      <c r="AE149" s="294">
        <v>0</v>
      </c>
      <c r="AF149" s="294">
        <v>0</v>
      </c>
      <c r="AG149" s="294">
        <v>0</v>
      </c>
      <c r="AH149" s="294">
        <v>0</v>
      </c>
      <c r="AI149" s="294">
        <v>0</v>
      </c>
    </row>
    <row r="150" spans="1:76" ht="66">
      <c r="A150" s="290"/>
      <c r="B150" s="1150">
        <v>20.88</v>
      </c>
      <c r="C150" s="1355" t="s">
        <v>166</v>
      </c>
      <c r="D150" s="1353"/>
      <c r="E150" s="304">
        <v>5</v>
      </c>
      <c r="F150" s="292" t="s">
        <v>164</v>
      </c>
      <c r="G150" s="294" t="s">
        <v>12</v>
      </c>
      <c r="H150" s="295" t="s">
        <v>13</v>
      </c>
      <c r="I150" s="294" t="s">
        <v>14</v>
      </c>
      <c r="J150" s="294">
        <v>23</v>
      </c>
      <c r="K150" s="1540">
        <v>115</v>
      </c>
      <c r="L150" s="294">
        <v>0</v>
      </c>
      <c r="M150" s="294">
        <v>0</v>
      </c>
      <c r="N150" s="294">
        <v>0</v>
      </c>
      <c r="O150" s="294">
        <v>0</v>
      </c>
      <c r="P150" s="294">
        <v>5</v>
      </c>
      <c r="Q150" s="294">
        <v>115</v>
      </c>
      <c r="R150" s="294">
        <v>0</v>
      </c>
      <c r="S150" s="294">
        <v>0</v>
      </c>
      <c r="T150" s="294">
        <v>0</v>
      </c>
      <c r="U150" s="294">
        <v>0</v>
      </c>
      <c r="V150" s="294">
        <v>0</v>
      </c>
      <c r="W150" s="294">
        <v>0</v>
      </c>
      <c r="X150" s="294">
        <v>0</v>
      </c>
      <c r="Y150" s="294">
        <v>0</v>
      </c>
      <c r="Z150" s="294">
        <v>0</v>
      </c>
      <c r="AA150" s="294">
        <v>0</v>
      </c>
      <c r="AB150" s="294">
        <v>0</v>
      </c>
      <c r="AC150" s="294">
        <v>0</v>
      </c>
      <c r="AD150" s="294">
        <v>0</v>
      </c>
      <c r="AE150" s="294">
        <v>0</v>
      </c>
      <c r="AF150" s="294">
        <v>0</v>
      </c>
      <c r="AG150" s="294">
        <v>0</v>
      </c>
      <c r="AH150" s="294">
        <v>0</v>
      </c>
      <c r="AI150" s="294">
        <v>0</v>
      </c>
    </row>
    <row r="151" spans="1:76" ht="66">
      <c r="A151" s="290"/>
      <c r="B151" s="1150">
        <v>15.84</v>
      </c>
      <c r="C151" s="298" t="s">
        <v>167</v>
      </c>
      <c r="D151" s="1353"/>
      <c r="E151" s="304">
        <v>0</v>
      </c>
      <c r="F151" s="292" t="s">
        <v>164</v>
      </c>
      <c r="G151" s="294" t="s">
        <v>12</v>
      </c>
      <c r="H151" s="295" t="s">
        <v>13</v>
      </c>
      <c r="I151" s="294" t="s">
        <v>14</v>
      </c>
      <c r="J151" s="294">
        <v>17</v>
      </c>
      <c r="K151" s="1540">
        <v>0</v>
      </c>
      <c r="L151" s="294">
        <v>0</v>
      </c>
      <c r="M151" s="294">
        <v>0</v>
      </c>
      <c r="N151" s="294">
        <v>0</v>
      </c>
      <c r="O151" s="294">
        <v>0</v>
      </c>
      <c r="P151" s="294">
        <v>0</v>
      </c>
      <c r="Q151" s="294">
        <v>0</v>
      </c>
      <c r="R151" s="294">
        <v>0</v>
      </c>
      <c r="S151" s="294">
        <v>0</v>
      </c>
      <c r="T151" s="294">
        <v>0</v>
      </c>
      <c r="U151" s="294">
        <v>0</v>
      </c>
      <c r="V151" s="294">
        <v>0</v>
      </c>
      <c r="W151" s="294">
        <v>0</v>
      </c>
      <c r="X151" s="294">
        <v>0</v>
      </c>
      <c r="Y151" s="294">
        <v>0</v>
      </c>
      <c r="Z151" s="294">
        <v>0</v>
      </c>
      <c r="AA151" s="294">
        <v>0</v>
      </c>
      <c r="AB151" s="294">
        <v>0</v>
      </c>
      <c r="AC151" s="294">
        <v>0</v>
      </c>
      <c r="AD151" s="294">
        <v>0</v>
      </c>
      <c r="AE151" s="294">
        <v>0</v>
      </c>
      <c r="AF151" s="294">
        <v>0</v>
      </c>
      <c r="AG151" s="294">
        <v>0</v>
      </c>
      <c r="AH151" s="294">
        <v>0</v>
      </c>
      <c r="AI151" s="294">
        <v>0</v>
      </c>
    </row>
    <row r="152" spans="1:76" ht="123.75">
      <c r="A152" s="1270"/>
      <c r="B152" s="1271"/>
      <c r="C152" s="1272" t="s">
        <v>4613</v>
      </c>
      <c r="D152" s="1273"/>
      <c r="E152" s="1274">
        <v>3</v>
      </c>
      <c r="F152" s="1275" t="s">
        <v>22</v>
      </c>
      <c r="G152" s="1276" t="s">
        <v>12</v>
      </c>
      <c r="H152" s="1276" t="s">
        <v>13</v>
      </c>
      <c r="I152" s="1276" t="s">
        <v>14</v>
      </c>
      <c r="J152" s="1276">
        <v>269</v>
      </c>
      <c r="K152" s="1546">
        <v>807</v>
      </c>
      <c r="L152" s="1276">
        <v>0</v>
      </c>
      <c r="M152" s="1276">
        <v>0</v>
      </c>
      <c r="N152" s="1276">
        <v>0</v>
      </c>
      <c r="O152" s="1276">
        <v>0</v>
      </c>
      <c r="P152" s="1276">
        <v>0</v>
      </c>
      <c r="Q152" s="1276">
        <v>0</v>
      </c>
      <c r="R152" s="1276">
        <v>2</v>
      </c>
      <c r="S152" s="1276">
        <v>538</v>
      </c>
      <c r="T152" s="1276">
        <v>0</v>
      </c>
      <c r="U152" s="1276">
        <v>0</v>
      </c>
      <c r="V152" s="1276">
        <v>0</v>
      </c>
      <c r="W152" s="1276">
        <v>0</v>
      </c>
      <c r="X152" s="1276">
        <v>1</v>
      </c>
      <c r="Y152" s="1276">
        <v>269</v>
      </c>
      <c r="Z152" s="1276">
        <v>0</v>
      </c>
      <c r="AA152" s="1276">
        <v>0</v>
      </c>
      <c r="AB152" s="1276">
        <v>0</v>
      </c>
      <c r="AC152" s="1276">
        <v>0</v>
      </c>
      <c r="AD152" s="1276">
        <v>0</v>
      </c>
      <c r="AE152" s="1276">
        <v>0</v>
      </c>
      <c r="AF152" s="1276">
        <v>0</v>
      </c>
      <c r="AG152" s="1276">
        <v>0</v>
      </c>
      <c r="AH152" s="1276">
        <v>0</v>
      </c>
      <c r="AI152" s="1276">
        <v>0</v>
      </c>
    </row>
    <row r="153" spans="1:76" ht="123.75">
      <c r="A153" s="1270"/>
      <c r="B153" s="1278">
        <v>407.36879999999996</v>
      </c>
      <c r="C153" s="1279" t="s">
        <v>162</v>
      </c>
      <c r="D153" s="6"/>
      <c r="E153" s="1274">
        <v>8</v>
      </c>
      <c r="F153" s="1275" t="s">
        <v>22</v>
      </c>
      <c r="G153" s="1276" t="s">
        <v>12</v>
      </c>
      <c r="H153" s="1276" t="s">
        <v>13</v>
      </c>
      <c r="I153" s="1276" t="s">
        <v>14</v>
      </c>
      <c r="J153" s="1276">
        <v>440</v>
      </c>
      <c r="K153" s="1546">
        <v>3520</v>
      </c>
      <c r="L153" s="1276">
        <v>0</v>
      </c>
      <c r="M153" s="1276">
        <v>0</v>
      </c>
      <c r="N153" s="1276">
        <v>0</v>
      </c>
      <c r="O153" s="1276">
        <v>0</v>
      </c>
      <c r="P153" s="1276">
        <v>0</v>
      </c>
      <c r="Q153" s="1276">
        <v>0</v>
      </c>
      <c r="R153" s="1276">
        <v>3</v>
      </c>
      <c r="S153" s="1276">
        <v>1320</v>
      </c>
      <c r="T153" s="1276">
        <v>0</v>
      </c>
      <c r="U153" s="1276">
        <v>0</v>
      </c>
      <c r="V153" s="1276">
        <v>0</v>
      </c>
      <c r="W153" s="1276">
        <v>0</v>
      </c>
      <c r="X153" s="1276">
        <v>4</v>
      </c>
      <c r="Y153" s="1276">
        <v>1760</v>
      </c>
      <c r="Z153" s="1276">
        <v>0</v>
      </c>
      <c r="AA153" s="1276">
        <v>0</v>
      </c>
      <c r="AB153" s="1276">
        <v>0</v>
      </c>
      <c r="AC153" s="1276">
        <v>0</v>
      </c>
      <c r="AD153" s="1276">
        <v>1</v>
      </c>
      <c r="AE153" s="1276">
        <v>440</v>
      </c>
      <c r="AF153" s="1276">
        <v>0</v>
      </c>
      <c r="AG153" s="1276">
        <v>0</v>
      </c>
      <c r="AH153" s="1276">
        <v>0</v>
      </c>
      <c r="AI153" s="1276">
        <v>0</v>
      </c>
    </row>
    <row r="154" spans="1:76" ht="123.75">
      <c r="A154" s="1270"/>
      <c r="B154" s="1271"/>
      <c r="C154" s="1280" t="s">
        <v>182</v>
      </c>
      <c r="D154" s="1281"/>
      <c r="E154" s="1274">
        <v>8</v>
      </c>
      <c r="F154" s="1275" t="s">
        <v>22</v>
      </c>
      <c r="G154" s="1276" t="s">
        <v>12</v>
      </c>
      <c r="H154" s="1276" t="s">
        <v>13</v>
      </c>
      <c r="I154" s="1276" t="s">
        <v>14</v>
      </c>
      <c r="J154" s="1276">
        <v>22.5</v>
      </c>
      <c r="K154" s="1546">
        <v>180</v>
      </c>
      <c r="L154" s="1276">
        <v>0</v>
      </c>
      <c r="M154" s="1276">
        <v>0</v>
      </c>
      <c r="N154" s="1276">
        <v>0</v>
      </c>
      <c r="O154" s="1276">
        <v>0</v>
      </c>
      <c r="P154" s="1276">
        <v>0</v>
      </c>
      <c r="Q154" s="1276">
        <v>0</v>
      </c>
      <c r="R154" s="1276">
        <v>4</v>
      </c>
      <c r="S154" s="1276">
        <v>90</v>
      </c>
      <c r="T154" s="1276">
        <v>0</v>
      </c>
      <c r="U154" s="1276">
        <v>0</v>
      </c>
      <c r="V154" s="1276">
        <v>0</v>
      </c>
      <c r="W154" s="1276">
        <v>0</v>
      </c>
      <c r="X154" s="1276">
        <v>2</v>
      </c>
      <c r="Y154" s="1276">
        <v>45</v>
      </c>
      <c r="Z154" s="1276">
        <v>0</v>
      </c>
      <c r="AA154" s="1276">
        <v>0</v>
      </c>
      <c r="AB154" s="1276">
        <v>0</v>
      </c>
      <c r="AC154" s="1276">
        <v>0</v>
      </c>
      <c r="AD154" s="1276">
        <v>2</v>
      </c>
      <c r="AE154" s="1276">
        <v>45</v>
      </c>
      <c r="AF154" s="1276">
        <v>0</v>
      </c>
      <c r="AG154" s="1276">
        <v>0</v>
      </c>
      <c r="AH154" s="1276">
        <v>0</v>
      </c>
      <c r="AI154" s="1276">
        <v>0</v>
      </c>
    </row>
    <row r="155" spans="1:76" ht="66">
      <c r="A155" s="290" t="s">
        <v>24</v>
      </c>
      <c r="B155" s="1150">
        <v>37.119999999999997</v>
      </c>
      <c r="C155" s="1355" t="s">
        <v>168</v>
      </c>
      <c r="D155" s="1353"/>
      <c r="E155" s="304">
        <v>28</v>
      </c>
      <c r="F155" s="292" t="s">
        <v>22</v>
      </c>
      <c r="G155" s="294" t="s">
        <v>12</v>
      </c>
      <c r="H155" s="295" t="s">
        <v>13</v>
      </c>
      <c r="I155" s="294" t="s">
        <v>14</v>
      </c>
      <c r="J155" s="294">
        <v>40</v>
      </c>
      <c r="K155" s="1540">
        <v>1120</v>
      </c>
      <c r="L155" s="294">
        <v>0</v>
      </c>
      <c r="M155" s="294">
        <v>0</v>
      </c>
      <c r="N155" s="294">
        <v>0</v>
      </c>
      <c r="O155" s="294">
        <v>0</v>
      </c>
      <c r="P155" s="294">
        <v>2</v>
      </c>
      <c r="Q155" s="294">
        <v>80</v>
      </c>
      <c r="R155" s="294">
        <v>18</v>
      </c>
      <c r="S155" s="294">
        <v>720</v>
      </c>
      <c r="T155" s="294">
        <v>0</v>
      </c>
      <c r="U155" s="294">
        <v>0</v>
      </c>
      <c r="V155" s="294">
        <v>0</v>
      </c>
      <c r="W155" s="294">
        <v>0</v>
      </c>
      <c r="X155" s="294">
        <v>4</v>
      </c>
      <c r="Y155" s="294">
        <v>160</v>
      </c>
      <c r="Z155" s="294">
        <v>0</v>
      </c>
      <c r="AA155" s="294">
        <v>0</v>
      </c>
      <c r="AB155" s="294">
        <v>0</v>
      </c>
      <c r="AC155" s="294">
        <v>0</v>
      </c>
      <c r="AD155" s="294">
        <v>4</v>
      </c>
      <c r="AE155" s="294">
        <v>160</v>
      </c>
      <c r="AF155" s="294">
        <v>0</v>
      </c>
      <c r="AG155" s="294">
        <v>0</v>
      </c>
      <c r="AH155" s="294">
        <v>0</v>
      </c>
      <c r="AI155" s="294">
        <v>0</v>
      </c>
    </row>
    <row r="156" spans="1:76" ht="66">
      <c r="A156" s="290"/>
      <c r="B156" s="1150">
        <v>27.586206896551726</v>
      </c>
      <c r="C156" s="298" t="s">
        <v>169</v>
      </c>
      <c r="D156" s="1353"/>
      <c r="E156" s="304">
        <v>29</v>
      </c>
      <c r="F156" s="292" t="s">
        <v>22</v>
      </c>
      <c r="G156" s="294" t="s">
        <v>12</v>
      </c>
      <c r="H156" s="295" t="s">
        <v>13</v>
      </c>
      <c r="I156" s="294" t="s">
        <v>14</v>
      </c>
      <c r="J156" s="294">
        <v>30</v>
      </c>
      <c r="K156" s="1540">
        <v>870</v>
      </c>
      <c r="L156" s="294">
        <v>0</v>
      </c>
      <c r="M156" s="294">
        <v>0</v>
      </c>
      <c r="N156" s="294">
        <v>20</v>
      </c>
      <c r="O156" s="294">
        <v>600</v>
      </c>
      <c r="P156" s="294">
        <v>8</v>
      </c>
      <c r="Q156" s="294">
        <v>240</v>
      </c>
      <c r="R156" s="294">
        <v>0</v>
      </c>
      <c r="S156" s="294">
        <v>0</v>
      </c>
      <c r="T156" s="294">
        <v>0</v>
      </c>
      <c r="U156" s="294">
        <v>0</v>
      </c>
      <c r="V156" s="294">
        <v>0</v>
      </c>
      <c r="W156" s="294">
        <v>0</v>
      </c>
      <c r="X156" s="294">
        <v>0</v>
      </c>
      <c r="Y156" s="294">
        <v>0</v>
      </c>
      <c r="Z156" s="294">
        <v>0</v>
      </c>
      <c r="AA156" s="294">
        <v>0</v>
      </c>
      <c r="AB156" s="294">
        <v>0</v>
      </c>
      <c r="AC156" s="294">
        <v>0</v>
      </c>
      <c r="AD156" s="294">
        <v>1</v>
      </c>
      <c r="AE156" s="294">
        <v>30</v>
      </c>
      <c r="AF156" s="294">
        <v>0</v>
      </c>
      <c r="AG156" s="294">
        <v>0</v>
      </c>
      <c r="AH156" s="294">
        <v>0</v>
      </c>
      <c r="AI156" s="294">
        <v>0</v>
      </c>
    </row>
    <row r="157" spans="1:76" ht="66">
      <c r="A157" s="290"/>
      <c r="B157" s="1150">
        <v>27.586206896551726</v>
      </c>
      <c r="C157" s="298" t="s">
        <v>2237</v>
      </c>
      <c r="D157" s="1353"/>
      <c r="E157" s="304">
        <v>30</v>
      </c>
      <c r="F157" s="292" t="s">
        <v>22</v>
      </c>
      <c r="G157" s="294" t="s">
        <v>12</v>
      </c>
      <c r="H157" s="295" t="s">
        <v>13</v>
      </c>
      <c r="I157" s="294" t="s">
        <v>14</v>
      </c>
      <c r="J157" s="294">
        <v>30</v>
      </c>
      <c r="K157" s="1540">
        <v>900</v>
      </c>
      <c r="L157" s="294">
        <v>0</v>
      </c>
      <c r="M157" s="294">
        <v>0</v>
      </c>
      <c r="N157" s="294">
        <v>30</v>
      </c>
      <c r="O157" s="294">
        <v>900</v>
      </c>
      <c r="P157" s="294">
        <v>0</v>
      </c>
      <c r="Q157" s="294">
        <v>0</v>
      </c>
      <c r="R157" s="294">
        <v>0</v>
      </c>
      <c r="S157" s="294">
        <v>0</v>
      </c>
      <c r="T157" s="294">
        <v>0</v>
      </c>
      <c r="U157" s="294">
        <v>0</v>
      </c>
      <c r="V157" s="294">
        <v>0</v>
      </c>
      <c r="W157" s="294">
        <v>0</v>
      </c>
      <c r="X157" s="294">
        <v>0</v>
      </c>
      <c r="Y157" s="294">
        <v>0</v>
      </c>
      <c r="Z157" s="294">
        <v>0</v>
      </c>
      <c r="AA157" s="294">
        <v>0</v>
      </c>
      <c r="AB157" s="294">
        <v>0</v>
      </c>
      <c r="AC157" s="294">
        <v>0</v>
      </c>
      <c r="AD157" s="294">
        <v>0</v>
      </c>
      <c r="AE157" s="294">
        <v>0</v>
      </c>
      <c r="AF157" s="294">
        <v>0</v>
      </c>
      <c r="AG157" s="294">
        <v>0</v>
      </c>
      <c r="AH157" s="294">
        <v>0</v>
      </c>
      <c r="AI157" s="294">
        <v>0</v>
      </c>
    </row>
    <row r="158" spans="1:76" s="1285" customFormat="1" ht="66">
      <c r="A158" s="290" t="s">
        <v>24</v>
      </c>
      <c r="B158" s="1150">
        <v>96.81</v>
      </c>
      <c r="C158" s="1342" t="s">
        <v>170</v>
      </c>
      <c r="D158" s="1353"/>
      <c r="E158" s="304">
        <v>10</v>
      </c>
      <c r="F158" s="292" t="s">
        <v>22</v>
      </c>
      <c r="G158" s="294" t="s">
        <v>12</v>
      </c>
      <c r="H158" s="295" t="s">
        <v>13</v>
      </c>
      <c r="I158" s="294" t="s">
        <v>14</v>
      </c>
      <c r="J158" s="294">
        <v>105</v>
      </c>
      <c r="K158" s="1540">
        <v>1050</v>
      </c>
      <c r="L158" s="294">
        <v>0</v>
      </c>
      <c r="M158" s="294">
        <v>0</v>
      </c>
      <c r="N158" s="294">
        <v>0</v>
      </c>
      <c r="O158" s="294">
        <v>0</v>
      </c>
      <c r="P158" s="294">
        <v>0</v>
      </c>
      <c r="Q158" s="294">
        <v>0</v>
      </c>
      <c r="R158" s="294">
        <v>4</v>
      </c>
      <c r="S158" s="294">
        <v>420</v>
      </c>
      <c r="T158" s="294">
        <v>0</v>
      </c>
      <c r="U158" s="294">
        <v>0</v>
      </c>
      <c r="V158" s="294">
        <v>0</v>
      </c>
      <c r="W158" s="294">
        <v>0</v>
      </c>
      <c r="X158" s="294">
        <v>4</v>
      </c>
      <c r="Y158" s="294">
        <v>420</v>
      </c>
      <c r="Z158" s="294">
        <v>0</v>
      </c>
      <c r="AA158" s="294">
        <v>0</v>
      </c>
      <c r="AB158" s="294">
        <v>0</v>
      </c>
      <c r="AC158" s="294">
        <v>0</v>
      </c>
      <c r="AD158" s="294">
        <v>2</v>
      </c>
      <c r="AE158" s="294">
        <v>210</v>
      </c>
      <c r="AF158" s="294">
        <v>0</v>
      </c>
      <c r="AG158" s="294">
        <v>0</v>
      </c>
      <c r="AH158" s="294">
        <v>0</v>
      </c>
      <c r="AI158" s="294">
        <v>0</v>
      </c>
    </row>
    <row r="159" spans="1:76" s="1285" customFormat="1" ht="66">
      <c r="A159" s="290" t="s">
        <v>24</v>
      </c>
      <c r="B159" s="1150">
        <v>37.119999999999997</v>
      </c>
      <c r="C159" s="298" t="s">
        <v>171</v>
      </c>
      <c r="D159" s="303"/>
      <c r="E159" s="304">
        <v>26</v>
      </c>
      <c r="F159" s="1348" t="s">
        <v>46</v>
      </c>
      <c r="G159" s="294" t="s">
        <v>12</v>
      </c>
      <c r="H159" s="295" t="s">
        <v>13</v>
      </c>
      <c r="I159" s="294" t="s">
        <v>14</v>
      </c>
      <c r="J159" s="294">
        <v>40</v>
      </c>
      <c r="K159" s="1540">
        <v>1040</v>
      </c>
      <c r="L159" s="294">
        <v>0</v>
      </c>
      <c r="M159" s="294">
        <v>0</v>
      </c>
      <c r="N159" s="294">
        <v>0</v>
      </c>
      <c r="O159" s="294">
        <v>0</v>
      </c>
      <c r="P159" s="294">
        <v>0</v>
      </c>
      <c r="Q159" s="294">
        <v>0</v>
      </c>
      <c r="R159" s="294">
        <v>18</v>
      </c>
      <c r="S159" s="294">
        <v>720</v>
      </c>
      <c r="T159" s="294">
        <v>0</v>
      </c>
      <c r="U159" s="294">
        <v>0</v>
      </c>
      <c r="V159" s="294">
        <v>0</v>
      </c>
      <c r="W159" s="294">
        <v>0</v>
      </c>
      <c r="X159" s="294">
        <v>4</v>
      </c>
      <c r="Y159" s="294">
        <v>160</v>
      </c>
      <c r="Z159" s="294">
        <v>0</v>
      </c>
      <c r="AA159" s="294">
        <v>0</v>
      </c>
      <c r="AB159" s="294">
        <v>0</v>
      </c>
      <c r="AC159" s="294">
        <v>0</v>
      </c>
      <c r="AD159" s="294">
        <v>4</v>
      </c>
      <c r="AE159" s="294">
        <v>160</v>
      </c>
      <c r="AF159" s="294">
        <v>0</v>
      </c>
      <c r="AG159" s="294">
        <v>0</v>
      </c>
      <c r="AH159" s="294">
        <v>0</v>
      </c>
      <c r="AI159" s="294">
        <v>0</v>
      </c>
    </row>
    <row r="160" spans="1:76" s="1285" customFormat="1" ht="66">
      <c r="A160" s="290"/>
      <c r="B160" s="291">
        <v>3.8279999999999994</v>
      </c>
      <c r="C160" s="1350" t="s">
        <v>172</v>
      </c>
      <c r="D160" s="1283"/>
      <c r="E160" s="304">
        <v>10807</v>
      </c>
      <c r="F160" s="1284" t="s">
        <v>40</v>
      </c>
      <c r="G160" s="294" t="s">
        <v>12</v>
      </c>
      <c r="H160" s="295" t="s">
        <v>13</v>
      </c>
      <c r="I160" s="294" t="s">
        <v>14</v>
      </c>
      <c r="J160" s="294">
        <v>4</v>
      </c>
      <c r="K160" s="1540">
        <v>43228</v>
      </c>
      <c r="L160" s="294">
        <v>400</v>
      </c>
      <c r="M160" s="294">
        <v>1600</v>
      </c>
      <c r="N160" s="294">
        <v>400</v>
      </c>
      <c r="O160" s="294">
        <v>1600</v>
      </c>
      <c r="P160" s="294">
        <v>400</v>
      </c>
      <c r="Q160" s="294">
        <v>1600</v>
      </c>
      <c r="R160" s="294">
        <v>2410</v>
      </c>
      <c r="S160" s="294">
        <v>9640</v>
      </c>
      <c r="T160" s="294">
        <v>400</v>
      </c>
      <c r="U160" s="294">
        <v>1600</v>
      </c>
      <c r="V160" s="294">
        <v>400</v>
      </c>
      <c r="W160" s="294">
        <v>1600</v>
      </c>
      <c r="X160" s="294">
        <v>2410</v>
      </c>
      <c r="Y160" s="294">
        <v>9640</v>
      </c>
      <c r="Z160" s="294">
        <v>400</v>
      </c>
      <c r="AA160" s="294">
        <v>1600</v>
      </c>
      <c r="AB160" s="294">
        <v>400</v>
      </c>
      <c r="AC160" s="294">
        <v>1600</v>
      </c>
      <c r="AD160" s="294">
        <v>2387</v>
      </c>
      <c r="AE160" s="294">
        <v>9548</v>
      </c>
      <c r="AF160" s="294">
        <v>400</v>
      </c>
      <c r="AG160" s="294">
        <v>1600</v>
      </c>
      <c r="AH160" s="294">
        <v>400</v>
      </c>
      <c r="AI160" s="294">
        <v>1600</v>
      </c>
    </row>
    <row r="161" spans="1:35" s="1285" customFormat="1" ht="66">
      <c r="A161" s="290"/>
      <c r="B161" s="291">
        <v>3.8279999999999994</v>
      </c>
      <c r="C161" s="1356" t="s">
        <v>173</v>
      </c>
      <c r="D161" s="1283"/>
      <c r="E161" s="304">
        <v>0</v>
      </c>
      <c r="F161" s="1284" t="s">
        <v>174</v>
      </c>
      <c r="G161" s="294" t="s">
        <v>12</v>
      </c>
      <c r="H161" s="295" t="s">
        <v>13</v>
      </c>
      <c r="I161" s="294" t="s">
        <v>14</v>
      </c>
      <c r="J161" s="294">
        <v>4</v>
      </c>
      <c r="K161" s="1540">
        <v>0</v>
      </c>
      <c r="L161" s="294">
        <v>0</v>
      </c>
      <c r="M161" s="294">
        <v>0</v>
      </c>
      <c r="N161" s="294">
        <v>0</v>
      </c>
      <c r="O161" s="294">
        <v>0</v>
      </c>
      <c r="P161" s="294">
        <v>0</v>
      </c>
      <c r="Q161" s="294">
        <v>0</v>
      </c>
      <c r="R161" s="294">
        <v>0</v>
      </c>
      <c r="S161" s="294">
        <v>0</v>
      </c>
      <c r="T161" s="294">
        <v>0</v>
      </c>
      <c r="U161" s="294">
        <v>0</v>
      </c>
      <c r="V161" s="294">
        <v>0</v>
      </c>
      <c r="W161" s="294">
        <v>0</v>
      </c>
      <c r="X161" s="294">
        <v>0</v>
      </c>
      <c r="Y161" s="294">
        <v>0</v>
      </c>
      <c r="Z161" s="294">
        <v>0</v>
      </c>
      <c r="AA161" s="294">
        <v>0</v>
      </c>
      <c r="AB161" s="294">
        <v>0</v>
      </c>
      <c r="AC161" s="294">
        <v>0</v>
      </c>
      <c r="AD161" s="294">
        <v>0</v>
      </c>
      <c r="AE161" s="294">
        <v>0</v>
      </c>
      <c r="AF161" s="294">
        <v>0</v>
      </c>
      <c r="AG161" s="294">
        <v>0</v>
      </c>
      <c r="AH161" s="294">
        <v>0</v>
      </c>
      <c r="AI161" s="294">
        <v>0</v>
      </c>
    </row>
    <row r="162" spans="1:35" s="1285" customFormat="1" ht="66">
      <c r="A162" s="290"/>
      <c r="B162" s="291">
        <v>3.8279999999999994</v>
      </c>
      <c r="C162" s="1350" t="s">
        <v>175</v>
      </c>
      <c r="D162" s="1283"/>
      <c r="E162" s="304">
        <v>0</v>
      </c>
      <c r="F162" s="1284" t="s">
        <v>174</v>
      </c>
      <c r="G162" s="294" t="s">
        <v>12</v>
      </c>
      <c r="H162" s="295" t="s">
        <v>13</v>
      </c>
      <c r="I162" s="294" t="s">
        <v>14</v>
      </c>
      <c r="J162" s="294">
        <v>4</v>
      </c>
      <c r="K162" s="1540">
        <v>0</v>
      </c>
      <c r="L162" s="294">
        <v>0</v>
      </c>
      <c r="M162" s="294">
        <v>0</v>
      </c>
      <c r="N162" s="294">
        <v>0</v>
      </c>
      <c r="O162" s="294">
        <v>0</v>
      </c>
      <c r="P162" s="294">
        <v>0</v>
      </c>
      <c r="Q162" s="294">
        <v>0</v>
      </c>
      <c r="R162" s="294">
        <v>0</v>
      </c>
      <c r="S162" s="294">
        <v>0</v>
      </c>
      <c r="T162" s="294">
        <v>0</v>
      </c>
      <c r="U162" s="294">
        <v>0</v>
      </c>
      <c r="V162" s="294">
        <v>0</v>
      </c>
      <c r="W162" s="294">
        <v>0</v>
      </c>
      <c r="X162" s="294">
        <v>0</v>
      </c>
      <c r="Y162" s="294">
        <v>0</v>
      </c>
      <c r="Z162" s="294">
        <v>0</v>
      </c>
      <c r="AA162" s="294">
        <v>0</v>
      </c>
      <c r="AB162" s="294">
        <v>0</v>
      </c>
      <c r="AC162" s="294">
        <v>0</v>
      </c>
      <c r="AD162" s="294">
        <v>0</v>
      </c>
      <c r="AE162" s="294">
        <v>0</v>
      </c>
      <c r="AF162" s="294">
        <v>0</v>
      </c>
      <c r="AG162" s="294">
        <v>0</v>
      </c>
      <c r="AH162" s="294">
        <v>0</v>
      </c>
      <c r="AI162" s="294">
        <v>0</v>
      </c>
    </row>
    <row r="163" spans="1:35" s="1285" customFormat="1" ht="66">
      <c r="A163" s="290"/>
      <c r="B163" s="291">
        <v>3.4799999999999995</v>
      </c>
      <c r="C163" s="1356" t="s">
        <v>176</v>
      </c>
      <c r="D163" s="1283"/>
      <c r="E163" s="304">
        <v>400</v>
      </c>
      <c r="F163" s="1284" t="s">
        <v>174</v>
      </c>
      <c r="G163" s="294" t="s">
        <v>12</v>
      </c>
      <c r="H163" s="295" t="s">
        <v>13</v>
      </c>
      <c r="I163" s="294" t="s">
        <v>14</v>
      </c>
      <c r="J163" s="294">
        <v>4</v>
      </c>
      <c r="K163" s="1540">
        <v>1600</v>
      </c>
      <c r="L163" s="294">
        <v>0</v>
      </c>
      <c r="M163" s="294">
        <v>0</v>
      </c>
      <c r="N163" s="294">
        <v>0</v>
      </c>
      <c r="O163" s="294">
        <v>0</v>
      </c>
      <c r="P163" s="294">
        <v>0</v>
      </c>
      <c r="Q163" s="294">
        <v>0</v>
      </c>
      <c r="R163" s="294">
        <v>400</v>
      </c>
      <c r="S163" s="294">
        <v>1600</v>
      </c>
      <c r="T163" s="294">
        <v>0</v>
      </c>
      <c r="U163" s="294">
        <v>0</v>
      </c>
      <c r="V163" s="294">
        <v>0</v>
      </c>
      <c r="W163" s="294">
        <v>0</v>
      </c>
      <c r="X163" s="294">
        <v>0</v>
      </c>
      <c r="Y163" s="294">
        <v>0</v>
      </c>
      <c r="Z163" s="294">
        <v>0</v>
      </c>
      <c r="AA163" s="294">
        <v>0</v>
      </c>
      <c r="AB163" s="294">
        <v>0</v>
      </c>
      <c r="AC163" s="294">
        <v>0</v>
      </c>
      <c r="AD163" s="294">
        <v>0</v>
      </c>
      <c r="AE163" s="294">
        <v>0</v>
      </c>
      <c r="AF163" s="294">
        <v>0</v>
      </c>
      <c r="AG163" s="294">
        <v>0</v>
      </c>
      <c r="AH163" s="294">
        <v>0</v>
      </c>
      <c r="AI163" s="294">
        <v>0</v>
      </c>
    </row>
    <row r="164" spans="1:35" ht="66">
      <c r="A164" s="290" t="s">
        <v>24</v>
      </c>
      <c r="B164" s="291"/>
      <c r="C164" s="1350" t="s">
        <v>177</v>
      </c>
      <c r="D164" s="1283"/>
      <c r="E164" s="304">
        <v>8</v>
      </c>
      <c r="F164" s="1357" t="s">
        <v>22</v>
      </c>
      <c r="G164" s="294" t="s">
        <v>12</v>
      </c>
      <c r="H164" s="295" t="s">
        <v>13</v>
      </c>
      <c r="I164" s="294" t="s">
        <v>14</v>
      </c>
      <c r="J164" s="294">
        <v>125</v>
      </c>
      <c r="K164" s="1540">
        <v>1000</v>
      </c>
      <c r="L164" s="294">
        <v>0</v>
      </c>
      <c r="M164" s="294">
        <v>0</v>
      </c>
      <c r="N164" s="294">
        <v>0</v>
      </c>
      <c r="O164" s="294">
        <v>0</v>
      </c>
      <c r="P164" s="294">
        <v>0</v>
      </c>
      <c r="Q164" s="294">
        <v>0</v>
      </c>
      <c r="R164" s="294">
        <v>5</v>
      </c>
      <c r="S164" s="294">
        <v>625</v>
      </c>
      <c r="T164" s="294">
        <v>0</v>
      </c>
      <c r="U164" s="294">
        <v>0</v>
      </c>
      <c r="V164" s="294">
        <v>0</v>
      </c>
      <c r="W164" s="294">
        <v>0</v>
      </c>
      <c r="X164" s="294">
        <v>2</v>
      </c>
      <c r="Y164" s="294">
        <v>250</v>
      </c>
      <c r="Z164" s="294">
        <v>0</v>
      </c>
      <c r="AA164" s="294">
        <v>0</v>
      </c>
      <c r="AB164" s="294">
        <v>0</v>
      </c>
      <c r="AC164" s="294">
        <v>0</v>
      </c>
      <c r="AD164" s="294">
        <v>1</v>
      </c>
      <c r="AE164" s="294">
        <v>125</v>
      </c>
      <c r="AF164" s="294">
        <v>0</v>
      </c>
      <c r="AG164" s="294">
        <v>0</v>
      </c>
      <c r="AH164" s="294">
        <v>0</v>
      </c>
      <c r="AI164" s="294">
        <v>0</v>
      </c>
    </row>
    <row r="165" spans="1:35" ht="66">
      <c r="A165" s="290"/>
      <c r="B165" s="291">
        <v>1.508</v>
      </c>
      <c r="C165" s="1282" t="s">
        <v>178</v>
      </c>
      <c r="D165" s="1283"/>
      <c r="E165" s="304">
        <v>42</v>
      </c>
      <c r="F165" s="1284" t="s">
        <v>11</v>
      </c>
      <c r="G165" s="294" t="s">
        <v>12</v>
      </c>
      <c r="H165" s="295" t="s">
        <v>13</v>
      </c>
      <c r="I165" s="294" t="s">
        <v>14</v>
      </c>
      <c r="J165" s="294">
        <v>2</v>
      </c>
      <c r="K165" s="1540">
        <v>84</v>
      </c>
      <c r="L165" s="294">
        <v>0</v>
      </c>
      <c r="M165" s="294">
        <v>0</v>
      </c>
      <c r="N165" s="294">
        <v>0</v>
      </c>
      <c r="O165" s="294">
        <v>0</v>
      </c>
      <c r="P165" s="294">
        <v>0</v>
      </c>
      <c r="Q165" s="294">
        <v>0</v>
      </c>
      <c r="R165" s="294">
        <v>16</v>
      </c>
      <c r="S165" s="294">
        <v>32</v>
      </c>
      <c r="T165" s="294">
        <v>0</v>
      </c>
      <c r="U165" s="294">
        <v>0</v>
      </c>
      <c r="V165" s="294">
        <v>0</v>
      </c>
      <c r="W165" s="294">
        <v>0</v>
      </c>
      <c r="X165" s="294">
        <v>16</v>
      </c>
      <c r="Y165" s="294">
        <v>32</v>
      </c>
      <c r="Z165" s="294">
        <v>0</v>
      </c>
      <c r="AA165" s="294">
        <v>0</v>
      </c>
      <c r="AB165" s="294">
        <v>0</v>
      </c>
      <c r="AC165" s="294">
        <v>0</v>
      </c>
      <c r="AD165" s="294">
        <v>10</v>
      </c>
      <c r="AE165" s="294">
        <v>20</v>
      </c>
      <c r="AF165" s="294">
        <v>0</v>
      </c>
      <c r="AG165" s="294">
        <v>0</v>
      </c>
      <c r="AH165" s="294">
        <v>0</v>
      </c>
      <c r="AI165" s="294">
        <v>0</v>
      </c>
    </row>
    <row r="166" spans="1:35" ht="66">
      <c r="A166" s="290"/>
      <c r="B166" s="291">
        <v>1.508</v>
      </c>
      <c r="C166" s="1282" t="s">
        <v>2240</v>
      </c>
      <c r="D166" s="1283"/>
      <c r="E166" s="304">
        <v>2500</v>
      </c>
      <c r="F166" s="1284" t="s">
        <v>11</v>
      </c>
      <c r="G166" s="294" t="s">
        <v>12</v>
      </c>
      <c r="H166" s="295" t="s">
        <v>13</v>
      </c>
      <c r="I166" s="294" t="s">
        <v>14</v>
      </c>
      <c r="J166" s="294">
        <v>2</v>
      </c>
      <c r="K166" s="1540">
        <v>5000</v>
      </c>
      <c r="L166" s="294">
        <v>0</v>
      </c>
      <c r="M166" s="294">
        <v>0</v>
      </c>
      <c r="N166" s="294">
        <v>2500</v>
      </c>
      <c r="O166" s="294">
        <v>5000</v>
      </c>
      <c r="P166" s="294">
        <v>0</v>
      </c>
      <c r="Q166" s="294">
        <v>0</v>
      </c>
      <c r="R166" s="294">
        <v>0</v>
      </c>
      <c r="S166" s="294">
        <v>0</v>
      </c>
      <c r="T166" s="294">
        <v>0</v>
      </c>
      <c r="U166" s="294">
        <v>0</v>
      </c>
      <c r="V166" s="294">
        <v>0</v>
      </c>
      <c r="W166" s="294">
        <v>0</v>
      </c>
      <c r="X166" s="294">
        <v>0</v>
      </c>
      <c r="Y166" s="294">
        <v>0</v>
      </c>
      <c r="Z166" s="294">
        <v>0</v>
      </c>
      <c r="AA166" s="294">
        <v>0</v>
      </c>
      <c r="AB166" s="294">
        <v>0</v>
      </c>
      <c r="AC166" s="294">
        <v>0</v>
      </c>
      <c r="AD166" s="294">
        <v>0</v>
      </c>
      <c r="AE166" s="294">
        <v>0</v>
      </c>
      <c r="AF166" s="294">
        <v>0</v>
      </c>
      <c r="AG166" s="294">
        <v>0</v>
      </c>
      <c r="AH166" s="294">
        <v>0</v>
      </c>
      <c r="AI166" s="294">
        <v>0</v>
      </c>
    </row>
    <row r="167" spans="1:35" ht="66">
      <c r="A167" s="290"/>
      <c r="B167" s="291">
        <v>1.508</v>
      </c>
      <c r="C167" s="1282" t="s">
        <v>2241</v>
      </c>
      <c r="D167" s="1283"/>
      <c r="E167" s="304">
        <v>2500</v>
      </c>
      <c r="F167" s="1284" t="s">
        <v>11</v>
      </c>
      <c r="G167" s="294" t="s">
        <v>12</v>
      </c>
      <c r="H167" s="295" t="s">
        <v>13</v>
      </c>
      <c r="I167" s="294" t="s">
        <v>14</v>
      </c>
      <c r="J167" s="294">
        <v>2</v>
      </c>
      <c r="K167" s="1540">
        <v>5000</v>
      </c>
      <c r="L167" s="294">
        <v>0</v>
      </c>
      <c r="M167" s="294">
        <v>0</v>
      </c>
      <c r="N167" s="294">
        <v>2500</v>
      </c>
      <c r="O167" s="294">
        <v>5000</v>
      </c>
      <c r="P167" s="294">
        <v>0</v>
      </c>
      <c r="Q167" s="294">
        <v>0</v>
      </c>
      <c r="R167" s="294">
        <v>0</v>
      </c>
      <c r="S167" s="294">
        <v>0</v>
      </c>
      <c r="T167" s="294">
        <v>0</v>
      </c>
      <c r="U167" s="294">
        <v>0</v>
      </c>
      <c r="V167" s="294">
        <v>0</v>
      </c>
      <c r="W167" s="294">
        <v>0</v>
      </c>
      <c r="X167" s="294">
        <v>0</v>
      </c>
      <c r="Y167" s="294">
        <v>0</v>
      </c>
      <c r="Z167" s="294">
        <v>0</v>
      </c>
      <c r="AA167" s="294">
        <v>0</v>
      </c>
      <c r="AB167" s="294">
        <v>0</v>
      </c>
      <c r="AC167" s="294">
        <v>0</v>
      </c>
      <c r="AD167" s="294">
        <v>0</v>
      </c>
      <c r="AE167" s="294">
        <v>0</v>
      </c>
      <c r="AF167" s="294">
        <v>0</v>
      </c>
      <c r="AG167" s="294">
        <v>0</v>
      </c>
      <c r="AH167" s="294">
        <v>0</v>
      </c>
      <c r="AI167" s="294">
        <v>0</v>
      </c>
    </row>
    <row r="168" spans="1:35" ht="66">
      <c r="A168" s="290"/>
      <c r="B168" s="291">
        <v>7</v>
      </c>
      <c r="C168" s="1282" t="s">
        <v>2238</v>
      </c>
      <c r="D168" s="1283"/>
      <c r="E168" s="304">
        <v>30</v>
      </c>
      <c r="F168" s="1284" t="s">
        <v>174</v>
      </c>
      <c r="G168" s="294" t="s">
        <v>12</v>
      </c>
      <c r="H168" s="295" t="s">
        <v>13</v>
      </c>
      <c r="I168" s="294" t="s">
        <v>14</v>
      </c>
      <c r="J168" s="294">
        <v>7</v>
      </c>
      <c r="K168" s="1540">
        <v>210</v>
      </c>
      <c r="L168" s="294">
        <v>0</v>
      </c>
      <c r="M168" s="294">
        <v>0</v>
      </c>
      <c r="N168" s="294">
        <v>30</v>
      </c>
      <c r="O168" s="294">
        <v>210</v>
      </c>
      <c r="P168" s="294">
        <v>0</v>
      </c>
      <c r="Q168" s="294">
        <v>0</v>
      </c>
      <c r="R168" s="294">
        <v>0</v>
      </c>
      <c r="S168" s="294">
        <v>0</v>
      </c>
      <c r="T168" s="294">
        <v>0</v>
      </c>
      <c r="U168" s="294">
        <v>0</v>
      </c>
      <c r="V168" s="294">
        <v>0</v>
      </c>
      <c r="W168" s="294">
        <v>0</v>
      </c>
      <c r="X168" s="294">
        <v>0</v>
      </c>
      <c r="Y168" s="294">
        <v>0</v>
      </c>
      <c r="Z168" s="294">
        <v>0</v>
      </c>
      <c r="AA168" s="294">
        <v>0</v>
      </c>
      <c r="AB168" s="294">
        <v>0</v>
      </c>
      <c r="AC168" s="294">
        <v>0</v>
      </c>
      <c r="AD168" s="294">
        <v>0</v>
      </c>
      <c r="AE168" s="294">
        <v>0</v>
      </c>
      <c r="AF168" s="294">
        <v>0</v>
      </c>
      <c r="AG168" s="294">
        <v>0</v>
      </c>
      <c r="AH168" s="294">
        <v>0</v>
      </c>
      <c r="AI168" s="294">
        <v>0</v>
      </c>
    </row>
    <row r="169" spans="1:35" ht="66">
      <c r="A169" s="290"/>
      <c r="B169" s="291">
        <v>15</v>
      </c>
      <c r="C169" s="1282" t="s">
        <v>2239</v>
      </c>
      <c r="D169" s="1283"/>
      <c r="E169" s="304">
        <v>300</v>
      </c>
      <c r="F169" s="1284" t="s">
        <v>174</v>
      </c>
      <c r="G169" s="294" t="s">
        <v>12</v>
      </c>
      <c r="H169" s="295" t="s">
        <v>13</v>
      </c>
      <c r="I169" s="294" t="s">
        <v>14</v>
      </c>
      <c r="J169" s="294">
        <v>15</v>
      </c>
      <c r="K169" s="1540">
        <v>4500</v>
      </c>
      <c r="L169" s="294">
        <v>0</v>
      </c>
      <c r="M169" s="294">
        <v>0</v>
      </c>
      <c r="N169" s="294">
        <v>300</v>
      </c>
      <c r="O169" s="294">
        <v>4500</v>
      </c>
      <c r="P169" s="294">
        <v>0</v>
      </c>
      <c r="Q169" s="294">
        <v>0</v>
      </c>
      <c r="R169" s="294">
        <v>0</v>
      </c>
      <c r="S169" s="294">
        <v>0</v>
      </c>
      <c r="T169" s="294">
        <v>0</v>
      </c>
      <c r="U169" s="294">
        <v>0</v>
      </c>
      <c r="V169" s="294">
        <v>0</v>
      </c>
      <c r="W169" s="294">
        <v>0</v>
      </c>
      <c r="X169" s="294">
        <v>0</v>
      </c>
      <c r="Y169" s="294">
        <v>0</v>
      </c>
      <c r="Z169" s="294">
        <v>0</v>
      </c>
      <c r="AA169" s="294">
        <v>0</v>
      </c>
      <c r="AB169" s="294">
        <v>0</v>
      </c>
      <c r="AC169" s="294">
        <v>0</v>
      </c>
      <c r="AD169" s="294">
        <v>0</v>
      </c>
      <c r="AE169" s="294">
        <v>0</v>
      </c>
      <c r="AF169" s="294">
        <v>0</v>
      </c>
      <c r="AG169" s="294">
        <v>0</v>
      </c>
      <c r="AH169" s="294">
        <v>0</v>
      </c>
      <c r="AI169" s="294">
        <v>0</v>
      </c>
    </row>
    <row r="170" spans="1:35" ht="66">
      <c r="A170" s="290"/>
      <c r="B170" s="291">
        <v>162.39999999999998</v>
      </c>
      <c r="C170" s="1286" t="s">
        <v>2242</v>
      </c>
      <c r="D170" s="1283"/>
      <c r="E170" s="304">
        <v>20</v>
      </c>
      <c r="F170" s="1287" t="s">
        <v>149</v>
      </c>
      <c r="G170" s="294" t="s">
        <v>12</v>
      </c>
      <c r="H170" s="295" t="s">
        <v>13</v>
      </c>
      <c r="I170" s="294" t="s">
        <v>14</v>
      </c>
      <c r="J170" s="294">
        <v>175</v>
      </c>
      <c r="K170" s="1540">
        <v>3500</v>
      </c>
      <c r="L170" s="294">
        <v>0</v>
      </c>
      <c r="M170" s="294">
        <v>0</v>
      </c>
      <c r="N170" s="294">
        <v>20</v>
      </c>
      <c r="O170" s="294">
        <v>3500</v>
      </c>
      <c r="P170" s="294">
        <v>0</v>
      </c>
      <c r="Q170" s="294">
        <v>0</v>
      </c>
      <c r="R170" s="294">
        <v>0</v>
      </c>
      <c r="S170" s="294">
        <v>0</v>
      </c>
      <c r="T170" s="294">
        <v>0</v>
      </c>
      <c r="U170" s="294">
        <v>0</v>
      </c>
      <c r="V170" s="294">
        <v>0</v>
      </c>
      <c r="W170" s="294">
        <v>0</v>
      </c>
      <c r="X170" s="294">
        <v>0</v>
      </c>
      <c r="Y170" s="294">
        <v>0</v>
      </c>
      <c r="Z170" s="294">
        <v>0</v>
      </c>
      <c r="AA170" s="294">
        <v>0</v>
      </c>
      <c r="AB170" s="294">
        <v>0</v>
      </c>
      <c r="AC170" s="294">
        <v>0</v>
      </c>
      <c r="AD170" s="294">
        <v>0</v>
      </c>
      <c r="AE170" s="294">
        <v>0</v>
      </c>
      <c r="AF170" s="294">
        <v>0</v>
      </c>
      <c r="AG170" s="294">
        <v>0</v>
      </c>
      <c r="AH170" s="294">
        <v>0</v>
      </c>
      <c r="AI170" s="294">
        <v>0</v>
      </c>
    </row>
    <row r="171" spans="1:35" ht="66">
      <c r="A171" s="290"/>
      <c r="B171" s="291">
        <v>5.77</v>
      </c>
      <c r="C171" s="298" t="s">
        <v>2243</v>
      </c>
      <c r="D171" s="1283"/>
      <c r="E171" s="304">
        <v>100</v>
      </c>
      <c r="F171" s="1284" t="s">
        <v>174</v>
      </c>
      <c r="G171" s="294" t="s">
        <v>12</v>
      </c>
      <c r="H171" s="295" t="s">
        <v>13</v>
      </c>
      <c r="I171" s="294" t="s">
        <v>14</v>
      </c>
      <c r="J171" s="294">
        <v>7</v>
      </c>
      <c r="K171" s="1540">
        <v>700</v>
      </c>
      <c r="L171" s="294">
        <v>0</v>
      </c>
      <c r="M171" s="294">
        <v>0</v>
      </c>
      <c r="N171" s="294">
        <v>100</v>
      </c>
      <c r="O171" s="294">
        <v>700</v>
      </c>
      <c r="P171" s="294">
        <v>0</v>
      </c>
      <c r="Q171" s="294">
        <v>0</v>
      </c>
      <c r="R171" s="294">
        <v>0</v>
      </c>
      <c r="S171" s="294">
        <v>0</v>
      </c>
      <c r="T171" s="294">
        <v>0</v>
      </c>
      <c r="U171" s="294">
        <v>0</v>
      </c>
      <c r="V171" s="294">
        <v>0</v>
      </c>
      <c r="W171" s="294">
        <v>0</v>
      </c>
      <c r="X171" s="294">
        <v>0</v>
      </c>
      <c r="Y171" s="294">
        <v>0</v>
      </c>
      <c r="Z171" s="294">
        <v>0</v>
      </c>
      <c r="AA171" s="294">
        <v>0</v>
      </c>
      <c r="AB171" s="294">
        <v>0</v>
      </c>
      <c r="AC171" s="294">
        <v>0</v>
      </c>
      <c r="AD171" s="294">
        <v>0</v>
      </c>
      <c r="AE171" s="294">
        <v>0</v>
      </c>
      <c r="AF171" s="294">
        <v>0</v>
      </c>
      <c r="AG171" s="294">
        <v>0</v>
      </c>
      <c r="AH171" s="294">
        <v>0</v>
      </c>
      <c r="AI171" s="294">
        <v>0</v>
      </c>
    </row>
    <row r="172" spans="1:35" ht="66">
      <c r="A172" s="290"/>
      <c r="B172" s="291">
        <v>6.2640000000000002</v>
      </c>
      <c r="C172" s="1282" t="s">
        <v>180</v>
      </c>
      <c r="D172" s="1283"/>
      <c r="E172" s="304">
        <v>73</v>
      </c>
      <c r="F172" s="1284" t="s">
        <v>11</v>
      </c>
      <c r="G172" s="294" t="s">
        <v>12</v>
      </c>
      <c r="H172" s="295" t="s">
        <v>13</v>
      </c>
      <c r="I172" s="294" t="s">
        <v>14</v>
      </c>
      <c r="J172" s="294">
        <v>7</v>
      </c>
      <c r="K172" s="1540">
        <v>511</v>
      </c>
      <c r="L172" s="294">
        <v>0</v>
      </c>
      <c r="M172" s="294">
        <v>0</v>
      </c>
      <c r="N172" s="294">
        <v>0</v>
      </c>
      <c r="O172" s="294">
        <v>0</v>
      </c>
      <c r="P172" s="294">
        <v>0</v>
      </c>
      <c r="Q172" s="294">
        <v>0</v>
      </c>
      <c r="R172" s="294">
        <v>30</v>
      </c>
      <c r="S172" s="294">
        <v>210</v>
      </c>
      <c r="T172" s="294">
        <v>0</v>
      </c>
      <c r="U172" s="294">
        <v>0</v>
      </c>
      <c r="V172" s="294">
        <v>0</v>
      </c>
      <c r="W172" s="294">
        <v>0</v>
      </c>
      <c r="X172" s="294">
        <v>23</v>
      </c>
      <c r="Y172" s="294">
        <v>161</v>
      </c>
      <c r="Z172" s="294">
        <v>0</v>
      </c>
      <c r="AA172" s="294">
        <v>0</v>
      </c>
      <c r="AB172" s="294">
        <v>0</v>
      </c>
      <c r="AC172" s="294">
        <v>0</v>
      </c>
      <c r="AD172" s="294">
        <v>20</v>
      </c>
      <c r="AE172" s="294">
        <v>140</v>
      </c>
      <c r="AF172" s="294">
        <v>0</v>
      </c>
      <c r="AG172" s="294">
        <v>0</v>
      </c>
      <c r="AH172" s="294">
        <v>0</v>
      </c>
      <c r="AI172" s="294">
        <v>0</v>
      </c>
    </row>
    <row r="173" spans="1:35" ht="66">
      <c r="A173" s="290"/>
      <c r="B173" s="291">
        <v>278</v>
      </c>
      <c r="C173" s="1358" t="s">
        <v>181</v>
      </c>
      <c r="D173" s="1283"/>
      <c r="E173" s="304">
        <v>0</v>
      </c>
      <c r="F173" s="1284" t="s">
        <v>149</v>
      </c>
      <c r="G173" s="294" t="s">
        <v>12</v>
      </c>
      <c r="H173" s="295" t="s">
        <v>13</v>
      </c>
      <c r="I173" s="294" t="s">
        <v>14</v>
      </c>
      <c r="J173" s="294">
        <v>300</v>
      </c>
      <c r="K173" s="1540">
        <v>0</v>
      </c>
      <c r="L173" s="294">
        <v>0</v>
      </c>
      <c r="M173" s="294">
        <v>0</v>
      </c>
      <c r="N173" s="294">
        <v>0</v>
      </c>
      <c r="O173" s="294">
        <v>0</v>
      </c>
      <c r="P173" s="294">
        <v>0</v>
      </c>
      <c r="Q173" s="294">
        <v>0</v>
      </c>
      <c r="R173" s="294">
        <v>0</v>
      </c>
      <c r="S173" s="294">
        <v>0</v>
      </c>
      <c r="T173" s="294">
        <v>0</v>
      </c>
      <c r="U173" s="294">
        <v>0</v>
      </c>
      <c r="V173" s="294">
        <v>0</v>
      </c>
      <c r="W173" s="294">
        <v>0</v>
      </c>
      <c r="X173" s="294">
        <v>0</v>
      </c>
      <c r="Y173" s="294">
        <v>0</v>
      </c>
      <c r="Z173" s="294">
        <v>0</v>
      </c>
      <c r="AA173" s="294">
        <v>0</v>
      </c>
      <c r="AB173" s="294">
        <v>0</v>
      </c>
      <c r="AC173" s="294">
        <v>0</v>
      </c>
      <c r="AD173" s="294">
        <v>0</v>
      </c>
      <c r="AE173" s="294">
        <v>0</v>
      </c>
      <c r="AF173" s="294">
        <v>0</v>
      </c>
      <c r="AG173" s="294">
        <v>0</v>
      </c>
      <c r="AH173" s="294">
        <v>0</v>
      </c>
      <c r="AI173" s="294">
        <v>0</v>
      </c>
    </row>
    <row r="174" spans="1:35" ht="66">
      <c r="A174" s="290"/>
      <c r="B174" s="291">
        <v>3.4799999999999995</v>
      </c>
      <c r="C174" s="298" t="s">
        <v>183</v>
      </c>
      <c r="D174" s="1283"/>
      <c r="E174" s="304">
        <v>52</v>
      </c>
      <c r="F174" s="1357" t="s">
        <v>11</v>
      </c>
      <c r="G174" s="294" t="s">
        <v>12</v>
      </c>
      <c r="H174" s="295" t="s">
        <v>13</v>
      </c>
      <c r="I174" s="294" t="s">
        <v>14</v>
      </c>
      <c r="J174" s="294">
        <v>4</v>
      </c>
      <c r="K174" s="1540">
        <v>208</v>
      </c>
      <c r="L174" s="294">
        <v>0</v>
      </c>
      <c r="M174" s="294">
        <v>0</v>
      </c>
      <c r="N174" s="294">
        <v>0</v>
      </c>
      <c r="O174" s="294">
        <v>0</v>
      </c>
      <c r="P174" s="294">
        <v>0</v>
      </c>
      <c r="Q174" s="294">
        <v>0</v>
      </c>
      <c r="R174" s="294">
        <v>22</v>
      </c>
      <c r="S174" s="294">
        <v>88</v>
      </c>
      <c r="T174" s="294">
        <v>0</v>
      </c>
      <c r="U174" s="294">
        <v>0</v>
      </c>
      <c r="V174" s="294">
        <v>0</v>
      </c>
      <c r="W174" s="294">
        <v>0</v>
      </c>
      <c r="X174" s="294">
        <v>25</v>
      </c>
      <c r="Y174" s="294">
        <v>100</v>
      </c>
      <c r="Z174" s="294">
        <v>0</v>
      </c>
      <c r="AA174" s="294">
        <v>0</v>
      </c>
      <c r="AB174" s="294">
        <v>0</v>
      </c>
      <c r="AC174" s="294">
        <v>0</v>
      </c>
      <c r="AD174" s="294">
        <v>5</v>
      </c>
      <c r="AE174" s="294">
        <v>20</v>
      </c>
      <c r="AF174" s="294">
        <v>0</v>
      </c>
      <c r="AG174" s="294">
        <v>0</v>
      </c>
      <c r="AH174" s="294">
        <v>0</v>
      </c>
      <c r="AI174" s="294">
        <v>0</v>
      </c>
    </row>
    <row r="175" spans="1:35" ht="66">
      <c r="A175" s="290"/>
      <c r="B175" s="291">
        <v>5.77</v>
      </c>
      <c r="C175" s="298" t="s">
        <v>184</v>
      </c>
      <c r="D175" s="1283"/>
      <c r="E175" s="304">
        <v>0</v>
      </c>
      <c r="F175" s="1284" t="s">
        <v>11</v>
      </c>
      <c r="G175" s="294" t="s">
        <v>12</v>
      </c>
      <c r="H175" s="295" t="s">
        <v>13</v>
      </c>
      <c r="I175" s="294" t="s">
        <v>14</v>
      </c>
      <c r="J175" s="294">
        <v>7</v>
      </c>
      <c r="K175" s="1540">
        <v>0</v>
      </c>
      <c r="L175" s="294">
        <v>0</v>
      </c>
      <c r="M175" s="294">
        <v>0</v>
      </c>
      <c r="N175" s="294">
        <v>0</v>
      </c>
      <c r="O175" s="294">
        <v>0</v>
      </c>
      <c r="P175" s="294">
        <v>0</v>
      </c>
      <c r="Q175" s="294">
        <v>0</v>
      </c>
      <c r="R175" s="294">
        <v>0</v>
      </c>
      <c r="S175" s="294">
        <v>0</v>
      </c>
      <c r="T175" s="294">
        <v>0</v>
      </c>
      <c r="U175" s="294">
        <v>0</v>
      </c>
      <c r="V175" s="294">
        <v>0</v>
      </c>
      <c r="W175" s="294">
        <v>0</v>
      </c>
      <c r="X175" s="294">
        <v>0</v>
      </c>
      <c r="Y175" s="294">
        <v>0</v>
      </c>
      <c r="Z175" s="294">
        <v>0</v>
      </c>
      <c r="AA175" s="294">
        <v>0</v>
      </c>
      <c r="AB175" s="294">
        <v>0</v>
      </c>
      <c r="AC175" s="294">
        <v>0</v>
      </c>
      <c r="AD175" s="294">
        <v>0</v>
      </c>
      <c r="AE175" s="294">
        <v>0</v>
      </c>
      <c r="AF175" s="294">
        <v>0</v>
      </c>
      <c r="AG175" s="294">
        <v>0</v>
      </c>
      <c r="AH175" s="294">
        <v>0</v>
      </c>
      <c r="AI175" s="294">
        <v>0</v>
      </c>
    </row>
    <row r="176" spans="1:35" s="319" customFormat="1" ht="66" outlineLevel="4">
      <c r="A176" s="290"/>
      <c r="B176" s="291">
        <v>291</v>
      </c>
      <c r="C176" s="1342" t="s">
        <v>185</v>
      </c>
      <c r="D176" s="1283"/>
      <c r="E176" s="304">
        <v>0</v>
      </c>
      <c r="F176" s="1284" t="s">
        <v>22</v>
      </c>
      <c r="G176" s="294" t="s">
        <v>12</v>
      </c>
      <c r="H176" s="295" t="s">
        <v>13</v>
      </c>
      <c r="I176" s="294" t="s">
        <v>14</v>
      </c>
      <c r="J176" s="294">
        <v>315</v>
      </c>
      <c r="K176" s="1540">
        <v>0</v>
      </c>
      <c r="L176" s="294">
        <v>0</v>
      </c>
      <c r="M176" s="294">
        <v>0</v>
      </c>
      <c r="N176" s="294">
        <v>0</v>
      </c>
      <c r="O176" s="294">
        <v>0</v>
      </c>
      <c r="P176" s="294">
        <v>0</v>
      </c>
      <c r="Q176" s="294">
        <v>0</v>
      </c>
      <c r="R176" s="294">
        <v>0</v>
      </c>
      <c r="S176" s="294">
        <v>0</v>
      </c>
      <c r="T176" s="294">
        <v>0</v>
      </c>
      <c r="U176" s="294">
        <v>0</v>
      </c>
      <c r="V176" s="294">
        <v>0</v>
      </c>
      <c r="W176" s="294">
        <v>0</v>
      </c>
      <c r="X176" s="294">
        <v>0</v>
      </c>
      <c r="Y176" s="294">
        <v>0</v>
      </c>
      <c r="Z176" s="294">
        <v>0</v>
      </c>
      <c r="AA176" s="294">
        <v>0</v>
      </c>
      <c r="AB176" s="294">
        <v>0</v>
      </c>
      <c r="AC176" s="294">
        <v>0</v>
      </c>
      <c r="AD176" s="294">
        <v>0</v>
      </c>
      <c r="AE176" s="294">
        <v>0</v>
      </c>
      <c r="AF176" s="294">
        <v>0</v>
      </c>
      <c r="AG176" s="294">
        <v>0</v>
      </c>
      <c r="AH176" s="294">
        <v>0</v>
      </c>
      <c r="AI176" s="294">
        <v>0</v>
      </c>
    </row>
    <row r="177" spans="1:39" ht="66">
      <c r="A177" s="290"/>
      <c r="B177" s="291">
        <v>107.88</v>
      </c>
      <c r="C177" s="298" t="s">
        <v>186</v>
      </c>
      <c r="D177" s="1283"/>
      <c r="E177" s="304">
        <v>520</v>
      </c>
      <c r="F177" s="1284" t="s">
        <v>22</v>
      </c>
      <c r="G177" s="294" t="s">
        <v>12</v>
      </c>
      <c r="H177" s="295" t="s">
        <v>13</v>
      </c>
      <c r="I177" s="294" t="s">
        <v>14</v>
      </c>
      <c r="J177" s="294">
        <v>117</v>
      </c>
      <c r="K177" s="1540">
        <v>60840</v>
      </c>
      <c r="L177" s="294">
        <v>10</v>
      </c>
      <c r="M177" s="294">
        <v>1170</v>
      </c>
      <c r="N177" s="294">
        <v>110</v>
      </c>
      <c r="O177" s="294">
        <v>12870</v>
      </c>
      <c r="P177" s="294">
        <v>160</v>
      </c>
      <c r="Q177" s="294">
        <v>18720</v>
      </c>
      <c r="R177" s="294">
        <v>90</v>
      </c>
      <c r="S177" s="294">
        <v>10530</v>
      </c>
      <c r="T177" s="294">
        <v>10</v>
      </c>
      <c r="U177" s="294">
        <v>1170</v>
      </c>
      <c r="V177" s="294">
        <v>10</v>
      </c>
      <c r="W177" s="294">
        <v>1170</v>
      </c>
      <c r="X177" s="294">
        <v>50</v>
      </c>
      <c r="Y177" s="294">
        <v>5850</v>
      </c>
      <c r="Z177" s="294">
        <v>10</v>
      </c>
      <c r="AA177" s="294">
        <v>1170</v>
      </c>
      <c r="AB177" s="294">
        <v>10</v>
      </c>
      <c r="AC177" s="294">
        <v>1170</v>
      </c>
      <c r="AD177" s="294">
        <v>40</v>
      </c>
      <c r="AE177" s="294">
        <v>4680</v>
      </c>
      <c r="AF177" s="294">
        <v>10</v>
      </c>
      <c r="AG177" s="294">
        <v>1170</v>
      </c>
      <c r="AH177" s="294">
        <v>10</v>
      </c>
      <c r="AI177" s="294">
        <v>1170</v>
      </c>
    </row>
    <row r="178" spans="1:39" ht="66">
      <c r="A178" s="290"/>
      <c r="B178" s="291">
        <v>69.483999999999995</v>
      </c>
      <c r="C178" s="298" t="s">
        <v>187</v>
      </c>
      <c r="D178" s="1283"/>
      <c r="E178" s="304">
        <v>168</v>
      </c>
      <c r="F178" s="1284" t="s">
        <v>22</v>
      </c>
      <c r="G178" s="294" t="s">
        <v>12</v>
      </c>
      <c r="H178" s="295" t="s">
        <v>13</v>
      </c>
      <c r="I178" s="294" t="s">
        <v>14</v>
      </c>
      <c r="J178" s="294">
        <v>75</v>
      </c>
      <c r="K178" s="1540">
        <v>12600</v>
      </c>
      <c r="L178" s="294">
        <v>1</v>
      </c>
      <c r="M178" s="294">
        <v>75</v>
      </c>
      <c r="N178" s="294">
        <v>51</v>
      </c>
      <c r="O178" s="294">
        <v>3825</v>
      </c>
      <c r="P178" s="294">
        <v>41</v>
      </c>
      <c r="Q178" s="294">
        <v>3075</v>
      </c>
      <c r="R178" s="294">
        <v>37</v>
      </c>
      <c r="S178" s="294">
        <v>2775</v>
      </c>
      <c r="T178" s="294">
        <v>1</v>
      </c>
      <c r="U178" s="294">
        <v>75</v>
      </c>
      <c r="V178" s="294">
        <v>1</v>
      </c>
      <c r="W178" s="294">
        <v>75</v>
      </c>
      <c r="X178" s="294">
        <v>21</v>
      </c>
      <c r="Y178" s="294">
        <v>1575</v>
      </c>
      <c r="Z178" s="294">
        <v>1</v>
      </c>
      <c r="AA178" s="294">
        <v>75</v>
      </c>
      <c r="AB178" s="294">
        <v>1</v>
      </c>
      <c r="AC178" s="294">
        <v>75</v>
      </c>
      <c r="AD178" s="294">
        <v>11</v>
      </c>
      <c r="AE178" s="294">
        <v>825</v>
      </c>
      <c r="AF178" s="294">
        <v>1</v>
      </c>
      <c r="AG178" s="294">
        <v>75</v>
      </c>
      <c r="AH178" s="294">
        <v>1</v>
      </c>
      <c r="AI178" s="294">
        <v>75</v>
      </c>
    </row>
    <row r="179" spans="1:39" ht="66">
      <c r="A179" s="290" t="s">
        <v>24</v>
      </c>
      <c r="B179" s="1150">
        <v>129.91999999999999</v>
      </c>
      <c r="C179" s="298" t="s">
        <v>188</v>
      </c>
      <c r="D179" s="303"/>
      <c r="E179" s="304">
        <v>0</v>
      </c>
      <c r="F179" s="1348" t="s">
        <v>46</v>
      </c>
      <c r="G179" s="294" t="s">
        <v>12</v>
      </c>
      <c r="H179" s="295" t="s">
        <v>13</v>
      </c>
      <c r="I179" s="294" t="s">
        <v>14</v>
      </c>
      <c r="J179" s="294">
        <v>140</v>
      </c>
      <c r="K179" s="1540">
        <v>0</v>
      </c>
      <c r="L179" s="294">
        <v>0</v>
      </c>
      <c r="M179" s="294">
        <v>0</v>
      </c>
      <c r="N179" s="294">
        <v>0</v>
      </c>
      <c r="O179" s="294">
        <v>0</v>
      </c>
      <c r="P179" s="294">
        <v>0</v>
      </c>
      <c r="Q179" s="294">
        <v>0</v>
      </c>
      <c r="R179" s="294">
        <v>0</v>
      </c>
      <c r="S179" s="294">
        <v>0</v>
      </c>
      <c r="T179" s="294">
        <v>0</v>
      </c>
      <c r="U179" s="294">
        <v>0</v>
      </c>
      <c r="V179" s="294">
        <v>0</v>
      </c>
      <c r="W179" s="294">
        <v>0</v>
      </c>
      <c r="X179" s="294">
        <v>0</v>
      </c>
      <c r="Y179" s="294">
        <v>0</v>
      </c>
      <c r="Z179" s="294">
        <v>0</v>
      </c>
      <c r="AA179" s="294">
        <v>0</v>
      </c>
      <c r="AB179" s="294">
        <v>0</v>
      </c>
      <c r="AC179" s="294">
        <v>0</v>
      </c>
      <c r="AD179" s="294">
        <v>0</v>
      </c>
      <c r="AE179" s="294">
        <v>0</v>
      </c>
      <c r="AF179" s="294">
        <v>0</v>
      </c>
      <c r="AG179" s="294">
        <v>0</v>
      </c>
      <c r="AH179" s="294">
        <v>0</v>
      </c>
      <c r="AI179" s="294">
        <v>0</v>
      </c>
    </row>
    <row r="180" spans="1:39" ht="66">
      <c r="A180" s="290"/>
      <c r="B180" s="291">
        <v>8.0039999999999996</v>
      </c>
      <c r="C180" s="298" t="s">
        <v>189</v>
      </c>
      <c r="D180" s="1283"/>
      <c r="E180" s="304">
        <v>200</v>
      </c>
      <c r="F180" s="292" t="s">
        <v>174</v>
      </c>
      <c r="G180" s="294" t="s">
        <v>12</v>
      </c>
      <c r="H180" s="295" t="s">
        <v>13</v>
      </c>
      <c r="I180" s="294" t="s">
        <v>14</v>
      </c>
      <c r="J180" s="294">
        <v>9</v>
      </c>
      <c r="K180" s="1540">
        <v>1800</v>
      </c>
      <c r="L180" s="294">
        <v>0</v>
      </c>
      <c r="M180" s="294">
        <v>0</v>
      </c>
      <c r="N180" s="294">
        <v>0</v>
      </c>
      <c r="O180" s="294">
        <v>0</v>
      </c>
      <c r="P180" s="294">
        <v>200</v>
      </c>
      <c r="Q180" s="294">
        <v>1800</v>
      </c>
      <c r="R180" s="294">
        <v>0</v>
      </c>
      <c r="S180" s="294">
        <v>0</v>
      </c>
      <c r="T180" s="294">
        <v>0</v>
      </c>
      <c r="U180" s="294">
        <v>0</v>
      </c>
      <c r="V180" s="294">
        <v>0</v>
      </c>
      <c r="W180" s="294">
        <v>0</v>
      </c>
      <c r="X180" s="294">
        <v>0</v>
      </c>
      <c r="Y180" s="294">
        <v>0</v>
      </c>
      <c r="Z180" s="294">
        <v>0</v>
      </c>
      <c r="AA180" s="294">
        <v>0</v>
      </c>
      <c r="AB180" s="294">
        <v>0</v>
      </c>
      <c r="AC180" s="294">
        <v>0</v>
      </c>
      <c r="AD180" s="294">
        <v>0</v>
      </c>
      <c r="AE180" s="294">
        <v>0</v>
      </c>
      <c r="AF180" s="294">
        <v>0</v>
      </c>
      <c r="AG180" s="294">
        <v>0</v>
      </c>
      <c r="AH180" s="294">
        <v>0</v>
      </c>
      <c r="AI180" s="294">
        <v>0</v>
      </c>
    </row>
    <row r="181" spans="1:39" s="6" customFormat="1" ht="66">
      <c r="A181" s="290"/>
      <c r="B181" s="291">
        <v>3.1667999999999998</v>
      </c>
      <c r="C181" s="1342" t="s">
        <v>190</v>
      </c>
      <c r="D181" s="1283"/>
      <c r="E181" s="304">
        <v>0</v>
      </c>
      <c r="F181" s="292" t="s">
        <v>174</v>
      </c>
      <c r="G181" s="294" t="s">
        <v>12</v>
      </c>
      <c r="H181" s="295" t="s">
        <v>13</v>
      </c>
      <c r="I181" s="294" t="s">
        <v>14</v>
      </c>
      <c r="J181" s="294">
        <v>4</v>
      </c>
      <c r="K181" s="1540">
        <v>0</v>
      </c>
      <c r="L181" s="294">
        <v>0</v>
      </c>
      <c r="M181" s="294">
        <v>0</v>
      </c>
      <c r="N181" s="294">
        <v>0</v>
      </c>
      <c r="O181" s="294">
        <v>0</v>
      </c>
      <c r="P181" s="294">
        <v>0</v>
      </c>
      <c r="Q181" s="294">
        <v>0</v>
      </c>
      <c r="R181" s="294">
        <v>0</v>
      </c>
      <c r="S181" s="294">
        <v>0</v>
      </c>
      <c r="T181" s="294">
        <v>0</v>
      </c>
      <c r="U181" s="294">
        <v>0</v>
      </c>
      <c r="V181" s="294">
        <v>0</v>
      </c>
      <c r="W181" s="294">
        <v>0</v>
      </c>
      <c r="X181" s="294">
        <v>0</v>
      </c>
      <c r="Y181" s="294">
        <v>0</v>
      </c>
      <c r="Z181" s="294">
        <v>0</v>
      </c>
      <c r="AA181" s="294">
        <v>0</v>
      </c>
      <c r="AB181" s="294">
        <v>0</v>
      </c>
      <c r="AC181" s="294">
        <v>0</v>
      </c>
      <c r="AD181" s="294">
        <v>0</v>
      </c>
      <c r="AE181" s="294">
        <v>0</v>
      </c>
      <c r="AF181" s="294">
        <v>0</v>
      </c>
      <c r="AG181" s="294">
        <v>0</v>
      </c>
      <c r="AH181" s="294">
        <v>0</v>
      </c>
      <c r="AI181" s="294">
        <v>0</v>
      </c>
      <c r="AM181" s="8">
        <v>0</v>
      </c>
    </row>
    <row r="182" spans="1:39" ht="66">
      <c r="A182" s="290"/>
      <c r="B182" s="291">
        <v>3.5031999999999996</v>
      </c>
      <c r="C182" s="1342" t="s">
        <v>191</v>
      </c>
      <c r="D182" s="1283"/>
      <c r="E182" s="304">
        <v>0</v>
      </c>
      <c r="F182" s="292" t="s">
        <v>174</v>
      </c>
      <c r="G182" s="294" t="s">
        <v>12</v>
      </c>
      <c r="H182" s="295" t="s">
        <v>13</v>
      </c>
      <c r="I182" s="294" t="s">
        <v>14</v>
      </c>
      <c r="J182" s="294">
        <v>4</v>
      </c>
      <c r="K182" s="1540">
        <v>0</v>
      </c>
      <c r="L182" s="294">
        <v>0</v>
      </c>
      <c r="M182" s="294">
        <v>0</v>
      </c>
      <c r="N182" s="294">
        <v>0</v>
      </c>
      <c r="O182" s="294">
        <v>0</v>
      </c>
      <c r="P182" s="294">
        <v>0</v>
      </c>
      <c r="Q182" s="294">
        <v>0</v>
      </c>
      <c r="R182" s="294">
        <v>0</v>
      </c>
      <c r="S182" s="294">
        <v>0</v>
      </c>
      <c r="T182" s="294">
        <v>0</v>
      </c>
      <c r="U182" s="294">
        <v>0</v>
      </c>
      <c r="V182" s="294">
        <v>0</v>
      </c>
      <c r="W182" s="294">
        <v>0</v>
      </c>
      <c r="X182" s="294">
        <v>0</v>
      </c>
      <c r="Y182" s="294">
        <v>0</v>
      </c>
      <c r="Z182" s="294">
        <v>0</v>
      </c>
      <c r="AA182" s="294">
        <v>0</v>
      </c>
      <c r="AB182" s="294">
        <v>0</v>
      </c>
      <c r="AC182" s="294">
        <v>0</v>
      </c>
      <c r="AD182" s="294">
        <v>0</v>
      </c>
      <c r="AE182" s="294">
        <v>0</v>
      </c>
      <c r="AF182" s="294">
        <v>0</v>
      </c>
      <c r="AG182" s="294">
        <v>0</v>
      </c>
      <c r="AH182" s="294">
        <v>0</v>
      </c>
      <c r="AI182" s="294">
        <v>0</v>
      </c>
    </row>
    <row r="183" spans="1:39" ht="66">
      <c r="A183" s="290"/>
      <c r="B183" s="291">
        <v>4.1760000000000002</v>
      </c>
      <c r="C183" s="1342" t="s">
        <v>192</v>
      </c>
      <c r="D183" s="1283"/>
      <c r="E183" s="304">
        <v>0</v>
      </c>
      <c r="F183" s="292" t="s">
        <v>174</v>
      </c>
      <c r="G183" s="294" t="s">
        <v>12</v>
      </c>
      <c r="H183" s="295" t="s">
        <v>13</v>
      </c>
      <c r="I183" s="294" t="s">
        <v>14</v>
      </c>
      <c r="J183" s="294">
        <v>5</v>
      </c>
      <c r="K183" s="1540">
        <v>0</v>
      </c>
      <c r="L183" s="294">
        <v>0</v>
      </c>
      <c r="M183" s="294">
        <v>0</v>
      </c>
      <c r="N183" s="294">
        <v>0</v>
      </c>
      <c r="O183" s="294">
        <v>0</v>
      </c>
      <c r="P183" s="294">
        <v>0</v>
      </c>
      <c r="Q183" s="294">
        <v>0</v>
      </c>
      <c r="R183" s="294">
        <v>0</v>
      </c>
      <c r="S183" s="294">
        <v>0</v>
      </c>
      <c r="T183" s="294">
        <v>0</v>
      </c>
      <c r="U183" s="294">
        <v>0</v>
      </c>
      <c r="V183" s="294">
        <v>0</v>
      </c>
      <c r="W183" s="294">
        <v>0</v>
      </c>
      <c r="X183" s="294">
        <v>0</v>
      </c>
      <c r="Y183" s="294">
        <v>0</v>
      </c>
      <c r="Z183" s="294">
        <v>0</v>
      </c>
      <c r="AA183" s="294">
        <v>0</v>
      </c>
      <c r="AB183" s="294">
        <v>0</v>
      </c>
      <c r="AC183" s="294">
        <v>0</v>
      </c>
      <c r="AD183" s="294">
        <v>0</v>
      </c>
      <c r="AE183" s="294">
        <v>0</v>
      </c>
      <c r="AF183" s="294">
        <v>0</v>
      </c>
      <c r="AG183" s="294">
        <v>0</v>
      </c>
      <c r="AH183" s="294">
        <v>0</v>
      </c>
      <c r="AI183" s="294">
        <v>0</v>
      </c>
    </row>
    <row r="184" spans="1:39" ht="180">
      <c r="A184" s="290"/>
      <c r="B184" s="32">
        <v>162.39999999999998</v>
      </c>
      <c r="C184" s="1359" t="s">
        <v>179</v>
      </c>
      <c r="D184" s="1298">
        <v>1050</v>
      </c>
      <c r="E184" s="1360" t="s">
        <v>149</v>
      </c>
      <c r="F184" s="14" t="s">
        <v>12</v>
      </c>
      <c r="G184" s="14" t="s">
        <v>13</v>
      </c>
      <c r="H184" s="14" t="s">
        <v>14</v>
      </c>
      <c r="I184" s="1361">
        <v>175</v>
      </c>
      <c r="J184" s="1361">
        <v>3</v>
      </c>
      <c r="K184" s="1547">
        <v>525</v>
      </c>
      <c r="L184" s="1361">
        <v>0</v>
      </c>
      <c r="M184" s="1361">
        <v>0</v>
      </c>
      <c r="N184" s="1361">
        <v>0</v>
      </c>
      <c r="O184" s="1361">
        <v>0</v>
      </c>
      <c r="P184" s="1361">
        <v>0</v>
      </c>
      <c r="Q184" s="1361">
        <v>0</v>
      </c>
      <c r="R184" s="1361">
        <v>3</v>
      </c>
      <c r="S184" s="1361">
        <v>525</v>
      </c>
      <c r="T184" s="1361">
        <v>0</v>
      </c>
      <c r="U184" s="1361">
        <v>0</v>
      </c>
      <c r="V184" s="1361">
        <v>0</v>
      </c>
      <c r="W184" s="1361">
        <v>0</v>
      </c>
      <c r="X184" s="1361">
        <v>0</v>
      </c>
      <c r="Y184" s="1361">
        <v>0</v>
      </c>
      <c r="Z184" s="1361">
        <v>0</v>
      </c>
      <c r="AA184" s="1361">
        <v>0</v>
      </c>
      <c r="AB184" s="1361">
        <v>0</v>
      </c>
      <c r="AC184" s="1361">
        <v>0</v>
      </c>
      <c r="AD184" s="1361">
        <v>0</v>
      </c>
      <c r="AE184" s="1361">
        <v>0</v>
      </c>
      <c r="AF184" s="1361">
        <v>0</v>
      </c>
      <c r="AG184" s="1361">
        <v>0</v>
      </c>
      <c r="AH184" s="1361">
        <v>0</v>
      </c>
      <c r="AI184" s="1361">
        <v>0</v>
      </c>
    </row>
    <row r="185" spans="1:39" ht="66">
      <c r="A185" s="290"/>
      <c r="B185" s="291">
        <v>94</v>
      </c>
      <c r="C185" s="298" t="s">
        <v>193</v>
      </c>
      <c r="D185" s="1283"/>
      <c r="E185" s="304">
        <v>6</v>
      </c>
      <c r="F185" s="292" t="s">
        <v>22</v>
      </c>
      <c r="G185" s="294" t="s">
        <v>12</v>
      </c>
      <c r="H185" s="295" t="s">
        <v>13</v>
      </c>
      <c r="I185" s="294" t="s">
        <v>14</v>
      </c>
      <c r="J185" s="294">
        <v>102</v>
      </c>
      <c r="K185" s="1540">
        <v>612</v>
      </c>
      <c r="L185" s="294">
        <v>0</v>
      </c>
      <c r="M185" s="294">
        <v>0</v>
      </c>
      <c r="N185" s="294">
        <v>0</v>
      </c>
      <c r="O185" s="294">
        <v>0</v>
      </c>
      <c r="P185" s="294">
        <v>2</v>
      </c>
      <c r="Q185" s="294">
        <v>204</v>
      </c>
      <c r="R185" s="294">
        <v>2</v>
      </c>
      <c r="S185" s="294">
        <v>204</v>
      </c>
      <c r="T185" s="294">
        <v>0</v>
      </c>
      <c r="U185" s="294">
        <v>0</v>
      </c>
      <c r="V185" s="294">
        <v>0</v>
      </c>
      <c r="W185" s="294">
        <v>0</v>
      </c>
      <c r="X185" s="294">
        <v>1</v>
      </c>
      <c r="Y185" s="294">
        <v>102</v>
      </c>
      <c r="Z185" s="294">
        <v>0</v>
      </c>
      <c r="AA185" s="294">
        <v>0</v>
      </c>
      <c r="AB185" s="294">
        <v>0</v>
      </c>
      <c r="AC185" s="294">
        <v>0</v>
      </c>
      <c r="AD185" s="294">
        <v>1</v>
      </c>
      <c r="AE185" s="294">
        <v>102</v>
      </c>
      <c r="AF185" s="294">
        <v>0</v>
      </c>
      <c r="AG185" s="294">
        <v>0</v>
      </c>
      <c r="AH185" s="294">
        <v>0</v>
      </c>
      <c r="AI185" s="294">
        <v>0</v>
      </c>
    </row>
    <row r="186" spans="1:39" ht="66">
      <c r="A186" s="290"/>
      <c r="B186" s="1150">
        <v>34.799999999999997</v>
      </c>
      <c r="C186" s="298" t="s">
        <v>194</v>
      </c>
      <c r="D186" s="303"/>
      <c r="E186" s="304">
        <v>164</v>
      </c>
      <c r="F186" s="292" t="s">
        <v>11</v>
      </c>
      <c r="G186" s="294" t="s">
        <v>12</v>
      </c>
      <c r="H186" s="295" t="s">
        <v>13</v>
      </c>
      <c r="I186" s="294" t="s">
        <v>14</v>
      </c>
      <c r="J186" s="294">
        <v>38</v>
      </c>
      <c r="K186" s="1540">
        <v>6232</v>
      </c>
      <c r="L186" s="294">
        <v>0</v>
      </c>
      <c r="M186" s="294">
        <v>0</v>
      </c>
      <c r="N186" s="294">
        <v>100</v>
      </c>
      <c r="O186" s="294">
        <v>3800</v>
      </c>
      <c r="P186" s="294">
        <v>26</v>
      </c>
      <c r="Q186" s="294">
        <v>988</v>
      </c>
      <c r="R186" s="294">
        <v>29</v>
      </c>
      <c r="S186" s="294">
        <v>1102</v>
      </c>
      <c r="T186" s="294">
        <v>0</v>
      </c>
      <c r="U186" s="294">
        <v>0</v>
      </c>
      <c r="V186" s="294">
        <v>0</v>
      </c>
      <c r="W186" s="294">
        <v>0</v>
      </c>
      <c r="X186" s="294">
        <v>5</v>
      </c>
      <c r="Y186" s="294">
        <v>190</v>
      </c>
      <c r="Z186" s="294">
        <v>0</v>
      </c>
      <c r="AA186" s="294">
        <v>0</v>
      </c>
      <c r="AB186" s="294">
        <v>0</v>
      </c>
      <c r="AC186" s="294">
        <v>0</v>
      </c>
      <c r="AD186" s="294">
        <v>4</v>
      </c>
      <c r="AE186" s="294">
        <v>152</v>
      </c>
      <c r="AF186" s="294">
        <v>0</v>
      </c>
      <c r="AG186" s="294">
        <v>0</v>
      </c>
      <c r="AH186" s="294">
        <v>0</v>
      </c>
      <c r="AI186" s="294">
        <v>0</v>
      </c>
    </row>
    <row r="187" spans="1:39" ht="66">
      <c r="A187" s="290"/>
      <c r="B187" s="1150">
        <v>38.279999999999994</v>
      </c>
      <c r="C187" s="298" t="s">
        <v>195</v>
      </c>
      <c r="D187" s="303"/>
      <c r="E187" s="304">
        <v>60</v>
      </c>
      <c r="F187" s="292" t="s">
        <v>11</v>
      </c>
      <c r="G187" s="294" t="s">
        <v>12</v>
      </c>
      <c r="H187" s="295" t="s">
        <v>13</v>
      </c>
      <c r="I187" s="294" t="s">
        <v>14</v>
      </c>
      <c r="J187" s="294">
        <v>42</v>
      </c>
      <c r="K187" s="1540">
        <v>2520</v>
      </c>
      <c r="L187" s="294">
        <v>0</v>
      </c>
      <c r="M187" s="294">
        <v>0</v>
      </c>
      <c r="N187" s="294">
        <v>15</v>
      </c>
      <c r="O187" s="294">
        <v>630</v>
      </c>
      <c r="P187" s="294">
        <v>8</v>
      </c>
      <c r="Q187" s="294">
        <v>336</v>
      </c>
      <c r="R187" s="294">
        <v>28</v>
      </c>
      <c r="S187" s="294">
        <v>1176</v>
      </c>
      <c r="T187" s="294">
        <v>0</v>
      </c>
      <c r="U187" s="294">
        <v>0</v>
      </c>
      <c r="V187" s="294">
        <v>0</v>
      </c>
      <c r="W187" s="294">
        <v>0</v>
      </c>
      <c r="X187" s="294">
        <v>5</v>
      </c>
      <c r="Y187" s="294">
        <v>210</v>
      </c>
      <c r="Z187" s="294">
        <v>0</v>
      </c>
      <c r="AA187" s="294">
        <v>0</v>
      </c>
      <c r="AB187" s="294">
        <v>0</v>
      </c>
      <c r="AC187" s="294">
        <v>0</v>
      </c>
      <c r="AD187" s="294">
        <v>4</v>
      </c>
      <c r="AE187" s="294">
        <v>168</v>
      </c>
      <c r="AF187" s="294">
        <v>0</v>
      </c>
      <c r="AG187" s="294">
        <v>0</v>
      </c>
      <c r="AH187" s="294">
        <v>0</v>
      </c>
      <c r="AI187" s="294">
        <v>0</v>
      </c>
    </row>
    <row r="188" spans="1:39" ht="66">
      <c r="A188" s="290"/>
      <c r="B188" s="291">
        <v>59.39</v>
      </c>
      <c r="C188" s="298" t="s">
        <v>196</v>
      </c>
      <c r="D188" s="1283"/>
      <c r="E188" s="304">
        <v>0</v>
      </c>
      <c r="F188" s="292" t="s">
        <v>22</v>
      </c>
      <c r="G188" s="294" t="s">
        <v>12</v>
      </c>
      <c r="H188" s="295" t="s">
        <v>13</v>
      </c>
      <c r="I188" s="294" t="s">
        <v>14</v>
      </c>
      <c r="J188" s="294">
        <v>65</v>
      </c>
      <c r="K188" s="1540">
        <v>0</v>
      </c>
      <c r="L188" s="294">
        <v>0</v>
      </c>
      <c r="M188" s="294">
        <v>0</v>
      </c>
      <c r="N188" s="294">
        <v>0</v>
      </c>
      <c r="O188" s="294">
        <v>0</v>
      </c>
      <c r="P188" s="294">
        <v>0</v>
      </c>
      <c r="Q188" s="294">
        <v>0</v>
      </c>
      <c r="R188" s="294">
        <v>0</v>
      </c>
      <c r="S188" s="294">
        <v>0</v>
      </c>
      <c r="T188" s="294">
        <v>0</v>
      </c>
      <c r="U188" s="294">
        <v>0</v>
      </c>
      <c r="V188" s="294">
        <v>0</v>
      </c>
      <c r="W188" s="294">
        <v>0</v>
      </c>
      <c r="X188" s="294">
        <v>0</v>
      </c>
      <c r="Y188" s="294">
        <v>0</v>
      </c>
      <c r="Z188" s="294">
        <v>0</v>
      </c>
      <c r="AA188" s="294">
        <v>0</v>
      </c>
      <c r="AB188" s="294">
        <v>0</v>
      </c>
      <c r="AC188" s="294">
        <v>0</v>
      </c>
      <c r="AD188" s="294">
        <v>0</v>
      </c>
      <c r="AE188" s="294">
        <v>0</v>
      </c>
      <c r="AF188" s="294">
        <v>0</v>
      </c>
      <c r="AG188" s="294">
        <v>0</v>
      </c>
      <c r="AH188" s="294">
        <v>0</v>
      </c>
      <c r="AI188" s="294">
        <v>0</v>
      </c>
    </row>
    <row r="189" spans="1:39" ht="66">
      <c r="A189" s="4"/>
      <c r="B189" s="42"/>
      <c r="C189" s="12" t="s">
        <v>4614</v>
      </c>
      <c r="D189" s="36"/>
      <c r="E189" s="91">
        <v>10</v>
      </c>
      <c r="F189" s="9" t="s">
        <v>11</v>
      </c>
      <c r="G189" s="16" t="s">
        <v>12</v>
      </c>
      <c r="H189" s="17" t="s">
        <v>13</v>
      </c>
      <c r="I189" s="16" t="s">
        <v>14</v>
      </c>
      <c r="J189" s="16">
        <v>400</v>
      </c>
      <c r="K189" s="997">
        <v>4000</v>
      </c>
      <c r="L189" s="16">
        <v>0</v>
      </c>
      <c r="M189" s="16">
        <v>0</v>
      </c>
      <c r="N189" s="16">
        <v>0</v>
      </c>
      <c r="O189" s="16">
        <v>0</v>
      </c>
      <c r="P189" s="16">
        <v>0</v>
      </c>
      <c r="Q189" s="16">
        <v>0</v>
      </c>
      <c r="R189" s="16">
        <v>0</v>
      </c>
      <c r="S189" s="16">
        <v>0</v>
      </c>
      <c r="T189" s="16">
        <v>0</v>
      </c>
      <c r="U189" s="16">
        <v>0</v>
      </c>
      <c r="V189" s="16">
        <v>0</v>
      </c>
      <c r="W189" s="16">
        <v>0</v>
      </c>
      <c r="X189" s="16">
        <v>10</v>
      </c>
      <c r="Y189" s="16">
        <v>4000</v>
      </c>
      <c r="Z189" s="16">
        <v>0</v>
      </c>
      <c r="AA189" s="16">
        <v>0</v>
      </c>
      <c r="AB189" s="16">
        <v>0</v>
      </c>
      <c r="AC189" s="16">
        <v>0</v>
      </c>
      <c r="AD189" s="16">
        <v>0</v>
      </c>
      <c r="AE189" s="16">
        <v>0</v>
      </c>
      <c r="AF189" s="16">
        <v>0</v>
      </c>
      <c r="AG189" s="16">
        <v>0</v>
      </c>
      <c r="AH189" s="16">
        <v>0</v>
      </c>
      <c r="AI189" s="16">
        <v>0</v>
      </c>
    </row>
    <row r="190" spans="1:39" ht="66">
      <c r="A190" s="290"/>
      <c r="B190" s="291">
        <v>58.44</v>
      </c>
      <c r="C190" s="298" t="s">
        <v>198</v>
      </c>
      <c r="D190" s="1283"/>
      <c r="E190" s="304">
        <v>0</v>
      </c>
      <c r="F190" s="1348" t="s">
        <v>22</v>
      </c>
      <c r="G190" s="294" t="s">
        <v>12</v>
      </c>
      <c r="H190" s="295" t="s">
        <v>13</v>
      </c>
      <c r="I190" s="294" t="s">
        <v>14</v>
      </c>
      <c r="J190" s="294">
        <v>64</v>
      </c>
      <c r="K190" s="1540">
        <v>0</v>
      </c>
      <c r="L190" s="294">
        <v>0</v>
      </c>
      <c r="M190" s="294">
        <v>0</v>
      </c>
      <c r="N190" s="294">
        <v>0</v>
      </c>
      <c r="O190" s="294">
        <v>0</v>
      </c>
      <c r="P190" s="294">
        <v>0</v>
      </c>
      <c r="Q190" s="294">
        <v>0</v>
      </c>
      <c r="R190" s="294">
        <v>0</v>
      </c>
      <c r="S190" s="294">
        <v>0</v>
      </c>
      <c r="T190" s="294">
        <v>0</v>
      </c>
      <c r="U190" s="294">
        <v>0</v>
      </c>
      <c r="V190" s="294">
        <v>0</v>
      </c>
      <c r="W190" s="294">
        <v>0</v>
      </c>
      <c r="X190" s="294">
        <v>0</v>
      </c>
      <c r="Y190" s="294">
        <v>0</v>
      </c>
      <c r="Z190" s="294">
        <v>0</v>
      </c>
      <c r="AA190" s="294">
        <v>0</v>
      </c>
      <c r="AB190" s="294">
        <v>0</v>
      </c>
      <c r="AC190" s="294">
        <v>0</v>
      </c>
      <c r="AD190" s="294">
        <v>0</v>
      </c>
      <c r="AE190" s="294">
        <v>0</v>
      </c>
      <c r="AF190" s="294">
        <v>0</v>
      </c>
      <c r="AG190" s="294">
        <v>0</v>
      </c>
      <c r="AH190" s="294">
        <v>0</v>
      </c>
      <c r="AI190" s="294">
        <v>0</v>
      </c>
    </row>
    <row r="191" spans="1:39" ht="66">
      <c r="A191" s="290" t="s">
        <v>24</v>
      </c>
      <c r="B191" s="291">
        <v>88</v>
      </c>
      <c r="C191" s="1342" t="s">
        <v>199</v>
      </c>
      <c r="D191" s="1352"/>
      <c r="E191" s="304">
        <v>3</v>
      </c>
      <c r="F191" s="292" t="s">
        <v>22</v>
      </c>
      <c r="G191" s="294" t="s">
        <v>12</v>
      </c>
      <c r="H191" s="295" t="s">
        <v>13</v>
      </c>
      <c r="I191" s="294" t="s">
        <v>14</v>
      </c>
      <c r="J191" s="294">
        <v>95</v>
      </c>
      <c r="K191" s="1540">
        <v>285</v>
      </c>
      <c r="L191" s="294">
        <v>0</v>
      </c>
      <c r="M191" s="294">
        <v>0</v>
      </c>
      <c r="N191" s="294">
        <v>0</v>
      </c>
      <c r="O191" s="294">
        <v>0</v>
      </c>
      <c r="P191" s="294">
        <v>0</v>
      </c>
      <c r="Q191" s="294">
        <v>0</v>
      </c>
      <c r="R191" s="294">
        <v>2</v>
      </c>
      <c r="S191" s="294">
        <v>190</v>
      </c>
      <c r="T191" s="294">
        <v>0</v>
      </c>
      <c r="U191" s="294">
        <v>0</v>
      </c>
      <c r="V191" s="294">
        <v>0</v>
      </c>
      <c r="W191" s="294">
        <v>0</v>
      </c>
      <c r="X191" s="294">
        <v>1</v>
      </c>
      <c r="Y191" s="294">
        <v>95</v>
      </c>
      <c r="Z191" s="294">
        <v>0</v>
      </c>
      <c r="AA191" s="294">
        <v>0</v>
      </c>
      <c r="AB191" s="294">
        <v>0</v>
      </c>
      <c r="AC191" s="294">
        <v>0</v>
      </c>
      <c r="AD191" s="294">
        <v>0</v>
      </c>
      <c r="AE191" s="294">
        <v>0</v>
      </c>
      <c r="AF191" s="294">
        <v>0</v>
      </c>
      <c r="AG191" s="294">
        <v>0</v>
      </c>
      <c r="AH191" s="294">
        <v>0</v>
      </c>
      <c r="AI191" s="294">
        <v>0</v>
      </c>
    </row>
    <row r="192" spans="1:39" ht="66">
      <c r="A192" s="290"/>
      <c r="B192" s="291">
        <v>100.1</v>
      </c>
      <c r="C192" s="1349" t="s">
        <v>200</v>
      </c>
      <c r="D192" s="1283"/>
      <c r="E192" s="304">
        <v>0</v>
      </c>
      <c r="F192" s="292" t="s">
        <v>22</v>
      </c>
      <c r="G192" s="294" t="s">
        <v>12</v>
      </c>
      <c r="H192" s="295" t="s">
        <v>13</v>
      </c>
      <c r="I192" s="294" t="s">
        <v>14</v>
      </c>
      <c r="J192" s="294">
        <v>108</v>
      </c>
      <c r="K192" s="1540">
        <v>0</v>
      </c>
      <c r="L192" s="294">
        <v>0</v>
      </c>
      <c r="M192" s="294">
        <v>0</v>
      </c>
      <c r="N192" s="294">
        <v>0</v>
      </c>
      <c r="O192" s="294">
        <v>0</v>
      </c>
      <c r="P192" s="294">
        <v>0</v>
      </c>
      <c r="Q192" s="294">
        <v>0</v>
      </c>
      <c r="R192" s="294">
        <v>0</v>
      </c>
      <c r="S192" s="294">
        <v>0</v>
      </c>
      <c r="T192" s="294">
        <v>0</v>
      </c>
      <c r="U192" s="294">
        <v>0</v>
      </c>
      <c r="V192" s="294">
        <v>0</v>
      </c>
      <c r="W192" s="294">
        <v>0</v>
      </c>
      <c r="X192" s="294">
        <v>0</v>
      </c>
      <c r="Y192" s="294">
        <v>0</v>
      </c>
      <c r="Z192" s="294">
        <v>0</v>
      </c>
      <c r="AA192" s="294">
        <v>0</v>
      </c>
      <c r="AB192" s="294">
        <v>0</v>
      </c>
      <c r="AC192" s="294">
        <v>0</v>
      </c>
      <c r="AD192" s="294">
        <v>0</v>
      </c>
      <c r="AE192" s="294">
        <v>0</v>
      </c>
      <c r="AF192" s="294">
        <v>0</v>
      </c>
      <c r="AG192" s="294">
        <v>0</v>
      </c>
      <c r="AH192" s="294">
        <v>0</v>
      </c>
      <c r="AI192" s="294">
        <v>0</v>
      </c>
    </row>
    <row r="193" spans="1:35" ht="66">
      <c r="A193" s="290"/>
      <c r="B193" s="291">
        <v>174</v>
      </c>
      <c r="C193" s="1342" t="s">
        <v>201</v>
      </c>
      <c r="D193" s="1283"/>
      <c r="E193" s="304">
        <v>3</v>
      </c>
      <c r="F193" s="292" t="s">
        <v>22</v>
      </c>
      <c r="G193" s="294" t="s">
        <v>12</v>
      </c>
      <c r="H193" s="295" t="s">
        <v>13</v>
      </c>
      <c r="I193" s="294" t="s">
        <v>14</v>
      </c>
      <c r="J193" s="294">
        <v>187</v>
      </c>
      <c r="K193" s="1540">
        <v>561</v>
      </c>
      <c r="L193" s="294">
        <v>0</v>
      </c>
      <c r="M193" s="294">
        <v>0</v>
      </c>
      <c r="N193" s="294">
        <v>0</v>
      </c>
      <c r="O193" s="294">
        <v>0</v>
      </c>
      <c r="P193" s="294">
        <v>0</v>
      </c>
      <c r="Q193" s="294">
        <v>0</v>
      </c>
      <c r="R193" s="294">
        <v>3</v>
      </c>
      <c r="S193" s="294">
        <v>561</v>
      </c>
      <c r="T193" s="294">
        <v>0</v>
      </c>
      <c r="U193" s="294">
        <v>0</v>
      </c>
      <c r="V193" s="294">
        <v>0</v>
      </c>
      <c r="W193" s="294">
        <v>0</v>
      </c>
      <c r="X193" s="294">
        <v>0</v>
      </c>
      <c r="Y193" s="294">
        <v>0</v>
      </c>
      <c r="Z193" s="294">
        <v>0</v>
      </c>
      <c r="AA193" s="294">
        <v>0</v>
      </c>
      <c r="AB193" s="294">
        <v>0</v>
      </c>
      <c r="AC193" s="294">
        <v>0</v>
      </c>
      <c r="AD193" s="294">
        <v>0</v>
      </c>
      <c r="AE193" s="294">
        <v>0</v>
      </c>
      <c r="AF193" s="294">
        <v>0</v>
      </c>
      <c r="AG193" s="294">
        <v>0</v>
      </c>
      <c r="AH193" s="294">
        <v>0</v>
      </c>
      <c r="AI193" s="294">
        <v>0</v>
      </c>
    </row>
    <row r="194" spans="1:35" s="1261" customFormat="1" ht="66">
      <c r="A194" s="290" t="s">
        <v>24</v>
      </c>
      <c r="B194" s="291">
        <v>7.597999999999999</v>
      </c>
      <c r="C194" s="1342" t="s">
        <v>202</v>
      </c>
      <c r="D194" s="1283"/>
      <c r="E194" s="304">
        <v>10</v>
      </c>
      <c r="F194" s="292" t="s">
        <v>11</v>
      </c>
      <c r="G194" s="294" t="s">
        <v>12</v>
      </c>
      <c r="H194" s="295" t="s">
        <v>13</v>
      </c>
      <c r="I194" s="294" t="s">
        <v>14</v>
      </c>
      <c r="J194" s="294">
        <v>8</v>
      </c>
      <c r="K194" s="1540">
        <v>80</v>
      </c>
      <c r="L194" s="294">
        <v>0</v>
      </c>
      <c r="M194" s="294">
        <v>0</v>
      </c>
      <c r="N194" s="294">
        <v>0</v>
      </c>
      <c r="O194" s="294">
        <v>0</v>
      </c>
      <c r="P194" s="294">
        <v>0</v>
      </c>
      <c r="Q194" s="294">
        <v>0</v>
      </c>
      <c r="R194" s="294">
        <v>5</v>
      </c>
      <c r="S194" s="294">
        <v>40</v>
      </c>
      <c r="T194" s="294">
        <v>0</v>
      </c>
      <c r="U194" s="294">
        <v>0</v>
      </c>
      <c r="V194" s="294">
        <v>0</v>
      </c>
      <c r="W194" s="294">
        <v>0</v>
      </c>
      <c r="X194" s="294">
        <v>5</v>
      </c>
      <c r="Y194" s="294">
        <v>40</v>
      </c>
      <c r="Z194" s="294">
        <v>0</v>
      </c>
      <c r="AA194" s="294">
        <v>0</v>
      </c>
      <c r="AB194" s="294">
        <v>0</v>
      </c>
      <c r="AC194" s="294">
        <v>0</v>
      </c>
      <c r="AD194" s="294">
        <v>0</v>
      </c>
      <c r="AE194" s="294">
        <v>0</v>
      </c>
      <c r="AF194" s="294">
        <v>0</v>
      </c>
      <c r="AG194" s="294">
        <v>0</v>
      </c>
      <c r="AH194" s="294">
        <v>0</v>
      </c>
      <c r="AI194" s="294">
        <v>0</v>
      </c>
    </row>
    <row r="195" spans="1:35" ht="66">
      <c r="A195" s="290" t="s">
        <v>24</v>
      </c>
      <c r="B195" s="291">
        <v>16.239999999999998</v>
      </c>
      <c r="C195" s="1342" t="s">
        <v>203</v>
      </c>
      <c r="D195" s="1283"/>
      <c r="E195" s="304">
        <v>0</v>
      </c>
      <c r="F195" s="292" t="s">
        <v>11</v>
      </c>
      <c r="G195" s="294" t="s">
        <v>12</v>
      </c>
      <c r="H195" s="295" t="s">
        <v>13</v>
      </c>
      <c r="I195" s="294" t="s">
        <v>14</v>
      </c>
      <c r="J195" s="294">
        <v>18</v>
      </c>
      <c r="K195" s="1540">
        <v>0</v>
      </c>
      <c r="L195" s="294">
        <v>0</v>
      </c>
      <c r="M195" s="294">
        <v>0</v>
      </c>
      <c r="N195" s="294">
        <v>0</v>
      </c>
      <c r="O195" s="294">
        <v>0</v>
      </c>
      <c r="P195" s="294">
        <v>0</v>
      </c>
      <c r="Q195" s="294">
        <v>0</v>
      </c>
      <c r="R195" s="294">
        <v>0</v>
      </c>
      <c r="S195" s="294">
        <v>0</v>
      </c>
      <c r="T195" s="294">
        <v>0</v>
      </c>
      <c r="U195" s="294">
        <v>0</v>
      </c>
      <c r="V195" s="294">
        <v>0</v>
      </c>
      <c r="W195" s="294">
        <v>0</v>
      </c>
      <c r="X195" s="294">
        <v>0</v>
      </c>
      <c r="Y195" s="294">
        <v>0</v>
      </c>
      <c r="Z195" s="294">
        <v>0</v>
      </c>
      <c r="AA195" s="294">
        <v>0</v>
      </c>
      <c r="AB195" s="294">
        <v>0</v>
      </c>
      <c r="AC195" s="294">
        <v>0</v>
      </c>
      <c r="AD195" s="294">
        <v>0</v>
      </c>
      <c r="AE195" s="294">
        <v>0</v>
      </c>
      <c r="AF195" s="294">
        <v>0</v>
      </c>
      <c r="AG195" s="294">
        <v>0</v>
      </c>
      <c r="AH195" s="294">
        <v>0</v>
      </c>
      <c r="AI195" s="294">
        <v>0</v>
      </c>
    </row>
    <row r="196" spans="1:35" ht="66">
      <c r="A196" s="290"/>
      <c r="B196" s="291">
        <v>40.599999999999994</v>
      </c>
      <c r="C196" s="298" t="s">
        <v>204</v>
      </c>
      <c r="D196" s="1283"/>
      <c r="E196" s="304">
        <v>2</v>
      </c>
      <c r="F196" s="292" t="s">
        <v>26</v>
      </c>
      <c r="G196" s="294" t="s">
        <v>12</v>
      </c>
      <c r="H196" s="295" t="s">
        <v>13</v>
      </c>
      <c r="I196" s="294" t="s">
        <v>14</v>
      </c>
      <c r="J196" s="294">
        <v>44</v>
      </c>
      <c r="K196" s="1540">
        <v>88</v>
      </c>
      <c r="L196" s="294">
        <v>0</v>
      </c>
      <c r="M196" s="294">
        <v>0</v>
      </c>
      <c r="N196" s="294">
        <v>0</v>
      </c>
      <c r="O196" s="294">
        <v>0</v>
      </c>
      <c r="P196" s="294">
        <v>2</v>
      </c>
      <c r="Q196" s="294">
        <v>88</v>
      </c>
      <c r="R196" s="294">
        <v>0</v>
      </c>
      <c r="S196" s="294">
        <v>0</v>
      </c>
      <c r="T196" s="294">
        <v>0</v>
      </c>
      <c r="U196" s="294">
        <v>0</v>
      </c>
      <c r="V196" s="294">
        <v>0</v>
      </c>
      <c r="W196" s="294">
        <v>0</v>
      </c>
      <c r="X196" s="294">
        <v>0</v>
      </c>
      <c r="Y196" s="294">
        <v>0</v>
      </c>
      <c r="Z196" s="294">
        <v>0</v>
      </c>
      <c r="AA196" s="294">
        <v>0</v>
      </c>
      <c r="AB196" s="294">
        <v>0</v>
      </c>
      <c r="AC196" s="294">
        <v>0</v>
      </c>
      <c r="AD196" s="294">
        <v>0</v>
      </c>
      <c r="AE196" s="294">
        <v>0</v>
      </c>
      <c r="AF196" s="294">
        <v>0</v>
      </c>
      <c r="AG196" s="294">
        <v>0</v>
      </c>
      <c r="AH196" s="294">
        <v>0</v>
      </c>
      <c r="AI196" s="294">
        <v>0</v>
      </c>
    </row>
    <row r="197" spans="1:35" ht="66">
      <c r="A197" s="290"/>
      <c r="B197" s="291">
        <v>3.4567999999999999</v>
      </c>
      <c r="C197" s="298" t="s">
        <v>205</v>
      </c>
      <c r="D197" s="1283"/>
      <c r="E197" s="304">
        <v>30</v>
      </c>
      <c r="F197" s="292" t="s">
        <v>206</v>
      </c>
      <c r="G197" s="294" t="s">
        <v>12</v>
      </c>
      <c r="H197" s="295" t="s">
        <v>13</v>
      </c>
      <c r="I197" s="294" t="s">
        <v>14</v>
      </c>
      <c r="J197" s="294">
        <v>4</v>
      </c>
      <c r="K197" s="1540">
        <v>120</v>
      </c>
      <c r="L197" s="294">
        <v>0</v>
      </c>
      <c r="M197" s="294">
        <v>0</v>
      </c>
      <c r="N197" s="294">
        <v>0</v>
      </c>
      <c r="O197" s="294">
        <v>0</v>
      </c>
      <c r="P197" s="294">
        <v>5</v>
      </c>
      <c r="Q197" s="294">
        <v>20</v>
      </c>
      <c r="R197" s="294">
        <v>10</v>
      </c>
      <c r="S197" s="294">
        <v>40</v>
      </c>
      <c r="T197" s="294">
        <v>0</v>
      </c>
      <c r="U197" s="294">
        <v>0</v>
      </c>
      <c r="V197" s="294">
        <v>0</v>
      </c>
      <c r="W197" s="294">
        <v>0</v>
      </c>
      <c r="X197" s="294">
        <v>10</v>
      </c>
      <c r="Y197" s="294">
        <v>40</v>
      </c>
      <c r="Z197" s="294">
        <v>0</v>
      </c>
      <c r="AA197" s="294">
        <v>0</v>
      </c>
      <c r="AB197" s="294">
        <v>0</v>
      </c>
      <c r="AC197" s="294">
        <v>0</v>
      </c>
      <c r="AD197" s="294">
        <v>5</v>
      </c>
      <c r="AE197" s="294">
        <v>20</v>
      </c>
      <c r="AF197" s="294">
        <v>0</v>
      </c>
      <c r="AG197" s="294">
        <v>0</v>
      </c>
      <c r="AH197" s="294">
        <v>0</v>
      </c>
      <c r="AI197" s="294">
        <v>0</v>
      </c>
    </row>
    <row r="198" spans="1:35" ht="66">
      <c r="A198" s="290"/>
      <c r="B198" s="291">
        <v>3.7119999999999997</v>
      </c>
      <c r="C198" s="298" t="s">
        <v>207</v>
      </c>
      <c r="D198" s="1283"/>
      <c r="E198" s="304">
        <v>37</v>
      </c>
      <c r="F198" s="292" t="s">
        <v>11</v>
      </c>
      <c r="G198" s="294" t="s">
        <v>12</v>
      </c>
      <c r="H198" s="295" t="s">
        <v>13</v>
      </c>
      <c r="I198" s="294" t="s">
        <v>14</v>
      </c>
      <c r="J198" s="294">
        <v>4</v>
      </c>
      <c r="K198" s="1540">
        <v>148</v>
      </c>
      <c r="L198" s="294">
        <v>0</v>
      </c>
      <c r="M198" s="294">
        <v>0</v>
      </c>
      <c r="N198" s="294">
        <v>0</v>
      </c>
      <c r="O198" s="294">
        <v>0</v>
      </c>
      <c r="P198" s="294">
        <v>2</v>
      </c>
      <c r="Q198" s="294">
        <v>8</v>
      </c>
      <c r="R198" s="294">
        <v>15</v>
      </c>
      <c r="S198" s="294">
        <v>60</v>
      </c>
      <c r="T198" s="294">
        <v>0</v>
      </c>
      <c r="U198" s="294">
        <v>0</v>
      </c>
      <c r="V198" s="294">
        <v>0</v>
      </c>
      <c r="W198" s="294">
        <v>0</v>
      </c>
      <c r="X198" s="294">
        <v>15</v>
      </c>
      <c r="Y198" s="294">
        <v>60</v>
      </c>
      <c r="Z198" s="294">
        <v>0</v>
      </c>
      <c r="AA198" s="294">
        <v>0</v>
      </c>
      <c r="AB198" s="294">
        <v>0</v>
      </c>
      <c r="AC198" s="294">
        <v>0</v>
      </c>
      <c r="AD198" s="294">
        <v>5</v>
      </c>
      <c r="AE198" s="294">
        <v>20</v>
      </c>
      <c r="AF198" s="294">
        <v>0</v>
      </c>
      <c r="AG198" s="294">
        <v>0</v>
      </c>
      <c r="AH198" s="294">
        <v>0</v>
      </c>
      <c r="AI198" s="294">
        <v>0</v>
      </c>
    </row>
    <row r="199" spans="1:35" ht="66">
      <c r="A199" s="290"/>
      <c r="B199" s="291">
        <v>75.399999999999991</v>
      </c>
      <c r="C199" s="298" t="s">
        <v>208</v>
      </c>
      <c r="D199" s="1283"/>
      <c r="E199" s="304">
        <v>0</v>
      </c>
      <c r="F199" s="292" t="s">
        <v>22</v>
      </c>
      <c r="G199" s="294" t="s">
        <v>12</v>
      </c>
      <c r="H199" s="295" t="s">
        <v>13</v>
      </c>
      <c r="I199" s="294" t="s">
        <v>14</v>
      </c>
      <c r="J199" s="294">
        <v>82</v>
      </c>
      <c r="K199" s="1540">
        <v>0</v>
      </c>
      <c r="L199" s="294">
        <v>0</v>
      </c>
      <c r="M199" s="294">
        <v>0</v>
      </c>
      <c r="N199" s="294">
        <v>0</v>
      </c>
      <c r="O199" s="294">
        <v>0</v>
      </c>
      <c r="P199" s="294">
        <v>0</v>
      </c>
      <c r="Q199" s="294">
        <v>0</v>
      </c>
      <c r="R199" s="294">
        <v>0</v>
      </c>
      <c r="S199" s="294">
        <v>0</v>
      </c>
      <c r="T199" s="294">
        <v>0</v>
      </c>
      <c r="U199" s="294">
        <v>0</v>
      </c>
      <c r="V199" s="294">
        <v>0</v>
      </c>
      <c r="W199" s="294">
        <v>0</v>
      </c>
      <c r="X199" s="294">
        <v>0</v>
      </c>
      <c r="Y199" s="294">
        <v>0</v>
      </c>
      <c r="Z199" s="294">
        <v>0</v>
      </c>
      <c r="AA199" s="294">
        <v>0</v>
      </c>
      <c r="AB199" s="294">
        <v>0</v>
      </c>
      <c r="AC199" s="294">
        <v>0</v>
      </c>
      <c r="AD199" s="294">
        <v>0</v>
      </c>
      <c r="AE199" s="294">
        <v>0</v>
      </c>
      <c r="AF199" s="294">
        <v>0</v>
      </c>
      <c r="AG199" s="294">
        <v>0</v>
      </c>
      <c r="AH199" s="294">
        <v>0</v>
      </c>
      <c r="AI199" s="294">
        <v>0</v>
      </c>
    </row>
    <row r="200" spans="1:35" ht="66">
      <c r="A200" s="290" t="s">
        <v>24</v>
      </c>
      <c r="B200" s="291">
        <v>92.8</v>
      </c>
      <c r="C200" s="298" t="s">
        <v>209</v>
      </c>
      <c r="D200" s="1283"/>
      <c r="E200" s="304">
        <v>0</v>
      </c>
      <c r="F200" s="292" t="s">
        <v>22</v>
      </c>
      <c r="G200" s="294" t="s">
        <v>12</v>
      </c>
      <c r="H200" s="295" t="s">
        <v>13</v>
      </c>
      <c r="I200" s="294" t="s">
        <v>14</v>
      </c>
      <c r="J200" s="294">
        <v>100</v>
      </c>
      <c r="K200" s="1540">
        <v>0</v>
      </c>
      <c r="L200" s="294">
        <v>0</v>
      </c>
      <c r="M200" s="294">
        <v>0</v>
      </c>
      <c r="N200" s="294">
        <v>0</v>
      </c>
      <c r="O200" s="294">
        <v>0</v>
      </c>
      <c r="P200" s="294">
        <v>0</v>
      </c>
      <c r="Q200" s="294">
        <v>0</v>
      </c>
      <c r="R200" s="294">
        <v>0</v>
      </c>
      <c r="S200" s="294">
        <v>0</v>
      </c>
      <c r="T200" s="294">
        <v>0</v>
      </c>
      <c r="U200" s="294">
        <v>0</v>
      </c>
      <c r="V200" s="294">
        <v>0</v>
      </c>
      <c r="W200" s="294">
        <v>0</v>
      </c>
      <c r="X200" s="294">
        <v>0</v>
      </c>
      <c r="Y200" s="294">
        <v>0</v>
      </c>
      <c r="Z200" s="294">
        <v>0</v>
      </c>
      <c r="AA200" s="294">
        <v>0</v>
      </c>
      <c r="AB200" s="294">
        <v>0</v>
      </c>
      <c r="AC200" s="294">
        <v>0</v>
      </c>
      <c r="AD200" s="294">
        <v>0</v>
      </c>
      <c r="AE200" s="294">
        <v>0</v>
      </c>
      <c r="AF200" s="294">
        <v>0</v>
      </c>
      <c r="AG200" s="294">
        <v>0</v>
      </c>
      <c r="AH200" s="294">
        <v>0</v>
      </c>
      <c r="AI200" s="294">
        <v>0</v>
      </c>
    </row>
    <row r="201" spans="1:35" ht="66">
      <c r="A201" s="290"/>
      <c r="B201" s="291">
        <v>92.8</v>
      </c>
      <c r="C201" s="298" t="s">
        <v>210</v>
      </c>
      <c r="D201" s="1283"/>
      <c r="E201" s="304">
        <v>1</v>
      </c>
      <c r="F201" s="1152" t="s">
        <v>206</v>
      </c>
      <c r="G201" s="294" t="s">
        <v>12</v>
      </c>
      <c r="H201" s="295" t="s">
        <v>13</v>
      </c>
      <c r="I201" s="294" t="s">
        <v>14</v>
      </c>
      <c r="J201" s="294">
        <v>100</v>
      </c>
      <c r="K201" s="1540">
        <v>100</v>
      </c>
      <c r="L201" s="294">
        <v>0</v>
      </c>
      <c r="M201" s="294">
        <v>0</v>
      </c>
      <c r="N201" s="294">
        <v>0</v>
      </c>
      <c r="O201" s="294">
        <v>0</v>
      </c>
      <c r="P201" s="294">
        <v>0</v>
      </c>
      <c r="Q201" s="294">
        <v>0</v>
      </c>
      <c r="R201" s="294">
        <v>1</v>
      </c>
      <c r="S201" s="294">
        <v>100</v>
      </c>
      <c r="T201" s="294">
        <v>0</v>
      </c>
      <c r="U201" s="294">
        <v>0</v>
      </c>
      <c r="V201" s="294">
        <v>0</v>
      </c>
      <c r="W201" s="294">
        <v>0</v>
      </c>
      <c r="X201" s="294">
        <v>0</v>
      </c>
      <c r="Y201" s="294">
        <v>0</v>
      </c>
      <c r="Z201" s="294">
        <v>0</v>
      </c>
      <c r="AA201" s="294">
        <v>0</v>
      </c>
      <c r="AB201" s="294">
        <v>0</v>
      </c>
      <c r="AC201" s="294">
        <v>0</v>
      </c>
      <c r="AD201" s="294">
        <v>0</v>
      </c>
      <c r="AE201" s="294">
        <v>0</v>
      </c>
      <c r="AF201" s="294">
        <v>0</v>
      </c>
      <c r="AG201" s="294">
        <v>0</v>
      </c>
      <c r="AH201" s="294">
        <v>0</v>
      </c>
      <c r="AI201" s="294">
        <v>0</v>
      </c>
    </row>
    <row r="202" spans="1:35" ht="66">
      <c r="A202" s="290"/>
      <c r="B202" s="291">
        <v>92.8</v>
      </c>
      <c r="C202" s="298" t="s">
        <v>2244</v>
      </c>
      <c r="D202" s="1283"/>
      <c r="E202" s="304">
        <v>50</v>
      </c>
      <c r="F202" s="1152" t="s">
        <v>206</v>
      </c>
      <c r="G202" s="294" t="s">
        <v>12</v>
      </c>
      <c r="H202" s="295" t="s">
        <v>13</v>
      </c>
      <c r="I202" s="294" t="s">
        <v>14</v>
      </c>
      <c r="J202" s="294">
        <v>100</v>
      </c>
      <c r="K202" s="1540">
        <v>5000</v>
      </c>
      <c r="L202" s="294">
        <v>0</v>
      </c>
      <c r="M202" s="294">
        <v>0</v>
      </c>
      <c r="N202" s="294">
        <v>50</v>
      </c>
      <c r="O202" s="294">
        <v>5000</v>
      </c>
      <c r="P202" s="294">
        <v>0</v>
      </c>
      <c r="Q202" s="294">
        <v>0</v>
      </c>
      <c r="R202" s="294">
        <v>0</v>
      </c>
      <c r="S202" s="294">
        <v>0</v>
      </c>
      <c r="T202" s="294">
        <v>0</v>
      </c>
      <c r="U202" s="294">
        <v>0</v>
      </c>
      <c r="V202" s="294">
        <v>0</v>
      </c>
      <c r="W202" s="294">
        <v>0</v>
      </c>
      <c r="X202" s="294">
        <v>0</v>
      </c>
      <c r="Y202" s="294">
        <v>0</v>
      </c>
      <c r="Z202" s="294">
        <v>0</v>
      </c>
      <c r="AA202" s="294">
        <v>0</v>
      </c>
      <c r="AB202" s="294">
        <v>0</v>
      </c>
      <c r="AC202" s="294">
        <v>0</v>
      </c>
      <c r="AD202" s="294">
        <v>0</v>
      </c>
      <c r="AE202" s="294">
        <v>0</v>
      </c>
      <c r="AF202" s="294">
        <v>0</v>
      </c>
      <c r="AG202" s="294">
        <v>0</v>
      </c>
      <c r="AH202" s="294">
        <v>0</v>
      </c>
      <c r="AI202" s="294">
        <v>0</v>
      </c>
    </row>
    <row r="203" spans="1:35" ht="66">
      <c r="A203" s="290"/>
      <c r="B203" s="291">
        <v>11.9</v>
      </c>
      <c r="C203" s="1342" t="s">
        <v>211</v>
      </c>
      <c r="D203" s="1283"/>
      <c r="E203" s="304">
        <v>0</v>
      </c>
      <c r="F203" s="292" t="s">
        <v>22</v>
      </c>
      <c r="G203" s="294" t="s">
        <v>12</v>
      </c>
      <c r="H203" s="295" t="s">
        <v>13</v>
      </c>
      <c r="I203" s="294" t="s">
        <v>14</v>
      </c>
      <c r="J203" s="294">
        <v>13</v>
      </c>
      <c r="K203" s="1540">
        <v>0</v>
      </c>
      <c r="L203" s="294">
        <v>0</v>
      </c>
      <c r="M203" s="294">
        <v>0</v>
      </c>
      <c r="N203" s="294">
        <v>0</v>
      </c>
      <c r="O203" s="294">
        <v>0</v>
      </c>
      <c r="P203" s="294">
        <v>0</v>
      </c>
      <c r="Q203" s="294">
        <v>0</v>
      </c>
      <c r="R203" s="294">
        <v>0</v>
      </c>
      <c r="S203" s="294">
        <v>0</v>
      </c>
      <c r="T203" s="294">
        <v>0</v>
      </c>
      <c r="U203" s="294">
        <v>0</v>
      </c>
      <c r="V203" s="294">
        <v>0</v>
      </c>
      <c r="W203" s="294">
        <v>0</v>
      </c>
      <c r="X203" s="294">
        <v>0</v>
      </c>
      <c r="Y203" s="294">
        <v>0</v>
      </c>
      <c r="Z203" s="294">
        <v>0</v>
      </c>
      <c r="AA203" s="294">
        <v>0</v>
      </c>
      <c r="AB203" s="294">
        <v>0</v>
      </c>
      <c r="AC203" s="294">
        <v>0</v>
      </c>
      <c r="AD203" s="294">
        <v>0</v>
      </c>
      <c r="AE203" s="294">
        <v>0</v>
      </c>
      <c r="AF203" s="294">
        <v>0</v>
      </c>
      <c r="AG203" s="294">
        <v>0</v>
      </c>
      <c r="AH203" s="294">
        <v>0</v>
      </c>
      <c r="AI203" s="294">
        <v>0</v>
      </c>
    </row>
    <row r="204" spans="1:35" ht="66">
      <c r="A204" s="290"/>
      <c r="B204" s="291">
        <v>63.71</v>
      </c>
      <c r="C204" s="298" t="s">
        <v>212</v>
      </c>
      <c r="D204" s="1283"/>
      <c r="E204" s="304">
        <v>6</v>
      </c>
      <c r="F204" s="1348" t="s">
        <v>22</v>
      </c>
      <c r="G204" s="294" t="s">
        <v>12</v>
      </c>
      <c r="H204" s="295" t="s">
        <v>13</v>
      </c>
      <c r="I204" s="294" t="s">
        <v>14</v>
      </c>
      <c r="J204" s="294">
        <v>69</v>
      </c>
      <c r="K204" s="1540">
        <v>414</v>
      </c>
      <c r="L204" s="294">
        <v>0</v>
      </c>
      <c r="M204" s="294">
        <v>0</v>
      </c>
      <c r="N204" s="294">
        <v>0</v>
      </c>
      <c r="O204" s="294">
        <v>0</v>
      </c>
      <c r="P204" s="294">
        <v>0</v>
      </c>
      <c r="Q204" s="294">
        <v>0</v>
      </c>
      <c r="R204" s="294">
        <v>4</v>
      </c>
      <c r="S204" s="294">
        <v>276</v>
      </c>
      <c r="T204" s="294">
        <v>0</v>
      </c>
      <c r="U204" s="294">
        <v>0</v>
      </c>
      <c r="V204" s="294">
        <v>0</v>
      </c>
      <c r="W204" s="294">
        <v>0</v>
      </c>
      <c r="X204" s="294">
        <v>1</v>
      </c>
      <c r="Y204" s="294">
        <v>69</v>
      </c>
      <c r="Z204" s="294">
        <v>0</v>
      </c>
      <c r="AA204" s="294">
        <v>0</v>
      </c>
      <c r="AB204" s="294">
        <v>0</v>
      </c>
      <c r="AC204" s="294">
        <v>0</v>
      </c>
      <c r="AD204" s="294">
        <v>1</v>
      </c>
      <c r="AE204" s="294">
        <v>69</v>
      </c>
      <c r="AF204" s="294">
        <v>0</v>
      </c>
      <c r="AG204" s="294">
        <v>0</v>
      </c>
      <c r="AH204" s="294">
        <v>0</v>
      </c>
      <c r="AI204" s="294">
        <v>0</v>
      </c>
    </row>
    <row r="205" spans="1:35" ht="66">
      <c r="A205" s="290"/>
      <c r="B205" s="291">
        <v>21.17</v>
      </c>
      <c r="C205" s="298" t="s">
        <v>213</v>
      </c>
      <c r="D205" s="1283"/>
      <c r="E205" s="304">
        <v>0</v>
      </c>
      <c r="F205" s="1362" t="s">
        <v>22</v>
      </c>
      <c r="G205" s="294" t="s">
        <v>12</v>
      </c>
      <c r="H205" s="295" t="s">
        <v>13</v>
      </c>
      <c r="I205" s="294" t="s">
        <v>14</v>
      </c>
      <c r="J205" s="294">
        <v>23</v>
      </c>
      <c r="K205" s="1540">
        <v>0</v>
      </c>
      <c r="L205" s="294">
        <v>0</v>
      </c>
      <c r="M205" s="294">
        <v>0</v>
      </c>
      <c r="N205" s="294">
        <v>0</v>
      </c>
      <c r="O205" s="294">
        <v>0</v>
      </c>
      <c r="P205" s="294">
        <v>0</v>
      </c>
      <c r="Q205" s="294">
        <v>0</v>
      </c>
      <c r="R205" s="294">
        <v>0</v>
      </c>
      <c r="S205" s="294">
        <v>0</v>
      </c>
      <c r="T205" s="294">
        <v>0</v>
      </c>
      <c r="U205" s="294">
        <v>0</v>
      </c>
      <c r="V205" s="294">
        <v>0</v>
      </c>
      <c r="W205" s="294">
        <v>0</v>
      </c>
      <c r="X205" s="294">
        <v>0</v>
      </c>
      <c r="Y205" s="294">
        <v>0</v>
      </c>
      <c r="Z205" s="294">
        <v>0</v>
      </c>
      <c r="AA205" s="294">
        <v>0</v>
      </c>
      <c r="AB205" s="294">
        <v>0</v>
      </c>
      <c r="AC205" s="294">
        <v>0</v>
      </c>
      <c r="AD205" s="294">
        <v>0</v>
      </c>
      <c r="AE205" s="294">
        <v>0</v>
      </c>
      <c r="AF205" s="294">
        <v>0</v>
      </c>
      <c r="AG205" s="294">
        <v>0</v>
      </c>
      <c r="AH205" s="294">
        <v>0</v>
      </c>
      <c r="AI205" s="294">
        <v>0</v>
      </c>
    </row>
    <row r="206" spans="1:35">
      <c r="A206" s="290"/>
      <c r="B206" s="306">
        <v>21107</v>
      </c>
      <c r="C206" s="1148" t="s">
        <v>4615</v>
      </c>
      <c r="D206" s="1363"/>
      <c r="E206" s="1364">
        <v>0</v>
      </c>
      <c r="F206" s="1363"/>
      <c r="G206" s="1363">
        <v>0</v>
      </c>
      <c r="H206" s="1363">
        <v>0</v>
      </c>
      <c r="I206" s="1363">
        <v>0</v>
      </c>
      <c r="J206" s="1363"/>
      <c r="K206" s="1548">
        <v>0</v>
      </c>
      <c r="L206" s="1363">
        <v>0</v>
      </c>
      <c r="M206" s="1363">
        <v>0</v>
      </c>
      <c r="N206" s="1363">
        <v>0</v>
      </c>
      <c r="O206" s="1363">
        <v>0</v>
      </c>
      <c r="P206" s="1363">
        <v>0</v>
      </c>
      <c r="Q206" s="1363">
        <v>0</v>
      </c>
      <c r="R206" s="1363">
        <v>0</v>
      </c>
      <c r="S206" s="1363">
        <v>0</v>
      </c>
      <c r="T206" s="1363">
        <v>0</v>
      </c>
      <c r="U206" s="1363">
        <v>0</v>
      </c>
      <c r="V206" s="1363">
        <v>0</v>
      </c>
      <c r="W206" s="1363">
        <v>0</v>
      </c>
      <c r="X206" s="1363">
        <v>0</v>
      </c>
      <c r="Y206" s="1363">
        <v>0</v>
      </c>
      <c r="Z206" s="1363">
        <v>0</v>
      </c>
      <c r="AA206" s="1363">
        <v>0</v>
      </c>
      <c r="AB206" s="1363">
        <v>0</v>
      </c>
      <c r="AC206" s="1363">
        <v>0</v>
      </c>
      <c r="AD206" s="1363">
        <v>0</v>
      </c>
      <c r="AE206" s="1363">
        <v>0</v>
      </c>
      <c r="AF206" s="1363">
        <v>0</v>
      </c>
      <c r="AG206" s="1363">
        <v>0</v>
      </c>
      <c r="AH206" s="1363">
        <v>0</v>
      </c>
      <c r="AI206" s="1363">
        <v>0</v>
      </c>
    </row>
    <row r="207" spans="1:35">
      <c r="A207" s="290"/>
      <c r="B207" s="306"/>
      <c r="C207" s="298"/>
      <c r="D207" s="1365"/>
      <c r="E207" s="304">
        <v>0</v>
      </c>
      <c r="F207" s="1284"/>
      <c r="G207" s="1366"/>
      <c r="H207" s="1366"/>
      <c r="I207" s="1366"/>
      <c r="J207" s="1366"/>
      <c r="K207" s="1549">
        <v>0</v>
      </c>
      <c r="L207" s="1366">
        <v>0</v>
      </c>
      <c r="M207" s="1366">
        <v>0</v>
      </c>
      <c r="N207" s="1366">
        <v>0</v>
      </c>
      <c r="O207" s="1366">
        <v>0</v>
      </c>
      <c r="P207" s="1366">
        <v>0</v>
      </c>
      <c r="Q207" s="1366">
        <v>0</v>
      </c>
      <c r="R207" s="1366">
        <v>0</v>
      </c>
      <c r="S207" s="1366">
        <v>0</v>
      </c>
      <c r="T207" s="1366">
        <v>0</v>
      </c>
      <c r="U207" s="1366">
        <v>0</v>
      </c>
      <c r="V207" s="1366">
        <v>0</v>
      </c>
      <c r="W207" s="1366">
        <v>0</v>
      </c>
      <c r="X207" s="1366">
        <v>0</v>
      </c>
      <c r="Y207" s="1366">
        <v>0</v>
      </c>
      <c r="Z207" s="1366">
        <v>0</v>
      </c>
      <c r="AA207" s="1366">
        <v>0</v>
      </c>
      <c r="AB207" s="1366">
        <v>0</v>
      </c>
      <c r="AC207" s="1366">
        <v>0</v>
      </c>
      <c r="AD207" s="1366">
        <v>0</v>
      </c>
      <c r="AE207" s="1366">
        <v>0</v>
      </c>
      <c r="AF207" s="1366">
        <v>0</v>
      </c>
      <c r="AG207" s="1366">
        <v>0</v>
      </c>
      <c r="AH207" s="1366">
        <v>0</v>
      </c>
      <c r="AI207" s="1366">
        <v>0</v>
      </c>
    </row>
    <row r="208" spans="1:35">
      <c r="A208" s="290"/>
      <c r="B208" s="306">
        <v>212</v>
      </c>
      <c r="C208" s="306" t="s">
        <v>4616</v>
      </c>
      <c r="D208" s="306"/>
      <c r="E208" s="1154">
        <v>0</v>
      </c>
      <c r="F208" s="306"/>
      <c r="G208" s="306"/>
      <c r="H208" s="306"/>
      <c r="I208" s="306"/>
      <c r="J208" s="306"/>
      <c r="K208" s="1550">
        <v>0</v>
      </c>
      <c r="L208" s="306">
        <v>0</v>
      </c>
      <c r="M208" s="306">
        <v>0</v>
      </c>
      <c r="N208" s="306">
        <v>0</v>
      </c>
      <c r="O208" s="306">
        <v>0</v>
      </c>
      <c r="P208" s="306">
        <v>0</v>
      </c>
      <c r="Q208" s="306">
        <v>0</v>
      </c>
      <c r="R208" s="306">
        <v>0</v>
      </c>
      <c r="S208" s="306">
        <v>0</v>
      </c>
      <c r="T208" s="306">
        <v>0</v>
      </c>
      <c r="U208" s="306">
        <v>0</v>
      </c>
      <c r="V208" s="306">
        <v>0</v>
      </c>
      <c r="W208" s="306">
        <v>0</v>
      </c>
      <c r="X208" s="306">
        <v>0</v>
      </c>
      <c r="Y208" s="306">
        <v>0</v>
      </c>
      <c r="Z208" s="306">
        <v>0</v>
      </c>
      <c r="AA208" s="306">
        <v>0</v>
      </c>
      <c r="AB208" s="306">
        <v>0</v>
      </c>
      <c r="AC208" s="306">
        <v>0</v>
      </c>
      <c r="AD208" s="306">
        <v>0</v>
      </c>
      <c r="AE208" s="306">
        <v>0</v>
      </c>
      <c r="AF208" s="306">
        <v>0</v>
      </c>
      <c r="AG208" s="306">
        <v>0</v>
      </c>
      <c r="AH208" s="306">
        <v>0</v>
      </c>
      <c r="AI208" s="306">
        <v>0</v>
      </c>
    </row>
    <row r="209" spans="1:77">
      <c r="A209" s="290"/>
      <c r="B209" s="306">
        <v>21201</v>
      </c>
      <c r="C209" s="1145" t="s">
        <v>4617</v>
      </c>
      <c r="D209" s="1365"/>
      <c r="E209" s="1155">
        <v>0</v>
      </c>
      <c r="F209" s="305"/>
      <c r="G209" s="305">
        <v>0</v>
      </c>
      <c r="H209" s="305">
        <v>0</v>
      </c>
      <c r="I209" s="305">
        <v>0</v>
      </c>
      <c r="J209" s="305"/>
      <c r="K209" s="1551">
        <v>0</v>
      </c>
      <c r="L209" s="305">
        <v>0</v>
      </c>
      <c r="M209" s="305">
        <v>0</v>
      </c>
      <c r="N209" s="305">
        <v>0</v>
      </c>
      <c r="O209" s="305">
        <v>0</v>
      </c>
      <c r="P209" s="305">
        <v>0</v>
      </c>
      <c r="Q209" s="305">
        <v>0</v>
      </c>
      <c r="R209" s="305">
        <v>0</v>
      </c>
      <c r="S209" s="305">
        <v>0</v>
      </c>
      <c r="T209" s="305">
        <v>0</v>
      </c>
      <c r="U209" s="305">
        <v>0</v>
      </c>
      <c r="V209" s="305">
        <v>0</v>
      </c>
      <c r="W209" s="305">
        <v>0</v>
      </c>
      <c r="X209" s="305">
        <v>0</v>
      </c>
      <c r="Y209" s="305">
        <v>0</v>
      </c>
      <c r="Z209" s="305">
        <v>0</v>
      </c>
      <c r="AA209" s="305">
        <v>0</v>
      </c>
      <c r="AB209" s="305">
        <v>0</v>
      </c>
      <c r="AC209" s="305">
        <v>0</v>
      </c>
      <c r="AD209" s="305">
        <v>0</v>
      </c>
      <c r="AE209" s="305">
        <v>0</v>
      </c>
      <c r="AF209" s="305">
        <v>0</v>
      </c>
      <c r="AG209" s="305">
        <v>0</v>
      </c>
      <c r="AH209" s="305">
        <v>0</v>
      </c>
      <c r="AI209" s="305">
        <v>0</v>
      </c>
    </row>
    <row r="210" spans="1:77">
      <c r="A210" s="290"/>
      <c r="B210" s="306"/>
      <c r="C210" s="1145"/>
      <c r="D210" s="1365"/>
      <c r="E210" s="304"/>
      <c r="F210" s="1367"/>
      <c r="G210" s="1367"/>
      <c r="H210" s="1367"/>
      <c r="I210" s="1367"/>
      <c r="J210" s="1367"/>
      <c r="K210" s="1552">
        <v>0</v>
      </c>
      <c r="L210" s="1367">
        <v>0</v>
      </c>
      <c r="M210" s="1367">
        <v>0</v>
      </c>
      <c r="N210" s="1367">
        <v>0</v>
      </c>
      <c r="O210" s="1367">
        <v>0</v>
      </c>
      <c r="P210" s="1367">
        <v>0</v>
      </c>
      <c r="Q210" s="1367">
        <v>0</v>
      </c>
      <c r="R210" s="1367">
        <v>0</v>
      </c>
      <c r="S210" s="1367">
        <v>0</v>
      </c>
      <c r="T210" s="1367">
        <v>0</v>
      </c>
      <c r="U210" s="1367">
        <v>0</v>
      </c>
      <c r="V210" s="1367">
        <v>0</v>
      </c>
      <c r="W210" s="1367">
        <v>0</v>
      </c>
      <c r="X210" s="1367">
        <v>0</v>
      </c>
      <c r="Y210" s="1367">
        <v>0</v>
      </c>
      <c r="Z210" s="1367">
        <v>0</v>
      </c>
      <c r="AA210" s="1367">
        <v>0</v>
      </c>
      <c r="AB210" s="1367">
        <v>0</v>
      </c>
      <c r="AC210" s="1367">
        <v>0</v>
      </c>
      <c r="AD210" s="1367">
        <v>0</v>
      </c>
      <c r="AE210" s="1367">
        <v>0</v>
      </c>
      <c r="AF210" s="1367">
        <v>0</v>
      </c>
      <c r="AG210" s="1367">
        <v>0</v>
      </c>
      <c r="AH210" s="1367">
        <v>0</v>
      </c>
      <c r="AI210" s="1367">
        <v>0</v>
      </c>
    </row>
    <row r="211" spans="1:77" ht="24">
      <c r="A211" s="290"/>
      <c r="B211" s="306">
        <v>21202</v>
      </c>
      <c r="C211" s="1145" t="s">
        <v>4618</v>
      </c>
      <c r="D211" s="1365"/>
      <c r="E211" s="1155">
        <v>0</v>
      </c>
      <c r="F211" s="305"/>
      <c r="G211" s="305">
        <v>0</v>
      </c>
      <c r="H211" s="305">
        <v>0</v>
      </c>
      <c r="I211" s="305">
        <v>0</v>
      </c>
      <c r="J211" s="305"/>
      <c r="K211" s="1551">
        <v>0</v>
      </c>
      <c r="L211" s="305">
        <v>0</v>
      </c>
      <c r="M211" s="305">
        <v>0</v>
      </c>
      <c r="N211" s="305">
        <v>0</v>
      </c>
      <c r="O211" s="305">
        <v>0</v>
      </c>
      <c r="P211" s="305">
        <v>0</v>
      </c>
      <c r="Q211" s="305">
        <v>0</v>
      </c>
      <c r="R211" s="305">
        <v>0</v>
      </c>
      <c r="S211" s="305">
        <v>0</v>
      </c>
      <c r="T211" s="305">
        <v>0</v>
      </c>
      <c r="U211" s="305">
        <v>0</v>
      </c>
      <c r="V211" s="305">
        <v>0</v>
      </c>
      <c r="W211" s="305">
        <v>0</v>
      </c>
      <c r="X211" s="305">
        <v>0</v>
      </c>
      <c r="Y211" s="305">
        <v>0</v>
      </c>
      <c r="Z211" s="305">
        <v>0</v>
      </c>
      <c r="AA211" s="305">
        <v>0</v>
      </c>
      <c r="AB211" s="305">
        <v>0</v>
      </c>
      <c r="AC211" s="305">
        <v>0</v>
      </c>
      <c r="AD211" s="305">
        <v>0</v>
      </c>
      <c r="AE211" s="305">
        <v>0</v>
      </c>
      <c r="AF211" s="305">
        <v>0</v>
      </c>
      <c r="AG211" s="305">
        <v>0</v>
      </c>
      <c r="AH211" s="305">
        <v>0</v>
      </c>
      <c r="AI211" s="305">
        <v>0</v>
      </c>
    </row>
    <row r="212" spans="1:77">
      <c r="A212" s="290"/>
      <c r="B212" s="306"/>
      <c r="C212" s="1145"/>
      <c r="D212" s="1365"/>
      <c r="E212" s="304">
        <v>0</v>
      </c>
      <c r="F212" s="1284"/>
      <c r="G212" s="1366"/>
      <c r="H212" s="1366"/>
      <c r="I212" s="1366"/>
      <c r="J212" s="1366"/>
      <c r="K212" s="1549">
        <v>0</v>
      </c>
      <c r="L212" s="1366">
        <v>0</v>
      </c>
      <c r="M212" s="1366">
        <v>0</v>
      </c>
      <c r="N212" s="1366">
        <v>0</v>
      </c>
      <c r="O212" s="1366">
        <v>0</v>
      </c>
      <c r="P212" s="1366">
        <v>0</v>
      </c>
      <c r="Q212" s="1366">
        <v>0</v>
      </c>
      <c r="R212" s="1366">
        <v>0</v>
      </c>
      <c r="S212" s="1366">
        <v>0</v>
      </c>
      <c r="T212" s="1366">
        <v>0</v>
      </c>
      <c r="U212" s="1366">
        <v>0</v>
      </c>
      <c r="V212" s="1366">
        <v>0</v>
      </c>
      <c r="W212" s="1366">
        <v>0</v>
      </c>
      <c r="X212" s="1366">
        <v>0</v>
      </c>
      <c r="Y212" s="1366">
        <v>0</v>
      </c>
      <c r="Z212" s="1366">
        <v>0</v>
      </c>
      <c r="AA212" s="1366">
        <v>0</v>
      </c>
      <c r="AB212" s="1366">
        <v>0</v>
      </c>
      <c r="AC212" s="1366">
        <v>0</v>
      </c>
      <c r="AD212" s="1366">
        <v>0</v>
      </c>
      <c r="AE212" s="1366">
        <v>0</v>
      </c>
      <c r="AF212" s="1366">
        <v>0</v>
      </c>
      <c r="AG212" s="1366">
        <v>0</v>
      </c>
      <c r="AH212" s="1366">
        <v>0</v>
      </c>
      <c r="AI212" s="1366">
        <v>0</v>
      </c>
    </row>
    <row r="213" spans="1:77" ht="24">
      <c r="A213" s="290"/>
      <c r="B213" s="306">
        <v>21203</v>
      </c>
      <c r="C213" s="1145" t="s">
        <v>4619</v>
      </c>
      <c r="D213" s="1365"/>
      <c r="E213" s="1155">
        <v>0</v>
      </c>
      <c r="F213" s="305"/>
      <c r="G213" s="305">
        <v>0</v>
      </c>
      <c r="H213" s="305">
        <v>0</v>
      </c>
      <c r="I213" s="305">
        <v>0</v>
      </c>
      <c r="J213" s="305"/>
      <c r="K213" s="1551">
        <v>0</v>
      </c>
      <c r="L213" s="305">
        <v>0</v>
      </c>
      <c r="M213" s="305">
        <v>0</v>
      </c>
      <c r="N213" s="305">
        <v>0</v>
      </c>
      <c r="O213" s="305">
        <v>0</v>
      </c>
      <c r="P213" s="305">
        <v>0</v>
      </c>
      <c r="Q213" s="305">
        <v>0</v>
      </c>
      <c r="R213" s="305">
        <v>0</v>
      </c>
      <c r="S213" s="305">
        <v>0</v>
      </c>
      <c r="T213" s="305">
        <v>0</v>
      </c>
      <c r="U213" s="305">
        <v>0</v>
      </c>
      <c r="V213" s="305">
        <v>0</v>
      </c>
      <c r="W213" s="305">
        <v>0</v>
      </c>
      <c r="X213" s="305">
        <v>0</v>
      </c>
      <c r="Y213" s="305">
        <v>0</v>
      </c>
      <c r="Z213" s="305">
        <v>0</v>
      </c>
      <c r="AA213" s="305">
        <v>0</v>
      </c>
      <c r="AB213" s="305">
        <v>0</v>
      </c>
      <c r="AC213" s="305">
        <v>0</v>
      </c>
      <c r="AD213" s="305">
        <v>0</v>
      </c>
      <c r="AE213" s="305">
        <v>0</v>
      </c>
      <c r="AF213" s="305">
        <v>0</v>
      </c>
      <c r="AG213" s="305">
        <v>0</v>
      </c>
      <c r="AH213" s="305">
        <v>0</v>
      </c>
      <c r="AI213" s="305">
        <v>0</v>
      </c>
    </row>
    <row r="214" spans="1:77">
      <c r="A214" s="290"/>
      <c r="B214" s="306"/>
      <c r="C214" s="1145"/>
      <c r="D214" s="1365"/>
      <c r="E214" s="304">
        <v>0</v>
      </c>
      <c r="F214" s="1284"/>
      <c r="G214" s="1366"/>
      <c r="H214" s="1366"/>
      <c r="I214" s="1366"/>
      <c r="J214" s="1366"/>
      <c r="K214" s="1549">
        <v>0</v>
      </c>
      <c r="L214" s="1366">
        <v>0</v>
      </c>
      <c r="M214" s="1366">
        <v>0</v>
      </c>
      <c r="N214" s="1366">
        <v>0</v>
      </c>
      <c r="O214" s="1366">
        <v>0</v>
      </c>
      <c r="P214" s="1366">
        <v>0</v>
      </c>
      <c r="Q214" s="1366">
        <v>0</v>
      </c>
      <c r="R214" s="1366">
        <v>0</v>
      </c>
      <c r="S214" s="1366">
        <v>0</v>
      </c>
      <c r="T214" s="1366">
        <v>0</v>
      </c>
      <c r="U214" s="1366">
        <v>0</v>
      </c>
      <c r="V214" s="1366">
        <v>0</v>
      </c>
      <c r="W214" s="1366">
        <v>0</v>
      </c>
      <c r="X214" s="1366">
        <v>0</v>
      </c>
      <c r="Y214" s="1366">
        <v>0</v>
      </c>
      <c r="Z214" s="1366">
        <v>0</v>
      </c>
      <c r="AA214" s="1366">
        <v>0</v>
      </c>
      <c r="AB214" s="1366">
        <v>0</v>
      </c>
      <c r="AC214" s="1366">
        <v>0</v>
      </c>
      <c r="AD214" s="1366">
        <v>0</v>
      </c>
      <c r="AE214" s="1366">
        <v>0</v>
      </c>
      <c r="AF214" s="1366">
        <v>0</v>
      </c>
      <c r="AG214" s="1366">
        <v>0</v>
      </c>
      <c r="AH214" s="1366">
        <v>0</v>
      </c>
      <c r="AI214" s="1366">
        <v>0</v>
      </c>
    </row>
    <row r="215" spans="1:77" s="319" customFormat="1" ht="24">
      <c r="A215" s="290"/>
      <c r="B215" s="306">
        <v>21204</v>
      </c>
      <c r="C215" s="1145" t="s">
        <v>4620</v>
      </c>
      <c r="D215" s="1365"/>
      <c r="E215" s="1364">
        <v>0</v>
      </c>
      <c r="F215" s="1363"/>
      <c r="G215" s="1363">
        <v>0</v>
      </c>
      <c r="H215" s="1363">
        <v>0</v>
      </c>
      <c r="I215" s="1363">
        <v>0</v>
      </c>
      <c r="J215" s="1363"/>
      <c r="K215" s="1548">
        <v>0</v>
      </c>
      <c r="L215" s="1363">
        <v>0</v>
      </c>
      <c r="M215" s="1363">
        <v>0</v>
      </c>
      <c r="N215" s="1363">
        <v>0</v>
      </c>
      <c r="O215" s="1363">
        <v>0</v>
      </c>
      <c r="P215" s="1363">
        <v>0</v>
      </c>
      <c r="Q215" s="1363">
        <v>0</v>
      </c>
      <c r="R215" s="1363">
        <v>0</v>
      </c>
      <c r="S215" s="1363">
        <v>0</v>
      </c>
      <c r="T215" s="1363">
        <v>0</v>
      </c>
      <c r="U215" s="1363">
        <v>0</v>
      </c>
      <c r="V215" s="1363">
        <v>0</v>
      </c>
      <c r="W215" s="1363">
        <v>0</v>
      </c>
      <c r="X215" s="1363">
        <v>0</v>
      </c>
      <c r="Y215" s="1363">
        <v>0</v>
      </c>
      <c r="Z215" s="1363">
        <v>0</v>
      </c>
      <c r="AA215" s="1363">
        <v>0</v>
      </c>
      <c r="AB215" s="1363">
        <v>0</v>
      </c>
      <c r="AC215" s="1363">
        <v>0</v>
      </c>
      <c r="AD215" s="1363">
        <v>0</v>
      </c>
      <c r="AE215" s="1363">
        <v>0</v>
      </c>
      <c r="AF215" s="1363">
        <v>0</v>
      </c>
      <c r="AG215" s="1363">
        <v>0</v>
      </c>
      <c r="AH215" s="1363">
        <v>0</v>
      </c>
      <c r="AI215" s="1363">
        <v>0</v>
      </c>
      <c r="AJ215" s="1277"/>
      <c r="AK215" s="1277"/>
      <c r="AL215" s="1277"/>
      <c r="AM215" s="1277"/>
      <c r="AN215" s="1277"/>
      <c r="AO215" s="1277"/>
      <c r="AP215" s="1277"/>
      <c r="AQ215" s="1277"/>
      <c r="AR215" s="1277"/>
      <c r="AS215" s="1277"/>
      <c r="AT215" s="1277"/>
      <c r="AU215" s="1277"/>
      <c r="AV215" s="1277"/>
      <c r="AW215" s="1277"/>
      <c r="AX215" s="1277"/>
      <c r="AY215" s="1277"/>
      <c r="AZ215" s="1277"/>
      <c r="BA215" s="1277"/>
      <c r="BB215" s="1277"/>
      <c r="BC215" s="1277"/>
      <c r="BD215" s="1277"/>
      <c r="BE215" s="1277"/>
      <c r="BF215" s="1277"/>
      <c r="BG215" s="1277"/>
      <c r="BH215" s="1277"/>
      <c r="BI215" s="1277"/>
      <c r="BJ215" s="1277"/>
      <c r="BK215" s="1277"/>
      <c r="BL215" s="1277"/>
      <c r="BM215" s="1277"/>
      <c r="BN215" s="1277"/>
      <c r="BO215" s="1277"/>
      <c r="BP215" s="1277"/>
      <c r="BQ215" s="1277"/>
      <c r="BR215" s="1277"/>
      <c r="BS215" s="1277"/>
      <c r="BT215" s="1277"/>
      <c r="BU215" s="1277"/>
      <c r="BV215" s="1277"/>
      <c r="BW215" s="1277"/>
      <c r="BX215" s="1277"/>
      <c r="BY215" s="1277"/>
    </row>
    <row r="216" spans="1:77" s="319" customFormat="1">
      <c r="A216" s="290"/>
      <c r="B216" s="306"/>
      <c r="C216" s="298"/>
      <c r="D216" s="1365"/>
      <c r="E216" s="304">
        <v>0</v>
      </c>
      <c r="F216" s="1284"/>
      <c r="G216" s="1366"/>
      <c r="H216" s="1366"/>
      <c r="I216" s="1366"/>
      <c r="J216" s="1366"/>
      <c r="K216" s="1549">
        <v>0</v>
      </c>
      <c r="L216" s="1366">
        <v>0</v>
      </c>
      <c r="M216" s="1366">
        <v>0</v>
      </c>
      <c r="N216" s="1366">
        <v>0</v>
      </c>
      <c r="O216" s="1366">
        <v>0</v>
      </c>
      <c r="P216" s="1366">
        <v>0</v>
      </c>
      <c r="Q216" s="1366">
        <v>0</v>
      </c>
      <c r="R216" s="1366">
        <v>0</v>
      </c>
      <c r="S216" s="1366">
        <v>0</v>
      </c>
      <c r="T216" s="1366">
        <v>0</v>
      </c>
      <c r="U216" s="1366">
        <v>0</v>
      </c>
      <c r="V216" s="1366">
        <v>0</v>
      </c>
      <c r="W216" s="1366">
        <v>0</v>
      </c>
      <c r="X216" s="1366">
        <v>0</v>
      </c>
      <c r="Y216" s="1366">
        <v>0</v>
      </c>
      <c r="Z216" s="1366">
        <v>0</v>
      </c>
      <c r="AA216" s="1366">
        <v>0</v>
      </c>
      <c r="AB216" s="1366">
        <v>0</v>
      </c>
      <c r="AC216" s="1366">
        <v>0</v>
      </c>
      <c r="AD216" s="1366">
        <v>0</v>
      </c>
      <c r="AE216" s="1366">
        <v>0</v>
      </c>
      <c r="AF216" s="1366">
        <v>0</v>
      </c>
      <c r="AG216" s="1366">
        <v>0</v>
      </c>
      <c r="AH216" s="1366">
        <v>0</v>
      </c>
      <c r="AI216" s="1366">
        <v>0</v>
      </c>
      <c r="AJ216" s="1277"/>
      <c r="AK216" s="1277"/>
      <c r="AL216" s="1277"/>
      <c r="AM216" s="1277"/>
      <c r="AN216" s="1277"/>
      <c r="AO216" s="1277"/>
      <c r="AP216" s="1277"/>
      <c r="AQ216" s="1277"/>
      <c r="AR216" s="1277"/>
      <c r="AS216" s="1277"/>
      <c r="AT216" s="1277"/>
      <c r="AU216" s="1277"/>
      <c r="AV216" s="1277"/>
      <c r="AW216" s="1277"/>
      <c r="AX216" s="1277"/>
      <c r="AY216" s="1277"/>
      <c r="AZ216" s="1277"/>
      <c r="BA216" s="1277"/>
      <c r="BB216" s="1277"/>
      <c r="BC216" s="1277"/>
      <c r="BD216" s="1277"/>
      <c r="BE216" s="1277"/>
      <c r="BF216" s="1277"/>
      <c r="BG216" s="1277"/>
      <c r="BH216" s="1277"/>
      <c r="BI216" s="1277"/>
      <c r="BJ216" s="1277"/>
      <c r="BK216" s="1277"/>
      <c r="BL216" s="1277"/>
      <c r="BM216" s="1277"/>
      <c r="BN216" s="1277"/>
      <c r="BO216" s="1277"/>
      <c r="BP216" s="1277"/>
      <c r="BQ216" s="1277"/>
      <c r="BR216" s="1277"/>
      <c r="BS216" s="1277"/>
      <c r="BT216" s="1277"/>
      <c r="BU216" s="1277"/>
      <c r="BV216" s="1277"/>
      <c r="BW216" s="1277"/>
      <c r="BX216" s="1277"/>
      <c r="BY216" s="1277"/>
    </row>
    <row r="217" spans="1:77">
      <c r="A217" s="290"/>
      <c r="B217" s="306">
        <v>213</v>
      </c>
      <c r="C217" s="306" t="s">
        <v>4621</v>
      </c>
      <c r="D217" s="306"/>
      <c r="E217" s="306">
        <v>0</v>
      </c>
      <c r="F217" s="306"/>
      <c r="G217" s="306"/>
      <c r="H217" s="306"/>
      <c r="I217" s="306"/>
      <c r="J217" s="306"/>
      <c r="K217" s="1550">
        <v>0</v>
      </c>
      <c r="L217" s="306">
        <v>0</v>
      </c>
      <c r="M217" s="306">
        <v>0</v>
      </c>
      <c r="N217" s="306">
        <v>0</v>
      </c>
      <c r="O217" s="306">
        <v>0</v>
      </c>
      <c r="P217" s="306">
        <v>0</v>
      </c>
      <c r="Q217" s="306">
        <v>0</v>
      </c>
      <c r="R217" s="306">
        <v>0</v>
      </c>
      <c r="S217" s="306">
        <v>0</v>
      </c>
      <c r="T217" s="306">
        <v>0</v>
      </c>
      <c r="U217" s="306">
        <v>0</v>
      </c>
      <c r="V217" s="306">
        <v>0</v>
      </c>
      <c r="W217" s="306">
        <v>0</v>
      </c>
      <c r="X217" s="306">
        <v>0</v>
      </c>
      <c r="Y217" s="306">
        <v>0</v>
      </c>
      <c r="Z217" s="306">
        <v>0</v>
      </c>
      <c r="AA217" s="306">
        <v>0</v>
      </c>
      <c r="AB217" s="306">
        <v>0</v>
      </c>
      <c r="AC217" s="306">
        <v>0</v>
      </c>
      <c r="AD217" s="306">
        <v>0</v>
      </c>
      <c r="AE217" s="306">
        <v>0</v>
      </c>
      <c r="AF217" s="306">
        <v>0</v>
      </c>
      <c r="AG217" s="306">
        <v>0</v>
      </c>
      <c r="AH217" s="306">
        <v>0</v>
      </c>
      <c r="AI217" s="306">
        <v>0</v>
      </c>
    </row>
    <row r="218" spans="1:77">
      <c r="A218" s="290"/>
      <c r="B218" s="306">
        <v>21301</v>
      </c>
      <c r="C218" s="1145" t="s">
        <v>4622</v>
      </c>
      <c r="D218" s="1365"/>
      <c r="E218" s="1155">
        <v>0</v>
      </c>
      <c r="F218" s="305"/>
      <c r="G218" s="305">
        <v>0</v>
      </c>
      <c r="H218" s="305">
        <v>0</v>
      </c>
      <c r="I218" s="305">
        <v>0</v>
      </c>
      <c r="J218" s="305"/>
      <c r="K218" s="1551">
        <v>0</v>
      </c>
      <c r="L218" s="305">
        <v>0</v>
      </c>
      <c r="M218" s="305">
        <v>0</v>
      </c>
      <c r="N218" s="305">
        <v>0</v>
      </c>
      <c r="O218" s="305">
        <v>0</v>
      </c>
      <c r="P218" s="305">
        <v>0</v>
      </c>
      <c r="Q218" s="305">
        <v>0</v>
      </c>
      <c r="R218" s="305">
        <v>0</v>
      </c>
      <c r="S218" s="305">
        <v>0</v>
      </c>
      <c r="T218" s="305">
        <v>0</v>
      </c>
      <c r="U218" s="305">
        <v>0</v>
      </c>
      <c r="V218" s="305">
        <v>0</v>
      </c>
      <c r="W218" s="305">
        <v>0</v>
      </c>
      <c r="X218" s="305">
        <v>0</v>
      </c>
      <c r="Y218" s="305">
        <v>0</v>
      </c>
      <c r="Z218" s="305">
        <v>0</v>
      </c>
      <c r="AA218" s="305">
        <v>0</v>
      </c>
      <c r="AB218" s="305">
        <v>0</v>
      </c>
      <c r="AC218" s="305">
        <v>0</v>
      </c>
      <c r="AD218" s="305">
        <v>0</v>
      </c>
      <c r="AE218" s="305">
        <v>0</v>
      </c>
      <c r="AF218" s="305">
        <v>0</v>
      </c>
      <c r="AG218" s="305">
        <v>0</v>
      </c>
      <c r="AH218" s="305">
        <v>0</v>
      </c>
      <c r="AI218" s="305">
        <v>0</v>
      </c>
    </row>
    <row r="219" spans="1:77">
      <c r="A219" s="290"/>
      <c r="B219" s="306"/>
      <c r="C219" s="1145"/>
      <c r="D219" s="1365"/>
      <c r="E219" s="304">
        <v>0</v>
      </c>
      <c r="F219" s="1284"/>
      <c r="G219" s="1366"/>
      <c r="H219" s="1366"/>
      <c r="I219" s="1366"/>
      <c r="J219" s="1366"/>
      <c r="K219" s="1549">
        <v>0</v>
      </c>
      <c r="L219" s="1366">
        <v>0</v>
      </c>
      <c r="M219" s="1366">
        <v>0</v>
      </c>
      <c r="N219" s="1366">
        <v>0</v>
      </c>
      <c r="O219" s="1366">
        <v>0</v>
      </c>
      <c r="P219" s="1366">
        <v>0</v>
      </c>
      <c r="Q219" s="1366">
        <v>0</v>
      </c>
      <c r="R219" s="1366">
        <v>0</v>
      </c>
      <c r="S219" s="1366">
        <v>0</v>
      </c>
      <c r="T219" s="1366">
        <v>0</v>
      </c>
      <c r="U219" s="1366">
        <v>0</v>
      </c>
      <c r="V219" s="1366">
        <v>0</v>
      </c>
      <c r="W219" s="1366">
        <v>0</v>
      </c>
      <c r="X219" s="1366">
        <v>0</v>
      </c>
      <c r="Y219" s="1366">
        <v>0</v>
      </c>
      <c r="Z219" s="1366">
        <v>0</v>
      </c>
      <c r="AA219" s="1366">
        <v>0</v>
      </c>
      <c r="AB219" s="1366">
        <v>0</v>
      </c>
      <c r="AC219" s="1366">
        <v>0</v>
      </c>
      <c r="AD219" s="1366">
        <v>0</v>
      </c>
      <c r="AE219" s="1366">
        <v>0</v>
      </c>
      <c r="AF219" s="1366">
        <v>0</v>
      </c>
      <c r="AG219" s="1366">
        <v>0</v>
      </c>
      <c r="AH219" s="1366">
        <v>0</v>
      </c>
      <c r="AI219" s="1366">
        <v>0</v>
      </c>
    </row>
    <row r="220" spans="1:77" ht="22.5">
      <c r="A220" s="290"/>
      <c r="B220" s="306">
        <v>214</v>
      </c>
      <c r="C220" s="306" t="s">
        <v>214</v>
      </c>
      <c r="D220" s="306"/>
      <c r="E220" s="306">
        <v>94</v>
      </c>
      <c r="F220" s="306"/>
      <c r="G220" s="306"/>
      <c r="H220" s="306"/>
      <c r="I220" s="306"/>
      <c r="J220" s="306"/>
      <c r="K220" s="1550">
        <v>120879.6</v>
      </c>
      <c r="L220" s="306">
        <v>1</v>
      </c>
      <c r="M220" s="306">
        <v>5065</v>
      </c>
      <c r="N220" s="306">
        <v>30</v>
      </c>
      <c r="O220" s="306">
        <v>6645</v>
      </c>
      <c r="P220" s="306">
        <v>6</v>
      </c>
      <c r="Q220" s="306">
        <v>13641.4</v>
      </c>
      <c r="R220" s="306">
        <v>2</v>
      </c>
      <c r="S220" s="306">
        <v>21205.4</v>
      </c>
      <c r="T220" s="306">
        <v>0</v>
      </c>
      <c r="U220" s="306">
        <v>3654</v>
      </c>
      <c r="V220" s="306">
        <v>10</v>
      </c>
      <c r="W220" s="306">
        <v>4834</v>
      </c>
      <c r="X220" s="306">
        <v>1</v>
      </c>
      <c r="Y220" s="306">
        <v>13404</v>
      </c>
      <c r="Z220" s="306">
        <v>1</v>
      </c>
      <c r="AA220" s="306">
        <v>3870</v>
      </c>
      <c r="AB220" s="306">
        <v>64</v>
      </c>
      <c r="AC220" s="306">
        <v>35578.800000000003</v>
      </c>
      <c r="AD220" s="306">
        <v>0</v>
      </c>
      <c r="AE220" s="306">
        <v>5674</v>
      </c>
      <c r="AF220" s="306">
        <v>0</v>
      </c>
      <c r="AG220" s="306">
        <v>3654</v>
      </c>
      <c r="AH220" s="306">
        <v>0</v>
      </c>
      <c r="AI220" s="306">
        <v>3654</v>
      </c>
    </row>
    <row r="221" spans="1:77">
      <c r="A221" s="290"/>
      <c r="B221" s="1156">
        <v>21401</v>
      </c>
      <c r="C221" s="1157" t="s">
        <v>215</v>
      </c>
      <c r="D221" s="1158"/>
      <c r="E221" s="1156">
        <v>94</v>
      </c>
      <c r="F221" s="1152"/>
      <c r="G221" s="294"/>
      <c r="H221" s="294"/>
      <c r="I221" s="294"/>
      <c r="J221" s="294"/>
      <c r="K221" s="1540">
        <v>120879.6</v>
      </c>
      <c r="L221" s="294">
        <v>1</v>
      </c>
      <c r="M221" s="294">
        <v>5065</v>
      </c>
      <c r="N221" s="294">
        <v>30</v>
      </c>
      <c r="O221" s="294">
        <v>6645</v>
      </c>
      <c r="P221" s="294">
        <v>6</v>
      </c>
      <c r="Q221" s="294">
        <v>13641.4</v>
      </c>
      <c r="R221" s="294">
        <v>2</v>
      </c>
      <c r="S221" s="294">
        <v>21205.4</v>
      </c>
      <c r="T221" s="294">
        <v>0</v>
      </c>
      <c r="U221" s="294">
        <v>3654</v>
      </c>
      <c r="V221" s="294">
        <v>10</v>
      </c>
      <c r="W221" s="294">
        <v>4834</v>
      </c>
      <c r="X221" s="294">
        <v>1</v>
      </c>
      <c r="Y221" s="294">
        <v>13404</v>
      </c>
      <c r="Z221" s="294">
        <v>1</v>
      </c>
      <c r="AA221" s="294">
        <v>3870</v>
      </c>
      <c r="AB221" s="294">
        <v>64</v>
      </c>
      <c r="AC221" s="294">
        <v>35578.800000000003</v>
      </c>
      <c r="AD221" s="294">
        <v>0</v>
      </c>
      <c r="AE221" s="294">
        <v>5674</v>
      </c>
      <c r="AF221" s="294">
        <v>0</v>
      </c>
      <c r="AG221" s="294">
        <v>3654</v>
      </c>
      <c r="AH221" s="294">
        <v>0</v>
      </c>
      <c r="AI221" s="294">
        <v>3654</v>
      </c>
    </row>
    <row r="222" spans="1:77" ht="66">
      <c r="A222" s="290"/>
      <c r="B222" s="299">
        <v>486</v>
      </c>
      <c r="C222" s="298" t="s">
        <v>220</v>
      </c>
      <c r="D222" s="303"/>
      <c r="E222" s="304">
        <v>0</v>
      </c>
      <c r="F222" s="1368" t="s">
        <v>11</v>
      </c>
      <c r="G222" s="1369" t="s">
        <v>12</v>
      </c>
      <c r="H222" s="1370" t="s">
        <v>13</v>
      </c>
      <c r="I222" s="1369" t="s">
        <v>14</v>
      </c>
      <c r="J222" s="1369">
        <v>525</v>
      </c>
      <c r="K222" s="1553">
        <v>0</v>
      </c>
      <c r="L222" s="1369">
        <v>0</v>
      </c>
      <c r="M222" s="1369">
        <v>0</v>
      </c>
      <c r="N222" s="1369">
        <v>0</v>
      </c>
      <c r="O222" s="1369">
        <v>0</v>
      </c>
      <c r="P222" s="1369">
        <v>0</v>
      </c>
      <c r="Q222" s="1369">
        <v>0</v>
      </c>
      <c r="R222" s="1369">
        <v>0</v>
      </c>
      <c r="S222" s="1369">
        <v>0</v>
      </c>
      <c r="T222" s="1369">
        <v>0</v>
      </c>
      <c r="U222" s="1369">
        <v>0</v>
      </c>
      <c r="V222" s="1369">
        <v>0</v>
      </c>
      <c r="W222" s="1369">
        <v>0</v>
      </c>
      <c r="X222" s="1369">
        <v>0</v>
      </c>
      <c r="Y222" s="1369">
        <v>0</v>
      </c>
      <c r="Z222" s="1369">
        <v>0</v>
      </c>
      <c r="AA222" s="1369">
        <v>0</v>
      </c>
      <c r="AB222" s="1369">
        <v>0</v>
      </c>
      <c r="AC222" s="1369">
        <v>0</v>
      </c>
      <c r="AD222" s="1369">
        <v>0</v>
      </c>
      <c r="AE222" s="1369">
        <v>0</v>
      </c>
      <c r="AF222" s="1369">
        <v>0</v>
      </c>
      <c r="AG222" s="1369">
        <v>0</v>
      </c>
      <c r="AH222" s="1369">
        <v>0</v>
      </c>
      <c r="AI222" s="1369">
        <v>0</v>
      </c>
    </row>
    <row r="223" spans="1:77" ht="123.75">
      <c r="A223" s="1288"/>
      <c r="B223" s="1289">
        <v>486</v>
      </c>
      <c r="C223" s="1290" t="s">
        <v>218</v>
      </c>
      <c r="D223" s="1291"/>
      <c r="E223" s="1292">
        <v>1</v>
      </c>
      <c r="F223" s="1293" t="s">
        <v>11</v>
      </c>
      <c r="G223" s="1294" t="s">
        <v>12</v>
      </c>
      <c r="H223" s="1294" t="s">
        <v>13</v>
      </c>
      <c r="I223" s="1294" t="s">
        <v>14</v>
      </c>
      <c r="J223" s="1294">
        <v>340</v>
      </c>
      <c r="K223" s="1554">
        <v>340</v>
      </c>
      <c r="L223" s="1294">
        <v>0</v>
      </c>
      <c r="M223" s="1294">
        <v>0</v>
      </c>
      <c r="N223" s="1294">
        <v>0</v>
      </c>
      <c r="O223" s="1294">
        <v>0</v>
      </c>
      <c r="P223" s="1294">
        <v>0</v>
      </c>
      <c r="Q223" s="1294">
        <v>0</v>
      </c>
      <c r="R223" s="1294">
        <v>0</v>
      </c>
      <c r="S223" s="1294">
        <v>0</v>
      </c>
      <c r="T223" s="1294">
        <v>0</v>
      </c>
      <c r="U223" s="1294">
        <v>0</v>
      </c>
      <c r="V223" s="1294">
        <v>0</v>
      </c>
      <c r="W223" s="1294">
        <v>0</v>
      </c>
      <c r="X223" s="1294">
        <v>1</v>
      </c>
      <c r="Y223" s="1294">
        <v>340</v>
      </c>
      <c r="Z223" s="1294">
        <v>0</v>
      </c>
      <c r="AA223" s="1294">
        <v>0</v>
      </c>
      <c r="AB223" s="1294">
        <v>0</v>
      </c>
      <c r="AC223" s="1294">
        <v>0</v>
      </c>
      <c r="AD223" s="1294">
        <v>0</v>
      </c>
      <c r="AE223" s="1294">
        <v>0</v>
      </c>
      <c r="AF223" s="1294">
        <v>0</v>
      </c>
      <c r="AG223" s="1294">
        <v>0</v>
      </c>
      <c r="AH223" s="1294">
        <v>0</v>
      </c>
      <c r="AI223" s="1294">
        <v>0</v>
      </c>
    </row>
    <row r="224" spans="1:77" ht="123.75">
      <c r="A224" s="1288"/>
      <c r="B224" s="1295">
        <v>486</v>
      </c>
      <c r="C224" s="1296" t="s">
        <v>216</v>
      </c>
      <c r="D224" s="1291"/>
      <c r="E224" s="1292">
        <v>2</v>
      </c>
      <c r="F224" s="1275" t="s">
        <v>11</v>
      </c>
      <c r="G224" s="1276" t="s">
        <v>12</v>
      </c>
      <c r="H224" s="1276" t="s">
        <v>13</v>
      </c>
      <c r="I224" s="1276" t="s">
        <v>14</v>
      </c>
      <c r="J224" s="1276">
        <v>425</v>
      </c>
      <c r="K224" s="1546">
        <v>850</v>
      </c>
      <c r="L224" s="1276">
        <v>0</v>
      </c>
      <c r="M224" s="1276">
        <v>0</v>
      </c>
      <c r="N224" s="1276">
        <v>0</v>
      </c>
      <c r="O224" s="1276">
        <v>0</v>
      </c>
      <c r="P224" s="1276">
        <v>0</v>
      </c>
      <c r="Q224" s="1276">
        <v>0</v>
      </c>
      <c r="R224" s="1276">
        <v>0</v>
      </c>
      <c r="S224" s="1276">
        <v>0</v>
      </c>
      <c r="T224" s="1276">
        <v>0</v>
      </c>
      <c r="U224" s="1276">
        <v>0</v>
      </c>
      <c r="V224" s="1276">
        <v>0</v>
      </c>
      <c r="W224" s="1276">
        <v>0</v>
      </c>
      <c r="X224" s="1276">
        <v>2</v>
      </c>
      <c r="Y224" s="1276">
        <v>850</v>
      </c>
      <c r="Z224" s="1276">
        <v>0</v>
      </c>
      <c r="AA224" s="1276">
        <v>0</v>
      </c>
      <c r="AB224" s="1276">
        <v>0</v>
      </c>
      <c r="AC224" s="1276">
        <v>0</v>
      </c>
      <c r="AD224" s="1276">
        <v>0</v>
      </c>
      <c r="AE224" s="1276">
        <v>0</v>
      </c>
      <c r="AF224" s="1276">
        <v>0</v>
      </c>
      <c r="AG224" s="1276">
        <v>0</v>
      </c>
      <c r="AH224" s="1276">
        <v>0</v>
      </c>
      <c r="AI224" s="1276">
        <v>0</v>
      </c>
    </row>
    <row r="225" spans="1:35" ht="66">
      <c r="A225" s="290"/>
      <c r="B225" s="305">
        <v>149</v>
      </c>
      <c r="C225" s="1342" t="s">
        <v>221</v>
      </c>
      <c r="D225" s="303"/>
      <c r="E225" s="304">
        <v>0</v>
      </c>
      <c r="F225" s="1152" t="s">
        <v>11</v>
      </c>
      <c r="G225" s="294" t="s">
        <v>12</v>
      </c>
      <c r="H225" s="295" t="s">
        <v>13</v>
      </c>
      <c r="I225" s="294" t="s">
        <v>14</v>
      </c>
      <c r="J225" s="294">
        <v>161</v>
      </c>
      <c r="K225" s="1540">
        <v>0</v>
      </c>
      <c r="L225" s="294">
        <v>0</v>
      </c>
      <c r="M225" s="294">
        <v>0</v>
      </c>
      <c r="N225" s="294">
        <v>0</v>
      </c>
      <c r="O225" s="294">
        <v>0</v>
      </c>
      <c r="P225" s="294">
        <v>0</v>
      </c>
      <c r="Q225" s="294">
        <v>0</v>
      </c>
      <c r="R225" s="294">
        <v>0</v>
      </c>
      <c r="S225" s="294">
        <v>0</v>
      </c>
      <c r="T225" s="294">
        <v>0</v>
      </c>
      <c r="U225" s="294">
        <v>0</v>
      </c>
      <c r="V225" s="294">
        <v>0</v>
      </c>
      <c r="W225" s="294">
        <v>0</v>
      </c>
      <c r="X225" s="294">
        <v>0</v>
      </c>
      <c r="Y225" s="294">
        <v>0</v>
      </c>
      <c r="Z225" s="294">
        <v>0</v>
      </c>
      <c r="AA225" s="294">
        <v>0</v>
      </c>
      <c r="AB225" s="294">
        <v>0</v>
      </c>
      <c r="AC225" s="294">
        <v>0</v>
      </c>
      <c r="AD225" s="294">
        <v>0</v>
      </c>
      <c r="AE225" s="294">
        <v>0</v>
      </c>
      <c r="AF225" s="294">
        <v>0</v>
      </c>
      <c r="AG225" s="294">
        <v>0</v>
      </c>
      <c r="AH225" s="294">
        <v>0</v>
      </c>
      <c r="AI225" s="294">
        <v>0</v>
      </c>
    </row>
    <row r="226" spans="1:35" ht="66">
      <c r="A226" s="290"/>
      <c r="B226" s="305">
        <v>151.20249999999999</v>
      </c>
      <c r="C226" s="298" t="s">
        <v>223</v>
      </c>
      <c r="D226" s="303"/>
      <c r="E226" s="304">
        <v>1</v>
      </c>
      <c r="F226" s="1152" t="s">
        <v>11</v>
      </c>
      <c r="G226" s="294" t="s">
        <v>12</v>
      </c>
      <c r="H226" s="295" t="s">
        <v>13</v>
      </c>
      <c r="I226" s="294" t="s">
        <v>14</v>
      </c>
      <c r="J226" s="294">
        <v>163</v>
      </c>
      <c r="K226" s="1540">
        <v>163</v>
      </c>
      <c r="L226" s="294">
        <v>0</v>
      </c>
      <c r="M226" s="294">
        <v>0</v>
      </c>
      <c r="N226" s="294">
        <v>0</v>
      </c>
      <c r="O226" s="294">
        <v>0</v>
      </c>
      <c r="P226" s="294">
        <v>0</v>
      </c>
      <c r="Q226" s="294">
        <v>0</v>
      </c>
      <c r="R226" s="294">
        <v>0</v>
      </c>
      <c r="S226" s="294">
        <v>0</v>
      </c>
      <c r="T226" s="294">
        <v>0</v>
      </c>
      <c r="U226" s="294">
        <v>0</v>
      </c>
      <c r="V226" s="294">
        <v>0</v>
      </c>
      <c r="W226" s="294">
        <v>0</v>
      </c>
      <c r="X226" s="294">
        <v>1</v>
      </c>
      <c r="Y226" s="294">
        <v>163</v>
      </c>
      <c r="Z226" s="294">
        <v>0</v>
      </c>
      <c r="AA226" s="294">
        <v>0</v>
      </c>
      <c r="AB226" s="294">
        <v>0</v>
      </c>
      <c r="AC226" s="294">
        <v>0</v>
      </c>
      <c r="AD226" s="294">
        <v>0</v>
      </c>
      <c r="AE226" s="294">
        <v>0</v>
      </c>
      <c r="AF226" s="294">
        <v>0</v>
      </c>
      <c r="AG226" s="294">
        <v>0</v>
      </c>
      <c r="AH226" s="294">
        <v>0</v>
      </c>
      <c r="AI226" s="294">
        <v>0</v>
      </c>
    </row>
    <row r="227" spans="1:35" ht="66">
      <c r="A227" s="290"/>
      <c r="B227" s="305">
        <v>139.65</v>
      </c>
      <c r="C227" s="298" t="s">
        <v>224</v>
      </c>
      <c r="D227" s="303"/>
      <c r="E227" s="304">
        <v>0</v>
      </c>
      <c r="F227" s="1152" t="s">
        <v>11</v>
      </c>
      <c r="G227" s="294" t="s">
        <v>12</v>
      </c>
      <c r="H227" s="295" t="s">
        <v>13</v>
      </c>
      <c r="I227" s="294" t="s">
        <v>14</v>
      </c>
      <c r="J227" s="294">
        <v>151</v>
      </c>
      <c r="K227" s="1540">
        <v>0</v>
      </c>
      <c r="L227" s="294">
        <v>0</v>
      </c>
      <c r="M227" s="294">
        <v>0</v>
      </c>
      <c r="N227" s="294">
        <v>0</v>
      </c>
      <c r="O227" s="294">
        <v>0</v>
      </c>
      <c r="P227" s="294">
        <v>0</v>
      </c>
      <c r="Q227" s="294">
        <v>0</v>
      </c>
      <c r="R227" s="294">
        <v>0</v>
      </c>
      <c r="S227" s="294">
        <v>0</v>
      </c>
      <c r="T227" s="294">
        <v>0</v>
      </c>
      <c r="U227" s="294">
        <v>0</v>
      </c>
      <c r="V227" s="294">
        <v>0</v>
      </c>
      <c r="W227" s="294">
        <v>0</v>
      </c>
      <c r="X227" s="294">
        <v>0</v>
      </c>
      <c r="Y227" s="294">
        <v>0</v>
      </c>
      <c r="Z227" s="294">
        <v>0</v>
      </c>
      <c r="AA227" s="294">
        <v>0</v>
      </c>
      <c r="AB227" s="294">
        <v>0</v>
      </c>
      <c r="AC227" s="294">
        <v>0</v>
      </c>
      <c r="AD227" s="294">
        <v>0</v>
      </c>
      <c r="AE227" s="294">
        <v>0</v>
      </c>
      <c r="AF227" s="294">
        <v>0</v>
      </c>
      <c r="AG227" s="294">
        <v>0</v>
      </c>
      <c r="AH227" s="294">
        <v>0</v>
      </c>
      <c r="AI227" s="294">
        <v>0</v>
      </c>
    </row>
    <row r="228" spans="1:35" ht="66">
      <c r="A228" s="290"/>
      <c r="B228" s="305">
        <v>1620</v>
      </c>
      <c r="C228" s="298" t="s">
        <v>225</v>
      </c>
      <c r="D228" s="303"/>
      <c r="E228" s="304">
        <v>0</v>
      </c>
      <c r="F228" s="1152" t="s">
        <v>11</v>
      </c>
      <c r="G228" s="294" t="s">
        <v>12</v>
      </c>
      <c r="H228" s="295" t="s">
        <v>13</v>
      </c>
      <c r="I228" s="294" t="s">
        <v>14</v>
      </c>
      <c r="J228" s="294">
        <v>1750</v>
      </c>
      <c r="K228" s="1540">
        <v>0</v>
      </c>
      <c r="L228" s="294">
        <v>0</v>
      </c>
      <c r="M228" s="294">
        <v>0</v>
      </c>
      <c r="N228" s="294">
        <v>0</v>
      </c>
      <c r="O228" s="294">
        <v>0</v>
      </c>
      <c r="P228" s="294">
        <v>0</v>
      </c>
      <c r="Q228" s="294">
        <v>0</v>
      </c>
      <c r="R228" s="294">
        <v>0</v>
      </c>
      <c r="S228" s="294">
        <v>0</v>
      </c>
      <c r="T228" s="294">
        <v>0</v>
      </c>
      <c r="U228" s="294">
        <v>0</v>
      </c>
      <c r="V228" s="294">
        <v>0</v>
      </c>
      <c r="W228" s="294">
        <v>0</v>
      </c>
      <c r="X228" s="294">
        <v>0</v>
      </c>
      <c r="Y228" s="294">
        <v>0</v>
      </c>
      <c r="Z228" s="294">
        <v>0</v>
      </c>
      <c r="AA228" s="294">
        <v>0</v>
      </c>
      <c r="AB228" s="294">
        <v>0</v>
      </c>
      <c r="AC228" s="294">
        <v>0</v>
      </c>
      <c r="AD228" s="294">
        <v>0</v>
      </c>
      <c r="AE228" s="294">
        <v>0</v>
      </c>
      <c r="AF228" s="294">
        <v>0</v>
      </c>
      <c r="AG228" s="294">
        <v>0</v>
      </c>
      <c r="AH228" s="294">
        <v>0</v>
      </c>
      <c r="AI228" s="294">
        <v>0</v>
      </c>
    </row>
    <row r="229" spans="1:35" ht="66">
      <c r="A229" s="290"/>
      <c r="B229" s="305">
        <v>290.52</v>
      </c>
      <c r="C229" s="298" t="s">
        <v>226</v>
      </c>
      <c r="D229" s="303"/>
      <c r="E229" s="304">
        <v>0</v>
      </c>
      <c r="F229" s="1152" t="s">
        <v>11</v>
      </c>
      <c r="G229" s="294" t="s">
        <v>12</v>
      </c>
      <c r="H229" s="295" t="s">
        <v>13</v>
      </c>
      <c r="I229" s="294" t="s">
        <v>14</v>
      </c>
      <c r="J229" s="294">
        <v>314</v>
      </c>
      <c r="K229" s="1540">
        <v>0</v>
      </c>
      <c r="L229" s="294">
        <v>0</v>
      </c>
      <c r="M229" s="294">
        <v>0</v>
      </c>
      <c r="N229" s="294">
        <v>0</v>
      </c>
      <c r="O229" s="294">
        <v>0</v>
      </c>
      <c r="P229" s="294">
        <v>0</v>
      </c>
      <c r="Q229" s="294">
        <v>0</v>
      </c>
      <c r="R229" s="294">
        <v>0</v>
      </c>
      <c r="S229" s="294">
        <v>0</v>
      </c>
      <c r="T229" s="294">
        <v>0</v>
      </c>
      <c r="U229" s="294">
        <v>0</v>
      </c>
      <c r="V229" s="294">
        <v>0</v>
      </c>
      <c r="W229" s="294">
        <v>0</v>
      </c>
      <c r="X229" s="294">
        <v>0</v>
      </c>
      <c r="Y229" s="294">
        <v>0</v>
      </c>
      <c r="Z229" s="294">
        <v>0</v>
      </c>
      <c r="AA229" s="294">
        <v>0</v>
      </c>
      <c r="AB229" s="294">
        <v>0</v>
      </c>
      <c r="AC229" s="294">
        <v>0</v>
      </c>
      <c r="AD229" s="294">
        <v>0</v>
      </c>
      <c r="AE229" s="294">
        <v>0</v>
      </c>
      <c r="AF229" s="294">
        <v>0</v>
      </c>
      <c r="AG229" s="294">
        <v>0</v>
      </c>
      <c r="AH229" s="294">
        <v>0</v>
      </c>
      <c r="AI229" s="294">
        <v>0</v>
      </c>
    </row>
    <row r="230" spans="1:35" ht="66">
      <c r="A230" s="290"/>
      <c r="B230" s="305">
        <v>290.7</v>
      </c>
      <c r="C230" s="298" t="s">
        <v>227</v>
      </c>
      <c r="D230" s="303"/>
      <c r="E230" s="304">
        <v>2</v>
      </c>
      <c r="F230" s="1152" t="s">
        <v>11</v>
      </c>
      <c r="G230" s="294" t="s">
        <v>12</v>
      </c>
      <c r="H230" s="295" t="s">
        <v>13</v>
      </c>
      <c r="I230" s="294" t="s">
        <v>14</v>
      </c>
      <c r="J230" s="294">
        <v>314</v>
      </c>
      <c r="K230" s="1540">
        <v>628</v>
      </c>
      <c r="L230" s="294">
        <v>0</v>
      </c>
      <c r="M230" s="294">
        <v>0</v>
      </c>
      <c r="N230" s="294">
        <v>0</v>
      </c>
      <c r="O230" s="294">
        <v>0</v>
      </c>
      <c r="P230" s="294">
        <v>0</v>
      </c>
      <c r="Q230" s="294">
        <v>0</v>
      </c>
      <c r="R230" s="294">
        <v>2</v>
      </c>
      <c r="S230" s="294">
        <v>628</v>
      </c>
      <c r="T230" s="294">
        <v>0</v>
      </c>
      <c r="U230" s="294">
        <v>0</v>
      </c>
      <c r="V230" s="294">
        <v>0</v>
      </c>
      <c r="W230" s="294">
        <v>0</v>
      </c>
      <c r="X230" s="294">
        <v>0</v>
      </c>
      <c r="Y230" s="294">
        <v>0</v>
      </c>
      <c r="Z230" s="294">
        <v>0</v>
      </c>
      <c r="AA230" s="294">
        <v>0</v>
      </c>
      <c r="AB230" s="294">
        <v>0</v>
      </c>
      <c r="AC230" s="294">
        <v>0</v>
      </c>
      <c r="AD230" s="294">
        <v>0</v>
      </c>
      <c r="AE230" s="294">
        <v>0</v>
      </c>
      <c r="AF230" s="294">
        <v>0</v>
      </c>
      <c r="AG230" s="294">
        <v>0</v>
      </c>
      <c r="AH230" s="294">
        <v>0</v>
      </c>
      <c r="AI230" s="294">
        <v>0</v>
      </c>
    </row>
    <row r="231" spans="1:35" ht="66">
      <c r="A231" s="290"/>
      <c r="B231" s="305">
        <v>754</v>
      </c>
      <c r="C231" s="298" t="s">
        <v>228</v>
      </c>
      <c r="D231" s="303"/>
      <c r="E231" s="304">
        <v>0</v>
      </c>
      <c r="F231" s="1152" t="s">
        <v>11</v>
      </c>
      <c r="G231" s="294" t="s">
        <v>12</v>
      </c>
      <c r="H231" s="295" t="s">
        <v>13</v>
      </c>
      <c r="I231" s="294" t="s">
        <v>14</v>
      </c>
      <c r="J231" s="294">
        <v>815</v>
      </c>
      <c r="K231" s="1540">
        <v>0</v>
      </c>
      <c r="L231" s="294">
        <v>0</v>
      </c>
      <c r="M231" s="294">
        <v>0</v>
      </c>
      <c r="N231" s="294">
        <v>0</v>
      </c>
      <c r="O231" s="294">
        <v>0</v>
      </c>
      <c r="P231" s="294">
        <v>0</v>
      </c>
      <c r="Q231" s="294">
        <v>0</v>
      </c>
      <c r="R231" s="294">
        <v>0</v>
      </c>
      <c r="S231" s="294">
        <v>0</v>
      </c>
      <c r="T231" s="294">
        <v>0</v>
      </c>
      <c r="U231" s="294">
        <v>0</v>
      </c>
      <c r="V231" s="294">
        <v>0</v>
      </c>
      <c r="W231" s="294">
        <v>0</v>
      </c>
      <c r="X231" s="294">
        <v>0</v>
      </c>
      <c r="Y231" s="294">
        <v>0</v>
      </c>
      <c r="Z231" s="294">
        <v>0</v>
      </c>
      <c r="AA231" s="294">
        <v>0</v>
      </c>
      <c r="AB231" s="294">
        <v>0</v>
      </c>
      <c r="AC231" s="294">
        <v>0</v>
      </c>
      <c r="AD231" s="294">
        <v>0</v>
      </c>
      <c r="AE231" s="294">
        <v>0</v>
      </c>
      <c r="AF231" s="294">
        <v>0</v>
      </c>
      <c r="AG231" s="294">
        <v>0</v>
      </c>
      <c r="AH231" s="294">
        <v>0</v>
      </c>
      <c r="AI231" s="294">
        <v>0</v>
      </c>
    </row>
    <row r="232" spans="1:35" ht="66">
      <c r="A232" s="290"/>
      <c r="B232" s="305">
        <v>754</v>
      </c>
      <c r="C232" s="298" t="s">
        <v>229</v>
      </c>
      <c r="D232" s="303"/>
      <c r="E232" s="304">
        <v>0</v>
      </c>
      <c r="F232" s="1152" t="s">
        <v>11</v>
      </c>
      <c r="G232" s="294" t="s">
        <v>12</v>
      </c>
      <c r="H232" s="295" t="s">
        <v>13</v>
      </c>
      <c r="I232" s="294" t="s">
        <v>14</v>
      </c>
      <c r="J232" s="294">
        <v>815</v>
      </c>
      <c r="K232" s="1540">
        <v>0</v>
      </c>
      <c r="L232" s="294">
        <v>0</v>
      </c>
      <c r="M232" s="294">
        <v>0</v>
      </c>
      <c r="N232" s="294">
        <v>0</v>
      </c>
      <c r="O232" s="294">
        <v>0</v>
      </c>
      <c r="P232" s="294">
        <v>0</v>
      </c>
      <c r="Q232" s="294">
        <v>0</v>
      </c>
      <c r="R232" s="294">
        <v>0</v>
      </c>
      <c r="S232" s="294">
        <v>0</v>
      </c>
      <c r="T232" s="294">
        <v>0</v>
      </c>
      <c r="U232" s="294">
        <v>0</v>
      </c>
      <c r="V232" s="294">
        <v>0</v>
      </c>
      <c r="W232" s="294">
        <v>0</v>
      </c>
      <c r="X232" s="294">
        <v>0</v>
      </c>
      <c r="Y232" s="294">
        <v>0</v>
      </c>
      <c r="Z232" s="294">
        <v>0</v>
      </c>
      <c r="AA232" s="294">
        <v>0</v>
      </c>
      <c r="AB232" s="294">
        <v>0</v>
      </c>
      <c r="AC232" s="294">
        <v>0</v>
      </c>
      <c r="AD232" s="294">
        <v>0</v>
      </c>
      <c r="AE232" s="294">
        <v>0</v>
      </c>
      <c r="AF232" s="294">
        <v>0</v>
      </c>
      <c r="AG232" s="294">
        <v>0</v>
      </c>
      <c r="AH232" s="294">
        <v>0</v>
      </c>
      <c r="AI232" s="294">
        <v>0</v>
      </c>
    </row>
    <row r="233" spans="1:35" ht="66">
      <c r="A233" s="290"/>
      <c r="B233" s="305">
        <v>754</v>
      </c>
      <c r="C233" s="298" t="s">
        <v>230</v>
      </c>
      <c r="D233" s="303"/>
      <c r="E233" s="304">
        <v>0</v>
      </c>
      <c r="F233" s="1152" t="s">
        <v>11</v>
      </c>
      <c r="G233" s="294" t="s">
        <v>12</v>
      </c>
      <c r="H233" s="295" t="s">
        <v>13</v>
      </c>
      <c r="I233" s="294" t="s">
        <v>14</v>
      </c>
      <c r="J233" s="294">
        <v>815</v>
      </c>
      <c r="K233" s="1540">
        <v>0</v>
      </c>
      <c r="L233" s="294">
        <v>0</v>
      </c>
      <c r="M233" s="294">
        <v>0</v>
      </c>
      <c r="N233" s="294">
        <v>0</v>
      </c>
      <c r="O233" s="294">
        <v>0</v>
      </c>
      <c r="P233" s="294">
        <v>0</v>
      </c>
      <c r="Q233" s="294">
        <v>0</v>
      </c>
      <c r="R233" s="294">
        <v>0</v>
      </c>
      <c r="S233" s="294">
        <v>0</v>
      </c>
      <c r="T233" s="294">
        <v>0</v>
      </c>
      <c r="U233" s="294">
        <v>0</v>
      </c>
      <c r="V233" s="294">
        <v>0</v>
      </c>
      <c r="W233" s="294">
        <v>0</v>
      </c>
      <c r="X233" s="294">
        <v>0</v>
      </c>
      <c r="Y233" s="294">
        <v>0</v>
      </c>
      <c r="Z233" s="294">
        <v>0</v>
      </c>
      <c r="AA233" s="294">
        <v>0</v>
      </c>
      <c r="AB233" s="294">
        <v>0</v>
      </c>
      <c r="AC233" s="294">
        <v>0</v>
      </c>
      <c r="AD233" s="294">
        <v>0</v>
      </c>
      <c r="AE233" s="294">
        <v>0</v>
      </c>
      <c r="AF233" s="294">
        <v>0</v>
      </c>
      <c r="AG233" s="294">
        <v>0</v>
      </c>
      <c r="AH233" s="294">
        <v>0</v>
      </c>
      <c r="AI233" s="294">
        <v>0</v>
      </c>
    </row>
    <row r="234" spans="1:35" ht="66">
      <c r="A234" s="290"/>
      <c r="B234" s="305">
        <v>1080</v>
      </c>
      <c r="C234" s="298" t="s">
        <v>231</v>
      </c>
      <c r="D234" s="303"/>
      <c r="E234" s="304">
        <v>2</v>
      </c>
      <c r="F234" s="1152" t="s">
        <v>11</v>
      </c>
      <c r="G234" s="294" t="s">
        <v>12</v>
      </c>
      <c r="H234" s="295" t="s">
        <v>13</v>
      </c>
      <c r="I234" s="294" t="s">
        <v>14</v>
      </c>
      <c r="J234" s="294">
        <v>1166</v>
      </c>
      <c r="K234" s="1540">
        <v>2332</v>
      </c>
      <c r="L234" s="294">
        <v>0</v>
      </c>
      <c r="M234" s="294">
        <v>0</v>
      </c>
      <c r="N234" s="294">
        <v>0</v>
      </c>
      <c r="O234" s="294">
        <v>0</v>
      </c>
      <c r="P234" s="294">
        <v>0</v>
      </c>
      <c r="Q234" s="294">
        <v>0</v>
      </c>
      <c r="R234" s="294">
        <v>2</v>
      </c>
      <c r="S234" s="294">
        <v>2332</v>
      </c>
      <c r="T234" s="294">
        <v>0</v>
      </c>
      <c r="U234" s="294">
        <v>0</v>
      </c>
      <c r="V234" s="294">
        <v>0</v>
      </c>
      <c r="W234" s="294">
        <v>0</v>
      </c>
      <c r="X234" s="294">
        <v>0</v>
      </c>
      <c r="Y234" s="294">
        <v>0</v>
      </c>
      <c r="Z234" s="294">
        <v>0</v>
      </c>
      <c r="AA234" s="294">
        <v>0</v>
      </c>
      <c r="AB234" s="294">
        <v>0</v>
      </c>
      <c r="AC234" s="294">
        <v>0</v>
      </c>
      <c r="AD234" s="294">
        <v>0</v>
      </c>
      <c r="AE234" s="294">
        <v>0</v>
      </c>
      <c r="AF234" s="294">
        <v>0</v>
      </c>
      <c r="AG234" s="294">
        <v>0</v>
      </c>
      <c r="AH234" s="294">
        <v>0</v>
      </c>
      <c r="AI234" s="294">
        <v>0</v>
      </c>
    </row>
    <row r="235" spans="1:35" ht="66">
      <c r="A235" s="290"/>
      <c r="B235" s="305">
        <v>250</v>
      </c>
      <c r="C235" s="298" t="s">
        <v>232</v>
      </c>
      <c r="D235" s="303"/>
      <c r="E235" s="304">
        <v>0</v>
      </c>
      <c r="F235" s="1152" t="s">
        <v>22</v>
      </c>
      <c r="G235" s="294" t="s">
        <v>12</v>
      </c>
      <c r="H235" s="295" t="s">
        <v>13</v>
      </c>
      <c r="I235" s="294" t="s">
        <v>14</v>
      </c>
      <c r="J235" s="294">
        <v>270</v>
      </c>
      <c r="K235" s="1540">
        <v>0</v>
      </c>
      <c r="L235" s="294">
        <v>0</v>
      </c>
      <c r="M235" s="294">
        <v>0</v>
      </c>
      <c r="N235" s="294">
        <v>0</v>
      </c>
      <c r="O235" s="294">
        <v>0</v>
      </c>
      <c r="P235" s="294">
        <v>0</v>
      </c>
      <c r="Q235" s="294">
        <v>0</v>
      </c>
      <c r="R235" s="294">
        <v>0</v>
      </c>
      <c r="S235" s="294">
        <v>0</v>
      </c>
      <c r="T235" s="294">
        <v>0</v>
      </c>
      <c r="U235" s="294">
        <v>0</v>
      </c>
      <c r="V235" s="294">
        <v>0</v>
      </c>
      <c r="W235" s="294">
        <v>0</v>
      </c>
      <c r="X235" s="294">
        <v>0</v>
      </c>
      <c r="Y235" s="294">
        <v>0</v>
      </c>
      <c r="Z235" s="294">
        <v>0</v>
      </c>
      <c r="AA235" s="294">
        <v>0</v>
      </c>
      <c r="AB235" s="294">
        <v>0</v>
      </c>
      <c r="AC235" s="294">
        <v>0</v>
      </c>
      <c r="AD235" s="294">
        <v>0</v>
      </c>
      <c r="AE235" s="294">
        <v>0</v>
      </c>
      <c r="AF235" s="294">
        <v>0</v>
      </c>
      <c r="AG235" s="294">
        <v>0</v>
      </c>
      <c r="AH235" s="294">
        <v>0</v>
      </c>
      <c r="AI235" s="294">
        <v>0</v>
      </c>
    </row>
    <row r="236" spans="1:35" ht="66">
      <c r="A236" s="290"/>
      <c r="B236" s="305">
        <v>800</v>
      </c>
      <c r="C236" s="298" t="s">
        <v>233</v>
      </c>
      <c r="D236" s="303"/>
      <c r="E236" s="304">
        <v>4</v>
      </c>
      <c r="F236" s="1152" t="s">
        <v>22</v>
      </c>
      <c r="G236" s="294" t="s">
        <v>12</v>
      </c>
      <c r="H236" s="295" t="s">
        <v>13</v>
      </c>
      <c r="I236" s="294" t="s">
        <v>14</v>
      </c>
      <c r="J236" s="294">
        <v>864</v>
      </c>
      <c r="K236" s="1540">
        <v>3456</v>
      </c>
      <c r="L236" s="294">
        <v>0</v>
      </c>
      <c r="M236" s="294">
        <v>0</v>
      </c>
      <c r="N236" s="294">
        <v>0</v>
      </c>
      <c r="O236" s="294">
        <v>0</v>
      </c>
      <c r="P236" s="294">
        <v>0</v>
      </c>
      <c r="Q236" s="294">
        <v>0</v>
      </c>
      <c r="R236" s="294">
        <v>2</v>
      </c>
      <c r="S236" s="294">
        <v>1728</v>
      </c>
      <c r="T236" s="294">
        <v>0</v>
      </c>
      <c r="U236" s="294">
        <v>0</v>
      </c>
      <c r="V236" s="294">
        <v>0</v>
      </c>
      <c r="W236" s="294">
        <v>0</v>
      </c>
      <c r="X236" s="294">
        <v>2</v>
      </c>
      <c r="Y236" s="294">
        <v>1728</v>
      </c>
      <c r="Z236" s="294">
        <v>0</v>
      </c>
      <c r="AA236" s="294">
        <v>0</v>
      </c>
      <c r="AB236" s="294">
        <v>0</v>
      </c>
      <c r="AC236" s="294">
        <v>0</v>
      </c>
      <c r="AD236" s="294">
        <v>0</v>
      </c>
      <c r="AE236" s="294">
        <v>0</v>
      </c>
      <c r="AF236" s="294">
        <v>0</v>
      </c>
      <c r="AG236" s="294">
        <v>0</v>
      </c>
      <c r="AH236" s="294">
        <v>0</v>
      </c>
      <c r="AI236" s="294">
        <v>0</v>
      </c>
    </row>
    <row r="237" spans="1:35" s="6" customFormat="1" ht="66" outlineLevel="4">
      <c r="A237" s="290"/>
      <c r="B237" s="305">
        <v>563.76</v>
      </c>
      <c r="C237" s="1349" t="s">
        <v>234</v>
      </c>
      <c r="D237" s="303"/>
      <c r="E237" s="304">
        <v>69</v>
      </c>
      <c r="F237" s="1152" t="s">
        <v>11</v>
      </c>
      <c r="G237" s="294" t="s">
        <v>12</v>
      </c>
      <c r="H237" s="295" t="s">
        <v>13</v>
      </c>
      <c r="I237" s="294" t="s">
        <v>14</v>
      </c>
      <c r="J237" s="294">
        <v>609</v>
      </c>
      <c r="K237" s="1540">
        <v>42021</v>
      </c>
      <c r="L237" s="294">
        <v>5</v>
      </c>
      <c r="M237" s="294">
        <v>3045</v>
      </c>
      <c r="N237" s="294">
        <v>5</v>
      </c>
      <c r="O237" s="294">
        <v>3045</v>
      </c>
      <c r="P237" s="294">
        <v>5</v>
      </c>
      <c r="Q237" s="294">
        <v>3045</v>
      </c>
      <c r="R237" s="294">
        <v>5</v>
      </c>
      <c r="S237" s="294">
        <v>3045</v>
      </c>
      <c r="T237" s="294">
        <v>6</v>
      </c>
      <c r="U237" s="294">
        <v>3654</v>
      </c>
      <c r="V237" s="294">
        <v>6</v>
      </c>
      <c r="W237" s="294">
        <v>3654</v>
      </c>
      <c r="X237" s="294">
        <v>7</v>
      </c>
      <c r="Y237" s="294">
        <v>4263</v>
      </c>
      <c r="Z237" s="294">
        <v>6</v>
      </c>
      <c r="AA237" s="294">
        <v>3654</v>
      </c>
      <c r="AB237" s="294">
        <v>6</v>
      </c>
      <c r="AC237" s="294">
        <v>3654</v>
      </c>
      <c r="AD237" s="294">
        <v>6</v>
      </c>
      <c r="AE237" s="294">
        <v>3654</v>
      </c>
      <c r="AF237" s="294">
        <v>6</v>
      </c>
      <c r="AG237" s="294">
        <v>3654</v>
      </c>
      <c r="AH237" s="294">
        <v>6</v>
      </c>
      <c r="AI237" s="294">
        <v>3654</v>
      </c>
    </row>
    <row r="238" spans="1:35" s="6" customFormat="1" ht="66" outlineLevel="4">
      <c r="A238" s="290"/>
      <c r="B238" s="305">
        <v>1869.5</v>
      </c>
      <c r="C238" s="1342" t="s">
        <v>235</v>
      </c>
      <c r="D238" s="303"/>
      <c r="E238" s="304">
        <v>6</v>
      </c>
      <c r="F238" s="1152" t="s">
        <v>11</v>
      </c>
      <c r="G238" s="294" t="s">
        <v>12</v>
      </c>
      <c r="H238" s="295" t="s">
        <v>13</v>
      </c>
      <c r="I238" s="294" t="s">
        <v>14</v>
      </c>
      <c r="J238" s="294">
        <v>2020</v>
      </c>
      <c r="K238" s="1540">
        <v>12120</v>
      </c>
      <c r="L238" s="294">
        <v>0</v>
      </c>
      <c r="M238" s="294">
        <v>0</v>
      </c>
      <c r="N238" s="294">
        <v>0</v>
      </c>
      <c r="O238" s="294">
        <v>0</v>
      </c>
      <c r="P238" s="294">
        <v>4</v>
      </c>
      <c r="Q238" s="294">
        <v>8080</v>
      </c>
      <c r="R238" s="294">
        <v>0</v>
      </c>
      <c r="S238" s="294">
        <v>0</v>
      </c>
      <c r="T238" s="294">
        <v>0</v>
      </c>
      <c r="U238" s="294">
        <v>0</v>
      </c>
      <c r="V238" s="294">
        <v>0</v>
      </c>
      <c r="W238" s="294">
        <v>0</v>
      </c>
      <c r="X238" s="294">
        <v>1</v>
      </c>
      <c r="Y238" s="294">
        <v>2020</v>
      </c>
      <c r="Z238" s="294">
        <v>0</v>
      </c>
      <c r="AA238" s="294">
        <v>0</v>
      </c>
      <c r="AB238" s="294">
        <v>0</v>
      </c>
      <c r="AC238" s="294">
        <v>0</v>
      </c>
      <c r="AD238" s="294">
        <v>1</v>
      </c>
      <c r="AE238" s="294">
        <v>2020</v>
      </c>
      <c r="AF238" s="294">
        <v>0</v>
      </c>
      <c r="AG238" s="294">
        <v>0</v>
      </c>
      <c r="AH238" s="294">
        <v>0</v>
      </c>
      <c r="AI238" s="294">
        <v>0</v>
      </c>
    </row>
    <row r="239" spans="1:35" s="6" customFormat="1" ht="66" outlineLevel="4">
      <c r="A239" s="290"/>
      <c r="B239" s="305">
        <v>3201.6</v>
      </c>
      <c r="C239" s="298" t="s">
        <v>236</v>
      </c>
      <c r="D239" s="303"/>
      <c r="E239" s="304">
        <v>2</v>
      </c>
      <c r="F239" s="1152" t="s">
        <v>11</v>
      </c>
      <c r="G239" s="294" t="s">
        <v>12</v>
      </c>
      <c r="H239" s="295" t="s">
        <v>13</v>
      </c>
      <c r="I239" s="294" t="s">
        <v>14</v>
      </c>
      <c r="J239" s="294">
        <v>3458</v>
      </c>
      <c r="K239" s="1540">
        <v>6916</v>
      </c>
      <c r="L239" s="294">
        <v>0</v>
      </c>
      <c r="M239" s="294">
        <v>0</v>
      </c>
      <c r="N239" s="294">
        <v>0</v>
      </c>
      <c r="O239" s="294">
        <v>0</v>
      </c>
      <c r="P239" s="294">
        <v>0</v>
      </c>
      <c r="Q239" s="294">
        <v>0</v>
      </c>
      <c r="R239" s="294">
        <v>2</v>
      </c>
      <c r="S239" s="294">
        <v>6916</v>
      </c>
      <c r="T239" s="294">
        <v>0</v>
      </c>
      <c r="U239" s="294">
        <v>0</v>
      </c>
      <c r="V239" s="294">
        <v>0</v>
      </c>
      <c r="W239" s="294">
        <v>0</v>
      </c>
      <c r="X239" s="294">
        <v>0</v>
      </c>
      <c r="Y239" s="294">
        <v>0</v>
      </c>
      <c r="Z239" s="294">
        <v>0</v>
      </c>
      <c r="AA239" s="294">
        <v>0</v>
      </c>
      <c r="AB239" s="294">
        <v>0</v>
      </c>
      <c r="AC239" s="294">
        <v>0</v>
      </c>
      <c r="AD239" s="294">
        <v>0</v>
      </c>
      <c r="AE239" s="294">
        <v>0</v>
      </c>
      <c r="AF239" s="294">
        <v>0</v>
      </c>
      <c r="AG239" s="294">
        <v>0</v>
      </c>
      <c r="AH239" s="294">
        <v>0</v>
      </c>
      <c r="AI239" s="294">
        <v>0</v>
      </c>
    </row>
    <row r="240" spans="1:35" s="6" customFormat="1" ht="66" outlineLevel="4">
      <c r="A240" s="290"/>
      <c r="B240" s="305">
        <v>1869.5</v>
      </c>
      <c r="C240" s="298" t="s">
        <v>237</v>
      </c>
      <c r="D240" s="303"/>
      <c r="E240" s="304">
        <v>5</v>
      </c>
      <c r="F240" s="1152" t="s">
        <v>11</v>
      </c>
      <c r="G240" s="294" t="s">
        <v>12</v>
      </c>
      <c r="H240" s="295" t="s">
        <v>13</v>
      </c>
      <c r="I240" s="294" t="s">
        <v>14</v>
      </c>
      <c r="J240" s="294">
        <v>2020</v>
      </c>
      <c r="K240" s="1540">
        <v>10100</v>
      </c>
      <c r="L240" s="294">
        <v>1</v>
      </c>
      <c r="M240" s="294">
        <v>2020</v>
      </c>
      <c r="N240" s="294">
        <v>0</v>
      </c>
      <c r="O240" s="294">
        <v>0</v>
      </c>
      <c r="P240" s="294">
        <v>0</v>
      </c>
      <c r="Q240" s="294">
        <v>0</v>
      </c>
      <c r="R240" s="294">
        <v>2</v>
      </c>
      <c r="S240" s="294">
        <v>4040</v>
      </c>
      <c r="T240" s="294">
        <v>0</v>
      </c>
      <c r="U240" s="294">
        <v>0</v>
      </c>
      <c r="V240" s="294">
        <v>0</v>
      </c>
      <c r="W240" s="294">
        <v>0</v>
      </c>
      <c r="X240" s="294">
        <v>2</v>
      </c>
      <c r="Y240" s="294">
        <v>4040</v>
      </c>
      <c r="Z240" s="294">
        <v>0</v>
      </c>
      <c r="AA240" s="294">
        <v>0</v>
      </c>
      <c r="AB240" s="294">
        <v>0</v>
      </c>
      <c r="AC240" s="294">
        <v>0</v>
      </c>
      <c r="AD240" s="294">
        <v>0</v>
      </c>
      <c r="AE240" s="294">
        <v>0</v>
      </c>
      <c r="AF240" s="294">
        <v>0</v>
      </c>
      <c r="AG240" s="294">
        <v>0</v>
      </c>
      <c r="AH240" s="294">
        <v>0</v>
      </c>
      <c r="AI240" s="294">
        <v>0</v>
      </c>
    </row>
    <row r="241" spans="1:35" s="6" customFormat="1" ht="66" outlineLevel="4">
      <c r="A241" s="290"/>
      <c r="B241" s="305">
        <v>1002.24</v>
      </c>
      <c r="C241" s="298" t="s">
        <v>238</v>
      </c>
      <c r="D241" s="303"/>
      <c r="E241" s="304">
        <v>0</v>
      </c>
      <c r="F241" s="1152" t="s">
        <v>11</v>
      </c>
      <c r="G241" s="294" t="s">
        <v>12</v>
      </c>
      <c r="H241" s="295" t="s">
        <v>13</v>
      </c>
      <c r="I241" s="294" t="s">
        <v>14</v>
      </c>
      <c r="J241" s="294">
        <v>1083</v>
      </c>
      <c r="K241" s="1540">
        <v>0</v>
      </c>
      <c r="L241" s="294">
        <v>0</v>
      </c>
      <c r="M241" s="294">
        <v>0</v>
      </c>
      <c r="N241" s="294">
        <v>0</v>
      </c>
      <c r="O241" s="294">
        <v>0</v>
      </c>
      <c r="P241" s="294">
        <v>0</v>
      </c>
      <c r="Q241" s="294">
        <v>0</v>
      </c>
      <c r="R241" s="294">
        <v>0</v>
      </c>
      <c r="S241" s="294">
        <v>0</v>
      </c>
      <c r="T241" s="294">
        <v>0</v>
      </c>
      <c r="U241" s="294">
        <v>0</v>
      </c>
      <c r="V241" s="294">
        <v>0</v>
      </c>
      <c r="W241" s="294">
        <v>0</v>
      </c>
      <c r="X241" s="294">
        <v>0</v>
      </c>
      <c r="Y241" s="294">
        <v>0</v>
      </c>
      <c r="Z241" s="294">
        <v>0</v>
      </c>
      <c r="AA241" s="294">
        <v>0</v>
      </c>
      <c r="AB241" s="294">
        <v>0</v>
      </c>
      <c r="AC241" s="294">
        <v>0</v>
      </c>
      <c r="AD241" s="294">
        <v>0</v>
      </c>
      <c r="AE241" s="294">
        <v>0</v>
      </c>
      <c r="AF241" s="294">
        <v>0</v>
      </c>
      <c r="AG241" s="294">
        <v>0</v>
      </c>
      <c r="AH241" s="294">
        <v>0</v>
      </c>
      <c r="AI241" s="294">
        <v>0</v>
      </c>
    </row>
    <row r="242" spans="1:35" s="6" customFormat="1" ht="66" outlineLevel="4">
      <c r="A242" s="290"/>
      <c r="B242" s="305">
        <v>781.87400000000002</v>
      </c>
      <c r="C242" s="298" t="s">
        <v>239</v>
      </c>
      <c r="D242" s="303"/>
      <c r="E242" s="304">
        <v>0</v>
      </c>
      <c r="F242" s="1152" t="s">
        <v>11</v>
      </c>
      <c r="G242" s="294" t="s">
        <v>12</v>
      </c>
      <c r="H242" s="295" t="s">
        <v>13</v>
      </c>
      <c r="I242" s="294" t="s">
        <v>14</v>
      </c>
      <c r="J242" s="294">
        <v>845</v>
      </c>
      <c r="K242" s="1540">
        <v>0</v>
      </c>
      <c r="L242" s="294">
        <v>0</v>
      </c>
      <c r="M242" s="294">
        <v>0</v>
      </c>
      <c r="N242" s="294">
        <v>0</v>
      </c>
      <c r="O242" s="294">
        <v>0</v>
      </c>
      <c r="P242" s="294">
        <v>0</v>
      </c>
      <c r="Q242" s="294">
        <v>0</v>
      </c>
      <c r="R242" s="294">
        <v>0</v>
      </c>
      <c r="S242" s="294">
        <v>0</v>
      </c>
      <c r="T242" s="294">
        <v>0</v>
      </c>
      <c r="U242" s="294">
        <v>0</v>
      </c>
      <c r="V242" s="294">
        <v>0</v>
      </c>
      <c r="W242" s="294">
        <v>0</v>
      </c>
      <c r="X242" s="294">
        <v>0</v>
      </c>
      <c r="Y242" s="294">
        <v>0</v>
      </c>
      <c r="Z242" s="294">
        <v>0</v>
      </c>
      <c r="AA242" s="294">
        <v>0</v>
      </c>
      <c r="AB242" s="294">
        <v>0</v>
      </c>
      <c r="AC242" s="294">
        <v>0</v>
      </c>
      <c r="AD242" s="294">
        <v>0</v>
      </c>
      <c r="AE242" s="294">
        <v>0</v>
      </c>
      <c r="AF242" s="294">
        <v>0</v>
      </c>
      <c r="AG242" s="294">
        <v>0</v>
      </c>
      <c r="AH242" s="294">
        <v>0</v>
      </c>
      <c r="AI242" s="294">
        <v>0</v>
      </c>
    </row>
    <row r="243" spans="1:35" ht="66">
      <c r="A243" s="290"/>
      <c r="B243" s="305">
        <v>1027.3599999999999</v>
      </c>
      <c r="C243" s="298" t="s">
        <v>240</v>
      </c>
      <c r="D243" s="303"/>
      <c r="E243" s="304">
        <v>0</v>
      </c>
      <c r="F243" s="1152" t="s">
        <v>11</v>
      </c>
      <c r="G243" s="294" t="s">
        <v>12</v>
      </c>
      <c r="H243" s="295" t="s">
        <v>13</v>
      </c>
      <c r="I243" s="294" t="s">
        <v>14</v>
      </c>
      <c r="J243" s="294">
        <v>1109</v>
      </c>
      <c r="K243" s="1540">
        <v>0</v>
      </c>
      <c r="L243" s="294">
        <v>0</v>
      </c>
      <c r="M243" s="294">
        <v>0</v>
      </c>
      <c r="N243" s="294">
        <v>0</v>
      </c>
      <c r="O243" s="294">
        <v>0</v>
      </c>
      <c r="P243" s="294">
        <v>0</v>
      </c>
      <c r="Q243" s="294">
        <v>0</v>
      </c>
      <c r="R243" s="294">
        <v>0</v>
      </c>
      <c r="S243" s="294">
        <v>0</v>
      </c>
      <c r="T243" s="294">
        <v>0</v>
      </c>
      <c r="U243" s="294">
        <v>0</v>
      </c>
      <c r="V243" s="294">
        <v>0</v>
      </c>
      <c r="W243" s="294">
        <v>0</v>
      </c>
      <c r="X243" s="294">
        <v>0</v>
      </c>
      <c r="Y243" s="294">
        <v>0</v>
      </c>
      <c r="Z243" s="294">
        <v>0</v>
      </c>
      <c r="AA243" s="294">
        <v>0</v>
      </c>
      <c r="AB243" s="294">
        <v>0</v>
      </c>
      <c r="AC243" s="294">
        <v>0</v>
      </c>
      <c r="AD243" s="294">
        <v>0</v>
      </c>
      <c r="AE243" s="294">
        <v>0</v>
      </c>
      <c r="AF243" s="294">
        <v>0</v>
      </c>
      <c r="AG243" s="294">
        <v>0</v>
      </c>
      <c r="AH243" s="294">
        <v>0</v>
      </c>
      <c r="AI243" s="294">
        <v>0</v>
      </c>
    </row>
    <row r="244" spans="1:35" ht="66">
      <c r="A244" s="290"/>
      <c r="B244" s="1371">
        <v>485.75333333333333</v>
      </c>
      <c r="C244" s="1372" t="s">
        <v>241</v>
      </c>
      <c r="D244" s="1365"/>
      <c r="E244" s="304">
        <v>0</v>
      </c>
      <c r="F244" s="1373" t="s">
        <v>11</v>
      </c>
      <c r="G244" s="1374" t="s">
        <v>12</v>
      </c>
      <c r="H244" s="1375" t="s">
        <v>13</v>
      </c>
      <c r="I244" s="1374" t="s">
        <v>14</v>
      </c>
      <c r="J244" s="1374">
        <v>525</v>
      </c>
      <c r="K244" s="1555">
        <v>0</v>
      </c>
      <c r="L244" s="1374">
        <v>0</v>
      </c>
      <c r="M244" s="1374">
        <v>0</v>
      </c>
      <c r="N244" s="1374">
        <v>0</v>
      </c>
      <c r="O244" s="1374">
        <v>0</v>
      </c>
      <c r="P244" s="1374">
        <v>0</v>
      </c>
      <c r="Q244" s="1374">
        <v>0</v>
      </c>
      <c r="R244" s="1374">
        <v>0</v>
      </c>
      <c r="S244" s="1374">
        <v>0</v>
      </c>
      <c r="T244" s="1374">
        <v>0</v>
      </c>
      <c r="U244" s="1374">
        <v>0</v>
      </c>
      <c r="V244" s="1374">
        <v>0</v>
      </c>
      <c r="W244" s="1374">
        <v>0</v>
      </c>
      <c r="X244" s="1374">
        <v>0</v>
      </c>
      <c r="Y244" s="1374">
        <v>0</v>
      </c>
      <c r="Z244" s="1374">
        <v>0</v>
      </c>
      <c r="AA244" s="1374">
        <v>0</v>
      </c>
      <c r="AB244" s="1374">
        <v>0</v>
      </c>
      <c r="AC244" s="1374">
        <v>0</v>
      </c>
      <c r="AD244" s="1374">
        <v>0</v>
      </c>
      <c r="AE244" s="1374">
        <v>0</v>
      </c>
      <c r="AF244" s="1374">
        <v>0</v>
      </c>
      <c r="AG244" s="1374">
        <v>0</v>
      </c>
      <c r="AH244" s="1374">
        <v>0</v>
      </c>
      <c r="AI244" s="1374">
        <v>0</v>
      </c>
    </row>
    <row r="245" spans="1:35" ht="66">
      <c r="A245" s="290"/>
      <c r="B245" s="55"/>
      <c r="C245" s="1297" t="s">
        <v>2245</v>
      </c>
      <c r="D245" s="14"/>
      <c r="E245" s="1298">
        <v>50</v>
      </c>
      <c r="F245" s="14" t="s">
        <v>11</v>
      </c>
      <c r="G245" s="16" t="s">
        <v>12</v>
      </c>
      <c r="H245" s="17" t="s">
        <v>13</v>
      </c>
      <c r="I245" s="16" t="s">
        <v>14</v>
      </c>
      <c r="J245" s="16">
        <v>581.04</v>
      </c>
      <c r="K245" s="997">
        <v>29052</v>
      </c>
      <c r="L245" s="16">
        <v>0</v>
      </c>
      <c r="M245" s="16">
        <v>0</v>
      </c>
      <c r="N245" s="16">
        <v>0</v>
      </c>
      <c r="O245" s="16">
        <v>0</v>
      </c>
      <c r="P245" s="16">
        <v>0</v>
      </c>
      <c r="Q245" s="16">
        <v>0</v>
      </c>
      <c r="R245" s="16">
        <v>0</v>
      </c>
      <c r="S245" s="16">
        <v>0</v>
      </c>
      <c r="T245" s="16">
        <v>0</v>
      </c>
      <c r="U245" s="16">
        <v>0</v>
      </c>
      <c r="V245" s="16">
        <v>0</v>
      </c>
      <c r="W245" s="16">
        <v>0</v>
      </c>
      <c r="X245" s="16">
        <v>0</v>
      </c>
      <c r="Y245" s="16">
        <v>0</v>
      </c>
      <c r="Z245" s="16">
        <v>0</v>
      </c>
      <c r="AA245" s="16">
        <v>0</v>
      </c>
      <c r="AB245" s="16">
        <v>50</v>
      </c>
      <c r="AC245" s="16">
        <v>29052</v>
      </c>
      <c r="AD245" s="16">
        <v>0</v>
      </c>
      <c r="AE245" s="16">
        <v>0</v>
      </c>
      <c r="AF245" s="16">
        <v>0</v>
      </c>
      <c r="AG245" s="16">
        <v>0</v>
      </c>
      <c r="AH245" s="16">
        <v>0</v>
      </c>
      <c r="AI245" s="16">
        <v>0</v>
      </c>
    </row>
    <row r="246" spans="1:35" ht="66">
      <c r="A246" s="290"/>
      <c r="B246" s="55"/>
      <c r="C246" s="1297" t="s">
        <v>2246</v>
      </c>
      <c r="D246" s="14"/>
      <c r="E246" s="1298">
        <v>44</v>
      </c>
      <c r="F246" s="14" t="s">
        <v>11</v>
      </c>
      <c r="G246" s="16" t="s">
        <v>12</v>
      </c>
      <c r="H246" s="17" t="s">
        <v>13</v>
      </c>
      <c r="I246" s="16" t="s">
        <v>14</v>
      </c>
      <c r="J246" s="16">
        <v>205.2</v>
      </c>
      <c r="K246" s="997">
        <v>6472.7999999999993</v>
      </c>
      <c r="L246" s="16">
        <v>0</v>
      </c>
      <c r="M246" s="16">
        <v>0</v>
      </c>
      <c r="N246" s="16">
        <v>30</v>
      </c>
      <c r="O246" s="16">
        <v>3600</v>
      </c>
      <c r="P246" s="16">
        <v>0</v>
      </c>
      <c r="Q246" s="16">
        <v>0</v>
      </c>
      <c r="R246" s="16">
        <v>0</v>
      </c>
      <c r="S246" s="16">
        <v>0</v>
      </c>
      <c r="T246" s="16">
        <v>0</v>
      </c>
      <c r="U246" s="16">
        <v>0</v>
      </c>
      <c r="V246" s="16">
        <v>0</v>
      </c>
      <c r="W246" s="16">
        <v>0</v>
      </c>
      <c r="X246" s="16">
        <v>0</v>
      </c>
      <c r="Y246" s="16">
        <v>0</v>
      </c>
      <c r="Z246" s="16">
        <v>0</v>
      </c>
      <c r="AA246" s="16">
        <v>0</v>
      </c>
      <c r="AB246" s="16">
        <v>14</v>
      </c>
      <c r="AC246" s="16">
        <v>2872.7999999999997</v>
      </c>
      <c r="AD246" s="16">
        <v>0</v>
      </c>
      <c r="AE246" s="16">
        <v>0</v>
      </c>
      <c r="AF246" s="16">
        <v>0</v>
      </c>
      <c r="AG246" s="16">
        <v>0</v>
      </c>
      <c r="AH246" s="16">
        <v>0</v>
      </c>
      <c r="AI246" s="16">
        <v>0</v>
      </c>
    </row>
    <row r="247" spans="1:35" ht="66">
      <c r="A247" s="290"/>
      <c r="B247" s="55"/>
      <c r="C247" s="1297" t="s">
        <v>2249</v>
      </c>
      <c r="D247" s="14"/>
      <c r="E247" s="1298">
        <v>10</v>
      </c>
      <c r="F247" s="14" t="s">
        <v>11</v>
      </c>
      <c r="G247" s="16" t="s">
        <v>12</v>
      </c>
      <c r="H247" s="17" t="s">
        <v>13</v>
      </c>
      <c r="I247" s="16" t="s">
        <v>14</v>
      </c>
      <c r="J247" s="16">
        <v>118</v>
      </c>
      <c r="K247" s="997">
        <v>1180</v>
      </c>
      <c r="L247" s="16">
        <v>0</v>
      </c>
      <c r="M247" s="16">
        <v>0</v>
      </c>
      <c r="N247" s="16">
        <v>0</v>
      </c>
      <c r="O247" s="16">
        <v>0</v>
      </c>
      <c r="P247" s="16">
        <v>0</v>
      </c>
      <c r="Q247" s="16">
        <v>0</v>
      </c>
      <c r="R247" s="16">
        <v>0</v>
      </c>
      <c r="S247" s="16">
        <v>0</v>
      </c>
      <c r="T247" s="16">
        <v>0</v>
      </c>
      <c r="U247" s="16">
        <v>0</v>
      </c>
      <c r="V247" s="16">
        <v>10</v>
      </c>
      <c r="W247" s="16">
        <v>1180</v>
      </c>
      <c r="X247" s="16">
        <v>0</v>
      </c>
      <c r="Y247" s="16">
        <v>0</v>
      </c>
      <c r="Z247" s="16">
        <v>0</v>
      </c>
      <c r="AA247" s="16">
        <v>0</v>
      </c>
      <c r="AB247" s="16">
        <v>0</v>
      </c>
      <c r="AC247" s="16">
        <v>0</v>
      </c>
      <c r="AD247" s="16">
        <v>0</v>
      </c>
      <c r="AE247" s="16">
        <v>0</v>
      </c>
      <c r="AF247" s="16">
        <v>0</v>
      </c>
      <c r="AG247" s="16">
        <v>0</v>
      </c>
      <c r="AH247" s="16">
        <v>0</v>
      </c>
      <c r="AI247" s="16">
        <v>0</v>
      </c>
    </row>
    <row r="248" spans="1:35" ht="66">
      <c r="A248" s="290"/>
      <c r="B248" s="55"/>
      <c r="C248" s="1297" t="s">
        <v>2363</v>
      </c>
      <c r="D248" s="14"/>
      <c r="E248" s="1298">
        <v>1</v>
      </c>
      <c r="F248" s="14" t="s">
        <v>11</v>
      </c>
      <c r="G248" s="16" t="s">
        <v>12</v>
      </c>
      <c r="H248" s="17" t="s">
        <v>13</v>
      </c>
      <c r="I248" s="16" t="s">
        <v>14</v>
      </c>
      <c r="J248" s="16">
        <v>216</v>
      </c>
      <c r="K248" s="997">
        <v>216</v>
      </c>
      <c r="L248" s="16">
        <v>0</v>
      </c>
      <c r="M248" s="16">
        <v>0</v>
      </c>
      <c r="N248" s="16">
        <v>0</v>
      </c>
      <c r="O248" s="16">
        <v>0</v>
      </c>
      <c r="P248" s="16">
        <v>0</v>
      </c>
      <c r="Q248" s="16">
        <v>0</v>
      </c>
      <c r="R248" s="16">
        <v>0</v>
      </c>
      <c r="S248" s="16">
        <v>0</v>
      </c>
      <c r="T248" s="16">
        <v>0</v>
      </c>
      <c r="U248" s="16">
        <v>0</v>
      </c>
      <c r="V248" s="16">
        <v>0</v>
      </c>
      <c r="W248" s="16">
        <v>0</v>
      </c>
      <c r="X248" s="16">
        <v>0</v>
      </c>
      <c r="Y248" s="16">
        <v>0</v>
      </c>
      <c r="Z248" s="16">
        <v>1</v>
      </c>
      <c r="AA248" s="16">
        <v>216</v>
      </c>
      <c r="AB248" s="16">
        <v>0</v>
      </c>
      <c r="AC248" s="16">
        <v>0</v>
      </c>
      <c r="AD248" s="16">
        <v>0</v>
      </c>
      <c r="AE248" s="16">
        <v>0</v>
      </c>
      <c r="AF248" s="16">
        <v>0</v>
      </c>
      <c r="AG248" s="16">
        <v>0</v>
      </c>
      <c r="AH248" s="16">
        <v>0</v>
      </c>
      <c r="AI248" s="16">
        <v>0</v>
      </c>
    </row>
    <row r="249" spans="1:35" ht="66">
      <c r="A249" s="290"/>
      <c r="B249" s="55"/>
      <c r="C249" s="1297" t="s">
        <v>2389</v>
      </c>
      <c r="D249" s="14"/>
      <c r="E249" s="1298">
        <v>2</v>
      </c>
      <c r="F249" s="14" t="s">
        <v>11</v>
      </c>
      <c r="G249" s="16" t="s">
        <v>12</v>
      </c>
      <c r="H249" s="17" t="s">
        <v>13</v>
      </c>
      <c r="I249" s="16" t="s">
        <v>14</v>
      </c>
      <c r="J249" s="16">
        <v>2052</v>
      </c>
      <c r="K249" s="997">
        <v>4104</v>
      </c>
      <c r="L249" s="16">
        <v>0</v>
      </c>
      <c r="M249" s="16">
        <v>0</v>
      </c>
      <c r="N249" s="16">
        <v>0</v>
      </c>
      <c r="O249" s="16">
        <v>0</v>
      </c>
      <c r="P249" s="16">
        <v>1</v>
      </c>
      <c r="Q249" s="16">
        <v>2052</v>
      </c>
      <c r="R249" s="16">
        <v>1</v>
      </c>
      <c r="S249" s="16">
        <v>2052</v>
      </c>
      <c r="T249" s="16">
        <v>0</v>
      </c>
      <c r="U249" s="16">
        <v>0</v>
      </c>
      <c r="V249" s="16">
        <v>0</v>
      </c>
      <c r="W249" s="16">
        <v>0</v>
      </c>
      <c r="X249" s="16">
        <v>0</v>
      </c>
      <c r="Y249" s="16">
        <v>0</v>
      </c>
      <c r="Z249" s="16">
        <v>0</v>
      </c>
      <c r="AA249" s="16">
        <v>0</v>
      </c>
      <c r="AB249" s="16">
        <v>0</v>
      </c>
      <c r="AC249" s="16">
        <v>0</v>
      </c>
      <c r="AD249" s="16">
        <v>0</v>
      </c>
      <c r="AE249" s="16">
        <v>0</v>
      </c>
      <c r="AF249" s="16">
        <v>0</v>
      </c>
      <c r="AG249" s="16">
        <v>0</v>
      </c>
      <c r="AH249" s="16">
        <v>0</v>
      </c>
      <c r="AI249" s="16">
        <v>0</v>
      </c>
    </row>
    <row r="250" spans="1:35" ht="66">
      <c r="A250" s="290"/>
      <c r="B250" s="55"/>
      <c r="C250" s="1297" t="s">
        <v>2390</v>
      </c>
      <c r="D250" s="14"/>
      <c r="E250" s="1298">
        <v>2</v>
      </c>
      <c r="F250" s="14" t="s">
        <v>11</v>
      </c>
      <c r="G250" s="16" t="s">
        <v>12</v>
      </c>
      <c r="H250" s="17" t="s">
        <v>13</v>
      </c>
      <c r="I250" s="16" t="s">
        <v>14</v>
      </c>
      <c r="J250" s="16">
        <v>464.4</v>
      </c>
      <c r="K250" s="997">
        <v>928.8</v>
      </c>
      <c r="L250" s="16">
        <v>0</v>
      </c>
      <c r="M250" s="16">
        <v>0</v>
      </c>
      <c r="N250" s="16">
        <v>0</v>
      </c>
      <c r="O250" s="16">
        <v>0</v>
      </c>
      <c r="P250" s="16">
        <v>1</v>
      </c>
      <c r="Q250" s="16">
        <v>464.4</v>
      </c>
      <c r="R250" s="16">
        <v>1</v>
      </c>
      <c r="S250" s="16">
        <v>464.4</v>
      </c>
      <c r="T250" s="16">
        <v>0</v>
      </c>
      <c r="U250" s="16">
        <v>0</v>
      </c>
      <c r="V250" s="16">
        <v>0</v>
      </c>
      <c r="W250" s="16">
        <v>0</v>
      </c>
      <c r="X250" s="16">
        <v>0</v>
      </c>
      <c r="Y250" s="16">
        <v>0</v>
      </c>
      <c r="Z250" s="16">
        <v>0</v>
      </c>
      <c r="AA250" s="16">
        <v>0</v>
      </c>
      <c r="AB250" s="16">
        <v>0</v>
      </c>
      <c r="AC250" s="16">
        <v>0</v>
      </c>
      <c r="AD250" s="16">
        <v>0</v>
      </c>
      <c r="AE250" s="16">
        <v>0</v>
      </c>
      <c r="AF250" s="16">
        <v>0</v>
      </c>
      <c r="AG250" s="16">
        <v>0</v>
      </c>
      <c r="AH250" s="16">
        <v>0</v>
      </c>
      <c r="AI250" s="16">
        <v>0</v>
      </c>
    </row>
    <row r="251" spans="1:35">
      <c r="A251" s="290"/>
      <c r="B251" s="306">
        <v>215</v>
      </c>
      <c r="C251" s="306" t="s">
        <v>243</v>
      </c>
      <c r="D251" s="306"/>
      <c r="E251" s="306">
        <v>0</v>
      </c>
      <c r="F251" s="306"/>
      <c r="G251" s="306"/>
      <c r="H251" s="306"/>
      <c r="I251" s="306"/>
      <c r="J251" s="306"/>
      <c r="K251" s="1550">
        <v>627</v>
      </c>
      <c r="L251" s="306">
        <v>0</v>
      </c>
      <c r="M251" s="306">
        <v>627</v>
      </c>
      <c r="N251" s="306">
        <v>0</v>
      </c>
      <c r="O251" s="306">
        <v>0</v>
      </c>
      <c r="P251" s="306">
        <v>0</v>
      </c>
      <c r="Q251" s="306">
        <v>0</v>
      </c>
      <c r="R251" s="306">
        <v>0</v>
      </c>
      <c r="S251" s="306">
        <v>0</v>
      </c>
      <c r="T251" s="306">
        <v>0</v>
      </c>
      <c r="U251" s="306">
        <v>0</v>
      </c>
      <c r="V251" s="306">
        <v>0</v>
      </c>
      <c r="W251" s="306">
        <v>0</v>
      </c>
      <c r="X251" s="306">
        <v>0</v>
      </c>
      <c r="Y251" s="306">
        <v>0</v>
      </c>
      <c r="Z251" s="306">
        <v>0</v>
      </c>
      <c r="AA251" s="306">
        <v>0</v>
      </c>
      <c r="AB251" s="306">
        <v>0</v>
      </c>
      <c r="AC251" s="306">
        <v>0</v>
      </c>
      <c r="AD251" s="306">
        <v>0</v>
      </c>
      <c r="AE251" s="306">
        <v>0</v>
      </c>
      <c r="AF251" s="306">
        <v>0</v>
      </c>
      <c r="AG251" s="306">
        <v>0</v>
      </c>
      <c r="AH251" s="306">
        <v>0</v>
      </c>
      <c r="AI251" s="306">
        <v>0</v>
      </c>
    </row>
    <row r="252" spans="1:35">
      <c r="A252" s="290"/>
      <c r="B252" s="306">
        <v>21501</v>
      </c>
      <c r="C252" s="1376" t="s">
        <v>244</v>
      </c>
      <c r="D252" s="303"/>
      <c r="E252" s="1155">
        <v>0</v>
      </c>
      <c r="F252" s="305"/>
      <c r="G252" s="305">
        <v>0</v>
      </c>
      <c r="H252" s="305">
        <v>0</v>
      </c>
      <c r="I252" s="305">
        <v>0</v>
      </c>
      <c r="J252" s="305"/>
      <c r="K252" s="1551">
        <v>0</v>
      </c>
      <c r="L252" s="305">
        <v>0</v>
      </c>
      <c r="M252" s="305">
        <v>0</v>
      </c>
      <c r="N252" s="305">
        <v>0</v>
      </c>
      <c r="O252" s="305">
        <v>0</v>
      </c>
      <c r="P252" s="305">
        <v>0</v>
      </c>
      <c r="Q252" s="305">
        <v>0</v>
      </c>
      <c r="R252" s="305">
        <v>0</v>
      </c>
      <c r="S252" s="305">
        <v>0</v>
      </c>
      <c r="T252" s="305">
        <v>0</v>
      </c>
      <c r="U252" s="305">
        <v>0</v>
      </c>
      <c r="V252" s="305">
        <v>0</v>
      </c>
      <c r="W252" s="305">
        <v>0</v>
      </c>
      <c r="X252" s="305">
        <v>0</v>
      </c>
      <c r="Y252" s="305">
        <v>0</v>
      </c>
      <c r="Z252" s="305">
        <v>0</v>
      </c>
      <c r="AA252" s="305">
        <v>0</v>
      </c>
      <c r="AB252" s="305">
        <v>0</v>
      </c>
      <c r="AC252" s="305">
        <v>0</v>
      </c>
      <c r="AD252" s="305">
        <v>0</v>
      </c>
      <c r="AE252" s="305">
        <v>0</v>
      </c>
      <c r="AF252" s="305">
        <v>0</v>
      </c>
      <c r="AG252" s="305">
        <v>0</v>
      </c>
      <c r="AH252" s="305">
        <v>0</v>
      </c>
      <c r="AI252" s="305">
        <v>0</v>
      </c>
    </row>
    <row r="253" spans="1:35">
      <c r="A253" s="290"/>
      <c r="B253" s="306"/>
      <c r="C253" s="1376"/>
      <c r="D253" s="303"/>
      <c r="E253" s="304">
        <v>0</v>
      </c>
      <c r="F253" s="1377"/>
      <c r="G253" s="1378"/>
      <c r="H253" s="1378"/>
      <c r="I253" s="1378"/>
      <c r="J253" s="1378"/>
      <c r="K253" s="1556">
        <v>0</v>
      </c>
      <c r="L253" s="1378">
        <v>0</v>
      </c>
      <c r="M253" s="1378">
        <v>0</v>
      </c>
      <c r="N253" s="1378">
        <v>0</v>
      </c>
      <c r="O253" s="1378">
        <v>0</v>
      </c>
      <c r="P253" s="1378">
        <v>0</v>
      </c>
      <c r="Q253" s="1378">
        <v>0</v>
      </c>
      <c r="R253" s="1378">
        <v>0</v>
      </c>
      <c r="S253" s="1378">
        <v>0</v>
      </c>
      <c r="T253" s="1378">
        <v>0</v>
      </c>
      <c r="U253" s="1378">
        <v>0</v>
      </c>
      <c r="V253" s="1378">
        <v>0</v>
      </c>
      <c r="W253" s="1378">
        <v>0</v>
      </c>
      <c r="X253" s="1378">
        <v>0</v>
      </c>
      <c r="Y253" s="1378">
        <v>0</v>
      </c>
      <c r="Z253" s="1378">
        <v>0</v>
      </c>
      <c r="AA253" s="1378">
        <v>0</v>
      </c>
      <c r="AB253" s="1378">
        <v>0</v>
      </c>
      <c r="AC253" s="1378">
        <v>0</v>
      </c>
      <c r="AD253" s="1378">
        <v>0</v>
      </c>
      <c r="AE253" s="1378">
        <v>0</v>
      </c>
      <c r="AF253" s="1378">
        <v>0</v>
      </c>
      <c r="AG253" s="1378">
        <v>0</v>
      </c>
      <c r="AH253" s="1378">
        <v>0</v>
      </c>
      <c r="AI253" s="1378">
        <v>0</v>
      </c>
    </row>
    <row r="254" spans="1:35">
      <c r="A254" s="290"/>
      <c r="B254" s="306">
        <v>21502</v>
      </c>
      <c r="C254" s="1148" t="s">
        <v>245</v>
      </c>
      <c r="D254" s="303"/>
      <c r="E254" s="1155">
        <v>0</v>
      </c>
      <c r="F254" s="305"/>
      <c r="G254" s="305">
        <v>0</v>
      </c>
      <c r="H254" s="305">
        <v>0</v>
      </c>
      <c r="I254" s="305">
        <v>0</v>
      </c>
      <c r="J254" s="305"/>
      <c r="K254" s="1551">
        <v>0</v>
      </c>
      <c r="L254" s="305">
        <v>0</v>
      </c>
      <c r="M254" s="305">
        <v>0</v>
      </c>
      <c r="N254" s="305">
        <v>0</v>
      </c>
      <c r="O254" s="305">
        <v>0</v>
      </c>
      <c r="P254" s="305">
        <v>0</v>
      </c>
      <c r="Q254" s="305">
        <v>0</v>
      </c>
      <c r="R254" s="305">
        <v>0</v>
      </c>
      <c r="S254" s="305">
        <v>0</v>
      </c>
      <c r="T254" s="305">
        <v>0</v>
      </c>
      <c r="U254" s="305">
        <v>0</v>
      </c>
      <c r="V254" s="305">
        <v>0</v>
      </c>
      <c r="W254" s="305">
        <v>0</v>
      </c>
      <c r="X254" s="305">
        <v>0</v>
      </c>
      <c r="Y254" s="305">
        <v>0</v>
      </c>
      <c r="Z254" s="305">
        <v>0</v>
      </c>
      <c r="AA254" s="305">
        <v>0</v>
      </c>
      <c r="AB254" s="305">
        <v>0</v>
      </c>
      <c r="AC254" s="305">
        <v>0</v>
      </c>
      <c r="AD254" s="305">
        <v>0</v>
      </c>
      <c r="AE254" s="305">
        <v>0</v>
      </c>
      <c r="AF254" s="305">
        <v>0</v>
      </c>
      <c r="AG254" s="305">
        <v>0</v>
      </c>
      <c r="AH254" s="305">
        <v>0</v>
      </c>
      <c r="AI254" s="305">
        <v>0</v>
      </c>
    </row>
    <row r="255" spans="1:35">
      <c r="A255" s="290"/>
      <c r="B255" s="306"/>
      <c r="C255" s="1159" t="s">
        <v>246</v>
      </c>
      <c r="D255" s="1160"/>
      <c r="E255" s="304">
        <v>0</v>
      </c>
      <c r="F255" s="1161" t="s">
        <v>46</v>
      </c>
      <c r="G255" s="1162"/>
      <c r="H255" s="1162"/>
      <c r="I255" s="1162"/>
      <c r="J255" s="1162">
        <v>1080</v>
      </c>
      <c r="K255" s="1557">
        <v>0</v>
      </c>
      <c r="L255" s="1162">
        <v>0</v>
      </c>
      <c r="M255" s="1162">
        <v>0</v>
      </c>
      <c r="N255" s="1162">
        <v>0</v>
      </c>
      <c r="O255" s="1162">
        <v>0</v>
      </c>
      <c r="P255" s="1162">
        <v>0</v>
      </c>
      <c r="Q255" s="1162">
        <v>0</v>
      </c>
      <c r="R255" s="1162">
        <v>0</v>
      </c>
      <c r="S255" s="1162">
        <v>0</v>
      </c>
      <c r="T255" s="1162">
        <v>0</v>
      </c>
      <c r="U255" s="1162">
        <v>0</v>
      </c>
      <c r="V255" s="1162">
        <v>0</v>
      </c>
      <c r="W255" s="1162">
        <v>0</v>
      </c>
      <c r="X255" s="1162">
        <v>0</v>
      </c>
      <c r="Y255" s="1162">
        <v>0</v>
      </c>
      <c r="Z255" s="1162">
        <v>0</v>
      </c>
      <c r="AA255" s="1162">
        <v>0</v>
      </c>
      <c r="AB255" s="1162">
        <v>0</v>
      </c>
      <c r="AC255" s="1162">
        <v>0</v>
      </c>
      <c r="AD255" s="1162">
        <v>0</v>
      </c>
      <c r="AE255" s="1162">
        <v>0</v>
      </c>
      <c r="AF255" s="1162">
        <v>0</v>
      </c>
      <c r="AG255" s="1162">
        <v>0</v>
      </c>
      <c r="AH255" s="1162">
        <v>0</v>
      </c>
      <c r="AI255" s="1162">
        <v>0</v>
      </c>
    </row>
    <row r="256" spans="1:35">
      <c r="A256" s="290"/>
      <c r="B256" s="306">
        <v>21503</v>
      </c>
      <c r="C256" s="1148" t="s">
        <v>247</v>
      </c>
      <c r="D256" s="303"/>
      <c r="E256" s="1155">
        <v>0</v>
      </c>
      <c r="F256" s="305"/>
      <c r="G256" s="305"/>
      <c r="H256" s="305"/>
      <c r="I256" s="305"/>
      <c r="J256" s="305"/>
      <c r="K256" s="1551">
        <v>0</v>
      </c>
      <c r="L256" s="305">
        <v>0</v>
      </c>
      <c r="M256" s="305">
        <v>0</v>
      </c>
      <c r="N256" s="305">
        <v>0</v>
      </c>
      <c r="O256" s="305">
        <v>0</v>
      </c>
      <c r="P256" s="305">
        <v>0</v>
      </c>
      <c r="Q256" s="305">
        <v>0</v>
      </c>
      <c r="R256" s="305">
        <v>0</v>
      </c>
      <c r="S256" s="305">
        <v>0</v>
      </c>
      <c r="T256" s="305">
        <v>0</v>
      </c>
      <c r="U256" s="305">
        <v>0</v>
      </c>
      <c r="V256" s="305">
        <v>0</v>
      </c>
      <c r="W256" s="305">
        <v>0</v>
      </c>
      <c r="X256" s="305">
        <v>0</v>
      </c>
      <c r="Y256" s="305">
        <v>0</v>
      </c>
      <c r="Z256" s="305">
        <v>0</v>
      </c>
      <c r="AA256" s="305">
        <v>0</v>
      </c>
      <c r="AB256" s="305">
        <v>0</v>
      </c>
      <c r="AC256" s="305">
        <v>0</v>
      </c>
      <c r="AD256" s="305">
        <v>0</v>
      </c>
      <c r="AE256" s="305">
        <v>0</v>
      </c>
      <c r="AF256" s="305">
        <v>0</v>
      </c>
      <c r="AG256" s="305">
        <v>0</v>
      </c>
      <c r="AH256" s="305">
        <v>0</v>
      </c>
      <c r="AI256" s="305">
        <v>0</v>
      </c>
    </row>
    <row r="257" spans="1:35" ht="66">
      <c r="A257" s="290" t="s">
        <v>24</v>
      </c>
      <c r="B257" s="299">
        <v>2800</v>
      </c>
      <c r="C257" s="1379" t="s">
        <v>248</v>
      </c>
      <c r="D257" s="1380"/>
      <c r="E257" s="304">
        <v>0</v>
      </c>
      <c r="F257" s="1161" t="s">
        <v>11</v>
      </c>
      <c r="G257" s="294" t="s">
        <v>12</v>
      </c>
      <c r="H257" s="295" t="s">
        <v>13</v>
      </c>
      <c r="I257" s="294" t="s">
        <v>14</v>
      </c>
      <c r="J257" s="294">
        <v>3024</v>
      </c>
      <c r="K257" s="1540">
        <v>0</v>
      </c>
      <c r="L257" s="294">
        <v>0</v>
      </c>
      <c r="M257" s="294">
        <v>0</v>
      </c>
      <c r="N257" s="294">
        <v>0</v>
      </c>
      <c r="O257" s="294">
        <v>0</v>
      </c>
      <c r="P257" s="294">
        <v>0</v>
      </c>
      <c r="Q257" s="294">
        <v>0</v>
      </c>
      <c r="R257" s="294">
        <v>0</v>
      </c>
      <c r="S257" s="294">
        <v>0</v>
      </c>
      <c r="T257" s="294">
        <v>0</v>
      </c>
      <c r="U257" s="294">
        <v>0</v>
      </c>
      <c r="V257" s="294">
        <v>0</v>
      </c>
      <c r="W257" s="294">
        <v>0</v>
      </c>
      <c r="X257" s="294">
        <v>0</v>
      </c>
      <c r="Y257" s="294">
        <v>0</v>
      </c>
      <c r="Z257" s="294">
        <v>0</v>
      </c>
      <c r="AA257" s="294">
        <v>0</v>
      </c>
      <c r="AB257" s="294">
        <v>0</v>
      </c>
      <c r="AC257" s="294">
        <v>0</v>
      </c>
      <c r="AD257" s="294">
        <v>0</v>
      </c>
      <c r="AE257" s="294">
        <v>0</v>
      </c>
      <c r="AF257" s="294">
        <v>0</v>
      </c>
      <c r="AG257" s="294">
        <v>0</v>
      </c>
      <c r="AH257" s="294">
        <v>0</v>
      </c>
      <c r="AI257" s="294">
        <v>0</v>
      </c>
    </row>
    <row r="258" spans="1:35">
      <c r="A258" s="290"/>
      <c r="B258" s="306">
        <v>21504</v>
      </c>
      <c r="C258" s="1148" t="s">
        <v>249</v>
      </c>
      <c r="D258" s="303"/>
      <c r="E258" s="1155">
        <v>0</v>
      </c>
      <c r="F258" s="305"/>
      <c r="G258" s="305"/>
      <c r="H258" s="305"/>
      <c r="I258" s="305"/>
      <c r="J258" s="305"/>
      <c r="K258" s="1551">
        <v>627</v>
      </c>
      <c r="L258" s="305">
        <v>0</v>
      </c>
      <c r="M258" s="305">
        <v>627</v>
      </c>
      <c r="N258" s="305">
        <v>0</v>
      </c>
      <c r="O258" s="305">
        <v>0</v>
      </c>
      <c r="P258" s="305">
        <v>0</v>
      </c>
      <c r="Q258" s="305">
        <v>0</v>
      </c>
      <c r="R258" s="305">
        <v>0</v>
      </c>
      <c r="S258" s="305">
        <v>0</v>
      </c>
      <c r="T258" s="305">
        <v>0</v>
      </c>
      <c r="U258" s="305">
        <v>0</v>
      </c>
      <c r="V258" s="305">
        <v>0</v>
      </c>
      <c r="W258" s="305">
        <v>0</v>
      </c>
      <c r="X258" s="305">
        <v>0</v>
      </c>
      <c r="Y258" s="305">
        <v>0</v>
      </c>
      <c r="Z258" s="305">
        <v>0</v>
      </c>
      <c r="AA258" s="305">
        <v>0</v>
      </c>
      <c r="AB258" s="305">
        <v>0</v>
      </c>
      <c r="AC258" s="305">
        <v>0</v>
      </c>
      <c r="AD258" s="305">
        <v>0</v>
      </c>
      <c r="AE258" s="305">
        <v>0</v>
      </c>
      <c r="AF258" s="305">
        <v>0</v>
      </c>
      <c r="AG258" s="305">
        <v>0</v>
      </c>
      <c r="AH258" s="305">
        <v>0</v>
      </c>
      <c r="AI258" s="305">
        <v>0</v>
      </c>
    </row>
    <row r="259" spans="1:35" ht="66">
      <c r="A259" s="290"/>
      <c r="B259" s="299">
        <v>1000</v>
      </c>
      <c r="C259" s="1350" t="s">
        <v>250</v>
      </c>
      <c r="D259" s="1160"/>
      <c r="E259" s="304">
        <v>0</v>
      </c>
      <c r="F259" s="1161" t="s">
        <v>22</v>
      </c>
      <c r="G259" s="294" t="s">
        <v>12</v>
      </c>
      <c r="H259" s="295" t="s">
        <v>13</v>
      </c>
      <c r="I259" s="294" t="s">
        <v>14</v>
      </c>
      <c r="J259" s="294">
        <v>1080</v>
      </c>
      <c r="K259" s="1540">
        <v>0</v>
      </c>
      <c r="L259" s="294">
        <v>0</v>
      </c>
      <c r="M259" s="294">
        <v>0</v>
      </c>
      <c r="N259" s="294">
        <v>0</v>
      </c>
      <c r="O259" s="294">
        <v>0</v>
      </c>
      <c r="P259" s="294">
        <v>0</v>
      </c>
      <c r="Q259" s="294">
        <v>0</v>
      </c>
      <c r="R259" s="294">
        <v>0</v>
      </c>
      <c r="S259" s="294">
        <v>0</v>
      </c>
      <c r="T259" s="294">
        <v>0</v>
      </c>
      <c r="U259" s="294">
        <v>0</v>
      </c>
      <c r="V259" s="294">
        <v>0</v>
      </c>
      <c r="W259" s="294">
        <v>0</v>
      </c>
      <c r="X259" s="294">
        <v>0</v>
      </c>
      <c r="Y259" s="294">
        <v>0</v>
      </c>
      <c r="Z259" s="294">
        <v>0</v>
      </c>
      <c r="AA259" s="294">
        <v>0</v>
      </c>
      <c r="AB259" s="294">
        <v>0</v>
      </c>
      <c r="AC259" s="294">
        <v>0</v>
      </c>
      <c r="AD259" s="294">
        <v>0</v>
      </c>
      <c r="AE259" s="294">
        <v>0</v>
      </c>
      <c r="AF259" s="294">
        <v>0</v>
      </c>
      <c r="AG259" s="294">
        <v>0</v>
      </c>
      <c r="AH259" s="294">
        <v>0</v>
      </c>
      <c r="AI259" s="294">
        <v>0</v>
      </c>
    </row>
    <row r="260" spans="1:35" ht="66">
      <c r="A260" s="290"/>
      <c r="B260" s="299">
        <v>2241.6999999999998</v>
      </c>
      <c r="C260" s="298" t="s">
        <v>251</v>
      </c>
      <c r="D260" s="303"/>
      <c r="E260" s="304">
        <v>0</v>
      </c>
      <c r="F260" s="292" t="s">
        <v>22</v>
      </c>
      <c r="G260" s="294" t="s">
        <v>12</v>
      </c>
      <c r="H260" s="295" t="s">
        <v>13</v>
      </c>
      <c r="I260" s="294" t="s">
        <v>14</v>
      </c>
      <c r="J260" s="294">
        <v>2421</v>
      </c>
      <c r="K260" s="1540">
        <v>0</v>
      </c>
      <c r="L260" s="294">
        <v>0</v>
      </c>
      <c r="M260" s="294">
        <v>0</v>
      </c>
      <c r="N260" s="294">
        <v>0</v>
      </c>
      <c r="O260" s="294">
        <v>0</v>
      </c>
      <c r="P260" s="294">
        <v>0</v>
      </c>
      <c r="Q260" s="294">
        <v>0</v>
      </c>
      <c r="R260" s="294">
        <v>0</v>
      </c>
      <c r="S260" s="294">
        <v>0</v>
      </c>
      <c r="T260" s="294">
        <v>0</v>
      </c>
      <c r="U260" s="294">
        <v>0</v>
      </c>
      <c r="V260" s="294">
        <v>0</v>
      </c>
      <c r="W260" s="294">
        <v>0</v>
      </c>
      <c r="X260" s="294">
        <v>0</v>
      </c>
      <c r="Y260" s="294">
        <v>0</v>
      </c>
      <c r="Z260" s="294">
        <v>0</v>
      </c>
      <c r="AA260" s="294">
        <v>0</v>
      </c>
      <c r="AB260" s="294">
        <v>0</v>
      </c>
      <c r="AC260" s="294">
        <v>0</v>
      </c>
      <c r="AD260" s="294">
        <v>0</v>
      </c>
      <c r="AE260" s="294">
        <v>0</v>
      </c>
      <c r="AF260" s="294">
        <v>0</v>
      </c>
      <c r="AG260" s="294">
        <v>0</v>
      </c>
      <c r="AH260" s="294">
        <v>0</v>
      </c>
      <c r="AI260" s="294">
        <v>0</v>
      </c>
    </row>
    <row r="261" spans="1:35" ht="66">
      <c r="A261" s="290"/>
      <c r="B261" s="299">
        <v>2286.36</v>
      </c>
      <c r="C261" s="298" t="s">
        <v>252</v>
      </c>
      <c r="D261" s="303"/>
      <c r="E261" s="304">
        <v>0</v>
      </c>
      <c r="F261" s="292" t="s">
        <v>22</v>
      </c>
      <c r="G261" s="294" t="s">
        <v>12</v>
      </c>
      <c r="H261" s="295" t="s">
        <v>13</v>
      </c>
      <c r="I261" s="294" t="s">
        <v>14</v>
      </c>
      <c r="J261" s="294">
        <v>2470</v>
      </c>
      <c r="K261" s="1540">
        <v>0</v>
      </c>
      <c r="L261" s="294">
        <v>0</v>
      </c>
      <c r="M261" s="294">
        <v>0</v>
      </c>
      <c r="N261" s="294">
        <v>0</v>
      </c>
      <c r="O261" s="294">
        <v>0</v>
      </c>
      <c r="P261" s="294">
        <v>0</v>
      </c>
      <c r="Q261" s="294">
        <v>0</v>
      </c>
      <c r="R261" s="294">
        <v>0</v>
      </c>
      <c r="S261" s="294">
        <v>0</v>
      </c>
      <c r="T261" s="294">
        <v>0</v>
      </c>
      <c r="U261" s="294">
        <v>0</v>
      </c>
      <c r="V261" s="294">
        <v>0</v>
      </c>
      <c r="W261" s="294">
        <v>0</v>
      </c>
      <c r="X261" s="294">
        <v>0</v>
      </c>
      <c r="Y261" s="294">
        <v>0</v>
      </c>
      <c r="Z261" s="294">
        <v>0</v>
      </c>
      <c r="AA261" s="294">
        <v>0</v>
      </c>
      <c r="AB261" s="294">
        <v>0</v>
      </c>
      <c r="AC261" s="294">
        <v>0</v>
      </c>
      <c r="AD261" s="294">
        <v>0</v>
      </c>
      <c r="AE261" s="294">
        <v>0</v>
      </c>
      <c r="AF261" s="294">
        <v>0</v>
      </c>
      <c r="AG261" s="294">
        <v>0</v>
      </c>
      <c r="AH261" s="294">
        <v>0</v>
      </c>
      <c r="AI261" s="294">
        <v>0</v>
      </c>
    </row>
    <row r="262" spans="1:35" ht="66">
      <c r="A262" s="290"/>
      <c r="B262" s="299">
        <v>3453.03</v>
      </c>
      <c r="C262" s="298" t="s">
        <v>253</v>
      </c>
      <c r="D262" s="303"/>
      <c r="E262" s="304">
        <v>0</v>
      </c>
      <c r="F262" s="292" t="s">
        <v>22</v>
      </c>
      <c r="G262" s="294" t="s">
        <v>12</v>
      </c>
      <c r="H262" s="295" t="s">
        <v>13</v>
      </c>
      <c r="I262" s="294" t="s">
        <v>14</v>
      </c>
      <c r="J262" s="294">
        <v>3730</v>
      </c>
      <c r="K262" s="1540">
        <v>0</v>
      </c>
      <c r="L262" s="294">
        <v>0</v>
      </c>
      <c r="M262" s="294">
        <v>0</v>
      </c>
      <c r="N262" s="294">
        <v>0</v>
      </c>
      <c r="O262" s="294">
        <v>0</v>
      </c>
      <c r="P262" s="294">
        <v>0</v>
      </c>
      <c r="Q262" s="294">
        <v>0</v>
      </c>
      <c r="R262" s="294">
        <v>0</v>
      </c>
      <c r="S262" s="294">
        <v>0</v>
      </c>
      <c r="T262" s="294">
        <v>0</v>
      </c>
      <c r="U262" s="294">
        <v>0</v>
      </c>
      <c r="V262" s="294">
        <v>0</v>
      </c>
      <c r="W262" s="294">
        <v>0</v>
      </c>
      <c r="X262" s="294">
        <v>0</v>
      </c>
      <c r="Y262" s="294">
        <v>0</v>
      </c>
      <c r="Z262" s="294">
        <v>0</v>
      </c>
      <c r="AA262" s="294">
        <v>0</v>
      </c>
      <c r="AB262" s="294">
        <v>0</v>
      </c>
      <c r="AC262" s="294">
        <v>0</v>
      </c>
      <c r="AD262" s="294">
        <v>0</v>
      </c>
      <c r="AE262" s="294">
        <v>0</v>
      </c>
      <c r="AF262" s="294">
        <v>0</v>
      </c>
      <c r="AG262" s="294">
        <v>0</v>
      </c>
      <c r="AH262" s="294">
        <v>0</v>
      </c>
      <c r="AI262" s="294">
        <v>0</v>
      </c>
    </row>
    <row r="263" spans="1:35" ht="66">
      <c r="A263" s="290"/>
      <c r="B263" s="299">
        <v>400.89619047619044</v>
      </c>
      <c r="C263" s="298" t="s">
        <v>254</v>
      </c>
      <c r="D263" s="303"/>
      <c r="E263" s="304">
        <v>0</v>
      </c>
      <c r="F263" s="292" t="s">
        <v>22</v>
      </c>
      <c r="G263" s="294" t="s">
        <v>12</v>
      </c>
      <c r="H263" s="295" t="s">
        <v>13</v>
      </c>
      <c r="I263" s="294" t="s">
        <v>14</v>
      </c>
      <c r="J263" s="294">
        <v>433</v>
      </c>
      <c r="K263" s="1540">
        <v>0</v>
      </c>
      <c r="L263" s="294">
        <v>0</v>
      </c>
      <c r="M263" s="294">
        <v>0</v>
      </c>
      <c r="N263" s="294">
        <v>0</v>
      </c>
      <c r="O263" s="294">
        <v>0</v>
      </c>
      <c r="P263" s="294">
        <v>0</v>
      </c>
      <c r="Q263" s="294">
        <v>0</v>
      </c>
      <c r="R263" s="294">
        <v>0</v>
      </c>
      <c r="S263" s="294">
        <v>0</v>
      </c>
      <c r="T263" s="294">
        <v>0</v>
      </c>
      <c r="U263" s="294">
        <v>0</v>
      </c>
      <c r="V263" s="294">
        <v>0</v>
      </c>
      <c r="W263" s="294">
        <v>0</v>
      </c>
      <c r="X263" s="294">
        <v>0</v>
      </c>
      <c r="Y263" s="294">
        <v>0</v>
      </c>
      <c r="Z263" s="294">
        <v>0</v>
      </c>
      <c r="AA263" s="294">
        <v>0</v>
      </c>
      <c r="AB263" s="294">
        <v>0</v>
      </c>
      <c r="AC263" s="294">
        <v>0</v>
      </c>
      <c r="AD263" s="294">
        <v>0</v>
      </c>
      <c r="AE263" s="294">
        <v>0</v>
      </c>
      <c r="AF263" s="294">
        <v>0</v>
      </c>
      <c r="AG263" s="294">
        <v>0</v>
      </c>
      <c r="AH263" s="294">
        <v>0</v>
      </c>
      <c r="AI263" s="294">
        <v>0</v>
      </c>
    </row>
    <row r="264" spans="1:35" ht="66">
      <c r="A264" s="290"/>
      <c r="B264" s="299">
        <v>2574.9450000000002</v>
      </c>
      <c r="C264" s="298" t="s">
        <v>255</v>
      </c>
      <c r="D264" s="303"/>
      <c r="E264" s="304">
        <v>0</v>
      </c>
      <c r="F264" s="292" t="s">
        <v>22</v>
      </c>
      <c r="G264" s="294" t="s">
        <v>12</v>
      </c>
      <c r="H264" s="295" t="s">
        <v>13</v>
      </c>
      <c r="I264" s="294" t="s">
        <v>14</v>
      </c>
      <c r="J264" s="294">
        <v>2780</v>
      </c>
      <c r="K264" s="1540">
        <v>0</v>
      </c>
      <c r="L264" s="294">
        <v>0</v>
      </c>
      <c r="M264" s="294">
        <v>0</v>
      </c>
      <c r="N264" s="294">
        <v>0</v>
      </c>
      <c r="O264" s="294">
        <v>0</v>
      </c>
      <c r="P264" s="294">
        <v>0</v>
      </c>
      <c r="Q264" s="294">
        <v>0</v>
      </c>
      <c r="R264" s="294">
        <v>0</v>
      </c>
      <c r="S264" s="294">
        <v>0</v>
      </c>
      <c r="T264" s="294">
        <v>0</v>
      </c>
      <c r="U264" s="294">
        <v>0</v>
      </c>
      <c r="V264" s="294">
        <v>0</v>
      </c>
      <c r="W264" s="294">
        <v>0</v>
      </c>
      <c r="X264" s="294">
        <v>0</v>
      </c>
      <c r="Y264" s="294">
        <v>0</v>
      </c>
      <c r="Z264" s="294">
        <v>0</v>
      </c>
      <c r="AA264" s="294">
        <v>0</v>
      </c>
      <c r="AB264" s="294">
        <v>0</v>
      </c>
      <c r="AC264" s="294">
        <v>0</v>
      </c>
      <c r="AD264" s="294">
        <v>0</v>
      </c>
      <c r="AE264" s="294">
        <v>0</v>
      </c>
      <c r="AF264" s="294">
        <v>0</v>
      </c>
      <c r="AG264" s="294">
        <v>0</v>
      </c>
      <c r="AH264" s="294">
        <v>0</v>
      </c>
      <c r="AI264" s="294">
        <v>0</v>
      </c>
    </row>
    <row r="265" spans="1:35" ht="66">
      <c r="A265" s="290"/>
      <c r="B265" s="299">
        <v>2330.2075</v>
      </c>
      <c r="C265" s="1381" t="s">
        <v>256</v>
      </c>
      <c r="D265" s="303"/>
      <c r="E265" s="304">
        <v>0</v>
      </c>
      <c r="F265" s="292" t="s">
        <v>22</v>
      </c>
      <c r="G265" s="294" t="s">
        <v>12</v>
      </c>
      <c r="H265" s="295" t="s">
        <v>13</v>
      </c>
      <c r="I265" s="294" t="s">
        <v>14</v>
      </c>
      <c r="J265" s="294">
        <v>2517</v>
      </c>
      <c r="K265" s="1540">
        <v>0</v>
      </c>
      <c r="L265" s="294">
        <v>0</v>
      </c>
      <c r="M265" s="294">
        <v>0</v>
      </c>
      <c r="N265" s="294">
        <v>0</v>
      </c>
      <c r="O265" s="294">
        <v>0</v>
      </c>
      <c r="P265" s="294">
        <v>0</v>
      </c>
      <c r="Q265" s="294">
        <v>0</v>
      </c>
      <c r="R265" s="294">
        <v>0</v>
      </c>
      <c r="S265" s="294">
        <v>0</v>
      </c>
      <c r="T265" s="294">
        <v>0</v>
      </c>
      <c r="U265" s="294">
        <v>0</v>
      </c>
      <c r="V265" s="294">
        <v>0</v>
      </c>
      <c r="W265" s="294">
        <v>0</v>
      </c>
      <c r="X265" s="294">
        <v>0</v>
      </c>
      <c r="Y265" s="294">
        <v>0</v>
      </c>
      <c r="Z265" s="294">
        <v>0</v>
      </c>
      <c r="AA265" s="294">
        <v>0</v>
      </c>
      <c r="AB265" s="294">
        <v>0</v>
      </c>
      <c r="AC265" s="294">
        <v>0</v>
      </c>
      <c r="AD265" s="294">
        <v>0</v>
      </c>
      <c r="AE265" s="294">
        <v>0</v>
      </c>
      <c r="AF265" s="294">
        <v>0</v>
      </c>
      <c r="AG265" s="294">
        <v>0</v>
      </c>
      <c r="AH265" s="294">
        <v>0</v>
      </c>
      <c r="AI265" s="294">
        <v>0</v>
      </c>
    </row>
    <row r="266" spans="1:35" ht="66">
      <c r="A266" s="290"/>
      <c r="B266" s="299">
        <v>580</v>
      </c>
      <c r="C266" s="1381" t="s">
        <v>249</v>
      </c>
      <c r="D266" s="303"/>
      <c r="E266" s="304">
        <v>1</v>
      </c>
      <c r="F266" s="292" t="s">
        <v>22</v>
      </c>
      <c r="G266" s="294" t="s">
        <v>12</v>
      </c>
      <c r="H266" s="295" t="s">
        <v>13</v>
      </c>
      <c r="I266" s="294" t="s">
        <v>14</v>
      </c>
      <c r="J266" s="294">
        <v>627</v>
      </c>
      <c r="K266" s="1540">
        <v>627</v>
      </c>
      <c r="L266" s="294">
        <v>1</v>
      </c>
      <c r="M266" s="294">
        <v>627</v>
      </c>
      <c r="N266" s="294">
        <v>0</v>
      </c>
      <c r="O266" s="294">
        <v>0</v>
      </c>
      <c r="P266" s="294">
        <v>0</v>
      </c>
      <c r="Q266" s="294">
        <v>0</v>
      </c>
      <c r="R266" s="294">
        <v>0</v>
      </c>
      <c r="S266" s="294">
        <v>0</v>
      </c>
      <c r="T266" s="294">
        <v>0</v>
      </c>
      <c r="U266" s="294">
        <v>0</v>
      </c>
      <c r="V266" s="294">
        <v>0</v>
      </c>
      <c r="W266" s="294">
        <v>0</v>
      </c>
      <c r="X266" s="294">
        <v>0</v>
      </c>
      <c r="Y266" s="294">
        <v>0</v>
      </c>
      <c r="Z266" s="294">
        <v>0</v>
      </c>
      <c r="AA266" s="294">
        <v>0</v>
      </c>
      <c r="AB266" s="294">
        <v>0</v>
      </c>
      <c r="AC266" s="294">
        <v>0</v>
      </c>
      <c r="AD266" s="294">
        <v>0</v>
      </c>
      <c r="AE266" s="294">
        <v>0</v>
      </c>
      <c r="AF266" s="294">
        <v>0</v>
      </c>
      <c r="AG266" s="294">
        <v>0</v>
      </c>
      <c r="AH266" s="294">
        <v>0</v>
      </c>
      <c r="AI266" s="294">
        <v>0</v>
      </c>
    </row>
    <row r="267" spans="1:35">
      <c r="A267" s="290"/>
      <c r="B267" s="306">
        <v>216</v>
      </c>
      <c r="C267" s="1536" t="s">
        <v>257</v>
      </c>
      <c r="D267" s="306"/>
      <c r="E267" s="1154">
        <v>5695</v>
      </c>
      <c r="F267" s="306"/>
      <c r="G267" s="306"/>
      <c r="H267" s="306"/>
      <c r="I267" s="306"/>
      <c r="J267" s="306"/>
      <c r="K267" s="1550">
        <v>545047.89632000006</v>
      </c>
      <c r="L267" s="306">
        <v>1</v>
      </c>
      <c r="M267" s="306">
        <v>33</v>
      </c>
      <c r="N267" s="306">
        <v>435</v>
      </c>
      <c r="O267" s="306">
        <v>43654</v>
      </c>
      <c r="P267" s="306">
        <v>985</v>
      </c>
      <c r="Q267" s="306">
        <v>134701</v>
      </c>
      <c r="R267" s="306">
        <v>1890</v>
      </c>
      <c r="S267" s="306">
        <v>167361.96544</v>
      </c>
      <c r="T267" s="306">
        <v>1</v>
      </c>
      <c r="U267" s="306">
        <v>33</v>
      </c>
      <c r="V267" s="306">
        <v>0</v>
      </c>
      <c r="W267" s="306">
        <v>0</v>
      </c>
      <c r="X267" s="306">
        <v>1143</v>
      </c>
      <c r="Y267" s="306">
        <v>134662.96544</v>
      </c>
      <c r="Z267" s="306">
        <v>0</v>
      </c>
      <c r="AA267" s="306">
        <v>0</v>
      </c>
      <c r="AB267" s="306">
        <v>1</v>
      </c>
      <c r="AC267" s="306">
        <v>33</v>
      </c>
      <c r="AD267" s="306">
        <v>939</v>
      </c>
      <c r="AE267" s="306">
        <v>64535.96544</v>
      </c>
      <c r="AF267" s="306">
        <v>1</v>
      </c>
      <c r="AG267" s="306">
        <v>33</v>
      </c>
      <c r="AH267" s="306">
        <v>0</v>
      </c>
      <c r="AI267" s="306">
        <v>0</v>
      </c>
    </row>
    <row r="268" spans="1:35" s="6" customFormat="1">
      <c r="A268" s="290"/>
      <c r="B268" s="306">
        <v>21601</v>
      </c>
      <c r="C268" s="1148" t="s">
        <v>258</v>
      </c>
      <c r="D268" s="303"/>
      <c r="E268" s="291">
        <v>5048</v>
      </c>
      <c r="F268" s="303"/>
      <c r="G268" s="303"/>
      <c r="H268" s="303"/>
      <c r="I268" s="303"/>
      <c r="J268" s="303"/>
      <c r="K268" s="1545">
        <v>353928.89632</v>
      </c>
      <c r="L268" s="303">
        <v>1</v>
      </c>
      <c r="M268" s="303">
        <v>33</v>
      </c>
      <c r="N268" s="303">
        <v>385</v>
      </c>
      <c r="O268" s="303">
        <v>26704</v>
      </c>
      <c r="P268" s="303">
        <v>841</v>
      </c>
      <c r="Q268" s="303">
        <v>100335</v>
      </c>
      <c r="R268" s="303">
        <v>1650</v>
      </c>
      <c r="S268" s="303">
        <v>100100.96544</v>
      </c>
      <c r="T268" s="303">
        <v>1</v>
      </c>
      <c r="U268" s="303">
        <v>33</v>
      </c>
      <c r="V268" s="303">
        <v>0</v>
      </c>
      <c r="W268" s="303">
        <v>0</v>
      </c>
      <c r="X268" s="303">
        <v>981</v>
      </c>
      <c r="Y268" s="303">
        <v>65777.96544</v>
      </c>
      <c r="Z268" s="303">
        <v>0</v>
      </c>
      <c r="AA268" s="303">
        <v>0</v>
      </c>
      <c r="AB268" s="303">
        <v>1</v>
      </c>
      <c r="AC268" s="303">
        <v>33</v>
      </c>
      <c r="AD268" s="303">
        <v>939</v>
      </c>
      <c r="AE268" s="303">
        <v>60878.96544</v>
      </c>
      <c r="AF268" s="303">
        <v>1</v>
      </c>
      <c r="AG268" s="303">
        <v>33</v>
      </c>
      <c r="AH268" s="303">
        <v>0</v>
      </c>
      <c r="AI268" s="303">
        <v>0</v>
      </c>
    </row>
    <row r="269" spans="1:35" ht="66">
      <c r="A269" s="290" t="s">
        <v>24</v>
      </c>
      <c r="B269" s="291">
        <v>183.59</v>
      </c>
      <c r="C269" s="1350" t="s">
        <v>259</v>
      </c>
      <c r="D269" s="1161"/>
      <c r="E269" s="293">
        <v>1</v>
      </c>
      <c r="F269" s="1161" t="s">
        <v>260</v>
      </c>
      <c r="G269" s="294" t="s">
        <v>12</v>
      </c>
      <c r="H269" s="295" t="s">
        <v>13</v>
      </c>
      <c r="I269" s="294" t="s">
        <v>14</v>
      </c>
      <c r="J269" s="294">
        <v>199</v>
      </c>
      <c r="K269" s="1540">
        <v>199</v>
      </c>
      <c r="L269" s="294">
        <v>0</v>
      </c>
      <c r="M269" s="294">
        <v>0</v>
      </c>
      <c r="N269" s="294">
        <v>0</v>
      </c>
      <c r="O269" s="294">
        <v>0</v>
      </c>
      <c r="P269" s="294">
        <v>1</v>
      </c>
      <c r="Q269" s="294">
        <v>199</v>
      </c>
      <c r="R269" s="294">
        <v>0</v>
      </c>
      <c r="S269" s="294">
        <v>0</v>
      </c>
      <c r="T269" s="294">
        <v>0</v>
      </c>
      <c r="U269" s="294">
        <v>0</v>
      </c>
      <c r="V269" s="294">
        <v>0</v>
      </c>
      <c r="W269" s="294">
        <v>0</v>
      </c>
      <c r="X269" s="294">
        <v>0</v>
      </c>
      <c r="Y269" s="294">
        <v>0</v>
      </c>
      <c r="Z269" s="294">
        <v>0</v>
      </c>
      <c r="AA269" s="294">
        <v>0</v>
      </c>
      <c r="AB269" s="294">
        <v>0</v>
      </c>
      <c r="AC269" s="294">
        <v>0</v>
      </c>
      <c r="AD269" s="294">
        <v>0</v>
      </c>
      <c r="AE269" s="294">
        <v>0</v>
      </c>
      <c r="AF269" s="294">
        <v>0</v>
      </c>
      <c r="AG269" s="294">
        <v>0</v>
      </c>
      <c r="AH269" s="294">
        <v>0</v>
      </c>
      <c r="AI269" s="294">
        <v>0</v>
      </c>
    </row>
    <row r="270" spans="1:35" ht="66">
      <c r="A270" s="290"/>
      <c r="B270" s="291">
        <v>52.002799999999993</v>
      </c>
      <c r="C270" s="1350" t="s">
        <v>261</v>
      </c>
      <c r="D270" s="1161"/>
      <c r="E270" s="293">
        <v>80</v>
      </c>
      <c r="F270" s="292" t="s">
        <v>11</v>
      </c>
      <c r="G270" s="294" t="s">
        <v>12</v>
      </c>
      <c r="H270" s="295" t="s">
        <v>13</v>
      </c>
      <c r="I270" s="294" t="s">
        <v>14</v>
      </c>
      <c r="J270" s="294">
        <v>56</v>
      </c>
      <c r="K270" s="1540">
        <v>4480</v>
      </c>
      <c r="L270" s="294">
        <v>0</v>
      </c>
      <c r="M270" s="294">
        <v>0</v>
      </c>
      <c r="N270" s="294">
        <v>5</v>
      </c>
      <c r="O270" s="294">
        <v>280</v>
      </c>
      <c r="P270" s="294">
        <v>15</v>
      </c>
      <c r="Q270" s="294">
        <v>840</v>
      </c>
      <c r="R270" s="294">
        <v>15</v>
      </c>
      <c r="S270" s="294">
        <v>840</v>
      </c>
      <c r="T270" s="294">
        <v>0</v>
      </c>
      <c r="U270" s="294">
        <v>0</v>
      </c>
      <c r="V270" s="294">
        <v>0</v>
      </c>
      <c r="W270" s="294">
        <v>0</v>
      </c>
      <c r="X270" s="294">
        <v>15</v>
      </c>
      <c r="Y270" s="294">
        <v>840</v>
      </c>
      <c r="Z270" s="294">
        <v>0</v>
      </c>
      <c r="AA270" s="294">
        <v>0</v>
      </c>
      <c r="AB270" s="294">
        <v>0</v>
      </c>
      <c r="AC270" s="294">
        <v>0</v>
      </c>
      <c r="AD270" s="294">
        <v>30</v>
      </c>
      <c r="AE270" s="294">
        <v>1680</v>
      </c>
      <c r="AF270" s="294">
        <v>0</v>
      </c>
      <c r="AG270" s="294">
        <v>0</v>
      </c>
      <c r="AH270" s="294">
        <v>0</v>
      </c>
      <c r="AI270" s="294">
        <v>0</v>
      </c>
    </row>
    <row r="271" spans="1:35" ht="66">
      <c r="A271" s="290" t="s">
        <v>24</v>
      </c>
      <c r="B271" s="291">
        <v>32.479999999999997</v>
      </c>
      <c r="C271" s="298" t="s">
        <v>262</v>
      </c>
      <c r="D271" s="292"/>
      <c r="E271" s="293">
        <v>12</v>
      </c>
      <c r="F271" s="292" t="s">
        <v>11</v>
      </c>
      <c r="G271" s="294" t="s">
        <v>12</v>
      </c>
      <c r="H271" s="295" t="s">
        <v>13</v>
      </c>
      <c r="I271" s="294" t="s">
        <v>14</v>
      </c>
      <c r="J271" s="294">
        <v>35</v>
      </c>
      <c r="K271" s="1540">
        <v>420</v>
      </c>
      <c r="L271" s="294">
        <v>0</v>
      </c>
      <c r="M271" s="294">
        <v>0</v>
      </c>
      <c r="N271" s="294">
        <v>0</v>
      </c>
      <c r="O271" s="294">
        <v>0</v>
      </c>
      <c r="P271" s="294">
        <v>12</v>
      </c>
      <c r="Q271" s="294">
        <v>420</v>
      </c>
      <c r="R271" s="294">
        <v>0</v>
      </c>
      <c r="S271" s="294">
        <v>0</v>
      </c>
      <c r="T271" s="294">
        <v>0</v>
      </c>
      <c r="U271" s="294">
        <v>0</v>
      </c>
      <c r="V271" s="294">
        <v>0</v>
      </c>
      <c r="W271" s="294">
        <v>0</v>
      </c>
      <c r="X271" s="294">
        <v>0</v>
      </c>
      <c r="Y271" s="294">
        <v>0</v>
      </c>
      <c r="Z271" s="294">
        <v>0</v>
      </c>
      <c r="AA271" s="294">
        <v>0</v>
      </c>
      <c r="AB271" s="294">
        <v>0</v>
      </c>
      <c r="AC271" s="294">
        <v>0</v>
      </c>
      <c r="AD271" s="294">
        <v>0</v>
      </c>
      <c r="AE271" s="294">
        <v>0</v>
      </c>
      <c r="AF271" s="294">
        <v>0</v>
      </c>
      <c r="AG271" s="294">
        <v>0</v>
      </c>
      <c r="AH271" s="294">
        <v>0</v>
      </c>
      <c r="AI271" s="294">
        <v>0</v>
      </c>
    </row>
    <row r="272" spans="1:35" s="6" customFormat="1" ht="66" outlineLevel="4">
      <c r="A272" s="290" t="s">
        <v>91</v>
      </c>
      <c r="B272" s="291">
        <v>40.019999999999996</v>
      </c>
      <c r="C272" s="298" t="s">
        <v>263</v>
      </c>
      <c r="D272" s="292"/>
      <c r="E272" s="293">
        <v>67</v>
      </c>
      <c r="F272" s="292" t="s">
        <v>11</v>
      </c>
      <c r="G272" s="294" t="s">
        <v>12</v>
      </c>
      <c r="H272" s="295" t="s">
        <v>13</v>
      </c>
      <c r="I272" s="294" t="s">
        <v>14</v>
      </c>
      <c r="J272" s="294">
        <v>44</v>
      </c>
      <c r="K272" s="1540">
        <v>2948</v>
      </c>
      <c r="L272" s="294">
        <v>0</v>
      </c>
      <c r="M272" s="294">
        <v>0</v>
      </c>
      <c r="N272" s="294">
        <v>0</v>
      </c>
      <c r="O272" s="294">
        <v>0</v>
      </c>
      <c r="P272" s="294">
        <v>36</v>
      </c>
      <c r="Q272" s="294">
        <v>1584</v>
      </c>
      <c r="R272" s="294">
        <v>16</v>
      </c>
      <c r="S272" s="294">
        <v>704</v>
      </c>
      <c r="T272" s="294">
        <v>0</v>
      </c>
      <c r="U272" s="294">
        <v>0</v>
      </c>
      <c r="V272" s="294">
        <v>0</v>
      </c>
      <c r="W272" s="294">
        <v>0</v>
      </c>
      <c r="X272" s="294">
        <v>10</v>
      </c>
      <c r="Y272" s="294">
        <v>440</v>
      </c>
      <c r="Z272" s="294">
        <v>0</v>
      </c>
      <c r="AA272" s="294">
        <v>0</v>
      </c>
      <c r="AB272" s="294">
        <v>0</v>
      </c>
      <c r="AC272" s="294">
        <v>0</v>
      </c>
      <c r="AD272" s="294">
        <v>5</v>
      </c>
      <c r="AE272" s="294">
        <v>220</v>
      </c>
      <c r="AF272" s="294">
        <v>0</v>
      </c>
      <c r="AG272" s="294">
        <v>0</v>
      </c>
      <c r="AH272" s="294">
        <v>0</v>
      </c>
      <c r="AI272" s="294">
        <v>0</v>
      </c>
    </row>
    <row r="273" spans="1:35" s="6" customFormat="1" ht="66" outlineLevel="4">
      <c r="A273" s="290"/>
      <c r="B273" s="291">
        <v>279.50199999999995</v>
      </c>
      <c r="C273" s="298" t="s">
        <v>264</v>
      </c>
      <c r="D273" s="292"/>
      <c r="E273" s="293">
        <v>8</v>
      </c>
      <c r="F273" s="1348" t="s">
        <v>11</v>
      </c>
      <c r="G273" s="294" t="s">
        <v>12</v>
      </c>
      <c r="H273" s="295" t="s">
        <v>13</v>
      </c>
      <c r="I273" s="294" t="s">
        <v>14</v>
      </c>
      <c r="J273" s="294">
        <v>302</v>
      </c>
      <c r="K273" s="1540">
        <v>2416</v>
      </c>
      <c r="L273" s="294">
        <v>0</v>
      </c>
      <c r="M273" s="294">
        <v>0</v>
      </c>
      <c r="N273" s="294">
        <v>0</v>
      </c>
      <c r="O273" s="294">
        <v>0</v>
      </c>
      <c r="P273" s="294">
        <v>8</v>
      </c>
      <c r="Q273" s="294">
        <v>2416</v>
      </c>
      <c r="R273" s="294">
        <v>0</v>
      </c>
      <c r="S273" s="294">
        <v>0</v>
      </c>
      <c r="T273" s="294">
        <v>0</v>
      </c>
      <c r="U273" s="294">
        <v>0</v>
      </c>
      <c r="V273" s="294">
        <v>0</v>
      </c>
      <c r="W273" s="294">
        <v>0</v>
      </c>
      <c r="X273" s="294">
        <v>0</v>
      </c>
      <c r="Y273" s="294">
        <v>0</v>
      </c>
      <c r="Z273" s="294">
        <v>0</v>
      </c>
      <c r="AA273" s="294">
        <v>0</v>
      </c>
      <c r="AB273" s="294">
        <v>0</v>
      </c>
      <c r="AC273" s="294">
        <v>0</v>
      </c>
      <c r="AD273" s="294">
        <v>0</v>
      </c>
      <c r="AE273" s="294">
        <v>0</v>
      </c>
      <c r="AF273" s="294">
        <v>0</v>
      </c>
      <c r="AG273" s="294">
        <v>0</v>
      </c>
      <c r="AH273" s="294">
        <v>0</v>
      </c>
      <c r="AI273" s="294">
        <v>0</v>
      </c>
    </row>
    <row r="274" spans="1:35" ht="66">
      <c r="A274" s="290"/>
      <c r="B274" s="291">
        <v>31.830400000000001</v>
      </c>
      <c r="C274" s="298" t="s">
        <v>4623</v>
      </c>
      <c r="D274" s="292"/>
      <c r="E274" s="293">
        <v>0</v>
      </c>
      <c r="F274" s="292" t="s">
        <v>11</v>
      </c>
      <c r="G274" s="294" t="s">
        <v>12</v>
      </c>
      <c r="H274" s="295" t="s">
        <v>13</v>
      </c>
      <c r="I274" s="294" t="s">
        <v>14</v>
      </c>
      <c r="J274" s="294">
        <v>35</v>
      </c>
      <c r="K274" s="1540">
        <v>0</v>
      </c>
      <c r="L274" s="294">
        <v>0</v>
      </c>
      <c r="M274" s="294">
        <v>0</v>
      </c>
      <c r="N274" s="294">
        <v>0</v>
      </c>
      <c r="O274" s="294">
        <v>0</v>
      </c>
      <c r="P274" s="294">
        <v>0</v>
      </c>
      <c r="Q274" s="294">
        <v>0</v>
      </c>
      <c r="R274" s="294">
        <v>0</v>
      </c>
      <c r="S274" s="294">
        <v>0</v>
      </c>
      <c r="T274" s="294">
        <v>0</v>
      </c>
      <c r="U274" s="294">
        <v>0</v>
      </c>
      <c r="V274" s="294">
        <v>0</v>
      </c>
      <c r="W274" s="294">
        <v>0</v>
      </c>
      <c r="X274" s="294">
        <v>0</v>
      </c>
      <c r="Y274" s="294">
        <v>0</v>
      </c>
      <c r="Z274" s="294">
        <v>0</v>
      </c>
      <c r="AA274" s="294">
        <v>0</v>
      </c>
      <c r="AB274" s="294">
        <v>0</v>
      </c>
      <c r="AC274" s="294">
        <v>0</v>
      </c>
      <c r="AD274" s="294">
        <v>0</v>
      </c>
      <c r="AE274" s="294">
        <v>0</v>
      </c>
      <c r="AF274" s="294">
        <v>0</v>
      </c>
      <c r="AG274" s="294">
        <v>0</v>
      </c>
      <c r="AH274" s="294">
        <v>0</v>
      </c>
      <c r="AI274" s="294">
        <v>0</v>
      </c>
    </row>
    <row r="275" spans="1:35" ht="66">
      <c r="A275" s="290"/>
      <c r="B275" s="291">
        <v>31.830400000000001</v>
      </c>
      <c r="C275" s="298" t="s">
        <v>265</v>
      </c>
      <c r="D275" s="292"/>
      <c r="E275" s="293">
        <v>10</v>
      </c>
      <c r="F275" s="292" t="s">
        <v>11</v>
      </c>
      <c r="G275" s="294" t="s">
        <v>12</v>
      </c>
      <c r="H275" s="295" t="s">
        <v>13</v>
      </c>
      <c r="I275" s="294" t="s">
        <v>14</v>
      </c>
      <c r="J275" s="294">
        <v>35</v>
      </c>
      <c r="K275" s="1540">
        <v>350</v>
      </c>
      <c r="L275" s="294">
        <v>0</v>
      </c>
      <c r="M275" s="294">
        <v>0</v>
      </c>
      <c r="N275" s="294">
        <v>0</v>
      </c>
      <c r="O275" s="294">
        <v>0</v>
      </c>
      <c r="P275" s="294">
        <v>0</v>
      </c>
      <c r="Q275" s="294">
        <v>0</v>
      </c>
      <c r="R275" s="294">
        <v>5</v>
      </c>
      <c r="S275" s="294">
        <v>175</v>
      </c>
      <c r="T275" s="294">
        <v>0</v>
      </c>
      <c r="U275" s="294">
        <v>0</v>
      </c>
      <c r="V275" s="294">
        <v>0</v>
      </c>
      <c r="W275" s="294">
        <v>0</v>
      </c>
      <c r="X275" s="294">
        <v>5</v>
      </c>
      <c r="Y275" s="294">
        <v>175</v>
      </c>
      <c r="Z275" s="294">
        <v>0</v>
      </c>
      <c r="AA275" s="294">
        <v>0</v>
      </c>
      <c r="AB275" s="294">
        <v>0</v>
      </c>
      <c r="AC275" s="294">
        <v>0</v>
      </c>
      <c r="AD275" s="294">
        <v>0</v>
      </c>
      <c r="AE275" s="294">
        <v>0</v>
      </c>
      <c r="AF275" s="294">
        <v>0</v>
      </c>
      <c r="AG275" s="294">
        <v>0</v>
      </c>
      <c r="AH275" s="294">
        <v>0</v>
      </c>
      <c r="AI275" s="294">
        <v>0</v>
      </c>
    </row>
    <row r="276" spans="1:35" ht="66">
      <c r="A276" s="291"/>
      <c r="B276" s="291"/>
      <c r="C276" s="300" t="s">
        <v>4624</v>
      </c>
      <c r="D276" s="292"/>
      <c r="E276" s="293">
        <v>15</v>
      </c>
      <c r="F276" s="292" t="s">
        <v>11</v>
      </c>
      <c r="G276" s="294" t="s">
        <v>12</v>
      </c>
      <c r="H276" s="295" t="s">
        <v>13</v>
      </c>
      <c r="I276" s="294" t="s">
        <v>14</v>
      </c>
      <c r="J276" s="294">
        <v>150</v>
      </c>
      <c r="K276" s="1540">
        <v>2250</v>
      </c>
      <c r="L276" s="294">
        <v>0</v>
      </c>
      <c r="M276" s="294">
        <v>0</v>
      </c>
      <c r="N276" s="294">
        <v>0</v>
      </c>
      <c r="O276" s="294">
        <v>0</v>
      </c>
      <c r="P276" s="294">
        <v>15</v>
      </c>
      <c r="Q276" s="294">
        <v>2250</v>
      </c>
      <c r="R276" s="294">
        <v>0</v>
      </c>
      <c r="S276" s="294">
        <v>0</v>
      </c>
      <c r="T276" s="294">
        <v>0</v>
      </c>
      <c r="U276" s="294">
        <v>0</v>
      </c>
      <c r="V276" s="294">
        <v>0</v>
      </c>
      <c r="W276" s="294">
        <v>0</v>
      </c>
      <c r="X276" s="294">
        <v>0</v>
      </c>
      <c r="Y276" s="294">
        <v>0</v>
      </c>
      <c r="Z276" s="294">
        <v>0</v>
      </c>
      <c r="AA276" s="294">
        <v>0</v>
      </c>
      <c r="AB276" s="294">
        <v>0</v>
      </c>
      <c r="AC276" s="294">
        <v>0</v>
      </c>
      <c r="AD276" s="294">
        <v>0</v>
      </c>
      <c r="AE276" s="294">
        <v>0</v>
      </c>
      <c r="AF276" s="294">
        <v>0</v>
      </c>
      <c r="AG276" s="294">
        <v>0</v>
      </c>
      <c r="AH276" s="294">
        <v>0</v>
      </c>
      <c r="AI276" s="294">
        <v>0</v>
      </c>
    </row>
    <row r="277" spans="1:35" ht="66">
      <c r="A277" s="290"/>
      <c r="B277" s="291">
        <v>51.005199999999995</v>
      </c>
      <c r="C277" s="298" t="s">
        <v>273</v>
      </c>
      <c r="D277" s="292"/>
      <c r="E277" s="293">
        <v>0</v>
      </c>
      <c r="F277" s="292" t="s">
        <v>46</v>
      </c>
      <c r="G277" s="294" t="s">
        <v>12</v>
      </c>
      <c r="H277" s="295" t="s">
        <v>13</v>
      </c>
      <c r="I277" s="294" t="s">
        <v>14</v>
      </c>
      <c r="J277" s="294">
        <v>55</v>
      </c>
      <c r="K277" s="1540">
        <v>0</v>
      </c>
      <c r="L277" s="294">
        <v>0</v>
      </c>
      <c r="M277" s="294">
        <v>0</v>
      </c>
      <c r="N277" s="294">
        <v>0</v>
      </c>
      <c r="O277" s="294">
        <v>0</v>
      </c>
      <c r="P277" s="294">
        <v>0</v>
      </c>
      <c r="Q277" s="294">
        <v>0</v>
      </c>
      <c r="R277" s="294">
        <v>0</v>
      </c>
      <c r="S277" s="294">
        <v>0</v>
      </c>
      <c r="T277" s="294">
        <v>0</v>
      </c>
      <c r="U277" s="294">
        <v>0</v>
      </c>
      <c r="V277" s="294">
        <v>0</v>
      </c>
      <c r="W277" s="294">
        <v>0</v>
      </c>
      <c r="X277" s="294">
        <v>0</v>
      </c>
      <c r="Y277" s="294">
        <v>0</v>
      </c>
      <c r="Z277" s="294">
        <v>0</v>
      </c>
      <c r="AA277" s="294">
        <v>0</v>
      </c>
      <c r="AB277" s="294">
        <v>0</v>
      </c>
      <c r="AC277" s="294">
        <v>0</v>
      </c>
      <c r="AD277" s="294">
        <v>0</v>
      </c>
      <c r="AE277" s="294">
        <v>0</v>
      </c>
      <c r="AF277" s="294">
        <v>0</v>
      </c>
      <c r="AG277" s="294">
        <v>0</v>
      </c>
      <c r="AH277" s="294">
        <v>0</v>
      </c>
      <c r="AI277" s="294">
        <v>0</v>
      </c>
    </row>
    <row r="278" spans="1:35" ht="66">
      <c r="A278" s="290"/>
      <c r="B278" s="291">
        <v>30.705199999999998</v>
      </c>
      <c r="C278" s="298" t="s">
        <v>274</v>
      </c>
      <c r="D278" s="292"/>
      <c r="E278" s="293">
        <v>6</v>
      </c>
      <c r="F278" s="292" t="s">
        <v>275</v>
      </c>
      <c r="G278" s="294" t="s">
        <v>12</v>
      </c>
      <c r="H278" s="295" t="s">
        <v>13</v>
      </c>
      <c r="I278" s="294" t="s">
        <v>14</v>
      </c>
      <c r="J278" s="294">
        <v>33</v>
      </c>
      <c r="K278" s="1540">
        <v>198</v>
      </c>
      <c r="L278" s="294">
        <v>1</v>
      </c>
      <c r="M278" s="294">
        <v>33</v>
      </c>
      <c r="N278" s="294">
        <v>0</v>
      </c>
      <c r="O278" s="294">
        <v>0</v>
      </c>
      <c r="P278" s="294">
        <v>1</v>
      </c>
      <c r="Q278" s="294">
        <v>33</v>
      </c>
      <c r="R278" s="294">
        <v>0</v>
      </c>
      <c r="S278" s="294">
        <v>0</v>
      </c>
      <c r="T278" s="294">
        <v>1</v>
      </c>
      <c r="U278" s="294">
        <v>33</v>
      </c>
      <c r="V278" s="294">
        <v>0</v>
      </c>
      <c r="W278" s="294">
        <v>0</v>
      </c>
      <c r="X278" s="294">
        <v>1</v>
      </c>
      <c r="Y278" s="294">
        <v>33</v>
      </c>
      <c r="Z278" s="294">
        <v>0</v>
      </c>
      <c r="AA278" s="294">
        <v>0</v>
      </c>
      <c r="AB278" s="294">
        <v>1</v>
      </c>
      <c r="AC278" s="294">
        <v>33</v>
      </c>
      <c r="AD278" s="294">
        <v>0</v>
      </c>
      <c r="AE278" s="294">
        <v>0</v>
      </c>
      <c r="AF278" s="294">
        <v>1</v>
      </c>
      <c r="AG278" s="294">
        <v>33</v>
      </c>
      <c r="AH278" s="294">
        <v>0</v>
      </c>
      <c r="AI278" s="294">
        <v>0</v>
      </c>
    </row>
    <row r="279" spans="1:35" ht="66">
      <c r="A279" s="290"/>
      <c r="B279" s="291">
        <v>44.996399999999994</v>
      </c>
      <c r="C279" s="298" t="s">
        <v>276</v>
      </c>
      <c r="D279" s="292"/>
      <c r="E279" s="293">
        <v>270</v>
      </c>
      <c r="F279" s="292" t="s">
        <v>275</v>
      </c>
      <c r="G279" s="294" t="s">
        <v>12</v>
      </c>
      <c r="H279" s="295" t="s">
        <v>13</v>
      </c>
      <c r="I279" s="294" t="s">
        <v>14</v>
      </c>
      <c r="J279" s="294">
        <v>49</v>
      </c>
      <c r="K279" s="1540">
        <v>15925</v>
      </c>
      <c r="L279" s="294">
        <v>0</v>
      </c>
      <c r="M279" s="294">
        <v>0</v>
      </c>
      <c r="N279" s="294">
        <v>0</v>
      </c>
      <c r="O279" s="294">
        <v>0</v>
      </c>
      <c r="P279" s="294">
        <v>0</v>
      </c>
      <c r="Q279" s="294">
        <v>0</v>
      </c>
      <c r="R279" s="294">
        <v>127</v>
      </c>
      <c r="S279" s="294">
        <v>7510</v>
      </c>
      <c r="T279" s="294">
        <v>0</v>
      </c>
      <c r="U279" s="294">
        <v>0</v>
      </c>
      <c r="V279" s="294">
        <v>0</v>
      </c>
      <c r="W279" s="294">
        <v>0</v>
      </c>
      <c r="X279" s="294">
        <v>127</v>
      </c>
      <c r="Y279" s="294">
        <v>7510</v>
      </c>
      <c r="Z279" s="294">
        <v>0</v>
      </c>
      <c r="AA279" s="294">
        <v>0</v>
      </c>
      <c r="AB279" s="294">
        <v>0</v>
      </c>
      <c r="AC279" s="294">
        <v>0</v>
      </c>
      <c r="AD279" s="294">
        <v>16</v>
      </c>
      <c r="AE279" s="294">
        <v>905</v>
      </c>
      <c r="AF279" s="294">
        <v>0</v>
      </c>
      <c r="AG279" s="294">
        <v>0</v>
      </c>
      <c r="AH279" s="294">
        <v>0</v>
      </c>
      <c r="AI279" s="294">
        <v>0</v>
      </c>
    </row>
    <row r="280" spans="1:35" ht="123.75">
      <c r="A280" s="290"/>
      <c r="B280" s="55">
        <v>55.117176165803109</v>
      </c>
      <c r="C280" s="1299" t="s">
        <v>1396</v>
      </c>
      <c r="D280" s="50"/>
      <c r="E280" s="1298">
        <v>1800</v>
      </c>
      <c r="F280" s="14" t="s">
        <v>111</v>
      </c>
      <c r="G280" s="14" t="s">
        <v>12</v>
      </c>
      <c r="H280" s="14" t="s">
        <v>13</v>
      </c>
      <c r="I280" s="14" t="s">
        <v>14</v>
      </c>
      <c r="J280" s="14">
        <v>60</v>
      </c>
      <c r="K280" s="194">
        <v>68400</v>
      </c>
      <c r="L280" s="14">
        <v>0</v>
      </c>
      <c r="M280" s="14">
        <v>0</v>
      </c>
      <c r="N280" s="14">
        <v>0</v>
      </c>
      <c r="O280" s="14">
        <v>0</v>
      </c>
      <c r="P280" s="14">
        <v>0</v>
      </c>
      <c r="Q280" s="14">
        <v>0</v>
      </c>
      <c r="R280" s="14">
        <v>600</v>
      </c>
      <c r="S280" s="14">
        <v>22800</v>
      </c>
      <c r="T280" s="14">
        <v>0</v>
      </c>
      <c r="U280" s="14">
        <v>0</v>
      </c>
      <c r="V280" s="14">
        <v>0</v>
      </c>
      <c r="W280" s="14">
        <v>0</v>
      </c>
      <c r="X280" s="14">
        <v>600</v>
      </c>
      <c r="Y280" s="14">
        <v>22800</v>
      </c>
      <c r="Z280" s="14">
        <v>0</v>
      </c>
      <c r="AA280" s="14">
        <v>0</v>
      </c>
      <c r="AB280" s="14">
        <v>0</v>
      </c>
      <c r="AC280" s="14">
        <v>0</v>
      </c>
      <c r="AD280" s="14">
        <v>600</v>
      </c>
      <c r="AE280" s="14">
        <v>22800</v>
      </c>
      <c r="AF280" s="14">
        <v>0</v>
      </c>
      <c r="AG280" s="14">
        <v>0</v>
      </c>
      <c r="AH280" s="14">
        <v>0</v>
      </c>
      <c r="AI280" s="14">
        <v>0</v>
      </c>
    </row>
    <row r="281" spans="1:35" ht="123.75">
      <c r="A281" s="290"/>
      <c r="B281" s="55">
        <v>35.011999999999993</v>
      </c>
      <c r="C281" s="1190" t="s">
        <v>1402</v>
      </c>
      <c r="D281" s="50"/>
      <c r="E281" s="1298">
        <v>0</v>
      </c>
      <c r="F281" s="194" t="s">
        <v>111</v>
      </c>
      <c r="G281" s="14" t="s">
        <v>12</v>
      </c>
      <c r="H281" s="14" t="s">
        <v>13</v>
      </c>
      <c r="I281" s="14" t="s">
        <v>14</v>
      </c>
      <c r="J281" s="14">
        <v>38</v>
      </c>
      <c r="K281" s="194">
        <v>0</v>
      </c>
      <c r="L281" s="14">
        <v>0</v>
      </c>
      <c r="M281" s="14">
        <v>0</v>
      </c>
      <c r="N281" s="14">
        <v>0</v>
      </c>
      <c r="O281" s="14">
        <v>0</v>
      </c>
      <c r="P281" s="14">
        <v>0</v>
      </c>
      <c r="Q281" s="14">
        <v>0</v>
      </c>
      <c r="R281" s="14">
        <v>0</v>
      </c>
      <c r="S281" s="14">
        <v>0</v>
      </c>
      <c r="T281" s="14">
        <v>0</v>
      </c>
      <c r="U281" s="14">
        <v>0</v>
      </c>
      <c r="V281" s="14">
        <v>0</v>
      </c>
      <c r="W281" s="14">
        <v>0</v>
      </c>
      <c r="X281" s="14">
        <v>0</v>
      </c>
      <c r="Y281" s="14">
        <v>0</v>
      </c>
      <c r="Z281" s="14">
        <v>0</v>
      </c>
      <c r="AA281" s="14">
        <v>0</v>
      </c>
      <c r="AB281" s="14">
        <v>0</v>
      </c>
      <c r="AC281" s="14">
        <v>0</v>
      </c>
      <c r="AD281" s="14">
        <v>0</v>
      </c>
      <c r="AE281" s="14">
        <v>0</v>
      </c>
      <c r="AF281" s="14">
        <v>0</v>
      </c>
      <c r="AG281" s="14">
        <v>0</v>
      </c>
      <c r="AH281" s="14">
        <v>0</v>
      </c>
      <c r="AI281" s="14">
        <v>0</v>
      </c>
    </row>
    <row r="282" spans="1:35" ht="66">
      <c r="A282" s="290"/>
      <c r="B282" s="291">
        <v>44.996399999999994</v>
      </c>
      <c r="C282" s="298" t="s">
        <v>277</v>
      </c>
      <c r="D282" s="292"/>
      <c r="E282" s="293">
        <v>0</v>
      </c>
      <c r="F282" s="292" t="s">
        <v>275</v>
      </c>
      <c r="G282" s="294" t="s">
        <v>12</v>
      </c>
      <c r="H282" s="295" t="s">
        <v>13</v>
      </c>
      <c r="I282" s="294" t="s">
        <v>14</v>
      </c>
      <c r="J282" s="294">
        <v>49</v>
      </c>
      <c r="K282" s="1540">
        <v>0</v>
      </c>
      <c r="L282" s="294">
        <v>0</v>
      </c>
      <c r="M282" s="294">
        <v>0</v>
      </c>
      <c r="N282" s="294">
        <v>0</v>
      </c>
      <c r="O282" s="294">
        <v>0</v>
      </c>
      <c r="P282" s="294">
        <v>0</v>
      </c>
      <c r="Q282" s="294">
        <v>0</v>
      </c>
      <c r="R282" s="294">
        <v>0</v>
      </c>
      <c r="S282" s="294">
        <v>0</v>
      </c>
      <c r="T282" s="294">
        <v>0</v>
      </c>
      <c r="U282" s="294">
        <v>0</v>
      </c>
      <c r="V282" s="294">
        <v>0</v>
      </c>
      <c r="W282" s="294">
        <v>0</v>
      </c>
      <c r="X282" s="294">
        <v>0</v>
      </c>
      <c r="Y282" s="294">
        <v>0</v>
      </c>
      <c r="Z282" s="294">
        <v>0</v>
      </c>
      <c r="AA282" s="294">
        <v>0</v>
      </c>
      <c r="AB282" s="294">
        <v>0</v>
      </c>
      <c r="AC282" s="294">
        <v>0</v>
      </c>
      <c r="AD282" s="294">
        <v>0</v>
      </c>
      <c r="AE282" s="294">
        <v>0</v>
      </c>
      <c r="AF282" s="294">
        <v>0</v>
      </c>
      <c r="AG282" s="294">
        <v>0</v>
      </c>
      <c r="AH282" s="294">
        <v>0</v>
      </c>
      <c r="AI282" s="294">
        <v>0</v>
      </c>
    </row>
    <row r="283" spans="1:35" s="319" customFormat="1" ht="66" outlineLevel="4">
      <c r="A283" s="290"/>
      <c r="B283" s="291">
        <v>13.305199999999999</v>
      </c>
      <c r="C283" s="298" t="s">
        <v>278</v>
      </c>
      <c r="D283" s="292"/>
      <c r="E283" s="293">
        <v>30</v>
      </c>
      <c r="F283" s="292" t="s">
        <v>11</v>
      </c>
      <c r="G283" s="294" t="s">
        <v>12</v>
      </c>
      <c r="H283" s="295" t="s">
        <v>13</v>
      </c>
      <c r="I283" s="294" t="s">
        <v>14</v>
      </c>
      <c r="J283" s="294">
        <v>15</v>
      </c>
      <c r="K283" s="1540">
        <v>450</v>
      </c>
      <c r="L283" s="294">
        <v>0</v>
      </c>
      <c r="M283" s="294">
        <v>0</v>
      </c>
      <c r="N283" s="294">
        <v>0</v>
      </c>
      <c r="O283" s="294">
        <v>0</v>
      </c>
      <c r="P283" s="294">
        <v>5</v>
      </c>
      <c r="Q283" s="294">
        <v>75</v>
      </c>
      <c r="R283" s="294">
        <v>15</v>
      </c>
      <c r="S283" s="294">
        <v>225</v>
      </c>
      <c r="T283" s="294">
        <v>0</v>
      </c>
      <c r="U283" s="294">
        <v>0</v>
      </c>
      <c r="V283" s="294">
        <v>0</v>
      </c>
      <c r="W283" s="294">
        <v>0</v>
      </c>
      <c r="X283" s="294">
        <v>5</v>
      </c>
      <c r="Y283" s="294">
        <v>75</v>
      </c>
      <c r="Z283" s="294">
        <v>0</v>
      </c>
      <c r="AA283" s="294">
        <v>0</v>
      </c>
      <c r="AB283" s="294">
        <v>0</v>
      </c>
      <c r="AC283" s="294">
        <v>0</v>
      </c>
      <c r="AD283" s="294">
        <v>5</v>
      </c>
      <c r="AE283" s="294">
        <v>75</v>
      </c>
      <c r="AF283" s="294">
        <v>0</v>
      </c>
      <c r="AG283" s="294">
        <v>0</v>
      </c>
      <c r="AH283" s="294">
        <v>0</v>
      </c>
      <c r="AI283" s="294">
        <v>0</v>
      </c>
    </row>
    <row r="284" spans="1:35" ht="66">
      <c r="A284" s="290"/>
      <c r="B284" s="291">
        <v>32.5032</v>
      </c>
      <c r="C284" s="298" t="s">
        <v>279</v>
      </c>
      <c r="D284" s="292"/>
      <c r="E284" s="293">
        <v>9</v>
      </c>
      <c r="F284" s="292" t="s">
        <v>11</v>
      </c>
      <c r="G284" s="294" t="s">
        <v>12</v>
      </c>
      <c r="H284" s="295" t="s">
        <v>13</v>
      </c>
      <c r="I284" s="294" t="s">
        <v>14</v>
      </c>
      <c r="J284" s="294">
        <v>35</v>
      </c>
      <c r="K284" s="1540">
        <v>315</v>
      </c>
      <c r="L284" s="294">
        <v>0</v>
      </c>
      <c r="M284" s="294">
        <v>0</v>
      </c>
      <c r="N284" s="294">
        <v>0</v>
      </c>
      <c r="O284" s="294">
        <v>0</v>
      </c>
      <c r="P284" s="294">
        <v>8</v>
      </c>
      <c r="Q284" s="294">
        <v>280</v>
      </c>
      <c r="R284" s="294">
        <v>1</v>
      </c>
      <c r="S284" s="294">
        <v>35</v>
      </c>
      <c r="T284" s="294">
        <v>0</v>
      </c>
      <c r="U284" s="294">
        <v>0</v>
      </c>
      <c r="V284" s="294">
        <v>0</v>
      </c>
      <c r="W284" s="294">
        <v>0</v>
      </c>
      <c r="X284" s="294">
        <v>0</v>
      </c>
      <c r="Y284" s="294">
        <v>0</v>
      </c>
      <c r="Z284" s="294">
        <v>0</v>
      </c>
      <c r="AA284" s="294">
        <v>0</v>
      </c>
      <c r="AB284" s="294">
        <v>0</v>
      </c>
      <c r="AC284" s="294">
        <v>0</v>
      </c>
      <c r="AD284" s="294">
        <v>0</v>
      </c>
      <c r="AE284" s="294">
        <v>0</v>
      </c>
      <c r="AF284" s="294">
        <v>0</v>
      </c>
      <c r="AG284" s="294">
        <v>0</v>
      </c>
      <c r="AH284" s="294">
        <v>0</v>
      </c>
      <c r="AI284" s="294">
        <v>0</v>
      </c>
    </row>
    <row r="285" spans="1:35" ht="66">
      <c r="A285" s="290"/>
      <c r="B285" s="291">
        <v>82.07</v>
      </c>
      <c r="C285" s="298" t="s">
        <v>4625</v>
      </c>
      <c r="D285" s="292"/>
      <c r="E285" s="293">
        <v>0</v>
      </c>
      <c r="F285" s="292" t="s">
        <v>11</v>
      </c>
      <c r="G285" s="294" t="s">
        <v>12</v>
      </c>
      <c r="H285" s="295" t="s">
        <v>13</v>
      </c>
      <c r="I285" s="294" t="s">
        <v>14</v>
      </c>
      <c r="J285" s="294">
        <v>89</v>
      </c>
      <c r="K285" s="1540">
        <v>0</v>
      </c>
      <c r="L285" s="294">
        <v>0</v>
      </c>
      <c r="M285" s="294">
        <v>0</v>
      </c>
      <c r="N285" s="294">
        <v>0</v>
      </c>
      <c r="O285" s="294">
        <v>0</v>
      </c>
      <c r="P285" s="294">
        <v>0</v>
      </c>
      <c r="Q285" s="294">
        <v>0</v>
      </c>
      <c r="R285" s="294">
        <v>0</v>
      </c>
      <c r="S285" s="294">
        <v>0</v>
      </c>
      <c r="T285" s="294">
        <v>0</v>
      </c>
      <c r="U285" s="294">
        <v>0</v>
      </c>
      <c r="V285" s="294">
        <v>0</v>
      </c>
      <c r="W285" s="294">
        <v>0</v>
      </c>
      <c r="X285" s="294">
        <v>0</v>
      </c>
      <c r="Y285" s="294">
        <v>0</v>
      </c>
      <c r="Z285" s="294">
        <v>0</v>
      </c>
      <c r="AA285" s="294">
        <v>0</v>
      </c>
      <c r="AB285" s="294">
        <v>0</v>
      </c>
      <c r="AC285" s="294">
        <v>0</v>
      </c>
      <c r="AD285" s="294">
        <v>0</v>
      </c>
      <c r="AE285" s="294">
        <v>0</v>
      </c>
      <c r="AF285" s="294">
        <v>0</v>
      </c>
      <c r="AG285" s="294">
        <v>0</v>
      </c>
      <c r="AH285" s="294">
        <v>0</v>
      </c>
      <c r="AI285" s="294">
        <v>0</v>
      </c>
    </row>
    <row r="286" spans="1:35" ht="66">
      <c r="A286" s="290"/>
      <c r="B286" s="291">
        <v>220.39999999999998</v>
      </c>
      <c r="C286" s="1344" t="s">
        <v>280</v>
      </c>
      <c r="D286" s="292"/>
      <c r="E286" s="293">
        <v>84</v>
      </c>
      <c r="F286" s="292" t="s">
        <v>281</v>
      </c>
      <c r="G286" s="294" t="s">
        <v>12</v>
      </c>
      <c r="H286" s="295" t="s">
        <v>13</v>
      </c>
      <c r="I286" s="294" t="s">
        <v>14</v>
      </c>
      <c r="J286" s="294">
        <v>239</v>
      </c>
      <c r="K286" s="1540">
        <v>20076</v>
      </c>
      <c r="L286" s="294">
        <v>0</v>
      </c>
      <c r="M286" s="294">
        <v>0</v>
      </c>
      <c r="N286" s="294">
        <v>5</v>
      </c>
      <c r="O286" s="294">
        <v>1195</v>
      </c>
      <c r="P286" s="294">
        <v>40</v>
      </c>
      <c r="Q286" s="294">
        <v>9560</v>
      </c>
      <c r="R286" s="294">
        <v>13</v>
      </c>
      <c r="S286" s="294">
        <v>3107</v>
      </c>
      <c r="T286" s="294">
        <v>0</v>
      </c>
      <c r="U286" s="294">
        <v>0</v>
      </c>
      <c r="V286" s="294">
        <v>0</v>
      </c>
      <c r="W286" s="294">
        <v>0</v>
      </c>
      <c r="X286" s="294">
        <v>13</v>
      </c>
      <c r="Y286" s="294">
        <v>3107</v>
      </c>
      <c r="Z286" s="294">
        <v>0</v>
      </c>
      <c r="AA286" s="294">
        <v>0</v>
      </c>
      <c r="AB286" s="294">
        <v>0</v>
      </c>
      <c r="AC286" s="294">
        <v>0</v>
      </c>
      <c r="AD286" s="294">
        <v>13</v>
      </c>
      <c r="AE286" s="294">
        <v>3107</v>
      </c>
      <c r="AF286" s="294">
        <v>0</v>
      </c>
      <c r="AG286" s="294">
        <v>0</v>
      </c>
      <c r="AH286" s="294">
        <v>0</v>
      </c>
      <c r="AI286" s="294">
        <v>0</v>
      </c>
    </row>
    <row r="287" spans="1:35" ht="66">
      <c r="A287" s="290" t="s">
        <v>24</v>
      </c>
      <c r="B287" s="291">
        <v>11.02</v>
      </c>
      <c r="C287" s="1344" t="s">
        <v>282</v>
      </c>
      <c r="D287" s="292"/>
      <c r="E287" s="293">
        <v>0</v>
      </c>
      <c r="F287" s="292" t="s">
        <v>11</v>
      </c>
      <c r="G287" s="294" t="s">
        <v>12</v>
      </c>
      <c r="H287" s="295" t="s">
        <v>13</v>
      </c>
      <c r="I287" s="294" t="s">
        <v>14</v>
      </c>
      <c r="J287" s="294">
        <v>12</v>
      </c>
      <c r="K287" s="1540">
        <v>0</v>
      </c>
      <c r="L287" s="294">
        <v>0</v>
      </c>
      <c r="M287" s="294">
        <v>0</v>
      </c>
      <c r="N287" s="294">
        <v>0</v>
      </c>
      <c r="O287" s="294">
        <v>0</v>
      </c>
      <c r="P287" s="294">
        <v>0</v>
      </c>
      <c r="Q287" s="294">
        <v>0</v>
      </c>
      <c r="R287" s="294">
        <v>0</v>
      </c>
      <c r="S287" s="294">
        <v>0</v>
      </c>
      <c r="T287" s="294">
        <v>0</v>
      </c>
      <c r="U287" s="294">
        <v>0</v>
      </c>
      <c r="V287" s="294">
        <v>0</v>
      </c>
      <c r="W287" s="294">
        <v>0</v>
      </c>
      <c r="X287" s="294">
        <v>0</v>
      </c>
      <c r="Y287" s="294">
        <v>0</v>
      </c>
      <c r="Z287" s="294">
        <v>0</v>
      </c>
      <c r="AA287" s="294">
        <v>0</v>
      </c>
      <c r="AB287" s="294">
        <v>0</v>
      </c>
      <c r="AC287" s="294">
        <v>0</v>
      </c>
      <c r="AD287" s="294">
        <v>0</v>
      </c>
      <c r="AE287" s="294">
        <v>0</v>
      </c>
      <c r="AF287" s="294">
        <v>0</v>
      </c>
      <c r="AG287" s="294">
        <v>0</v>
      </c>
      <c r="AH287" s="294">
        <v>0</v>
      </c>
      <c r="AI287" s="294">
        <v>0</v>
      </c>
    </row>
    <row r="288" spans="1:35" ht="66">
      <c r="A288" s="290" t="s">
        <v>283</v>
      </c>
      <c r="B288" s="291">
        <v>23.002799999999997</v>
      </c>
      <c r="C288" s="298" t="s">
        <v>284</v>
      </c>
      <c r="D288" s="292"/>
      <c r="E288" s="293">
        <v>15</v>
      </c>
      <c r="F288" s="292" t="s">
        <v>11</v>
      </c>
      <c r="G288" s="294" t="s">
        <v>12</v>
      </c>
      <c r="H288" s="295" t="s">
        <v>13</v>
      </c>
      <c r="I288" s="294" t="s">
        <v>14</v>
      </c>
      <c r="J288" s="294">
        <v>25</v>
      </c>
      <c r="K288" s="1540">
        <v>375</v>
      </c>
      <c r="L288" s="294">
        <v>0</v>
      </c>
      <c r="M288" s="294">
        <v>0</v>
      </c>
      <c r="N288" s="294">
        <v>0</v>
      </c>
      <c r="O288" s="294">
        <v>0</v>
      </c>
      <c r="P288" s="294">
        <v>5</v>
      </c>
      <c r="Q288" s="294">
        <v>125</v>
      </c>
      <c r="R288" s="294">
        <v>4</v>
      </c>
      <c r="S288" s="294">
        <v>100</v>
      </c>
      <c r="T288" s="294">
        <v>0</v>
      </c>
      <c r="U288" s="294">
        <v>0</v>
      </c>
      <c r="V288" s="294">
        <v>0</v>
      </c>
      <c r="W288" s="294">
        <v>0</v>
      </c>
      <c r="X288" s="294">
        <v>1</v>
      </c>
      <c r="Y288" s="294">
        <v>25</v>
      </c>
      <c r="Z288" s="294">
        <v>0</v>
      </c>
      <c r="AA288" s="294">
        <v>0</v>
      </c>
      <c r="AB288" s="294">
        <v>0</v>
      </c>
      <c r="AC288" s="294">
        <v>0</v>
      </c>
      <c r="AD288" s="294">
        <v>5</v>
      </c>
      <c r="AE288" s="294">
        <v>125</v>
      </c>
      <c r="AF288" s="294">
        <v>0</v>
      </c>
      <c r="AG288" s="294">
        <v>0</v>
      </c>
      <c r="AH288" s="294">
        <v>0</v>
      </c>
      <c r="AI288" s="294">
        <v>0</v>
      </c>
    </row>
    <row r="289" spans="1:35" ht="66">
      <c r="A289" s="290" t="s">
        <v>24</v>
      </c>
      <c r="B289" s="291">
        <v>39.996799999999993</v>
      </c>
      <c r="C289" s="298" t="s">
        <v>285</v>
      </c>
      <c r="D289" s="292"/>
      <c r="E289" s="293">
        <v>30</v>
      </c>
      <c r="F289" s="292" t="s">
        <v>11</v>
      </c>
      <c r="G289" s="294" t="s">
        <v>12</v>
      </c>
      <c r="H289" s="295" t="s">
        <v>13</v>
      </c>
      <c r="I289" s="294" t="s">
        <v>14</v>
      </c>
      <c r="J289" s="294">
        <v>43.196543999999996</v>
      </c>
      <c r="K289" s="1540">
        <v>1295.8963199999998</v>
      </c>
      <c r="L289" s="294">
        <v>0</v>
      </c>
      <c r="M289" s="294">
        <v>0</v>
      </c>
      <c r="N289" s="294">
        <v>0</v>
      </c>
      <c r="O289" s="294">
        <v>0</v>
      </c>
      <c r="P289" s="294">
        <v>0</v>
      </c>
      <c r="Q289" s="294">
        <v>0</v>
      </c>
      <c r="R289" s="294">
        <v>10</v>
      </c>
      <c r="S289" s="294">
        <v>431.96543999999994</v>
      </c>
      <c r="T289" s="294">
        <v>0</v>
      </c>
      <c r="U289" s="294">
        <v>0</v>
      </c>
      <c r="V289" s="294">
        <v>0</v>
      </c>
      <c r="W289" s="294">
        <v>0</v>
      </c>
      <c r="X289" s="294">
        <v>10</v>
      </c>
      <c r="Y289" s="294">
        <v>431.96543999999994</v>
      </c>
      <c r="Z289" s="294">
        <v>0</v>
      </c>
      <c r="AA289" s="294">
        <v>0</v>
      </c>
      <c r="AB289" s="294">
        <v>0</v>
      </c>
      <c r="AC289" s="294">
        <v>0</v>
      </c>
      <c r="AD289" s="294">
        <v>10</v>
      </c>
      <c r="AE289" s="294">
        <v>431.96543999999994</v>
      </c>
      <c r="AF289" s="294">
        <v>0</v>
      </c>
      <c r="AG289" s="294">
        <v>0</v>
      </c>
      <c r="AH289" s="294">
        <v>0</v>
      </c>
      <c r="AI289" s="294">
        <v>0</v>
      </c>
    </row>
    <row r="290" spans="1:35" ht="66">
      <c r="A290" s="290"/>
      <c r="B290" s="291">
        <v>57.767999999999994</v>
      </c>
      <c r="C290" s="298" t="s">
        <v>286</v>
      </c>
      <c r="D290" s="292"/>
      <c r="E290" s="293">
        <v>8</v>
      </c>
      <c r="F290" s="292" t="s">
        <v>11</v>
      </c>
      <c r="G290" s="294" t="s">
        <v>12</v>
      </c>
      <c r="H290" s="295" t="s">
        <v>13</v>
      </c>
      <c r="I290" s="294" t="s">
        <v>14</v>
      </c>
      <c r="J290" s="294">
        <v>62</v>
      </c>
      <c r="K290" s="1540">
        <v>496</v>
      </c>
      <c r="L290" s="294">
        <v>0</v>
      </c>
      <c r="M290" s="294">
        <v>0</v>
      </c>
      <c r="N290" s="294">
        <v>0</v>
      </c>
      <c r="O290" s="294">
        <v>0</v>
      </c>
      <c r="P290" s="294">
        <v>0</v>
      </c>
      <c r="Q290" s="294">
        <v>0</v>
      </c>
      <c r="R290" s="294">
        <v>2</v>
      </c>
      <c r="S290" s="294">
        <v>124</v>
      </c>
      <c r="T290" s="294">
        <v>0</v>
      </c>
      <c r="U290" s="294">
        <v>0</v>
      </c>
      <c r="V290" s="294">
        <v>0</v>
      </c>
      <c r="W290" s="294">
        <v>0</v>
      </c>
      <c r="X290" s="294">
        <v>1</v>
      </c>
      <c r="Y290" s="294">
        <v>62</v>
      </c>
      <c r="Z290" s="294">
        <v>0</v>
      </c>
      <c r="AA290" s="294">
        <v>0</v>
      </c>
      <c r="AB290" s="294">
        <v>0</v>
      </c>
      <c r="AC290" s="294">
        <v>0</v>
      </c>
      <c r="AD290" s="294">
        <v>5</v>
      </c>
      <c r="AE290" s="294">
        <v>310</v>
      </c>
      <c r="AF290" s="294">
        <v>0</v>
      </c>
      <c r="AG290" s="294">
        <v>0</v>
      </c>
      <c r="AH290" s="294">
        <v>0</v>
      </c>
      <c r="AI290" s="294">
        <v>0</v>
      </c>
    </row>
    <row r="291" spans="1:35" ht="123.75">
      <c r="A291" s="290"/>
      <c r="B291" s="72"/>
      <c r="C291" s="1065" t="s">
        <v>267</v>
      </c>
      <c r="D291" s="1382"/>
      <c r="E291" s="1301">
        <v>0</v>
      </c>
      <c r="F291" s="1383" t="s">
        <v>11</v>
      </c>
      <c r="G291" s="14" t="s">
        <v>12</v>
      </c>
      <c r="H291" s="14" t="s">
        <v>13</v>
      </c>
      <c r="I291" s="14" t="s">
        <v>14</v>
      </c>
      <c r="J291" s="14">
        <v>300</v>
      </c>
      <c r="K291" s="194">
        <v>0</v>
      </c>
      <c r="L291" s="14">
        <v>0</v>
      </c>
      <c r="M291" s="14">
        <v>0</v>
      </c>
      <c r="N291" s="14">
        <v>0</v>
      </c>
      <c r="O291" s="14">
        <v>0</v>
      </c>
      <c r="P291" s="14">
        <v>0</v>
      </c>
      <c r="Q291" s="14">
        <v>0</v>
      </c>
      <c r="R291" s="14">
        <v>0</v>
      </c>
      <c r="S291" s="14">
        <v>0</v>
      </c>
      <c r="T291" s="14">
        <v>0</v>
      </c>
      <c r="U291" s="14">
        <v>0</v>
      </c>
      <c r="V291" s="14">
        <v>0</v>
      </c>
      <c r="W291" s="14">
        <v>0</v>
      </c>
      <c r="X291" s="14">
        <v>0</v>
      </c>
      <c r="Y291" s="14">
        <v>0</v>
      </c>
      <c r="Z291" s="14">
        <v>0</v>
      </c>
      <c r="AA291" s="14">
        <v>0</v>
      </c>
      <c r="AB291" s="14">
        <v>0</v>
      </c>
      <c r="AC291" s="14">
        <v>0</v>
      </c>
      <c r="AD291" s="14">
        <v>0</v>
      </c>
      <c r="AE291" s="14">
        <v>0</v>
      </c>
      <c r="AF291" s="14">
        <v>0</v>
      </c>
      <c r="AG291" s="14">
        <v>0</v>
      </c>
      <c r="AH291" s="14">
        <v>0</v>
      </c>
      <c r="AI291" s="14">
        <v>0</v>
      </c>
    </row>
    <row r="292" spans="1:35" ht="66">
      <c r="A292" s="290"/>
      <c r="B292" s="291">
        <v>50.703599999999994</v>
      </c>
      <c r="C292" s="298" t="s">
        <v>287</v>
      </c>
      <c r="D292" s="292"/>
      <c r="E292" s="293">
        <v>7</v>
      </c>
      <c r="F292" s="292" t="s">
        <v>11</v>
      </c>
      <c r="G292" s="294" t="s">
        <v>12</v>
      </c>
      <c r="H292" s="295" t="s">
        <v>13</v>
      </c>
      <c r="I292" s="294" t="s">
        <v>14</v>
      </c>
      <c r="J292" s="294">
        <v>55</v>
      </c>
      <c r="K292" s="1540">
        <v>385</v>
      </c>
      <c r="L292" s="294">
        <v>0</v>
      </c>
      <c r="M292" s="294">
        <v>0</v>
      </c>
      <c r="N292" s="294">
        <v>0</v>
      </c>
      <c r="O292" s="294">
        <v>0</v>
      </c>
      <c r="P292" s="294">
        <v>4</v>
      </c>
      <c r="Q292" s="294">
        <v>220</v>
      </c>
      <c r="R292" s="294">
        <v>1</v>
      </c>
      <c r="S292" s="294">
        <v>55</v>
      </c>
      <c r="T292" s="294">
        <v>0</v>
      </c>
      <c r="U292" s="294">
        <v>0</v>
      </c>
      <c r="V292" s="294">
        <v>0</v>
      </c>
      <c r="W292" s="294">
        <v>0</v>
      </c>
      <c r="X292" s="294">
        <v>1</v>
      </c>
      <c r="Y292" s="294">
        <v>55</v>
      </c>
      <c r="Z292" s="294">
        <v>0</v>
      </c>
      <c r="AA292" s="294">
        <v>0</v>
      </c>
      <c r="AB292" s="294">
        <v>0</v>
      </c>
      <c r="AC292" s="294">
        <v>0</v>
      </c>
      <c r="AD292" s="294">
        <v>1</v>
      </c>
      <c r="AE292" s="294">
        <v>55</v>
      </c>
      <c r="AF292" s="294">
        <v>0</v>
      </c>
      <c r="AG292" s="294">
        <v>0</v>
      </c>
      <c r="AH292" s="294">
        <v>0</v>
      </c>
      <c r="AI292" s="294">
        <v>0</v>
      </c>
    </row>
    <row r="293" spans="1:35" s="319" customFormat="1" ht="66" outlineLevel="4">
      <c r="A293" s="290"/>
      <c r="B293" s="291">
        <v>31.505599999999998</v>
      </c>
      <c r="C293" s="298" t="s">
        <v>288</v>
      </c>
      <c r="D293" s="292"/>
      <c r="E293" s="293">
        <v>24</v>
      </c>
      <c r="F293" s="292" t="s">
        <v>11</v>
      </c>
      <c r="G293" s="294" t="s">
        <v>12</v>
      </c>
      <c r="H293" s="295" t="s">
        <v>13</v>
      </c>
      <c r="I293" s="294" t="s">
        <v>14</v>
      </c>
      <c r="J293" s="294">
        <v>35</v>
      </c>
      <c r="K293" s="1540">
        <v>840</v>
      </c>
      <c r="L293" s="294">
        <v>0</v>
      </c>
      <c r="M293" s="294">
        <v>0</v>
      </c>
      <c r="N293" s="294">
        <v>0</v>
      </c>
      <c r="O293" s="294">
        <v>0</v>
      </c>
      <c r="P293" s="294">
        <v>0</v>
      </c>
      <c r="Q293" s="294">
        <v>0</v>
      </c>
      <c r="R293" s="294">
        <v>10</v>
      </c>
      <c r="S293" s="294">
        <v>350</v>
      </c>
      <c r="T293" s="294">
        <v>0</v>
      </c>
      <c r="U293" s="294">
        <v>0</v>
      </c>
      <c r="V293" s="294">
        <v>0</v>
      </c>
      <c r="W293" s="294">
        <v>0</v>
      </c>
      <c r="X293" s="294">
        <v>4</v>
      </c>
      <c r="Y293" s="294">
        <v>140</v>
      </c>
      <c r="Z293" s="294">
        <v>0</v>
      </c>
      <c r="AA293" s="294">
        <v>0</v>
      </c>
      <c r="AB293" s="294">
        <v>0</v>
      </c>
      <c r="AC293" s="294">
        <v>0</v>
      </c>
      <c r="AD293" s="294">
        <v>10</v>
      </c>
      <c r="AE293" s="294">
        <v>350</v>
      </c>
      <c r="AF293" s="294">
        <v>0</v>
      </c>
      <c r="AG293" s="294">
        <v>0</v>
      </c>
      <c r="AH293" s="294">
        <v>0</v>
      </c>
      <c r="AI293" s="294">
        <v>0</v>
      </c>
    </row>
    <row r="294" spans="1:35" ht="66">
      <c r="A294" s="290"/>
      <c r="B294" s="291">
        <v>33.840000000000003</v>
      </c>
      <c r="C294" s="298" t="s">
        <v>289</v>
      </c>
      <c r="D294" s="303"/>
      <c r="E294" s="293">
        <v>330</v>
      </c>
      <c r="F294" s="292" t="s">
        <v>111</v>
      </c>
      <c r="G294" s="294" t="s">
        <v>12</v>
      </c>
      <c r="H294" s="295" t="s">
        <v>13</v>
      </c>
      <c r="I294" s="294" t="s">
        <v>14</v>
      </c>
      <c r="J294" s="294">
        <v>37</v>
      </c>
      <c r="K294" s="1540">
        <v>12210</v>
      </c>
      <c r="L294" s="294">
        <v>0</v>
      </c>
      <c r="M294" s="294">
        <v>0</v>
      </c>
      <c r="N294" s="294">
        <v>0</v>
      </c>
      <c r="O294" s="294">
        <v>0</v>
      </c>
      <c r="P294" s="294">
        <v>80</v>
      </c>
      <c r="Q294" s="294">
        <v>2960</v>
      </c>
      <c r="R294" s="294">
        <v>0</v>
      </c>
      <c r="S294" s="294">
        <v>0</v>
      </c>
      <c r="T294" s="294">
        <v>0</v>
      </c>
      <c r="U294" s="294">
        <v>0</v>
      </c>
      <c r="V294" s="294">
        <v>0</v>
      </c>
      <c r="W294" s="294">
        <v>0</v>
      </c>
      <c r="X294" s="294">
        <v>100</v>
      </c>
      <c r="Y294" s="294">
        <v>3700</v>
      </c>
      <c r="Z294" s="294">
        <v>0</v>
      </c>
      <c r="AA294" s="294">
        <v>0</v>
      </c>
      <c r="AB294" s="294">
        <v>0</v>
      </c>
      <c r="AC294" s="294">
        <v>0</v>
      </c>
      <c r="AD294" s="294">
        <v>150</v>
      </c>
      <c r="AE294" s="294">
        <v>5550</v>
      </c>
      <c r="AF294" s="294">
        <v>0</v>
      </c>
      <c r="AG294" s="294">
        <v>0</v>
      </c>
      <c r="AH294" s="294">
        <v>0</v>
      </c>
      <c r="AI294" s="294">
        <v>0</v>
      </c>
    </row>
    <row r="295" spans="1:35" ht="66">
      <c r="A295" s="290"/>
      <c r="B295" s="291">
        <v>382</v>
      </c>
      <c r="C295" s="298" t="s">
        <v>290</v>
      </c>
      <c r="D295" s="292"/>
      <c r="E295" s="293">
        <v>24</v>
      </c>
      <c r="F295" s="292" t="s">
        <v>281</v>
      </c>
      <c r="G295" s="294" t="s">
        <v>12</v>
      </c>
      <c r="H295" s="295" t="s">
        <v>13</v>
      </c>
      <c r="I295" s="294" t="s">
        <v>14</v>
      </c>
      <c r="J295" s="294">
        <v>413</v>
      </c>
      <c r="K295" s="1540">
        <v>9912</v>
      </c>
      <c r="L295" s="294">
        <v>0</v>
      </c>
      <c r="M295" s="294">
        <v>0</v>
      </c>
      <c r="N295" s="294">
        <v>0</v>
      </c>
      <c r="O295" s="294">
        <v>0</v>
      </c>
      <c r="P295" s="294">
        <v>24</v>
      </c>
      <c r="Q295" s="294">
        <v>9912</v>
      </c>
      <c r="R295" s="294">
        <v>0</v>
      </c>
      <c r="S295" s="294">
        <v>0</v>
      </c>
      <c r="T295" s="294">
        <v>0</v>
      </c>
      <c r="U295" s="294">
        <v>0</v>
      </c>
      <c r="V295" s="294">
        <v>0</v>
      </c>
      <c r="W295" s="294">
        <v>0</v>
      </c>
      <c r="X295" s="294">
        <v>0</v>
      </c>
      <c r="Y295" s="294">
        <v>0</v>
      </c>
      <c r="Z295" s="294">
        <v>0</v>
      </c>
      <c r="AA295" s="294">
        <v>0</v>
      </c>
      <c r="AB295" s="294">
        <v>0</v>
      </c>
      <c r="AC295" s="294">
        <v>0</v>
      </c>
      <c r="AD295" s="294">
        <v>0</v>
      </c>
      <c r="AE295" s="294">
        <v>0</v>
      </c>
      <c r="AF295" s="294">
        <v>0</v>
      </c>
      <c r="AG295" s="294">
        <v>0</v>
      </c>
      <c r="AH295" s="294">
        <v>0</v>
      </c>
      <c r="AI295" s="294">
        <v>0</v>
      </c>
    </row>
    <row r="296" spans="1:35" ht="66">
      <c r="A296" s="290"/>
      <c r="B296" s="291">
        <v>42.003599999999999</v>
      </c>
      <c r="C296" s="298" t="s">
        <v>291</v>
      </c>
      <c r="D296" s="292"/>
      <c r="E296" s="293">
        <v>0</v>
      </c>
      <c r="F296" s="292" t="s">
        <v>11</v>
      </c>
      <c r="G296" s="294" t="s">
        <v>12</v>
      </c>
      <c r="H296" s="295" t="s">
        <v>13</v>
      </c>
      <c r="I296" s="294" t="s">
        <v>14</v>
      </c>
      <c r="J296" s="294">
        <v>46</v>
      </c>
      <c r="K296" s="1540">
        <v>0</v>
      </c>
      <c r="L296" s="294">
        <v>0</v>
      </c>
      <c r="M296" s="294">
        <v>0</v>
      </c>
      <c r="N296" s="294">
        <v>0</v>
      </c>
      <c r="O296" s="294">
        <v>0</v>
      </c>
      <c r="P296" s="294">
        <v>0</v>
      </c>
      <c r="Q296" s="294">
        <v>0</v>
      </c>
      <c r="R296" s="294">
        <v>0</v>
      </c>
      <c r="S296" s="294">
        <v>0</v>
      </c>
      <c r="T296" s="294">
        <v>0</v>
      </c>
      <c r="U296" s="294">
        <v>0</v>
      </c>
      <c r="V296" s="294">
        <v>0</v>
      </c>
      <c r="W296" s="294">
        <v>0</v>
      </c>
      <c r="X296" s="294">
        <v>0</v>
      </c>
      <c r="Y296" s="294">
        <v>0</v>
      </c>
      <c r="Z296" s="294">
        <v>0</v>
      </c>
      <c r="AA296" s="294">
        <v>0</v>
      </c>
      <c r="AB296" s="294">
        <v>0</v>
      </c>
      <c r="AC296" s="294">
        <v>0</v>
      </c>
      <c r="AD296" s="294">
        <v>0</v>
      </c>
      <c r="AE296" s="294">
        <v>0</v>
      </c>
      <c r="AF296" s="294">
        <v>0</v>
      </c>
      <c r="AG296" s="294">
        <v>0</v>
      </c>
      <c r="AH296" s="294">
        <v>0</v>
      </c>
      <c r="AI296" s="294">
        <v>0</v>
      </c>
    </row>
    <row r="297" spans="1:35" ht="66">
      <c r="A297" s="290"/>
      <c r="B297" s="291">
        <v>86.234399999999994</v>
      </c>
      <c r="C297" s="298" t="s">
        <v>292</v>
      </c>
      <c r="D297" s="292"/>
      <c r="E297" s="293">
        <v>140</v>
      </c>
      <c r="F297" s="292" t="s">
        <v>11</v>
      </c>
      <c r="G297" s="294" t="s">
        <v>12</v>
      </c>
      <c r="H297" s="295" t="s">
        <v>13</v>
      </c>
      <c r="I297" s="294" t="s">
        <v>14</v>
      </c>
      <c r="J297" s="294">
        <v>94</v>
      </c>
      <c r="K297" s="1540">
        <v>13160</v>
      </c>
      <c r="L297" s="294">
        <v>0</v>
      </c>
      <c r="M297" s="294">
        <v>0</v>
      </c>
      <c r="N297" s="294">
        <v>0</v>
      </c>
      <c r="O297" s="294">
        <v>0</v>
      </c>
      <c r="P297" s="294">
        <v>0</v>
      </c>
      <c r="Q297" s="294">
        <v>0</v>
      </c>
      <c r="R297" s="294">
        <v>47</v>
      </c>
      <c r="S297" s="294">
        <v>4418</v>
      </c>
      <c r="T297" s="294">
        <v>0</v>
      </c>
      <c r="U297" s="294">
        <v>0</v>
      </c>
      <c r="V297" s="294">
        <v>0</v>
      </c>
      <c r="W297" s="294">
        <v>0</v>
      </c>
      <c r="X297" s="294">
        <v>46</v>
      </c>
      <c r="Y297" s="294">
        <v>4324</v>
      </c>
      <c r="Z297" s="294">
        <v>0</v>
      </c>
      <c r="AA297" s="294">
        <v>0</v>
      </c>
      <c r="AB297" s="294">
        <v>0</v>
      </c>
      <c r="AC297" s="294">
        <v>0</v>
      </c>
      <c r="AD297" s="294">
        <v>47</v>
      </c>
      <c r="AE297" s="294">
        <v>4418</v>
      </c>
      <c r="AF297" s="294">
        <v>0</v>
      </c>
      <c r="AG297" s="294">
        <v>0</v>
      </c>
      <c r="AH297" s="294">
        <v>0</v>
      </c>
      <c r="AI297" s="294">
        <v>0</v>
      </c>
    </row>
    <row r="298" spans="1:35" ht="66">
      <c r="A298" s="290"/>
      <c r="B298" s="291">
        <v>47.084400000000002</v>
      </c>
      <c r="C298" s="298" t="s">
        <v>293</v>
      </c>
      <c r="D298" s="292"/>
      <c r="E298" s="293">
        <v>20</v>
      </c>
      <c r="F298" s="292" t="s">
        <v>11</v>
      </c>
      <c r="G298" s="294" t="s">
        <v>12</v>
      </c>
      <c r="H298" s="295" t="s">
        <v>13</v>
      </c>
      <c r="I298" s="294" t="s">
        <v>14</v>
      </c>
      <c r="J298" s="294">
        <v>51</v>
      </c>
      <c r="K298" s="1540">
        <v>1020</v>
      </c>
      <c r="L298" s="294">
        <v>0</v>
      </c>
      <c r="M298" s="294">
        <v>0</v>
      </c>
      <c r="N298" s="294">
        <v>0</v>
      </c>
      <c r="O298" s="294">
        <v>0</v>
      </c>
      <c r="P298" s="294">
        <v>10</v>
      </c>
      <c r="Q298" s="294">
        <v>510</v>
      </c>
      <c r="R298" s="294">
        <v>5</v>
      </c>
      <c r="S298" s="294">
        <v>255</v>
      </c>
      <c r="T298" s="294">
        <v>0</v>
      </c>
      <c r="U298" s="294">
        <v>0</v>
      </c>
      <c r="V298" s="294">
        <v>0</v>
      </c>
      <c r="W298" s="294">
        <v>0</v>
      </c>
      <c r="X298" s="294">
        <v>5</v>
      </c>
      <c r="Y298" s="294">
        <v>255</v>
      </c>
      <c r="Z298" s="294">
        <v>0</v>
      </c>
      <c r="AA298" s="294">
        <v>0</v>
      </c>
      <c r="AB298" s="294">
        <v>0</v>
      </c>
      <c r="AC298" s="294">
        <v>0</v>
      </c>
      <c r="AD298" s="294">
        <v>0</v>
      </c>
      <c r="AE298" s="294">
        <v>0</v>
      </c>
      <c r="AF298" s="294">
        <v>0</v>
      </c>
      <c r="AG298" s="294">
        <v>0</v>
      </c>
      <c r="AH298" s="294">
        <v>0</v>
      </c>
      <c r="AI298" s="294">
        <v>0</v>
      </c>
    </row>
    <row r="299" spans="1:35" ht="66">
      <c r="A299" s="290"/>
      <c r="B299" s="291">
        <v>110.19999999999999</v>
      </c>
      <c r="C299" s="298" t="s">
        <v>294</v>
      </c>
      <c r="D299" s="292"/>
      <c r="E299" s="293">
        <v>5</v>
      </c>
      <c r="F299" s="292" t="s">
        <v>11</v>
      </c>
      <c r="G299" s="294" t="s">
        <v>12</v>
      </c>
      <c r="H299" s="295" t="s">
        <v>13</v>
      </c>
      <c r="I299" s="294" t="s">
        <v>14</v>
      </c>
      <c r="J299" s="294">
        <v>120</v>
      </c>
      <c r="K299" s="1540">
        <v>600</v>
      </c>
      <c r="L299" s="294">
        <v>0</v>
      </c>
      <c r="M299" s="294">
        <v>0</v>
      </c>
      <c r="N299" s="294">
        <v>0</v>
      </c>
      <c r="O299" s="294">
        <v>0</v>
      </c>
      <c r="P299" s="294">
        <v>5</v>
      </c>
      <c r="Q299" s="294">
        <v>600</v>
      </c>
      <c r="R299" s="294">
        <v>0</v>
      </c>
      <c r="S299" s="294">
        <v>0</v>
      </c>
      <c r="T299" s="294">
        <v>0</v>
      </c>
      <c r="U299" s="294">
        <v>0</v>
      </c>
      <c r="V299" s="294">
        <v>0</v>
      </c>
      <c r="W299" s="294">
        <v>0</v>
      </c>
      <c r="X299" s="294">
        <v>0</v>
      </c>
      <c r="Y299" s="294">
        <v>0</v>
      </c>
      <c r="Z299" s="294">
        <v>0</v>
      </c>
      <c r="AA299" s="294">
        <v>0</v>
      </c>
      <c r="AB299" s="294">
        <v>0</v>
      </c>
      <c r="AC299" s="294">
        <v>0</v>
      </c>
      <c r="AD299" s="294">
        <v>0</v>
      </c>
      <c r="AE299" s="294">
        <v>0</v>
      </c>
      <c r="AF299" s="294">
        <v>0</v>
      </c>
      <c r="AG299" s="294">
        <v>0</v>
      </c>
      <c r="AH299" s="294">
        <v>0</v>
      </c>
      <c r="AI299" s="294">
        <v>0</v>
      </c>
    </row>
    <row r="300" spans="1:35" ht="66">
      <c r="A300" s="290"/>
      <c r="B300" s="291">
        <v>28.6</v>
      </c>
      <c r="C300" s="298" t="s">
        <v>295</v>
      </c>
      <c r="D300" s="292"/>
      <c r="E300" s="293">
        <v>56</v>
      </c>
      <c r="F300" s="292" t="s">
        <v>103</v>
      </c>
      <c r="G300" s="294" t="s">
        <v>12</v>
      </c>
      <c r="H300" s="295" t="s">
        <v>13</v>
      </c>
      <c r="I300" s="294" t="s">
        <v>14</v>
      </c>
      <c r="J300" s="294">
        <v>31</v>
      </c>
      <c r="K300" s="1540">
        <v>1736</v>
      </c>
      <c r="L300" s="294">
        <v>0</v>
      </c>
      <c r="M300" s="294">
        <v>0</v>
      </c>
      <c r="N300" s="294">
        <v>12</v>
      </c>
      <c r="O300" s="294">
        <v>372</v>
      </c>
      <c r="P300" s="294">
        <v>24</v>
      </c>
      <c r="Q300" s="294">
        <v>744</v>
      </c>
      <c r="R300" s="294">
        <v>8</v>
      </c>
      <c r="S300" s="294">
        <v>248</v>
      </c>
      <c r="T300" s="294">
        <v>0</v>
      </c>
      <c r="U300" s="294">
        <v>0</v>
      </c>
      <c r="V300" s="294">
        <v>0</v>
      </c>
      <c r="W300" s="294">
        <v>0</v>
      </c>
      <c r="X300" s="294">
        <v>8</v>
      </c>
      <c r="Y300" s="294">
        <v>248</v>
      </c>
      <c r="Z300" s="294">
        <v>0</v>
      </c>
      <c r="AA300" s="294">
        <v>0</v>
      </c>
      <c r="AB300" s="294">
        <v>0</v>
      </c>
      <c r="AC300" s="294">
        <v>0</v>
      </c>
      <c r="AD300" s="294">
        <v>4</v>
      </c>
      <c r="AE300" s="294">
        <v>124</v>
      </c>
      <c r="AF300" s="294">
        <v>0</v>
      </c>
      <c r="AG300" s="294">
        <v>0</v>
      </c>
      <c r="AH300" s="294">
        <v>0</v>
      </c>
      <c r="AI300" s="294">
        <v>0</v>
      </c>
    </row>
    <row r="301" spans="1:35" ht="123.75">
      <c r="A301" s="290"/>
      <c r="B301" s="1384"/>
      <c r="C301" s="93" t="s">
        <v>2247</v>
      </c>
      <c r="D301" s="14"/>
      <c r="E301" s="1313">
        <v>150</v>
      </c>
      <c r="F301" s="14" t="s">
        <v>11</v>
      </c>
      <c r="G301" s="14" t="s">
        <v>12</v>
      </c>
      <c r="H301" s="14" t="s">
        <v>13</v>
      </c>
      <c r="I301" s="14" t="s">
        <v>14</v>
      </c>
      <c r="J301" s="14">
        <v>345.6</v>
      </c>
      <c r="K301" s="194">
        <v>51840</v>
      </c>
      <c r="L301" s="14">
        <v>0</v>
      </c>
      <c r="M301" s="14">
        <v>0</v>
      </c>
      <c r="N301" s="14">
        <v>0</v>
      </c>
      <c r="O301" s="14">
        <v>0</v>
      </c>
      <c r="P301" s="14">
        <v>0</v>
      </c>
      <c r="Q301" s="14">
        <v>0</v>
      </c>
      <c r="R301" s="14">
        <v>50</v>
      </c>
      <c r="S301" s="14">
        <v>17280</v>
      </c>
      <c r="T301" s="14">
        <v>0</v>
      </c>
      <c r="U301" s="14">
        <v>0</v>
      </c>
      <c r="V301" s="14">
        <v>0</v>
      </c>
      <c r="W301" s="14">
        <v>0</v>
      </c>
      <c r="X301" s="14">
        <v>50</v>
      </c>
      <c r="Y301" s="14">
        <v>17280</v>
      </c>
      <c r="Z301" s="14">
        <v>0</v>
      </c>
      <c r="AA301" s="14">
        <v>0</v>
      </c>
      <c r="AB301" s="14">
        <v>0</v>
      </c>
      <c r="AC301" s="14">
        <v>0</v>
      </c>
      <c r="AD301" s="14">
        <v>50</v>
      </c>
      <c r="AE301" s="14">
        <v>17280</v>
      </c>
      <c r="AF301" s="14">
        <v>0</v>
      </c>
      <c r="AG301" s="14">
        <v>0</v>
      </c>
      <c r="AH301" s="14">
        <v>0</v>
      </c>
      <c r="AI301" s="14">
        <v>0</v>
      </c>
    </row>
    <row r="302" spans="1:35" ht="66">
      <c r="A302" s="290"/>
      <c r="B302" s="1150">
        <v>32.5032</v>
      </c>
      <c r="C302" s="298" t="s">
        <v>296</v>
      </c>
      <c r="D302" s="303"/>
      <c r="E302" s="293">
        <v>15</v>
      </c>
      <c r="F302" s="292" t="s">
        <v>11</v>
      </c>
      <c r="G302" s="294" t="s">
        <v>12</v>
      </c>
      <c r="H302" s="295" t="s">
        <v>13</v>
      </c>
      <c r="I302" s="294" t="s">
        <v>14</v>
      </c>
      <c r="J302" s="294">
        <v>35</v>
      </c>
      <c r="K302" s="1540">
        <v>525</v>
      </c>
      <c r="L302" s="294">
        <v>0</v>
      </c>
      <c r="M302" s="294">
        <v>0</v>
      </c>
      <c r="N302" s="294">
        <v>0</v>
      </c>
      <c r="O302" s="294">
        <v>0</v>
      </c>
      <c r="P302" s="294">
        <v>5</v>
      </c>
      <c r="Q302" s="294">
        <v>175</v>
      </c>
      <c r="R302" s="294">
        <v>10</v>
      </c>
      <c r="S302" s="294">
        <v>350</v>
      </c>
      <c r="T302" s="294">
        <v>0</v>
      </c>
      <c r="U302" s="294">
        <v>0</v>
      </c>
      <c r="V302" s="294">
        <v>0</v>
      </c>
      <c r="W302" s="294">
        <v>0</v>
      </c>
      <c r="X302" s="294">
        <v>0</v>
      </c>
      <c r="Y302" s="294">
        <v>0</v>
      </c>
      <c r="Z302" s="294">
        <v>0</v>
      </c>
      <c r="AA302" s="294">
        <v>0</v>
      </c>
      <c r="AB302" s="294">
        <v>0</v>
      </c>
      <c r="AC302" s="294">
        <v>0</v>
      </c>
      <c r="AD302" s="294">
        <v>0</v>
      </c>
      <c r="AE302" s="294">
        <v>0</v>
      </c>
      <c r="AF302" s="294">
        <v>0</v>
      </c>
      <c r="AG302" s="294">
        <v>0</v>
      </c>
      <c r="AH302" s="294">
        <v>0</v>
      </c>
      <c r="AI302" s="294">
        <v>0</v>
      </c>
    </row>
    <row r="303" spans="1:35" s="319" customFormat="1" ht="66">
      <c r="A303" s="290"/>
      <c r="B303" s="1150">
        <v>101.9988</v>
      </c>
      <c r="C303" s="298" t="s">
        <v>297</v>
      </c>
      <c r="D303" s="303"/>
      <c r="E303" s="293">
        <v>0</v>
      </c>
      <c r="F303" s="292" t="s">
        <v>11</v>
      </c>
      <c r="G303" s="294" t="s">
        <v>12</v>
      </c>
      <c r="H303" s="295" t="s">
        <v>13</v>
      </c>
      <c r="I303" s="294" t="s">
        <v>14</v>
      </c>
      <c r="J303" s="294">
        <v>110</v>
      </c>
      <c r="K303" s="1540">
        <v>0</v>
      </c>
      <c r="L303" s="294">
        <v>0</v>
      </c>
      <c r="M303" s="294">
        <v>0</v>
      </c>
      <c r="N303" s="294">
        <v>0</v>
      </c>
      <c r="O303" s="294">
        <v>0</v>
      </c>
      <c r="P303" s="294">
        <v>0</v>
      </c>
      <c r="Q303" s="294">
        <v>0</v>
      </c>
      <c r="R303" s="294">
        <v>0</v>
      </c>
      <c r="S303" s="294">
        <v>0</v>
      </c>
      <c r="T303" s="294">
        <v>0</v>
      </c>
      <c r="U303" s="294">
        <v>0</v>
      </c>
      <c r="V303" s="294">
        <v>0</v>
      </c>
      <c r="W303" s="294">
        <v>0</v>
      </c>
      <c r="X303" s="294">
        <v>0</v>
      </c>
      <c r="Y303" s="294">
        <v>0</v>
      </c>
      <c r="Z303" s="294">
        <v>0</v>
      </c>
      <c r="AA303" s="294">
        <v>0</v>
      </c>
      <c r="AB303" s="294">
        <v>0</v>
      </c>
      <c r="AC303" s="294">
        <v>0</v>
      </c>
      <c r="AD303" s="294">
        <v>0</v>
      </c>
      <c r="AE303" s="294">
        <v>0</v>
      </c>
      <c r="AF303" s="294">
        <v>0</v>
      </c>
      <c r="AG303" s="294">
        <v>0</v>
      </c>
      <c r="AH303" s="294">
        <v>0</v>
      </c>
      <c r="AI303" s="294">
        <v>0</v>
      </c>
    </row>
    <row r="304" spans="1:35" ht="66">
      <c r="A304" s="290"/>
      <c r="B304" s="1150">
        <v>22.712799999999998</v>
      </c>
      <c r="C304" s="298" t="s">
        <v>298</v>
      </c>
      <c r="D304" s="303"/>
      <c r="E304" s="293">
        <v>25</v>
      </c>
      <c r="F304" s="292" t="s">
        <v>11</v>
      </c>
      <c r="G304" s="294" t="s">
        <v>12</v>
      </c>
      <c r="H304" s="295" t="s">
        <v>13</v>
      </c>
      <c r="I304" s="294" t="s">
        <v>14</v>
      </c>
      <c r="J304" s="294">
        <v>25</v>
      </c>
      <c r="K304" s="1540">
        <v>625</v>
      </c>
      <c r="L304" s="294">
        <v>0</v>
      </c>
      <c r="M304" s="294">
        <v>0</v>
      </c>
      <c r="N304" s="294">
        <v>0</v>
      </c>
      <c r="O304" s="294">
        <v>0</v>
      </c>
      <c r="P304" s="294">
        <v>15</v>
      </c>
      <c r="Q304" s="294">
        <v>375</v>
      </c>
      <c r="R304" s="294">
        <v>10</v>
      </c>
      <c r="S304" s="294">
        <v>250</v>
      </c>
      <c r="T304" s="294">
        <v>0</v>
      </c>
      <c r="U304" s="294">
        <v>0</v>
      </c>
      <c r="V304" s="294">
        <v>0</v>
      </c>
      <c r="W304" s="294">
        <v>0</v>
      </c>
      <c r="X304" s="294">
        <v>0</v>
      </c>
      <c r="Y304" s="294">
        <v>0</v>
      </c>
      <c r="Z304" s="294">
        <v>0</v>
      </c>
      <c r="AA304" s="294">
        <v>0</v>
      </c>
      <c r="AB304" s="294">
        <v>0</v>
      </c>
      <c r="AC304" s="294">
        <v>0</v>
      </c>
      <c r="AD304" s="294">
        <v>0</v>
      </c>
      <c r="AE304" s="294">
        <v>0</v>
      </c>
      <c r="AF304" s="294">
        <v>0</v>
      </c>
      <c r="AG304" s="294">
        <v>0</v>
      </c>
      <c r="AH304" s="294">
        <v>0</v>
      </c>
      <c r="AI304" s="294">
        <v>0</v>
      </c>
    </row>
    <row r="305" spans="1:35" ht="66">
      <c r="A305" s="290"/>
      <c r="B305" s="1150">
        <v>18.53</v>
      </c>
      <c r="C305" s="298" t="s">
        <v>299</v>
      </c>
      <c r="D305" s="303"/>
      <c r="E305" s="293">
        <v>10</v>
      </c>
      <c r="F305" s="292" t="s">
        <v>11</v>
      </c>
      <c r="G305" s="294" t="s">
        <v>12</v>
      </c>
      <c r="H305" s="295" t="s">
        <v>13</v>
      </c>
      <c r="I305" s="294" t="s">
        <v>14</v>
      </c>
      <c r="J305" s="294">
        <v>20</v>
      </c>
      <c r="K305" s="1540">
        <v>200</v>
      </c>
      <c r="L305" s="294">
        <v>0</v>
      </c>
      <c r="M305" s="294">
        <v>0</v>
      </c>
      <c r="N305" s="294">
        <v>0</v>
      </c>
      <c r="O305" s="294">
        <v>0</v>
      </c>
      <c r="P305" s="294">
        <v>10</v>
      </c>
      <c r="Q305" s="294">
        <v>200</v>
      </c>
      <c r="R305" s="294">
        <v>0</v>
      </c>
      <c r="S305" s="294">
        <v>0</v>
      </c>
      <c r="T305" s="294">
        <v>0</v>
      </c>
      <c r="U305" s="294">
        <v>0</v>
      </c>
      <c r="V305" s="294">
        <v>0</v>
      </c>
      <c r="W305" s="294">
        <v>0</v>
      </c>
      <c r="X305" s="294">
        <v>0</v>
      </c>
      <c r="Y305" s="294">
        <v>0</v>
      </c>
      <c r="Z305" s="294">
        <v>0</v>
      </c>
      <c r="AA305" s="294">
        <v>0</v>
      </c>
      <c r="AB305" s="294">
        <v>0</v>
      </c>
      <c r="AC305" s="294">
        <v>0</v>
      </c>
      <c r="AD305" s="294">
        <v>0</v>
      </c>
      <c r="AE305" s="294">
        <v>0</v>
      </c>
      <c r="AF305" s="294">
        <v>0</v>
      </c>
      <c r="AG305" s="294">
        <v>0</v>
      </c>
      <c r="AH305" s="294">
        <v>0</v>
      </c>
      <c r="AI305" s="294">
        <v>0</v>
      </c>
    </row>
    <row r="306" spans="1:35" ht="66">
      <c r="A306" s="290"/>
      <c r="B306" s="1150">
        <v>290</v>
      </c>
      <c r="C306" s="1385" t="s">
        <v>300</v>
      </c>
      <c r="D306" s="303"/>
      <c r="E306" s="293">
        <v>96</v>
      </c>
      <c r="F306" s="292" t="s">
        <v>281</v>
      </c>
      <c r="G306" s="294" t="s">
        <v>12</v>
      </c>
      <c r="H306" s="295" t="s">
        <v>13</v>
      </c>
      <c r="I306" s="294" t="s">
        <v>14</v>
      </c>
      <c r="J306" s="294">
        <v>314</v>
      </c>
      <c r="K306" s="1540">
        <v>30144</v>
      </c>
      <c r="L306" s="294">
        <v>0</v>
      </c>
      <c r="M306" s="294">
        <v>0</v>
      </c>
      <c r="N306" s="294">
        <v>15</v>
      </c>
      <c r="O306" s="294">
        <v>4710</v>
      </c>
      <c r="P306" s="294">
        <v>36</v>
      </c>
      <c r="Q306" s="294">
        <v>11304</v>
      </c>
      <c r="R306" s="294">
        <v>39</v>
      </c>
      <c r="S306" s="294">
        <v>12246</v>
      </c>
      <c r="T306" s="294">
        <v>0</v>
      </c>
      <c r="U306" s="294">
        <v>0</v>
      </c>
      <c r="V306" s="294">
        <v>0</v>
      </c>
      <c r="W306" s="294">
        <v>0</v>
      </c>
      <c r="X306" s="294">
        <v>3</v>
      </c>
      <c r="Y306" s="294">
        <v>942</v>
      </c>
      <c r="Z306" s="294">
        <v>0</v>
      </c>
      <c r="AA306" s="294">
        <v>0</v>
      </c>
      <c r="AB306" s="294">
        <v>0</v>
      </c>
      <c r="AC306" s="294">
        <v>0</v>
      </c>
      <c r="AD306" s="294">
        <v>3</v>
      </c>
      <c r="AE306" s="294">
        <v>942</v>
      </c>
      <c r="AF306" s="294">
        <v>0</v>
      </c>
      <c r="AG306" s="294">
        <v>0</v>
      </c>
      <c r="AH306" s="294">
        <v>0</v>
      </c>
      <c r="AI306" s="294">
        <v>0</v>
      </c>
    </row>
    <row r="307" spans="1:35" ht="66">
      <c r="A307" s="290"/>
      <c r="B307" s="1150">
        <v>25.84</v>
      </c>
      <c r="C307" s="298" t="s">
        <v>301</v>
      </c>
      <c r="D307" s="303"/>
      <c r="E307" s="293">
        <v>135</v>
      </c>
      <c r="F307" s="292" t="s">
        <v>11</v>
      </c>
      <c r="G307" s="294" t="s">
        <v>12</v>
      </c>
      <c r="H307" s="295" t="s">
        <v>13</v>
      </c>
      <c r="I307" s="294" t="s">
        <v>14</v>
      </c>
      <c r="J307" s="294">
        <v>38</v>
      </c>
      <c r="K307" s="1540">
        <v>5130</v>
      </c>
      <c r="L307" s="294">
        <v>0</v>
      </c>
      <c r="M307" s="294">
        <v>0</v>
      </c>
      <c r="N307" s="294">
        <v>0</v>
      </c>
      <c r="O307" s="294">
        <v>0</v>
      </c>
      <c r="P307" s="294">
        <v>15</v>
      </c>
      <c r="Q307" s="294">
        <v>570</v>
      </c>
      <c r="R307" s="294">
        <v>120</v>
      </c>
      <c r="S307" s="294">
        <v>4560</v>
      </c>
      <c r="T307" s="294">
        <v>0</v>
      </c>
      <c r="U307" s="294">
        <v>0</v>
      </c>
      <c r="V307" s="294">
        <v>0</v>
      </c>
      <c r="W307" s="294">
        <v>0</v>
      </c>
      <c r="X307" s="294">
        <v>0</v>
      </c>
      <c r="Y307" s="294">
        <v>0</v>
      </c>
      <c r="Z307" s="294">
        <v>0</v>
      </c>
      <c r="AA307" s="294">
        <v>0</v>
      </c>
      <c r="AB307" s="294">
        <v>0</v>
      </c>
      <c r="AC307" s="294">
        <v>0</v>
      </c>
      <c r="AD307" s="294">
        <v>0</v>
      </c>
      <c r="AE307" s="294">
        <v>0</v>
      </c>
      <c r="AF307" s="294">
        <v>0</v>
      </c>
      <c r="AG307" s="294">
        <v>0</v>
      </c>
      <c r="AH307" s="294">
        <v>0</v>
      </c>
      <c r="AI307" s="294">
        <v>0</v>
      </c>
    </row>
    <row r="308" spans="1:35" ht="66">
      <c r="A308" s="290"/>
      <c r="B308" s="1150">
        <v>8.0039999999999996</v>
      </c>
      <c r="C308" s="298" t="s">
        <v>302</v>
      </c>
      <c r="D308" s="303"/>
      <c r="E308" s="293">
        <v>15</v>
      </c>
      <c r="F308" s="292" t="s">
        <v>11</v>
      </c>
      <c r="G308" s="294" t="s">
        <v>12</v>
      </c>
      <c r="H308" s="295" t="s">
        <v>13</v>
      </c>
      <c r="I308" s="294" t="s">
        <v>14</v>
      </c>
      <c r="J308" s="294">
        <v>9</v>
      </c>
      <c r="K308" s="1540">
        <v>135</v>
      </c>
      <c r="L308" s="294">
        <v>0</v>
      </c>
      <c r="M308" s="294">
        <v>0</v>
      </c>
      <c r="N308" s="294">
        <v>0</v>
      </c>
      <c r="O308" s="294">
        <v>0</v>
      </c>
      <c r="P308" s="294">
        <v>15</v>
      </c>
      <c r="Q308" s="294">
        <v>135</v>
      </c>
      <c r="R308" s="294">
        <v>0</v>
      </c>
      <c r="S308" s="294">
        <v>0</v>
      </c>
      <c r="T308" s="294">
        <v>0</v>
      </c>
      <c r="U308" s="294">
        <v>0</v>
      </c>
      <c r="V308" s="294">
        <v>0</v>
      </c>
      <c r="W308" s="294">
        <v>0</v>
      </c>
      <c r="X308" s="294">
        <v>0</v>
      </c>
      <c r="Y308" s="294">
        <v>0</v>
      </c>
      <c r="Z308" s="294">
        <v>0</v>
      </c>
      <c r="AA308" s="294">
        <v>0</v>
      </c>
      <c r="AB308" s="294">
        <v>0</v>
      </c>
      <c r="AC308" s="294">
        <v>0</v>
      </c>
      <c r="AD308" s="294">
        <v>0</v>
      </c>
      <c r="AE308" s="294">
        <v>0</v>
      </c>
      <c r="AF308" s="294">
        <v>0</v>
      </c>
      <c r="AG308" s="294">
        <v>0</v>
      </c>
      <c r="AH308" s="294">
        <v>0</v>
      </c>
      <c r="AI308" s="294">
        <v>0</v>
      </c>
    </row>
    <row r="309" spans="1:35" ht="66">
      <c r="A309" s="290"/>
      <c r="B309" s="1150">
        <v>225.48079999999999</v>
      </c>
      <c r="C309" s="298" t="s">
        <v>303</v>
      </c>
      <c r="D309" s="303"/>
      <c r="E309" s="293">
        <v>10</v>
      </c>
      <c r="F309" s="292" t="s">
        <v>11</v>
      </c>
      <c r="G309" s="294" t="s">
        <v>12</v>
      </c>
      <c r="H309" s="295" t="s">
        <v>13</v>
      </c>
      <c r="I309" s="294" t="s">
        <v>14</v>
      </c>
      <c r="J309" s="294">
        <v>244</v>
      </c>
      <c r="K309" s="1540">
        <v>2440</v>
      </c>
      <c r="L309" s="294">
        <v>0</v>
      </c>
      <c r="M309" s="294">
        <v>0</v>
      </c>
      <c r="N309" s="294">
        <v>0</v>
      </c>
      <c r="O309" s="294">
        <v>0</v>
      </c>
      <c r="P309" s="294">
        <v>0</v>
      </c>
      <c r="Q309" s="294">
        <v>0</v>
      </c>
      <c r="R309" s="294">
        <v>10</v>
      </c>
      <c r="S309" s="294">
        <v>2440</v>
      </c>
      <c r="T309" s="294">
        <v>0</v>
      </c>
      <c r="U309" s="294">
        <v>0</v>
      </c>
      <c r="V309" s="294">
        <v>0</v>
      </c>
      <c r="W309" s="294">
        <v>0</v>
      </c>
      <c r="X309" s="294">
        <v>0</v>
      </c>
      <c r="Y309" s="294">
        <v>0</v>
      </c>
      <c r="Z309" s="294">
        <v>0</v>
      </c>
      <c r="AA309" s="294">
        <v>0</v>
      </c>
      <c r="AB309" s="294">
        <v>0</v>
      </c>
      <c r="AC309" s="294">
        <v>0</v>
      </c>
      <c r="AD309" s="294">
        <v>0</v>
      </c>
      <c r="AE309" s="294">
        <v>0</v>
      </c>
      <c r="AF309" s="294">
        <v>0</v>
      </c>
      <c r="AG309" s="294">
        <v>0</v>
      </c>
      <c r="AH309" s="294">
        <v>0</v>
      </c>
      <c r="AI309" s="294">
        <v>0</v>
      </c>
    </row>
    <row r="310" spans="1:35" ht="66">
      <c r="A310" s="290"/>
      <c r="B310" s="1150">
        <v>50.877599999999994</v>
      </c>
      <c r="C310" s="298" t="s">
        <v>304</v>
      </c>
      <c r="D310" s="303"/>
      <c r="E310" s="293">
        <v>0</v>
      </c>
      <c r="F310" s="292" t="s">
        <v>11</v>
      </c>
      <c r="G310" s="294" t="s">
        <v>12</v>
      </c>
      <c r="H310" s="295" t="s">
        <v>13</v>
      </c>
      <c r="I310" s="294" t="s">
        <v>14</v>
      </c>
      <c r="J310" s="294">
        <v>55</v>
      </c>
      <c r="K310" s="1540">
        <v>0</v>
      </c>
      <c r="L310" s="294">
        <v>0</v>
      </c>
      <c r="M310" s="294">
        <v>0</v>
      </c>
      <c r="N310" s="294">
        <v>0</v>
      </c>
      <c r="O310" s="294">
        <v>0</v>
      </c>
      <c r="P310" s="294">
        <v>0</v>
      </c>
      <c r="Q310" s="294">
        <v>0</v>
      </c>
      <c r="R310" s="294">
        <v>0</v>
      </c>
      <c r="S310" s="294">
        <v>0</v>
      </c>
      <c r="T310" s="294">
        <v>0</v>
      </c>
      <c r="U310" s="294">
        <v>0</v>
      </c>
      <c r="V310" s="294">
        <v>0</v>
      </c>
      <c r="W310" s="294">
        <v>0</v>
      </c>
      <c r="X310" s="294">
        <v>0</v>
      </c>
      <c r="Y310" s="294">
        <v>0</v>
      </c>
      <c r="Z310" s="294">
        <v>0</v>
      </c>
      <c r="AA310" s="294">
        <v>0</v>
      </c>
      <c r="AB310" s="294">
        <v>0</v>
      </c>
      <c r="AC310" s="294">
        <v>0</v>
      </c>
      <c r="AD310" s="294">
        <v>0</v>
      </c>
      <c r="AE310" s="294">
        <v>0</v>
      </c>
      <c r="AF310" s="294">
        <v>0</v>
      </c>
      <c r="AG310" s="294">
        <v>0</v>
      </c>
      <c r="AH310" s="294">
        <v>0</v>
      </c>
      <c r="AI310" s="294">
        <v>0</v>
      </c>
    </row>
    <row r="311" spans="1:35" ht="123.75">
      <c r="A311" s="1386"/>
      <c r="B311" s="1387">
        <v>76.096249999999998</v>
      </c>
      <c r="C311" s="1388" t="s">
        <v>1160</v>
      </c>
      <c r="D311" s="1389"/>
      <c r="E311" s="1390">
        <v>10</v>
      </c>
      <c r="F311" s="292" t="s">
        <v>260</v>
      </c>
      <c r="G311" s="1146" t="s">
        <v>12</v>
      </c>
      <c r="H311" s="1146" t="s">
        <v>13</v>
      </c>
      <c r="I311" s="1146" t="s">
        <v>14</v>
      </c>
      <c r="J311" s="1146">
        <v>83</v>
      </c>
      <c r="K311" s="1543">
        <v>830</v>
      </c>
      <c r="L311" s="1146">
        <v>0</v>
      </c>
      <c r="M311" s="1146">
        <v>0</v>
      </c>
      <c r="N311" s="1146">
        <v>0</v>
      </c>
      <c r="O311" s="1146">
        <v>0</v>
      </c>
      <c r="P311" s="1146">
        <v>0</v>
      </c>
      <c r="Q311" s="1146">
        <v>0</v>
      </c>
      <c r="R311" s="1146">
        <v>4</v>
      </c>
      <c r="S311" s="1146">
        <v>332</v>
      </c>
      <c r="T311" s="1146">
        <v>0</v>
      </c>
      <c r="U311" s="1146">
        <v>0</v>
      </c>
      <c r="V311" s="1146">
        <v>0</v>
      </c>
      <c r="W311" s="1146">
        <v>0</v>
      </c>
      <c r="X311" s="1146">
        <v>4</v>
      </c>
      <c r="Y311" s="1146">
        <v>332</v>
      </c>
      <c r="Z311" s="1146">
        <v>0</v>
      </c>
      <c r="AA311" s="1146">
        <v>0</v>
      </c>
      <c r="AB311" s="1146">
        <v>0</v>
      </c>
      <c r="AC311" s="1146">
        <v>0</v>
      </c>
      <c r="AD311" s="1146">
        <v>2</v>
      </c>
      <c r="AE311" s="1146">
        <v>166</v>
      </c>
      <c r="AF311" s="1146">
        <v>0</v>
      </c>
      <c r="AG311" s="1146">
        <v>0</v>
      </c>
      <c r="AH311" s="1146">
        <v>0</v>
      </c>
      <c r="AI311" s="1146">
        <v>0</v>
      </c>
    </row>
    <row r="312" spans="1:35" ht="66">
      <c r="A312" s="290"/>
      <c r="B312" s="1150">
        <v>934.95999999999992</v>
      </c>
      <c r="C312" s="1381" t="s">
        <v>305</v>
      </c>
      <c r="D312" s="303"/>
      <c r="E312" s="293">
        <v>2</v>
      </c>
      <c r="F312" s="292" t="s">
        <v>306</v>
      </c>
      <c r="G312" s="294" t="s">
        <v>12</v>
      </c>
      <c r="H312" s="295" t="s">
        <v>13</v>
      </c>
      <c r="I312" s="294" t="s">
        <v>14</v>
      </c>
      <c r="J312" s="294">
        <v>1010</v>
      </c>
      <c r="K312" s="1540">
        <v>2020</v>
      </c>
      <c r="L312" s="294">
        <v>0</v>
      </c>
      <c r="M312" s="294">
        <v>0</v>
      </c>
      <c r="N312" s="294">
        <v>0</v>
      </c>
      <c r="O312" s="294">
        <v>0</v>
      </c>
      <c r="P312" s="294">
        <v>0</v>
      </c>
      <c r="Q312" s="294">
        <v>0</v>
      </c>
      <c r="R312" s="294">
        <v>2</v>
      </c>
      <c r="S312" s="294">
        <v>2020</v>
      </c>
      <c r="T312" s="294">
        <v>0</v>
      </c>
      <c r="U312" s="294">
        <v>0</v>
      </c>
      <c r="V312" s="294">
        <v>0</v>
      </c>
      <c r="W312" s="294">
        <v>0</v>
      </c>
      <c r="X312" s="294">
        <v>0</v>
      </c>
      <c r="Y312" s="294">
        <v>0</v>
      </c>
      <c r="Z312" s="294">
        <v>0</v>
      </c>
      <c r="AA312" s="294">
        <v>0</v>
      </c>
      <c r="AB312" s="294">
        <v>0</v>
      </c>
      <c r="AC312" s="294">
        <v>0</v>
      </c>
      <c r="AD312" s="294">
        <v>0</v>
      </c>
      <c r="AE312" s="294">
        <v>0</v>
      </c>
      <c r="AF312" s="294">
        <v>0</v>
      </c>
      <c r="AG312" s="294">
        <v>0</v>
      </c>
      <c r="AH312" s="294">
        <v>0</v>
      </c>
      <c r="AI312" s="294">
        <v>0</v>
      </c>
    </row>
    <row r="313" spans="1:35" ht="66">
      <c r="A313" s="290"/>
      <c r="B313" s="1150">
        <v>97.49799999999999</v>
      </c>
      <c r="C313" s="1381" t="s">
        <v>307</v>
      </c>
      <c r="D313" s="303"/>
      <c r="E313" s="293">
        <v>0</v>
      </c>
      <c r="F313" s="292" t="s">
        <v>11</v>
      </c>
      <c r="G313" s="294" t="s">
        <v>12</v>
      </c>
      <c r="H313" s="295" t="s">
        <v>13</v>
      </c>
      <c r="I313" s="294" t="s">
        <v>14</v>
      </c>
      <c r="J313" s="294">
        <v>106</v>
      </c>
      <c r="K313" s="1540">
        <v>0</v>
      </c>
      <c r="L313" s="294">
        <v>0</v>
      </c>
      <c r="M313" s="294">
        <v>0</v>
      </c>
      <c r="N313" s="294">
        <v>0</v>
      </c>
      <c r="O313" s="294">
        <v>0</v>
      </c>
      <c r="P313" s="294">
        <v>0</v>
      </c>
      <c r="Q313" s="294">
        <v>0</v>
      </c>
      <c r="R313" s="294">
        <v>0</v>
      </c>
      <c r="S313" s="294">
        <v>0</v>
      </c>
      <c r="T313" s="294">
        <v>0</v>
      </c>
      <c r="U313" s="294">
        <v>0</v>
      </c>
      <c r="V313" s="294">
        <v>0</v>
      </c>
      <c r="W313" s="294">
        <v>0</v>
      </c>
      <c r="X313" s="294">
        <v>0</v>
      </c>
      <c r="Y313" s="294">
        <v>0</v>
      </c>
      <c r="Z313" s="294">
        <v>0</v>
      </c>
      <c r="AA313" s="294">
        <v>0</v>
      </c>
      <c r="AB313" s="294">
        <v>0</v>
      </c>
      <c r="AC313" s="294">
        <v>0</v>
      </c>
      <c r="AD313" s="294">
        <v>0</v>
      </c>
      <c r="AE313" s="294">
        <v>0</v>
      </c>
      <c r="AF313" s="294">
        <v>0</v>
      </c>
      <c r="AG313" s="294">
        <v>0</v>
      </c>
      <c r="AH313" s="294">
        <v>0</v>
      </c>
      <c r="AI313" s="294">
        <v>0</v>
      </c>
    </row>
    <row r="314" spans="1:35" ht="66">
      <c r="A314" s="290" t="s">
        <v>91</v>
      </c>
      <c r="B314" s="1150">
        <v>32.131999999999998</v>
      </c>
      <c r="C314" s="1385" t="s">
        <v>308</v>
      </c>
      <c r="D314" s="303"/>
      <c r="E314" s="293">
        <v>150</v>
      </c>
      <c r="F314" s="292" t="s">
        <v>164</v>
      </c>
      <c r="G314" s="294" t="s">
        <v>12</v>
      </c>
      <c r="H314" s="295" t="s">
        <v>13</v>
      </c>
      <c r="I314" s="294" t="s">
        <v>14</v>
      </c>
      <c r="J314" s="294">
        <v>35</v>
      </c>
      <c r="K314" s="1540">
        <v>5250</v>
      </c>
      <c r="L314" s="294">
        <v>0</v>
      </c>
      <c r="M314" s="294">
        <v>0</v>
      </c>
      <c r="N314" s="294">
        <v>60</v>
      </c>
      <c r="O314" s="294">
        <v>2100</v>
      </c>
      <c r="P314" s="294">
        <v>0</v>
      </c>
      <c r="Q314" s="294">
        <v>0</v>
      </c>
      <c r="R314" s="294">
        <v>30</v>
      </c>
      <c r="S314" s="294">
        <v>1050</v>
      </c>
      <c r="T314" s="294">
        <v>0</v>
      </c>
      <c r="U314" s="294">
        <v>0</v>
      </c>
      <c r="V314" s="294">
        <v>0</v>
      </c>
      <c r="W314" s="294">
        <v>0</v>
      </c>
      <c r="X314" s="294">
        <v>30</v>
      </c>
      <c r="Y314" s="294">
        <v>1050</v>
      </c>
      <c r="Z314" s="294">
        <v>0</v>
      </c>
      <c r="AA314" s="294">
        <v>0</v>
      </c>
      <c r="AB314" s="294">
        <v>0</v>
      </c>
      <c r="AC314" s="294">
        <v>0</v>
      </c>
      <c r="AD314" s="294">
        <v>30</v>
      </c>
      <c r="AE314" s="294">
        <v>1050</v>
      </c>
      <c r="AF314" s="294">
        <v>0</v>
      </c>
      <c r="AG314" s="294">
        <v>0</v>
      </c>
      <c r="AH314" s="294">
        <v>0</v>
      </c>
      <c r="AI314" s="294">
        <v>0</v>
      </c>
    </row>
    <row r="315" spans="1:35" ht="66">
      <c r="A315" s="290" t="s">
        <v>24</v>
      </c>
      <c r="B315" s="1150">
        <v>32.131999999999998</v>
      </c>
      <c r="C315" s="1381" t="s">
        <v>309</v>
      </c>
      <c r="D315" s="303"/>
      <c r="E315" s="293">
        <v>0</v>
      </c>
      <c r="F315" s="292" t="s">
        <v>11</v>
      </c>
      <c r="G315" s="294" t="s">
        <v>12</v>
      </c>
      <c r="H315" s="295" t="s">
        <v>13</v>
      </c>
      <c r="I315" s="294" t="s">
        <v>14</v>
      </c>
      <c r="J315" s="294">
        <v>35</v>
      </c>
      <c r="K315" s="1540">
        <v>0</v>
      </c>
      <c r="L315" s="294">
        <v>0</v>
      </c>
      <c r="M315" s="294">
        <v>0</v>
      </c>
      <c r="N315" s="294">
        <v>0</v>
      </c>
      <c r="O315" s="294">
        <v>0</v>
      </c>
      <c r="P315" s="294">
        <v>0</v>
      </c>
      <c r="Q315" s="294">
        <v>0</v>
      </c>
      <c r="R315" s="294">
        <v>0</v>
      </c>
      <c r="S315" s="294">
        <v>0</v>
      </c>
      <c r="T315" s="294">
        <v>0</v>
      </c>
      <c r="U315" s="294">
        <v>0</v>
      </c>
      <c r="V315" s="294">
        <v>0</v>
      </c>
      <c r="W315" s="294">
        <v>0</v>
      </c>
      <c r="X315" s="294">
        <v>0</v>
      </c>
      <c r="Y315" s="294">
        <v>0</v>
      </c>
      <c r="Z315" s="294">
        <v>0</v>
      </c>
      <c r="AA315" s="294">
        <v>0</v>
      </c>
      <c r="AB315" s="294">
        <v>0</v>
      </c>
      <c r="AC315" s="294">
        <v>0</v>
      </c>
      <c r="AD315" s="294">
        <v>0</v>
      </c>
      <c r="AE315" s="294">
        <v>0</v>
      </c>
      <c r="AF315" s="294">
        <v>0</v>
      </c>
      <c r="AG315" s="294">
        <v>0</v>
      </c>
      <c r="AH315" s="294">
        <v>0</v>
      </c>
      <c r="AI315" s="294">
        <v>0</v>
      </c>
    </row>
    <row r="316" spans="1:35" ht="66">
      <c r="A316" s="290"/>
      <c r="B316" s="1150">
        <v>382</v>
      </c>
      <c r="C316" s="298" t="s">
        <v>310</v>
      </c>
      <c r="D316" s="303"/>
      <c r="E316" s="293">
        <v>0</v>
      </c>
      <c r="F316" s="292" t="s">
        <v>281</v>
      </c>
      <c r="G316" s="294" t="s">
        <v>12</v>
      </c>
      <c r="H316" s="295" t="s">
        <v>13</v>
      </c>
      <c r="I316" s="294" t="s">
        <v>14</v>
      </c>
      <c r="J316" s="294">
        <v>413</v>
      </c>
      <c r="K316" s="1540">
        <v>0</v>
      </c>
      <c r="L316" s="294">
        <v>0</v>
      </c>
      <c r="M316" s="294">
        <v>0</v>
      </c>
      <c r="N316" s="294">
        <v>0</v>
      </c>
      <c r="O316" s="294">
        <v>0</v>
      </c>
      <c r="P316" s="294">
        <v>0</v>
      </c>
      <c r="Q316" s="294">
        <v>0</v>
      </c>
      <c r="R316" s="294">
        <v>0</v>
      </c>
      <c r="S316" s="294">
        <v>0</v>
      </c>
      <c r="T316" s="294">
        <v>0</v>
      </c>
      <c r="U316" s="294">
        <v>0</v>
      </c>
      <c r="V316" s="294">
        <v>0</v>
      </c>
      <c r="W316" s="294">
        <v>0</v>
      </c>
      <c r="X316" s="294">
        <v>0</v>
      </c>
      <c r="Y316" s="294">
        <v>0</v>
      </c>
      <c r="Z316" s="294">
        <v>0</v>
      </c>
      <c r="AA316" s="294">
        <v>0</v>
      </c>
      <c r="AB316" s="294">
        <v>0</v>
      </c>
      <c r="AC316" s="294">
        <v>0</v>
      </c>
      <c r="AD316" s="294">
        <v>0</v>
      </c>
      <c r="AE316" s="294">
        <v>0</v>
      </c>
      <c r="AF316" s="294">
        <v>0</v>
      </c>
      <c r="AG316" s="294">
        <v>0</v>
      </c>
      <c r="AH316" s="294">
        <v>0</v>
      </c>
      <c r="AI316" s="294">
        <v>0</v>
      </c>
    </row>
    <row r="317" spans="1:35" ht="66">
      <c r="A317" s="290"/>
      <c r="B317" s="1150">
        <v>53.000399999999992</v>
      </c>
      <c r="C317" s="298" t="s">
        <v>311</v>
      </c>
      <c r="D317" s="303"/>
      <c r="E317" s="293">
        <v>65</v>
      </c>
      <c r="F317" s="292" t="s">
        <v>260</v>
      </c>
      <c r="G317" s="294" t="s">
        <v>12</v>
      </c>
      <c r="H317" s="295" t="s">
        <v>13</v>
      </c>
      <c r="I317" s="294" t="s">
        <v>14</v>
      </c>
      <c r="J317" s="294">
        <v>58</v>
      </c>
      <c r="K317" s="1540">
        <v>3770</v>
      </c>
      <c r="L317" s="294">
        <v>0</v>
      </c>
      <c r="M317" s="294">
        <v>0</v>
      </c>
      <c r="N317" s="294">
        <v>0</v>
      </c>
      <c r="O317" s="294">
        <v>0</v>
      </c>
      <c r="P317" s="294">
        <v>60</v>
      </c>
      <c r="Q317" s="294">
        <v>3480</v>
      </c>
      <c r="R317" s="294">
        <v>2</v>
      </c>
      <c r="S317" s="294">
        <v>116</v>
      </c>
      <c r="T317" s="294">
        <v>0</v>
      </c>
      <c r="U317" s="294">
        <v>0</v>
      </c>
      <c r="V317" s="294">
        <v>0</v>
      </c>
      <c r="W317" s="294">
        <v>0</v>
      </c>
      <c r="X317" s="294">
        <v>2</v>
      </c>
      <c r="Y317" s="294">
        <v>116</v>
      </c>
      <c r="Z317" s="294">
        <v>0</v>
      </c>
      <c r="AA317" s="294">
        <v>0</v>
      </c>
      <c r="AB317" s="294">
        <v>0</v>
      </c>
      <c r="AC317" s="294">
        <v>0</v>
      </c>
      <c r="AD317" s="294">
        <v>1</v>
      </c>
      <c r="AE317" s="294">
        <v>58</v>
      </c>
      <c r="AF317" s="294">
        <v>0</v>
      </c>
      <c r="AG317" s="294">
        <v>0</v>
      </c>
      <c r="AH317" s="294">
        <v>0</v>
      </c>
      <c r="AI317" s="294">
        <v>0</v>
      </c>
    </row>
    <row r="318" spans="1:35" ht="66">
      <c r="A318" s="290" t="s">
        <v>24</v>
      </c>
      <c r="B318" s="1150">
        <v>1327</v>
      </c>
      <c r="C318" s="1344" t="s">
        <v>312</v>
      </c>
      <c r="D318" s="303"/>
      <c r="E318" s="293">
        <v>18</v>
      </c>
      <c r="F318" s="1152" t="s">
        <v>281</v>
      </c>
      <c r="G318" s="294" t="s">
        <v>12</v>
      </c>
      <c r="H318" s="295" t="s">
        <v>13</v>
      </c>
      <c r="I318" s="294" t="s">
        <v>14</v>
      </c>
      <c r="J318" s="294">
        <v>1434</v>
      </c>
      <c r="K318" s="1540">
        <v>25812</v>
      </c>
      <c r="L318" s="294">
        <v>0</v>
      </c>
      <c r="M318" s="294">
        <v>0</v>
      </c>
      <c r="N318" s="294">
        <v>8</v>
      </c>
      <c r="O318" s="294">
        <v>11472</v>
      </c>
      <c r="P318" s="294">
        <v>10</v>
      </c>
      <c r="Q318" s="294">
        <v>14340</v>
      </c>
      <c r="R318" s="294">
        <v>0</v>
      </c>
      <c r="S318" s="294">
        <v>0</v>
      </c>
      <c r="T318" s="294">
        <v>0</v>
      </c>
      <c r="U318" s="294">
        <v>0</v>
      </c>
      <c r="V318" s="294">
        <v>0</v>
      </c>
      <c r="W318" s="294">
        <v>0</v>
      </c>
      <c r="X318" s="294">
        <v>0</v>
      </c>
      <c r="Y318" s="294">
        <v>0</v>
      </c>
      <c r="Z318" s="294">
        <v>0</v>
      </c>
      <c r="AA318" s="294">
        <v>0</v>
      </c>
      <c r="AB318" s="294">
        <v>0</v>
      </c>
      <c r="AC318" s="294">
        <v>0</v>
      </c>
      <c r="AD318" s="294">
        <v>0</v>
      </c>
      <c r="AE318" s="294">
        <v>0</v>
      </c>
      <c r="AF318" s="294">
        <v>0</v>
      </c>
      <c r="AG318" s="294">
        <v>0</v>
      </c>
      <c r="AH318" s="294">
        <v>0</v>
      </c>
      <c r="AI318" s="294">
        <v>0</v>
      </c>
    </row>
    <row r="319" spans="1:35" ht="66">
      <c r="A319" s="290"/>
      <c r="B319" s="1150">
        <v>53.000399999999992</v>
      </c>
      <c r="C319" s="298" t="s">
        <v>313</v>
      </c>
      <c r="D319" s="303"/>
      <c r="E319" s="293">
        <v>20</v>
      </c>
      <c r="F319" s="1152" t="s">
        <v>11</v>
      </c>
      <c r="G319" s="294" t="s">
        <v>12</v>
      </c>
      <c r="H319" s="295" t="s">
        <v>13</v>
      </c>
      <c r="I319" s="294" t="s">
        <v>14</v>
      </c>
      <c r="J319" s="294">
        <v>58</v>
      </c>
      <c r="K319" s="1540">
        <v>1160</v>
      </c>
      <c r="L319" s="294">
        <v>0</v>
      </c>
      <c r="M319" s="294">
        <v>0</v>
      </c>
      <c r="N319" s="294">
        <v>0</v>
      </c>
      <c r="O319" s="294">
        <v>0</v>
      </c>
      <c r="P319" s="294">
        <v>0</v>
      </c>
      <c r="Q319" s="294">
        <v>0</v>
      </c>
      <c r="R319" s="294">
        <v>20</v>
      </c>
      <c r="S319" s="294">
        <v>1160</v>
      </c>
      <c r="T319" s="294">
        <v>0</v>
      </c>
      <c r="U319" s="294">
        <v>0</v>
      </c>
      <c r="V319" s="294">
        <v>0</v>
      </c>
      <c r="W319" s="294">
        <v>0</v>
      </c>
      <c r="X319" s="294">
        <v>0</v>
      </c>
      <c r="Y319" s="294">
        <v>0</v>
      </c>
      <c r="Z319" s="294">
        <v>0</v>
      </c>
      <c r="AA319" s="294">
        <v>0</v>
      </c>
      <c r="AB319" s="294">
        <v>0</v>
      </c>
      <c r="AC319" s="294">
        <v>0</v>
      </c>
      <c r="AD319" s="294">
        <v>0</v>
      </c>
      <c r="AE319" s="294">
        <v>0</v>
      </c>
      <c r="AF319" s="294">
        <v>0</v>
      </c>
      <c r="AG319" s="294">
        <v>0</v>
      </c>
      <c r="AH319" s="294">
        <v>0</v>
      </c>
      <c r="AI319" s="294">
        <v>0</v>
      </c>
    </row>
    <row r="320" spans="1:35" ht="66">
      <c r="A320" s="290"/>
      <c r="B320" s="1150">
        <v>80.005199999999988</v>
      </c>
      <c r="C320" s="298" t="s">
        <v>314</v>
      </c>
      <c r="D320" s="303"/>
      <c r="E320" s="293">
        <v>15</v>
      </c>
      <c r="F320" s="1152" t="s">
        <v>11</v>
      </c>
      <c r="G320" s="294" t="s">
        <v>12</v>
      </c>
      <c r="H320" s="295" t="s">
        <v>13</v>
      </c>
      <c r="I320" s="294" t="s">
        <v>14</v>
      </c>
      <c r="J320" s="294">
        <v>87</v>
      </c>
      <c r="K320" s="1540">
        <v>1305</v>
      </c>
      <c r="L320" s="294">
        <v>0</v>
      </c>
      <c r="M320" s="294">
        <v>0</v>
      </c>
      <c r="N320" s="294">
        <v>0</v>
      </c>
      <c r="O320" s="294">
        <v>0</v>
      </c>
      <c r="P320" s="294">
        <v>5</v>
      </c>
      <c r="Q320" s="294">
        <v>435</v>
      </c>
      <c r="R320" s="294">
        <v>10</v>
      </c>
      <c r="S320" s="294">
        <v>870</v>
      </c>
      <c r="T320" s="294">
        <v>0</v>
      </c>
      <c r="U320" s="294">
        <v>0</v>
      </c>
      <c r="V320" s="294">
        <v>0</v>
      </c>
      <c r="W320" s="294">
        <v>0</v>
      </c>
      <c r="X320" s="294">
        <v>0</v>
      </c>
      <c r="Y320" s="294">
        <v>0</v>
      </c>
      <c r="Z320" s="294">
        <v>0</v>
      </c>
      <c r="AA320" s="294">
        <v>0</v>
      </c>
      <c r="AB320" s="294">
        <v>0</v>
      </c>
      <c r="AC320" s="294">
        <v>0</v>
      </c>
      <c r="AD320" s="294">
        <v>0</v>
      </c>
      <c r="AE320" s="294">
        <v>0</v>
      </c>
      <c r="AF320" s="294">
        <v>0</v>
      </c>
      <c r="AG320" s="294">
        <v>0</v>
      </c>
      <c r="AH320" s="294">
        <v>0</v>
      </c>
      <c r="AI320" s="294">
        <v>0</v>
      </c>
    </row>
    <row r="321" spans="1:35" ht="66">
      <c r="A321" s="290"/>
      <c r="B321" s="1150">
        <v>17.052</v>
      </c>
      <c r="C321" s="298" t="s">
        <v>315</v>
      </c>
      <c r="D321" s="303"/>
      <c r="E321" s="293">
        <v>170</v>
      </c>
      <c r="F321" s="1152" t="s">
        <v>11</v>
      </c>
      <c r="G321" s="294" t="s">
        <v>12</v>
      </c>
      <c r="H321" s="295" t="s">
        <v>13</v>
      </c>
      <c r="I321" s="294" t="s">
        <v>14</v>
      </c>
      <c r="J321" s="294">
        <v>19</v>
      </c>
      <c r="K321" s="1540">
        <v>4130</v>
      </c>
      <c r="L321" s="294">
        <v>0</v>
      </c>
      <c r="M321" s="294">
        <v>0</v>
      </c>
      <c r="N321" s="294">
        <v>0</v>
      </c>
      <c r="O321" s="294">
        <v>0</v>
      </c>
      <c r="P321" s="294">
        <v>20</v>
      </c>
      <c r="Q321" s="294">
        <v>380</v>
      </c>
      <c r="R321" s="294">
        <v>130</v>
      </c>
      <c r="S321" s="294">
        <v>3250</v>
      </c>
      <c r="T321" s="294">
        <v>0</v>
      </c>
      <c r="U321" s="294">
        <v>0</v>
      </c>
      <c r="V321" s="294">
        <v>0</v>
      </c>
      <c r="W321" s="294">
        <v>0</v>
      </c>
      <c r="X321" s="294">
        <v>10</v>
      </c>
      <c r="Y321" s="294">
        <v>250</v>
      </c>
      <c r="Z321" s="294">
        <v>0</v>
      </c>
      <c r="AA321" s="294">
        <v>0</v>
      </c>
      <c r="AB321" s="294">
        <v>0</v>
      </c>
      <c r="AC321" s="294">
        <v>0</v>
      </c>
      <c r="AD321" s="294">
        <v>10</v>
      </c>
      <c r="AE321" s="294">
        <v>250</v>
      </c>
      <c r="AF321" s="294">
        <v>0</v>
      </c>
      <c r="AG321" s="294">
        <v>0</v>
      </c>
      <c r="AH321" s="294">
        <v>0</v>
      </c>
      <c r="AI321" s="294">
        <v>0</v>
      </c>
    </row>
    <row r="322" spans="1:35" ht="66">
      <c r="A322" s="290" t="s">
        <v>24</v>
      </c>
      <c r="B322" s="1150">
        <v>100.00359999999999</v>
      </c>
      <c r="C322" s="298" t="s">
        <v>316</v>
      </c>
      <c r="D322" s="303"/>
      <c r="E322" s="293">
        <v>0</v>
      </c>
      <c r="F322" s="1152" t="s">
        <v>11</v>
      </c>
      <c r="G322" s="294" t="s">
        <v>12</v>
      </c>
      <c r="H322" s="295" t="s">
        <v>13</v>
      </c>
      <c r="I322" s="294" t="s">
        <v>14</v>
      </c>
      <c r="J322" s="294">
        <v>108.003888</v>
      </c>
      <c r="K322" s="1540">
        <v>0</v>
      </c>
      <c r="L322" s="294">
        <v>0</v>
      </c>
      <c r="M322" s="294">
        <v>0</v>
      </c>
      <c r="N322" s="294">
        <v>0</v>
      </c>
      <c r="O322" s="294">
        <v>0</v>
      </c>
      <c r="P322" s="294">
        <v>0</v>
      </c>
      <c r="Q322" s="294">
        <v>0</v>
      </c>
      <c r="R322" s="294">
        <v>0</v>
      </c>
      <c r="S322" s="294">
        <v>0</v>
      </c>
      <c r="T322" s="294">
        <v>0</v>
      </c>
      <c r="U322" s="294">
        <v>0</v>
      </c>
      <c r="V322" s="294">
        <v>0</v>
      </c>
      <c r="W322" s="294">
        <v>0</v>
      </c>
      <c r="X322" s="294">
        <v>0</v>
      </c>
      <c r="Y322" s="294">
        <v>0</v>
      </c>
      <c r="Z322" s="294">
        <v>0</v>
      </c>
      <c r="AA322" s="294">
        <v>0</v>
      </c>
      <c r="AB322" s="294">
        <v>0</v>
      </c>
      <c r="AC322" s="294">
        <v>0</v>
      </c>
      <c r="AD322" s="294">
        <v>0</v>
      </c>
      <c r="AE322" s="294">
        <v>0</v>
      </c>
      <c r="AF322" s="294">
        <v>0</v>
      </c>
      <c r="AG322" s="294">
        <v>0</v>
      </c>
      <c r="AH322" s="294">
        <v>0</v>
      </c>
      <c r="AI322" s="294">
        <v>0</v>
      </c>
    </row>
    <row r="323" spans="1:35" ht="66">
      <c r="A323" s="290"/>
      <c r="B323" s="1150">
        <v>11.6</v>
      </c>
      <c r="C323" s="298" t="s">
        <v>317</v>
      </c>
      <c r="D323" s="303"/>
      <c r="E323" s="293">
        <v>60</v>
      </c>
      <c r="F323" s="1152" t="s">
        <v>11</v>
      </c>
      <c r="G323" s="294" t="s">
        <v>12</v>
      </c>
      <c r="H323" s="295" t="s">
        <v>13</v>
      </c>
      <c r="I323" s="294" t="s">
        <v>14</v>
      </c>
      <c r="J323" s="294">
        <v>13</v>
      </c>
      <c r="K323" s="1540">
        <v>780</v>
      </c>
      <c r="L323" s="294">
        <v>0</v>
      </c>
      <c r="M323" s="294">
        <v>0</v>
      </c>
      <c r="N323" s="294">
        <v>0</v>
      </c>
      <c r="O323" s="294">
        <v>0</v>
      </c>
      <c r="P323" s="294">
        <v>10</v>
      </c>
      <c r="Q323" s="294">
        <v>130</v>
      </c>
      <c r="R323" s="294">
        <v>50</v>
      </c>
      <c r="S323" s="294">
        <v>650</v>
      </c>
      <c r="T323" s="294">
        <v>0</v>
      </c>
      <c r="U323" s="294">
        <v>0</v>
      </c>
      <c r="V323" s="294">
        <v>0</v>
      </c>
      <c r="W323" s="294">
        <v>0</v>
      </c>
      <c r="X323" s="294">
        <v>0</v>
      </c>
      <c r="Y323" s="294">
        <v>0</v>
      </c>
      <c r="Z323" s="294">
        <v>0</v>
      </c>
      <c r="AA323" s="294">
        <v>0</v>
      </c>
      <c r="AB323" s="294">
        <v>0</v>
      </c>
      <c r="AC323" s="294">
        <v>0</v>
      </c>
      <c r="AD323" s="294">
        <v>0</v>
      </c>
      <c r="AE323" s="294">
        <v>0</v>
      </c>
      <c r="AF323" s="294">
        <v>0</v>
      </c>
      <c r="AG323" s="294">
        <v>0</v>
      </c>
      <c r="AH323" s="294">
        <v>0</v>
      </c>
      <c r="AI323" s="294">
        <v>0</v>
      </c>
    </row>
    <row r="324" spans="1:35" ht="66">
      <c r="A324" s="290" t="s">
        <v>24</v>
      </c>
      <c r="B324" s="1150">
        <v>31.32</v>
      </c>
      <c r="C324" s="298" t="s">
        <v>4626</v>
      </c>
      <c r="D324" s="303"/>
      <c r="E324" s="293">
        <v>0</v>
      </c>
      <c r="F324" s="1152" t="s">
        <v>11</v>
      </c>
      <c r="G324" s="294" t="s">
        <v>12</v>
      </c>
      <c r="H324" s="295" t="s">
        <v>13</v>
      </c>
      <c r="I324" s="294" t="s">
        <v>14</v>
      </c>
      <c r="J324" s="294">
        <v>34</v>
      </c>
      <c r="K324" s="1540">
        <v>0</v>
      </c>
      <c r="L324" s="294">
        <v>0</v>
      </c>
      <c r="M324" s="294">
        <v>0</v>
      </c>
      <c r="N324" s="294">
        <v>0</v>
      </c>
      <c r="O324" s="294">
        <v>0</v>
      </c>
      <c r="P324" s="294">
        <v>0</v>
      </c>
      <c r="Q324" s="294">
        <v>0</v>
      </c>
      <c r="R324" s="294">
        <v>0</v>
      </c>
      <c r="S324" s="294">
        <v>0</v>
      </c>
      <c r="T324" s="294">
        <v>0</v>
      </c>
      <c r="U324" s="294">
        <v>0</v>
      </c>
      <c r="V324" s="294">
        <v>0</v>
      </c>
      <c r="W324" s="294">
        <v>0</v>
      </c>
      <c r="X324" s="294">
        <v>0</v>
      </c>
      <c r="Y324" s="294">
        <v>0</v>
      </c>
      <c r="Z324" s="294">
        <v>0</v>
      </c>
      <c r="AA324" s="294">
        <v>0</v>
      </c>
      <c r="AB324" s="294">
        <v>0</v>
      </c>
      <c r="AC324" s="294">
        <v>0</v>
      </c>
      <c r="AD324" s="294">
        <v>0</v>
      </c>
      <c r="AE324" s="294">
        <v>0</v>
      </c>
      <c r="AF324" s="294">
        <v>0</v>
      </c>
      <c r="AG324" s="294">
        <v>0</v>
      </c>
      <c r="AH324" s="294">
        <v>0</v>
      </c>
      <c r="AI324" s="294">
        <v>0</v>
      </c>
    </row>
    <row r="325" spans="1:35" ht="66">
      <c r="A325" s="290"/>
      <c r="B325" s="1150">
        <v>41.678799999999995</v>
      </c>
      <c r="C325" s="298" t="s">
        <v>318</v>
      </c>
      <c r="D325" s="303"/>
      <c r="E325" s="293">
        <v>40</v>
      </c>
      <c r="F325" s="1152" t="s">
        <v>11</v>
      </c>
      <c r="G325" s="294" t="s">
        <v>12</v>
      </c>
      <c r="H325" s="295" t="s">
        <v>13</v>
      </c>
      <c r="I325" s="294" t="s">
        <v>14</v>
      </c>
      <c r="J325" s="294">
        <v>45</v>
      </c>
      <c r="K325" s="1540">
        <v>1800</v>
      </c>
      <c r="L325" s="294">
        <v>0</v>
      </c>
      <c r="M325" s="294">
        <v>0</v>
      </c>
      <c r="N325" s="294">
        <v>0</v>
      </c>
      <c r="O325" s="294">
        <v>0</v>
      </c>
      <c r="P325" s="294">
        <v>0</v>
      </c>
      <c r="Q325" s="294">
        <v>0</v>
      </c>
      <c r="R325" s="294">
        <v>40</v>
      </c>
      <c r="S325" s="294">
        <v>1800</v>
      </c>
      <c r="T325" s="294">
        <v>0</v>
      </c>
      <c r="U325" s="294">
        <v>0</v>
      </c>
      <c r="V325" s="294">
        <v>0</v>
      </c>
      <c r="W325" s="294">
        <v>0</v>
      </c>
      <c r="X325" s="294">
        <v>0</v>
      </c>
      <c r="Y325" s="294">
        <v>0</v>
      </c>
      <c r="Z325" s="294">
        <v>0</v>
      </c>
      <c r="AA325" s="294">
        <v>0</v>
      </c>
      <c r="AB325" s="294">
        <v>0</v>
      </c>
      <c r="AC325" s="294">
        <v>0</v>
      </c>
      <c r="AD325" s="294">
        <v>0</v>
      </c>
      <c r="AE325" s="294">
        <v>0</v>
      </c>
      <c r="AF325" s="294">
        <v>0</v>
      </c>
      <c r="AG325" s="294">
        <v>0</v>
      </c>
      <c r="AH325" s="294">
        <v>0</v>
      </c>
      <c r="AI325" s="294">
        <v>0</v>
      </c>
    </row>
    <row r="326" spans="1:35" ht="66">
      <c r="A326" s="290"/>
      <c r="B326" s="1150">
        <v>25.52</v>
      </c>
      <c r="C326" s="298" t="s">
        <v>319</v>
      </c>
      <c r="D326" s="303"/>
      <c r="E326" s="293">
        <v>75</v>
      </c>
      <c r="F326" s="1152" t="s">
        <v>11</v>
      </c>
      <c r="G326" s="294" t="s">
        <v>12</v>
      </c>
      <c r="H326" s="295" t="s">
        <v>13</v>
      </c>
      <c r="I326" s="294" t="s">
        <v>14</v>
      </c>
      <c r="J326" s="294">
        <v>28</v>
      </c>
      <c r="K326" s="1540">
        <v>2100</v>
      </c>
      <c r="L326" s="294">
        <v>0</v>
      </c>
      <c r="M326" s="294">
        <v>0</v>
      </c>
      <c r="N326" s="294">
        <v>60</v>
      </c>
      <c r="O326" s="294">
        <v>1680</v>
      </c>
      <c r="P326" s="294">
        <v>15</v>
      </c>
      <c r="Q326" s="294">
        <v>420</v>
      </c>
      <c r="R326" s="294">
        <v>0</v>
      </c>
      <c r="S326" s="294">
        <v>0</v>
      </c>
      <c r="T326" s="294">
        <v>0</v>
      </c>
      <c r="U326" s="294">
        <v>0</v>
      </c>
      <c r="V326" s="294">
        <v>0</v>
      </c>
      <c r="W326" s="294">
        <v>0</v>
      </c>
      <c r="X326" s="294">
        <v>0</v>
      </c>
      <c r="Y326" s="294">
        <v>0</v>
      </c>
      <c r="Z326" s="294">
        <v>0</v>
      </c>
      <c r="AA326" s="294">
        <v>0</v>
      </c>
      <c r="AB326" s="294">
        <v>0</v>
      </c>
      <c r="AC326" s="294">
        <v>0</v>
      </c>
      <c r="AD326" s="294">
        <v>0</v>
      </c>
      <c r="AE326" s="294">
        <v>0</v>
      </c>
      <c r="AF326" s="294">
        <v>0</v>
      </c>
      <c r="AG326" s="294">
        <v>0</v>
      </c>
      <c r="AH326" s="294">
        <v>0</v>
      </c>
      <c r="AI326" s="294">
        <v>0</v>
      </c>
    </row>
    <row r="327" spans="1:35" ht="66">
      <c r="A327" s="290"/>
      <c r="B327" s="1150">
        <v>54.601199999999999</v>
      </c>
      <c r="C327" s="298" t="s">
        <v>320</v>
      </c>
      <c r="D327" s="303"/>
      <c r="E327" s="293">
        <v>0</v>
      </c>
      <c r="F327" s="1152" t="s">
        <v>11</v>
      </c>
      <c r="G327" s="294" t="s">
        <v>12</v>
      </c>
      <c r="H327" s="295" t="s">
        <v>13</v>
      </c>
      <c r="I327" s="294" t="s">
        <v>14</v>
      </c>
      <c r="J327" s="294">
        <v>59</v>
      </c>
      <c r="K327" s="1540">
        <v>0</v>
      </c>
      <c r="L327" s="294">
        <v>0</v>
      </c>
      <c r="M327" s="294">
        <v>0</v>
      </c>
      <c r="N327" s="294">
        <v>0</v>
      </c>
      <c r="O327" s="294">
        <v>0</v>
      </c>
      <c r="P327" s="294">
        <v>0</v>
      </c>
      <c r="Q327" s="294">
        <v>0</v>
      </c>
      <c r="R327" s="294">
        <v>0</v>
      </c>
      <c r="S327" s="294">
        <v>0</v>
      </c>
      <c r="T327" s="294">
        <v>0</v>
      </c>
      <c r="U327" s="294">
        <v>0</v>
      </c>
      <c r="V327" s="294">
        <v>0</v>
      </c>
      <c r="W327" s="294">
        <v>0</v>
      </c>
      <c r="X327" s="294">
        <v>0</v>
      </c>
      <c r="Y327" s="294">
        <v>0</v>
      </c>
      <c r="Z327" s="294">
        <v>0</v>
      </c>
      <c r="AA327" s="294">
        <v>0</v>
      </c>
      <c r="AB327" s="294">
        <v>0</v>
      </c>
      <c r="AC327" s="294">
        <v>0</v>
      </c>
      <c r="AD327" s="294">
        <v>0</v>
      </c>
      <c r="AE327" s="294">
        <v>0</v>
      </c>
      <c r="AF327" s="294">
        <v>0</v>
      </c>
      <c r="AG327" s="294">
        <v>0</v>
      </c>
      <c r="AH327" s="294">
        <v>0</v>
      </c>
      <c r="AI327" s="294">
        <v>0</v>
      </c>
    </row>
    <row r="328" spans="1:35" ht="66">
      <c r="A328" s="290"/>
      <c r="B328" s="1150">
        <v>122.9948</v>
      </c>
      <c r="C328" s="298" t="s">
        <v>321</v>
      </c>
      <c r="D328" s="303"/>
      <c r="E328" s="293">
        <v>0</v>
      </c>
      <c r="F328" s="1152" t="s">
        <v>11</v>
      </c>
      <c r="G328" s="294" t="s">
        <v>12</v>
      </c>
      <c r="H328" s="295" t="s">
        <v>13</v>
      </c>
      <c r="I328" s="294" t="s">
        <v>14</v>
      </c>
      <c r="J328" s="294">
        <v>133</v>
      </c>
      <c r="K328" s="1540">
        <v>0</v>
      </c>
      <c r="L328" s="294">
        <v>0</v>
      </c>
      <c r="M328" s="294">
        <v>0</v>
      </c>
      <c r="N328" s="294">
        <v>0</v>
      </c>
      <c r="O328" s="294">
        <v>0</v>
      </c>
      <c r="P328" s="294">
        <v>0</v>
      </c>
      <c r="Q328" s="294">
        <v>0</v>
      </c>
      <c r="R328" s="294">
        <v>0</v>
      </c>
      <c r="S328" s="294">
        <v>0</v>
      </c>
      <c r="T328" s="294">
        <v>0</v>
      </c>
      <c r="U328" s="294">
        <v>0</v>
      </c>
      <c r="V328" s="294">
        <v>0</v>
      </c>
      <c r="W328" s="294">
        <v>0</v>
      </c>
      <c r="X328" s="294">
        <v>0</v>
      </c>
      <c r="Y328" s="294">
        <v>0</v>
      </c>
      <c r="Z328" s="294">
        <v>0</v>
      </c>
      <c r="AA328" s="294">
        <v>0</v>
      </c>
      <c r="AB328" s="294">
        <v>0</v>
      </c>
      <c r="AC328" s="294">
        <v>0</v>
      </c>
      <c r="AD328" s="294">
        <v>0</v>
      </c>
      <c r="AE328" s="294">
        <v>0</v>
      </c>
      <c r="AF328" s="294">
        <v>0</v>
      </c>
      <c r="AG328" s="294">
        <v>0</v>
      </c>
      <c r="AH328" s="294">
        <v>0</v>
      </c>
      <c r="AI328" s="294">
        <v>0</v>
      </c>
    </row>
    <row r="329" spans="1:35" ht="66">
      <c r="A329" s="290"/>
      <c r="B329" s="1150">
        <v>19.998399999999997</v>
      </c>
      <c r="C329" s="298" t="s">
        <v>322</v>
      </c>
      <c r="D329" s="303"/>
      <c r="E329" s="293">
        <v>107</v>
      </c>
      <c r="F329" s="1152" t="s">
        <v>11</v>
      </c>
      <c r="G329" s="294" t="s">
        <v>12</v>
      </c>
      <c r="H329" s="295" t="s">
        <v>13</v>
      </c>
      <c r="I329" s="294" t="s">
        <v>14</v>
      </c>
      <c r="J329" s="294">
        <v>22</v>
      </c>
      <c r="K329" s="1540">
        <v>2354</v>
      </c>
      <c r="L329" s="294">
        <v>0</v>
      </c>
      <c r="M329" s="294">
        <v>0</v>
      </c>
      <c r="N329" s="294">
        <v>45</v>
      </c>
      <c r="O329" s="294">
        <v>990</v>
      </c>
      <c r="P329" s="294">
        <v>0</v>
      </c>
      <c r="Q329" s="294">
        <v>0</v>
      </c>
      <c r="R329" s="294">
        <v>48</v>
      </c>
      <c r="S329" s="294">
        <v>1056</v>
      </c>
      <c r="T329" s="294">
        <v>0</v>
      </c>
      <c r="U329" s="294">
        <v>0</v>
      </c>
      <c r="V329" s="294">
        <v>0</v>
      </c>
      <c r="W329" s="294">
        <v>0</v>
      </c>
      <c r="X329" s="294">
        <v>8</v>
      </c>
      <c r="Y329" s="294">
        <v>176</v>
      </c>
      <c r="Z329" s="294">
        <v>0</v>
      </c>
      <c r="AA329" s="294">
        <v>0</v>
      </c>
      <c r="AB329" s="294">
        <v>0</v>
      </c>
      <c r="AC329" s="294">
        <v>0</v>
      </c>
      <c r="AD329" s="294">
        <v>6</v>
      </c>
      <c r="AE329" s="294">
        <v>132</v>
      </c>
      <c r="AF329" s="294">
        <v>0</v>
      </c>
      <c r="AG329" s="294">
        <v>0</v>
      </c>
      <c r="AH329" s="294">
        <v>0</v>
      </c>
      <c r="AI329" s="294">
        <v>0</v>
      </c>
    </row>
    <row r="330" spans="1:35" ht="66">
      <c r="A330" s="290" t="s">
        <v>24</v>
      </c>
      <c r="B330" s="1150">
        <v>15.799199999999997</v>
      </c>
      <c r="C330" s="298" t="s">
        <v>323</v>
      </c>
      <c r="D330" s="303"/>
      <c r="E330" s="293">
        <v>44</v>
      </c>
      <c r="F330" s="1152" t="s">
        <v>324</v>
      </c>
      <c r="G330" s="294" t="s">
        <v>12</v>
      </c>
      <c r="H330" s="295" t="s">
        <v>13</v>
      </c>
      <c r="I330" s="294" t="s">
        <v>14</v>
      </c>
      <c r="J330" s="294">
        <v>18</v>
      </c>
      <c r="K330" s="1540">
        <v>792</v>
      </c>
      <c r="L330" s="294">
        <v>0</v>
      </c>
      <c r="M330" s="294">
        <v>0</v>
      </c>
      <c r="N330" s="294">
        <v>20</v>
      </c>
      <c r="O330" s="294">
        <v>360</v>
      </c>
      <c r="P330" s="294">
        <v>24</v>
      </c>
      <c r="Q330" s="294">
        <v>432</v>
      </c>
      <c r="R330" s="294">
        <v>0</v>
      </c>
      <c r="S330" s="294">
        <v>0</v>
      </c>
      <c r="T330" s="294">
        <v>0</v>
      </c>
      <c r="U330" s="294">
        <v>0</v>
      </c>
      <c r="V330" s="294">
        <v>0</v>
      </c>
      <c r="W330" s="294">
        <v>0</v>
      </c>
      <c r="X330" s="294">
        <v>0</v>
      </c>
      <c r="Y330" s="294">
        <v>0</v>
      </c>
      <c r="Z330" s="294">
        <v>0</v>
      </c>
      <c r="AA330" s="294">
        <v>0</v>
      </c>
      <c r="AB330" s="294">
        <v>0</v>
      </c>
      <c r="AC330" s="294">
        <v>0</v>
      </c>
      <c r="AD330" s="294">
        <v>0</v>
      </c>
      <c r="AE330" s="294">
        <v>0</v>
      </c>
      <c r="AF330" s="294">
        <v>0</v>
      </c>
      <c r="AG330" s="294">
        <v>0</v>
      </c>
      <c r="AH330" s="294">
        <v>0</v>
      </c>
      <c r="AI330" s="294">
        <v>0</v>
      </c>
    </row>
    <row r="331" spans="1:35" ht="66">
      <c r="A331" s="290" t="s">
        <v>24</v>
      </c>
      <c r="B331" s="1150">
        <v>13.0036</v>
      </c>
      <c r="C331" s="1344" t="s">
        <v>325</v>
      </c>
      <c r="D331" s="303"/>
      <c r="E331" s="293">
        <v>510</v>
      </c>
      <c r="F331" s="1152" t="s">
        <v>11</v>
      </c>
      <c r="G331" s="294" t="s">
        <v>12</v>
      </c>
      <c r="H331" s="295" t="s">
        <v>13</v>
      </c>
      <c r="I331" s="294" t="s">
        <v>14</v>
      </c>
      <c r="J331" s="294">
        <v>14</v>
      </c>
      <c r="K331" s="1540">
        <v>7140</v>
      </c>
      <c r="L331" s="294">
        <v>0</v>
      </c>
      <c r="M331" s="294">
        <v>0</v>
      </c>
      <c r="N331" s="294">
        <v>150</v>
      </c>
      <c r="O331" s="294">
        <v>2100</v>
      </c>
      <c r="P331" s="294">
        <v>120</v>
      </c>
      <c r="Q331" s="294">
        <v>1680</v>
      </c>
      <c r="R331" s="294">
        <v>240</v>
      </c>
      <c r="S331" s="294">
        <v>3360</v>
      </c>
      <c r="T331" s="294">
        <v>0</v>
      </c>
      <c r="U331" s="294">
        <v>0</v>
      </c>
      <c r="V331" s="294">
        <v>0</v>
      </c>
      <c r="W331" s="294">
        <v>0</v>
      </c>
      <c r="X331" s="294">
        <v>0</v>
      </c>
      <c r="Y331" s="294">
        <v>0</v>
      </c>
      <c r="Z331" s="294">
        <v>0</v>
      </c>
      <c r="AA331" s="294">
        <v>0</v>
      </c>
      <c r="AB331" s="294">
        <v>0</v>
      </c>
      <c r="AC331" s="294">
        <v>0</v>
      </c>
      <c r="AD331" s="294">
        <v>0</v>
      </c>
      <c r="AE331" s="294">
        <v>0</v>
      </c>
      <c r="AF331" s="294">
        <v>0</v>
      </c>
      <c r="AG331" s="294">
        <v>0</v>
      </c>
      <c r="AH331" s="294">
        <v>0</v>
      </c>
      <c r="AI331" s="294">
        <v>0</v>
      </c>
    </row>
    <row r="332" spans="1:35" ht="66">
      <c r="A332" s="290" t="s">
        <v>24</v>
      </c>
      <c r="B332" s="1150">
        <v>13.34</v>
      </c>
      <c r="C332" s="1385" t="s">
        <v>326</v>
      </c>
      <c r="D332" s="303"/>
      <c r="E332" s="293">
        <v>0</v>
      </c>
      <c r="F332" s="292" t="s">
        <v>11</v>
      </c>
      <c r="G332" s="294" t="s">
        <v>12</v>
      </c>
      <c r="H332" s="295" t="s">
        <v>13</v>
      </c>
      <c r="I332" s="294" t="s">
        <v>14</v>
      </c>
      <c r="J332" s="294">
        <v>14</v>
      </c>
      <c r="K332" s="1540">
        <v>0</v>
      </c>
      <c r="L332" s="294">
        <v>0</v>
      </c>
      <c r="M332" s="294">
        <v>0</v>
      </c>
      <c r="N332" s="294">
        <v>0</v>
      </c>
      <c r="O332" s="294">
        <v>0</v>
      </c>
      <c r="P332" s="294">
        <v>0</v>
      </c>
      <c r="Q332" s="294">
        <v>0</v>
      </c>
      <c r="R332" s="294">
        <v>0</v>
      </c>
      <c r="S332" s="294">
        <v>0</v>
      </c>
      <c r="T332" s="294">
        <v>0</v>
      </c>
      <c r="U332" s="294">
        <v>0</v>
      </c>
      <c r="V332" s="294">
        <v>0</v>
      </c>
      <c r="W332" s="294">
        <v>0</v>
      </c>
      <c r="X332" s="294">
        <v>0</v>
      </c>
      <c r="Y332" s="294">
        <v>0</v>
      </c>
      <c r="Z332" s="294">
        <v>0</v>
      </c>
      <c r="AA332" s="294">
        <v>0</v>
      </c>
      <c r="AB332" s="294">
        <v>0</v>
      </c>
      <c r="AC332" s="294">
        <v>0</v>
      </c>
      <c r="AD332" s="294">
        <v>0</v>
      </c>
      <c r="AE332" s="294">
        <v>0</v>
      </c>
      <c r="AF332" s="294">
        <v>0</v>
      </c>
      <c r="AG332" s="294">
        <v>0</v>
      </c>
      <c r="AH332" s="294">
        <v>0</v>
      </c>
      <c r="AI332" s="294">
        <v>0</v>
      </c>
    </row>
    <row r="333" spans="1:35" ht="66">
      <c r="A333" s="290"/>
      <c r="B333" s="1150">
        <v>266.79999999999995</v>
      </c>
      <c r="C333" s="1381" t="s">
        <v>327</v>
      </c>
      <c r="D333" s="303"/>
      <c r="E333" s="293">
        <v>59</v>
      </c>
      <c r="F333" s="292" t="s">
        <v>281</v>
      </c>
      <c r="G333" s="294" t="s">
        <v>12</v>
      </c>
      <c r="H333" s="295" t="s">
        <v>13</v>
      </c>
      <c r="I333" s="294" t="s">
        <v>14</v>
      </c>
      <c r="J333" s="294">
        <v>289</v>
      </c>
      <c r="K333" s="1540">
        <v>17051</v>
      </c>
      <c r="L333" s="294">
        <v>0</v>
      </c>
      <c r="M333" s="294">
        <v>0</v>
      </c>
      <c r="N333" s="294">
        <v>5</v>
      </c>
      <c r="O333" s="294">
        <v>1445</v>
      </c>
      <c r="P333" s="294">
        <v>36</v>
      </c>
      <c r="Q333" s="294">
        <v>10404</v>
      </c>
      <c r="R333" s="294">
        <v>13</v>
      </c>
      <c r="S333" s="294">
        <v>3757</v>
      </c>
      <c r="T333" s="294">
        <v>0</v>
      </c>
      <c r="U333" s="294">
        <v>0</v>
      </c>
      <c r="V333" s="294">
        <v>0</v>
      </c>
      <c r="W333" s="294">
        <v>0</v>
      </c>
      <c r="X333" s="294">
        <v>3</v>
      </c>
      <c r="Y333" s="294">
        <v>867</v>
      </c>
      <c r="Z333" s="294">
        <v>0</v>
      </c>
      <c r="AA333" s="294">
        <v>0</v>
      </c>
      <c r="AB333" s="294">
        <v>0</v>
      </c>
      <c r="AC333" s="294">
        <v>0</v>
      </c>
      <c r="AD333" s="294">
        <v>2</v>
      </c>
      <c r="AE333" s="294">
        <v>578</v>
      </c>
      <c r="AF333" s="294">
        <v>0</v>
      </c>
      <c r="AG333" s="294">
        <v>0</v>
      </c>
      <c r="AH333" s="294">
        <v>0</v>
      </c>
      <c r="AI333" s="294">
        <v>0</v>
      </c>
    </row>
    <row r="334" spans="1:35" ht="66">
      <c r="A334" s="290"/>
      <c r="B334" s="1150">
        <v>162.00559999999999</v>
      </c>
      <c r="C334" s="1381" t="s">
        <v>328</v>
      </c>
      <c r="D334" s="303"/>
      <c r="E334" s="293">
        <v>0</v>
      </c>
      <c r="F334" s="292" t="s">
        <v>11</v>
      </c>
      <c r="G334" s="294" t="s">
        <v>12</v>
      </c>
      <c r="H334" s="295" t="s">
        <v>13</v>
      </c>
      <c r="I334" s="294" t="s">
        <v>14</v>
      </c>
      <c r="J334" s="294">
        <v>175</v>
      </c>
      <c r="K334" s="1540">
        <v>0</v>
      </c>
      <c r="L334" s="294">
        <v>0</v>
      </c>
      <c r="M334" s="294">
        <v>0</v>
      </c>
      <c r="N334" s="294">
        <v>0</v>
      </c>
      <c r="O334" s="294">
        <v>0</v>
      </c>
      <c r="P334" s="294">
        <v>0</v>
      </c>
      <c r="Q334" s="294">
        <v>0</v>
      </c>
      <c r="R334" s="294">
        <v>0</v>
      </c>
      <c r="S334" s="294">
        <v>0</v>
      </c>
      <c r="T334" s="294">
        <v>0</v>
      </c>
      <c r="U334" s="294">
        <v>0</v>
      </c>
      <c r="V334" s="294">
        <v>0</v>
      </c>
      <c r="W334" s="294">
        <v>0</v>
      </c>
      <c r="X334" s="294">
        <v>0</v>
      </c>
      <c r="Y334" s="294">
        <v>0</v>
      </c>
      <c r="Z334" s="294">
        <v>0</v>
      </c>
      <c r="AA334" s="294">
        <v>0</v>
      </c>
      <c r="AB334" s="294">
        <v>0</v>
      </c>
      <c r="AC334" s="294">
        <v>0</v>
      </c>
      <c r="AD334" s="294">
        <v>0</v>
      </c>
      <c r="AE334" s="294">
        <v>0</v>
      </c>
      <c r="AF334" s="294">
        <v>0</v>
      </c>
      <c r="AG334" s="294">
        <v>0</v>
      </c>
      <c r="AH334" s="294">
        <v>0</v>
      </c>
      <c r="AI334" s="294">
        <v>0</v>
      </c>
    </row>
    <row r="335" spans="1:35" ht="66">
      <c r="A335" s="290" t="s">
        <v>24</v>
      </c>
      <c r="B335" s="1150">
        <v>83.995599999999996</v>
      </c>
      <c r="C335" s="1381" t="s">
        <v>329</v>
      </c>
      <c r="D335" s="303"/>
      <c r="E335" s="293">
        <v>25</v>
      </c>
      <c r="F335" s="292" t="s">
        <v>11</v>
      </c>
      <c r="G335" s="294" t="s">
        <v>12</v>
      </c>
      <c r="H335" s="295" t="s">
        <v>13</v>
      </c>
      <c r="I335" s="294" t="s">
        <v>14</v>
      </c>
      <c r="J335" s="294">
        <v>91</v>
      </c>
      <c r="K335" s="1540">
        <v>2275</v>
      </c>
      <c r="L335" s="294">
        <v>0</v>
      </c>
      <c r="M335" s="294">
        <v>0</v>
      </c>
      <c r="N335" s="294">
        <v>0</v>
      </c>
      <c r="O335" s="294">
        <v>0</v>
      </c>
      <c r="P335" s="294">
        <v>25</v>
      </c>
      <c r="Q335" s="294">
        <v>2275</v>
      </c>
      <c r="R335" s="294">
        <v>0</v>
      </c>
      <c r="S335" s="294">
        <v>0</v>
      </c>
      <c r="T335" s="294">
        <v>0</v>
      </c>
      <c r="U335" s="294">
        <v>0</v>
      </c>
      <c r="V335" s="294">
        <v>0</v>
      </c>
      <c r="W335" s="294">
        <v>0</v>
      </c>
      <c r="X335" s="294">
        <v>0</v>
      </c>
      <c r="Y335" s="294">
        <v>0</v>
      </c>
      <c r="Z335" s="294">
        <v>0</v>
      </c>
      <c r="AA335" s="294">
        <v>0</v>
      </c>
      <c r="AB335" s="294">
        <v>0</v>
      </c>
      <c r="AC335" s="294">
        <v>0</v>
      </c>
      <c r="AD335" s="294">
        <v>0</v>
      </c>
      <c r="AE335" s="294">
        <v>0</v>
      </c>
      <c r="AF335" s="294">
        <v>0</v>
      </c>
      <c r="AG335" s="294">
        <v>0</v>
      </c>
      <c r="AH335" s="294">
        <v>0</v>
      </c>
      <c r="AI335" s="294">
        <v>0</v>
      </c>
    </row>
    <row r="336" spans="1:35" ht="66">
      <c r="A336" s="290"/>
      <c r="B336" s="1150">
        <v>17.167999999999999</v>
      </c>
      <c r="C336" s="1381" t="s">
        <v>330</v>
      </c>
      <c r="D336" s="303"/>
      <c r="E336" s="293">
        <v>4</v>
      </c>
      <c r="F336" s="292" t="s">
        <v>11</v>
      </c>
      <c r="G336" s="294" t="s">
        <v>12</v>
      </c>
      <c r="H336" s="295" t="s">
        <v>13</v>
      </c>
      <c r="I336" s="294" t="s">
        <v>14</v>
      </c>
      <c r="J336" s="294">
        <v>19</v>
      </c>
      <c r="K336" s="1540">
        <v>76</v>
      </c>
      <c r="L336" s="294">
        <v>0</v>
      </c>
      <c r="M336" s="294">
        <v>0</v>
      </c>
      <c r="N336" s="294">
        <v>0</v>
      </c>
      <c r="O336" s="294">
        <v>0</v>
      </c>
      <c r="P336" s="294">
        <v>4</v>
      </c>
      <c r="Q336" s="294">
        <v>76</v>
      </c>
      <c r="R336" s="294">
        <v>0</v>
      </c>
      <c r="S336" s="294">
        <v>0</v>
      </c>
      <c r="T336" s="294">
        <v>0</v>
      </c>
      <c r="U336" s="294">
        <v>0</v>
      </c>
      <c r="V336" s="294">
        <v>0</v>
      </c>
      <c r="W336" s="294">
        <v>0</v>
      </c>
      <c r="X336" s="294">
        <v>0</v>
      </c>
      <c r="Y336" s="294">
        <v>0</v>
      </c>
      <c r="Z336" s="294">
        <v>0</v>
      </c>
      <c r="AA336" s="294">
        <v>0</v>
      </c>
      <c r="AB336" s="294">
        <v>0</v>
      </c>
      <c r="AC336" s="294">
        <v>0</v>
      </c>
      <c r="AD336" s="294">
        <v>0</v>
      </c>
      <c r="AE336" s="294">
        <v>0</v>
      </c>
      <c r="AF336" s="294">
        <v>0</v>
      </c>
      <c r="AG336" s="294">
        <v>0</v>
      </c>
      <c r="AH336" s="294">
        <v>0</v>
      </c>
      <c r="AI336" s="294">
        <v>0</v>
      </c>
    </row>
    <row r="337" spans="1:35" ht="66">
      <c r="A337" s="290" t="s">
        <v>24</v>
      </c>
      <c r="B337" s="1150">
        <v>183.28</v>
      </c>
      <c r="C337" s="1381" t="s">
        <v>331</v>
      </c>
      <c r="D337" s="303"/>
      <c r="E337" s="293">
        <v>0</v>
      </c>
      <c r="F337" s="292" t="s">
        <v>11</v>
      </c>
      <c r="G337" s="294" t="s">
        <v>12</v>
      </c>
      <c r="H337" s="295" t="s">
        <v>13</v>
      </c>
      <c r="I337" s="294" t="s">
        <v>14</v>
      </c>
      <c r="J337" s="294">
        <v>198</v>
      </c>
      <c r="K337" s="1540">
        <v>0</v>
      </c>
      <c r="L337" s="294">
        <v>0</v>
      </c>
      <c r="M337" s="294">
        <v>0</v>
      </c>
      <c r="N337" s="294">
        <v>0</v>
      </c>
      <c r="O337" s="294">
        <v>0</v>
      </c>
      <c r="P337" s="294">
        <v>0</v>
      </c>
      <c r="Q337" s="294">
        <v>0</v>
      </c>
      <c r="R337" s="294">
        <v>0</v>
      </c>
      <c r="S337" s="294">
        <v>0</v>
      </c>
      <c r="T337" s="294">
        <v>0</v>
      </c>
      <c r="U337" s="294">
        <v>0</v>
      </c>
      <c r="V337" s="294">
        <v>0</v>
      </c>
      <c r="W337" s="294">
        <v>0</v>
      </c>
      <c r="X337" s="294">
        <v>0</v>
      </c>
      <c r="Y337" s="294">
        <v>0</v>
      </c>
      <c r="Z337" s="294">
        <v>0</v>
      </c>
      <c r="AA337" s="294">
        <v>0</v>
      </c>
      <c r="AB337" s="294">
        <v>0</v>
      </c>
      <c r="AC337" s="294">
        <v>0</v>
      </c>
      <c r="AD337" s="294">
        <v>0</v>
      </c>
      <c r="AE337" s="294">
        <v>0</v>
      </c>
      <c r="AF337" s="294">
        <v>0</v>
      </c>
      <c r="AG337" s="294">
        <v>0</v>
      </c>
      <c r="AH337" s="294">
        <v>0</v>
      </c>
      <c r="AI337" s="294">
        <v>0</v>
      </c>
    </row>
    <row r="338" spans="1:35" ht="66">
      <c r="A338" s="290"/>
      <c r="B338" s="1150">
        <v>85.004799999999989</v>
      </c>
      <c r="C338" s="1381" t="s">
        <v>332</v>
      </c>
      <c r="D338" s="303"/>
      <c r="E338" s="293">
        <v>10</v>
      </c>
      <c r="F338" s="292" t="s">
        <v>11</v>
      </c>
      <c r="G338" s="294" t="s">
        <v>12</v>
      </c>
      <c r="H338" s="295" t="s">
        <v>13</v>
      </c>
      <c r="I338" s="294" t="s">
        <v>14</v>
      </c>
      <c r="J338" s="294">
        <v>92</v>
      </c>
      <c r="K338" s="1540">
        <v>920</v>
      </c>
      <c r="L338" s="294">
        <v>0</v>
      </c>
      <c r="M338" s="294">
        <v>0</v>
      </c>
      <c r="N338" s="294">
        <v>0</v>
      </c>
      <c r="O338" s="294">
        <v>0</v>
      </c>
      <c r="P338" s="294">
        <v>10</v>
      </c>
      <c r="Q338" s="294">
        <v>920</v>
      </c>
      <c r="R338" s="294">
        <v>0</v>
      </c>
      <c r="S338" s="294">
        <v>0</v>
      </c>
      <c r="T338" s="294">
        <v>0</v>
      </c>
      <c r="U338" s="294">
        <v>0</v>
      </c>
      <c r="V338" s="294">
        <v>0</v>
      </c>
      <c r="W338" s="294">
        <v>0</v>
      </c>
      <c r="X338" s="294">
        <v>0</v>
      </c>
      <c r="Y338" s="294">
        <v>0</v>
      </c>
      <c r="Z338" s="294">
        <v>0</v>
      </c>
      <c r="AA338" s="294">
        <v>0</v>
      </c>
      <c r="AB338" s="294">
        <v>0</v>
      </c>
      <c r="AC338" s="294">
        <v>0</v>
      </c>
      <c r="AD338" s="294">
        <v>0</v>
      </c>
      <c r="AE338" s="294">
        <v>0</v>
      </c>
      <c r="AF338" s="294">
        <v>0</v>
      </c>
      <c r="AG338" s="294">
        <v>0</v>
      </c>
      <c r="AH338" s="294">
        <v>0</v>
      </c>
      <c r="AI338" s="294">
        <v>0</v>
      </c>
    </row>
    <row r="339" spans="1:35" ht="66">
      <c r="A339" s="290" t="s">
        <v>24</v>
      </c>
      <c r="B339" s="1150">
        <v>71.502399999999994</v>
      </c>
      <c r="C339" s="1381" t="s">
        <v>4627</v>
      </c>
      <c r="D339" s="303"/>
      <c r="E339" s="293">
        <v>0</v>
      </c>
      <c r="F339" s="292" t="s">
        <v>11</v>
      </c>
      <c r="G339" s="294" t="s">
        <v>12</v>
      </c>
      <c r="H339" s="295" t="s">
        <v>13</v>
      </c>
      <c r="I339" s="294" t="s">
        <v>14</v>
      </c>
      <c r="J339" s="294">
        <v>78</v>
      </c>
      <c r="K339" s="1540">
        <v>0</v>
      </c>
      <c r="L339" s="294">
        <v>0</v>
      </c>
      <c r="M339" s="294">
        <v>0</v>
      </c>
      <c r="N339" s="294">
        <v>0</v>
      </c>
      <c r="O339" s="294">
        <v>0</v>
      </c>
      <c r="P339" s="294">
        <v>0</v>
      </c>
      <c r="Q339" s="294">
        <v>0</v>
      </c>
      <c r="R339" s="294">
        <v>0</v>
      </c>
      <c r="S339" s="294">
        <v>0</v>
      </c>
      <c r="T339" s="294">
        <v>0</v>
      </c>
      <c r="U339" s="294">
        <v>0</v>
      </c>
      <c r="V339" s="294">
        <v>0</v>
      </c>
      <c r="W339" s="294">
        <v>0</v>
      </c>
      <c r="X339" s="294">
        <v>0</v>
      </c>
      <c r="Y339" s="294">
        <v>0</v>
      </c>
      <c r="Z339" s="294">
        <v>0</v>
      </c>
      <c r="AA339" s="294">
        <v>0</v>
      </c>
      <c r="AB339" s="294">
        <v>0</v>
      </c>
      <c r="AC339" s="294">
        <v>0</v>
      </c>
      <c r="AD339" s="294">
        <v>0</v>
      </c>
      <c r="AE339" s="294">
        <v>0</v>
      </c>
      <c r="AF339" s="294">
        <v>0</v>
      </c>
      <c r="AG339" s="294">
        <v>0</v>
      </c>
      <c r="AH339" s="294">
        <v>0</v>
      </c>
      <c r="AI339" s="294">
        <v>0</v>
      </c>
    </row>
    <row r="340" spans="1:35" ht="66">
      <c r="A340" s="290"/>
      <c r="B340" s="1150">
        <v>46.005599999999994</v>
      </c>
      <c r="C340" s="1381" t="s">
        <v>334</v>
      </c>
      <c r="D340" s="303"/>
      <c r="E340" s="293">
        <v>0</v>
      </c>
      <c r="F340" s="292" t="s">
        <v>11</v>
      </c>
      <c r="G340" s="294" t="s">
        <v>12</v>
      </c>
      <c r="H340" s="295" t="s">
        <v>13</v>
      </c>
      <c r="I340" s="294" t="s">
        <v>14</v>
      </c>
      <c r="J340" s="294">
        <v>50</v>
      </c>
      <c r="K340" s="1540">
        <v>0</v>
      </c>
      <c r="L340" s="294">
        <v>0</v>
      </c>
      <c r="M340" s="294">
        <v>0</v>
      </c>
      <c r="N340" s="294">
        <v>0</v>
      </c>
      <c r="O340" s="294">
        <v>0</v>
      </c>
      <c r="P340" s="294">
        <v>0</v>
      </c>
      <c r="Q340" s="294">
        <v>0</v>
      </c>
      <c r="R340" s="294">
        <v>0</v>
      </c>
      <c r="S340" s="294">
        <v>0</v>
      </c>
      <c r="T340" s="294">
        <v>0</v>
      </c>
      <c r="U340" s="294">
        <v>0</v>
      </c>
      <c r="V340" s="294">
        <v>0</v>
      </c>
      <c r="W340" s="294">
        <v>0</v>
      </c>
      <c r="X340" s="294">
        <v>0</v>
      </c>
      <c r="Y340" s="294">
        <v>0</v>
      </c>
      <c r="Z340" s="294">
        <v>0</v>
      </c>
      <c r="AA340" s="294">
        <v>0</v>
      </c>
      <c r="AB340" s="294">
        <v>0</v>
      </c>
      <c r="AC340" s="294">
        <v>0</v>
      </c>
      <c r="AD340" s="294">
        <v>0</v>
      </c>
      <c r="AE340" s="294">
        <v>0</v>
      </c>
      <c r="AF340" s="294">
        <v>0</v>
      </c>
      <c r="AG340" s="294">
        <v>0</v>
      </c>
      <c r="AH340" s="294">
        <v>0</v>
      </c>
      <c r="AI340" s="294">
        <v>0</v>
      </c>
    </row>
    <row r="341" spans="1:35" ht="66">
      <c r="A341" s="290" t="s">
        <v>24</v>
      </c>
      <c r="B341" s="1150">
        <v>20.299999999999997</v>
      </c>
      <c r="C341" s="1381" t="s">
        <v>4628</v>
      </c>
      <c r="D341" s="303"/>
      <c r="E341" s="293">
        <v>0</v>
      </c>
      <c r="F341" s="292" t="s">
        <v>281</v>
      </c>
      <c r="G341" s="294" t="s">
        <v>12</v>
      </c>
      <c r="H341" s="295" t="s">
        <v>13</v>
      </c>
      <c r="I341" s="294" t="s">
        <v>14</v>
      </c>
      <c r="J341" s="294">
        <v>22</v>
      </c>
      <c r="K341" s="1540">
        <v>0</v>
      </c>
      <c r="L341" s="294">
        <v>0</v>
      </c>
      <c r="M341" s="294">
        <v>0</v>
      </c>
      <c r="N341" s="294">
        <v>0</v>
      </c>
      <c r="O341" s="294">
        <v>0</v>
      </c>
      <c r="P341" s="294">
        <v>0</v>
      </c>
      <c r="Q341" s="294">
        <v>0</v>
      </c>
      <c r="R341" s="294">
        <v>0</v>
      </c>
      <c r="S341" s="294">
        <v>0</v>
      </c>
      <c r="T341" s="294">
        <v>0</v>
      </c>
      <c r="U341" s="294">
        <v>0</v>
      </c>
      <c r="V341" s="294">
        <v>0</v>
      </c>
      <c r="W341" s="294">
        <v>0</v>
      </c>
      <c r="X341" s="294">
        <v>0</v>
      </c>
      <c r="Y341" s="294">
        <v>0</v>
      </c>
      <c r="Z341" s="294">
        <v>0</v>
      </c>
      <c r="AA341" s="294">
        <v>0</v>
      </c>
      <c r="AB341" s="294">
        <v>0</v>
      </c>
      <c r="AC341" s="294">
        <v>0</v>
      </c>
      <c r="AD341" s="294">
        <v>0</v>
      </c>
      <c r="AE341" s="294">
        <v>0</v>
      </c>
      <c r="AF341" s="294">
        <v>0</v>
      </c>
      <c r="AG341" s="294">
        <v>0</v>
      </c>
      <c r="AH341" s="294">
        <v>0</v>
      </c>
      <c r="AI341" s="294">
        <v>0</v>
      </c>
    </row>
    <row r="342" spans="1:35" ht="66">
      <c r="A342" s="290"/>
      <c r="B342" s="1150">
        <v>406</v>
      </c>
      <c r="C342" s="1381" t="s">
        <v>335</v>
      </c>
      <c r="D342" s="303"/>
      <c r="E342" s="293">
        <v>36</v>
      </c>
      <c r="F342" s="292" t="s">
        <v>281</v>
      </c>
      <c r="G342" s="294" t="s">
        <v>12</v>
      </c>
      <c r="H342" s="295" t="s">
        <v>13</v>
      </c>
      <c r="I342" s="294" t="s">
        <v>14</v>
      </c>
      <c r="J342" s="294">
        <v>439</v>
      </c>
      <c r="K342" s="1540">
        <v>15804</v>
      </c>
      <c r="L342" s="294">
        <v>0</v>
      </c>
      <c r="M342" s="294">
        <v>0</v>
      </c>
      <c r="N342" s="294">
        <v>0</v>
      </c>
      <c r="O342" s="294">
        <v>0</v>
      </c>
      <c r="P342" s="294">
        <v>36</v>
      </c>
      <c r="Q342" s="294">
        <v>15804</v>
      </c>
      <c r="R342" s="294">
        <v>0</v>
      </c>
      <c r="S342" s="294">
        <v>0</v>
      </c>
      <c r="T342" s="294">
        <v>0</v>
      </c>
      <c r="U342" s="294">
        <v>0</v>
      </c>
      <c r="V342" s="294">
        <v>0</v>
      </c>
      <c r="W342" s="294">
        <v>0</v>
      </c>
      <c r="X342" s="294">
        <v>0</v>
      </c>
      <c r="Y342" s="294">
        <v>0</v>
      </c>
      <c r="Z342" s="294">
        <v>0</v>
      </c>
      <c r="AA342" s="294">
        <v>0</v>
      </c>
      <c r="AB342" s="294">
        <v>0</v>
      </c>
      <c r="AC342" s="294">
        <v>0</v>
      </c>
      <c r="AD342" s="294">
        <v>0</v>
      </c>
      <c r="AE342" s="294">
        <v>0</v>
      </c>
      <c r="AF342" s="294">
        <v>0</v>
      </c>
      <c r="AG342" s="294">
        <v>0</v>
      </c>
      <c r="AH342" s="294">
        <v>0</v>
      </c>
      <c r="AI342" s="294">
        <v>0</v>
      </c>
    </row>
    <row r="343" spans="1:35" ht="66">
      <c r="A343" s="290"/>
      <c r="B343" s="1150">
        <v>15.97</v>
      </c>
      <c r="C343" s="1381" t="s">
        <v>336</v>
      </c>
      <c r="D343" s="303"/>
      <c r="E343" s="293">
        <v>30</v>
      </c>
      <c r="F343" s="292" t="s">
        <v>11</v>
      </c>
      <c r="G343" s="294" t="s">
        <v>12</v>
      </c>
      <c r="H343" s="295" t="s">
        <v>13</v>
      </c>
      <c r="I343" s="294" t="s">
        <v>14</v>
      </c>
      <c r="J343" s="294">
        <v>18</v>
      </c>
      <c r="K343" s="1540">
        <v>540</v>
      </c>
      <c r="L343" s="294">
        <v>0</v>
      </c>
      <c r="M343" s="294">
        <v>0</v>
      </c>
      <c r="N343" s="294">
        <v>0</v>
      </c>
      <c r="O343" s="294">
        <v>0</v>
      </c>
      <c r="P343" s="294">
        <v>30</v>
      </c>
      <c r="Q343" s="294">
        <v>540</v>
      </c>
      <c r="R343" s="294">
        <v>0</v>
      </c>
      <c r="S343" s="294">
        <v>0</v>
      </c>
      <c r="T343" s="294">
        <v>0</v>
      </c>
      <c r="U343" s="294">
        <v>0</v>
      </c>
      <c r="V343" s="294">
        <v>0</v>
      </c>
      <c r="W343" s="294">
        <v>0</v>
      </c>
      <c r="X343" s="294">
        <v>0</v>
      </c>
      <c r="Y343" s="294">
        <v>0</v>
      </c>
      <c r="Z343" s="294">
        <v>0</v>
      </c>
      <c r="AA343" s="294">
        <v>0</v>
      </c>
      <c r="AB343" s="294">
        <v>0</v>
      </c>
      <c r="AC343" s="294">
        <v>0</v>
      </c>
      <c r="AD343" s="294">
        <v>0</v>
      </c>
      <c r="AE343" s="294">
        <v>0</v>
      </c>
      <c r="AF343" s="294">
        <v>0</v>
      </c>
      <c r="AG343" s="294">
        <v>0</v>
      </c>
      <c r="AH343" s="294">
        <v>0</v>
      </c>
      <c r="AI343" s="294">
        <v>0</v>
      </c>
    </row>
    <row r="344" spans="1:35" ht="66">
      <c r="A344" s="290"/>
      <c r="B344" s="1150">
        <v>62.605199999999996</v>
      </c>
      <c r="C344" s="1381" t="s">
        <v>337</v>
      </c>
      <c r="D344" s="303"/>
      <c r="E344" s="293">
        <v>39</v>
      </c>
      <c r="F344" s="292" t="s">
        <v>11</v>
      </c>
      <c r="G344" s="294" t="s">
        <v>12</v>
      </c>
      <c r="H344" s="295" t="s">
        <v>13</v>
      </c>
      <c r="I344" s="294" t="s">
        <v>14</v>
      </c>
      <c r="J344" s="294">
        <v>68</v>
      </c>
      <c r="K344" s="1540">
        <v>2652</v>
      </c>
      <c r="L344" s="294">
        <v>0</v>
      </c>
      <c r="M344" s="294">
        <v>0</v>
      </c>
      <c r="N344" s="294">
        <v>0</v>
      </c>
      <c r="O344" s="294">
        <v>0</v>
      </c>
      <c r="P344" s="294">
        <v>39</v>
      </c>
      <c r="Q344" s="294">
        <v>2652</v>
      </c>
      <c r="R344" s="294">
        <v>0</v>
      </c>
      <c r="S344" s="294">
        <v>0</v>
      </c>
      <c r="T344" s="294">
        <v>0</v>
      </c>
      <c r="U344" s="294">
        <v>0</v>
      </c>
      <c r="V344" s="294">
        <v>0</v>
      </c>
      <c r="W344" s="294">
        <v>0</v>
      </c>
      <c r="X344" s="294">
        <v>0</v>
      </c>
      <c r="Y344" s="294">
        <v>0</v>
      </c>
      <c r="Z344" s="294">
        <v>0</v>
      </c>
      <c r="AA344" s="294">
        <v>0</v>
      </c>
      <c r="AB344" s="294">
        <v>0</v>
      </c>
      <c r="AC344" s="294">
        <v>0</v>
      </c>
      <c r="AD344" s="294">
        <v>0</v>
      </c>
      <c r="AE344" s="294">
        <v>0</v>
      </c>
      <c r="AF344" s="294">
        <v>0</v>
      </c>
      <c r="AG344" s="294">
        <v>0</v>
      </c>
      <c r="AH344" s="294">
        <v>0</v>
      </c>
      <c r="AI344" s="294">
        <v>0</v>
      </c>
    </row>
    <row r="345" spans="1:35" ht="66">
      <c r="A345" s="290"/>
      <c r="B345" s="1150">
        <v>101.55</v>
      </c>
      <c r="C345" s="1381" t="s">
        <v>338</v>
      </c>
      <c r="D345" s="303"/>
      <c r="E345" s="293">
        <v>52</v>
      </c>
      <c r="F345" s="292" t="s">
        <v>11</v>
      </c>
      <c r="G345" s="294" t="s">
        <v>12</v>
      </c>
      <c r="H345" s="295" t="s">
        <v>13</v>
      </c>
      <c r="I345" s="294" t="s">
        <v>14</v>
      </c>
      <c r="J345" s="294">
        <v>110</v>
      </c>
      <c r="K345" s="1540">
        <v>3872</v>
      </c>
      <c r="L345" s="294">
        <v>0</v>
      </c>
      <c r="M345" s="294">
        <v>0</v>
      </c>
      <c r="N345" s="294">
        <v>0</v>
      </c>
      <c r="O345" s="294">
        <v>0</v>
      </c>
      <c r="P345" s="294">
        <v>8</v>
      </c>
      <c r="Q345" s="294">
        <v>880</v>
      </c>
      <c r="R345" s="294">
        <v>32</v>
      </c>
      <c r="S345" s="294">
        <v>2176</v>
      </c>
      <c r="T345" s="294">
        <v>0</v>
      </c>
      <c r="U345" s="294">
        <v>0</v>
      </c>
      <c r="V345" s="294">
        <v>0</v>
      </c>
      <c r="W345" s="294">
        <v>0</v>
      </c>
      <c r="X345" s="294">
        <v>8</v>
      </c>
      <c r="Y345" s="294">
        <v>544</v>
      </c>
      <c r="Z345" s="294">
        <v>0</v>
      </c>
      <c r="AA345" s="294">
        <v>0</v>
      </c>
      <c r="AB345" s="294">
        <v>0</v>
      </c>
      <c r="AC345" s="294">
        <v>0</v>
      </c>
      <c r="AD345" s="294">
        <v>4</v>
      </c>
      <c r="AE345" s="294">
        <v>272</v>
      </c>
      <c r="AF345" s="294">
        <v>0</v>
      </c>
      <c r="AG345" s="294">
        <v>0</v>
      </c>
      <c r="AH345" s="294">
        <v>0</v>
      </c>
      <c r="AI345" s="294">
        <v>0</v>
      </c>
    </row>
    <row r="346" spans="1:35">
      <c r="A346" s="290"/>
      <c r="B346" s="306">
        <v>21602</v>
      </c>
      <c r="C346" s="1148" t="s">
        <v>339</v>
      </c>
      <c r="D346" s="303"/>
      <c r="E346" s="303">
        <v>550</v>
      </c>
      <c r="F346" s="303"/>
      <c r="G346" s="303"/>
      <c r="H346" s="303"/>
      <c r="I346" s="303"/>
      <c r="J346" s="303"/>
      <c r="K346" s="1545">
        <v>188288</v>
      </c>
      <c r="L346" s="303">
        <v>0</v>
      </c>
      <c r="M346" s="303">
        <v>0</v>
      </c>
      <c r="N346" s="303">
        <v>50</v>
      </c>
      <c r="O346" s="303">
        <v>16950</v>
      </c>
      <c r="P346" s="303">
        <v>139</v>
      </c>
      <c r="Q346" s="303">
        <v>34271</v>
      </c>
      <c r="R346" s="303">
        <v>150</v>
      </c>
      <c r="S346" s="303">
        <v>64563</v>
      </c>
      <c r="T346" s="303">
        <v>0</v>
      </c>
      <c r="U346" s="303">
        <v>0</v>
      </c>
      <c r="V346" s="303">
        <v>0</v>
      </c>
      <c r="W346" s="303">
        <v>0</v>
      </c>
      <c r="X346" s="303">
        <v>162</v>
      </c>
      <c r="Y346" s="303">
        <v>68847</v>
      </c>
      <c r="Z346" s="303">
        <v>0</v>
      </c>
      <c r="AA346" s="303">
        <v>0</v>
      </c>
      <c r="AB346" s="303">
        <v>0</v>
      </c>
      <c r="AC346" s="303">
        <v>0</v>
      </c>
      <c r="AD346" s="303">
        <v>0</v>
      </c>
      <c r="AE346" s="303">
        <v>3657</v>
      </c>
      <c r="AF346" s="303">
        <v>0</v>
      </c>
      <c r="AG346" s="303">
        <v>0</v>
      </c>
      <c r="AH346" s="303">
        <v>0</v>
      </c>
      <c r="AI346" s="303">
        <v>0</v>
      </c>
    </row>
    <row r="347" spans="1:35" ht="66">
      <c r="A347" s="290"/>
      <c r="B347" s="1150">
        <v>10.324</v>
      </c>
      <c r="C347" s="1381" t="s">
        <v>340</v>
      </c>
      <c r="D347" s="303"/>
      <c r="E347" s="304">
        <v>0</v>
      </c>
      <c r="F347" s="292" t="s">
        <v>11</v>
      </c>
      <c r="G347" s="294" t="s">
        <v>12</v>
      </c>
      <c r="H347" s="295" t="s">
        <v>13</v>
      </c>
      <c r="I347" s="294" t="s">
        <v>14</v>
      </c>
      <c r="J347" s="294">
        <v>12</v>
      </c>
      <c r="K347" s="1540">
        <v>0</v>
      </c>
      <c r="L347" s="294">
        <v>0</v>
      </c>
      <c r="M347" s="294">
        <v>0</v>
      </c>
      <c r="N347" s="294">
        <v>0</v>
      </c>
      <c r="O347" s="294">
        <v>0</v>
      </c>
      <c r="P347" s="294">
        <v>0</v>
      </c>
      <c r="Q347" s="294">
        <v>0</v>
      </c>
      <c r="R347" s="294">
        <v>0</v>
      </c>
      <c r="S347" s="294">
        <v>0</v>
      </c>
      <c r="T347" s="294">
        <v>0</v>
      </c>
      <c r="U347" s="294">
        <v>0</v>
      </c>
      <c r="V347" s="294">
        <v>0</v>
      </c>
      <c r="W347" s="294">
        <v>0</v>
      </c>
      <c r="X347" s="294">
        <v>0</v>
      </c>
      <c r="Y347" s="294">
        <v>0</v>
      </c>
      <c r="Z347" s="294">
        <v>0</v>
      </c>
      <c r="AA347" s="294">
        <v>0</v>
      </c>
      <c r="AB347" s="294">
        <v>0</v>
      </c>
      <c r="AC347" s="294">
        <v>0</v>
      </c>
      <c r="AD347" s="294">
        <v>0</v>
      </c>
      <c r="AE347" s="294">
        <v>0</v>
      </c>
      <c r="AF347" s="294">
        <v>0</v>
      </c>
      <c r="AG347" s="294">
        <v>0</v>
      </c>
      <c r="AH347" s="294">
        <v>0</v>
      </c>
      <c r="AI347" s="294">
        <v>0</v>
      </c>
    </row>
    <row r="348" spans="1:35" ht="66">
      <c r="A348" s="290"/>
      <c r="B348" s="1150">
        <v>22.62</v>
      </c>
      <c r="C348" s="298" t="s">
        <v>341</v>
      </c>
      <c r="D348" s="303"/>
      <c r="E348" s="304">
        <v>0</v>
      </c>
      <c r="F348" s="292" t="s">
        <v>11</v>
      </c>
      <c r="G348" s="294" t="s">
        <v>12</v>
      </c>
      <c r="H348" s="295" t="s">
        <v>13</v>
      </c>
      <c r="I348" s="294" t="s">
        <v>14</v>
      </c>
      <c r="J348" s="294">
        <v>25</v>
      </c>
      <c r="K348" s="1540">
        <v>0</v>
      </c>
      <c r="L348" s="294">
        <v>0</v>
      </c>
      <c r="M348" s="294">
        <v>0</v>
      </c>
      <c r="N348" s="294">
        <v>0</v>
      </c>
      <c r="O348" s="294">
        <v>0</v>
      </c>
      <c r="P348" s="294">
        <v>0</v>
      </c>
      <c r="Q348" s="294">
        <v>0</v>
      </c>
      <c r="R348" s="294">
        <v>0</v>
      </c>
      <c r="S348" s="294">
        <v>0</v>
      </c>
      <c r="T348" s="294">
        <v>0</v>
      </c>
      <c r="U348" s="294">
        <v>0</v>
      </c>
      <c r="V348" s="294">
        <v>0</v>
      </c>
      <c r="W348" s="294">
        <v>0</v>
      </c>
      <c r="X348" s="294">
        <v>0</v>
      </c>
      <c r="Y348" s="294">
        <v>0</v>
      </c>
      <c r="Z348" s="294">
        <v>0</v>
      </c>
      <c r="AA348" s="294">
        <v>0</v>
      </c>
      <c r="AB348" s="294">
        <v>0</v>
      </c>
      <c r="AC348" s="294">
        <v>0</v>
      </c>
      <c r="AD348" s="294">
        <v>0</v>
      </c>
      <c r="AE348" s="294">
        <v>0</v>
      </c>
      <c r="AF348" s="294">
        <v>0</v>
      </c>
      <c r="AG348" s="294">
        <v>0</v>
      </c>
      <c r="AH348" s="294">
        <v>0</v>
      </c>
      <c r="AI348" s="294">
        <v>0</v>
      </c>
    </row>
    <row r="349" spans="1:35" ht="66">
      <c r="A349" s="290"/>
      <c r="B349" s="1150">
        <v>63.8</v>
      </c>
      <c r="C349" s="298" t="s">
        <v>342</v>
      </c>
      <c r="D349" s="303"/>
      <c r="E349" s="304">
        <v>0</v>
      </c>
      <c r="F349" s="292" t="s">
        <v>11</v>
      </c>
      <c r="G349" s="294" t="s">
        <v>12</v>
      </c>
      <c r="H349" s="295" t="s">
        <v>13</v>
      </c>
      <c r="I349" s="294" t="s">
        <v>14</v>
      </c>
      <c r="J349" s="294">
        <v>69</v>
      </c>
      <c r="K349" s="1540">
        <v>0</v>
      </c>
      <c r="L349" s="294">
        <v>0</v>
      </c>
      <c r="M349" s="294">
        <v>0</v>
      </c>
      <c r="N349" s="294">
        <v>0</v>
      </c>
      <c r="O349" s="294">
        <v>0</v>
      </c>
      <c r="P349" s="294">
        <v>0</v>
      </c>
      <c r="Q349" s="294">
        <v>0</v>
      </c>
      <c r="R349" s="294">
        <v>0</v>
      </c>
      <c r="S349" s="294">
        <v>0</v>
      </c>
      <c r="T349" s="294">
        <v>0</v>
      </c>
      <c r="U349" s="294">
        <v>0</v>
      </c>
      <c r="V349" s="294">
        <v>0</v>
      </c>
      <c r="W349" s="294">
        <v>0</v>
      </c>
      <c r="X349" s="294">
        <v>0</v>
      </c>
      <c r="Y349" s="294">
        <v>0</v>
      </c>
      <c r="Z349" s="294">
        <v>0</v>
      </c>
      <c r="AA349" s="294">
        <v>0</v>
      </c>
      <c r="AB349" s="294">
        <v>0</v>
      </c>
      <c r="AC349" s="294">
        <v>0</v>
      </c>
      <c r="AD349" s="294">
        <v>0</v>
      </c>
      <c r="AE349" s="294">
        <v>0</v>
      </c>
      <c r="AF349" s="294">
        <v>0</v>
      </c>
      <c r="AG349" s="294">
        <v>0</v>
      </c>
      <c r="AH349" s="294">
        <v>0</v>
      </c>
      <c r="AI349" s="294">
        <v>0</v>
      </c>
    </row>
    <row r="350" spans="1:35" ht="66">
      <c r="A350" s="290"/>
      <c r="B350" s="1150">
        <v>41.18</v>
      </c>
      <c r="C350" s="298" t="s">
        <v>343</v>
      </c>
      <c r="D350" s="303"/>
      <c r="E350" s="304">
        <v>0</v>
      </c>
      <c r="F350" s="292" t="s">
        <v>11</v>
      </c>
      <c r="G350" s="294" t="s">
        <v>12</v>
      </c>
      <c r="H350" s="295" t="s">
        <v>13</v>
      </c>
      <c r="I350" s="294" t="s">
        <v>14</v>
      </c>
      <c r="J350" s="294">
        <v>45</v>
      </c>
      <c r="K350" s="1540">
        <v>0</v>
      </c>
      <c r="L350" s="294">
        <v>0</v>
      </c>
      <c r="M350" s="294">
        <v>0</v>
      </c>
      <c r="N350" s="294">
        <v>0</v>
      </c>
      <c r="O350" s="294">
        <v>0</v>
      </c>
      <c r="P350" s="294">
        <v>0</v>
      </c>
      <c r="Q350" s="294">
        <v>0</v>
      </c>
      <c r="R350" s="294">
        <v>0</v>
      </c>
      <c r="S350" s="294">
        <v>0</v>
      </c>
      <c r="T350" s="294">
        <v>0</v>
      </c>
      <c r="U350" s="294">
        <v>0</v>
      </c>
      <c r="V350" s="294">
        <v>0</v>
      </c>
      <c r="W350" s="294">
        <v>0</v>
      </c>
      <c r="X350" s="294">
        <v>0</v>
      </c>
      <c r="Y350" s="294">
        <v>0</v>
      </c>
      <c r="Z350" s="294">
        <v>0</v>
      </c>
      <c r="AA350" s="294">
        <v>0</v>
      </c>
      <c r="AB350" s="294">
        <v>0</v>
      </c>
      <c r="AC350" s="294">
        <v>0</v>
      </c>
      <c r="AD350" s="294">
        <v>0</v>
      </c>
      <c r="AE350" s="294">
        <v>0</v>
      </c>
      <c r="AF350" s="294">
        <v>0</v>
      </c>
      <c r="AG350" s="294">
        <v>0</v>
      </c>
      <c r="AH350" s="294">
        <v>0</v>
      </c>
      <c r="AI350" s="294">
        <v>0</v>
      </c>
    </row>
    <row r="351" spans="1:35" ht="66">
      <c r="A351" s="290"/>
      <c r="B351" s="1150">
        <v>45.239999999999995</v>
      </c>
      <c r="C351" s="298" t="s">
        <v>344</v>
      </c>
      <c r="D351" s="303"/>
      <c r="E351" s="304">
        <v>0</v>
      </c>
      <c r="F351" s="292" t="s">
        <v>11</v>
      </c>
      <c r="G351" s="294" t="s">
        <v>12</v>
      </c>
      <c r="H351" s="295" t="s">
        <v>13</v>
      </c>
      <c r="I351" s="294" t="s">
        <v>14</v>
      </c>
      <c r="J351" s="294">
        <v>49</v>
      </c>
      <c r="K351" s="1540">
        <v>0</v>
      </c>
      <c r="L351" s="294">
        <v>0</v>
      </c>
      <c r="M351" s="294">
        <v>0</v>
      </c>
      <c r="N351" s="294">
        <v>0</v>
      </c>
      <c r="O351" s="294">
        <v>0</v>
      </c>
      <c r="P351" s="294">
        <v>0</v>
      </c>
      <c r="Q351" s="294">
        <v>0</v>
      </c>
      <c r="R351" s="294">
        <v>0</v>
      </c>
      <c r="S351" s="294">
        <v>0</v>
      </c>
      <c r="T351" s="294">
        <v>0</v>
      </c>
      <c r="U351" s="294">
        <v>0</v>
      </c>
      <c r="V351" s="294">
        <v>0</v>
      </c>
      <c r="W351" s="294">
        <v>0</v>
      </c>
      <c r="X351" s="294">
        <v>0</v>
      </c>
      <c r="Y351" s="294">
        <v>0</v>
      </c>
      <c r="Z351" s="294">
        <v>0</v>
      </c>
      <c r="AA351" s="294">
        <v>0</v>
      </c>
      <c r="AB351" s="294">
        <v>0</v>
      </c>
      <c r="AC351" s="294">
        <v>0</v>
      </c>
      <c r="AD351" s="294">
        <v>0</v>
      </c>
      <c r="AE351" s="294">
        <v>0</v>
      </c>
      <c r="AF351" s="294">
        <v>0</v>
      </c>
      <c r="AG351" s="294">
        <v>0</v>
      </c>
      <c r="AH351" s="294">
        <v>0</v>
      </c>
      <c r="AI351" s="294">
        <v>0</v>
      </c>
    </row>
    <row r="352" spans="1:35" ht="66">
      <c r="A352" s="290"/>
      <c r="B352" s="1150">
        <v>30.159999999999997</v>
      </c>
      <c r="C352" s="298" t="s">
        <v>345</v>
      </c>
      <c r="D352" s="303"/>
      <c r="E352" s="304">
        <v>0</v>
      </c>
      <c r="F352" s="292" t="s">
        <v>11</v>
      </c>
      <c r="G352" s="294" t="s">
        <v>12</v>
      </c>
      <c r="H352" s="295" t="s">
        <v>13</v>
      </c>
      <c r="I352" s="294" t="s">
        <v>14</v>
      </c>
      <c r="J352" s="294">
        <v>33</v>
      </c>
      <c r="K352" s="1540">
        <v>0</v>
      </c>
      <c r="L352" s="294">
        <v>0</v>
      </c>
      <c r="M352" s="294">
        <v>0</v>
      </c>
      <c r="N352" s="294">
        <v>0</v>
      </c>
      <c r="O352" s="294">
        <v>0</v>
      </c>
      <c r="P352" s="294">
        <v>0</v>
      </c>
      <c r="Q352" s="294">
        <v>0</v>
      </c>
      <c r="R352" s="294">
        <v>0</v>
      </c>
      <c r="S352" s="294">
        <v>0</v>
      </c>
      <c r="T352" s="294">
        <v>0</v>
      </c>
      <c r="U352" s="294">
        <v>0</v>
      </c>
      <c r="V352" s="294">
        <v>0</v>
      </c>
      <c r="W352" s="294">
        <v>0</v>
      </c>
      <c r="X352" s="294">
        <v>0</v>
      </c>
      <c r="Y352" s="294">
        <v>0</v>
      </c>
      <c r="Z352" s="294">
        <v>0</v>
      </c>
      <c r="AA352" s="294">
        <v>0</v>
      </c>
      <c r="AB352" s="294">
        <v>0</v>
      </c>
      <c r="AC352" s="294">
        <v>0</v>
      </c>
      <c r="AD352" s="294">
        <v>0</v>
      </c>
      <c r="AE352" s="294">
        <v>0</v>
      </c>
      <c r="AF352" s="294">
        <v>0</v>
      </c>
      <c r="AG352" s="294">
        <v>0</v>
      </c>
      <c r="AH352" s="294">
        <v>0</v>
      </c>
      <c r="AI352" s="294">
        <v>0</v>
      </c>
    </row>
    <row r="353" spans="1:35" ht="66">
      <c r="A353" s="290"/>
      <c r="B353" s="1150">
        <v>160.07999999999998</v>
      </c>
      <c r="C353" s="298" t="s">
        <v>346</v>
      </c>
      <c r="D353" s="303"/>
      <c r="E353" s="304">
        <v>0</v>
      </c>
      <c r="F353" s="292" t="s">
        <v>11</v>
      </c>
      <c r="G353" s="294" t="s">
        <v>12</v>
      </c>
      <c r="H353" s="295" t="s">
        <v>13</v>
      </c>
      <c r="I353" s="294" t="s">
        <v>14</v>
      </c>
      <c r="J353" s="294">
        <v>173</v>
      </c>
      <c r="K353" s="1540">
        <v>0</v>
      </c>
      <c r="L353" s="294">
        <v>0</v>
      </c>
      <c r="M353" s="294">
        <v>0</v>
      </c>
      <c r="N353" s="294">
        <v>0</v>
      </c>
      <c r="O353" s="294">
        <v>0</v>
      </c>
      <c r="P353" s="294">
        <v>0</v>
      </c>
      <c r="Q353" s="294">
        <v>0</v>
      </c>
      <c r="R353" s="294">
        <v>0</v>
      </c>
      <c r="S353" s="294">
        <v>0</v>
      </c>
      <c r="T353" s="294">
        <v>0</v>
      </c>
      <c r="U353" s="294">
        <v>0</v>
      </c>
      <c r="V353" s="294">
        <v>0</v>
      </c>
      <c r="W353" s="294">
        <v>0</v>
      </c>
      <c r="X353" s="294">
        <v>0</v>
      </c>
      <c r="Y353" s="294">
        <v>0</v>
      </c>
      <c r="Z353" s="294">
        <v>0</v>
      </c>
      <c r="AA353" s="294">
        <v>0</v>
      </c>
      <c r="AB353" s="294">
        <v>0</v>
      </c>
      <c r="AC353" s="294">
        <v>0</v>
      </c>
      <c r="AD353" s="294">
        <v>0</v>
      </c>
      <c r="AE353" s="294">
        <v>0</v>
      </c>
      <c r="AF353" s="294">
        <v>0</v>
      </c>
      <c r="AG353" s="294">
        <v>0</v>
      </c>
      <c r="AH353" s="294">
        <v>0</v>
      </c>
      <c r="AI353" s="294">
        <v>0</v>
      </c>
    </row>
    <row r="354" spans="1:35" ht="66">
      <c r="A354" s="290"/>
      <c r="B354" s="1150">
        <v>84.494399999999999</v>
      </c>
      <c r="C354" s="298" t="s">
        <v>347</v>
      </c>
      <c r="D354" s="303"/>
      <c r="E354" s="304">
        <v>0</v>
      </c>
      <c r="F354" s="292" t="s">
        <v>11</v>
      </c>
      <c r="G354" s="294" t="s">
        <v>12</v>
      </c>
      <c r="H354" s="295" t="s">
        <v>13</v>
      </c>
      <c r="I354" s="294" t="s">
        <v>14</v>
      </c>
      <c r="J354" s="294">
        <v>92</v>
      </c>
      <c r="K354" s="1540">
        <v>0</v>
      </c>
      <c r="L354" s="294">
        <v>0</v>
      </c>
      <c r="M354" s="294">
        <v>0</v>
      </c>
      <c r="N354" s="294">
        <v>0</v>
      </c>
      <c r="O354" s="294">
        <v>0</v>
      </c>
      <c r="P354" s="294">
        <v>0</v>
      </c>
      <c r="Q354" s="294">
        <v>0</v>
      </c>
      <c r="R354" s="294">
        <v>0</v>
      </c>
      <c r="S354" s="294">
        <v>0</v>
      </c>
      <c r="T354" s="294">
        <v>0</v>
      </c>
      <c r="U354" s="294">
        <v>0</v>
      </c>
      <c r="V354" s="294">
        <v>0</v>
      </c>
      <c r="W354" s="294">
        <v>0</v>
      </c>
      <c r="X354" s="294">
        <v>0</v>
      </c>
      <c r="Y354" s="294">
        <v>0</v>
      </c>
      <c r="Z354" s="294">
        <v>0</v>
      </c>
      <c r="AA354" s="294">
        <v>0</v>
      </c>
      <c r="AB354" s="294">
        <v>0</v>
      </c>
      <c r="AC354" s="294">
        <v>0</v>
      </c>
      <c r="AD354" s="294">
        <v>0</v>
      </c>
      <c r="AE354" s="294">
        <v>0</v>
      </c>
      <c r="AF354" s="294">
        <v>0</v>
      </c>
      <c r="AG354" s="294">
        <v>0</v>
      </c>
      <c r="AH354" s="294">
        <v>0</v>
      </c>
      <c r="AI354" s="294">
        <v>0</v>
      </c>
    </row>
    <row r="355" spans="1:35" ht="66">
      <c r="A355" s="290"/>
      <c r="B355" s="1150">
        <v>27.004799999999999</v>
      </c>
      <c r="C355" s="298" t="s">
        <v>348</v>
      </c>
      <c r="D355" s="303"/>
      <c r="E355" s="304">
        <v>0</v>
      </c>
      <c r="F355" s="292" t="s">
        <v>11</v>
      </c>
      <c r="G355" s="294" t="s">
        <v>12</v>
      </c>
      <c r="H355" s="295" t="s">
        <v>13</v>
      </c>
      <c r="I355" s="294" t="s">
        <v>14</v>
      </c>
      <c r="J355" s="294">
        <v>30</v>
      </c>
      <c r="K355" s="1540">
        <v>0</v>
      </c>
      <c r="L355" s="294">
        <v>0</v>
      </c>
      <c r="M355" s="294">
        <v>0</v>
      </c>
      <c r="N355" s="294">
        <v>0</v>
      </c>
      <c r="O355" s="294">
        <v>0</v>
      </c>
      <c r="P355" s="294">
        <v>0</v>
      </c>
      <c r="Q355" s="294">
        <v>0</v>
      </c>
      <c r="R355" s="294">
        <v>0</v>
      </c>
      <c r="S355" s="294">
        <v>0</v>
      </c>
      <c r="T355" s="294">
        <v>0</v>
      </c>
      <c r="U355" s="294">
        <v>0</v>
      </c>
      <c r="V355" s="294">
        <v>0</v>
      </c>
      <c r="W355" s="294">
        <v>0</v>
      </c>
      <c r="X355" s="294">
        <v>0</v>
      </c>
      <c r="Y355" s="294">
        <v>0</v>
      </c>
      <c r="Z355" s="294">
        <v>0</v>
      </c>
      <c r="AA355" s="294">
        <v>0</v>
      </c>
      <c r="AB355" s="294">
        <v>0</v>
      </c>
      <c r="AC355" s="294">
        <v>0</v>
      </c>
      <c r="AD355" s="294">
        <v>0</v>
      </c>
      <c r="AE355" s="294">
        <v>0</v>
      </c>
      <c r="AF355" s="294">
        <v>0</v>
      </c>
      <c r="AG355" s="294">
        <v>0</v>
      </c>
      <c r="AH355" s="294">
        <v>0</v>
      </c>
      <c r="AI355" s="294">
        <v>0</v>
      </c>
    </row>
    <row r="356" spans="1:35" ht="66">
      <c r="A356" s="290"/>
      <c r="B356" s="1150">
        <v>45.576399999999992</v>
      </c>
      <c r="C356" s="298" t="s">
        <v>349</v>
      </c>
      <c r="D356" s="303"/>
      <c r="E356" s="304">
        <v>0</v>
      </c>
      <c r="F356" s="292" t="s">
        <v>11</v>
      </c>
      <c r="G356" s="294" t="s">
        <v>12</v>
      </c>
      <c r="H356" s="295" t="s">
        <v>13</v>
      </c>
      <c r="I356" s="294" t="s">
        <v>14</v>
      </c>
      <c r="J356" s="294">
        <v>50</v>
      </c>
      <c r="K356" s="1540">
        <v>0</v>
      </c>
      <c r="L356" s="294">
        <v>0</v>
      </c>
      <c r="M356" s="294">
        <v>0</v>
      </c>
      <c r="N356" s="294">
        <v>0</v>
      </c>
      <c r="O356" s="294">
        <v>0</v>
      </c>
      <c r="P356" s="294">
        <v>0</v>
      </c>
      <c r="Q356" s="294">
        <v>0</v>
      </c>
      <c r="R356" s="294">
        <v>0</v>
      </c>
      <c r="S356" s="294">
        <v>0</v>
      </c>
      <c r="T356" s="294">
        <v>0</v>
      </c>
      <c r="U356" s="294">
        <v>0</v>
      </c>
      <c r="V356" s="294">
        <v>0</v>
      </c>
      <c r="W356" s="294">
        <v>0</v>
      </c>
      <c r="X356" s="294">
        <v>0</v>
      </c>
      <c r="Y356" s="294">
        <v>0</v>
      </c>
      <c r="Z356" s="294">
        <v>0</v>
      </c>
      <c r="AA356" s="294">
        <v>0</v>
      </c>
      <c r="AB356" s="294">
        <v>0</v>
      </c>
      <c r="AC356" s="294">
        <v>0</v>
      </c>
      <c r="AD356" s="294">
        <v>0</v>
      </c>
      <c r="AE356" s="294">
        <v>0</v>
      </c>
      <c r="AF356" s="294">
        <v>0</v>
      </c>
      <c r="AG356" s="294">
        <v>0</v>
      </c>
      <c r="AH356" s="294">
        <v>0</v>
      </c>
      <c r="AI356" s="294">
        <v>0</v>
      </c>
    </row>
    <row r="357" spans="1:35" ht="66">
      <c r="A357" s="290"/>
      <c r="B357" s="1150">
        <v>43.998799999999996</v>
      </c>
      <c r="C357" s="298" t="s">
        <v>350</v>
      </c>
      <c r="D357" s="303"/>
      <c r="E357" s="304">
        <v>0</v>
      </c>
      <c r="F357" s="292" t="s">
        <v>11</v>
      </c>
      <c r="G357" s="294" t="s">
        <v>12</v>
      </c>
      <c r="H357" s="295" t="s">
        <v>13</v>
      </c>
      <c r="I357" s="294" t="s">
        <v>14</v>
      </c>
      <c r="J357" s="294">
        <v>48</v>
      </c>
      <c r="K357" s="1540">
        <v>0</v>
      </c>
      <c r="L357" s="294">
        <v>0</v>
      </c>
      <c r="M357" s="294">
        <v>0</v>
      </c>
      <c r="N357" s="294">
        <v>0</v>
      </c>
      <c r="O357" s="294">
        <v>0</v>
      </c>
      <c r="P357" s="294">
        <v>0</v>
      </c>
      <c r="Q357" s="294">
        <v>0</v>
      </c>
      <c r="R357" s="294">
        <v>0</v>
      </c>
      <c r="S357" s="294">
        <v>0</v>
      </c>
      <c r="T357" s="294">
        <v>0</v>
      </c>
      <c r="U357" s="294">
        <v>0</v>
      </c>
      <c r="V357" s="294">
        <v>0</v>
      </c>
      <c r="W357" s="294">
        <v>0</v>
      </c>
      <c r="X357" s="294">
        <v>0</v>
      </c>
      <c r="Y357" s="294">
        <v>0</v>
      </c>
      <c r="Z357" s="294">
        <v>0</v>
      </c>
      <c r="AA357" s="294">
        <v>0</v>
      </c>
      <c r="AB357" s="294">
        <v>0</v>
      </c>
      <c r="AC357" s="294">
        <v>0</v>
      </c>
      <c r="AD357" s="294">
        <v>0</v>
      </c>
      <c r="AE357" s="294">
        <v>0</v>
      </c>
      <c r="AF357" s="294">
        <v>0</v>
      </c>
      <c r="AG357" s="294">
        <v>0</v>
      </c>
      <c r="AH357" s="294">
        <v>0</v>
      </c>
      <c r="AI357" s="294">
        <v>0</v>
      </c>
    </row>
    <row r="358" spans="1:35" ht="66">
      <c r="A358" s="290"/>
      <c r="B358" s="1150">
        <v>76.56</v>
      </c>
      <c r="C358" s="298" t="s">
        <v>351</v>
      </c>
      <c r="D358" s="303"/>
      <c r="E358" s="304">
        <v>0</v>
      </c>
      <c r="F358" s="292" t="s">
        <v>11</v>
      </c>
      <c r="G358" s="294" t="s">
        <v>12</v>
      </c>
      <c r="H358" s="295" t="s">
        <v>13</v>
      </c>
      <c r="I358" s="294" t="s">
        <v>14</v>
      </c>
      <c r="J358" s="294">
        <v>93</v>
      </c>
      <c r="K358" s="1540">
        <v>0</v>
      </c>
      <c r="L358" s="294">
        <v>0</v>
      </c>
      <c r="M358" s="294">
        <v>0</v>
      </c>
      <c r="N358" s="294">
        <v>0</v>
      </c>
      <c r="O358" s="294">
        <v>0</v>
      </c>
      <c r="P358" s="294">
        <v>0</v>
      </c>
      <c r="Q358" s="294">
        <v>0</v>
      </c>
      <c r="R358" s="294">
        <v>0</v>
      </c>
      <c r="S358" s="294">
        <v>0</v>
      </c>
      <c r="T358" s="294">
        <v>0</v>
      </c>
      <c r="U358" s="294">
        <v>0</v>
      </c>
      <c r="V358" s="294">
        <v>0</v>
      </c>
      <c r="W358" s="294">
        <v>0</v>
      </c>
      <c r="X358" s="294">
        <v>0</v>
      </c>
      <c r="Y358" s="294">
        <v>0</v>
      </c>
      <c r="Z358" s="294">
        <v>0</v>
      </c>
      <c r="AA358" s="294">
        <v>0</v>
      </c>
      <c r="AB358" s="294">
        <v>0</v>
      </c>
      <c r="AC358" s="294">
        <v>0</v>
      </c>
      <c r="AD358" s="294">
        <v>0</v>
      </c>
      <c r="AE358" s="294">
        <v>0</v>
      </c>
      <c r="AF358" s="294">
        <v>0</v>
      </c>
      <c r="AG358" s="294">
        <v>0</v>
      </c>
      <c r="AH358" s="294">
        <v>0</v>
      </c>
      <c r="AI358" s="294">
        <v>0</v>
      </c>
    </row>
    <row r="359" spans="1:35" ht="66">
      <c r="A359" s="290"/>
      <c r="B359" s="1150">
        <v>246.31439999999998</v>
      </c>
      <c r="C359" s="298" t="s">
        <v>352</v>
      </c>
      <c r="D359" s="303"/>
      <c r="E359" s="304">
        <v>0</v>
      </c>
      <c r="F359" s="292" t="s">
        <v>26</v>
      </c>
      <c r="G359" s="294" t="s">
        <v>12</v>
      </c>
      <c r="H359" s="295" t="s">
        <v>13</v>
      </c>
      <c r="I359" s="294" t="s">
        <v>14</v>
      </c>
      <c r="J359" s="294">
        <v>267</v>
      </c>
      <c r="K359" s="1540">
        <v>0</v>
      </c>
      <c r="L359" s="294">
        <v>0</v>
      </c>
      <c r="M359" s="294">
        <v>0</v>
      </c>
      <c r="N359" s="294">
        <v>0</v>
      </c>
      <c r="O359" s="294">
        <v>0</v>
      </c>
      <c r="P359" s="294">
        <v>0</v>
      </c>
      <c r="Q359" s="294">
        <v>0</v>
      </c>
      <c r="R359" s="294">
        <v>0</v>
      </c>
      <c r="S359" s="294">
        <v>0</v>
      </c>
      <c r="T359" s="294">
        <v>0</v>
      </c>
      <c r="U359" s="294">
        <v>0</v>
      </c>
      <c r="V359" s="294">
        <v>0</v>
      </c>
      <c r="W359" s="294">
        <v>0</v>
      </c>
      <c r="X359" s="294">
        <v>0</v>
      </c>
      <c r="Y359" s="294">
        <v>0</v>
      </c>
      <c r="Z359" s="294">
        <v>0</v>
      </c>
      <c r="AA359" s="294">
        <v>0</v>
      </c>
      <c r="AB359" s="294">
        <v>0</v>
      </c>
      <c r="AC359" s="294">
        <v>0</v>
      </c>
      <c r="AD359" s="294">
        <v>0</v>
      </c>
      <c r="AE359" s="294">
        <v>0</v>
      </c>
      <c r="AF359" s="294">
        <v>0</v>
      </c>
      <c r="AG359" s="294">
        <v>0</v>
      </c>
      <c r="AH359" s="294">
        <v>0</v>
      </c>
      <c r="AI359" s="294">
        <v>0</v>
      </c>
    </row>
    <row r="360" spans="1:35" ht="66">
      <c r="A360" s="290"/>
      <c r="B360" s="1150">
        <v>110.19999999999999</v>
      </c>
      <c r="C360" s="298" t="s">
        <v>353</v>
      </c>
      <c r="D360" s="303"/>
      <c r="E360" s="304">
        <v>0</v>
      </c>
      <c r="F360" s="292" t="s">
        <v>11</v>
      </c>
      <c r="G360" s="294" t="s">
        <v>12</v>
      </c>
      <c r="H360" s="295" t="s">
        <v>13</v>
      </c>
      <c r="I360" s="294" t="s">
        <v>14</v>
      </c>
      <c r="J360" s="294">
        <v>120</v>
      </c>
      <c r="K360" s="1540">
        <v>0</v>
      </c>
      <c r="L360" s="294">
        <v>0</v>
      </c>
      <c r="M360" s="294">
        <v>0</v>
      </c>
      <c r="N360" s="294">
        <v>0</v>
      </c>
      <c r="O360" s="294">
        <v>0</v>
      </c>
      <c r="P360" s="294">
        <v>0</v>
      </c>
      <c r="Q360" s="294">
        <v>0</v>
      </c>
      <c r="R360" s="294">
        <v>0</v>
      </c>
      <c r="S360" s="294">
        <v>0</v>
      </c>
      <c r="T360" s="294">
        <v>0</v>
      </c>
      <c r="U360" s="294">
        <v>0</v>
      </c>
      <c r="V360" s="294">
        <v>0</v>
      </c>
      <c r="W360" s="294">
        <v>0</v>
      </c>
      <c r="X360" s="294">
        <v>0</v>
      </c>
      <c r="Y360" s="294">
        <v>0</v>
      </c>
      <c r="Z360" s="294">
        <v>0</v>
      </c>
      <c r="AA360" s="294">
        <v>0</v>
      </c>
      <c r="AB360" s="294">
        <v>0</v>
      </c>
      <c r="AC360" s="294">
        <v>0</v>
      </c>
      <c r="AD360" s="294">
        <v>0</v>
      </c>
      <c r="AE360" s="294">
        <v>0</v>
      </c>
      <c r="AF360" s="294">
        <v>0</v>
      </c>
      <c r="AG360" s="294">
        <v>0</v>
      </c>
      <c r="AH360" s="294">
        <v>0</v>
      </c>
      <c r="AI360" s="294">
        <v>0</v>
      </c>
    </row>
    <row r="361" spans="1:35" ht="66">
      <c r="A361" s="290"/>
      <c r="B361" s="1150">
        <v>24.2</v>
      </c>
      <c r="C361" s="298" t="s">
        <v>354</v>
      </c>
      <c r="D361" s="303"/>
      <c r="E361" s="304">
        <v>0</v>
      </c>
      <c r="F361" s="292" t="s">
        <v>11</v>
      </c>
      <c r="G361" s="294" t="s">
        <v>12</v>
      </c>
      <c r="H361" s="295" t="s">
        <v>13</v>
      </c>
      <c r="I361" s="294" t="s">
        <v>14</v>
      </c>
      <c r="J361" s="294">
        <v>27</v>
      </c>
      <c r="K361" s="1540">
        <v>0</v>
      </c>
      <c r="L361" s="294">
        <v>0</v>
      </c>
      <c r="M361" s="294">
        <v>0</v>
      </c>
      <c r="N361" s="294">
        <v>0</v>
      </c>
      <c r="O361" s="294">
        <v>0</v>
      </c>
      <c r="P361" s="294">
        <v>0</v>
      </c>
      <c r="Q361" s="294">
        <v>0</v>
      </c>
      <c r="R361" s="294">
        <v>0</v>
      </c>
      <c r="S361" s="294">
        <v>0</v>
      </c>
      <c r="T361" s="294">
        <v>0</v>
      </c>
      <c r="U361" s="294">
        <v>0</v>
      </c>
      <c r="V361" s="294">
        <v>0</v>
      </c>
      <c r="W361" s="294">
        <v>0</v>
      </c>
      <c r="X361" s="294">
        <v>0</v>
      </c>
      <c r="Y361" s="294">
        <v>0</v>
      </c>
      <c r="Z361" s="294">
        <v>0</v>
      </c>
      <c r="AA361" s="294">
        <v>0</v>
      </c>
      <c r="AB361" s="294">
        <v>0</v>
      </c>
      <c r="AC361" s="294">
        <v>0</v>
      </c>
      <c r="AD361" s="294">
        <v>0</v>
      </c>
      <c r="AE361" s="294">
        <v>0</v>
      </c>
      <c r="AF361" s="294">
        <v>0</v>
      </c>
      <c r="AG361" s="294">
        <v>0</v>
      </c>
      <c r="AH361" s="294">
        <v>0</v>
      </c>
      <c r="AI361" s="294">
        <v>0</v>
      </c>
    </row>
    <row r="362" spans="1:35" ht="66">
      <c r="A362" s="290"/>
      <c r="B362" s="1150">
        <v>21.53</v>
      </c>
      <c r="C362" s="298" t="s">
        <v>355</v>
      </c>
      <c r="D362" s="303"/>
      <c r="E362" s="304">
        <v>0</v>
      </c>
      <c r="F362" s="292" t="s">
        <v>11</v>
      </c>
      <c r="G362" s="294" t="s">
        <v>12</v>
      </c>
      <c r="H362" s="295" t="s">
        <v>13</v>
      </c>
      <c r="I362" s="294" t="s">
        <v>14</v>
      </c>
      <c r="J362" s="294">
        <v>24</v>
      </c>
      <c r="K362" s="1540">
        <v>0</v>
      </c>
      <c r="L362" s="294">
        <v>0</v>
      </c>
      <c r="M362" s="294">
        <v>0</v>
      </c>
      <c r="N362" s="294">
        <v>0</v>
      </c>
      <c r="O362" s="294">
        <v>0</v>
      </c>
      <c r="P362" s="294">
        <v>0</v>
      </c>
      <c r="Q362" s="294">
        <v>0</v>
      </c>
      <c r="R362" s="294">
        <v>0</v>
      </c>
      <c r="S362" s="294">
        <v>0</v>
      </c>
      <c r="T362" s="294">
        <v>0</v>
      </c>
      <c r="U362" s="294">
        <v>0</v>
      </c>
      <c r="V362" s="294">
        <v>0</v>
      </c>
      <c r="W362" s="294">
        <v>0</v>
      </c>
      <c r="X362" s="294">
        <v>0</v>
      </c>
      <c r="Y362" s="294">
        <v>0</v>
      </c>
      <c r="Z362" s="294">
        <v>0</v>
      </c>
      <c r="AA362" s="294">
        <v>0</v>
      </c>
      <c r="AB362" s="294">
        <v>0</v>
      </c>
      <c r="AC362" s="294">
        <v>0</v>
      </c>
      <c r="AD362" s="294">
        <v>0</v>
      </c>
      <c r="AE362" s="294">
        <v>0</v>
      </c>
      <c r="AF362" s="294">
        <v>0</v>
      </c>
      <c r="AG362" s="294">
        <v>0</v>
      </c>
      <c r="AH362" s="294">
        <v>0</v>
      </c>
      <c r="AI362" s="294">
        <v>0</v>
      </c>
    </row>
    <row r="363" spans="1:35" ht="66">
      <c r="A363" s="290"/>
      <c r="B363" s="1150">
        <v>18.559999999999999</v>
      </c>
      <c r="C363" s="298" t="s">
        <v>356</v>
      </c>
      <c r="D363" s="303"/>
      <c r="E363" s="304">
        <v>0</v>
      </c>
      <c r="F363" s="292" t="s">
        <v>11</v>
      </c>
      <c r="G363" s="294" t="s">
        <v>12</v>
      </c>
      <c r="H363" s="295" t="s">
        <v>13</v>
      </c>
      <c r="I363" s="294" t="s">
        <v>14</v>
      </c>
      <c r="J363" s="294">
        <v>20</v>
      </c>
      <c r="K363" s="1540">
        <v>0</v>
      </c>
      <c r="L363" s="294">
        <v>0</v>
      </c>
      <c r="M363" s="294">
        <v>0</v>
      </c>
      <c r="N363" s="294">
        <v>0</v>
      </c>
      <c r="O363" s="294">
        <v>0</v>
      </c>
      <c r="P363" s="294">
        <v>0</v>
      </c>
      <c r="Q363" s="294">
        <v>0</v>
      </c>
      <c r="R363" s="294">
        <v>0</v>
      </c>
      <c r="S363" s="294">
        <v>0</v>
      </c>
      <c r="T363" s="294">
        <v>0</v>
      </c>
      <c r="U363" s="294">
        <v>0</v>
      </c>
      <c r="V363" s="294">
        <v>0</v>
      </c>
      <c r="W363" s="294">
        <v>0</v>
      </c>
      <c r="X363" s="294">
        <v>0</v>
      </c>
      <c r="Y363" s="294">
        <v>0</v>
      </c>
      <c r="Z363" s="294">
        <v>0</v>
      </c>
      <c r="AA363" s="294">
        <v>0</v>
      </c>
      <c r="AB363" s="294">
        <v>0</v>
      </c>
      <c r="AC363" s="294">
        <v>0</v>
      </c>
      <c r="AD363" s="294">
        <v>0</v>
      </c>
      <c r="AE363" s="294">
        <v>0</v>
      </c>
      <c r="AF363" s="294">
        <v>0</v>
      </c>
      <c r="AG363" s="294">
        <v>0</v>
      </c>
      <c r="AH363" s="294">
        <v>0</v>
      </c>
      <c r="AI363" s="294">
        <v>0</v>
      </c>
    </row>
    <row r="364" spans="1:35" ht="66">
      <c r="A364" s="290"/>
      <c r="B364" s="1150">
        <v>11.65</v>
      </c>
      <c r="C364" s="298" t="s">
        <v>357</v>
      </c>
      <c r="D364" s="303"/>
      <c r="E364" s="304">
        <v>0</v>
      </c>
      <c r="F364" s="292" t="s">
        <v>11</v>
      </c>
      <c r="G364" s="294" t="s">
        <v>12</v>
      </c>
      <c r="H364" s="295" t="s">
        <v>13</v>
      </c>
      <c r="I364" s="294" t="s">
        <v>14</v>
      </c>
      <c r="J364" s="294">
        <v>13</v>
      </c>
      <c r="K364" s="1540">
        <v>0</v>
      </c>
      <c r="L364" s="294">
        <v>0</v>
      </c>
      <c r="M364" s="294">
        <v>0</v>
      </c>
      <c r="N364" s="294">
        <v>0</v>
      </c>
      <c r="O364" s="294">
        <v>0</v>
      </c>
      <c r="P364" s="294">
        <v>0</v>
      </c>
      <c r="Q364" s="294">
        <v>0</v>
      </c>
      <c r="R364" s="294">
        <v>0</v>
      </c>
      <c r="S364" s="294">
        <v>0</v>
      </c>
      <c r="T364" s="294">
        <v>0</v>
      </c>
      <c r="U364" s="294">
        <v>0</v>
      </c>
      <c r="V364" s="294">
        <v>0</v>
      </c>
      <c r="W364" s="294">
        <v>0</v>
      </c>
      <c r="X364" s="294">
        <v>0</v>
      </c>
      <c r="Y364" s="294">
        <v>0</v>
      </c>
      <c r="Z364" s="294">
        <v>0</v>
      </c>
      <c r="AA364" s="294">
        <v>0</v>
      </c>
      <c r="AB364" s="294">
        <v>0</v>
      </c>
      <c r="AC364" s="294">
        <v>0</v>
      </c>
      <c r="AD364" s="294">
        <v>0</v>
      </c>
      <c r="AE364" s="294">
        <v>0</v>
      </c>
      <c r="AF364" s="294">
        <v>0</v>
      </c>
      <c r="AG364" s="294">
        <v>0</v>
      </c>
      <c r="AH364" s="294">
        <v>0</v>
      </c>
      <c r="AI364" s="294">
        <v>0</v>
      </c>
    </row>
    <row r="365" spans="1:35" ht="66">
      <c r="A365" s="290"/>
      <c r="B365" s="1150">
        <v>102.08</v>
      </c>
      <c r="C365" s="298" t="s">
        <v>4629</v>
      </c>
      <c r="D365" s="303"/>
      <c r="E365" s="304">
        <v>0</v>
      </c>
      <c r="F365" s="292" t="s">
        <v>11</v>
      </c>
      <c r="G365" s="294" t="s">
        <v>12</v>
      </c>
      <c r="H365" s="295" t="s">
        <v>13</v>
      </c>
      <c r="I365" s="294" t="s">
        <v>14</v>
      </c>
      <c r="J365" s="294">
        <v>110</v>
      </c>
      <c r="K365" s="1540">
        <v>0</v>
      </c>
      <c r="L365" s="294">
        <v>0</v>
      </c>
      <c r="M365" s="294">
        <v>0</v>
      </c>
      <c r="N365" s="294">
        <v>0</v>
      </c>
      <c r="O365" s="294">
        <v>0</v>
      </c>
      <c r="P365" s="294">
        <v>0</v>
      </c>
      <c r="Q365" s="294">
        <v>0</v>
      </c>
      <c r="R365" s="294">
        <v>0</v>
      </c>
      <c r="S365" s="294">
        <v>0</v>
      </c>
      <c r="T365" s="294">
        <v>0</v>
      </c>
      <c r="U365" s="294">
        <v>0</v>
      </c>
      <c r="V365" s="294">
        <v>0</v>
      </c>
      <c r="W365" s="294">
        <v>0</v>
      </c>
      <c r="X365" s="294">
        <v>0</v>
      </c>
      <c r="Y365" s="294">
        <v>0</v>
      </c>
      <c r="Z365" s="294">
        <v>0</v>
      </c>
      <c r="AA365" s="294">
        <v>0</v>
      </c>
      <c r="AB365" s="294">
        <v>0</v>
      </c>
      <c r="AC365" s="294">
        <v>0</v>
      </c>
      <c r="AD365" s="294">
        <v>0</v>
      </c>
      <c r="AE365" s="294">
        <v>0</v>
      </c>
      <c r="AF365" s="294">
        <v>0</v>
      </c>
      <c r="AG365" s="294">
        <v>0</v>
      </c>
      <c r="AH365" s="294">
        <v>0</v>
      </c>
      <c r="AI365" s="294">
        <v>0</v>
      </c>
    </row>
    <row r="366" spans="1:35" ht="66">
      <c r="A366" s="290"/>
      <c r="B366" s="1150">
        <v>52.67</v>
      </c>
      <c r="C366" s="298" t="s">
        <v>358</v>
      </c>
      <c r="D366" s="303"/>
      <c r="E366" s="304">
        <v>0</v>
      </c>
      <c r="F366" s="1348" t="s">
        <v>22</v>
      </c>
      <c r="G366" s="294" t="s">
        <v>12</v>
      </c>
      <c r="H366" s="295" t="s">
        <v>13</v>
      </c>
      <c r="I366" s="294" t="s">
        <v>14</v>
      </c>
      <c r="J366" s="294">
        <v>57</v>
      </c>
      <c r="K366" s="1540">
        <v>0</v>
      </c>
      <c r="L366" s="294">
        <v>0</v>
      </c>
      <c r="M366" s="294">
        <v>0</v>
      </c>
      <c r="N366" s="294">
        <v>0</v>
      </c>
      <c r="O366" s="294">
        <v>0</v>
      </c>
      <c r="P366" s="294">
        <v>0</v>
      </c>
      <c r="Q366" s="294">
        <v>0</v>
      </c>
      <c r="R366" s="294">
        <v>0</v>
      </c>
      <c r="S366" s="294">
        <v>0</v>
      </c>
      <c r="T366" s="294">
        <v>0</v>
      </c>
      <c r="U366" s="294">
        <v>0</v>
      </c>
      <c r="V366" s="294">
        <v>0</v>
      </c>
      <c r="W366" s="294">
        <v>0</v>
      </c>
      <c r="X366" s="294">
        <v>0</v>
      </c>
      <c r="Y366" s="294">
        <v>0</v>
      </c>
      <c r="Z366" s="294">
        <v>0</v>
      </c>
      <c r="AA366" s="294">
        <v>0</v>
      </c>
      <c r="AB366" s="294">
        <v>0</v>
      </c>
      <c r="AC366" s="294">
        <v>0</v>
      </c>
      <c r="AD366" s="294">
        <v>0</v>
      </c>
      <c r="AE366" s="294">
        <v>0</v>
      </c>
      <c r="AF366" s="294">
        <v>0</v>
      </c>
      <c r="AG366" s="294">
        <v>0</v>
      </c>
      <c r="AH366" s="294">
        <v>0</v>
      </c>
      <c r="AI366" s="294">
        <v>0</v>
      </c>
    </row>
    <row r="367" spans="1:35" ht="66">
      <c r="A367" s="290"/>
      <c r="B367" s="1150">
        <v>118.32</v>
      </c>
      <c r="C367" s="298" t="s">
        <v>359</v>
      </c>
      <c r="D367" s="303"/>
      <c r="E367" s="304">
        <v>0</v>
      </c>
      <c r="F367" s="292" t="s">
        <v>11</v>
      </c>
      <c r="G367" s="294" t="s">
        <v>12</v>
      </c>
      <c r="H367" s="295" t="s">
        <v>13</v>
      </c>
      <c r="I367" s="294" t="s">
        <v>14</v>
      </c>
      <c r="J367" s="294">
        <v>128</v>
      </c>
      <c r="K367" s="1540">
        <v>0</v>
      </c>
      <c r="L367" s="294">
        <v>0</v>
      </c>
      <c r="M367" s="294">
        <v>0</v>
      </c>
      <c r="N367" s="294">
        <v>0</v>
      </c>
      <c r="O367" s="294">
        <v>0</v>
      </c>
      <c r="P367" s="294">
        <v>0</v>
      </c>
      <c r="Q367" s="294">
        <v>0</v>
      </c>
      <c r="R367" s="294">
        <v>0</v>
      </c>
      <c r="S367" s="294">
        <v>0</v>
      </c>
      <c r="T367" s="294">
        <v>0</v>
      </c>
      <c r="U367" s="294">
        <v>0</v>
      </c>
      <c r="V367" s="294">
        <v>0</v>
      </c>
      <c r="W367" s="294">
        <v>0</v>
      </c>
      <c r="X367" s="294">
        <v>0</v>
      </c>
      <c r="Y367" s="294">
        <v>0</v>
      </c>
      <c r="Z367" s="294">
        <v>0</v>
      </c>
      <c r="AA367" s="294">
        <v>0</v>
      </c>
      <c r="AB367" s="294">
        <v>0</v>
      </c>
      <c r="AC367" s="294">
        <v>0</v>
      </c>
      <c r="AD367" s="294">
        <v>0</v>
      </c>
      <c r="AE367" s="294">
        <v>0</v>
      </c>
      <c r="AF367" s="294">
        <v>0</v>
      </c>
      <c r="AG367" s="294">
        <v>0</v>
      </c>
      <c r="AH367" s="294">
        <v>0</v>
      </c>
      <c r="AI367" s="294">
        <v>0</v>
      </c>
    </row>
    <row r="368" spans="1:35" ht="66">
      <c r="A368" s="290"/>
      <c r="B368" s="1150">
        <v>17.005599999999998</v>
      </c>
      <c r="C368" s="298" t="s">
        <v>360</v>
      </c>
      <c r="D368" s="303"/>
      <c r="E368" s="304">
        <v>0</v>
      </c>
      <c r="F368" s="292" t="s">
        <v>11</v>
      </c>
      <c r="G368" s="294" t="s">
        <v>12</v>
      </c>
      <c r="H368" s="295" t="s">
        <v>13</v>
      </c>
      <c r="I368" s="294" t="s">
        <v>14</v>
      </c>
      <c r="J368" s="294">
        <v>19</v>
      </c>
      <c r="K368" s="1540">
        <v>0</v>
      </c>
      <c r="L368" s="294">
        <v>0</v>
      </c>
      <c r="M368" s="294">
        <v>0</v>
      </c>
      <c r="N368" s="294">
        <v>0</v>
      </c>
      <c r="O368" s="294">
        <v>0</v>
      </c>
      <c r="P368" s="294">
        <v>0</v>
      </c>
      <c r="Q368" s="294">
        <v>0</v>
      </c>
      <c r="R368" s="294">
        <v>0</v>
      </c>
      <c r="S368" s="294">
        <v>0</v>
      </c>
      <c r="T368" s="294">
        <v>0</v>
      </c>
      <c r="U368" s="294">
        <v>0</v>
      </c>
      <c r="V368" s="294">
        <v>0</v>
      </c>
      <c r="W368" s="294">
        <v>0</v>
      </c>
      <c r="X368" s="294">
        <v>0</v>
      </c>
      <c r="Y368" s="294">
        <v>0</v>
      </c>
      <c r="Z368" s="294">
        <v>0</v>
      </c>
      <c r="AA368" s="294">
        <v>0</v>
      </c>
      <c r="AB368" s="294">
        <v>0</v>
      </c>
      <c r="AC368" s="294">
        <v>0</v>
      </c>
      <c r="AD368" s="294">
        <v>0</v>
      </c>
      <c r="AE368" s="294">
        <v>0</v>
      </c>
      <c r="AF368" s="294">
        <v>0</v>
      </c>
      <c r="AG368" s="294">
        <v>0</v>
      </c>
      <c r="AH368" s="294">
        <v>0</v>
      </c>
      <c r="AI368" s="294">
        <v>0</v>
      </c>
    </row>
    <row r="369" spans="1:35" ht="66">
      <c r="A369" s="290"/>
      <c r="B369" s="1150">
        <v>24.881999999999998</v>
      </c>
      <c r="C369" s="298" t="s">
        <v>361</v>
      </c>
      <c r="D369" s="303"/>
      <c r="E369" s="304">
        <v>0</v>
      </c>
      <c r="F369" s="292" t="s">
        <v>26</v>
      </c>
      <c r="G369" s="294" t="s">
        <v>12</v>
      </c>
      <c r="H369" s="295" t="s">
        <v>13</v>
      </c>
      <c r="I369" s="294" t="s">
        <v>14</v>
      </c>
      <c r="J369" s="294">
        <v>27</v>
      </c>
      <c r="K369" s="1540">
        <v>0</v>
      </c>
      <c r="L369" s="294">
        <v>0</v>
      </c>
      <c r="M369" s="294">
        <v>0</v>
      </c>
      <c r="N369" s="294">
        <v>0</v>
      </c>
      <c r="O369" s="294">
        <v>0</v>
      </c>
      <c r="P369" s="294">
        <v>0</v>
      </c>
      <c r="Q369" s="294">
        <v>0</v>
      </c>
      <c r="R369" s="294">
        <v>0</v>
      </c>
      <c r="S369" s="294">
        <v>0</v>
      </c>
      <c r="T369" s="294">
        <v>0</v>
      </c>
      <c r="U369" s="294">
        <v>0</v>
      </c>
      <c r="V369" s="294">
        <v>0</v>
      </c>
      <c r="W369" s="294">
        <v>0</v>
      </c>
      <c r="X369" s="294">
        <v>0</v>
      </c>
      <c r="Y369" s="294">
        <v>0</v>
      </c>
      <c r="Z369" s="294">
        <v>0</v>
      </c>
      <c r="AA369" s="294">
        <v>0</v>
      </c>
      <c r="AB369" s="294">
        <v>0</v>
      </c>
      <c r="AC369" s="294">
        <v>0</v>
      </c>
      <c r="AD369" s="294">
        <v>0</v>
      </c>
      <c r="AE369" s="294">
        <v>0</v>
      </c>
      <c r="AF369" s="294">
        <v>0</v>
      </c>
      <c r="AG369" s="294">
        <v>0</v>
      </c>
      <c r="AH369" s="294">
        <v>0</v>
      </c>
      <c r="AI369" s="294">
        <v>0</v>
      </c>
    </row>
    <row r="370" spans="1:35" ht="66">
      <c r="A370" s="290"/>
      <c r="B370" s="1150">
        <v>380.47999999999996</v>
      </c>
      <c r="C370" s="1381" t="s">
        <v>362</v>
      </c>
      <c r="D370" s="303"/>
      <c r="E370" s="304">
        <v>0</v>
      </c>
      <c r="F370" s="292" t="s">
        <v>22</v>
      </c>
      <c r="G370" s="294" t="s">
        <v>12</v>
      </c>
      <c r="H370" s="295" t="s">
        <v>13</v>
      </c>
      <c r="I370" s="294" t="s">
        <v>14</v>
      </c>
      <c r="J370" s="294">
        <v>411</v>
      </c>
      <c r="K370" s="1540">
        <v>0</v>
      </c>
      <c r="L370" s="294">
        <v>0</v>
      </c>
      <c r="M370" s="294">
        <v>0</v>
      </c>
      <c r="N370" s="294">
        <v>0</v>
      </c>
      <c r="O370" s="294">
        <v>0</v>
      </c>
      <c r="P370" s="294">
        <v>0</v>
      </c>
      <c r="Q370" s="294">
        <v>0</v>
      </c>
      <c r="R370" s="294">
        <v>0</v>
      </c>
      <c r="S370" s="294">
        <v>0</v>
      </c>
      <c r="T370" s="294">
        <v>0</v>
      </c>
      <c r="U370" s="294">
        <v>0</v>
      </c>
      <c r="V370" s="294">
        <v>0</v>
      </c>
      <c r="W370" s="294">
        <v>0</v>
      </c>
      <c r="X370" s="294">
        <v>0</v>
      </c>
      <c r="Y370" s="294">
        <v>0</v>
      </c>
      <c r="Z370" s="294">
        <v>0</v>
      </c>
      <c r="AA370" s="294">
        <v>0</v>
      </c>
      <c r="AB370" s="294">
        <v>0</v>
      </c>
      <c r="AC370" s="294">
        <v>0</v>
      </c>
      <c r="AD370" s="294">
        <v>0</v>
      </c>
      <c r="AE370" s="294">
        <v>0</v>
      </c>
      <c r="AF370" s="294">
        <v>0</v>
      </c>
      <c r="AG370" s="294">
        <v>0</v>
      </c>
      <c r="AH370" s="294">
        <v>0</v>
      </c>
      <c r="AI370" s="294">
        <v>0</v>
      </c>
    </row>
    <row r="371" spans="1:35" ht="66">
      <c r="A371" s="290"/>
      <c r="B371" s="1150">
        <v>253.4948</v>
      </c>
      <c r="C371" s="1381" t="s">
        <v>363</v>
      </c>
      <c r="D371" s="303"/>
      <c r="E371" s="304">
        <v>0</v>
      </c>
      <c r="F371" s="292" t="s">
        <v>22</v>
      </c>
      <c r="G371" s="294" t="s">
        <v>12</v>
      </c>
      <c r="H371" s="295" t="s">
        <v>13</v>
      </c>
      <c r="I371" s="294" t="s">
        <v>14</v>
      </c>
      <c r="J371" s="294">
        <v>274</v>
      </c>
      <c r="K371" s="1540">
        <v>0</v>
      </c>
      <c r="L371" s="294">
        <v>0</v>
      </c>
      <c r="M371" s="294">
        <v>0</v>
      </c>
      <c r="N371" s="294">
        <v>0</v>
      </c>
      <c r="O371" s="294">
        <v>0</v>
      </c>
      <c r="P371" s="294">
        <v>0</v>
      </c>
      <c r="Q371" s="294">
        <v>0</v>
      </c>
      <c r="R371" s="294">
        <v>0</v>
      </c>
      <c r="S371" s="294">
        <v>0</v>
      </c>
      <c r="T371" s="294">
        <v>0</v>
      </c>
      <c r="U371" s="294">
        <v>0</v>
      </c>
      <c r="V371" s="294">
        <v>0</v>
      </c>
      <c r="W371" s="294">
        <v>0</v>
      </c>
      <c r="X371" s="294">
        <v>0</v>
      </c>
      <c r="Y371" s="294">
        <v>0</v>
      </c>
      <c r="Z371" s="294">
        <v>0</v>
      </c>
      <c r="AA371" s="294">
        <v>0</v>
      </c>
      <c r="AB371" s="294">
        <v>0</v>
      </c>
      <c r="AC371" s="294">
        <v>0</v>
      </c>
      <c r="AD371" s="294">
        <v>0</v>
      </c>
      <c r="AE371" s="294">
        <v>0</v>
      </c>
      <c r="AF371" s="294">
        <v>0</v>
      </c>
      <c r="AG371" s="294">
        <v>0</v>
      </c>
      <c r="AH371" s="294">
        <v>0</v>
      </c>
      <c r="AI371" s="294">
        <v>0</v>
      </c>
    </row>
    <row r="372" spans="1:35" ht="66">
      <c r="A372" s="290"/>
      <c r="B372" s="1150">
        <v>380.47999999999996</v>
      </c>
      <c r="C372" s="1391" t="s">
        <v>364</v>
      </c>
      <c r="D372" s="303"/>
      <c r="E372" s="304">
        <v>361</v>
      </c>
      <c r="F372" s="292" t="s">
        <v>26</v>
      </c>
      <c r="G372" s="294" t="s">
        <v>12</v>
      </c>
      <c r="H372" s="295" t="s">
        <v>13</v>
      </c>
      <c r="I372" s="294" t="s">
        <v>14</v>
      </c>
      <c r="J372" s="294">
        <v>411</v>
      </c>
      <c r="K372" s="1540">
        <v>148371</v>
      </c>
      <c r="L372" s="294">
        <v>0</v>
      </c>
      <c r="M372" s="294">
        <v>0</v>
      </c>
      <c r="N372" s="294">
        <v>25</v>
      </c>
      <c r="O372" s="294">
        <v>10275</v>
      </c>
      <c r="P372" s="294">
        <v>36</v>
      </c>
      <c r="Q372" s="294">
        <v>14796</v>
      </c>
      <c r="R372" s="294">
        <v>135</v>
      </c>
      <c r="S372" s="294">
        <v>55485</v>
      </c>
      <c r="T372" s="294">
        <v>0</v>
      </c>
      <c r="U372" s="294">
        <v>0</v>
      </c>
      <c r="V372" s="294">
        <v>0</v>
      </c>
      <c r="W372" s="294">
        <v>0</v>
      </c>
      <c r="X372" s="294">
        <v>160</v>
      </c>
      <c r="Y372" s="294">
        <v>65760</v>
      </c>
      <c r="Z372" s="294">
        <v>0</v>
      </c>
      <c r="AA372" s="294">
        <v>0</v>
      </c>
      <c r="AB372" s="294">
        <v>0</v>
      </c>
      <c r="AC372" s="294">
        <v>0</v>
      </c>
      <c r="AD372" s="294">
        <v>5</v>
      </c>
      <c r="AE372" s="294">
        <v>2055</v>
      </c>
      <c r="AF372" s="294">
        <v>0</v>
      </c>
      <c r="AG372" s="294">
        <v>0</v>
      </c>
      <c r="AH372" s="294">
        <v>0</v>
      </c>
      <c r="AI372" s="294">
        <v>0</v>
      </c>
    </row>
    <row r="373" spans="1:35" ht="66">
      <c r="A373" s="290"/>
      <c r="B373" s="1150">
        <v>33.001999999999995</v>
      </c>
      <c r="C373" s="1381" t="s">
        <v>365</v>
      </c>
      <c r="D373" s="303"/>
      <c r="E373" s="304">
        <v>0</v>
      </c>
      <c r="F373" s="292" t="s">
        <v>11</v>
      </c>
      <c r="G373" s="294" t="s">
        <v>12</v>
      </c>
      <c r="H373" s="295" t="s">
        <v>13</v>
      </c>
      <c r="I373" s="294" t="s">
        <v>14</v>
      </c>
      <c r="J373" s="294">
        <v>36</v>
      </c>
      <c r="K373" s="1540">
        <v>0</v>
      </c>
      <c r="L373" s="294">
        <v>0</v>
      </c>
      <c r="M373" s="294">
        <v>0</v>
      </c>
      <c r="N373" s="294">
        <v>0</v>
      </c>
      <c r="O373" s="294">
        <v>0</v>
      </c>
      <c r="P373" s="294">
        <v>0</v>
      </c>
      <c r="Q373" s="294">
        <v>0</v>
      </c>
      <c r="R373" s="294">
        <v>0</v>
      </c>
      <c r="S373" s="294">
        <v>0</v>
      </c>
      <c r="T373" s="294">
        <v>0</v>
      </c>
      <c r="U373" s="294">
        <v>0</v>
      </c>
      <c r="V373" s="294">
        <v>0</v>
      </c>
      <c r="W373" s="294">
        <v>0</v>
      </c>
      <c r="X373" s="294">
        <v>0</v>
      </c>
      <c r="Y373" s="294">
        <v>0</v>
      </c>
      <c r="Z373" s="294">
        <v>0</v>
      </c>
      <c r="AA373" s="294">
        <v>0</v>
      </c>
      <c r="AB373" s="294">
        <v>0</v>
      </c>
      <c r="AC373" s="294">
        <v>0</v>
      </c>
      <c r="AD373" s="294">
        <v>0</v>
      </c>
      <c r="AE373" s="294">
        <v>0</v>
      </c>
      <c r="AF373" s="294">
        <v>0</v>
      </c>
      <c r="AG373" s="294">
        <v>0</v>
      </c>
      <c r="AH373" s="294">
        <v>0</v>
      </c>
      <c r="AI373" s="294">
        <v>0</v>
      </c>
    </row>
    <row r="374" spans="1:35" ht="66">
      <c r="A374" s="290"/>
      <c r="B374" s="1150">
        <v>38.001599999999996</v>
      </c>
      <c r="C374" s="1381" t="s">
        <v>366</v>
      </c>
      <c r="D374" s="303"/>
      <c r="E374" s="304">
        <v>0</v>
      </c>
      <c r="F374" s="292" t="s">
        <v>11</v>
      </c>
      <c r="G374" s="294" t="s">
        <v>12</v>
      </c>
      <c r="H374" s="295" t="s">
        <v>13</v>
      </c>
      <c r="I374" s="294" t="s">
        <v>14</v>
      </c>
      <c r="J374" s="294">
        <v>41</v>
      </c>
      <c r="K374" s="1540">
        <v>0</v>
      </c>
      <c r="L374" s="294">
        <v>0</v>
      </c>
      <c r="M374" s="294">
        <v>0</v>
      </c>
      <c r="N374" s="294">
        <v>0</v>
      </c>
      <c r="O374" s="294">
        <v>0</v>
      </c>
      <c r="P374" s="294">
        <v>0</v>
      </c>
      <c r="Q374" s="294">
        <v>0</v>
      </c>
      <c r="R374" s="294">
        <v>0</v>
      </c>
      <c r="S374" s="294">
        <v>0</v>
      </c>
      <c r="T374" s="294">
        <v>0</v>
      </c>
      <c r="U374" s="294">
        <v>0</v>
      </c>
      <c r="V374" s="294">
        <v>0</v>
      </c>
      <c r="W374" s="294">
        <v>0</v>
      </c>
      <c r="X374" s="294">
        <v>0</v>
      </c>
      <c r="Y374" s="294">
        <v>0</v>
      </c>
      <c r="Z374" s="294">
        <v>0</v>
      </c>
      <c r="AA374" s="294">
        <v>0</v>
      </c>
      <c r="AB374" s="294">
        <v>0</v>
      </c>
      <c r="AC374" s="294">
        <v>0</v>
      </c>
      <c r="AD374" s="294">
        <v>0</v>
      </c>
      <c r="AE374" s="294">
        <v>0</v>
      </c>
      <c r="AF374" s="294">
        <v>0</v>
      </c>
      <c r="AG374" s="294">
        <v>0</v>
      </c>
      <c r="AH374" s="294">
        <v>0</v>
      </c>
      <c r="AI374" s="294">
        <v>0</v>
      </c>
    </row>
    <row r="375" spans="1:35" ht="66">
      <c r="A375" s="290"/>
      <c r="B375" s="1150">
        <v>19.14</v>
      </c>
      <c r="C375" s="1381" t="s">
        <v>367</v>
      </c>
      <c r="D375" s="303"/>
      <c r="E375" s="304">
        <v>0</v>
      </c>
      <c r="F375" s="292" t="s">
        <v>11</v>
      </c>
      <c r="G375" s="294" t="s">
        <v>12</v>
      </c>
      <c r="H375" s="295" t="s">
        <v>13</v>
      </c>
      <c r="I375" s="294" t="s">
        <v>14</v>
      </c>
      <c r="J375" s="294">
        <v>20</v>
      </c>
      <c r="K375" s="1540">
        <v>0</v>
      </c>
      <c r="L375" s="294">
        <v>0</v>
      </c>
      <c r="M375" s="294">
        <v>0</v>
      </c>
      <c r="N375" s="294">
        <v>0</v>
      </c>
      <c r="O375" s="294">
        <v>0</v>
      </c>
      <c r="P375" s="294">
        <v>0</v>
      </c>
      <c r="Q375" s="294">
        <v>0</v>
      </c>
      <c r="R375" s="294">
        <v>0</v>
      </c>
      <c r="S375" s="294">
        <v>0</v>
      </c>
      <c r="T375" s="294">
        <v>0</v>
      </c>
      <c r="U375" s="294">
        <v>0</v>
      </c>
      <c r="V375" s="294">
        <v>0</v>
      </c>
      <c r="W375" s="294">
        <v>0</v>
      </c>
      <c r="X375" s="294">
        <v>0</v>
      </c>
      <c r="Y375" s="294">
        <v>0</v>
      </c>
      <c r="Z375" s="294">
        <v>0</v>
      </c>
      <c r="AA375" s="294">
        <v>0</v>
      </c>
      <c r="AB375" s="294">
        <v>0</v>
      </c>
      <c r="AC375" s="294">
        <v>0</v>
      </c>
      <c r="AD375" s="294">
        <v>0</v>
      </c>
      <c r="AE375" s="294">
        <v>0</v>
      </c>
      <c r="AF375" s="294">
        <v>0</v>
      </c>
      <c r="AG375" s="294">
        <v>0</v>
      </c>
      <c r="AH375" s="294">
        <v>0</v>
      </c>
      <c r="AI375" s="294">
        <v>0</v>
      </c>
    </row>
    <row r="376" spans="1:35" ht="66">
      <c r="A376" s="290"/>
      <c r="B376" s="1150">
        <v>55.807599999999994</v>
      </c>
      <c r="C376" s="298" t="s">
        <v>368</v>
      </c>
      <c r="D376" s="303"/>
      <c r="E376" s="304">
        <v>8</v>
      </c>
      <c r="F376" s="292" t="s">
        <v>22</v>
      </c>
      <c r="G376" s="294" t="s">
        <v>12</v>
      </c>
      <c r="H376" s="295" t="s">
        <v>13</v>
      </c>
      <c r="I376" s="294" t="s">
        <v>14</v>
      </c>
      <c r="J376" s="294">
        <v>60</v>
      </c>
      <c r="K376" s="1540">
        <v>480</v>
      </c>
      <c r="L376" s="294">
        <v>0</v>
      </c>
      <c r="M376" s="294">
        <v>0</v>
      </c>
      <c r="N376" s="294">
        <v>0</v>
      </c>
      <c r="O376" s="294">
        <v>0</v>
      </c>
      <c r="P376" s="294">
        <v>8</v>
      </c>
      <c r="Q376" s="294">
        <v>480</v>
      </c>
      <c r="R376" s="294">
        <v>0</v>
      </c>
      <c r="S376" s="294">
        <v>0</v>
      </c>
      <c r="T376" s="294">
        <v>0</v>
      </c>
      <c r="U376" s="294">
        <v>0</v>
      </c>
      <c r="V376" s="294">
        <v>0</v>
      </c>
      <c r="W376" s="294">
        <v>0</v>
      </c>
      <c r="X376" s="294">
        <v>0</v>
      </c>
      <c r="Y376" s="294">
        <v>0</v>
      </c>
      <c r="Z376" s="294">
        <v>0</v>
      </c>
      <c r="AA376" s="294">
        <v>0</v>
      </c>
      <c r="AB376" s="294">
        <v>0</v>
      </c>
      <c r="AC376" s="294">
        <v>0</v>
      </c>
      <c r="AD376" s="294">
        <v>0</v>
      </c>
      <c r="AE376" s="294">
        <v>0</v>
      </c>
      <c r="AF376" s="294">
        <v>0</v>
      </c>
      <c r="AG376" s="294">
        <v>0</v>
      </c>
      <c r="AH376" s="294">
        <v>0</v>
      </c>
      <c r="AI376" s="294">
        <v>0</v>
      </c>
    </row>
    <row r="377" spans="1:35" ht="66">
      <c r="A377" s="290"/>
      <c r="B377" s="1150">
        <v>246.31439999999998</v>
      </c>
      <c r="C377" s="1342" t="s">
        <v>369</v>
      </c>
      <c r="D377" s="303"/>
      <c r="E377" s="304">
        <v>124</v>
      </c>
      <c r="F377" s="292" t="s">
        <v>100</v>
      </c>
      <c r="G377" s="294" t="s">
        <v>12</v>
      </c>
      <c r="H377" s="295" t="s">
        <v>13</v>
      </c>
      <c r="I377" s="294" t="s">
        <v>14</v>
      </c>
      <c r="J377" s="294">
        <v>267</v>
      </c>
      <c r="K377" s="1540">
        <v>33108</v>
      </c>
      <c r="L377" s="294">
        <v>0</v>
      </c>
      <c r="M377" s="294">
        <v>0</v>
      </c>
      <c r="N377" s="294">
        <v>25</v>
      </c>
      <c r="O377" s="294">
        <v>6675</v>
      </c>
      <c r="P377" s="294">
        <v>50</v>
      </c>
      <c r="Q377" s="294">
        <v>13350</v>
      </c>
      <c r="R377" s="294">
        <v>34</v>
      </c>
      <c r="S377" s="294">
        <v>9078</v>
      </c>
      <c r="T377" s="294">
        <v>0</v>
      </c>
      <c r="U377" s="294">
        <v>0</v>
      </c>
      <c r="V377" s="294">
        <v>0</v>
      </c>
      <c r="W377" s="294">
        <v>0</v>
      </c>
      <c r="X377" s="294">
        <v>9</v>
      </c>
      <c r="Y377" s="294">
        <v>2403</v>
      </c>
      <c r="Z377" s="294">
        <v>0</v>
      </c>
      <c r="AA377" s="294">
        <v>0</v>
      </c>
      <c r="AB377" s="294">
        <v>0</v>
      </c>
      <c r="AC377" s="294">
        <v>0</v>
      </c>
      <c r="AD377" s="294">
        <v>6</v>
      </c>
      <c r="AE377" s="294">
        <v>1602</v>
      </c>
      <c r="AF377" s="294">
        <v>0</v>
      </c>
      <c r="AG377" s="294">
        <v>0</v>
      </c>
      <c r="AH377" s="294">
        <v>0</v>
      </c>
      <c r="AI377" s="294">
        <v>0</v>
      </c>
    </row>
    <row r="378" spans="1:35" ht="66">
      <c r="A378" s="290"/>
      <c r="B378" s="1150">
        <v>43.17</v>
      </c>
      <c r="C378" s="1342" t="s">
        <v>370</v>
      </c>
      <c r="D378" s="303"/>
      <c r="E378" s="304">
        <v>0</v>
      </c>
      <c r="F378" s="292" t="s">
        <v>371</v>
      </c>
      <c r="G378" s="294" t="s">
        <v>12</v>
      </c>
      <c r="H378" s="295" t="s">
        <v>13</v>
      </c>
      <c r="I378" s="294" t="s">
        <v>14</v>
      </c>
      <c r="J378" s="294">
        <v>47</v>
      </c>
      <c r="K378" s="1540">
        <v>0</v>
      </c>
      <c r="L378" s="294">
        <v>0</v>
      </c>
      <c r="M378" s="294">
        <v>0</v>
      </c>
      <c r="N378" s="294">
        <v>0</v>
      </c>
      <c r="O378" s="294">
        <v>0</v>
      </c>
      <c r="P378" s="294">
        <v>0</v>
      </c>
      <c r="Q378" s="294">
        <v>0</v>
      </c>
      <c r="R378" s="294">
        <v>0</v>
      </c>
      <c r="S378" s="294">
        <v>0</v>
      </c>
      <c r="T378" s="294">
        <v>0</v>
      </c>
      <c r="U378" s="294">
        <v>0</v>
      </c>
      <c r="V378" s="294">
        <v>0</v>
      </c>
      <c r="W378" s="294">
        <v>0</v>
      </c>
      <c r="X378" s="294">
        <v>0</v>
      </c>
      <c r="Y378" s="294">
        <v>0</v>
      </c>
      <c r="Z378" s="294">
        <v>0</v>
      </c>
      <c r="AA378" s="294">
        <v>0</v>
      </c>
      <c r="AB378" s="294">
        <v>0</v>
      </c>
      <c r="AC378" s="294">
        <v>0</v>
      </c>
      <c r="AD378" s="294">
        <v>0</v>
      </c>
      <c r="AE378" s="294">
        <v>0</v>
      </c>
      <c r="AF378" s="294">
        <v>0</v>
      </c>
      <c r="AG378" s="294">
        <v>0</v>
      </c>
      <c r="AH378" s="294">
        <v>0</v>
      </c>
      <c r="AI378" s="294">
        <v>0</v>
      </c>
    </row>
    <row r="379" spans="1:35" ht="66">
      <c r="A379" s="290"/>
      <c r="B379" s="1150">
        <v>123.63</v>
      </c>
      <c r="C379" s="1391" t="s">
        <v>372</v>
      </c>
      <c r="D379" s="303"/>
      <c r="E379" s="304">
        <v>40</v>
      </c>
      <c r="F379" s="292" t="s">
        <v>371</v>
      </c>
      <c r="G379" s="294" t="s">
        <v>12</v>
      </c>
      <c r="H379" s="295" t="s">
        <v>13</v>
      </c>
      <c r="I379" s="294" t="s">
        <v>14</v>
      </c>
      <c r="J379" s="294">
        <v>134</v>
      </c>
      <c r="K379" s="1540">
        <v>5360</v>
      </c>
      <c r="L379" s="294">
        <v>0</v>
      </c>
      <c r="M379" s="294">
        <v>0</v>
      </c>
      <c r="N379" s="294">
        <v>0</v>
      </c>
      <c r="O379" s="294">
        <v>0</v>
      </c>
      <c r="P379" s="294">
        <v>40</v>
      </c>
      <c r="Q379" s="294">
        <v>5360</v>
      </c>
      <c r="R379" s="294">
        <v>0</v>
      </c>
      <c r="S379" s="294">
        <v>0</v>
      </c>
      <c r="T379" s="294">
        <v>0</v>
      </c>
      <c r="U379" s="294">
        <v>0</v>
      </c>
      <c r="V379" s="294">
        <v>0</v>
      </c>
      <c r="W379" s="294">
        <v>0</v>
      </c>
      <c r="X379" s="294">
        <v>0</v>
      </c>
      <c r="Y379" s="294">
        <v>0</v>
      </c>
      <c r="Z379" s="294">
        <v>0</v>
      </c>
      <c r="AA379" s="294">
        <v>0</v>
      </c>
      <c r="AB379" s="294">
        <v>0</v>
      </c>
      <c r="AC379" s="294">
        <v>0</v>
      </c>
      <c r="AD379" s="294">
        <v>0</v>
      </c>
      <c r="AE379" s="294">
        <v>0</v>
      </c>
      <c r="AF379" s="294">
        <v>0</v>
      </c>
      <c r="AG379" s="294">
        <v>0</v>
      </c>
      <c r="AH379" s="294">
        <v>0</v>
      </c>
      <c r="AI379" s="294">
        <v>0</v>
      </c>
    </row>
    <row r="380" spans="1:35" ht="66">
      <c r="A380" s="290"/>
      <c r="B380" s="1150">
        <v>75.991600000000005</v>
      </c>
      <c r="C380" s="1381" t="s">
        <v>373</v>
      </c>
      <c r="D380" s="303"/>
      <c r="E380" s="304">
        <v>0</v>
      </c>
      <c r="F380" s="292" t="s">
        <v>11</v>
      </c>
      <c r="G380" s="294" t="s">
        <v>12</v>
      </c>
      <c r="H380" s="295" t="s">
        <v>13</v>
      </c>
      <c r="I380" s="294" t="s">
        <v>14</v>
      </c>
      <c r="J380" s="294">
        <v>83</v>
      </c>
      <c r="K380" s="1540">
        <v>0</v>
      </c>
      <c r="L380" s="294">
        <v>0</v>
      </c>
      <c r="M380" s="294">
        <v>0</v>
      </c>
      <c r="N380" s="294">
        <v>0</v>
      </c>
      <c r="O380" s="294">
        <v>0</v>
      </c>
      <c r="P380" s="294">
        <v>0</v>
      </c>
      <c r="Q380" s="294">
        <v>0</v>
      </c>
      <c r="R380" s="294">
        <v>0</v>
      </c>
      <c r="S380" s="294">
        <v>0</v>
      </c>
      <c r="T380" s="294">
        <v>0</v>
      </c>
      <c r="U380" s="294">
        <v>0</v>
      </c>
      <c r="V380" s="294">
        <v>0</v>
      </c>
      <c r="W380" s="294">
        <v>0</v>
      </c>
      <c r="X380" s="294">
        <v>0</v>
      </c>
      <c r="Y380" s="294">
        <v>0</v>
      </c>
      <c r="Z380" s="294">
        <v>0</v>
      </c>
      <c r="AA380" s="294">
        <v>0</v>
      </c>
      <c r="AB380" s="294">
        <v>0</v>
      </c>
      <c r="AC380" s="294">
        <v>0</v>
      </c>
      <c r="AD380" s="294">
        <v>0</v>
      </c>
      <c r="AE380" s="294">
        <v>0</v>
      </c>
      <c r="AF380" s="294">
        <v>0</v>
      </c>
      <c r="AG380" s="294">
        <v>0</v>
      </c>
      <c r="AH380" s="294">
        <v>0</v>
      </c>
      <c r="AI380" s="294">
        <v>0</v>
      </c>
    </row>
    <row r="381" spans="1:35" ht="66">
      <c r="A381" s="290"/>
      <c r="B381" s="1150">
        <v>179.99719999999996</v>
      </c>
      <c r="C381" s="298" t="s">
        <v>374</v>
      </c>
      <c r="D381" s="303"/>
      <c r="E381" s="304">
        <v>0</v>
      </c>
      <c r="F381" s="292" t="s">
        <v>11</v>
      </c>
      <c r="G381" s="294" t="s">
        <v>12</v>
      </c>
      <c r="H381" s="295" t="s">
        <v>13</v>
      </c>
      <c r="I381" s="294" t="s">
        <v>14</v>
      </c>
      <c r="J381" s="294">
        <v>195</v>
      </c>
      <c r="K381" s="1540">
        <v>0</v>
      </c>
      <c r="L381" s="294">
        <v>0</v>
      </c>
      <c r="M381" s="294">
        <v>0</v>
      </c>
      <c r="N381" s="294">
        <v>0</v>
      </c>
      <c r="O381" s="294">
        <v>0</v>
      </c>
      <c r="P381" s="294">
        <v>0</v>
      </c>
      <c r="Q381" s="294">
        <v>0</v>
      </c>
      <c r="R381" s="294">
        <v>0</v>
      </c>
      <c r="S381" s="294">
        <v>0</v>
      </c>
      <c r="T381" s="294">
        <v>0</v>
      </c>
      <c r="U381" s="294">
        <v>0</v>
      </c>
      <c r="V381" s="294">
        <v>0</v>
      </c>
      <c r="W381" s="294">
        <v>0</v>
      </c>
      <c r="X381" s="294">
        <v>0</v>
      </c>
      <c r="Y381" s="294">
        <v>0</v>
      </c>
      <c r="Z381" s="294">
        <v>0</v>
      </c>
      <c r="AA381" s="294">
        <v>0</v>
      </c>
      <c r="AB381" s="294">
        <v>0</v>
      </c>
      <c r="AC381" s="294">
        <v>0</v>
      </c>
      <c r="AD381" s="294">
        <v>0</v>
      </c>
      <c r="AE381" s="294">
        <v>0</v>
      </c>
      <c r="AF381" s="294">
        <v>0</v>
      </c>
      <c r="AG381" s="294">
        <v>0</v>
      </c>
      <c r="AH381" s="294">
        <v>0</v>
      </c>
      <c r="AI381" s="294">
        <v>0</v>
      </c>
    </row>
    <row r="382" spans="1:35" ht="66">
      <c r="A382" s="290"/>
      <c r="B382" s="1150">
        <v>423.4</v>
      </c>
      <c r="C382" s="298" t="s">
        <v>375</v>
      </c>
      <c r="D382" s="303"/>
      <c r="E382" s="304">
        <v>0</v>
      </c>
      <c r="F382" s="292" t="s">
        <v>11</v>
      </c>
      <c r="G382" s="294" t="s">
        <v>12</v>
      </c>
      <c r="H382" s="295" t="s">
        <v>13</v>
      </c>
      <c r="I382" s="294" t="s">
        <v>14</v>
      </c>
      <c r="J382" s="294">
        <v>458</v>
      </c>
      <c r="K382" s="1540">
        <v>0</v>
      </c>
      <c r="L382" s="294">
        <v>0</v>
      </c>
      <c r="M382" s="294">
        <v>0</v>
      </c>
      <c r="N382" s="294">
        <v>0</v>
      </c>
      <c r="O382" s="294">
        <v>0</v>
      </c>
      <c r="P382" s="294">
        <v>0</v>
      </c>
      <c r="Q382" s="294">
        <v>0</v>
      </c>
      <c r="R382" s="294">
        <v>0</v>
      </c>
      <c r="S382" s="294">
        <v>0</v>
      </c>
      <c r="T382" s="294">
        <v>0</v>
      </c>
      <c r="U382" s="294">
        <v>0</v>
      </c>
      <c r="V382" s="294">
        <v>0</v>
      </c>
      <c r="W382" s="294">
        <v>0</v>
      </c>
      <c r="X382" s="294">
        <v>0</v>
      </c>
      <c r="Y382" s="294">
        <v>0</v>
      </c>
      <c r="Z382" s="294">
        <v>0</v>
      </c>
      <c r="AA382" s="294">
        <v>0</v>
      </c>
      <c r="AB382" s="294">
        <v>0</v>
      </c>
      <c r="AC382" s="294">
        <v>0</v>
      </c>
      <c r="AD382" s="294">
        <v>0</v>
      </c>
      <c r="AE382" s="294">
        <v>0</v>
      </c>
      <c r="AF382" s="294">
        <v>0</v>
      </c>
      <c r="AG382" s="294">
        <v>0</v>
      </c>
      <c r="AH382" s="294">
        <v>0</v>
      </c>
      <c r="AI382" s="294">
        <v>0</v>
      </c>
    </row>
    <row r="383" spans="1:35" ht="66">
      <c r="A383" s="290"/>
      <c r="B383" s="1150">
        <v>90.47999999999999</v>
      </c>
      <c r="C383" s="298" t="s">
        <v>376</v>
      </c>
      <c r="D383" s="1392"/>
      <c r="E383" s="304">
        <v>0</v>
      </c>
      <c r="F383" s="292" t="s">
        <v>11</v>
      </c>
      <c r="G383" s="294" t="s">
        <v>12</v>
      </c>
      <c r="H383" s="295" t="s">
        <v>13</v>
      </c>
      <c r="I383" s="294" t="s">
        <v>14</v>
      </c>
      <c r="J383" s="294">
        <v>98</v>
      </c>
      <c r="K383" s="1540">
        <v>0</v>
      </c>
      <c r="L383" s="294">
        <v>0</v>
      </c>
      <c r="M383" s="294">
        <v>0</v>
      </c>
      <c r="N383" s="294">
        <v>0</v>
      </c>
      <c r="O383" s="294">
        <v>0</v>
      </c>
      <c r="P383" s="294">
        <v>0</v>
      </c>
      <c r="Q383" s="294">
        <v>0</v>
      </c>
      <c r="R383" s="294">
        <v>0</v>
      </c>
      <c r="S383" s="294">
        <v>0</v>
      </c>
      <c r="T383" s="294">
        <v>0</v>
      </c>
      <c r="U383" s="294">
        <v>0</v>
      </c>
      <c r="V383" s="294">
        <v>0</v>
      </c>
      <c r="W383" s="294">
        <v>0</v>
      </c>
      <c r="X383" s="294">
        <v>0</v>
      </c>
      <c r="Y383" s="294">
        <v>0</v>
      </c>
      <c r="Z383" s="294">
        <v>0</v>
      </c>
      <c r="AA383" s="294">
        <v>0</v>
      </c>
      <c r="AB383" s="294">
        <v>0</v>
      </c>
      <c r="AC383" s="294">
        <v>0</v>
      </c>
      <c r="AD383" s="294">
        <v>0</v>
      </c>
      <c r="AE383" s="294">
        <v>0</v>
      </c>
      <c r="AF383" s="294">
        <v>0</v>
      </c>
      <c r="AG383" s="294">
        <v>0</v>
      </c>
      <c r="AH383" s="294">
        <v>0</v>
      </c>
      <c r="AI383" s="294">
        <v>0</v>
      </c>
    </row>
    <row r="384" spans="1:35" ht="66">
      <c r="A384" s="290"/>
      <c r="B384" s="1150">
        <v>111.012</v>
      </c>
      <c r="C384" s="298" t="s">
        <v>377</v>
      </c>
      <c r="D384" s="1392"/>
      <c r="E384" s="304">
        <v>0</v>
      </c>
      <c r="F384" s="292" t="s">
        <v>11</v>
      </c>
      <c r="G384" s="294" t="s">
        <v>12</v>
      </c>
      <c r="H384" s="295" t="s">
        <v>13</v>
      </c>
      <c r="I384" s="294" t="s">
        <v>14</v>
      </c>
      <c r="J384" s="294">
        <v>120</v>
      </c>
      <c r="K384" s="1540">
        <v>0</v>
      </c>
      <c r="L384" s="294">
        <v>0</v>
      </c>
      <c r="M384" s="294">
        <v>0</v>
      </c>
      <c r="N384" s="294">
        <v>0</v>
      </c>
      <c r="O384" s="294">
        <v>0</v>
      </c>
      <c r="P384" s="294">
        <v>0</v>
      </c>
      <c r="Q384" s="294">
        <v>0</v>
      </c>
      <c r="R384" s="294">
        <v>0</v>
      </c>
      <c r="S384" s="294">
        <v>0</v>
      </c>
      <c r="T384" s="294">
        <v>0</v>
      </c>
      <c r="U384" s="294">
        <v>0</v>
      </c>
      <c r="V384" s="294">
        <v>0</v>
      </c>
      <c r="W384" s="294">
        <v>0</v>
      </c>
      <c r="X384" s="294">
        <v>0</v>
      </c>
      <c r="Y384" s="294">
        <v>0</v>
      </c>
      <c r="Z384" s="294">
        <v>0</v>
      </c>
      <c r="AA384" s="294">
        <v>0</v>
      </c>
      <c r="AB384" s="294">
        <v>0</v>
      </c>
      <c r="AC384" s="294">
        <v>0</v>
      </c>
      <c r="AD384" s="294">
        <v>0</v>
      </c>
      <c r="AE384" s="294">
        <v>0</v>
      </c>
      <c r="AF384" s="294">
        <v>0</v>
      </c>
      <c r="AG384" s="294">
        <v>0</v>
      </c>
      <c r="AH384" s="294">
        <v>0</v>
      </c>
      <c r="AI384" s="294">
        <v>0</v>
      </c>
    </row>
    <row r="385" spans="1:35" ht="66">
      <c r="A385" s="290"/>
      <c r="B385" s="1150">
        <v>29.5</v>
      </c>
      <c r="C385" s="298" t="s">
        <v>378</v>
      </c>
      <c r="D385" s="303"/>
      <c r="E385" s="304">
        <v>0</v>
      </c>
      <c r="F385" s="292" t="s">
        <v>11</v>
      </c>
      <c r="G385" s="294" t="s">
        <v>12</v>
      </c>
      <c r="H385" s="295" t="s">
        <v>13</v>
      </c>
      <c r="I385" s="294" t="s">
        <v>14</v>
      </c>
      <c r="J385" s="294">
        <v>32</v>
      </c>
      <c r="K385" s="1540">
        <v>0</v>
      </c>
      <c r="L385" s="294">
        <v>0</v>
      </c>
      <c r="M385" s="294">
        <v>0</v>
      </c>
      <c r="N385" s="294">
        <v>0</v>
      </c>
      <c r="O385" s="294">
        <v>0</v>
      </c>
      <c r="P385" s="294">
        <v>0</v>
      </c>
      <c r="Q385" s="294">
        <v>0</v>
      </c>
      <c r="R385" s="294">
        <v>0</v>
      </c>
      <c r="S385" s="294">
        <v>0</v>
      </c>
      <c r="T385" s="294">
        <v>0</v>
      </c>
      <c r="U385" s="294">
        <v>0</v>
      </c>
      <c r="V385" s="294">
        <v>0</v>
      </c>
      <c r="W385" s="294">
        <v>0</v>
      </c>
      <c r="X385" s="294">
        <v>0</v>
      </c>
      <c r="Y385" s="294">
        <v>0</v>
      </c>
      <c r="Z385" s="294">
        <v>0</v>
      </c>
      <c r="AA385" s="294">
        <v>0</v>
      </c>
      <c r="AB385" s="294">
        <v>0</v>
      </c>
      <c r="AC385" s="294">
        <v>0</v>
      </c>
      <c r="AD385" s="294">
        <v>0</v>
      </c>
      <c r="AE385" s="294">
        <v>0</v>
      </c>
      <c r="AF385" s="294">
        <v>0</v>
      </c>
      <c r="AG385" s="294">
        <v>0</v>
      </c>
      <c r="AH385" s="294">
        <v>0</v>
      </c>
      <c r="AI385" s="294">
        <v>0</v>
      </c>
    </row>
    <row r="386" spans="1:35" ht="66">
      <c r="A386" s="290"/>
      <c r="B386" s="1150">
        <v>64.7</v>
      </c>
      <c r="C386" s="298" t="s">
        <v>379</v>
      </c>
      <c r="D386" s="303"/>
      <c r="E386" s="304">
        <v>0</v>
      </c>
      <c r="F386" s="292" t="s">
        <v>11</v>
      </c>
      <c r="G386" s="294" t="s">
        <v>12</v>
      </c>
      <c r="H386" s="295" t="s">
        <v>13</v>
      </c>
      <c r="I386" s="294" t="s">
        <v>14</v>
      </c>
      <c r="J386" s="294">
        <v>70</v>
      </c>
      <c r="K386" s="1540">
        <v>0</v>
      </c>
      <c r="L386" s="294">
        <v>0</v>
      </c>
      <c r="M386" s="294">
        <v>0</v>
      </c>
      <c r="N386" s="294">
        <v>0</v>
      </c>
      <c r="O386" s="294">
        <v>0</v>
      </c>
      <c r="P386" s="294">
        <v>0</v>
      </c>
      <c r="Q386" s="294">
        <v>0</v>
      </c>
      <c r="R386" s="294">
        <v>0</v>
      </c>
      <c r="S386" s="294">
        <v>0</v>
      </c>
      <c r="T386" s="294">
        <v>0</v>
      </c>
      <c r="U386" s="294">
        <v>0</v>
      </c>
      <c r="V386" s="294">
        <v>0</v>
      </c>
      <c r="W386" s="294">
        <v>0</v>
      </c>
      <c r="X386" s="294">
        <v>0</v>
      </c>
      <c r="Y386" s="294">
        <v>0</v>
      </c>
      <c r="Z386" s="294">
        <v>0</v>
      </c>
      <c r="AA386" s="294">
        <v>0</v>
      </c>
      <c r="AB386" s="294">
        <v>0</v>
      </c>
      <c r="AC386" s="294">
        <v>0</v>
      </c>
      <c r="AD386" s="294">
        <v>0</v>
      </c>
      <c r="AE386" s="294">
        <v>0</v>
      </c>
      <c r="AF386" s="294">
        <v>0</v>
      </c>
      <c r="AG386" s="294">
        <v>0</v>
      </c>
      <c r="AH386" s="294">
        <v>0</v>
      </c>
      <c r="AI386" s="294">
        <v>0</v>
      </c>
    </row>
    <row r="387" spans="1:35" ht="66">
      <c r="A387" s="290"/>
      <c r="B387" s="1150">
        <v>246.31439999999998</v>
      </c>
      <c r="C387" s="1347" t="s">
        <v>380</v>
      </c>
      <c r="D387" s="303"/>
      <c r="E387" s="304">
        <v>0</v>
      </c>
      <c r="F387" s="1151" t="s">
        <v>26</v>
      </c>
      <c r="G387" s="294" t="s">
        <v>12</v>
      </c>
      <c r="H387" s="295" t="s">
        <v>13</v>
      </c>
      <c r="I387" s="294" t="s">
        <v>14</v>
      </c>
      <c r="J387" s="294">
        <v>266</v>
      </c>
      <c r="K387" s="1540">
        <v>0</v>
      </c>
      <c r="L387" s="294">
        <v>0</v>
      </c>
      <c r="M387" s="294">
        <v>0</v>
      </c>
      <c r="N387" s="294">
        <v>0</v>
      </c>
      <c r="O387" s="294">
        <v>0</v>
      </c>
      <c r="P387" s="294">
        <v>0</v>
      </c>
      <c r="Q387" s="294">
        <v>0</v>
      </c>
      <c r="R387" s="294">
        <v>0</v>
      </c>
      <c r="S387" s="294">
        <v>0</v>
      </c>
      <c r="T387" s="294">
        <v>0</v>
      </c>
      <c r="U387" s="294">
        <v>0</v>
      </c>
      <c r="V387" s="294">
        <v>0</v>
      </c>
      <c r="W387" s="294">
        <v>0</v>
      </c>
      <c r="X387" s="294">
        <v>0</v>
      </c>
      <c r="Y387" s="294">
        <v>0</v>
      </c>
      <c r="Z387" s="294">
        <v>0</v>
      </c>
      <c r="AA387" s="294">
        <v>0</v>
      </c>
      <c r="AB387" s="294">
        <v>0</v>
      </c>
      <c r="AC387" s="294">
        <v>0</v>
      </c>
      <c r="AD387" s="294">
        <v>0</v>
      </c>
      <c r="AE387" s="294">
        <v>0</v>
      </c>
      <c r="AF387" s="294">
        <v>0</v>
      </c>
      <c r="AG387" s="294">
        <v>0</v>
      </c>
      <c r="AH387" s="294">
        <v>0</v>
      </c>
      <c r="AI387" s="294">
        <v>0</v>
      </c>
    </row>
    <row r="388" spans="1:35" ht="66">
      <c r="A388" s="290"/>
      <c r="B388" s="1150">
        <v>19.998399999999997</v>
      </c>
      <c r="C388" s="1381" t="s">
        <v>381</v>
      </c>
      <c r="D388" s="303"/>
      <c r="E388" s="304">
        <v>0</v>
      </c>
      <c r="F388" s="292" t="s">
        <v>11</v>
      </c>
      <c r="G388" s="294" t="s">
        <v>12</v>
      </c>
      <c r="H388" s="295" t="s">
        <v>13</v>
      </c>
      <c r="I388" s="294" t="s">
        <v>14</v>
      </c>
      <c r="J388" s="294">
        <v>22</v>
      </c>
      <c r="K388" s="1540">
        <v>0</v>
      </c>
      <c r="L388" s="294">
        <v>0</v>
      </c>
      <c r="M388" s="294">
        <v>0</v>
      </c>
      <c r="N388" s="294">
        <v>0</v>
      </c>
      <c r="O388" s="294">
        <v>0</v>
      </c>
      <c r="P388" s="294">
        <v>0</v>
      </c>
      <c r="Q388" s="294">
        <v>0</v>
      </c>
      <c r="R388" s="294">
        <v>0</v>
      </c>
      <c r="S388" s="294">
        <v>0</v>
      </c>
      <c r="T388" s="294">
        <v>0</v>
      </c>
      <c r="U388" s="294">
        <v>0</v>
      </c>
      <c r="V388" s="294">
        <v>0</v>
      </c>
      <c r="W388" s="294">
        <v>0</v>
      </c>
      <c r="X388" s="294">
        <v>0</v>
      </c>
      <c r="Y388" s="294">
        <v>0</v>
      </c>
      <c r="Z388" s="294">
        <v>0</v>
      </c>
      <c r="AA388" s="294">
        <v>0</v>
      </c>
      <c r="AB388" s="294">
        <v>0</v>
      </c>
      <c r="AC388" s="294">
        <v>0</v>
      </c>
      <c r="AD388" s="294">
        <v>0</v>
      </c>
      <c r="AE388" s="294">
        <v>0</v>
      </c>
      <c r="AF388" s="294">
        <v>0</v>
      </c>
      <c r="AG388" s="294">
        <v>0</v>
      </c>
      <c r="AH388" s="294">
        <v>0</v>
      </c>
      <c r="AI388" s="294">
        <v>0</v>
      </c>
    </row>
    <row r="389" spans="1:35" ht="66">
      <c r="A389" s="290"/>
      <c r="B389" s="1150">
        <v>52.199999999999996</v>
      </c>
      <c r="C389" s="1381" t="s">
        <v>382</v>
      </c>
      <c r="D389" s="303"/>
      <c r="E389" s="304">
        <v>17</v>
      </c>
      <c r="F389" s="292" t="s">
        <v>22</v>
      </c>
      <c r="G389" s="294" t="s">
        <v>12</v>
      </c>
      <c r="H389" s="295" t="s">
        <v>13</v>
      </c>
      <c r="I389" s="294" t="s">
        <v>14</v>
      </c>
      <c r="J389" s="294">
        <v>57</v>
      </c>
      <c r="K389" s="1540">
        <v>969</v>
      </c>
      <c r="L389" s="294">
        <v>0</v>
      </c>
      <c r="M389" s="294">
        <v>0</v>
      </c>
      <c r="N389" s="294">
        <v>0</v>
      </c>
      <c r="O389" s="294">
        <v>0</v>
      </c>
      <c r="P389" s="294">
        <v>5</v>
      </c>
      <c r="Q389" s="294">
        <v>285</v>
      </c>
      <c r="R389" s="294">
        <v>0</v>
      </c>
      <c r="S389" s="294">
        <v>0</v>
      </c>
      <c r="T389" s="294">
        <v>0</v>
      </c>
      <c r="U389" s="294">
        <v>0</v>
      </c>
      <c r="V389" s="294">
        <v>0</v>
      </c>
      <c r="W389" s="294">
        <v>0</v>
      </c>
      <c r="X389" s="294">
        <v>12</v>
      </c>
      <c r="Y389" s="294">
        <v>684</v>
      </c>
      <c r="Z389" s="294">
        <v>0</v>
      </c>
      <c r="AA389" s="294">
        <v>0</v>
      </c>
      <c r="AB389" s="294">
        <v>0</v>
      </c>
      <c r="AC389" s="294">
        <v>0</v>
      </c>
      <c r="AD389" s="294">
        <v>0</v>
      </c>
      <c r="AE389" s="294">
        <v>0</v>
      </c>
      <c r="AF389" s="294">
        <v>0</v>
      </c>
      <c r="AG389" s="294">
        <v>0</v>
      </c>
      <c r="AH389" s="294">
        <v>0</v>
      </c>
      <c r="AI389" s="294">
        <v>0</v>
      </c>
    </row>
    <row r="390" spans="1:35">
      <c r="A390" s="290"/>
      <c r="B390" s="306">
        <v>21603</v>
      </c>
      <c r="C390" s="1148" t="s">
        <v>383</v>
      </c>
      <c r="D390" s="303"/>
      <c r="E390" s="291">
        <v>97</v>
      </c>
      <c r="F390" s="303"/>
      <c r="G390" s="303"/>
      <c r="H390" s="303"/>
      <c r="I390" s="303"/>
      <c r="J390" s="303"/>
      <c r="K390" s="1545">
        <v>2831</v>
      </c>
      <c r="L390" s="303">
        <v>0</v>
      </c>
      <c r="M390" s="303">
        <v>0</v>
      </c>
      <c r="N390" s="303">
        <v>0</v>
      </c>
      <c r="O390" s="303">
        <v>0</v>
      </c>
      <c r="P390" s="303">
        <v>5</v>
      </c>
      <c r="Q390" s="303">
        <v>95</v>
      </c>
      <c r="R390" s="303">
        <v>90</v>
      </c>
      <c r="S390" s="303">
        <v>2698</v>
      </c>
      <c r="T390" s="303">
        <v>0</v>
      </c>
      <c r="U390" s="303">
        <v>0</v>
      </c>
      <c r="V390" s="303">
        <v>0</v>
      </c>
      <c r="W390" s="303">
        <v>0</v>
      </c>
      <c r="X390" s="303">
        <v>0</v>
      </c>
      <c r="Y390" s="303">
        <v>38</v>
      </c>
      <c r="Z390" s="303">
        <v>0</v>
      </c>
      <c r="AA390" s="303">
        <v>0</v>
      </c>
      <c r="AB390" s="303">
        <v>0</v>
      </c>
      <c r="AC390" s="303">
        <v>0</v>
      </c>
      <c r="AD390" s="303">
        <v>0</v>
      </c>
      <c r="AE390" s="303">
        <v>0</v>
      </c>
      <c r="AF390" s="303">
        <v>0</v>
      </c>
      <c r="AG390" s="303">
        <v>0</v>
      </c>
      <c r="AH390" s="303">
        <v>0</v>
      </c>
      <c r="AI390" s="303">
        <v>0</v>
      </c>
    </row>
    <row r="391" spans="1:35" ht="66">
      <c r="A391" s="290"/>
      <c r="B391" s="1150">
        <v>34.799999999999997</v>
      </c>
      <c r="C391" s="1393" t="s">
        <v>384</v>
      </c>
      <c r="D391" s="1160"/>
      <c r="E391" s="293">
        <v>52</v>
      </c>
      <c r="F391" s="1161" t="s">
        <v>11</v>
      </c>
      <c r="G391" s="294" t="s">
        <v>12</v>
      </c>
      <c r="H391" s="295" t="s">
        <v>13</v>
      </c>
      <c r="I391" s="294" t="s">
        <v>14</v>
      </c>
      <c r="J391" s="294">
        <v>38</v>
      </c>
      <c r="K391" s="1540">
        <v>1976</v>
      </c>
      <c r="L391" s="294">
        <v>0</v>
      </c>
      <c r="M391" s="294">
        <v>0</v>
      </c>
      <c r="N391" s="294">
        <v>0</v>
      </c>
      <c r="O391" s="294">
        <v>0</v>
      </c>
      <c r="P391" s="294">
        <v>0</v>
      </c>
      <c r="Q391" s="294">
        <v>0</v>
      </c>
      <c r="R391" s="294">
        <v>51</v>
      </c>
      <c r="S391" s="294">
        <v>1938</v>
      </c>
      <c r="T391" s="294">
        <v>0</v>
      </c>
      <c r="U391" s="294">
        <v>0</v>
      </c>
      <c r="V391" s="294">
        <v>0</v>
      </c>
      <c r="W391" s="294">
        <v>0</v>
      </c>
      <c r="X391" s="294">
        <v>1</v>
      </c>
      <c r="Y391" s="294">
        <v>38</v>
      </c>
      <c r="Z391" s="294">
        <v>0</v>
      </c>
      <c r="AA391" s="294">
        <v>0</v>
      </c>
      <c r="AB391" s="294">
        <v>0</v>
      </c>
      <c r="AC391" s="294">
        <v>0</v>
      </c>
      <c r="AD391" s="294">
        <v>0</v>
      </c>
      <c r="AE391" s="294">
        <v>0</v>
      </c>
      <c r="AF391" s="294">
        <v>0</v>
      </c>
      <c r="AG391" s="294">
        <v>0</v>
      </c>
      <c r="AH391" s="294">
        <v>0</v>
      </c>
      <c r="AI391" s="294">
        <v>0</v>
      </c>
    </row>
    <row r="392" spans="1:35" ht="66">
      <c r="A392" s="290"/>
      <c r="B392" s="1150">
        <v>17.052</v>
      </c>
      <c r="C392" s="1342" t="s">
        <v>385</v>
      </c>
      <c r="D392" s="303"/>
      <c r="E392" s="293">
        <v>45</v>
      </c>
      <c r="F392" s="292" t="s">
        <v>386</v>
      </c>
      <c r="G392" s="294" t="s">
        <v>12</v>
      </c>
      <c r="H392" s="295" t="s">
        <v>13</v>
      </c>
      <c r="I392" s="294" t="s">
        <v>14</v>
      </c>
      <c r="J392" s="294">
        <v>19</v>
      </c>
      <c r="K392" s="1540">
        <v>855</v>
      </c>
      <c r="L392" s="294">
        <v>0</v>
      </c>
      <c r="M392" s="294">
        <v>0</v>
      </c>
      <c r="N392" s="294">
        <v>0</v>
      </c>
      <c r="O392" s="294">
        <v>0</v>
      </c>
      <c r="P392" s="294">
        <v>5</v>
      </c>
      <c r="Q392" s="294">
        <v>95</v>
      </c>
      <c r="R392" s="294">
        <v>40</v>
      </c>
      <c r="S392" s="294">
        <v>760</v>
      </c>
      <c r="T392" s="294">
        <v>0</v>
      </c>
      <c r="U392" s="294">
        <v>0</v>
      </c>
      <c r="V392" s="294">
        <v>0</v>
      </c>
      <c r="W392" s="294">
        <v>0</v>
      </c>
      <c r="X392" s="294">
        <v>0</v>
      </c>
      <c r="Y392" s="294">
        <v>0</v>
      </c>
      <c r="Z392" s="294">
        <v>0</v>
      </c>
      <c r="AA392" s="294">
        <v>0</v>
      </c>
      <c r="AB392" s="294">
        <v>0</v>
      </c>
      <c r="AC392" s="294">
        <v>0</v>
      </c>
      <c r="AD392" s="294">
        <v>0</v>
      </c>
      <c r="AE392" s="294">
        <v>0</v>
      </c>
      <c r="AF392" s="294">
        <v>0</v>
      </c>
      <c r="AG392" s="294">
        <v>0</v>
      </c>
      <c r="AH392" s="294">
        <v>0</v>
      </c>
      <c r="AI392" s="294">
        <v>0</v>
      </c>
    </row>
    <row r="393" spans="1:35" ht="66">
      <c r="A393" s="290"/>
      <c r="B393" s="1150">
        <v>22.42</v>
      </c>
      <c r="C393" s="1342" t="s">
        <v>387</v>
      </c>
      <c r="D393" s="303"/>
      <c r="E393" s="293">
        <v>0</v>
      </c>
      <c r="F393" s="292" t="s">
        <v>11</v>
      </c>
      <c r="G393" s="294" t="s">
        <v>12</v>
      </c>
      <c r="H393" s="295" t="s">
        <v>13</v>
      </c>
      <c r="I393" s="294" t="s">
        <v>14</v>
      </c>
      <c r="J393" s="294">
        <v>25</v>
      </c>
      <c r="K393" s="1540">
        <v>0</v>
      </c>
      <c r="L393" s="294">
        <v>0</v>
      </c>
      <c r="M393" s="294">
        <v>0</v>
      </c>
      <c r="N393" s="294">
        <v>0</v>
      </c>
      <c r="O393" s="294">
        <v>0</v>
      </c>
      <c r="P393" s="294">
        <v>0</v>
      </c>
      <c r="Q393" s="294">
        <v>0</v>
      </c>
      <c r="R393" s="294">
        <v>0</v>
      </c>
      <c r="S393" s="294">
        <v>0</v>
      </c>
      <c r="T393" s="294">
        <v>0</v>
      </c>
      <c r="U393" s="294">
        <v>0</v>
      </c>
      <c r="V393" s="294">
        <v>0</v>
      </c>
      <c r="W393" s="294">
        <v>0</v>
      </c>
      <c r="X393" s="294">
        <v>0</v>
      </c>
      <c r="Y393" s="294">
        <v>0</v>
      </c>
      <c r="Z393" s="294">
        <v>0</v>
      </c>
      <c r="AA393" s="294">
        <v>0</v>
      </c>
      <c r="AB393" s="294">
        <v>0</v>
      </c>
      <c r="AC393" s="294">
        <v>0</v>
      </c>
      <c r="AD393" s="294">
        <v>0</v>
      </c>
      <c r="AE393" s="294">
        <v>0</v>
      </c>
      <c r="AF393" s="294">
        <v>0</v>
      </c>
      <c r="AG393" s="294">
        <v>0</v>
      </c>
      <c r="AH393" s="294">
        <v>0</v>
      </c>
      <c r="AI393" s="294">
        <v>0</v>
      </c>
    </row>
    <row r="394" spans="1:35" ht="66">
      <c r="A394" s="290"/>
      <c r="B394" s="1150">
        <v>19.998399999999997</v>
      </c>
      <c r="C394" s="1381" t="s">
        <v>388</v>
      </c>
      <c r="D394" s="303"/>
      <c r="E394" s="293">
        <v>0</v>
      </c>
      <c r="F394" s="292" t="s">
        <v>11</v>
      </c>
      <c r="G394" s="294" t="s">
        <v>12</v>
      </c>
      <c r="H394" s="295" t="s">
        <v>13</v>
      </c>
      <c r="I394" s="294" t="s">
        <v>14</v>
      </c>
      <c r="J394" s="294">
        <v>22</v>
      </c>
      <c r="K394" s="1540">
        <v>0</v>
      </c>
      <c r="L394" s="294">
        <v>0</v>
      </c>
      <c r="M394" s="294">
        <v>0</v>
      </c>
      <c r="N394" s="294">
        <v>0</v>
      </c>
      <c r="O394" s="294">
        <v>0</v>
      </c>
      <c r="P394" s="294">
        <v>0</v>
      </c>
      <c r="Q394" s="294">
        <v>0</v>
      </c>
      <c r="R394" s="294">
        <v>0</v>
      </c>
      <c r="S394" s="294">
        <v>0</v>
      </c>
      <c r="T394" s="294">
        <v>0</v>
      </c>
      <c r="U394" s="294">
        <v>0</v>
      </c>
      <c r="V394" s="294">
        <v>0</v>
      </c>
      <c r="W394" s="294">
        <v>0</v>
      </c>
      <c r="X394" s="294">
        <v>0</v>
      </c>
      <c r="Y394" s="294">
        <v>0</v>
      </c>
      <c r="Z394" s="294">
        <v>0</v>
      </c>
      <c r="AA394" s="294">
        <v>0</v>
      </c>
      <c r="AB394" s="294">
        <v>0</v>
      </c>
      <c r="AC394" s="294">
        <v>0</v>
      </c>
      <c r="AD394" s="294">
        <v>0</v>
      </c>
      <c r="AE394" s="294">
        <v>0</v>
      </c>
      <c r="AF394" s="294">
        <v>0</v>
      </c>
      <c r="AG394" s="294">
        <v>0</v>
      </c>
      <c r="AH394" s="294">
        <v>0</v>
      </c>
      <c r="AI394" s="294">
        <v>0</v>
      </c>
    </row>
    <row r="395" spans="1:35" ht="66">
      <c r="A395" s="290"/>
      <c r="B395" s="1150">
        <v>43.63</v>
      </c>
      <c r="C395" s="1381" t="s">
        <v>389</v>
      </c>
      <c r="D395" s="303"/>
      <c r="E395" s="293">
        <v>0</v>
      </c>
      <c r="F395" s="292" t="s">
        <v>11</v>
      </c>
      <c r="G395" s="294" t="s">
        <v>12</v>
      </c>
      <c r="H395" s="295" t="s">
        <v>13</v>
      </c>
      <c r="I395" s="294" t="s">
        <v>14</v>
      </c>
      <c r="J395" s="294">
        <v>48</v>
      </c>
      <c r="K395" s="1540">
        <v>0</v>
      </c>
      <c r="L395" s="294">
        <v>0</v>
      </c>
      <c r="M395" s="294">
        <v>0</v>
      </c>
      <c r="N395" s="294">
        <v>0</v>
      </c>
      <c r="O395" s="294">
        <v>0</v>
      </c>
      <c r="P395" s="294">
        <v>0</v>
      </c>
      <c r="Q395" s="294">
        <v>0</v>
      </c>
      <c r="R395" s="294">
        <v>0</v>
      </c>
      <c r="S395" s="294">
        <v>0</v>
      </c>
      <c r="T395" s="294">
        <v>0</v>
      </c>
      <c r="U395" s="294">
        <v>0</v>
      </c>
      <c r="V395" s="294">
        <v>0</v>
      </c>
      <c r="W395" s="294">
        <v>0</v>
      </c>
      <c r="X395" s="294">
        <v>0</v>
      </c>
      <c r="Y395" s="294">
        <v>0</v>
      </c>
      <c r="Z395" s="294">
        <v>0</v>
      </c>
      <c r="AA395" s="294">
        <v>0</v>
      </c>
      <c r="AB395" s="294">
        <v>0</v>
      </c>
      <c r="AC395" s="294">
        <v>0</v>
      </c>
      <c r="AD395" s="294">
        <v>0</v>
      </c>
      <c r="AE395" s="294">
        <v>0</v>
      </c>
      <c r="AF395" s="294">
        <v>0</v>
      </c>
      <c r="AG395" s="294">
        <v>0</v>
      </c>
      <c r="AH395" s="294">
        <v>0</v>
      </c>
      <c r="AI395" s="294">
        <v>0</v>
      </c>
    </row>
    <row r="396" spans="1:35">
      <c r="A396" s="290"/>
      <c r="B396" s="306">
        <v>217</v>
      </c>
      <c r="C396" s="306" t="s">
        <v>390</v>
      </c>
      <c r="D396" s="306"/>
      <c r="E396" s="1154">
        <v>8119</v>
      </c>
      <c r="F396" s="306"/>
      <c r="G396" s="306"/>
      <c r="H396" s="306"/>
      <c r="I396" s="306"/>
      <c r="J396" s="306"/>
      <c r="K396" s="1550">
        <v>211606</v>
      </c>
      <c r="L396" s="306">
        <v>0</v>
      </c>
      <c r="M396" s="306">
        <v>0</v>
      </c>
      <c r="N396" s="306">
        <v>0</v>
      </c>
      <c r="O396" s="306">
        <v>0</v>
      </c>
      <c r="P396" s="306">
        <v>7954</v>
      </c>
      <c r="Q396" s="306">
        <v>201538</v>
      </c>
      <c r="R396" s="306">
        <v>121</v>
      </c>
      <c r="S396" s="306">
        <v>9160</v>
      </c>
      <c r="T396" s="306">
        <v>0</v>
      </c>
      <c r="U396" s="306">
        <v>0</v>
      </c>
      <c r="V396" s="306">
        <v>0</v>
      </c>
      <c r="W396" s="306">
        <v>0</v>
      </c>
      <c r="X396" s="306">
        <v>22</v>
      </c>
      <c r="Y396" s="306">
        <v>432</v>
      </c>
      <c r="Z396" s="306">
        <v>20</v>
      </c>
      <c r="AA396" s="306">
        <v>450</v>
      </c>
      <c r="AB396" s="306">
        <v>0</v>
      </c>
      <c r="AC396" s="306">
        <v>0</v>
      </c>
      <c r="AD396" s="306">
        <v>2</v>
      </c>
      <c r="AE396" s="306">
        <v>26</v>
      </c>
      <c r="AF396" s="306">
        <v>0</v>
      </c>
      <c r="AG396" s="306">
        <v>0</v>
      </c>
      <c r="AH396" s="306">
        <v>0</v>
      </c>
      <c r="AI396" s="306">
        <v>0</v>
      </c>
    </row>
    <row r="397" spans="1:35">
      <c r="A397" s="290"/>
      <c r="B397" s="306">
        <v>21701</v>
      </c>
      <c r="C397" s="1148" t="s">
        <v>391</v>
      </c>
      <c r="D397" s="303"/>
      <c r="E397" s="291">
        <v>7691</v>
      </c>
      <c r="F397" s="303"/>
      <c r="G397" s="303"/>
      <c r="H397" s="303"/>
      <c r="I397" s="303"/>
      <c r="J397" s="303"/>
      <c r="K397" s="1545">
        <v>187095</v>
      </c>
      <c r="L397" s="303">
        <v>0</v>
      </c>
      <c r="M397" s="303">
        <v>0</v>
      </c>
      <c r="N397" s="303">
        <v>0</v>
      </c>
      <c r="O397" s="303">
        <v>0</v>
      </c>
      <c r="P397" s="303">
        <v>7526</v>
      </c>
      <c r="Q397" s="303">
        <v>177027</v>
      </c>
      <c r="R397" s="303">
        <v>121</v>
      </c>
      <c r="S397" s="303">
        <v>9160</v>
      </c>
      <c r="T397" s="303">
        <v>0</v>
      </c>
      <c r="U397" s="303">
        <v>0</v>
      </c>
      <c r="V397" s="303">
        <v>0</v>
      </c>
      <c r="W397" s="303">
        <v>0</v>
      </c>
      <c r="X397" s="303">
        <v>22</v>
      </c>
      <c r="Y397" s="303">
        <v>432</v>
      </c>
      <c r="Z397" s="303">
        <v>20</v>
      </c>
      <c r="AA397" s="303">
        <v>450</v>
      </c>
      <c r="AB397" s="303">
        <v>0</v>
      </c>
      <c r="AC397" s="303">
        <v>0</v>
      </c>
      <c r="AD397" s="303">
        <v>2</v>
      </c>
      <c r="AE397" s="303">
        <v>26</v>
      </c>
      <c r="AF397" s="303">
        <v>0</v>
      </c>
      <c r="AG397" s="303">
        <v>0</v>
      </c>
      <c r="AH397" s="303">
        <v>0</v>
      </c>
      <c r="AI397" s="303">
        <v>0</v>
      </c>
    </row>
    <row r="398" spans="1:35" ht="66">
      <c r="A398" s="290"/>
      <c r="B398" s="299">
        <v>42.374250000000004</v>
      </c>
      <c r="C398" s="1356" t="s">
        <v>392</v>
      </c>
      <c r="D398" s="1161"/>
      <c r="E398" s="293">
        <v>100</v>
      </c>
      <c r="F398" s="1161" t="s">
        <v>22</v>
      </c>
      <c r="G398" s="294" t="s">
        <v>12</v>
      </c>
      <c r="H398" s="295" t="s">
        <v>13</v>
      </c>
      <c r="I398" s="294" t="s">
        <v>14</v>
      </c>
      <c r="J398" s="294">
        <v>46</v>
      </c>
      <c r="K398" s="1540">
        <v>4600</v>
      </c>
      <c r="L398" s="294">
        <v>0</v>
      </c>
      <c r="M398" s="294">
        <v>0</v>
      </c>
      <c r="N398" s="294">
        <v>0</v>
      </c>
      <c r="O398" s="294">
        <v>0</v>
      </c>
      <c r="P398" s="294">
        <v>100</v>
      </c>
      <c r="Q398" s="294">
        <v>4600</v>
      </c>
      <c r="R398" s="294">
        <v>0</v>
      </c>
      <c r="S398" s="294">
        <v>0</v>
      </c>
      <c r="T398" s="294">
        <v>0</v>
      </c>
      <c r="U398" s="294">
        <v>0</v>
      </c>
      <c r="V398" s="294">
        <v>0</v>
      </c>
      <c r="W398" s="294">
        <v>0</v>
      </c>
      <c r="X398" s="294">
        <v>0</v>
      </c>
      <c r="Y398" s="294">
        <v>0</v>
      </c>
      <c r="Z398" s="294">
        <v>0</v>
      </c>
      <c r="AA398" s="294">
        <v>0</v>
      </c>
      <c r="AB398" s="294">
        <v>0</v>
      </c>
      <c r="AC398" s="294">
        <v>0</v>
      </c>
      <c r="AD398" s="294">
        <v>0</v>
      </c>
      <c r="AE398" s="294">
        <v>0</v>
      </c>
      <c r="AF398" s="294">
        <v>0</v>
      </c>
      <c r="AG398" s="294">
        <v>0</v>
      </c>
      <c r="AH398" s="294">
        <v>0</v>
      </c>
      <c r="AI398" s="294">
        <v>0</v>
      </c>
    </row>
    <row r="399" spans="1:35" ht="66">
      <c r="A399" s="290"/>
      <c r="B399" s="299">
        <v>11.02</v>
      </c>
      <c r="C399" s="298" t="s">
        <v>20</v>
      </c>
      <c r="D399" s="292"/>
      <c r="E399" s="293">
        <v>5</v>
      </c>
      <c r="F399" s="1152" t="s">
        <v>22</v>
      </c>
      <c r="G399" s="294" t="s">
        <v>12</v>
      </c>
      <c r="H399" s="295" t="s">
        <v>13</v>
      </c>
      <c r="I399" s="294" t="s">
        <v>14</v>
      </c>
      <c r="J399" s="294">
        <v>12</v>
      </c>
      <c r="K399" s="1540">
        <v>60</v>
      </c>
      <c r="L399" s="294">
        <v>0</v>
      </c>
      <c r="M399" s="294">
        <v>0</v>
      </c>
      <c r="N399" s="294">
        <v>0</v>
      </c>
      <c r="O399" s="294">
        <v>0</v>
      </c>
      <c r="P399" s="294">
        <v>5</v>
      </c>
      <c r="Q399" s="294">
        <v>60</v>
      </c>
      <c r="R399" s="294">
        <v>0</v>
      </c>
      <c r="S399" s="294">
        <v>0</v>
      </c>
      <c r="T399" s="294">
        <v>0</v>
      </c>
      <c r="U399" s="294">
        <v>0</v>
      </c>
      <c r="V399" s="294">
        <v>0</v>
      </c>
      <c r="W399" s="294">
        <v>0</v>
      </c>
      <c r="X399" s="294">
        <v>0</v>
      </c>
      <c r="Y399" s="294">
        <v>0</v>
      </c>
      <c r="Z399" s="294">
        <v>0</v>
      </c>
      <c r="AA399" s="294">
        <v>0</v>
      </c>
      <c r="AB399" s="294">
        <v>0</v>
      </c>
      <c r="AC399" s="294">
        <v>0</v>
      </c>
      <c r="AD399" s="294">
        <v>0</v>
      </c>
      <c r="AE399" s="294">
        <v>0</v>
      </c>
      <c r="AF399" s="294">
        <v>0</v>
      </c>
      <c r="AG399" s="294">
        <v>0</v>
      </c>
      <c r="AH399" s="294">
        <v>0</v>
      </c>
      <c r="AI399" s="294">
        <v>0</v>
      </c>
    </row>
    <row r="400" spans="1:35" ht="66">
      <c r="A400" s="290"/>
      <c r="B400" s="299">
        <v>250</v>
      </c>
      <c r="C400" s="298" t="s">
        <v>393</v>
      </c>
      <c r="D400" s="292"/>
      <c r="E400" s="293">
        <v>0</v>
      </c>
      <c r="F400" s="292" t="s">
        <v>11</v>
      </c>
      <c r="G400" s="294" t="s">
        <v>12</v>
      </c>
      <c r="H400" s="295" t="s">
        <v>13</v>
      </c>
      <c r="I400" s="294" t="s">
        <v>14</v>
      </c>
      <c r="J400" s="294">
        <v>270</v>
      </c>
      <c r="K400" s="1540">
        <v>0</v>
      </c>
      <c r="L400" s="294">
        <v>0</v>
      </c>
      <c r="M400" s="294">
        <v>0</v>
      </c>
      <c r="N400" s="294">
        <v>0</v>
      </c>
      <c r="O400" s="294">
        <v>0</v>
      </c>
      <c r="P400" s="294">
        <v>0</v>
      </c>
      <c r="Q400" s="294">
        <v>0</v>
      </c>
      <c r="R400" s="294">
        <v>0</v>
      </c>
      <c r="S400" s="294">
        <v>0</v>
      </c>
      <c r="T400" s="294">
        <v>0</v>
      </c>
      <c r="U400" s="294">
        <v>0</v>
      </c>
      <c r="V400" s="294">
        <v>0</v>
      </c>
      <c r="W400" s="294">
        <v>0</v>
      </c>
      <c r="X400" s="294">
        <v>0</v>
      </c>
      <c r="Y400" s="294">
        <v>0</v>
      </c>
      <c r="Z400" s="294">
        <v>0</v>
      </c>
      <c r="AA400" s="294">
        <v>0</v>
      </c>
      <c r="AB400" s="294">
        <v>0</v>
      </c>
      <c r="AC400" s="294">
        <v>0</v>
      </c>
      <c r="AD400" s="294">
        <v>0</v>
      </c>
      <c r="AE400" s="294">
        <v>0</v>
      </c>
      <c r="AF400" s="294">
        <v>0</v>
      </c>
      <c r="AG400" s="294">
        <v>0</v>
      </c>
      <c r="AH400" s="294">
        <v>0</v>
      </c>
      <c r="AI400" s="294">
        <v>0</v>
      </c>
    </row>
    <row r="401" spans="1:35" ht="66">
      <c r="A401" s="290"/>
      <c r="B401" s="299">
        <v>166.37875</v>
      </c>
      <c r="C401" s="298" t="s">
        <v>400</v>
      </c>
      <c r="D401" s="292"/>
      <c r="E401" s="293">
        <v>50</v>
      </c>
      <c r="F401" s="292" t="s">
        <v>111</v>
      </c>
      <c r="G401" s="294" t="s">
        <v>12</v>
      </c>
      <c r="H401" s="295" t="s">
        <v>13</v>
      </c>
      <c r="I401" s="294" t="s">
        <v>14</v>
      </c>
      <c r="J401" s="294">
        <v>180</v>
      </c>
      <c r="K401" s="1540">
        <v>9000</v>
      </c>
      <c r="L401" s="294">
        <v>0</v>
      </c>
      <c r="M401" s="294">
        <v>0</v>
      </c>
      <c r="N401" s="294">
        <v>0</v>
      </c>
      <c r="O401" s="294">
        <v>0</v>
      </c>
      <c r="P401" s="294">
        <v>50</v>
      </c>
      <c r="Q401" s="294">
        <v>9000</v>
      </c>
      <c r="R401" s="294">
        <v>0</v>
      </c>
      <c r="S401" s="294">
        <v>0</v>
      </c>
      <c r="T401" s="294">
        <v>0</v>
      </c>
      <c r="U401" s="294">
        <v>0</v>
      </c>
      <c r="V401" s="294">
        <v>0</v>
      </c>
      <c r="W401" s="294">
        <v>0</v>
      </c>
      <c r="X401" s="294">
        <v>0</v>
      </c>
      <c r="Y401" s="294">
        <v>0</v>
      </c>
      <c r="Z401" s="294">
        <v>0</v>
      </c>
      <c r="AA401" s="294">
        <v>0</v>
      </c>
      <c r="AB401" s="294">
        <v>0</v>
      </c>
      <c r="AC401" s="294">
        <v>0</v>
      </c>
      <c r="AD401" s="294">
        <v>0</v>
      </c>
      <c r="AE401" s="294">
        <v>0</v>
      </c>
      <c r="AF401" s="294">
        <v>0</v>
      </c>
      <c r="AG401" s="294">
        <v>0</v>
      </c>
      <c r="AH401" s="294">
        <v>0</v>
      </c>
      <c r="AI401" s="294">
        <v>0</v>
      </c>
    </row>
    <row r="402" spans="1:35" ht="66">
      <c r="A402" s="290"/>
      <c r="B402" s="299">
        <v>122.96</v>
      </c>
      <c r="C402" s="1342" t="s">
        <v>401</v>
      </c>
      <c r="D402" s="292"/>
      <c r="E402" s="293">
        <v>0</v>
      </c>
      <c r="F402" s="292" t="s">
        <v>22</v>
      </c>
      <c r="G402" s="294" t="s">
        <v>12</v>
      </c>
      <c r="H402" s="295" t="s">
        <v>13</v>
      </c>
      <c r="I402" s="294" t="s">
        <v>14</v>
      </c>
      <c r="J402" s="294">
        <v>133</v>
      </c>
      <c r="K402" s="1540">
        <v>0</v>
      </c>
      <c r="L402" s="294">
        <v>0</v>
      </c>
      <c r="M402" s="294">
        <v>0</v>
      </c>
      <c r="N402" s="294">
        <v>0</v>
      </c>
      <c r="O402" s="294">
        <v>0</v>
      </c>
      <c r="P402" s="294">
        <v>0</v>
      </c>
      <c r="Q402" s="294">
        <v>0</v>
      </c>
      <c r="R402" s="294">
        <v>0</v>
      </c>
      <c r="S402" s="294">
        <v>0</v>
      </c>
      <c r="T402" s="294">
        <v>0</v>
      </c>
      <c r="U402" s="294">
        <v>0</v>
      </c>
      <c r="V402" s="294">
        <v>0</v>
      </c>
      <c r="W402" s="294">
        <v>0</v>
      </c>
      <c r="X402" s="294">
        <v>0</v>
      </c>
      <c r="Y402" s="294">
        <v>0</v>
      </c>
      <c r="Z402" s="294">
        <v>0</v>
      </c>
      <c r="AA402" s="294">
        <v>0</v>
      </c>
      <c r="AB402" s="294">
        <v>0</v>
      </c>
      <c r="AC402" s="294">
        <v>0</v>
      </c>
      <c r="AD402" s="294">
        <v>0</v>
      </c>
      <c r="AE402" s="294">
        <v>0</v>
      </c>
      <c r="AF402" s="294">
        <v>0</v>
      </c>
      <c r="AG402" s="294">
        <v>0</v>
      </c>
      <c r="AH402" s="294">
        <v>0</v>
      </c>
      <c r="AI402" s="294">
        <v>0</v>
      </c>
    </row>
    <row r="403" spans="1:35" ht="66">
      <c r="A403" s="290"/>
      <c r="B403" s="299">
        <v>183.28</v>
      </c>
      <c r="C403" s="1342" t="s">
        <v>402</v>
      </c>
      <c r="D403" s="292"/>
      <c r="E403" s="293">
        <v>3</v>
      </c>
      <c r="F403" s="292" t="s">
        <v>22</v>
      </c>
      <c r="G403" s="294" t="s">
        <v>12</v>
      </c>
      <c r="H403" s="295" t="s">
        <v>13</v>
      </c>
      <c r="I403" s="294" t="s">
        <v>14</v>
      </c>
      <c r="J403" s="294">
        <v>198</v>
      </c>
      <c r="K403" s="1540">
        <v>594</v>
      </c>
      <c r="L403" s="294">
        <v>0</v>
      </c>
      <c r="M403" s="294">
        <v>0</v>
      </c>
      <c r="N403" s="294">
        <v>0</v>
      </c>
      <c r="O403" s="294">
        <v>0</v>
      </c>
      <c r="P403" s="294">
        <v>3</v>
      </c>
      <c r="Q403" s="294">
        <v>594</v>
      </c>
      <c r="R403" s="294">
        <v>0</v>
      </c>
      <c r="S403" s="294">
        <v>0</v>
      </c>
      <c r="T403" s="294">
        <v>0</v>
      </c>
      <c r="U403" s="294">
        <v>0</v>
      </c>
      <c r="V403" s="294">
        <v>0</v>
      </c>
      <c r="W403" s="294">
        <v>0</v>
      </c>
      <c r="X403" s="294">
        <v>0</v>
      </c>
      <c r="Y403" s="294">
        <v>0</v>
      </c>
      <c r="Z403" s="294">
        <v>0</v>
      </c>
      <c r="AA403" s="294">
        <v>0</v>
      </c>
      <c r="AB403" s="294">
        <v>0</v>
      </c>
      <c r="AC403" s="294">
        <v>0</v>
      </c>
      <c r="AD403" s="294">
        <v>0</v>
      </c>
      <c r="AE403" s="294">
        <v>0</v>
      </c>
      <c r="AF403" s="294">
        <v>0</v>
      </c>
      <c r="AG403" s="294">
        <v>0</v>
      </c>
      <c r="AH403" s="294">
        <v>0</v>
      </c>
      <c r="AI403" s="294">
        <v>0</v>
      </c>
    </row>
    <row r="404" spans="1:35" ht="66">
      <c r="A404" s="290"/>
      <c r="B404" s="299">
        <v>173.42</v>
      </c>
      <c r="C404" s="1342" t="s">
        <v>403</v>
      </c>
      <c r="D404" s="292"/>
      <c r="E404" s="293">
        <v>3</v>
      </c>
      <c r="F404" s="292" t="s">
        <v>22</v>
      </c>
      <c r="G404" s="294" t="s">
        <v>12</v>
      </c>
      <c r="H404" s="295" t="s">
        <v>13</v>
      </c>
      <c r="I404" s="294" t="s">
        <v>14</v>
      </c>
      <c r="J404" s="294">
        <v>188</v>
      </c>
      <c r="K404" s="1540">
        <v>564</v>
      </c>
      <c r="L404" s="294">
        <v>0</v>
      </c>
      <c r="M404" s="294">
        <v>0</v>
      </c>
      <c r="N404" s="294">
        <v>0</v>
      </c>
      <c r="O404" s="294">
        <v>0</v>
      </c>
      <c r="P404" s="294">
        <v>3</v>
      </c>
      <c r="Q404" s="294">
        <v>564</v>
      </c>
      <c r="R404" s="294">
        <v>0</v>
      </c>
      <c r="S404" s="294">
        <v>0</v>
      </c>
      <c r="T404" s="294">
        <v>0</v>
      </c>
      <c r="U404" s="294">
        <v>0</v>
      </c>
      <c r="V404" s="294">
        <v>0</v>
      </c>
      <c r="W404" s="294">
        <v>0</v>
      </c>
      <c r="X404" s="294">
        <v>0</v>
      </c>
      <c r="Y404" s="294">
        <v>0</v>
      </c>
      <c r="Z404" s="294">
        <v>0</v>
      </c>
      <c r="AA404" s="294">
        <v>0</v>
      </c>
      <c r="AB404" s="294">
        <v>0</v>
      </c>
      <c r="AC404" s="294">
        <v>0</v>
      </c>
      <c r="AD404" s="294">
        <v>0</v>
      </c>
      <c r="AE404" s="294">
        <v>0</v>
      </c>
      <c r="AF404" s="294">
        <v>0</v>
      </c>
      <c r="AG404" s="294">
        <v>0</v>
      </c>
      <c r="AH404" s="294">
        <v>0</v>
      </c>
      <c r="AI404" s="294">
        <v>0</v>
      </c>
    </row>
    <row r="405" spans="1:35" ht="66">
      <c r="A405" s="290"/>
      <c r="B405" s="299">
        <v>193.72</v>
      </c>
      <c r="C405" s="1342" t="s">
        <v>404</v>
      </c>
      <c r="D405" s="292"/>
      <c r="E405" s="293">
        <v>6</v>
      </c>
      <c r="F405" s="1152" t="s">
        <v>22</v>
      </c>
      <c r="G405" s="294" t="s">
        <v>12</v>
      </c>
      <c r="H405" s="295" t="s">
        <v>13</v>
      </c>
      <c r="I405" s="294" t="s">
        <v>14</v>
      </c>
      <c r="J405" s="294">
        <v>210</v>
      </c>
      <c r="K405" s="1540">
        <v>1260</v>
      </c>
      <c r="L405" s="294">
        <v>0</v>
      </c>
      <c r="M405" s="294">
        <v>0</v>
      </c>
      <c r="N405" s="294">
        <v>0</v>
      </c>
      <c r="O405" s="294">
        <v>0</v>
      </c>
      <c r="P405" s="294">
        <v>6</v>
      </c>
      <c r="Q405" s="294">
        <v>1260</v>
      </c>
      <c r="R405" s="294">
        <v>0</v>
      </c>
      <c r="S405" s="294">
        <v>0</v>
      </c>
      <c r="T405" s="294">
        <v>0</v>
      </c>
      <c r="U405" s="294">
        <v>0</v>
      </c>
      <c r="V405" s="294">
        <v>0</v>
      </c>
      <c r="W405" s="294">
        <v>0</v>
      </c>
      <c r="X405" s="294">
        <v>0</v>
      </c>
      <c r="Y405" s="294">
        <v>0</v>
      </c>
      <c r="Z405" s="294">
        <v>0</v>
      </c>
      <c r="AA405" s="294">
        <v>0</v>
      </c>
      <c r="AB405" s="294">
        <v>0</v>
      </c>
      <c r="AC405" s="294">
        <v>0</v>
      </c>
      <c r="AD405" s="294">
        <v>0</v>
      </c>
      <c r="AE405" s="294">
        <v>0</v>
      </c>
      <c r="AF405" s="294">
        <v>0</v>
      </c>
      <c r="AG405" s="294">
        <v>0</v>
      </c>
      <c r="AH405" s="294">
        <v>0</v>
      </c>
      <c r="AI405" s="294">
        <v>0</v>
      </c>
    </row>
    <row r="406" spans="1:35" ht="66">
      <c r="A406" s="290"/>
      <c r="B406" s="299">
        <v>5.9391999999999996</v>
      </c>
      <c r="C406" s="1342" t="s">
        <v>405</v>
      </c>
      <c r="D406" s="303"/>
      <c r="E406" s="293">
        <v>55</v>
      </c>
      <c r="F406" s="1152" t="s">
        <v>11</v>
      </c>
      <c r="G406" s="294" t="s">
        <v>12</v>
      </c>
      <c r="H406" s="295" t="s">
        <v>13</v>
      </c>
      <c r="I406" s="294" t="s">
        <v>14</v>
      </c>
      <c r="J406" s="294">
        <v>7</v>
      </c>
      <c r="K406" s="1540">
        <v>385</v>
      </c>
      <c r="L406" s="294">
        <v>0</v>
      </c>
      <c r="M406" s="294">
        <v>0</v>
      </c>
      <c r="N406" s="294">
        <v>0</v>
      </c>
      <c r="O406" s="294">
        <v>0</v>
      </c>
      <c r="P406" s="294">
        <v>40</v>
      </c>
      <c r="Q406" s="294">
        <v>280</v>
      </c>
      <c r="R406" s="294">
        <v>7</v>
      </c>
      <c r="S406" s="294">
        <v>49</v>
      </c>
      <c r="T406" s="294">
        <v>0</v>
      </c>
      <c r="U406" s="294">
        <v>0</v>
      </c>
      <c r="V406" s="294">
        <v>0</v>
      </c>
      <c r="W406" s="294">
        <v>0</v>
      </c>
      <c r="X406" s="294">
        <v>8</v>
      </c>
      <c r="Y406" s="294">
        <v>56</v>
      </c>
      <c r="Z406" s="294">
        <v>0</v>
      </c>
      <c r="AA406" s="294">
        <v>0</v>
      </c>
      <c r="AB406" s="294">
        <v>0</v>
      </c>
      <c r="AC406" s="294">
        <v>0</v>
      </c>
      <c r="AD406" s="294">
        <v>0</v>
      </c>
      <c r="AE406" s="294">
        <v>0</v>
      </c>
      <c r="AF406" s="294">
        <v>0</v>
      </c>
      <c r="AG406" s="294">
        <v>0</v>
      </c>
      <c r="AH406" s="294">
        <v>0</v>
      </c>
      <c r="AI406" s="294">
        <v>0</v>
      </c>
    </row>
    <row r="407" spans="1:35" ht="66">
      <c r="A407" s="290"/>
      <c r="B407" s="299">
        <v>14.466666666666667</v>
      </c>
      <c r="C407" s="1342" t="s">
        <v>32</v>
      </c>
      <c r="D407" s="303"/>
      <c r="E407" s="293">
        <v>0</v>
      </c>
      <c r="F407" s="1152" t="s">
        <v>11</v>
      </c>
      <c r="G407" s="294" t="s">
        <v>12</v>
      </c>
      <c r="H407" s="295" t="s">
        <v>13</v>
      </c>
      <c r="I407" s="294" t="s">
        <v>14</v>
      </c>
      <c r="J407" s="294">
        <v>16</v>
      </c>
      <c r="K407" s="1540">
        <v>0</v>
      </c>
      <c r="L407" s="294">
        <v>0</v>
      </c>
      <c r="M407" s="294">
        <v>0</v>
      </c>
      <c r="N407" s="294">
        <v>0</v>
      </c>
      <c r="O407" s="294">
        <v>0</v>
      </c>
      <c r="P407" s="294">
        <v>0</v>
      </c>
      <c r="Q407" s="294">
        <v>0</v>
      </c>
      <c r="R407" s="294">
        <v>0</v>
      </c>
      <c r="S407" s="294">
        <v>0</v>
      </c>
      <c r="T407" s="294">
        <v>0</v>
      </c>
      <c r="U407" s="294">
        <v>0</v>
      </c>
      <c r="V407" s="294">
        <v>0</v>
      </c>
      <c r="W407" s="294">
        <v>0</v>
      </c>
      <c r="X407" s="294">
        <v>0</v>
      </c>
      <c r="Y407" s="294">
        <v>0</v>
      </c>
      <c r="Z407" s="294">
        <v>0</v>
      </c>
      <c r="AA407" s="294">
        <v>0</v>
      </c>
      <c r="AB407" s="294">
        <v>0</v>
      </c>
      <c r="AC407" s="294">
        <v>0</v>
      </c>
      <c r="AD407" s="294">
        <v>0</v>
      </c>
      <c r="AE407" s="294">
        <v>0</v>
      </c>
      <c r="AF407" s="294">
        <v>0</v>
      </c>
      <c r="AG407" s="294">
        <v>0</v>
      </c>
      <c r="AH407" s="294">
        <v>0</v>
      </c>
      <c r="AI407" s="294">
        <v>0</v>
      </c>
    </row>
    <row r="408" spans="1:35" s="319" customFormat="1" ht="66" outlineLevel="4">
      <c r="A408" s="290"/>
      <c r="B408" s="299">
        <v>18.791999999999998</v>
      </c>
      <c r="C408" s="1342" t="s">
        <v>406</v>
      </c>
      <c r="D408" s="303"/>
      <c r="E408" s="293">
        <v>0</v>
      </c>
      <c r="F408" s="1152" t="s">
        <v>11</v>
      </c>
      <c r="G408" s="294" t="s">
        <v>12</v>
      </c>
      <c r="H408" s="295" t="s">
        <v>13</v>
      </c>
      <c r="I408" s="294" t="s">
        <v>14</v>
      </c>
      <c r="J408" s="294">
        <v>20</v>
      </c>
      <c r="K408" s="1540">
        <v>0</v>
      </c>
      <c r="L408" s="294">
        <v>0</v>
      </c>
      <c r="M408" s="294">
        <v>0</v>
      </c>
      <c r="N408" s="294">
        <v>0</v>
      </c>
      <c r="O408" s="294">
        <v>0</v>
      </c>
      <c r="P408" s="294">
        <v>0</v>
      </c>
      <c r="Q408" s="294">
        <v>0</v>
      </c>
      <c r="R408" s="294">
        <v>0</v>
      </c>
      <c r="S408" s="294">
        <v>0</v>
      </c>
      <c r="T408" s="294">
        <v>0</v>
      </c>
      <c r="U408" s="294">
        <v>0</v>
      </c>
      <c r="V408" s="294">
        <v>0</v>
      </c>
      <c r="W408" s="294">
        <v>0</v>
      </c>
      <c r="X408" s="294">
        <v>0</v>
      </c>
      <c r="Y408" s="294">
        <v>0</v>
      </c>
      <c r="Z408" s="294">
        <v>0</v>
      </c>
      <c r="AA408" s="294">
        <v>0</v>
      </c>
      <c r="AB408" s="294">
        <v>0</v>
      </c>
      <c r="AC408" s="294">
        <v>0</v>
      </c>
      <c r="AD408" s="294">
        <v>0</v>
      </c>
      <c r="AE408" s="294">
        <v>0</v>
      </c>
      <c r="AF408" s="294">
        <v>0</v>
      </c>
      <c r="AG408" s="294">
        <v>0</v>
      </c>
      <c r="AH408" s="294">
        <v>0</v>
      </c>
      <c r="AI408" s="294">
        <v>0</v>
      </c>
    </row>
    <row r="409" spans="1:35" s="319" customFormat="1" ht="66" outlineLevel="4">
      <c r="A409" s="290"/>
      <c r="B409" s="299">
        <v>18.791999999999998</v>
      </c>
      <c r="C409" s="1342" t="s">
        <v>407</v>
      </c>
      <c r="D409" s="303"/>
      <c r="E409" s="293">
        <v>0</v>
      </c>
      <c r="F409" s="1152" t="s">
        <v>11</v>
      </c>
      <c r="G409" s="294" t="s">
        <v>12</v>
      </c>
      <c r="H409" s="295" t="s">
        <v>13</v>
      </c>
      <c r="I409" s="294" t="s">
        <v>14</v>
      </c>
      <c r="J409" s="294">
        <v>20</v>
      </c>
      <c r="K409" s="1540">
        <v>0</v>
      </c>
      <c r="L409" s="294">
        <v>0</v>
      </c>
      <c r="M409" s="294">
        <v>0</v>
      </c>
      <c r="N409" s="294">
        <v>0</v>
      </c>
      <c r="O409" s="294">
        <v>0</v>
      </c>
      <c r="P409" s="294">
        <v>0</v>
      </c>
      <c r="Q409" s="294">
        <v>0</v>
      </c>
      <c r="R409" s="294">
        <v>0</v>
      </c>
      <c r="S409" s="294">
        <v>0</v>
      </c>
      <c r="T409" s="294">
        <v>0</v>
      </c>
      <c r="U409" s="294">
        <v>0</v>
      </c>
      <c r="V409" s="294">
        <v>0</v>
      </c>
      <c r="W409" s="294">
        <v>0</v>
      </c>
      <c r="X409" s="294">
        <v>0</v>
      </c>
      <c r="Y409" s="294">
        <v>0</v>
      </c>
      <c r="Z409" s="294">
        <v>0</v>
      </c>
      <c r="AA409" s="294">
        <v>0</v>
      </c>
      <c r="AB409" s="294">
        <v>0</v>
      </c>
      <c r="AC409" s="294">
        <v>0</v>
      </c>
      <c r="AD409" s="294">
        <v>0</v>
      </c>
      <c r="AE409" s="294">
        <v>0</v>
      </c>
      <c r="AF409" s="294">
        <v>0</v>
      </c>
      <c r="AG409" s="294">
        <v>0</v>
      </c>
      <c r="AH409" s="294">
        <v>0</v>
      </c>
      <c r="AI409" s="294">
        <v>0</v>
      </c>
    </row>
    <row r="410" spans="1:35" s="319" customFormat="1" ht="66" outlineLevel="4">
      <c r="A410" s="290"/>
      <c r="B410" s="299">
        <v>18.791999999999998</v>
      </c>
      <c r="C410" s="1342" t="s">
        <v>408</v>
      </c>
      <c r="D410" s="303"/>
      <c r="E410" s="293">
        <v>0</v>
      </c>
      <c r="F410" s="1152" t="s">
        <v>11</v>
      </c>
      <c r="G410" s="294" t="s">
        <v>12</v>
      </c>
      <c r="H410" s="295" t="s">
        <v>13</v>
      </c>
      <c r="I410" s="294" t="s">
        <v>14</v>
      </c>
      <c r="J410" s="294">
        <v>20</v>
      </c>
      <c r="K410" s="1540">
        <v>0</v>
      </c>
      <c r="L410" s="294">
        <v>0</v>
      </c>
      <c r="M410" s="294">
        <v>0</v>
      </c>
      <c r="N410" s="294">
        <v>0</v>
      </c>
      <c r="O410" s="294">
        <v>0</v>
      </c>
      <c r="P410" s="294">
        <v>0</v>
      </c>
      <c r="Q410" s="294">
        <v>0</v>
      </c>
      <c r="R410" s="294">
        <v>0</v>
      </c>
      <c r="S410" s="294">
        <v>0</v>
      </c>
      <c r="T410" s="294">
        <v>0</v>
      </c>
      <c r="U410" s="294">
        <v>0</v>
      </c>
      <c r="V410" s="294">
        <v>0</v>
      </c>
      <c r="W410" s="294">
        <v>0</v>
      </c>
      <c r="X410" s="294">
        <v>0</v>
      </c>
      <c r="Y410" s="294">
        <v>0</v>
      </c>
      <c r="Z410" s="294">
        <v>0</v>
      </c>
      <c r="AA410" s="294">
        <v>0</v>
      </c>
      <c r="AB410" s="294">
        <v>0</v>
      </c>
      <c r="AC410" s="294">
        <v>0</v>
      </c>
      <c r="AD410" s="294">
        <v>0</v>
      </c>
      <c r="AE410" s="294">
        <v>0</v>
      </c>
      <c r="AF410" s="294">
        <v>0</v>
      </c>
      <c r="AG410" s="294">
        <v>0</v>
      </c>
      <c r="AH410" s="294">
        <v>0</v>
      </c>
      <c r="AI410" s="294">
        <v>0</v>
      </c>
    </row>
    <row r="411" spans="1:35" s="319" customFormat="1" ht="66" outlineLevel="4">
      <c r="A411" s="290"/>
      <c r="B411" s="299">
        <v>18.791999999999998</v>
      </c>
      <c r="C411" s="1342" t="s">
        <v>409</v>
      </c>
      <c r="D411" s="303"/>
      <c r="E411" s="293">
        <v>0</v>
      </c>
      <c r="F411" s="1152" t="s">
        <v>11</v>
      </c>
      <c r="G411" s="294" t="s">
        <v>12</v>
      </c>
      <c r="H411" s="295" t="s">
        <v>13</v>
      </c>
      <c r="I411" s="294" t="s">
        <v>14</v>
      </c>
      <c r="J411" s="294">
        <v>20</v>
      </c>
      <c r="K411" s="1540">
        <v>0</v>
      </c>
      <c r="L411" s="294">
        <v>0</v>
      </c>
      <c r="M411" s="294">
        <v>0</v>
      </c>
      <c r="N411" s="294">
        <v>0</v>
      </c>
      <c r="O411" s="294">
        <v>0</v>
      </c>
      <c r="P411" s="294">
        <v>0</v>
      </c>
      <c r="Q411" s="294">
        <v>0</v>
      </c>
      <c r="R411" s="294">
        <v>0</v>
      </c>
      <c r="S411" s="294">
        <v>0</v>
      </c>
      <c r="T411" s="294">
        <v>0</v>
      </c>
      <c r="U411" s="294">
        <v>0</v>
      </c>
      <c r="V411" s="294">
        <v>0</v>
      </c>
      <c r="W411" s="294">
        <v>0</v>
      </c>
      <c r="X411" s="294">
        <v>0</v>
      </c>
      <c r="Y411" s="294">
        <v>0</v>
      </c>
      <c r="Z411" s="294">
        <v>0</v>
      </c>
      <c r="AA411" s="294">
        <v>0</v>
      </c>
      <c r="AB411" s="294">
        <v>0</v>
      </c>
      <c r="AC411" s="294">
        <v>0</v>
      </c>
      <c r="AD411" s="294">
        <v>0</v>
      </c>
      <c r="AE411" s="294">
        <v>0</v>
      </c>
      <c r="AF411" s="294">
        <v>0</v>
      </c>
      <c r="AG411" s="294">
        <v>0</v>
      </c>
      <c r="AH411" s="294">
        <v>0</v>
      </c>
      <c r="AI411" s="294">
        <v>0</v>
      </c>
    </row>
    <row r="412" spans="1:35" ht="66">
      <c r="A412" s="290"/>
      <c r="B412" s="299">
        <v>18.791999999999998</v>
      </c>
      <c r="C412" s="1342" t="s">
        <v>410</v>
      </c>
      <c r="D412" s="303"/>
      <c r="E412" s="293">
        <v>0</v>
      </c>
      <c r="F412" s="1152" t="s">
        <v>11</v>
      </c>
      <c r="G412" s="294" t="s">
        <v>12</v>
      </c>
      <c r="H412" s="295" t="s">
        <v>13</v>
      </c>
      <c r="I412" s="294" t="s">
        <v>14</v>
      </c>
      <c r="J412" s="294">
        <v>20</v>
      </c>
      <c r="K412" s="1540">
        <v>0</v>
      </c>
      <c r="L412" s="294">
        <v>0</v>
      </c>
      <c r="M412" s="294">
        <v>0</v>
      </c>
      <c r="N412" s="294">
        <v>0</v>
      </c>
      <c r="O412" s="294">
        <v>0</v>
      </c>
      <c r="P412" s="294">
        <v>0</v>
      </c>
      <c r="Q412" s="294">
        <v>0</v>
      </c>
      <c r="R412" s="294">
        <v>0</v>
      </c>
      <c r="S412" s="294">
        <v>0</v>
      </c>
      <c r="T412" s="294">
        <v>0</v>
      </c>
      <c r="U412" s="294">
        <v>0</v>
      </c>
      <c r="V412" s="294">
        <v>0</v>
      </c>
      <c r="W412" s="294">
        <v>0</v>
      </c>
      <c r="X412" s="294">
        <v>0</v>
      </c>
      <c r="Y412" s="294">
        <v>0</v>
      </c>
      <c r="Z412" s="294">
        <v>0</v>
      </c>
      <c r="AA412" s="294">
        <v>0</v>
      </c>
      <c r="AB412" s="294">
        <v>0</v>
      </c>
      <c r="AC412" s="294">
        <v>0</v>
      </c>
      <c r="AD412" s="294">
        <v>0</v>
      </c>
      <c r="AE412" s="294">
        <v>0</v>
      </c>
      <c r="AF412" s="294">
        <v>0</v>
      </c>
      <c r="AG412" s="294">
        <v>0</v>
      </c>
      <c r="AH412" s="294">
        <v>0</v>
      </c>
      <c r="AI412" s="294">
        <v>0</v>
      </c>
    </row>
    <row r="413" spans="1:35" ht="66">
      <c r="A413" s="290"/>
      <c r="B413" s="299">
        <v>50.112000000000002</v>
      </c>
      <c r="C413" s="1342" t="s">
        <v>411</v>
      </c>
      <c r="D413" s="303"/>
      <c r="E413" s="293">
        <v>2</v>
      </c>
      <c r="F413" s="1152" t="s">
        <v>11</v>
      </c>
      <c r="G413" s="294" t="s">
        <v>12</v>
      </c>
      <c r="H413" s="295" t="s">
        <v>13</v>
      </c>
      <c r="I413" s="294" t="s">
        <v>14</v>
      </c>
      <c r="J413" s="294">
        <v>55</v>
      </c>
      <c r="K413" s="1540">
        <v>110</v>
      </c>
      <c r="L413" s="294">
        <v>0</v>
      </c>
      <c r="M413" s="294">
        <v>0</v>
      </c>
      <c r="N413" s="294">
        <v>0</v>
      </c>
      <c r="O413" s="294">
        <v>0</v>
      </c>
      <c r="P413" s="294">
        <v>0</v>
      </c>
      <c r="Q413" s="294">
        <v>0</v>
      </c>
      <c r="R413" s="294">
        <v>2</v>
      </c>
      <c r="S413" s="294">
        <v>110</v>
      </c>
      <c r="T413" s="294">
        <v>0</v>
      </c>
      <c r="U413" s="294">
        <v>0</v>
      </c>
      <c r="V413" s="294">
        <v>0</v>
      </c>
      <c r="W413" s="294">
        <v>0</v>
      </c>
      <c r="X413" s="294">
        <v>0</v>
      </c>
      <c r="Y413" s="294">
        <v>0</v>
      </c>
      <c r="Z413" s="294">
        <v>0</v>
      </c>
      <c r="AA413" s="294">
        <v>0</v>
      </c>
      <c r="AB413" s="294">
        <v>0</v>
      </c>
      <c r="AC413" s="294">
        <v>0</v>
      </c>
      <c r="AD413" s="294">
        <v>0</v>
      </c>
      <c r="AE413" s="294">
        <v>0</v>
      </c>
      <c r="AF413" s="294">
        <v>0</v>
      </c>
      <c r="AG413" s="294">
        <v>0</v>
      </c>
      <c r="AH413" s="294">
        <v>0</v>
      </c>
      <c r="AI413" s="294">
        <v>0</v>
      </c>
    </row>
    <row r="414" spans="1:35" ht="66">
      <c r="A414" s="290"/>
      <c r="B414" s="299">
        <v>46.4</v>
      </c>
      <c r="C414" s="1349" t="s">
        <v>412</v>
      </c>
      <c r="D414" s="303"/>
      <c r="E414" s="293">
        <v>0</v>
      </c>
      <c r="F414" s="1152" t="s">
        <v>11</v>
      </c>
      <c r="G414" s="294" t="s">
        <v>12</v>
      </c>
      <c r="H414" s="295" t="s">
        <v>13</v>
      </c>
      <c r="I414" s="294" t="s">
        <v>14</v>
      </c>
      <c r="J414" s="294">
        <v>50</v>
      </c>
      <c r="K414" s="1540">
        <v>0</v>
      </c>
      <c r="L414" s="294">
        <v>0</v>
      </c>
      <c r="M414" s="294">
        <v>0</v>
      </c>
      <c r="N414" s="294">
        <v>0</v>
      </c>
      <c r="O414" s="294">
        <v>0</v>
      </c>
      <c r="P414" s="294">
        <v>0</v>
      </c>
      <c r="Q414" s="294">
        <v>0</v>
      </c>
      <c r="R414" s="294">
        <v>0</v>
      </c>
      <c r="S414" s="294">
        <v>0</v>
      </c>
      <c r="T414" s="294">
        <v>0</v>
      </c>
      <c r="U414" s="294">
        <v>0</v>
      </c>
      <c r="V414" s="294">
        <v>0</v>
      </c>
      <c r="W414" s="294">
        <v>0</v>
      </c>
      <c r="X414" s="294">
        <v>0</v>
      </c>
      <c r="Y414" s="294">
        <v>0</v>
      </c>
      <c r="Z414" s="294">
        <v>0</v>
      </c>
      <c r="AA414" s="294">
        <v>0</v>
      </c>
      <c r="AB414" s="294">
        <v>0</v>
      </c>
      <c r="AC414" s="294">
        <v>0</v>
      </c>
      <c r="AD414" s="294">
        <v>0</v>
      </c>
      <c r="AE414" s="294">
        <v>0</v>
      </c>
      <c r="AF414" s="294">
        <v>0</v>
      </c>
      <c r="AG414" s="294">
        <v>0</v>
      </c>
      <c r="AH414" s="294">
        <v>0</v>
      </c>
      <c r="AI414" s="294">
        <v>0</v>
      </c>
    </row>
    <row r="415" spans="1:35" ht="66">
      <c r="A415" s="290"/>
      <c r="B415" s="299">
        <v>119.89733333333334</v>
      </c>
      <c r="C415" s="1342" t="s">
        <v>4630</v>
      </c>
      <c r="D415" s="303"/>
      <c r="E415" s="293">
        <v>0</v>
      </c>
      <c r="F415" s="1152" t="s">
        <v>11</v>
      </c>
      <c r="G415" s="294" t="s">
        <v>12</v>
      </c>
      <c r="H415" s="295" t="s">
        <v>13</v>
      </c>
      <c r="I415" s="294" t="s">
        <v>14</v>
      </c>
      <c r="J415" s="294">
        <v>130</v>
      </c>
      <c r="K415" s="1540">
        <v>0</v>
      </c>
      <c r="L415" s="294">
        <v>0</v>
      </c>
      <c r="M415" s="294">
        <v>0</v>
      </c>
      <c r="N415" s="294">
        <v>0</v>
      </c>
      <c r="O415" s="294">
        <v>0</v>
      </c>
      <c r="P415" s="294">
        <v>0</v>
      </c>
      <c r="Q415" s="294">
        <v>0</v>
      </c>
      <c r="R415" s="294">
        <v>0</v>
      </c>
      <c r="S415" s="294">
        <v>0</v>
      </c>
      <c r="T415" s="294">
        <v>0</v>
      </c>
      <c r="U415" s="294">
        <v>0</v>
      </c>
      <c r="V415" s="294">
        <v>0</v>
      </c>
      <c r="W415" s="294">
        <v>0</v>
      </c>
      <c r="X415" s="294">
        <v>0</v>
      </c>
      <c r="Y415" s="294">
        <v>0</v>
      </c>
      <c r="Z415" s="294">
        <v>0</v>
      </c>
      <c r="AA415" s="294">
        <v>0</v>
      </c>
      <c r="AB415" s="294">
        <v>0</v>
      </c>
      <c r="AC415" s="294">
        <v>0</v>
      </c>
      <c r="AD415" s="294">
        <v>0</v>
      </c>
      <c r="AE415" s="294">
        <v>0</v>
      </c>
      <c r="AF415" s="294">
        <v>0</v>
      </c>
      <c r="AG415" s="294">
        <v>0</v>
      </c>
      <c r="AH415" s="294">
        <v>0</v>
      </c>
      <c r="AI415" s="294">
        <v>0</v>
      </c>
    </row>
    <row r="416" spans="1:35" ht="123.75">
      <c r="A416" s="290"/>
      <c r="B416" s="1300"/>
      <c r="C416" s="277" t="s">
        <v>4631</v>
      </c>
      <c r="D416" s="14"/>
      <c r="E416" s="1301">
        <v>0</v>
      </c>
      <c r="F416" s="14" t="s">
        <v>397</v>
      </c>
      <c r="G416" s="14" t="s">
        <v>12</v>
      </c>
      <c r="H416" s="14" t="s">
        <v>13</v>
      </c>
      <c r="I416" s="14" t="s">
        <v>14</v>
      </c>
      <c r="J416" s="14">
        <v>150</v>
      </c>
      <c r="K416" s="194">
        <v>0</v>
      </c>
      <c r="L416" s="14">
        <v>0</v>
      </c>
      <c r="M416" s="14">
        <v>0</v>
      </c>
      <c r="N416" s="14">
        <v>0</v>
      </c>
      <c r="O416" s="14">
        <v>0</v>
      </c>
      <c r="P416" s="14">
        <v>0</v>
      </c>
      <c r="Q416" s="14">
        <v>0</v>
      </c>
      <c r="R416" s="14">
        <v>0</v>
      </c>
      <c r="S416" s="14">
        <v>0</v>
      </c>
      <c r="T416" s="14">
        <v>0</v>
      </c>
      <c r="U416" s="14">
        <v>0</v>
      </c>
      <c r="V416" s="14">
        <v>0</v>
      </c>
      <c r="W416" s="14">
        <v>0</v>
      </c>
      <c r="X416" s="14">
        <v>0</v>
      </c>
      <c r="Y416" s="14">
        <v>0</v>
      </c>
      <c r="Z416" s="14">
        <v>0</v>
      </c>
      <c r="AA416" s="14">
        <v>0</v>
      </c>
      <c r="AB416" s="14">
        <v>0</v>
      </c>
      <c r="AC416" s="14">
        <v>0</v>
      </c>
      <c r="AD416" s="14">
        <v>0</v>
      </c>
      <c r="AE416" s="14">
        <v>0</v>
      </c>
      <c r="AF416" s="14">
        <v>0</v>
      </c>
      <c r="AG416" s="14">
        <v>0</v>
      </c>
      <c r="AH416" s="14">
        <v>0</v>
      </c>
      <c r="AI416" s="14">
        <v>0</v>
      </c>
    </row>
    <row r="417" spans="1:35" ht="123.75">
      <c r="A417" s="290"/>
      <c r="B417" s="1300"/>
      <c r="C417" s="277" t="s">
        <v>4632</v>
      </c>
      <c r="D417" s="14"/>
      <c r="E417" s="1301">
        <v>0</v>
      </c>
      <c r="F417" s="1394" t="s">
        <v>394</v>
      </c>
      <c r="G417" s="14" t="s">
        <v>12</v>
      </c>
      <c r="H417" s="14" t="s">
        <v>13</v>
      </c>
      <c r="I417" s="14" t="s">
        <v>14</v>
      </c>
      <c r="J417" s="14">
        <v>250</v>
      </c>
      <c r="K417" s="194">
        <v>0</v>
      </c>
      <c r="L417" s="14">
        <v>0</v>
      </c>
      <c r="M417" s="14">
        <v>0</v>
      </c>
      <c r="N417" s="14">
        <v>0</v>
      </c>
      <c r="O417" s="14">
        <v>0</v>
      </c>
      <c r="P417" s="14">
        <v>0</v>
      </c>
      <c r="Q417" s="14">
        <v>0</v>
      </c>
      <c r="R417" s="14">
        <v>0</v>
      </c>
      <c r="S417" s="14">
        <v>0</v>
      </c>
      <c r="T417" s="14">
        <v>0</v>
      </c>
      <c r="U417" s="14">
        <v>0</v>
      </c>
      <c r="V417" s="14">
        <v>0</v>
      </c>
      <c r="W417" s="14">
        <v>0</v>
      </c>
      <c r="X417" s="14">
        <v>0</v>
      </c>
      <c r="Y417" s="14">
        <v>0</v>
      </c>
      <c r="Z417" s="14">
        <v>0</v>
      </c>
      <c r="AA417" s="14">
        <v>0</v>
      </c>
      <c r="AB417" s="14">
        <v>0</v>
      </c>
      <c r="AC417" s="14">
        <v>0</v>
      </c>
      <c r="AD417" s="14">
        <v>0</v>
      </c>
      <c r="AE417" s="14">
        <v>0</v>
      </c>
      <c r="AF417" s="14">
        <v>0</v>
      </c>
      <c r="AG417" s="14">
        <v>0</v>
      </c>
      <c r="AH417" s="14">
        <v>0</v>
      </c>
      <c r="AI417" s="14">
        <v>0</v>
      </c>
    </row>
    <row r="418" spans="1:35" ht="123.75">
      <c r="A418" s="290"/>
      <c r="B418" s="1300"/>
      <c r="C418" s="277" t="s">
        <v>4633</v>
      </c>
      <c r="D418" s="14"/>
      <c r="E418" s="1301">
        <v>0</v>
      </c>
      <c r="F418" s="1394" t="s">
        <v>115</v>
      </c>
      <c r="G418" s="14" t="s">
        <v>12</v>
      </c>
      <c r="H418" s="14" t="s">
        <v>13</v>
      </c>
      <c r="I418" s="14" t="s">
        <v>14</v>
      </c>
      <c r="J418" s="14">
        <v>250</v>
      </c>
      <c r="K418" s="194">
        <v>0</v>
      </c>
      <c r="L418" s="14">
        <v>0</v>
      </c>
      <c r="M418" s="14">
        <v>0</v>
      </c>
      <c r="N418" s="14">
        <v>0</v>
      </c>
      <c r="O418" s="14">
        <v>0</v>
      </c>
      <c r="P418" s="14">
        <v>0</v>
      </c>
      <c r="Q418" s="14">
        <v>0</v>
      </c>
      <c r="R418" s="14">
        <v>0</v>
      </c>
      <c r="S418" s="14">
        <v>0</v>
      </c>
      <c r="T418" s="14">
        <v>0</v>
      </c>
      <c r="U418" s="14">
        <v>0</v>
      </c>
      <c r="V418" s="14">
        <v>0</v>
      </c>
      <c r="W418" s="14">
        <v>0</v>
      </c>
      <c r="X418" s="14">
        <v>0</v>
      </c>
      <c r="Y418" s="14">
        <v>0</v>
      </c>
      <c r="Z418" s="14">
        <v>0</v>
      </c>
      <c r="AA418" s="14">
        <v>0</v>
      </c>
      <c r="AB418" s="14">
        <v>0</v>
      </c>
      <c r="AC418" s="14">
        <v>0</v>
      </c>
      <c r="AD418" s="14">
        <v>0</v>
      </c>
      <c r="AE418" s="14">
        <v>0</v>
      </c>
      <c r="AF418" s="14">
        <v>0</v>
      </c>
      <c r="AG418" s="14">
        <v>0</v>
      </c>
      <c r="AH418" s="14">
        <v>0</v>
      </c>
      <c r="AI418" s="14">
        <v>0</v>
      </c>
    </row>
    <row r="419" spans="1:35" ht="123.75">
      <c r="A419" s="290"/>
      <c r="B419" s="1300"/>
      <c r="C419" s="277" t="s">
        <v>4634</v>
      </c>
      <c r="D419" s="14"/>
      <c r="E419" s="1301">
        <v>0</v>
      </c>
      <c r="F419" s="1394" t="s">
        <v>4635</v>
      </c>
      <c r="G419" s="14" t="s">
        <v>12</v>
      </c>
      <c r="H419" s="14" t="s">
        <v>13</v>
      </c>
      <c r="I419" s="14" t="s">
        <v>14</v>
      </c>
      <c r="J419" s="14">
        <v>1400</v>
      </c>
      <c r="K419" s="194">
        <v>0</v>
      </c>
      <c r="L419" s="14">
        <v>0</v>
      </c>
      <c r="M419" s="14">
        <v>0</v>
      </c>
      <c r="N419" s="14">
        <v>0</v>
      </c>
      <c r="O419" s="14">
        <v>0</v>
      </c>
      <c r="P419" s="14">
        <v>0</v>
      </c>
      <c r="Q419" s="14">
        <v>0</v>
      </c>
      <c r="R419" s="14">
        <v>0</v>
      </c>
      <c r="S419" s="14">
        <v>0</v>
      </c>
      <c r="T419" s="14">
        <v>0</v>
      </c>
      <c r="U419" s="14">
        <v>0</v>
      </c>
      <c r="V419" s="14">
        <v>0</v>
      </c>
      <c r="W419" s="14">
        <v>0</v>
      </c>
      <c r="X419" s="14">
        <v>0</v>
      </c>
      <c r="Y419" s="14">
        <v>0</v>
      </c>
      <c r="Z419" s="14">
        <v>0</v>
      </c>
      <c r="AA419" s="14">
        <v>0</v>
      </c>
      <c r="AB419" s="14">
        <v>0</v>
      </c>
      <c r="AC419" s="14">
        <v>0</v>
      </c>
      <c r="AD419" s="14">
        <v>0</v>
      </c>
      <c r="AE419" s="14">
        <v>0</v>
      </c>
      <c r="AF419" s="14">
        <v>0</v>
      </c>
      <c r="AG419" s="14">
        <v>0</v>
      </c>
      <c r="AH419" s="14">
        <v>0</v>
      </c>
      <c r="AI419" s="14">
        <v>0</v>
      </c>
    </row>
    <row r="420" spans="1:35" ht="66">
      <c r="A420" s="290"/>
      <c r="B420" s="299">
        <v>414.96699999999998</v>
      </c>
      <c r="C420" s="298" t="s">
        <v>4636</v>
      </c>
      <c r="D420" s="303"/>
      <c r="E420" s="293">
        <v>15</v>
      </c>
      <c r="F420" s="1152" t="s">
        <v>103</v>
      </c>
      <c r="G420" s="294" t="s">
        <v>12</v>
      </c>
      <c r="H420" s="295" t="s">
        <v>13</v>
      </c>
      <c r="I420" s="294" t="s">
        <v>14</v>
      </c>
      <c r="J420" s="294">
        <v>449</v>
      </c>
      <c r="K420" s="1540">
        <v>6735</v>
      </c>
      <c r="L420" s="294">
        <v>0</v>
      </c>
      <c r="M420" s="294">
        <v>0</v>
      </c>
      <c r="N420" s="294">
        <v>0</v>
      </c>
      <c r="O420" s="294">
        <v>0</v>
      </c>
      <c r="P420" s="294">
        <v>15</v>
      </c>
      <c r="Q420" s="294">
        <v>6735</v>
      </c>
      <c r="R420" s="294">
        <v>0</v>
      </c>
      <c r="S420" s="294">
        <v>0</v>
      </c>
      <c r="T420" s="294">
        <v>0</v>
      </c>
      <c r="U420" s="294">
        <v>0</v>
      </c>
      <c r="V420" s="294">
        <v>0</v>
      </c>
      <c r="W420" s="294">
        <v>0</v>
      </c>
      <c r="X420" s="294">
        <v>0</v>
      </c>
      <c r="Y420" s="294">
        <v>0</v>
      </c>
      <c r="Z420" s="294">
        <v>0</v>
      </c>
      <c r="AA420" s="294">
        <v>0</v>
      </c>
      <c r="AB420" s="294">
        <v>0</v>
      </c>
      <c r="AC420" s="294">
        <v>0</v>
      </c>
      <c r="AD420" s="294">
        <v>0</v>
      </c>
      <c r="AE420" s="294">
        <v>0</v>
      </c>
      <c r="AF420" s="294">
        <v>0</v>
      </c>
      <c r="AG420" s="294">
        <v>0</v>
      </c>
      <c r="AH420" s="294">
        <v>0</v>
      </c>
      <c r="AI420" s="294">
        <v>0</v>
      </c>
    </row>
    <row r="421" spans="1:35" ht="66">
      <c r="A421" s="290"/>
      <c r="B421" s="299">
        <v>20.891666666666666</v>
      </c>
      <c r="C421" s="298" t="s">
        <v>413</v>
      </c>
      <c r="D421" s="303"/>
      <c r="E421" s="293">
        <v>7</v>
      </c>
      <c r="F421" s="1152" t="s">
        <v>103</v>
      </c>
      <c r="G421" s="294" t="s">
        <v>12</v>
      </c>
      <c r="H421" s="295" t="s">
        <v>13</v>
      </c>
      <c r="I421" s="294" t="s">
        <v>14</v>
      </c>
      <c r="J421" s="294">
        <v>23</v>
      </c>
      <c r="K421" s="1540">
        <v>161</v>
      </c>
      <c r="L421" s="294">
        <v>0</v>
      </c>
      <c r="M421" s="294">
        <v>0</v>
      </c>
      <c r="N421" s="294">
        <v>0</v>
      </c>
      <c r="O421" s="294">
        <v>0</v>
      </c>
      <c r="P421" s="294">
        <v>0</v>
      </c>
      <c r="Q421" s="294">
        <v>0</v>
      </c>
      <c r="R421" s="294">
        <v>3</v>
      </c>
      <c r="S421" s="294">
        <v>69</v>
      </c>
      <c r="T421" s="294">
        <v>0</v>
      </c>
      <c r="U421" s="294">
        <v>0</v>
      </c>
      <c r="V421" s="294">
        <v>0</v>
      </c>
      <c r="W421" s="294">
        <v>0</v>
      </c>
      <c r="X421" s="294">
        <v>4</v>
      </c>
      <c r="Y421" s="294">
        <v>92</v>
      </c>
      <c r="Z421" s="294">
        <v>0</v>
      </c>
      <c r="AA421" s="294">
        <v>0</v>
      </c>
      <c r="AB421" s="294">
        <v>0</v>
      </c>
      <c r="AC421" s="294">
        <v>0</v>
      </c>
      <c r="AD421" s="294">
        <v>0</v>
      </c>
      <c r="AE421" s="294">
        <v>0</v>
      </c>
      <c r="AF421" s="294">
        <v>0</v>
      </c>
      <c r="AG421" s="294">
        <v>0</v>
      </c>
      <c r="AH421" s="294">
        <v>0</v>
      </c>
      <c r="AI421" s="294">
        <v>0</v>
      </c>
    </row>
    <row r="422" spans="1:35" ht="66">
      <c r="A422" s="290"/>
      <c r="B422" s="299">
        <v>28.303999999999998</v>
      </c>
      <c r="C422" s="298" t="s">
        <v>414</v>
      </c>
      <c r="D422" s="303"/>
      <c r="E422" s="293">
        <v>7</v>
      </c>
      <c r="F422" s="1152" t="s">
        <v>103</v>
      </c>
      <c r="G422" s="294" t="s">
        <v>12</v>
      </c>
      <c r="H422" s="295" t="s">
        <v>13</v>
      </c>
      <c r="I422" s="294" t="s">
        <v>14</v>
      </c>
      <c r="J422" s="294">
        <v>31</v>
      </c>
      <c r="K422" s="1540">
        <v>217</v>
      </c>
      <c r="L422" s="294">
        <v>0</v>
      </c>
      <c r="M422" s="294">
        <v>0</v>
      </c>
      <c r="N422" s="294">
        <v>0</v>
      </c>
      <c r="O422" s="294">
        <v>0</v>
      </c>
      <c r="P422" s="294">
        <v>0</v>
      </c>
      <c r="Q422" s="294">
        <v>0</v>
      </c>
      <c r="R422" s="294">
        <v>3</v>
      </c>
      <c r="S422" s="294">
        <v>93</v>
      </c>
      <c r="T422" s="294">
        <v>0</v>
      </c>
      <c r="U422" s="294">
        <v>0</v>
      </c>
      <c r="V422" s="294">
        <v>0</v>
      </c>
      <c r="W422" s="294">
        <v>0</v>
      </c>
      <c r="X422" s="294">
        <v>4</v>
      </c>
      <c r="Y422" s="294">
        <v>124</v>
      </c>
      <c r="Z422" s="294">
        <v>0</v>
      </c>
      <c r="AA422" s="294">
        <v>0</v>
      </c>
      <c r="AB422" s="294">
        <v>0</v>
      </c>
      <c r="AC422" s="294">
        <v>0</v>
      </c>
      <c r="AD422" s="294">
        <v>0</v>
      </c>
      <c r="AE422" s="294">
        <v>0</v>
      </c>
      <c r="AF422" s="294">
        <v>0</v>
      </c>
      <c r="AG422" s="294">
        <v>0</v>
      </c>
      <c r="AH422" s="294">
        <v>0</v>
      </c>
      <c r="AI422" s="294">
        <v>0</v>
      </c>
    </row>
    <row r="423" spans="1:35" ht="66">
      <c r="A423" s="290"/>
      <c r="B423" s="299">
        <v>264.48</v>
      </c>
      <c r="C423" s="1342" t="s">
        <v>415</v>
      </c>
      <c r="D423" s="303"/>
      <c r="E423" s="293">
        <v>30</v>
      </c>
      <c r="F423" s="1152" t="s">
        <v>22</v>
      </c>
      <c r="G423" s="294" t="s">
        <v>12</v>
      </c>
      <c r="H423" s="295" t="s">
        <v>13</v>
      </c>
      <c r="I423" s="294" t="s">
        <v>14</v>
      </c>
      <c r="J423" s="294">
        <v>286</v>
      </c>
      <c r="K423" s="1540">
        <v>8580</v>
      </c>
      <c r="L423" s="294">
        <v>0</v>
      </c>
      <c r="M423" s="294">
        <v>0</v>
      </c>
      <c r="N423" s="294">
        <v>0</v>
      </c>
      <c r="O423" s="294">
        <v>0</v>
      </c>
      <c r="P423" s="294">
        <v>30</v>
      </c>
      <c r="Q423" s="294">
        <v>8580</v>
      </c>
      <c r="R423" s="294">
        <v>0</v>
      </c>
      <c r="S423" s="294">
        <v>0</v>
      </c>
      <c r="T423" s="294">
        <v>0</v>
      </c>
      <c r="U423" s="294">
        <v>0</v>
      </c>
      <c r="V423" s="294">
        <v>0</v>
      </c>
      <c r="W423" s="294">
        <v>0</v>
      </c>
      <c r="X423" s="294">
        <v>0</v>
      </c>
      <c r="Y423" s="294">
        <v>0</v>
      </c>
      <c r="Z423" s="294">
        <v>0</v>
      </c>
      <c r="AA423" s="294">
        <v>0</v>
      </c>
      <c r="AB423" s="294">
        <v>0</v>
      </c>
      <c r="AC423" s="294">
        <v>0</v>
      </c>
      <c r="AD423" s="294">
        <v>0</v>
      </c>
      <c r="AE423" s="294">
        <v>0</v>
      </c>
      <c r="AF423" s="294">
        <v>0</v>
      </c>
      <c r="AG423" s="294">
        <v>0</v>
      </c>
      <c r="AH423" s="294">
        <v>0</v>
      </c>
      <c r="AI423" s="294">
        <v>0</v>
      </c>
    </row>
    <row r="424" spans="1:35" ht="66">
      <c r="A424" s="290"/>
      <c r="B424" s="299">
        <v>87</v>
      </c>
      <c r="C424" s="1342" t="s">
        <v>416</v>
      </c>
      <c r="D424" s="303"/>
      <c r="E424" s="293">
        <v>50</v>
      </c>
      <c r="F424" s="1152" t="s">
        <v>26</v>
      </c>
      <c r="G424" s="294" t="s">
        <v>12</v>
      </c>
      <c r="H424" s="295" t="s">
        <v>13</v>
      </c>
      <c r="I424" s="294" t="s">
        <v>14</v>
      </c>
      <c r="J424" s="294">
        <v>94</v>
      </c>
      <c r="K424" s="1540">
        <v>4700</v>
      </c>
      <c r="L424" s="294">
        <v>0</v>
      </c>
      <c r="M424" s="294">
        <v>0</v>
      </c>
      <c r="N424" s="294">
        <v>0</v>
      </c>
      <c r="O424" s="294">
        <v>0</v>
      </c>
      <c r="P424" s="294">
        <v>50</v>
      </c>
      <c r="Q424" s="294">
        <v>4700</v>
      </c>
      <c r="R424" s="294">
        <v>0</v>
      </c>
      <c r="S424" s="294">
        <v>0</v>
      </c>
      <c r="T424" s="294">
        <v>0</v>
      </c>
      <c r="U424" s="294">
        <v>0</v>
      </c>
      <c r="V424" s="294">
        <v>0</v>
      </c>
      <c r="W424" s="294">
        <v>0</v>
      </c>
      <c r="X424" s="294">
        <v>0</v>
      </c>
      <c r="Y424" s="294">
        <v>0</v>
      </c>
      <c r="Z424" s="294">
        <v>0</v>
      </c>
      <c r="AA424" s="294">
        <v>0</v>
      </c>
      <c r="AB424" s="294">
        <v>0</v>
      </c>
      <c r="AC424" s="294">
        <v>0</v>
      </c>
      <c r="AD424" s="294">
        <v>0</v>
      </c>
      <c r="AE424" s="294">
        <v>0</v>
      </c>
      <c r="AF424" s="294">
        <v>0</v>
      </c>
      <c r="AG424" s="294">
        <v>0</v>
      </c>
      <c r="AH424" s="294">
        <v>0</v>
      </c>
      <c r="AI424" s="294">
        <v>0</v>
      </c>
    </row>
    <row r="425" spans="1:35" ht="66">
      <c r="A425" s="290"/>
      <c r="B425" s="299">
        <v>75.934927536231882</v>
      </c>
      <c r="C425" s="298" t="s">
        <v>417</v>
      </c>
      <c r="D425" s="303"/>
      <c r="E425" s="293">
        <v>25</v>
      </c>
      <c r="F425" s="1152" t="s">
        <v>418</v>
      </c>
      <c r="G425" s="294" t="s">
        <v>12</v>
      </c>
      <c r="H425" s="295" t="s">
        <v>13</v>
      </c>
      <c r="I425" s="294" t="s">
        <v>14</v>
      </c>
      <c r="J425" s="294">
        <v>82</v>
      </c>
      <c r="K425" s="1540">
        <v>2050</v>
      </c>
      <c r="L425" s="294">
        <v>0</v>
      </c>
      <c r="M425" s="294">
        <v>0</v>
      </c>
      <c r="N425" s="294">
        <v>0</v>
      </c>
      <c r="O425" s="294">
        <v>0</v>
      </c>
      <c r="P425" s="294">
        <v>20</v>
      </c>
      <c r="Q425" s="294">
        <v>1640</v>
      </c>
      <c r="R425" s="294">
        <v>5</v>
      </c>
      <c r="S425" s="294">
        <v>410</v>
      </c>
      <c r="T425" s="294">
        <v>0</v>
      </c>
      <c r="U425" s="294">
        <v>0</v>
      </c>
      <c r="V425" s="294">
        <v>0</v>
      </c>
      <c r="W425" s="294">
        <v>0</v>
      </c>
      <c r="X425" s="294">
        <v>0</v>
      </c>
      <c r="Y425" s="294">
        <v>0</v>
      </c>
      <c r="Z425" s="294">
        <v>0</v>
      </c>
      <c r="AA425" s="294">
        <v>0</v>
      </c>
      <c r="AB425" s="294">
        <v>0</v>
      </c>
      <c r="AC425" s="294">
        <v>0</v>
      </c>
      <c r="AD425" s="294">
        <v>0</v>
      </c>
      <c r="AE425" s="294">
        <v>0</v>
      </c>
      <c r="AF425" s="294">
        <v>0</v>
      </c>
      <c r="AG425" s="294">
        <v>0</v>
      </c>
      <c r="AH425" s="294">
        <v>0</v>
      </c>
      <c r="AI425" s="294">
        <v>0</v>
      </c>
    </row>
    <row r="426" spans="1:35" ht="66">
      <c r="A426" s="290"/>
      <c r="B426" s="299">
        <v>14.463666666666667</v>
      </c>
      <c r="C426" s="1342" t="s">
        <v>419</v>
      </c>
      <c r="D426" s="303"/>
      <c r="E426" s="293">
        <v>0</v>
      </c>
      <c r="F426" s="1152" t="s">
        <v>11</v>
      </c>
      <c r="G426" s="294" t="s">
        <v>12</v>
      </c>
      <c r="H426" s="295" t="s">
        <v>13</v>
      </c>
      <c r="I426" s="294" t="s">
        <v>14</v>
      </c>
      <c r="J426" s="294">
        <v>16</v>
      </c>
      <c r="K426" s="1540">
        <v>0</v>
      </c>
      <c r="L426" s="294">
        <v>0</v>
      </c>
      <c r="M426" s="294">
        <v>0</v>
      </c>
      <c r="N426" s="294">
        <v>0</v>
      </c>
      <c r="O426" s="294">
        <v>0</v>
      </c>
      <c r="P426" s="294">
        <v>0</v>
      </c>
      <c r="Q426" s="294">
        <v>0</v>
      </c>
      <c r="R426" s="294">
        <v>0</v>
      </c>
      <c r="S426" s="294">
        <v>0</v>
      </c>
      <c r="T426" s="294">
        <v>0</v>
      </c>
      <c r="U426" s="294">
        <v>0</v>
      </c>
      <c r="V426" s="294">
        <v>0</v>
      </c>
      <c r="W426" s="294">
        <v>0</v>
      </c>
      <c r="X426" s="294">
        <v>0</v>
      </c>
      <c r="Y426" s="294">
        <v>0</v>
      </c>
      <c r="Z426" s="294">
        <v>0</v>
      </c>
      <c r="AA426" s="294">
        <v>0</v>
      </c>
      <c r="AB426" s="294">
        <v>0</v>
      </c>
      <c r="AC426" s="294">
        <v>0</v>
      </c>
      <c r="AD426" s="294">
        <v>0</v>
      </c>
      <c r="AE426" s="294">
        <v>0</v>
      </c>
      <c r="AF426" s="294">
        <v>0</v>
      </c>
      <c r="AG426" s="294">
        <v>0</v>
      </c>
      <c r="AH426" s="294">
        <v>0</v>
      </c>
      <c r="AI426" s="294">
        <v>0</v>
      </c>
    </row>
    <row r="427" spans="1:35" ht="66">
      <c r="A427" s="290"/>
      <c r="B427" s="299">
        <v>19.290666666666667</v>
      </c>
      <c r="C427" s="1342" t="s">
        <v>420</v>
      </c>
      <c r="D427" s="303"/>
      <c r="E427" s="293">
        <v>0</v>
      </c>
      <c r="F427" s="1152" t="s">
        <v>11</v>
      </c>
      <c r="G427" s="294" t="s">
        <v>12</v>
      </c>
      <c r="H427" s="295" t="s">
        <v>13</v>
      </c>
      <c r="I427" s="294" t="s">
        <v>14</v>
      </c>
      <c r="J427" s="294">
        <v>21</v>
      </c>
      <c r="K427" s="1540">
        <v>0</v>
      </c>
      <c r="L427" s="294">
        <v>0</v>
      </c>
      <c r="M427" s="294">
        <v>0</v>
      </c>
      <c r="N427" s="294">
        <v>0</v>
      </c>
      <c r="O427" s="294">
        <v>0</v>
      </c>
      <c r="P427" s="294">
        <v>0</v>
      </c>
      <c r="Q427" s="294">
        <v>0</v>
      </c>
      <c r="R427" s="294">
        <v>0</v>
      </c>
      <c r="S427" s="294">
        <v>0</v>
      </c>
      <c r="T427" s="294">
        <v>0</v>
      </c>
      <c r="U427" s="294">
        <v>0</v>
      </c>
      <c r="V427" s="294">
        <v>0</v>
      </c>
      <c r="W427" s="294">
        <v>0</v>
      </c>
      <c r="X427" s="294">
        <v>0</v>
      </c>
      <c r="Y427" s="294">
        <v>0</v>
      </c>
      <c r="Z427" s="294">
        <v>0</v>
      </c>
      <c r="AA427" s="294">
        <v>0</v>
      </c>
      <c r="AB427" s="294">
        <v>0</v>
      </c>
      <c r="AC427" s="294">
        <v>0</v>
      </c>
      <c r="AD427" s="294">
        <v>0</v>
      </c>
      <c r="AE427" s="294">
        <v>0</v>
      </c>
      <c r="AF427" s="294">
        <v>0</v>
      </c>
      <c r="AG427" s="294">
        <v>0</v>
      </c>
      <c r="AH427" s="294">
        <v>0</v>
      </c>
      <c r="AI427" s="294">
        <v>0</v>
      </c>
    </row>
    <row r="428" spans="1:35" ht="66">
      <c r="A428" s="290"/>
      <c r="B428" s="299">
        <v>34.799999999999997</v>
      </c>
      <c r="C428" s="1342" t="s">
        <v>421</v>
      </c>
      <c r="D428" s="303"/>
      <c r="E428" s="293">
        <v>0</v>
      </c>
      <c r="F428" s="1152" t="s">
        <v>11</v>
      </c>
      <c r="G428" s="294" t="s">
        <v>12</v>
      </c>
      <c r="H428" s="295" t="s">
        <v>13</v>
      </c>
      <c r="I428" s="294" t="s">
        <v>14</v>
      </c>
      <c r="J428" s="294">
        <v>38</v>
      </c>
      <c r="K428" s="1540">
        <v>0</v>
      </c>
      <c r="L428" s="294">
        <v>0</v>
      </c>
      <c r="M428" s="294">
        <v>0</v>
      </c>
      <c r="N428" s="294">
        <v>0</v>
      </c>
      <c r="O428" s="294">
        <v>0</v>
      </c>
      <c r="P428" s="294">
        <v>0</v>
      </c>
      <c r="Q428" s="294">
        <v>0</v>
      </c>
      <c r="R428" s="294">
        <v>0</v>
      </c>
      <c r="S428" s="294">
        <v>0</v>
      </c>
      <c r="T428" s="294">
        <v>0</v>
      </c>
      <c r="U428" s="294">
        <v>0</v>
      </c>
      <c r="V428" s="294">
        <v>0</v>
      </c>
      <c r="W428" s="294">
        <v>0</v>
      </c>
      <c r="X428" s="294">
        <v>0</v>
      </c>
      <c r="Y428" s="294">
        <v>0</v>
      </c>
      <c r="Z428" s="294">
        <v>0</v>
      </c>
      <c r="AA428" s="294">
        <v>0</v>
      </c>
      <c r="AB428" s="294">
        <v>0</v>
      </c>
      <c r="AC428" s="294">
        <v>0</v>
      </c>
      <c r="AD428" s="294">
        <v>0</v>
      </c>
      <c r="AE428" s="294">
        <v>0</v>
      </c>
      <c r="AF428" s="294">
        <v>0</v>
      </c>
      <c r="AG428" s="294">
        <v>0</v>
      </c>
      <c r="AH428" s="294">
        <v>0</v>
      </c>
      <c r="AI428" s="294">
        <v>0</v>
      </c>
    </row>
    <row r="429" spans="1:35" s="6" customFormat="1" ht="66" outlineLevel="4">
      <c r="A429" s="290"/>
      <c r="B429" s="299">
        <v>79.3</v>
      </c>
      <c r="C429" s="298" t="s">
        <v>422</v>
      </c>
      <c r="D429" s="303"/>
      <c r="E429" s="293">
        <v>60</v>
      </c>
      <c r="F429" s="1152" t="s">
        <v>26</v>
      </c>
      <c r="G429" s="294" t="s">
        <v>12</v>
      </c>
      <c r="H429" s="295" t="s">
        <v>13</v>
      </c>
      <c r="I429" s="294" t="s">
        <v>14</v>
      </c>
      <c r="J429" s="294">
        <v>86</v>
      </c>
      <c r="K429" s="1540">
        <v>5160</v>
      </c>
      <c r="L429" s="294">
        <v>0</v>
      </c>
      <c r="M429" s="294">
        <v>0</v>
      </c>
      <c r="N429" s="294">
        <v>0</v>
      </c>
      <c r="O429" s="294">
        <v>0</v>
      </c>
      <c r="P429" s="294">
        <v>60</v>
      </c>
      <c r="Q429" s="294">
        <v>5160</v>
      </c>
      <c r="R429" s="294">
        <v>0</v>
      </c>
      <c r="S429" s="294">
        <v>0</v>
      </c>
      <c r="T429" s="294">
        <v>0</v>
      </c>
      <c r="U429" s="294">
        <v>0</v>
      </c>
      <c r="V429" s="294">
        <v>0</v>
      </c>
      <c r="W429" s="294">
        <v>0</v>
      </c>
      <c r="X429" s="294">
        <v>0</v>
      </c>
      <c r="Y429" s="294">
        <v>0</v>
      </c>
      <c r="Z429" s="294">
        <v>0</v>
      </c>
      <c r="AA429" s="294">
        <v>0</v>
      </c>
      <c r="AB429" s="294">
        <v>0</v>
      </c>
      <c r="AC429" s="294">
        <v>0</v>
      </c>
      <c r="AD429" s="294">
        <v>0</v>
      </c>
      <c r="AE429" s="294">
        <v>0</v>
      </c>
      <c r="AF429" s="294">
        <v>0</v>
      </c>
      <c r="AG429" s="294">
        <v>0</v>
      </c>
      <c r="AH429" s="294">
        <v>0</v>
      </c>
      <c r="AI429" s="294">
        <v>0</v>
      </c>
    </row>
    <row r="430" spans="1:35" ht="66">
      <c r="A430" s="290"/>
      <c r="B430" s="299">
        <v>50.111999999999995</v>
      </c>
      <c r="C430" s="1342" t="s">
        <v>4637</v>
      </c>
      <c r="D430" s="303"/>
      <c r="E430" s="293">
        <v>6</v>
      </c>
      <c r="F430" s="1152" t="s">
        <v>11</v>
      </c>
      <c r="G430" s="294" t="s">
        <v>12</v>
      </c>
      <c r="H430" s="295" t="s">
        <v>13</v>
      </c>
      <c r="I430" s="294" t="s">
        <v>14</v>
      </c>
      <c r="J430" s="294">
        <v>54</v>
      </c>
      <c r="K430" s="1540">
        <v>324</v>
      </c>
      <c r="L430" s="294">
        <v>0</v>
      </c>
      <c r="M430" s="294">
        <v>0</v>
      </c>
      <c r="N430" s="294">
        <v>0</v>
      </c>
      <c r="O430" s="294">
        <v>0</v>
      </c>
      <c r="P430" s="294">
        <v>6</v>
      </c>
      <c r="Q430" s="294">
        <v>324</v>
      </c>
      <c r="R430" s="294">
        <v>0</v>
      </c>
      <c r="S430" s="294">
        <v>0</v>
      </c>
      <c r="T430" s="294">
        <v>0</v>
      </c>
      <c r="U430" s="294">
        <v>0</v>
      </c>
      <c r="V430" s="294">
        <v>0</v>
      </c>
      <c r="W430" s="294">
        <v>0</v>
      </c>
      <c r="X430" s="294">
        <v>0</v>
      </c>
      <c r="Y430" s="294">
        <v>0</v>
      </c>
      <c r="Z430" s="294">
        <v>0</v>
      </c>
      <c r="AA430" s="294">
        <v>0</v>
      </c>
      <c r="AB430" s="294">
        <v>0</v>
      </c>
      <c r="AC430" s="294">
        <v>0</v>
      </c>
      <c r="AD430" s="294">
        <v>0</v>
      </c>
      <c r="AE430" s="294">
        <v>0</v>
      </c>
      <c r="AF430" s="294">
        <v>0</v>
      </c>
      <c r="AG430" s="294">
        <v>0</v>
      </c>
      <c r="AH430" s="294">
        <v>0</v>
      </c>
      <c r="AI430" s="294">
        <v>0</v>
      </c>
    </row>
    <row r="431" spans="1:35" ht="66">
      <c r="A431" s="290"/>
      <c r="B431" s="299">
        <v>86.443333333333342</v>
      </c>
      <c r="C431" s="1342" t="s">
        <v>423</v>
      </c>
      <c r="D431" s="303"/>
      <c r="E431" s="293">
        <v>0</v>
      </c>
      <c r="F431" s="1152" t="s">
        <v>11</v>
      </c>
      <c r="G431" s="294" t="s">
        <v>12</v>
      </c>
      <c r="H431" s="295" t="s">
        <v>13</v>
      </c>
      <c r="I431" s="294" t="s">
        <v>14</v>
      </c>
      <c r="J431" s="294">
        <v>94</v>
      </c>
      <c r="K431" s="1540">
        <v>0</v>
      </c>
      <c r="L431" s="294">
        <v>0</v>
      </c>
      <c r="M431" s="294">
        <v>0</v>
      </c>
      <c r="N431" s="294">
        <v>0</v>
      </c>
      <c r="O431" s="294">
        <v>0</v>
      </c>
      <c r="P431" s="294">
        <v>0</v>
      </c>
      <c r="Q431" s="294">
        <v>0</v>
      </c>
      <c r="R431" s="294">
        <v>0</v>
      </c>
      <c r="S431" s="294">
        <v>0</v>
      </c>
      <c r="T431" s="294">
        <v>0</v>
      </c>
      <c r="U431" s="294">
        <v>0</v>
      </c>
      <c r="V431" s="294">
        <v>0</v>
      </c>
      <c r="W431" s="294">
        <v>0</v>
      </c>
      <c r="X431" s="294">
        <v>0</v>
      </c>
      <c r="Y431" s="294">
        <v>0</v>
      </c>
      <c r="Z431" s="294">
        <v>0</v>
      </c>
      <c r="AA431" s="294">
        <v>0</v>
      </c>
      <c r="AB431" s="294">
        <v>0</v>
      </c>
      <c r="AC431" s="294">
        <v>0</v>
      </c>
      <c r="AD431" s="294">
        <v>0</v>
      </c>
      <c r="AE431" s="294">
        <v>0</v>
      </c>
      <c r="AF431" s="294">
        <v>0</v>
      </c>
      <c r="AG431" s="294">
        <v>0</v>
      </c>
      <c r="AH431" s="294">
        <v>0</v>
      </c>
      <c r="AI431" s="294">
        <v>0</v>
      </c>
    </row>
    <row r="432" spans="1:35" ht="66">
      <c r="A432" s="290"/>
      <c r="B432" s="299">
        <v>63.8</v>
      </c>
      <c r="C432" s="1342" t="s">
        <v>424</v>
      </c>
      <c r="D432" s="303"/>
      <c r="E432" s="293">
        <v>0</v>
      </c>
      <c r="F432" s="1152" t="s">
        <v>11</v>
      </c>
      <c r="G432" s="294" t="s">
        <v>12</v>
      </c>
      <c r="H432" s="295" t="s">
        <v>13</v>
      </c>
      <c r="I432" s="294" t="s">
        <v>14</v>
      </c>
      <c r="J432" s="294">
        <v>69</v>
      </c>
      <c r="K432" s="1540">
        <v>0</v>
      </c>
      <c r="L432" s="294">
        <v>0</v>
      </c>
      <c r="M432" s="294">
        <v>0</v>
      </c>
      <c r="N432" s="294">
        <v>0</v>
      </c>
      <c r="O432" s="294">
        <v>0</v>
      </c>
      <c r="P432" s="294">
        <v>0</v>
      </c>
      <c r="Q432" s="294">
        <v>0</v>
      </c>
      <c r="R432" s="294">
        <v>0</v>
      </c>
      <c r="S432" s="294">
        <v>0</v>
      </c>
      <c r="T432" s="294">
        <v>0</v>
      </c>
      <c r="U432" s="294">
        <v>0</v>
      </c>
      <c r="V432" s="294">
        <v>0</v>
      </c>
      <c r="W432" s="294">
        <v>0</v>
      </c>
      <c r="X432" s="294">
        <v>0</v>
      </c>
      <c r="Y432" s="294">
        <v>0</v>
      </c>
      <c r="Z432" s="294">
        <v>0</v>
      </c>
      <c r="AA432" s="294">
        <v>0</v>
      </c>
      <c r="AB432" s="294">
        <v>0</v>
      </c>
      <c r="AC432" s="294">
        <v>0</v>
      </c>
      <c r="AD432" s="294">
        <v>0</v>
      </c>
      <c r="AE432" s="294">
        <v>0</v>
      </c>
      <c r="AF432" s="294">
        <v>0</v>
      </c>
      <c r="AG432" s="294">
        <v>0</v>
      </c>
      <c r="AH432" s="294">
        <v>0</v>
      </c>
      <c r="AI432" s="294">
        <v>0</v>
      </c>
    </row>
    <row r="433" spans="1:35" ht="66">
      <c r="A433" s="290"/>
      <c r="B433" s="299">
        <v>30.322399999999998</v>
      </c>
      <c r="C433" s="1342" t="s">
        <v>68</v>
      </c>
      <c r="D433" s="303"/>
      <c r="E433" s="293">
        <v>0</v>
      </c>
      <c r="F433" s="1152" t="s">
        <v>11</v>
      </c>
      <c r="G433" s="294" t="s">
        <v>12</v>
      </c>
      <c r="H433" s="295" t="s">
        <v>13</v>
      </c>
      <c r="I433" s="294" t="s">
        <v>14</v>
      </c>
      <c r="J433" s="294">
        <v>33</v>
      </c>
      <c r="K433" s="1540">
        <v>0</v>
      </c>
      <c r="L433" s="294">
        <v>0</v>
      </c>
      <c r="M433" s="294">
        <v>0</v>
      </c>
      <c r="N433" s="294">
        <v>0</v>
      </c>
      <c r="O433" s="294">
        <v>0</v>
      </c>
      <c r="P433" s="294">
        <v>0</v>
      </c>
      <c r="Q433" s="294">
        <v>0</v>
      </c>
      <c r="R433" s="294">
        <v>0</v>
      </c>
      <c r="S433" s="294">
        <v>0</v>
      </c>
      <c r="T433" s="294">
        <v>0</v>
      </c>
      <c r="U433" s="294">
        <v>0</v>
      </c>
      <c r="V433" s="294">
        <v>0</v>
      </c>
      <c r="W433" s="294">
        <v>0</v>
      </c>
      <c r="X433" s="294">
        <v>0</v>
      </c>
      <c r="Y433" s="294">
        <v>0</v>
      </c>
      <c r="Z433" s="294">
        <v>0</v>
      </c>
      <c r="AA433" s="294">
        <v>0</v>
      </c>
      <c r="AB433" s="294">
        <v>0</v>
      </c>
      <c r="AC433" s="294">
        <v>0</v>
      </c>
      <c r="AD433" s="294">
        <v>0</v>
      </c>
      <c r="AE433" s="294">
        <v>0</v>
      </c>
      <c r="AF433" s="294">
        <v>0</v>
      </c>
      <c r="AG433" s="294">
        <v>0</v>
      </c>
      <c r="AH433" s="294">
        <v>0</v>
      </c>
      <c r="AI433" s="294">
        <v>0</v>
      </c>
    </row>
    <row r="434" spans="1:35" ht="66">
      <c r="A434" s="290"/>
      <c r="B434" s="299">
        <v>69.599999999999994</v>
      </c>
      <c r="C434" s="1349" t="s">
        <v>425</v>
      </c>
      <c r="D434" s="303"/>
      <c r="E434" s="293">
        <v>0</v>
      </c>
      <c r="F434" s="1152" t="s">
        <v>11</v>
      </c>
      <c r="G434" s="294" t="s">
        <v>12</v>
      </c>
      <c r="H434" s="295" t="s">
        <v>13</v>
      </c>
      <c r="I434" s="294" t="s">
        <v>14</v>
      </c>
      <c r="J434" s="294">
        <v>76</v>
      </c>
      <c r="K434" s="1540">
        <v>0</v>
      </c>
      <c r="L434" s="294">
        <v>0</v>
      </c>
      <c r="M434" s="294">
        <v>0</v>
      </c>
      <c r="N434" s="294">
        <v>0</v>
      </c>
      <c r="O434" s="294">
        <v>0</v>
      </c>
      <c r="P434" s="294">
        <v>0</v>
      </c>
      <c r="Q434" s="294">
        <v>0</v>
      </c>
      <c r="R434" s="294">
        <v>0</v>
      </c>
      <c r="S434" s="294">
        <v>0</v>
      </c>
      <c r="T434" s="294">
        <v>0</v>
      </c>
      <c r="U434" s="294">
        <v>0</v>
      </c>
      <c r="V434" s="294">
        <v>0</v>
      </c>
      <c r="W434" s="294">
        <v>0</v>
      </c>
      <c r="X434" s="294">
        <v>0</v>
      </c>
      <c r="Y434" s="294">
        <v>0</v>
      </c>
      <c r="Z434" s="294">
        <v>0</v>
      </c>
      <c r="AA434" s="294">
        <v>0</v>
      </c>
      <c r="AB434" s="294">
        <v>0</v>
      </c>
      <c r="AC434" s="294">
        <v>0</v>
      </c>
      <c r="AD434" s="294">
        <v>0</v>
      </c>
      <c r="AE434" s="294">
        <v>0</v>
      </c>
      <c r="AF434" s="294">
        <v>0</v>
      </c>
      <c r="AG434" s="294">
        <v>0</v>
      </c>
      <c r="AH434" s="294">
        <v>0</v>
      </c>
      <c r="AI434" s="294">
        <v>0</v>
      </c>
    </row>
    <row r="435" spans="1:35" ht="66">
      <c r="A435" s="290"/>
      <c r="B435" s="299">
        <v>31.006999999999998</v>
      </c>
      <c r="C435" s="1342" t="s">
        <v>426</v>
      </c>
      <c r="D435" s="303"/>
      <c r="E435" s="293">
        <v>2</v>
      </c>
      <c r="F435" s="1152" t="s">
        <v>22</v>
      </c>
      <c r="G435" s="294" t="s">
        <v>12</v>
      </c>
      <c r="H435" s="295" t="s">
        <v>13</v>
      </c>
      <c r="I435" s="294" t="s">
        <v>14</v>
      </c>
      <c r="J435" s="294">
        <v>34</v>
      </c>
      <c r="K435" s="1540">
        <v>68</v>
      </c>
      <c r="L435" s="294">
        <v>0</v>
      </c>
      <c r="M435" s="294">
        <v>0</v>
      </c>
      <c r="N435" s="294">
        <v>0</v>
      </c>
      <c r="O435" s="294">
        <v>0</v>
      </c>
      <c r="P435" s="294">
        <v>0</v>
      </c>
      <c r="Q435" s="294">
        <v>0</v>
      </c>
      <c r="R435" s="294">
        <v>2</v>
      </c>
      <c r="S435" s="294">
        <v>68</v>
      </c>
      <c r="T435" s="294">
        <v>0</v>
      </c>
      <c r="U435" s="294">
        <v>0</v>
      </c>
      <c r="V435" s="294">
        <v>0</v>
      </c>
      <c r="W435" s="294">
        <v>0</v>
      </c>
      <c r="X435" s="294">
        <v>0</v>
      </c>
      <c r="Y435" s="294">
        <v>0</v>
      </c>
      <c r="Z435" s="294">
        <v>0</v>
      </c>
      <c r="AA435" s="294">
        <v>0</v>
      </c>
      <c r="AB435" s="294">
        <v>0</v>
      </c>
      <c r="AC435" s="294">
        <v>0</v>
      </c>
      <c r="AD435" s="294">
        <v>0</v>
      </c>
      <c r="AE435" s="294">
        <v>0</v>
      </c>
      <c r="AF435" s="294">
        <v>0</v>
      </c>
      <c r="AG435" s="294">
        <v>0</v>
      </c>
      <c r="AH435" s="294">
        <v>0</v>
      </c>
      <c r="AI435" s="294">
        <v>0</v>
      </c>
    </row>
    <row r="436" spans="1:35" ht="66">
      <c r="A436" s="290"/>
      <c r="B436" s="299">
        <v>19.29</v>
      </c>
      <c r="C436" s="1342" t="s">
        <v>427</v>
      </c>
      <c r="D436" s="303"/>
      <c r="E436" s="293">
        <v>0</v>
      </c>
      <c r="F436" s="1152" t="s">
        <v>22</v>
      </c>
      <c r="G436" s="294" t="s">
        <v>12</v>
      </c>
      <c r="H436" s="295" t="s">
        <v>13</v>
      </c>
      <c r="I436" s="294" t="s">
        <v>14</v>
      </c>
      <c r="J436" s="294">
        <v>21</v>
      </c>
      <c r="K436" s="1540">
        <v>0</v>
      </c>
      <c r="L436" s="294">
        <v>0</v>
      </c>
      <c r="M436" s="294">
        <v>0</v>
      </c>
      <c r="N436" s="294">
        <v>0</v>
      </c>
      <c r="O436" s="294">
        <v>0</v>
      </c>
      <c r="P436" s="294">
        <v>0</v>
      </c>
      <c r="Q436" s="294">
        <v>0</v>
      </c>
      <c r="R436" s="294">
        <v>0</v>
      </c>
      <c r="S436" s="294">
        <v>0</v>
      </c>
      <c r="T436" s="294">
        <v>0</v>
      </c>
      <c r="U436" s="294">
        <v>0</v>
      </c>
      <c r="V436" s="294">
        <v>0</v>
      </c>
      <c r="W436" s="294">
        <v>0</v>
      </c>
      <c r="X436" s="294">
        <v>0</v>
      </c>
      <c r="Y436" s="294">
        <v>0</v>
      </c>
      <c r="Z436" s="294">
        <v>0</v>
      </c>
      <c r="AA436" s="294">
        <v>0</v>
      </c>
      <c r="AB436" s="294">
        <v>0</v>
      </c>
      <c r="AC436" s="294">
        <v>0</v>
      </c>
      <c r="AD436" s="294">
        <v>0</v>
      </c>
      <c r="AE436" s="294">
        <v>0</v>
      </c>
      <c r="AF436" s="294">
        <v>0</v>
      </c>
      <c r="AG436" s="294">
        <v>0</v>
      </c>
      <c r="AH436" s="294">
        <v>0</v>
      </c>
      <c r="AI436" s="294">
        <v>0</v>
      </c>
    </row>
    <row r="437" spans="1:35" ht="123.75">
      <c r="A437" s="290"/>
      <c r="B437" s="1300"/>
      <c r="C437" s="277" t="s">
        <v>4638</v>
      </c>
      <c r="D437" s="14"/>
      <c r="E437" s="1301">
        <v>20</v>
      </c>
      <c r="F437" s="1302" t="s">
        <v>11</v>
      </c>
      <c r="G437" s="14" t="s">
        <v>12</v>
      </c>
      <c r="H437" s="14" t="s">
        <v>13</v>
      </c>
      <c r="I437" s="14" t="s">
        <v>14</v>
      </c>
      <c r="J437" s="14">
        <v>22.5</v>
      </c>
      <c r="K437" s="194">
        <v>450</v>
      </c>
      <c r="L437" s="14">
        <v>0</v>
      </c>
      <c r="M437" s="14">
        <v>0</v>
      </c>
      <c r="N437" s="14">
        <v>0</v>
      </c>
      <c r="O437" s="14">
        <v>0</v>
      </c>
      <c r="P437" s="14">
        <v>0</v>
      </c>
      <c r="Q437" s="14">
        <v>0</v>
      </c>
      <c r="R437" s="14">
        <v>0</v>
      </c>
      <c r="S437" s="14">
        <v>0</v>
      </c>
      <c r="T437" s="14">
        <v>0</v>
      </c>
      <c r="U437" s="14">
        <v>0</v>
      </c>
      <c r="V437" s="14">
        <v>0</v>
      </c>
      <c r="W437" s="14">
        <v>0</v>
      </c>
      <c r="X437" s="14">
        <v>0</v>
      </c>
      <c r="Y437" s="14">
        <v>0</v>
      </c>
      <c r="Z437" s="14">
        <v>20</v>
      </c>
      <c r="AA437" s="14">
        <v>450</v>
      </c>
      <c r="AB437" s="14">
        <v>0</v>
      </c>
      <c r="AC437" s="14">
        <v>0</v>
      </c>
      <c r="AD437" s="14">
        <v>0</v>
      </c>
      <c r="AE437" s="14">
        <v>0</v>
      </c>
      <c r="AF437" s="14">
        <v>0</v>
      </c>
      <c r="AG437" s="14">
        <v>0</v>
      </c>
      <c r="AH437" s="14">
        <v>0</v>
      </c>
      <c r="AI437" s="14">
        <v>0</v>
      </c>
    </row>
    <row r="438" spans="1:35" ht="66">
      <c r="A438" s="290"/>
      <c r="B438" s="299">
        <v>446.6</v>
      </c>
      <c r="C438" s="1342" t="s">
        <v>4639</v>
      </c>
      <c r="D438" s="303"/>
      <c r="E438" s="293">
        <v>10</v>
      </c>
      <c r="F438" s="1152" t="s">
        <v>22</v>
      </c>
      <c r="G438" s="294" t="s">
        <v>12</v>
      </c>
      <c r="H438" s="295" t="s">
        <v>13</v>
      </c>
      <c r="I438" s="294" t="s">
        <v>14</v>
      </c>
      <c r="J438" s="294">
        <v>483</v>
      </c>
      <c r="K438" s="1540">
        <v>4830</v>
      </c>
      <c r="L438" s="294">
        <v>0</v>
      </c>
      <c r="M438" s="294">
        <v>0</v>
      </c>
      <c r="N438" s="294">
        <v>0</v>
      </c>
      <c r="O438" s="294">
        <v>0</v>
      </c>
      <c r="P438" s="294">
        <v>10</v>
      </c>
      <c r="Q438" s="294">
        <v>4830</v>
      </c>
      <c r="R438" s="294">
        <v>0</v>
      </c>
      <c r="S438" s="294">
        <v>0</v>
      </c>
      <c r="T438" s="294">
        <v>0</v>
      </c>
      <c r="U438" s="294">
        <v>0</v>
      </c>
      <c r="V438" s="294">
        <v>0</v>
      </c>
      <c r="W438" s="294">
        <v>0</v>
      </c>
      <c r="X438" s="294">
        <v>0</v>
      </c>
      <c r="Y438" s="294">
        <v>0</v>
      </c>
      <c r="Z438" s="294">
        <v>0</v>
      </c>
      <c r="AA438" s="294">
        <v>0</v>
      </c>
      <c r="AB438" s="294">
        <v>0</v>
      </c>
      <c r="AC438" s="294">
        <v>0</v>
      </c>
      <c r="AD438" s="294">
        <v>0</v>
      </c>
      <c r="AE438" s="294">
        <v>0</v>
      </c>
      <c r="AF438" s="294">
        <v>0</v>
      </c>
      <c r="AG438" s="294">
        <v>0</v>
      </c>
      <c r="AH438" s="294">
        <v>0</v>
      </c>
      <c r="AI438" s="294">
        <v>0</v>
      </c>
    </row>
    <row r="439" spans="1:35" ht="66">
      <c r="A439" s="290"/>
      <c r="B439" s="299">
        <v>439.64</v>
      </c>
      <c r="C439" s="1349" t="s">
        <v>428</v>
      </c>
      <c r="D439" s="303"/>
      <c r="E439" s="293">
        <v>0</v>
      </c>
      <c r="F439" s="1152" t="s">
        <v>11</v>
      </c>
      <c r="G439" s="294" t="s">
        <v>12</v>
      </c>
      <c r="H439" s="295" t="s">
        <v>13</v>
      </c>
      <c r="I439" s="294" t="s">
        <v>14</v>
      </c>
      <c r="J439" s="294">
        <v>475</v>
      </c>
      <c r="K439" s="1540">
        <v>0</v>
      </c>
      <c r="L439" s="294">
        <v>0</v>
      </c>
      <c r="M439" s="294">
        <v>0</v>
      </c>
      <c r="N439" s="294">
        <v>0</v>
      </c>
      <c r="O439" s="294">
        <v>0</v>
      </c>
      <c r="P439" s="294">
        <v>0</v>
      </c>
      <c r="Q439" s="294">
        <v>0</v>
      </c>
      <c r="R439" s="294">
        <v>0</v>
      </c>
      <c r="S439" s="294">
        <v>0</v>
      </c>
      <c r="T439" s="294">
        <v>0</v>
      </c>
      <c r="U439" s="294">
        <v>0</v>
      </c>
      <c r="V439" s="294">
        <v>0</v>
      </c>
      <c r="W439" s="294">
        <v>0</v>
      </c>
      <c r="X439" s="294">
        <v>0</v>
      </c>
      <c r="Y439" s="294">
        <v>0</v>
      </c>
      <c r="Z439" s="294">
        <v>0</v>
      </c>
      <c r="AA439" s="294">
        <v>0</v>
      </c>
      <c r="AB439" s="294">
        <v>0</v>
      </c>
      <c r="AC439" s="294">
        <v>0</v>
      </c>
      <c r="AD439" s="294">
        <v>0</v>
      </c>
      <c r="AE439" s="294">
        <v>0</v>
      </c>
      <c r="AF439" s="294">
        <v>0</v>
      </c>
      <c r="AG439" s="294">
        <v>0</v>
      </c>
      <c r="AH439" s="294">
        <v>0</v>
      </c>
      <c r="AI439" s="294">
        <v>0</v>
      </c>
    </row>
    <row r="440" spans="1:35" ht="66">
      <c r="A440" s="290"/>
      <c r="B440" s="299">
        <v>3.8511999999999995</v>
      </c>
      <c r="C440" s="1342" t="s">
        <v>429</v>
      </c>
      <c r="D440" s="303"/>
      <c r="E440" s="293">
        <v>0</v>
      </c>
      <c r="F440" s="1152" t="s">
        <v>11</v>
      </c>
      <c r="G440" s="294" t="s">
        <v>12</v>
      </c>
      <c r="H440" s="295" t="s">
        <v>13</v>
      </c>
      <c r="I440" s="294" t="s">
        <v>14</v>
      </c>
      <c r="J440" s="294">
        <v>4</v>
      </c>
      <c r="K440" s="1540">
        <v>0</v>
      </c>
      <c r="L440" s="294">
        <v>0</v>
      </c>
      <c r="M440" s="294">
        <v>0</v>
      </c>
      <c r="N440" s="294">
        <v>0</v>
      </c>
      <c r="O440" s="294">
        <v>0</v>
      </c>
      <c r="P440" s="294">
        <v>0</v>
      </c>
      <c r="Q440" s="294">
        <v>0</v>
      </c>
      <c r="R440" s="294">
        <v>0</v>
      </c>
      <c r="S440" s="294">
        <v>0</v>
      </c>
      <c r="T440" s="294">
        <v>0</v>
      </c>
      <c r="U440" s="294">
        <v>0</v>
      </c>
      <c r="V440" s="294">
        <v>0</v>
      </c>
      <c r="W440" s="294">
        <v>0</v>
      </c>
      <c r="X440" s="294">
        <v>0</v>
      </c>
      <c r="Y440" s="294">
        <v>0</v>
      </c>
      <c r="Z440" s="294">
        <v>0</v>
      </c>
      <c r="AA440" s="294">
        <v>0</v>
      </c>
      <c r="AB440" s="294">
        <v>0</v>
      </c>
      <c r="AC440" s="294">
        <v>0</v>
      </c>
      <c r="AD440" s="294">
        <v>0</v>
      </c>
      <c r="AE440" s="294">
        <v>0</v>
      </c>
      <c r="AF440" s="294">
        <v>0</v>
      </c>
      <c r="AG440" s="294">
        <v>0</v>
      </c>
      <c r="AH440" s="294">
        <v>0</v>
      </c>
      <c r="AI440" s="294">
        <v>0</v>
      </c>
    </row>
    <row r="441" spans="1:35" ht="66">
      <c r="A441" s="290"/>
      <c r="B441" s="299">
        <v>8.5609999999999999</v>
      </c>
      <c r="C441" s="1342" t="s">
        <v>430</v>
      </c>
      <c r="D441" s="303"/>
      <c r="E441" s="293">
        <v>100</v>
      </c>
      <c r="F441" s="1152" t="s">
        <v>11</v>
      </c>
      <c r="G441" s="294" t="s">
        <v>12</v>
      </c>
      <c r="H441" s="295" t="s">
        <v>13</v>
      </c>
      <c r="I441" s="294" t="s">
        <v>14</v>
      </c>
      <c r="J441" s="294">
        <v>9</v>
      </c>
      <c r="K441" s="1540">
        <v>900</v>
      </c>
      <c r="L441" s="294">
        <v>0</v>
      </c>
      <c r="M441" s="294">
        <v>0</v>
      </c>
      <c r="N441" s="294">
        <v>0</v>
      </c>
      <c r="O441" s="294">
        <v>0</v>
      </c>
      <c r="P441" s="294">
        <v>100</v>
      </c>
      <c r="Q441" s="294">
        <v>900</v>
      </c>
      <c r="R441" s="294">
        <v>0</v>
      </c>
      <c r="S441" s="294">
        <v>0</v>
      </c>
      <c r="T441" s="294">
        <v>0</v>
      </c>
      <c r="U441" s="294">
        <v>0</v>
      </c>
      <c r="V441" s="294">
        <v>0</v>
      </c>
      <c r="W441" s="294">
        <v>0</v>
      </c>
      <c r="X441" s="294">
        <v>0</v>
      </c>
      <c r="Y441" s="294">
        <v>0</v>
      </c>
      <c r="Z441" s="294">
        <v>0</v>
      </c>
      <c r="AA441" s="294">
        <v>0</v>
      </c>
      <c r="AB441" s="294">
        <v>0</v>
      </c>
      <c r="AC441" s="294">
        <v>0</v>
      </c>
      <c r="AD441" s="294">
        <v>0</v>
      </c>
      <c r="AE441" s="294">
        <v>0</v>
      </c>
      <c r="AF441" s="294">
        <v>0</v>
      </c>
      <c r="AG441" s="294">
        <v>0</v>
      </c>
      <c r="AH441" s="294">
        <v>0</v>
      </c>
      <c r="AI441" s="294">
        <v>0</v>
      </c>
    </row>
    <row r="442" spans="1:35" ht="66">
      <c r="A442" s="290"/>
      <c r="B442" s="299">
        <v>8.5609999999999999</v>
      </c>
      <c r="C442" s="1342" t="s">
        <v>431</v>
      </c>
      <c r="D442" s="303"/>
      <c r="E442" s="293">
        <v>100</v>
      </c>
      <c r="F442" s="1152" t="s">
        <v>11</v>
      </c>
      <c r="G442" s="294" t="s">
        <v>12</v>
      </c>
      <c r="H442" s="295" t="s">
        <v>13</v>
      </c>
      <c r="I442" s="294" t="s">
        <v>14</v>
      </c>
      <c r="J442" s="294">
        <v>9</v>
      </c>
      <c r="K442" s="1540">
        <v>900</v>
      </c>
      <c r="L442" s="294">
        <v>0</v>
      </c>
      <c r="M442" s="294">
        <v>0</v>
      </c>
      <c r="N442" s="294">
        <v>0</v>
      </c>
      <c r="O442" s="294">
        <v>0</v>
      </c>
      <c r="P442" s="294">
        <v>100</v>
      </c>
      <c r="Q442" s="294">
        <v>900</v>
      </c>
      <c r="R442" s="294">
        <v>0</v>
      </c>
      <c r="S442" s="294">
        <v>0</v>
      </c>
      <c r="T442" s="294">
        <v>0</v>
      </c>
      <c r="U442" s="294">
        <v>0</v>
      </c>
      <c r="V442" s="294">
        <v>0</v>
      </c>
      <c r="W442" s="294">
        <v>0</v>
      </c>
      <c r="X442" s="294">
        <v>0</v>
      </c>
      <c r="Y442" s="294">
        <v>0</v>
      </c>
      <c r="Z442" s="294">
        <v>0</v>
      </c>
      <c r="AA442" s="294">
        <v>0</v>
      </c>
      <c r="AB442" s="294">
        <v>0</v>
      </c>
      <c r="AC442" s="294">
        <v>0</v>
      </c>
      <c r="AD442" s="294">
        <v>0</v>
      </c>
      <c r="AE442" s="294">
        <v>0</v>
      </c>
      <c r="AF442" s="294">
        <v>0</v>
      </c>
      <c r="AG442" s="294">
        <v>0</v>
      </c>
      <c r="AH442" s="294">
        <v>0</v>
      </c>
      <c r="AI442" s="294">
        <v>0</v>
      </c>
    </row>
    <row r="443" spans="1:35" ht="66">
      <c r="A443" s="290"/>
      <c r="B443" s="299">
        <v>8.5609999999999999</v>
      </c>
      <c r="C443" s="1342" t="s">
        <v>432</v>
      </c>
      <c r="D443" s="303"/>
      <c r="E443" s="293">
        <v>100</v>
      </c>
      <c r="F443" s="1152" t="s">
        <v>11</v>
      </c>
      <c r="G443" s="294" t="s">
        <v>12</v>
      </c>
      <c r="H443" s="295" t="s">
        <v>13</v>
      </c>
      <c r="I443" s="294" t="s">
        <v>14</v>
      </c>
      <c r="J443" s="294">
        <v>9</v>
      </c>
      <c r="K443" s="1540">
        <v>900</v>
      </c>
      <c r="L443" s="294">
        <v>0</v>
      </c>
      <c r="M443" s="294">
        <v>0</v>
      </c>
      <c r="N443" s="294">
        <v>0</v>
      </c>
      <c r="O443" s="294">
        <v>0</v>
      </c>
      <c r="P443" s="294">
        <v>100</v>
      </c>
      <c r="Q443" s="294">
        <v>900</v>
      </c>
      <c r="R443" s="294">
        <v>0</v>
      </c>
      <c r="S443" s="294">
        <v>0</v>
      </c>
      <c r="T443" s="294">
        <v>0</v>
      </c>
      <c r="U443" s="294">
        <v>0</v>
      </c>
      <c r="V443" s="294">
        <v>0</v>
      </c>
      <c r="W443" s="294">
        <v>0</v>
      </c>
      <c r="X443" s="294">
        <v>0</v>
      </c>
      <c r="Y443" s="294">
        <v>0</v>
      </c>
      <c r="Z443" s="294">
        <v>0</v>
      </c>
      <c r="AA443" s="294">
        <v>0</v>
      </c>
      <c r="AB443" s="294">
        <v>0</v>
      </c>
      <c r="AC443" s="294">
        <v>0</v>
      </c>
      <c r="AD443" s="294">
        <v>0</v>
      </c>
      <c r="AE443" s="294">
        <v>0</v>
      </c>
      <c r="AF443" s="294">
        <v>0</v>
      </c>
      <c r="AG443" s="294">
        <v>0</v>
      </c>
      <c r="AH443" s="294">
        <v>0</v>
      </c>
      <c r="AI443" s="294">
        <v>0</v>
      </c>
    </row>
    <row r="444" spans="1:35" ht="66">
      <c r="A444" s="290"/>
      <c r="B444" s="299">
        <v>8.5609999999999999</v>
      </c>
      <c r="C444" s="1342" t="s">
        <v>433</v>
      </c>
      <c r="D444" s="303"/>
      <c r="E444" s="293">
        <v>100</v>
      </c>
      <c r="F444" s="1152" t="s">
        <v>11</v>
      </c>
      <c r="G444" s="294" t="s">
        <v>12</v>
      </c>
      <c r="H444" s="295" t="s">
        <v>13</v>
      </c>
      <c r="I444" s="294" t="s">
        <v>14</v>
      </c>
      <c r="J444" s="294">
        <v>9</v>
      </c>
      <c r="K444" s="1540">
        <v>900</v>
      </c>
      <c r="L444" s="294">
        <v>0</v>
      </c>
      <c r="M444" s="294">
        <v>0</v>
      </c>
      <c r="N444" s="294">
        <v>0</v>
      </c>
      <c r="O444" s="294">
        <v>0</v>
      </c>
      <c r="P444" s="294">
        <v>100</v>
      </c>
      <c r="Q444" s="294">
        <v>900</v>
      </c>
      <c r="R444" s="294">
        <v>0</v>
      </c>
      <c r="S444" s="294">
        <v>0</v>
      </c>
      <c r="T444" s="294">
        <v>0</v>
      </c>
      <c r="U444" s="294">
        <v>0</v>
      </c>
      <c r="V444" s="294">
        <v>0</v>
      </c>
      <c r="W444" s="294">
        <v>0</v>
      </c>
      <c r="X444" s="294">
        <v>0</v>
      </c>
      <c r="Y444" s="294">
        <v>0</v>
      </c>
      <c r="Z444" s="294">
        <v>0</v>
      </c>
      <c r="AA444" s="294">
        <v>0</v>
      </c>
      <c r="AB444" s="294">
        <v>0</v>
      </c>
      <c r="AC444" s="294">
        <v>0</v>
      </c>
      <c r="AD444" s="294">
        <v>0</v>
      </c>
      <c r="AE444" s="294">
        <v>0</v>
      </c>
      <c r="AF444" s="294">
        <v>0</v>
      </c>
      <c r="AG444" s="294">
        <v>0</v>
      </c>
      <c r="AH444" s="294">
        <v>0</v>
      </c>
      <c r="AI444" s="294">
        <v>0</v>
      </c>
    </row>
    <row r="445" spans="1:35" ht="66">
      <c r="A445" s="290"/>
      <c r="B445" s="299">
        <v>8.5609999999999999</v>
      </c>
      <c r="C445" s="1342" t="s">
        <v>434</v>
      </c>
      <c r="D445" s="303"/>
      <c r="E445" s="293">
        <v>100</v>
      </c>
      <c r="F445" s="1152" t="s">
        <v>11</v>
      </c>
      <c r="G445" s="294" t="s">
        <v>12</v>
      </c>
      <c r="H445" s="295" t="s">
        <v>13</v>
      </c>
      <c r="I445" s="294" t="s">
        <v>14</v>
      </c>
      <c r="J445" s="294">
        <v>9</v>
      </c>
      <c r="K445" s="1540">
        <v>900</v>
      </c>
      <c r="L445" s="294">
        <v>0</v>
      </c>
      <c r="M445" s="294">
        <v>0</v>
      </c>
      <c r="N445" s="294">
        <v>0</v>
      </c>
      <c r="O445" s="294">
        <v>0</v>
      </c>
      <c r="P445" s="294">
        <v>100</v>
      </c>
      <c r="Q445" s="294">
        <v>900</v>
      </c>
      <c r="R445" s="294">
        <v>0</v>
      </c>
      <c r="S445" s="294">
        <v>0</v>
      </c>
      <c r="T445" s="294">
        <v>0</v>
      </c>
      <c r="U445" s="294">
        <v>0</v>
      </c>
      <c r="V445" s="294">
        <v>0</v>
      </c>
      <c r="W445" s="294">
        <v>0</v>
      </c>
      <c r="X445" s="294">
        <v>0</v>
      </c>
      <c r="Y445" s="294">
        <v>0</v>
      </c>
      <c r="Z445" s="294">
        <v>0</v>
      </c>
      <c r="AA445" s="294">
        <v>0</v>
      </c>
      <c r="AB445" s="294">
        <v>0</v>
      </c>
      <c r="AC445" s="294">
        <v>0</v>
      </c>
      <c r="AD445" s="294">
        <v>0</v>
      </c>
      <c r="AE445" s="294">
        <v>0</v>
      </c>
      <c r="AF445" s="294">
        <v>0</v>
      </c>
      <c r="AG445" s="294">
        <v>0</v>
      </c>
      <c r="AH445" s="294">
        <v>0</v>
      </c>
      <c r="AI445" s="294">
        <v>0</v>
      </c>
    </row>
    <row r="446" spans="1:35" ht="66">
      <c r="A446" s="290"/>
      <c r="B446" s="299">
        <v>8.5609999999999999</v>
      </c>
      <c r="C446" s="1342" t="s">
        <v>435</v>
      </c>
      <c r="D446" s="303"/>
      <c r="E446" s="293">
        <v>100</v>
      </c>
      <c r="F446" s="1152" t="s">
        <v>11</v>
      </c>
      <c r="G446" s="294" t="s">
        <v>12</v>
      </c>
      <c r="H446" s="295" t="s">
        <v>13</v>
      </c>
      <c r="I446" s="294" t="s">
        <v>14</v>
      </c>
      <c r="J446" s="294">
        <v>9</v>
      </c>
      <c r="K446" s="1540">
        <v>900</v>
      </c>
      <c r="L446" s="294">
        <v>0</v>
      </c>
      <c r="M446" s="294">
        <v>0</v>
      </c>
      <c r="N446" s="294">
        <v>0</v>
      </c>
      <c r="O446" s="294">
        <v>0</v>
      </c>
      <c r="P446" s="294">
        <v>100</v>
      </c>
      <c r="Q446" s="294">
        <v>900</v>
      </c>
      <c r="R446" s="294">
        <v>0</v>
      </c>
      <c r="S446" s="294">
        <v>0</v>
      </c>
      <c r="T446" s="294">
        <v>0</v>
      </c>
      <c r="U446" s="294">
        <v>0</v>
      </c>
      <c r="V446" s="294">
        <v>0</v>
      </c>
      <c r="W446" s="294">
        <v>0</v>
      </c>
      <c r="X446" s="294">
        <v>0</v>
      </c>
      <c r="Y446" s="294">
        <v>0</v>
      </c>
      <c r="Z446" s="294">
        <v>0</v>
      </c>
      <c r="AA446" s="294">
        <v>0</v>
      </c>
      <c r="AB446" s="294">
        <v>0</v>
      </c>
      <c r="AC446" s="294">
        <v>0</v>
      </c>
      <c r="AD446" s="294">
        <v>0</v>
      </c>
      <c r="AE446" s="294">
        <v>0</v>
      </c>
      <c r="AF446" s="294">
        <v>0</v>
      </c>
      <c r="AG446" s="294">
        <v>0</v>
      </c>
      <c r="AH446" s="294">
        <v>0</v>
      </c>
      <c r="AI446" s="294">
        <v>0</v>
      </c>
    </row>
    <row r="447" spans="1:35" ht="66">
      <c r="A447" s="290"/>
      <c r="B447" s="299">
        <v>1.6008421052631581</v>
      </c>
      <c r="C447" s="1342" t="s">
        <v>436</v>
      </c>
      <c r="D447" s="303"/>
      <c r="E447" s="293">
        <v>100</v>
      </c>
      <c r="F447" s="1152" t="s">
        <v>418</v>
      </c>
      <c r="G447" s="294" t="s">
        <v>12</v>
      </c>
      <c r="H447" s="295" t="s">
        <v>13</v>
      </c>
      <c r="I447" s="294" t="s">
        <v>14</v>
      </c>
      <c r="J447" s="294">
        <v>2</v>
      </c>
      <c r="K447" s="1540">
        <v>200</v>
      </c>
      <c r="L447" s="294">
        <v>0</v>
      </c>
      <c r="M447" s="294">
        <v>0</v>
      </c>
      <c r="N447" s="294">
        <v>0</v>
      </c>
      <c r="O447" s="294">
        <v>0</v>
      </c>
      <c r="P447" s="294">
        <v>100</v>
      </c>
      <c r="Q447" s="294">
        <v>200</v>
      </c>
      <c r="R447" s="294">
        <v>0</v>
      </c>
      <c r="S447" s="294">
        <v>0</v>
      </c>
      <c r="T447" s="294">
        <v>0</v>
      </c>
      <c r="U447" s="294">
        <v>0</v>
      </c>
      <c r="V447" s="294">
        <v>0</v>
      </c>
      <c r="W447" s="294">
        <v>0</v>
      </c>
      <c r="X447" s="294">
        <v>0</v>
      </c>
      <c r="Y447" s="294">
        <v>0</v>
      </c>
      <c r="Z447" s="294">
        <v>0</v>
      </c>
      <c r="AA447" s="294">
        <v>0</v>
      </c>
      <c r="AB447" s="294">
        <v>0</v>
      </c>
      <c r="AC447" s="294">
        <v>0</v>
      </c>
      <c r="AD447" s="294">
        <v>0</v>
      </c>
      <c r="AE447" s="294">
        <v>0</v>
      </c>
      <c r="AF447" s="294">
        <v>0</v>
      </c>
      <c r="AG447" s="294">
        <v>0</v>
      </c>
      <c r="AH447" s="294">
        <v>0</v>
      </c>
      <c r="AI447" s="294">
        <v>0</v>
      </c>
    </row>
    <row r="448" spans="1:35" ht="66">
      <c r="A448" s="290"/>
      <c r="B448" s="299">
        <v>2.7610000000000001</v>
      </c>
      <c r="C448" s="1342" t="s">
        <v>437</v>
      </c>
      <c r="D448" s="303"/>
      <c r="E448" s="293">
        <v>100</v>
      </c>
      <c r="F448" s="1152" t="s">
        <v>11</v>
      </c>
      <c r="G448" s="294" t="s">
        <v>12</v>
      </c>
      <c r="H448" s="295" t="s">
        <v>13</v>
      </c>
      <c r="I448" s="294" t="s">
        <v>14</v>
      </c>
      <c r="J448" s="294">
        <v>3</v>
      </c>
      <c r="K448" s="1540">
        <v>300</v>
      </c>
      <c r="L448" s="294">
        <v>0</v>
      </c>
      <c r="M448" s="294">
        <v>0</v>
      </c>
      <c r="N448" s="294">
        <v>0</v>
      </c>
      <c r="O448" s="294">
        <v>0</v>
      </c>
      <c r="P448" s="294">
        <v>100</v>
      </c>
      <c r="Q448" s="294">
        <v>300</v>
      </c>
      <c r="R448" s="294">
        <v>0</v>
      </c>
      <c r="S448" s="294">
        <v>0</v>
      </c>
      <c r="T448" s="294">
        <v>0</v>
      </c>
      <c r="U448" s="294">
        <v>0</v>
      </c>
      <c r="V448" s="294">
        <v>0</v>
      </c>
      <c r="W448" s="294">
        <v>0</v>
      </c>
      <c r="X448" s="294">
        <v>0</v>
      </c>
      <c r="Y448" s="294">
        <v>0</v>
      </c>
      <c r="Z448" s="294">
        <v>0</v>
      </c>
      <c r="AA448" s="294">
        <v>0</v>
      </c>
      <c r="AB448" s="294">
        <v>0</v>
      </c>
      <c r="AC448" s="294">
        <v>0</v>
      </c>
      <c r="AD448" s="294">
        <v>0</v>
      </c>
      <c r="AE448" s="294">
        <v>0</v>
      </c>
      <c r="AF448" s="294">
        <v>0</v>
      </c>
      <c r="AG448" s="294">
        <v>0</v>
      </c>
      <c r="AH448" s="294">
        <v>0</v>
      </c>
      <c r="AI448" s="294">
        <v>0</v>
      </c>
    </row>
    <row r="449" spans="1:35" ht="66">
      <c r="A449" s="290"/>
      <c r="B449" s="299">
        <v>2.7610000000000001</v>
      </c>
      <c r="C449" s="1342" t="s">
        <v>438</v>
      </c>
      <c r="D449" s="303"/>
      <c r="E449" s="293">
        <v>100</v>
      </c>
      <c r="F449" s="1152" t="s">
        <v>11</v>
      </c>
      <c r="G449" s="294" t="s">
        <v>12</v>
      </c>
      <c r="H449" s="295" t="s">
        <v>13</v>
      </c>
      <c r="I449" s="294" t="s">
        <v>14</v>
      </c>
      <c r="J449" s="294">
        <v>3</v>
      </c>
      <c r="K449" s="1540">
        <v>300</v>
      </c>
      <c r="L449" s="294">
        <v>0</v>
      </c>
      <c r="M449" s="294">
        <v>0</v>
      </c>
      <c r="N449" s="294">
        <v>0</v>
      </c>
      <c r="O449" s="294">
        <v>0</v>
      </c>
      <c r="P449" s="294">
        <v>100</v>
      </c>
      <c r="Q449" s="294">
        <v>300</v>
      </c>
      <c r="R449" s="294">
        <v>0</v>
      </c>
      <c r="S449" s="294">
        <v>0</v>
      </c>
      <c r="T449" s="294">
        <v>0</v>
      </c>
      <c r="U449" s="294">
        <v>0</v>
      </c>
      <c r="V449" s="294">
        <v>0</v>
      </c>
      <c r="W449" s="294">
        <v>0</v>
      </c>
      <c r="X449" s="294">
        <v>0</v>
      </c>
      <c r="Y449" s="294">
        <v>0</v>
      </c>
      <c r="Z449" s="294">
        <v>0</v>
      </c>
      <c r="AA449" s="294">
        <v>0</v>
      </c>
      <c r="AB449" s="294">
        <v>0</v>
      </c>
      <c r="AC449" s="294">
        <v>0</v>
      </c>
      <c r="AD449" s="294">
        <v>0</v>
      </c>
      <c r="AE449" s="294">
        <v>0</v>
      </c>
      <c r="AF449" s="294">
        <v>0</v>
      </c>
      <c r="AG449" s="294">
        <v>0</v>
      </c>
      <c r="AH449" s="294">
        <v>0</v>
      </c>
      <c r="AI449" s="294">
        <v>0</v>
      </c>
    </row>
    <row r="450" spans="1:35" ht="66">
      <c r="A450" s="290"/>
      <c r="B450" s="299">
        <v>2.7610000000000001</v>
      </c>
      <c r="C450" s="1342" t="s">
        <v>439</v>
      </c>
      <c r="D450" s="303"/>
      <c r="E450" s="293">
        <v>100</v>
      </c>
      <c r="F450" s="1152" t="s">
        <v>11</v>
      </c>
      <c r="G450" s="294" t="s">
        <v>12</v>
      </c>
      <c r="H450" s="295" t="s">
        <v>13</v>
      </c>
      <c r="I450" s="294" t="s">
        <v>14</v>
      </c>
      <c r="J450" s="294">
        <v>3</v>
      </c>
      <c r="K450" s="1540">
        <v>300</v>
      </c>
      <c r="L450" s="294">
        <v>0</v>
      </c>
      <c r="M450" s="294">
        <v>0</v>
      </c>
      <c r="N450" s="294">
        <v>0</v>
      </c>
      <c r="O450" s="294">
        <v>0</v>
      </c>
      <c r="P450" s="294">
        <v>100</v>
      </c>
      <c r="Q450" s="294">
        <v>300</v>
      </c>
      <c r="R450" s="294">
        <v>0</v>
      </c>
      <c r="S450" s="294">
        <v>0</v>
      </c>
      <c r="T450" s="294">
        <v>0</v>
      </c>
      <c r="U450" s="294">
        <v>0</v>
      </c>
      <c r="V450" s="294">
        <v>0</v>
      </c>
      <c r="W450" s="294">
        <v>0</v>
      </c>
      <c r="X450" s="294">
        <v>0</v>
      </c>
      <c r="Y450" s="294">
        <v>0</v>
      </c>
      <c r="Z450" s="294">
        <v>0</v>
      </c>
      <c r="AA450" s="294">
        <v>0</v>
      </c>
      <c r="AB450" s="294">
        <v>0</v>
      </c>
      <c r="AC450" s="294">
        <v>0</v>
      </c>
      <c r="AD450" s="294">
        <v>0</v>
      </c>
      <c r="AE450" s="294">
        <v>0</v>
      </c>
      <c r="AF450" s="294">
        <v>0</v>
      </c>
      <c r="AG450" s="294">
        <v>0</v>
      </c>
      <c r="AH450" s="294">
        <v>0</v>
      </c>
      <c r="AI450" s="294">
        <v>0</v>
      </c>
    </row>
    <row r="451" spans="1:35" ht="66">
      <c r="A451" s="290"/>
      <c r="B451" s="299">
        <v>2.7610000000000001</v>
      </c>
      <c r="C451" s="1342" t="s">
        <v>440</v>
      </c>
      <c r="D451" s="303"/>
      <c r="E451" s="293">
        <v>100</v>
      </c>
      <c r="F451" s="1152" t="s">
        <v>11</v>
      </c>
      <c r="G451" s="294" t="s">
        <v>12</v>
      </c>
      <c r="H451" s="295" t="s">
        <v>13</v>
      </c>
      <c r="I451" s="294" t="s">
        <v>14</v>
      </c>
      <c r="J451" s="294">
        <v>3</v>
      </c>
      <c r="K451" s="1540">
        <v>300</v>
      </c>
      <c r="L451" s="294">
        <v>0</v>
      </c>
      <c r="M451" s="294">
        <v>0</v>
      </c>
      <c r="N451" s="294">
        <v>0</v>
      </c>
      <c r="O451" s="294">
        <v>0</v>
      </c>
      <c r="P451" s="294">
        <v>100</v>
      </c>
      <c r="Q451" s="294">
        <v>300</v>
      </c>
      <c r="R451" s="294">
        <v>0</v>
      </c>
      <c r="S451" s="294">
        <v>0</v>
      </c>
      <c r="T451" s="294">
        <v>0</v>
      </c>
      <c r="U451" s="294">
        <v>0</v>
      </c>
      <c r="V451" s="294">
        <v>0</v>
      </c>
      <c r="W451" s="294">
        <v>0</v>
      </c>
      <c r="X451" s="294">
        <v>0</v>
      </c>
      <c r="Y451" s="294">
        <v>0</v>
      </c>
      <c r="Z451" s="294">
        <v>0</v>
      </c>
      <c r="AA451" s="294">
        <v>0</v>
      </c>
      <c r="AB451" s="294">
        <v>0</v>
      </c>
      <c r="AC451" s="294">
        <v>0</v>
      </c>
      <c r="AD451" s="294">
        <v>0</v>
      </c>
      <c r="AE451" s="294">
        <v>0</v>
      </c>
      <c r="AF451" s="294">
        <v>0</v>
      </c>
      <c r="AG451" s="294">
        <v>0</v>
      </c>
      <c r="AH451" s="294">
        <v>0</v>
      </c>
      <c r="AI451" s="294">
        <v>0</v>
      </c>
    </row>
    <row r="452" spans="1:35" ht="66">
      <c r="A452" s="290"/>
      <c r="B452" s="299">
        <v>2.7610000000000001</v>
      </c>
      <c r="C452" s="1342" t="s">
        <v>441</v>
      </c>
      <c r="D452" s="303"/>
      <c r="E452" s="293">
        <v>100</v>
      </c>
      <c r="F452" s="1152" t="s">
        <v>11</v>
      </c>
      <c r="G452" s="294" t="s">
        <v>12</v>
      </c>
      <c r="H452" s="295" t="s">
        <v>13</v>
      </c>
      <c r="I452" s="294" t="s">
        <v>14</v>
      </c>
      <c r="J452" s="294">
        <v>3</v>
      </c>
      <c r="K452" s="1540">
        <v>300</v>
      </c>
      <c r="L452" s="294">
        <v>0</v>
      </c>
      <c r="M452" s="294">
        <v>0</v>
      </c>
      <c r="N452" s="294">
        <v>0</v>
      </c>
      <c r="O452" s="294">
        <v>0</v>
      </c>
      <c r="P452" s="294">
        <v>100</v>
      </c>
      <c r="Q452" s="294">
        <v>300</v>
      </c>
      <c r="R452" s="294">
        <v>0</v>
      </c>
      <c r="S452" s="294">
        <v>0</v>
      </c>
      <c r="T452" s="294">
        <v>0</v>
      </c>
      <c r="U452" s="294">
        <v>0</v>
      </c>
      <c r="V452" s="294">
        <v>0</v>
      </c>
      <c r="W452" s="294">
        <v>0</v>
      </c>
      <c r="X452" s="294">
        <v>0</v>
      </c>
      <c r="Y452" s="294">
        <v>0</v>
      </c>
      <c r="Z452" s="294">
        <v>0</v>
      </c>
      <c r="AA452" s="294">
        <v>0</v>
      </c>
      <c r="AB452" s="294">
        <v>0</v>
      </c>
      <c r="AC452" s="294">
        <v>0</v>
      </c>
      <c r="AD452" s="294">
        <v>0</v>
      </c>
      <c r="AE452" s="294">
        <v>0</v>
      </c>
      <c r="AF452" s="294">
        <v>0</v>
      </c>
      <c r="AG452" s="294">
        <v>0</v>
      </c>
      <c r="AH452" s="294">
        <v>0</v>
      </c>
      <c r="AI452" s="294">
        <v>0</v>
      </c>
    </row>
    <row r="453" spans="1:35" ht="66">
      <c r="A453" s="290"/>
      <c r="B453" s="299">
        <v>2.7610000000000001</v>
      </c>
      <c r="C453" s="1342" t="s">
        <v>442</v>
      </c>
      <c r="D453" s="303"/>
      <c r="E453" s="293">
        <v>100</v>
      </c>
      <c r="F453" s="1152" t="s">
        <v>11</v>
      </c>
      <c r="G453" s="294" t="s">
        <v>12</v>
      </c>
      <c r="H453" s="295" t="s">
        <v>13</v>
      </c>
      <c r="I453" s="294" t="s">
        <v>14</v>
      </c>
      <c r="J453" s="294">
        <v>3</v>
      </c>
      <c r="K453" s="1540">
        <v>300</v>
      </c>
      <c r="L453" s="294">
        <v>0</v>
      </c>
      <c r="M453" s="294">
        <v>0</v>
      </c>
      <c r="N453" s="294">
        <v>0</v>
      </c>
      <c r="O453" s="294">
        <v>0</v>
      </c>
      <c r="P453" s="294">
        <v>100</v>
      </c>
      <c r="Q453" s="294">
        <v>300</v>
      </c>
      <c r="R453" s="294">
        <v>0</v>
      </c>
      <c r="S453" s="294">
        <v>0</v>
      </c>
      <c r="T453" s="294">
        <v>0</v>
      </c>
      <c r="U453" s="294">
        <v>0</v>
      </c>
      <c r="V453" s="294">
        <v>0</v>
      </c>
      <c r="W453" s="294">
        <v>0</v>
      </c>
      <c r="X453" s="294">
        <v>0</v>
      </c>
      <c r="Y453" s="294">
        <v>0</v>
      </c>
      <c r="Z453" s="294">
        <v>0</v>
      </c>
      <c r="AA453" s="294">
        <v>0</v>
      </c>
      <c r="AB453" s="294">
        <v>0</v>
      </c>
      <c r="AC453" s="294">
        <v>0</v>
      </c>
      <c r="AD453" s="294">
        <v>0</v>
      </c>
      <c r="AE453" s="294">
        <v>0</v>
      </c>
      <c r="AF453" s="294">
        <v>0</v>
      </c>
      <c r="AG453" s="294">
        <v>0</v>
      </c>
      <c r="AH453" s="294">
        <v>0</v>
      </c>
      <c r="AI453" s="294">
        <v>0</v>
      </c>
    </row>
    <row r="454" spans="1:35" ht="66">
      <c r="A454" s="290"/>
      <c r="B454" s="299">
        <v>15.845000000000001</v>
      </c>
      <c r="C454" s="1342" t="s">
        <v>443</v>
      </c>
      <c r="D454" s="303"/>
      <c r="E454" s="293">
        <v>0</v>
      </c>
      <c r="F454" s="1152" t="s">
        <v>22</v>
      </c>
      <c r="G454" s="294" t="s">
        <v>12</v>
      </c>
      <c r="H454" s="295" t="s">
        <v>13</v>
      </c>
      <c r="I454" s="294" t="s">
        <v>14</v>
      </c>
      <c r="J454" s="294">
        <v>18</v>
      </c>
      <c r="K454" s="1540">
        <v>0</v>
      </c>
      <c r="L454" s="294">
        <v>0</v>
      </c>
      <c r="M454" s="294">
        <v>0</v>
      </c>
      <c r="N454" s="294">
        <v>0</v>
      </c>
      <c r="O454" s="294">
        <v>0</v>
      </c>
      <c r="P454" s="294">
        <v>0</v>
      </c>
      <c r="Q454" s="294">
        <v>0</v>
      </c>
      <c r="R454" s="294">
        <v>0</v>
      </c>
      <c r="S454" s="294">
        <v>0</v>
      </c>
      <c r="T454" s="294">
        <v>0</v>
      </c>
      <c r="U454" s="294">
        <v>0</v>
      </c>
      <c r="V454" s="294">
        <v>0</v>
      </c>
      <c r="W454" s="294">
        <v>0</v>
      </c>
      <c r="X454" s="294">
        <v>0</v>
      </c>
      <c r="Y454" s="294">
        <v>0</v>
      </c>
      <c r="Z454" s="294">
        <v>0</v>
      </c>
      <c r="AA454" s="294">
        <v>0</v>
      </c>
      <c r="AB454" s="294">
        <v>0</v>
      </c>
      <c r="AC454" s="294">
        <v>0</v>
      </c>
      <c r="AD454" s="294">
        <v>0</v>
      </c>
      <c r="AE454" s="294">
        <v>0</v>
      </c>
      <c r="AF454" s="294">
        <v>0</v>
      </c>
      <c r="AG454" s="294">
        <v>0</v>
      </c>
      <c r="AH454" s="294">
        <v>0</v>
      </c>
      <c r="AI454" s="294">
        <v>0</v>
      </c>
    </row>
    <row r="455" spans="1:35" ht="66">
      <c r="A455" s="290"/>
      <c r="B455" s="299">
        <v>199.19555555555556</v>
      </c>
      <c r="C455" s="298" t="s">
        <v>444</v>
      </c>
      <c r="D455" s="303"/>
      <c r="E455" s="293">
        <v>30</v>
      </c>
      <c r="F455" s="1152" t="s">
        <v>445</v>
      </c>
      <c r="G455" s="294" t="s">
        <v>12</v>
      </c>
      <c r="H455" s="295" t="s">
        <v>13</v>
      </c>
      <c r="I455" s="294" t="s">
        <v>14</v>
      </c>
      <c r="J455" s="294">
        <v>216</v>
      </c>
      <c r="K455" s="1540">
        <v>6480</v>
      </c>
      <c r="L455" s="294">
        <v>0</v>
      </c>
      <c r="M455" s="294">
        <v>0</v>
      </c>
      <c r="N455" s="294">
        <v>0</v>
      </c>
      <c r="O455" s="294">
        <v>0</v>
      </c>
      <c r="P455" s="294">
        <v>30</v>
      </c>
      <c r="Q455" s="294">
        <v>6480</v>
      </c>
      <c r="R455" s="294">
        <v>0</v>
      </c>
      <c r="S455" s="294">
        <v>0</v>
      </c>
      <c r="T455" s="294">
        <v>0</v>
      </c>
      <c r="U455" s="294">
        <v>0</v>
      </c>
      <c r="V455" s="294">
        <v>0</v>
      </c>
      <c r="W455" s="294">
        <v>0</v>
      </c>
      <c r="X455" s="294">
        <v>0</v>
      </c>
      <c r="Y455" s="294">
        <v>0</v>
      </c>
      <c r="Z455" s="294">
        <v>0</v>
      </c>
      <c r="AA455" s="294">
        <v>0</v>
      </c>
      <c r="AB455" s="294">
        <v>0</v>
      </c>
      <c r="AC455" s="294">
        <v>0</v>
      </c>
      <c r="AD455" s="294">
        <v>0</v>
      </c>
      <c r="AE455" s="294">
        <v>0</v>
      </c>
      <c r="AF455" s="294">
        <v>0</v>
      </c>
      <c r="AG455" s="294">
        <v>0</v>
      </c>
      <c r="AH455" s="294">
        <v>0</v>
      </c>
      <c r="AI455" s="294">
        <v>0</v>
      </c>
    </row>
    <row r="456" spans="1:35" ht="66">
      <c r="A456" s="290"/>
      <c r="B456" s="299">
        <v>1142.02</v>
      </c>
      <c r="C456" s="1342" t="s">
        <v>446</v>
      </c>
      <c r="D456" s="303"/>
      <c r="E456" s="293">
        <v>0</v>
      </c>
      <c r="F456" s="1152" t="s">
        <v>164</v>
      </c>
      <c r="G456" s="294" t="s">
        <v>12</v>
      </c>
      <c r="H456" s="295" t="s">
        <v>13</v>
      </c>
      <c r="I456" s="294" t="s">
        <v>14</v>
      </c>
      <c r="J456" s="294">
        <v>1234</v>
      </c>
      <c r="K456" s="1540">
        <v>0</v>
      </c>
      <c r="L456" s="294">
        <v>0</v>
      </c>
      <c r="M456" s="294">
        <v>0</v>
      </c>
      <c r="N456" s="294">
        <v>0</v>
      </c>
      <c r="O456" s="294">
        <v>0</v>
      </c>
      <c r="P456" s="294">
        <v>0</v>
      </c>
      <c r="Q456" s="294">
        <v>0</v>
      </c>
      <c r="R456" s="294">
        <v>0</v>
      </c>
      <c r="S456" s="294">
        <v>0</v>
      </c>
      <c r="T456" s="294">
        <v>0</v>
      </c>
      <c r="U456" s="294">
        <v>0</v>
      </c>
      <c r="V456" s="294">
        <v>0</v>
      </c>
      <c r="W456" s="294">
        <v>0</v>
      </c>
      <c r="X456" s="294">
        <v>0</v>
      </c>
      <c r="Y456" s="294">
        <v>0</v>
      </c>
      <c r="Z456" s="294">
        <v>0</v>
      </c>
      <c r="AA456" s="294">
        <v>0</v>
      </c>
      <c r="AB456" s="294">
        <v>0</v>
      </c>
      <c r="AC456" s="294">
        <v>0</v>
      </c>
      <c r="AD456" s="294">
        <v>0</v>
      </c>
      <c r="AE456" s="294">
        <v>0</v>
      </c>
      <c r="AF456" s="294">
        <v>0</v>
      </c>
      <c r="AG456" s="294">
        <v>0</v>
      </c>
      <c r="AH456" s="294">
        <v>0</v>
      </c>
      <c r="AI456" s="294">
        <v>0</v>
      </c>
    </row>
    <row r="457" spans="1:35" ht="66">
      <c r="A457" s="290"/>
      <c r="B457" s="299">
        <v>413.42333333333335</v>
      </c>
      <c r="C457" s="1342" t="s">
        <v>447</v>
      </c>
      <c r="D457" s="303"/>
      <c r="E457" s="293">
        <v>100</v>
      </c>
      <c r="F457" s="1152" t="s">
        <v>22</v>
      </c>
      <c r="G457" s="294" t="s">
        <v>12</v>
      </c>
      <c r="H457" s="295" t="s">
        <v>13</v>
      </c>
      <c r="I457" s="294" t="s">
        <v>14</v>
      </c>
      <c r="J457" s="294">
        <v>447</v>
      </c>
      <c r="K457" s="1540">
        <v>44700</v>
      </c>
      <c r="L457" s="294">
        <v>0</v>
      </c>
      <c r="M457" s="294">
        <v>0</v>
      </c>
      <c r="N457" s="294">
        <v>0</v>
      </c>
      <c r="O457" s="294">
        <v>0</v>
      </c>
      <c r="P457" s="294">
        <v>100</v>
      </c>
      <c r="Q457" s="294">
        <v>44700</v>
      </c>
      <c r="R457" s="294">
        <v>0</v>
      </c>
      <c r="S457" s="294">
        <v>0</v>
      </c>
      <c r="T457" s="294">
        <v>0</v>
      </c>
      <c r="U457" s="294">
        <v>0</v>
      </c>
      <c r="V457" s="294">
        <v>0</v>
      </c>
      <c r="W457" s="294">
        <v>0</v>
      </c>
      <c r="X457" s="294">
        <v>0</v>
      </c>
      <c r="Y457" s="294">
        <v>0</v>
      </c>
      <c r="Z457" s="294">
        <v>0</v>
      </c>
      <c r="AA457" s="294">
        <v>0</v>
      </c>
      <c r="AB457" s="294">
        <v>0</v>
      </c>
      <c r="AC457" s="294">
        <v>0</v>
      </c>
      <c r="AD457" s="294">
        <v>0</v>
      </c>
      <c r="AE457" s="294">
        <v>0</v>
      </c>
      <c r="AF457" s="294">
        <v>0</v>
      </c>
      <c r="AG457" s="294">
        <v>0</v>
      </c>
      <c r="AH457" s="294">
        <v>0</v>
      </c>
      <c r="AI457" s="294">
        <v>0</v>
      </c>
    </row>
    <row r="458" spans="1:35" ht="66">
      <c r="A458" s="290"/>
      <c r="B458" s="299">
        <v>149.70959999999999</v>
      </c>
      <c r="C458" s="1349" t="s">
        <v>448</v>
      </c>
      <c r="D458" s="303"/>
      <c r="E458" s="293">
        <v>0</v>
      </c>
      <c r="F458" s="1152" t="s">
        <v>11</v>
      </c>
      <c r="G458" s="294" t="s">
        <v>12</v>
      </c>
      <c r="H458" s="295" t="s">
        <v>13</v>
      </c>
      <c r="I458" s="294" t="s">
        <v>14</v>
      </c>
      <c r="J458" s="294">
        <v>162</v>
      </c>
      <c r="K458" s="1540">
        <v>0</v>
      </c>
      <c r="L458" s="294">
        <v>0</v>
      </c>
      <c r="M458" s="294">
        <v>0</v>
      </c>
      <c r="N458" s="294">
        <v>0</v>
      </c>
      <c r="O458" s="294">
        <v>0</v>
      </c>
      <c r="P458" s="294">
        <v>0</v>
      </c>
      <c r="Q458" s="294">
        <v>0</v>
      </c>
      <c r="R458" s="294">
        <v>0</v>
      </c>
      <c r="S458" s="294">
        <v>0</v>
      </c>
      <c r="T458" s="294">
        <v>0</v>
      </c>
      <c r="U458" s="294">
        <v>0</v>
      </c>
      <c r="V458" s="294">
        <v>0</v>
      </c>
      <c r="W458" s="294">
        <v>0</v>
      </c>
      <c r="X458" s="294">
        <v>0</v>
      </c>
      <c r="Y458" s="294">
        <v>0</v>
      </c>
      <c r="Z458" s="294">
        <v>0</v>
      </c>
      <c r="AA458" s="294">
        <v>0</v>
      </c>
      <c r="AB458" s="294">
        <v>0</v>
      </c>
      <c r="AC458" s="294">
        <v>0</v>
      </c>
      <c r="AD458" s="294">
        <v>0</v>
      </c>
      <c r="AE458" s="294">
        <v>0</v>
      </c>
      <c r="AF458" s="294">
        <v>0</v>
      </c>
      <c r="AG458" s="294">
        <v>0</v>
      </c>
      <c r="AH458" s="294">
        <v>0</v>
      </c>
      <c r="AI458" s="294">
        <v>0</v>
      </c>
    </row>
    <row r="459" spans="1:35" ht="66">
      <c r="A459" s="290"/>
      <c r="B459" s="299">
        <v>27.318249999999999</v>
      </c>
      <c r="C459" s="298" t="s">
        <v>76</v>
      </c>
      <c r="D459" s="303"/>
      <c r="E459" s="293">
        <v>120</v>
      </c>
      <c r="F459" s="1152" t="s">
        <v>103</v>
      </c>
      <c r="G459" s="294" t="s">
        <v>12</v>
      </c>
      <c r="H459" s="295" t="s">
        <v>13</v>
      </c>
      <c r="I459" s="294" t="s">
        <v>14</v>
      </c>
      <c r="J459" s="294">
        <v>30</v>
      </c>
      <c r="K459" s="1540">
        <v>3600</v>
      </c>
      <c r="L459" s="294">
        <v>0</v>
      </c>
      <c r="M459" s="294">
        <v>0</v>
      </c>
      <c r="N459" s="294">
        <v>0</v>
      </c>
      <c r="O459" s="294">
        <v>0</v>
      </c>
      <c r="P459" s="294">
        <v>120</v>
      </c>
      <c r="Q459" s="294">
        <v>3600</v>
      </c>
      <c r="R459" s="294">
        <v>0</v>
      </c>
      <c r="S459" s="294">
        <v>0</v>
      </c>
      <c r="T459" s="294">
        <v>0</v>
      </c>
      <c r="U459" s="294">
        <v>0</v>
      </c>
      <c r="V459" s="294">
        <v>0</v>
      </c>
      <c r="W459" s="294">
        <v>0</v>
      </c>
      <c r="X459" s="294">
        <v>0</v>
      </c>
      <c r="Y459" s="294">
        <v>0</v>
      </c>
      <c r="Z459" s="294">
        <v>0</v>
      </c>
      <c r="AA459" s="294">
        <v>0</v>
      </c>
      <c r="AB459" s="294">
        <v>0</v>
      </c>
      <c r="AC459" s="294">
        <v>0</v>
      </c>
      <c r="AD459" s="294">
        <v>0</v>
      </c>
      <c r="AE459" s="294">
        <v>0</v>
      </c>
      <c r="AF459" s="294">
        <v>0</v>
      </c>
      <c r="AG459" s="294">
        <v>0</v>
      </c>
      <c r="AH459" s="294">
        <v>0</v>
      </c>
      <c r="AI459" s="294">
        <v>0</v>
      </c>
    </row>
    <row r="460" spans="1:35" ht="66">
      <c r="A460" s="290"/>
      <c r="B460" s="299">
        <v>61.630999999999993</v>
      </c>
      <c r="C460" s="1342" t="s">
        <v>78</v>
      </c>
      <c r="D460" s="303"/>
      <c r="E460" s="293">
        <v>5</v>
      </c>
      <c r="F460" s="1152" t="s">
        <v>26</v>
      </c>
      <c r="G460" s="294" t="s">
        <v>12</v>
      </c>
      <c r="H460" s="295" t="s">
        <v>13</v>
      </c>
      <c r="I460" s="294" t="s">
        <v>14</v>
      </c>
      <c r="J460" s="294">
        <v>67</v>
      </c>
      <c r="K460" s="1540">
        <v>335</v>
      </c>
      <c r="L460" s="294">
        <v>0</v>
      </c>
      <c r="M460" s="294">
        <v>0</v>
      </c>
      <c r="N460" s="294">
        <v>0</v>
      </c>
      <c r="O460" s="294">
        <v>0</v>
      </c>
      <c r="P460" s="294">
        <v>5</v>
      </c>
      <c r="Q460" s="294">
        <v>335</v>
      </c>
      <c r="R460" s="294">
        <v>0</v>
      </c>
      <c r="S460" s="294">
        <v>0</v>
      </c>
      <c r="T460" s="294">
        <v>0</v>
      </c>
      <c r="U460" s="294">
        <v>0</v>
      </c>
      <c r="V460" s="294">
        <v>0</v>
      </c>
      <c r="W460" s="294">
        <v>0</v>
      </c>
      <c r="X460" s="294">
        <v>0</v>
      </c>
      <c r="Y460" s="294">
        <v>0</v>
      </c>
      <c r="Z460" s="294">
        <v>0</v>
      </c>
      <c r="AA460" s="294">
        <v>0</v>
      </c>
      <c r="AB460" s="294">
        <v>0</v>
      </c>
      <c r="AC460" s="294">
        <v>0</v>
      </c>
      <c r="AD460" s="294">
        <v>0</v>
      </c>
      <c r="AE460" s="294">
        <v>0</v>
      </c>
      <c r="AF460" s="294">
        <v>0</v>
      </c>
      <c r="AG460" s="294">
        <v>0</v>
      </c>
      <c r="AH460" s="294">
        <v>0</v>
      </c>
      <c r="AI460" s="294">
        <v>0</v>
      </c>
    </row>
    <row r="461" spans="1:35" ht="66">
      <c r="A461" s="290"/>
      <c r="B461" s="299">
        <v>24.800666666666665</v>
      </c>
      <c r="C461" s="1342" t="s">
        <v>449</v>
      </c>
      <c r="D461" s="303"/>
      <c r="E461" s="293">
        <v>0</v>
      </c>
      <c r="F461" s="1152" t="s">
        <v>11</v>
      </c>
      <c r="G461" s="294" t="s">
        <v>12</v>
      </c>
      <c r="H461" s="295" t="s">
        <v>13</v>
      </c>
      <c r="I461" s="294" t="s">
        <v>14</v>
      </c>
      <c r="J461" s="294">
        <v>27</v>
      </c>
      <c r="K461" s="1540">
        <v>0</v>
      </c>
      <c r="L461" s="294">
        <v>0</v>
      </c>
      <c r="M461" s="294">
        <v>0</v>
      </c>
      <c r="N461" s="294">
        <v>0</v>
      </c>
      <c r="O461" s="294">
        <v>0</v>
      </c>
      <c r="P461" s="294">
        <v>0</v>
      </c>
      <c r="Q461" s="294">
        <v>0</v>
      </c>
      <c r="R461" s="294">
        <v>0</v>
      </c>
      <c r="S461" s="294">
        <v>0</v>
      </c>
      <c r="T461" s="294">
        <v>0</v>
      </c>
      <c r="U461" s="294">
        <v>0</v>
      </c>
      <c r="V461" s="294">
        <v>0</v>
      </c>
      <c r="W461" s="294">
        <v>0</v>
      </c>
      <c r="X461" s="294">
        <v>0</v>
      </c>
      <c r="Y461" s="294">
        <v>0</v>
      </c>
      <c r="Z461" s="294">
        <v>0</v>
      </c>
      <c r="AA461" s="294">
        <v>0</v>
      </c>
      <c r="AB461" s="294">
        <v>0</v>
      </c>
      <c r="AC461" s="294">
        <v>0</v>
      </c>
      <c r="AD461" s="294">
        <v>0</v>
      </c>
      <c r="AE461" s="294">
        <v>0</v>
      </c>
      <c r="AF461" s="294">
        <v>0</v>
      </c>
      <c r="AG461" s="294">
        <v>0</v>
      </c>
      <c r="AH461" s="294">
        <v>0</v>
      </c>
      <c r="AI461" s="294">
        <v>0</v>
      </c>
    </row>
    <row r="462" spans="1:35" ht="66">
      <c r="A462" s="290"/>
      <c r="B462" s="299">
        <v>24.800666666666665</v>
      </c>
      <c r="C462" s="1342" t="s">
        <v>450</v>
      </c>
      <c r="D462" s="303"/>
      <c r="E462" s="293">
        <v>0</v>
      </c>
      <c r="F462" s="1152" t="s">
        <v>451</v>
      </c>
      <c r="G462" s="294" t="s">
        <v>12</v>
      </c>
      <c r="H462" s="295" t="s">
        <v>13</v>
      </c>
      <c r="I462" s="294" t="s">
        <v>14</v>
      </c>
      <c r="J462" s="294">
        <v>27</v>
      </c>
      <c r="K462" s="1540">
        <v>0</v>
      </c>
      <c r="L462" s="294">
        <v>0</v>
      </c>
      <c r="M462" s="294">
        <v>0</v>
      </c>
      <c r="N462" s="294">
        <v>0</v>
      </c>
      <c r="O462" s="294">
        <v>0</v>
      </c>
      <c r="P462" s="294">
        <v>0</v>
      </c>
      <c r="Q462" s="294">
        <v>0</v>
      </c>
      <c r="R462" s="294">
        <v>0</v>
      </c>
      <c r="S462" s="294">
        <v>0</v>
      </c>
      <c r="T462" s="294">
        <v>0</v>
      </c>
      <c r="U462" s="294">
        <v>0</v>
      </c>
      <c r="V462" s="294">
        <v>0</v>
      </c>
      <c r="W462" s="294">
        <v>0</v>
      </c>
      <c r="X462" s="294">
        <v>0</v>
      </c>
      <c r="Y462" s="294">
        <v>0</v>
      </c>
      <c r="Z462" s="294">
        <v>0</v>
      </c>
      <c r="AA462" s="294">
        <v>0</v>
      </c>
      <c r="AB462" s="294">
        <v>0</v>
      </c>
      <c r="AC462" s="294">
        <v>0</v>
      </c>
      <c r="AD462" s="294">
        <v>0</v>
      </c>
      <c r="AE462" s="294">
        <v>0</v>
      </c>
      <c r="AF462" s="294">
        <v>0</v>
      </c>
      <c r="AG462" s="294">
        <v>0</v>
      </c>
      <c r="AH462" s="294">
        <v>0</v>
      </c>
      <c r="AI462" s="294">
        <v>0</v>
      </c>
    </row>
    <row r="463" spans="1:35" ht="66">
      <c r="A463" s="290"/>
      <c r="B463" s="299">
        <v>208.79999999999998</v>
      </c>
      <c r="C463" s="1342" t="s">
        <v>4640</v>
      </c>
      <c r="D463" s="303"/>
      <c r="E463" s="293">
        <v>0</v>
      </c>
      <c r="F463" s="1152" t="s">
        <v>11</v>
      </c>
      <c r="G463" s="294" t="s">
        <v>12</v>
      </c>
      <c r="H463" s="295" t="s">
        <v>13</v>
      </c>
      <c r="I463" s="294" t="s">
        <v>14</v>
      </c>
      <c r="J463" s="294">
        <v>226</v>
      </c>
      <c r="K463" s="1540">
        <v>0</v>
      </c>
      <c r="L463" s="294">
        <v>0</v>
      </c>
      <c r="M463" s="294">
        <v>0</v>
      </c>
      <c r="N463" s="294">
        <v>0</v>
      </c>
      <c r="O463" s="294">
        <v>0</v>
      </c>
      <c r="P463" s="294">
        <v>0</v>
      </c>
      <c r="Q463" s="294">
        <v>0</v>
      </c>
      <c r="R463" s="294">
        <v>0</v>
      </c>
      <c r="S463" s="294">
        <v>0</v>
      </c>
      <c r="T463" s="294">
        <v>0</v>
      </c>
      <c r="U463" s="294">
        <v>0</v>
      </c>
      <c r="V463" s="294">
        <v>0</v>
      </c>
      <c r="W463" s="294">
        <v>0</v>
      </c>
      <c r="X463" s="294">
        <v>0</v>
      </c>
      <c r="Y463" s="294">
        <v>0</v>
      </c>
      <c r="Z463" s="294">
        <v>0</v>
      </c>
      <c r="AA463" s="294">
        <v>0</v>
      </c>
      <c r="AB463" s="294">
        <v>0</v>
      </c>
      <c r="AC463" s="294">
        <v>0</v>
      </c>
      <c r="AD463" s="294">
        <v>0</v>
      </c>
      <c r="AE463" s="294">
        <v>0</v>
      </c>
      <c r="AF463" s="294">
        <v>0</v>
      </c>
      <c r="AG463" s="294">
        <v>0</v>
      </c>
      <c r="AH463" s="294">
        <v>0</v>
      </c>
      <c r="AI463" s="294">
        <v>0</v>
      </c>
    </row>
    <row r="464" spans="1:35" ht="66">
      <c r="A464" s="290"/>
      <c r="B464" s="299">
        <v>85.445333333333338</v>
      </c>
      <c r="C464" s="1342" t="s">
        <v>452</v>
      </c>
      <c r="D464" s="303"/>
      <c r="E464" s="293">
        <v>0</v>
      </c>
      <c r="F464" s="1152" t="s">
        <v>11</v>
      </c>
      <c r="G464" s="294" t="s">
        <v>12</v>
      </c>
      <c r="H464" s="295" t="s">
        <v>13</v>
      </c>
      <c r="I464" s="294" t="s">
        <v>14</v>
      </c>
      <c r="J464" s="294">
        <v>93</v>
      </c>
      <c r="K464" s="1540">
        <v>0</v>
      </c>
      <c r="L464" s="294">
        <v>0</v>
      </c>
      <c r="M464" s="294">
        <v>0</v>
      </c>
      <c r="N464" s="294">
        <v>0</v>
      </c>
      <c r="O464" s="294">
        <v>0</v>
      </c>
      <c r="P464" s="294">
        <v>0</v>
      </c>
      <c r="Q464" s="294">
        <v>0</v>
      </c>
      <c r="R464" s="294">
        <v>0</v>
      </c>
      <c r="S464" s="294">
        <v>0</v>
      </c>
      <c r="T464" s="294">
        <v>0</v>
      </c>
      <c r="U464" s="294">
        <v>0</v>
      </c>
      <c r="V464" s="294">
        <v>0</v>
      </c>
      <c r="W464" s="294">
        <v>0</v>
      </c>
      <c r="X464" s="294">
        <v>0</v>
      </c>
      <c r="Y464" s="294">
        <v>0</v>
      </c>
      <c r="Z464" s="294">
        <v>0</v>
      </c>
      <c r="AA464" s="294">
        <v>0</v>
      </c>
      <c r="AB464" s="294">
        <v>0</v>
      </c>
      <c r="AC464" s="294">
        <v>0</v>
      </c>
      <c r="AD464" s="294">
        <v>0</v>
      </c>
      <c r="AE464" s="294">
        <v>0</v>
      </c>
      <c r="AF464" s="294">
        <v>0</v>
      </c>
      <c r="AG464" s="294">
        <v>0</v>
      </c>
      <c r="AH464" s="294">
        <v>0</v>
      </c>
      <c r="AI464" s="294">
        <v>0</v>
      </c>
    </row>
    <row r="465" spans="1:35" ht="66">
      <c r="A465" s="290"/>
      <c r="B465" s="299">
        <v>85.445333333333338</v>
      </c>
      <c r="C465" s="1342" t="s">
        <v>453</v>
      </c>
      <c r="D465" s="303"/>
      <c r="E465" s="293">
        <v>0</v>
      </c>
      <c r="F465" s="1152" t="s">
        <v>11</v>
      </c>
      <c r="G465" s="294" t="s">
        <v>12</v>
      </c>
      <c r="H465" s="295" t="s">
        <v>13</v>
      </c>
      <c r="I465" s="294" t="s">
        <v>14</v>
      </c>
      <c r="J465" s="294">
        <v>93</v>
      </c>
      <c r="K465" s="1540">
        <v>0</v>
      </c>
      <c r="L465" s="294">
        <v>0</v>
      </c>
      <c r="M465" s="294">
        <v>0</v>
      </c>
      <c r="N465" s="294">
        <v>0</v>
      </c>
      <c r="O465" s="294">
        <v>0</v>
      </c>
      <c r="P465" s="294">
        <v>0</v>
      </c>
      <c r="Q465" s="294">
        <v>0</v>
      </c>
      <c r="R465" s="294">
        <v>0</v>
      </c>
      <c r="S465" s="294">
        <v>0</v>
      </c>
      <c r="T465" s="294">
        <v>0</v>
      </c>
      <c r="U465" s="294">
        <v>0</v>
      </c>
      <c r="V465" s="294">
        <v>0</v>
      </c>
      <c r="W465" s="294">
        <v>0</v>
      </c>
      <c r="X465" s="294">
        <v>0</v>
      </c>
      <c r="Y465" s="294">
        <v>0</v>
      </c>
      <c r="Z465" s="294">
        <v>0</v>
      </c>
      <c r="AA465" s="294">
        <v>0</v>
      </c>
      <c r="AB465" s="294">
        <v>0</v>
      </c>
      <c r="AC465" s="294">
        <v>0</v>
      </c>
      <c r="AD465" s="294">
        <v>0</v>
      </c>
      <c r="AE465" s="294">
        <v>0</v>
      </c>
      <c r="AF465" s="294">
        <v>0</v>
      </c>
      <c r="AG465" s="294">
        <v>0</v>
      </c>
      <c r="AH465" s="294">
        <v>0</v>
      </c>
      <c r="AI465" s="294">
        <v>0</v>
      </c>
    </row>
    <row r="466" spans="1:35" ht="66">
      <c r="A466" s="290"/>
      <c r="B466" s="299">
        <v>530.12</v>
      </c>
      <c r="C466" s="1342" t="s">
        <v>454</v>
      </c>
      <c r="D466" s="303"/>
      <c r="E466" s="293">
        <v>1</v>
      </c>
      <c r="F466" s="1152" t="s">
        <v>22</v>
      </c>
      <c r="G466" s="294" t="s">
        <v>12</v>
      </c>
      <c r="H466" s="295" t="s">
        <v>13</v>
      </c>
      <c r="I466" s="294" t="s">
        <v>14</v>
      </c>
      <c r="J466" s="294">
        <v>573</v>
      </c>
      <c r="K466" s="1540">
        <v>573</v>
      </c>
      <c r="L466" s="294">
        <v>0</v>
      </c>
      <c r="M466" s="294">
        <v>0</v>
      </c>
      <c r="N466" s="294">
        <v>0</v>
      </c>
      <c r="O466" s="294">
        <v>0</v>
      </c>
      <c r="P466" s="294">
        <v>1</v>
      </c>
      <c r="Q466" s="294">
        <v>573</v>
      </c>
      <c r="R466" s="294">
        <v>0</v>
      </c>
      <c r="S466" s="294">
        <v>0</v>
      </c>
      <c r="T466" s="294">
        <v>0</v>
      </c>
      <c r="U466" s="294">
        <v>0</v>
      </c>
      <c r="V466" s="294">
        <v>0</v>
      </c>
      <c r="W466" s="294">
        <v>0</v>
      </c>
      <c r="X466" s="294">
        <v>0</v>
      </c>
      <c r="Y466" s="294">
        <v>0</v>
      </c>
      <c r="Z466" s="294">
        <v>0</v>
      </c>
      <c r="AA466" s="294">
        <v>0</v>
      </c>
      <c r="AB466" s="294">
        <v>0</v>
      </c>
      <c r="AC466" s="294">
        <v>0</v>
      </c>
      <c r="AD466" s="294">
        <v>0</v>
      </c>
      <c r="AE466" s="294">
        <v>0</v>
      </c>
      <c r="AF466" s="294">
        <v>0</v>
      </c>
      <c r="AG466" s="294">
        <v>0</v>
      </c>
      <c r="AH466" s="294">
        <v>0</v>
      </c>
      <c r="AI466" s="294">
        <v>0</v>
      </c>
    </row>
    <row r="467" spans="1:35" ht="66">
      <c r="A467" s="290"/>
      <c r="B467" s="299">
        <v>464</v>
      </c>
      <c r="C467" s="1344" t="s">
        <v>455</v>
      </c>
      <c r="D467" s="303"/>
      <c r="E467" s="293">
        <v>0</v>
      </c>
      <c r="F467" s="1152" t="s">
        <v>11</v>
      </c>
      <c r="G467" s="294" t="s">
        <v>12</v>
      </c>
      <c r="H467" s="295" t="s">
        <v>13</v>
      </c>
      <c r="I467" s="294" t="s">
        <v>14</v>
      </c>
      <c r="J467" s="294">
        <v>502</v>
      </c>
      <c r="K467" s="1540">
        <v>0</v>
      </c>
      <c r="L467" s="294">
        <v>0</v>
      </c>
      <c r="M467" s="294">
        <v>0</v>
      </c>
      <c r="N467" s="294">
        <v>0</v>
      </c>
      <c r="O467" s="294">
        <v>0</v>
      </c>
      <c r="P467" s="294">
        <v>0</v>
      </c>
      <c r="Q467" s="294">
        <v>0</v>
      </c>
      <c r="R467" s="294">
        <v>0</v>
      </c>
      <c r="S467" s="294">
        <v>0</v>
      </c>
      <c r="T467" s="294">
        <v>0</v>
      </c>
      <c r="U467" s="294">
        <v>0</v>
      </c>
      <c r="V467" s="294">
        <v>0</v>
      </c>
      <c r="W467" s="294">
        <v>0</v>
      </c>
      <c r="X467" s="294">
        <v>0</v>
      </c>
      <c r="Y467" s="294">
        <v>0</v>
      </c>
      <c r="Z467" s="294">
        <v>0</v>
      </c>
      <c r="AA467" s="294">
        <v>0</v>
      </c>
      <c r="AB467" s="294">
        <v>0</v>
      </c>
      <c r="AC467" s="294">
        <v>0</v>
      </c>
      <c r="AD467" s="294">
        <v>0</v>
      </c>
      <c r="AE467" s="294">
        <v>0</v>
      </c>
      <c r="AF467" s="294">
        <v>0</v>
      </c>
      <c r="AG467" s="294">
        <v>0</v>
      </c>
      <c r="AH467" s="294">
        <v>0</v>
      </c>
      <c r="AI467" s="294">
        <v>0</v>
      </c>
    </row>
    <row r="468" spans="1:35" ht="66">
      <c r="A468" s="290"/>
      <c r="B468" s="299">
        <v>2.5056666666666669</v>
      </c>
      <c r="C468" s="1342" t="s">
        <v>4641</v>
      </c>
      <c r="D468" s="303"/>
      <c r="E468" s="293">
        <v>0</v>
      </c>
      <c r="F468" s="1152" t="s">
        <v>11</v>
      </c>
      <c r="G468" s="294" t="s">
        <v>12</v>
      </c>
      <c r="H468" s="295" t="s">
        <v>13</v>
      </c>
      <c r="I468" s="294" t="s">
        <v>14</v>
      </c>
      <c r="J468" s="294">
        <v>3</v>
      </c>
      <c r="K468" s="1540">
        <v>0</v>
      </c>
      <c r="L468" s="294">
        <v>0</v>
      </c>
      <c r="M468" s="294">
        <v>0</v>
      </c>
      <c r="N468" s="294">
        <v>0</v>
      </c>
      <c r="O468" s="294">
        <v>0</v>
      </c>
      <c r="P468" s="294">
        <v>0</v>
      </c>
      <c r="Q468" s="294">
        <v>0</v>
      </c>
      <c r="R468" s="294">
        <v>0</v>
      </c>
      <c r="S468" s="294">
        <v>0</v>
      </c>
      <c r="T468" s="294">
        <v>0</v>
      </c>
      <c r="U468" s="294">
        <v>0</v>
      </c>
      <c r="V468" s="294">
        <v>0</v>
      </c>
      <c r="W468" s="294">
        <v>0</v>
      </c>
      <c r="X468" s="294">
        <v>0</v>
      </c>
      <c r="Y468" s="294">
        <v>0</v>
      </c>
      <c r="Z468" s="294">
        <v>0</v>
      </c>
      <c r="AA468" s="294">
        <v>0</v>
      </c>
      <c r="AB468" s="294">
        <v>0</v>
      </c>
      <c r="AC468" s="294">
        <v>0</v>
      </c>
      <c r="AD468" s="294">
        <v>0</v>
      </c>
      <c r="AE468" s="294">
        <v>0</v>
      </c>
      <c r="AF468" s="294">
        <v>0</v>
      </c>
      <c r="AG468" s="294">
        <v>0</v>
      </c>
      <c r="AH468" s="294">
        <v>0</v>
      </c>
      <c r="AI468" s="294">
        <v>0</v>
      </c>
    </row>
    <row r="469" spans="1:35" ht="66">
      <c r="A469" s="290"/>
      <c r="B469" s="299">
        <v>2.5056666666666669</v>
      </c>
      <c r="C469" s="1342" t="s">
        <v>4642</v>
      </c>
      <c r="D469" s="303"/>
      <c r="E469" s="293">
        <v>0</v>
      </c>
      <c r="F469" s="1152" t="s">
        <v>11</v>
      </c>
      <c r="G469" s="294" t="s">
        <v>12</v>
      </c>
      <c r="H469" s="295" t="s">
        <v>13</v>
      </c>
      <c r="I469" s="294" t="s">
        <v>14</v>
      </c>
      <c r="J469" s="294">
        <v>3</v>
      </c>
      <c r="K469" s="1540">
        <v>0</v>
      </c>
      <c r="L469" s="294">
        <v>0</v>
      </c>
      <c r="M469" s="294">
        <v>0</v>
      </c>
      <c r="N469" s="294">
        <v>0</v>
      </c>
      <c r="O469" s="294">
        <v>0</v>
      </c>
      <c r="P469" s="294">
        <v>0</v>
      </c>
      <c r="Q469" s="294">
        <v>0</v>
      </c>
      <c r="R469" s="294">
        <v>0</v>
      </c>
      <c r="S469" s="294">
        <v>0</v>
      </c>
      <c r="T469" s="294">
        <v>0</v>
      </c>
      <c r="U469" s="294">
        <v>0</v>
      </c>
      <c r="V469" s="294">
        <v>0</v>
      </c>
      <c r="W469" s="294">
        <v>0</v>
      </c>
      <c r="X469" s="294">
        <v>0</v>
      </c>
      <c r="Y469" s="294">
        <v>0</v>
      </c>
      <c r="Z469" s="294">
        <v>0</v>
      </c>
      <c r="AA469" s="294">
        <v>0</v>
      </c>
      <c r="AB469" s="294">
        <v>0</v>
      </c>
      <c r="AC469" s="294">
        <v>0</v>
      </c>
      <c r="AD469" s="294">
        <v>0</v>
      </c>
      <c r="AE469" s="294">
        <v>0</v>
      </c>
      <c r="AF469" s="294">
        <v>0</v>
      </c>
      <c r="AG469" s="294">
        <v>0</v>
      </c>
      <c r="AH469" s="294">
        <v>0</v>
      </c>
      <c r="AI469" s="294">
        <v>0</v>
      </c>
    </row>
    <row r="470" spans="1:35" ht="66">
      <c r="A470" s="290"/>
      <c r="B470" s="299">
        <v>2.5056666666666669</v>
      </c>
      <c r="C470" s="1342" t="s">
        <v>4643</v>
      </c>
      <c r="D470" s="303"/>
      <c r="E470" s="293">
        <v>0</v>
      </c>
      <c r="F470" s="1152" t="s">
        <v>11</v>
      </c>
      <c r="G470" s="294" t="s">
        <v>12</v>
      </c>
      <c r="H470" s="295" t="s">
        <v>13</v>
      </c>
      <c r="I470" s="294" t="s">
        <v>14</v>
      </c>
      <c r="J470" s="294">
        <v>3</v>
      </c>
      <c r="K470" s="1540">
        <v>0</v>
      </c>
      <c r="L470" s="294">
        <v>0</v>
      </c>
      <c r="M470" s="294">
        <v>0</v>
      </c>
      <c r="N470" s="294">
        <v>0</v>
      </c>
      <c r="O470" s="294">
        <v>0</v>
      </c>
      <c r="P470" s="294">
        <v>0</v>
      </c>
      <c r="Q470" s="294">
        <v>0</v>
      </c>
      <c r="R470" s="294">
        <v>0</v>
      </c>
      <c r="S470" s="294">
        <v>0</v>
      </c>
      <c r="T470" s="294">
        <v>0</v>
      </c>
      <c r="U470" s="294">
        <v>0</v>
      </c>
      <c r="V470" s="294">
        <v>0</v>
      </c>
      <c r="W470" s="294">
        <v>0</v>
      </c>
      <c r="X470" s="294">
        <v>0</v>
      </c>
      <c r="Y470" s="294">
        <v>0</v>
      </c>
      <c r="Z470" s="294">
        <v>0</v>
      </c>
      <c r="AA470" s="294">
        <v>0</v>
      </c>
      <c r="AB470" s="294">
        <v>0</v>
      </c>
      <c r="AC470" s="294">
        <v>0</v>
      </c>
      <c r="AD470" s="294">
        <v>0</v>
      </c>
      <c r="AE470" s="294">
        <v>0</v>
      </c>
      <c r="AF470" s="294">
        <v>0</v>
      </c>
      <c r="AG470" s="294">
        <v>0</v>
      </c>
      <c r="AH470" s="294">
        <v>0</v>
      </c>
      <c r="AI470" s="294">
        <v>0</v>
      </c>
    </row>
    <row r="471" spans="1:35" ht="66">
      <c r="A471" s="290"/>
      <c r="B471" s="299">
        <v>106.63</v>
      </c>
      <c r="C471" s="298" t="s">
        <v>456</v>
      </c>
      <c r="D471" s="292"/>
      <c r="E471" s="293">
        <v>3</v>
      </c>
      <c r="F471" s="1152" t="s">
        <v>103</v>
      </c>
      <c r="G471" s="294" t="s">
        <v>12</v>
      </c>
      <c r="H471" s="295" t="s">
        <v>13</v>
      </c>
      <c r="I471" s="294" t="s">
        <v>14</v>
      </c>
      <c r="J471" s="294">
        <v>116</v>
      </c>
      <c r="K471" s="1540">
        <v>348</v>
      </c>
      <c r="L471" s="294">
        <v>0</v>
      </c>
      <c r="M471" s="294">
        <v>0</v>
      </c>
      <c r="N471" s="294">
        <v>0</v>
      </c>
      <c r="O471" s="294">
        <v>0</v>
      </c>
      <c r="P471" s="294">
        <v>3</v>
      </c>
      <c r="Q471" s="294">
        <v>348</v>
      </c>
      <c r="R471" s="294">
        <v>0</v>
      </c>
      <c r="S471" s="294">
        <v>0</v>
      </c>
      <c r="T471" s="294">
        <v>0</v>
      </c>
      <c r="U471" s="294">
        <v>0</v>
      </c>
      <c r="V471" s="294">
        <v>0</v>
      </c>
      <c r="W471" s="294">
        <v>0</v>
      </c>
      <c r="X471" s="294">
        <v>0</v>
      </c>
      <c r="Y471" s="294">
        <v>0</v>
      </c>
      <c r="Z471" s="294">
        <v>0</v>
      </c>
      <c r="AA471" s="294">
        <v>0</v>
      </c>
      <c r="AB471" s="294">
        <v>0</v>
      </c>
      <c r="AC471" s="294">
        <v>0</v>
      </c>
      <c r="AD471" s="294">
        <v>0</v>
      </c>
      <c r="AE471" s="294">
        <v>0</v>
      </c>
      <c r="AF471" s="294">
        <v>0</v>
      </c>
      <c r="AG471" s="294">
        <v>0</v>
      </c>
      <c r="AH471" s="294">
        <v>0</v>
      </c>
      <c r="AI471" s="294">
        <v>0</v>
      </c>
    </row>
    <row r="472" spans="1:35" ht="66">
      <c r="A472" s="290"/>
      <c r="B472" s="299">
        <v>500.98</v>
      </c>
      <c r="C472" s="1344" t="s">
        <v>4644</v>
      </c>
      <c r="D472" s="292"/>
      <c r="E472" s="293">
        <v>0</v>
      </c>
      <c r="F472" s="292" t="s">
        <v>11</v>
      </c>
      <c r="G472" s="294" t="s">
        <v>12</v>
      </c>
      <c r="H472" s="295" t="s">
        <v>13</v>
      </c>
      <c r="I472" s="294" t="s">
        <v>14</v>
      </c>
      <c r="J472" s="294">
        <v>542</v>
      </c>
      <c r="K472" s="1540">
        <v>0</v>
      </c>
      <c r="L472" s="294">
        <v>0</v>
      </c>
      <c r="M472" s="294">
        <v>0</v>
      </c>
      <c r="N472" s="294">
        <v>0</v>
      </c>
      <c r="O472" s="294">
        <v>0</v>
      </c>
      <c r="P472" s="294">
        <v>0</v>
      </c>
      <c r="Q472" s="294">
        <v>0</v>
      </c>
      <c r="R472" s="294">
        <v>0</v>
      </c>
      <c r="S472" s="294">
        <v>0</v>
      </c>
      <c r="T472" s="294">
        <v>0</v>
      </c>
      <c r="U472" s="294">
        <v>0</v>
      </c>
      <c r="V472" s="294">
        <v>0</v>
      </c>
      <c r="W472" s="294">
        <v>0</v>
      </c>
      <c r="X472" s="294">
        <v>0</v>
      </c>
      <c r="Y472" s="294">
        <v>0</v>
      </c>
      <c r="Z472" s="294">
        <v>0</v>
      </c>
      <c r="AA472" s="294">
        <v>0</v>
      </c>
      <c r="AB472" s="294">
        <v>0</v>
      </c>
      <c r="AC472" s="294">
        <v>0</v>
      </c>
      <c r="AD472" s="294">
        <v>0</v>
      </c>
      <c r="AE472" s="294">
        <v>0</v>
      </c>
      <c r="AF472" s="294">
        <v>0</v>
      </c>
      <c r="AG472" s="294">
        <v>0</v>
      </c>
      <c r="AH472" s="294">
        <v>0</v>
      </c>
      <c r="AI472" s="294">
        <v>0</v>
      </c>
    </row>
    <row r="473" spans="1:35" ht="66">
      <c r="A473" s="290"/>
      <c r="B473" s="299">
        <v>501.12</v>
      </c>
      <c r="C473" s="1349" t="s">
        <v>457</v>
      </c>
      <c r="D473" s="292"/>
      <c r="E473" s="293">
        <v>0</v>
      </c>
      <c r="F473" s="292" t="s">
        <v>11</v>
      </c>
      <c r="G473" s="294" t="s">
        <v>12</v>
      </c>
      <c r="H473" s="295" t="s">
        <v>13</v>
      </c>
      <c r="I473" s="294" t="s">
        <v>14</v>
      </c>
      <c r="J473" s="294">
        <v>542</v>
      </c>
      <c r="K473" s="1540">
        <v>0</v>
      </c>
      <c r="L473" s="294">
        <v>0</v>
      </c>
      <c r="M473" s="294">
        <v>0</v>
      </c>
      <c r="N473" s="294">
        <v>0</v>
      </c>
      <c r="O473" s="294">
        <v>0</v>
      </c>
      <c r="P473" s="294">
        <v>0</v>
      </c>
      <c r="Q473" s="294">
        <v>0</v>
      </c>
      <c r="R473" s="294">
        <v>0</v>
      </c>
      <c r="S473" s="294">
        <v>0</v>
      </c>
      <c r="T473" s="294">
        <v>0</v>
      </c>
      <c r="U473" s="294">
        <v>0</v>
      </c>
      <c r="V473" s="294">
        <v>0</v>
      </c>
      <c r="W473" s="294">
        <v>0</v>
      </c>
      <c r="X473" s="294">
        <v>0</v>
      </c>
      <c r="Y473" s="294">
        <v>0</v>
      </c>
      <c r="Z473" s="294">
        <v>0</v>
      </c>
      <c r="AA473" s="294">
        <v>0</v>
      </c>
      <c r="AB473" s="294">
        <v>0</v>
      </c>
      <c r="AC473" s="294">
        <v>0</v>
      </c>
      <c r="AD473" s="294">
        <v>0</v>
      </c>
      <c r="AE473" s="294">
        <v>0</v>
      </c>
      <c r="AF473" s="294">
        <v>0</v>
      </c>
      <c r="AG473" s="294">
        <v>0</v>
      </c>
      <c r="AH473" s="294">
        <v>0</v>
      </c>
      <c r="AI473" s="294">
        <v>0</v>
      </c>
    </row>
    <row r="474" spans="1:35" ht="66">
      <c r="A474" s="290"/>
      <c r="B474" s="299">
        <v>205.32</v>
      </c>
      <c r="C474" s="1342" t="s">
        <v>4645</v>
      </c>
      <c r="D474" s="292"/>
      <c r="E474" s="293">
        <v>1</v>
      </c>
      <c r="F474" s="292" t="s">
        <v>22</v>
      </c>
      <c r="G474" s="294" t="s">
        <v>12</v>
      </c>
      <c r="H474" s="295" t="s">
        <v>13</v>
      </c>
      <c r="I474" s="294" t="s">
        <v>14</v>
      </c>
      <c r="J474" s="294">
        <v>222</v>
      </c>
      <c r="K474" s="1540">
        <v>222</v>
      </c>
      <c r="L474" s="294">
        <v>0</v>
      </c>
      <c r="M474" s="294">
        <v>0</v>
      </c>
      <c r="N474" s="294">
        <v>0</v>
      </c>
      <c r="O474" s="294">
        <v>0</v>
      </c>
      <c r="P474" s="294">
        <v>1</v>
      </c>
      <c r="Q474" s="294">
        <v>222</v>
      </c>
      <c r="R474" s="294">
        <v>0</v>
      </c>
      <c r="S474" s="294">
        <v>0</v>
      </c>
      <c r="T474" s="294">
        <v>0</v>
      </c>
      <c r="U474" s="294">
        <v>0</v>
      </c>
      <c r="V474" s="294">
        <v>0</v>
      </c>
      <c r="W474" s="294">
        <v>0</v>
      </c>
      <c r="X474" s="294">
        <v>0</v>
      </c>
      <c r="Y474" s="294">
        <v>0</v>
      </c>
      <c r="Z474" s="294">
        <v>0</v>
      </c>
      <c r="AA474" s="294">
        <v>0</v>
      </c>
      <c r="AB474" s="294">
        <v>0</v>
      </c>
      <c r="AC474" s="294">
        <v>0</v>
      </c>
      <c r="AD474" s="294">
        <v>0</v>
      </c>
      <c r="AE474" s="294">
        <v>0</v>
      </c>
      <c r="AF474" s="294">
        <v>0</v>
      </c>
      <c r="AG474" s="294">
        <v>0</v>
      </c>
      <c r="AH474" s="294">
        <v>0</v>
      </c>
      <c r="AI474" s="294">
        <v>0</v>
      </c>
    </row>
    <row r="475" spans="1:35" ht="66">
      <c r="A475" s="290"/>
      <c r="B475" s="299">
        <v>5.0808</v>
      </c>
      <c r="C475" s="1342" t="s">
        <v>4646</v>
      </c>
      <c r="D475" s="292"/>
      <c r="E475" s="293">
        <v>150</v>
      </c>
      <c r="F475" s="292" t="s">
        <v>11</v>
      </c>
      <c r="G475" s="294" t="s">
        <v>12</v>
      </c>
      <c r="H475" s="295" t="s">
        <v>13</v>
      </c>
      <c r="I475" s="294" t="s">
        <v>14</v>
      </c>
      <c r="J475" s="294">
        <v>6</v>
      </c>
      <c r="K475" s="1540">
        <v>900</v>
      </c>
      <c r="L475" s="294">
        <v>0</v>
      </c>
      <c r="M475" s="294">
        <v>0</v>
      </c>
      <c r="N475" s="294">
        <v>0</v>
      </c>
      <c r="O475" s="294">
        <v>0</v>
      </c>
      <c r="P475" s="294">
        <v>150</v>
      </c>
      <c r="Q475" s="294">
        <v>900</v>
      </c>
      <c r="R475" s="294">
        <v>0</v>
      </c>
      <c r="S475" s="294">
        <v>0</v>
      </c>
      <c r="T475" s="294">
        <v>0</v>
      </c>
      <c r="U475" s="294">
        <v>0</v>
      </c>
      <c r="V475" s="294">
        <v>0</v>
      </c>
      <c r="W475" s="294">
        <v>0</v>
      </c>
      <c r="X475" s="294">
        <v>0</v>
      </c>
      <c r="Y475" s="294">
        <v>0</v>
      </c>
      <c r="Z475" s="294">
        <v>0</v>
      </c>
      <c r="AA475" s="294">
        <v>0</v>
      </c>
      <c r="AB475" s="294">
        <v>0</v>
      </c>
      <c r="AC475" s="294">
        <v>0</v>
      </c>
      <c r="AD475" s="294">
        <v>0</v>
      </c>
      <c r="AE475" s="294">
        <v>0</v>
      </c>
      <c r="AF475" s="294">
        <v>0</v>
      </c>
      <c r="AG475" s="294">
        <v>0</v>
      </c>
      <c r="AH475" s="294">
        <v>0</v>
      </c>
      <c r="AI475" s="294">
        <v>0</v>
      </c>
    </row>
    <row r="476" spans="1:35" ht="66">
      <c r="A476" s="290"/>
      <c r="B476" s="299">
        <v>379.32</v>
      </c>
      <c r="C476" s="1342" t="s">
        <v>458</v>
      </c>
      <c r="D476" s="292"/>
      <c r="E476" s="293">
        <v>6</v>
      </c>
      <c r="F476" s="292" t="s">
        <v>22</v>
      </c>
      <c r="G476" s="294" t="s">
        <v>12</v>
      </c>
      <c r="H476" s="295" t="s">
        <v>13</v>
      </c>
      <c r="I476" s="294" t="s">
        <v>14</v>
      </c>
      <c r="J476" s="294">
        <v>410</v>
      </c>
      <c r="K476" s="1540">
        <v>2460</v>
      </c>
      <c r="L476" s="294">
        <v>0</v>
      </c>
      <c r="M476" s="294">
        <v>0</v>
      </c>
      <c r="N476" s="294">
        <v>0</v>
      </c>
      <c r="O476" s="294">
        <v>0</v>
      </c>
      <c r="P476" s="294">
        <v>6</v>
      </c>
      <c r="Q476" s="294">
        <v>2460</v>
      </c>
      <c r="R476" s="294">
        <v>0</v>
      </c>
      <c r="S476" s="294">
        <v>0</v>
      </c>
      <c r="T476" s="294">
        <v>0</v>
      </c>
      <c r="U476" s="294">
        <v>0</v>
      </c>
      <c r="V476" s="294">
        <v>0</v>
      </c>
      <c r="W476" s="294">
        <v>0</v>
      </c>
      <c r="X476" s="294">
        <v>0</v>
      </c>
      <c r="Y476" s="294">
        <v>0</v>
      </c>
      <c r="Z476" s="294">
        <v>0</v>
      </c>
      <c r="AA476" s="294">
        <v>0</v>
      </c>
      <c r="AB476" s="294">
        <v>0</v>
      </c>
      <c r="AC476" s="294">
        <v>0</v>
      </c>
      <c r="AD476" s="294">
        <v>0</v>
      </c>
      <c r="AE476" s="294">
        <v>0</v>
      </c>
      <c r="AF476" s="294">
        <v>0</v>
      </c>
      <c r="AG476" s="294">
        <v>0</v>
      </c>
      <c r="AH476" s="294">
        <v>0</v>
      </c>
      <c r="AI476" s="294">
        <v>0</v>
      </c>
    </row>
    <row r="477" spans="1:35" ht="66">
      <c r="A477" s="290"/>
      <c r="B477" s="299">
        <v>30.183</v>
      </c>
      <c r="C477" s="1342" t="s">
        <v>459</v>
      </c>
      <c r="D477" s="292"/>
      <c r="E477" s="293">
        <v>30</v>
      </c>
      <c r="F477" s="292" t="s">
        <v>11</v>
      </c>
      <c r="G477" s="294" t="s">
        <v>12</v>
      </c>
      <c r="H477" s="295" t="s">
        <v>13</v>
      </c>
      <c r="I477" s="294" t="s">
        <v>14</v>
      </c>
      <c r="J477" s="294">
        <v>33</v>
      </c>
      <c r="K477" s="1540">
        <v>990</v>
      </c>
      <c r="L477" s="294">
        <v>0</v>
      </c>
      <c r="M477" s="294">
        <v>0</v>
      </c>
      <c r="N477" s="294">
        <v>0</v>
      </c>
      <c r="O477" s="294">
        <v>0</v>
      </c>
      <c r="P477" s="294">
        <v>30</v>
      </c>
      <c r="Q477" s="294">
        <v>990</v>
      </c>
      <c r="R477" s="294">
        <v>0</v>
      </c>
      <c r="S477" s="294">
        <v>0</v>
      </c>
      <c r="T477" s="294">
        <v>0</v>
      </c>
      <c r="U477" s="294">
        <v>0</v>
      </c>
      <c r="V477" s="294">
        <v>0</v>
      </c>
      <c r="W477" s="294">
        <v>0</v>
      </c>
      <c r="X477" s="294">
        <v>0</v>
      </c>
      <c r="Y477" s="294">
        <v>0</v>
      </c>
      <c r="Z477" s="294">
        <v>0</v>
      </c>
      <c r="AA477" s="294">
        <v>0</v>
      </c>
      <c r="AB477" s="294">
        <v>0</v>
      </c>
      <c r="AC477" s="294">
        <v>0</v>
      </c>
      <c r="AD477" s="294">
        <v>0</v>
      </c>
      <c r="AE477" s="294">
        <v>0</v>
      </c>
      <c r="AF477" s="294">
        <v>0</v>
      </c>
      <c r="AG477" s="294">
        <v>0</v>
      </c>
      <c r="AH477" s="294">
        <v>0</v>
      </c>
      <c r="AI477" s="294">
        <v>0</v>
      </c>
    </row>
    <row r="478" spans="1:35" ht="66">
      <c r="A478" s="290"/>
      <c r="B478" s="299">
        <v>1.6008</v>
      </c>
      <c r="C478" s="1342" t="s">
        <v>460</v>
      </c>
      <c r="D478" s="292"/>
      <c r="E478" s="293">
        <v>0</v>
      </c>
      <c r="F478" s="292" t="s">
        <v>11</v>
      </c>
      <c r="G478" s="294" t="s">
        <v>12</v>
      </c>
      <c r="H478" s="295" t="s">
        <v>13</v>
      </c>
      <c r="I478" s="294" t="s">
        <v>14</v>
      </c>
      <c r="J478" s="294">
        <v>2</v>
      </c>
      <c r="K478" s="1540">
        <v>0</v>
      </c>
      <c r="L478" s="294">
        <v>0</v>
      </c>
      <c r="M478" s="294">
        <v>0</v>
      </c>
      <c r="N478" s="294">
        <v>0</v>
      </c>
      <c r="O478" s="294">
        <v>0</v>
      </c>
      <c r="P478" s="294">
        <v>0</v>
      </c>
      <c r="Q478" s="294">
        <v>0</v>
      </c>
      <c r="R478" s="294">
        <v>0</v>
      </c>
      <c r="S478" s="294">
        <v>0</v>
      </c>
      <c r="T478" s="294">
        <v>0</v>
      </c>
      <c r="U478" s="294">
        <v>0</v>
      </c>
      <c r="V478" s="294">
        <v>0</v>
      </c>
      <c r="W478" s="294">
        <v>0</v>
      </c>
      <c r="X478" s="294">
        <v>0</v>
      </c>
      <c r="Y478" s="294">
        <v>0</v>
      </c>
      <c r="Z478" s="294">
        <v>0</v>
      </c>
      <c r="AA478" s="294">
        <v>0</v>
      </c>
      <c r="AB478" s="294">
        <v>0</v>
      </c>
      <c r="AC478" s="294">
        <v>0</v>
      </c>
      <c r="AD478" s="294">
        <v>0</v>
      </c>
      <c r="AE478" s="294">
        <v>0</v>
      </c>
      <c r="AF478" s="294">
        <v>0</v>
      </c>
      <c r="AG478" s="294">
        <v>0</v>
      </c>
      <c r="AH478" s="294">
        <v>0</v>
      </c>
      <c r="AI478" s="294">
        <v>0</v>
      </c>
    </row>
    <row r="479" spans="1:35" ht="66">
      <c r="A479" s="290"/>
      <c r="B479" s="299">
        <v>1.879</v>
      </c>
      <c r="C479" s="1342" t="s">
        <v>461</v>
      </c>
      <c r="D479" s="292"/>
      <c r="E479" s="293">
        <v>500</v>
      </c>
      <c r="F479" s="292" t="s">
        <v>11</v>
      </c>
      <c r="G479" s="294" t="s">
        <v>12</v>
      </c>
      <c r="H479" s="295" t="s">
        <v>13</v>
      </c>
      <c r="I479" s="294" t="s">
        <v>14</v>
      </c>
      <c r="J479" s="294">
        <v>2</v>
      </c>
      <c r="K479" s="1540">
        <v>1000</v>
      </c>
      <c r="L479" s="294">
        <v>0</v>
      </c>
      <c r="M479" s="294">
        <v>0</v>
      </c>
      <c r="N479" s="294">
        <v>0</v>
      </c>
      <c r="O479" s="294">
        <v>0</v>
      </c>
      <c r="P479" s="294">
        <v>500</v>
      </c>
      <c r="Q479" s="294">
        <v>1000</v>
      </c>
      <c r="R479" s="294">
        <v>0</v>
      </c>
      <c r="S479" s="294">
        <v>0</v>
      </c>
      <c r="T479" s="294">
        <v>0</v>
      </c>
      <c r="U479" s="294">
        <v>0</v>
      </c>
      <c r="V479" s="294">
        <v>0</v>
      </c>
      <c r="W479" s="294">
        <v>0</v>
      </c>
      <c r="X479" s="294">
        <v>0</v>
      </c>
      <c r="Y479" s="294">
        <v>0</v>
      </c>
      <c r="Z479" s="294">
        <v>0</v>
      </c>
      <c r="AA479" s="294">
        <v>0</v>
      </c>
      <c r="AB479" s="294">
        <v>0</v>
      </c>
      <c r="AC479" s="294">
        <v>0</v>
      </c>
      <c r="AD479" s="294">
        <v>0</v>
      </c>
      <c r="AE479" s="294">
        <v>0</v>
      </c>
      <c r="AF479" s="294">
        <v>0</v>
      </c>
      <c r="AG479" s="294">
        <v>0</v>
      </c>
      <c r="AH479" s="294">
        <v>0</v>
      </c>
      <c r="AI479" s="294">
        <v>0</v>
      </c>
    </row>
    <row r="480" spans="1:35" ht="66">
      <c r="A480" s="290"/>
      <c r="B480" s="299">
        <v>1.879</v>
      </c>
      <c r="C480" s="1342" t="s">
        <v>462</v>
      </c>
      <c r="D480" s="292"/>
      <c r="E480" s="293">
        <v>500</v>
      </c>
      <c r="F480" s="292" t="s">
        <v>11</v>
      </c>
      <c r="G480" s="294" t="s">
        <v>12</v>
      </c>
      <c r="H480" s="295" t="s">
        <v>13</v>
      </c>
      <c r="I480" s="294" t="s">
        <v>14</v>
      </c>
      <c r="J480" s="294">
        <v>2</v>
      </c>
      <c r="K480" s="1540">
        <v>1000</v>
      </c>
      <c r="L480" s="294">
        <v>0</v>
      </c>
      <c r="M480" s="294">
        <v>0</v>
      </c>
      <c r="N480" s="294">
        <v>0</v>
      </c>
      <c r="O480" s="294">
        <v>0</v>
      </c>
      <c r="P480" s="294">
        <v>500</v>
      </c>
      <c r="Q480" s="294">
        <v>1000</v>
      </c>
      <c r="R480" s="294">
        <v>0</v>
      </c>
      <c r="S480" s="294">
        <v>0</v>
      </c>
      <c r="T480" s="294">
        <v>0</v>
      </c>
      <c r="U480" s="294">
        <v>0</v>
      </c>
      <c r="V480" s="294">
        <v>0</v>
      </c>
      <c r="W480" s="294">
        <v>0</v>
      </c>
      <c r="X480" s="294">
        <v>0</v>
      </c>
      <c r="Y480" s="294">
        <v>0</v>
      </c>
      <c r="Z480" s="294">
        <v>0</v>
      </c>
      <c r="AA480" s="294">
        <v>0</v>
      </c>
      <c r="AB480" s="294">
        <v>0</v>
      </c>
      <c r="AC480" s="294">
        <v>0</v>
      </c>
      <c r="AD480" s="294">
        <v>0</v>
      </c>
      <c r="AE480" s="294">
        <v>0</v>
      </c>
      <c r="AF480" s="294">
        <v>0</v>
      </c>
      <c r="AG480" s="294">
        <v>0</v>
      </c>
      <c r="AH480" s="294">
        <v>0</v>
      </c>
      <c r="AI480" s="294">
        <v>0</v>
      </c>
    </row>
    <row r="481" spans="1:35" ht="66">
      <c r="A481" s="290"/>
      <c r="B481" s="299">
        <v>1.879</v>
      </c>
      <c r="C481" s="1342" t="s">
        <v>463</v>
      </c>
      <c r="D481" s="292"/>
      <c r="E481" s="293">
        <v>500</v>
      </c>
      <c r="F481" s="292" t="s">
        <v>11</v>
      </c>
      <c r="G481" s="294" t="s">
        <v>12</v>
      </c>
      <c r="H481" s="295" t="s">
        <v>13</v>
      </c>
      <c r="I481" s="294" t="s">
        <v>14</v>
      </c>
      <c r="J481" s="294">
        <v>2</v>
      </c>
      <c r="K481" s="1540">
        <v>1000</v>
      </c>
      <c r="L481" s="294">
        <v>0</v>
      </c>
      <c r="M481" s="294">
        <v>0</v>
      </c>
      <c r="N481" s="294">
        <v>0</v>
      </c>
      <c r="O481" s="294">
        <v>0</v>
      </c>
      <c r="P481" s="294">
        <v>500</v>
      </c>
      <c r="Q481" s="294">
        <v>1000</v>
      </c>
      <c r="R481" s="294">
        <v>0</v>
      </c>
      <c r="S481" s="294">
        <v>0</v>
      </c>
      <c r="T481" s="294">
        <v>0</v>
      </c>
      <c r="U481" s="294">
        <v>0</v>
      </c>
      <c r="V481" s="294">
        <v>0</v>
      </c>
      <c r="W481" s="294">
        <v>0</v>
      </c>
      <c r="X481" s="294">
        <v>0</v>
      </c>
      <c r="Y481" s="294">
        <v>0</v>
      </c>
      <c r="Z481" s="294">
        <v>0</v>
      </c>
      <c r="AA481" s="294">
        <v>0</v>
      </c>
      <c r="AB481" s="294">
        <v>0</v>
      </c>
      <c r="AC481" s="294">
        <v>0</v>
      </c>
      <c r="AD481" s="294">
        <v>0</v>
      </c>
      <c r="AE481" s="294">
        <v>0</v>
      </c>
      <c r="AF481" s="294">
        <v>0</v>
      </c>
      <c r="AG481" s="294">
        <v>0</v>
      </c>
      <c r="AH481" s="294">
        <v>0</v>
      </c>
      <c r="AI481" s="294">
        <v>0</v>
      </c>
    </row>
    <row r="482" spans="1:35" ht="66">
      <c r="A482" s="290"/>
      <c r="B482" s="299">
        <v>1.879</v>
      </c>
      <c r="C482" s="1342" t="s">
        <v>464</v>
      </c>
      <c r="D482" s="292"/>
      <c r="E482" s="293">
        <v>500</v>
      </c>
      <c r="F482" s="292" t="s">
        <v>11</v>
      </c>
      <c r="G482" s="294" t="s">
        <v>12</v>
      </c>
      <c r="H482" s="295" t="s">
        <v>13</v>
      </c>
      <c r="I482" s="294" t="s">
        <v>14</v>
      </c>
      <c r="J482" s="294">
        <v>2</v>
      </c>
      <c r="K482" s="1540">
        <v>1000</v>
      </c>
      <c r="L482" s="294">
        <v>0</v>
      </c>
      <c r="M482" s="294">
        <v>0</v>
      </c>
      <c r="N482" s="294">
        <v>0</v>
      </c>
      <c r="O482" s="294">
        <v>0</v>
      </c>
      <c r="P482" s="294">
        <v>500</v>
      </c>
      <c r="Q482" s="294">
        <v>1000</v>
      </c>
      <c r="R482" s="294">
        <v>0</v>
      </c>
      <c r="S482" s="294">
        <v>0</v>
      </c>
      <c r="T482" s="294">
        <v>0</v>
      </c>
      <c r="U482" s="294">
        <v>0</v>
      </c>
      <c r="V482" s="294">
        <v>0</v>
      </c>
      <c r="W482" s="294">
        <v>0</v>
      </c>
      <c r="X482" s="294">
        <v>0</v>
      </c>
      <c r="Y482" s="294">
        <v>0</v>
      </c>
      <c r="Z482" s="294">
        <v>0</v>
      </c>
      <c r="AA482" s="294">
        <v>0</v>
      </c>
      <c r="AB482" s="294">
        <v>0</v>
      </c>
      <c r="AC482" s="294">
        <v>0</v>
      </c>
      <c r="AD482" s="294">
        <v>0</v>
      </c>
      <c r="AE482" s="294">
        <v>0</v>
      </c>
      <c r="AF482" s="294">
        <v>0</v>
      </c>
      <c r="AG482" s="294">
        <v>0</v>
      </c>
      <c r="AH482" s="294">
        <v>0</v>
      </c>
      <c r="AI482" s="294">
        <v>0</v>
      </c>
    </row>
    <row r="483" spans="1:35" ht="66">
      <c r="A483" s="290"/>
      <c r="B483" s="299">
        <v>1.879</v>
      </c>
      <c r="C483" s="1342" t="s">
        <v>465</v>
      </c>
      <c r="D483" s="292"/>
      <c r="E483" s="293">
        <v>500</v>
      </c>
      <c r="F483" s="292" t="s">
        <v>11</v>
      </c>
      <c r="G483" s="294" t="s">
        <v>12</v>
      </c>
      <c r="H483" s="295" t="s">
        <v>13</v>
      </c>
      <c r="I483" s="294" t="s">
        <v>14</v>
      </c>
      <c r="J483" s="294">
        <v>2</v>
      </c>
      <c r="K483" s="1540">
        <v>1000</v>
      </c>
      <c r="L483" s="294">
        <v>0</v>
      </c>
      <c r="M483" s="294">
        <v>0</v>
      </c>
      <c r="N483" s="294">
        <v>0</v>
      </c>
      <c r="O483" s="294">
        <v>0</v>
      </c>
      <c r="P483" s="294">
        <v>500</v>
      </c>
      <c r="Q483" s="294">
        <v>1000</v>
      </c>
      <c r="R483" s="294">
        <v>0</v>
      </c>
      <c r="S483" s="294">
        <v>0</v>
      </c>
      <c r="T483" s="294">
        <v>0</v>
      </c>
      <c r="U483" s="294">
        <v>0</v>
      </c>
      <c r="V483" s="294">
        <v>0</v>
      </c>
      <c r="W483" s="294">
        <v>0</v>
      </c>
      <c r="X483" s="294">
        <v>0</v>
      </c>
      <c r="Y483" s="294">
        <v>0</v>
      </c>
      <c r="Z483" s="294">
        <v>0</v>
      </c>
      <c r="AA483" s="294">
        <v>0</v>
      </c>
      <c r="AB483" s="294">
        <v>0</v>
      </c>
      <c r="AC483" s="294">
        <v>0</v>
      </c>
      <c r="AD483" s="294">
        <v>0</v>
      </c>
      <c r="AE483" s="294">
        <v>0</v>
      </c>
      <c r="AF483" s="294">
        <v>0</v>
      </c>
      <c r="AG483" s="294">
        <v>0</v>
      </c>
      <c r="AH483" s="294">
        <v>0</v>
      </c>
      <c r="AI483" s="294">
        <v>0</v>
      </c>
    </row>
    <row r="484" spans="1:35" ht="66">
      <c r="A484" s="290"/>
      <c r="B484" s="299">
        <v>1.879</v>
      </c>
      <c r="C484" s="1342" t="s">
        <v>466</v>
      </c>
      <c r="D484" s="292"/>
      <c r="E484" s="293">
        <v>500</v>
      </c>
      <c r="F484" s="292" t="s">
        <v>11</v>
      </c>
      <c r="G484" s="294" t="s">
        <v>12</v>
      </c>
      <c r="H484" s="295" t="s">
        <v>13</v>
      </c>
      <c r="I484" s="294" t="s">
        <v>14</v>
      </c>
      <c r="J484" s="294">
        <v>2</v>
      </c>
      <c r="K484" s="1540">
        <v>1000</v>
      </c>
      <c r="L484" s="294">
        <v>0</v>
      </c>
      <c r="M484" s="294">
        <v>0</v>
      </c>
      <c r="N484" s="294">
        <v>0</v>
      </c>
      <c r="O484" s="294">
        <v>0</v>
      </c>
      <c r="P484" s="294">
        <v>500</v>
      </c>
      <c r="Q484" s="294">
        <v>1000</v>
      </c>
      <c r="R484" s="294">
        <v>0</v>
      </c>
      <c r="S484" s="294">
        <v>0</v>
      </c>
      <c r="T484" s="294">
        <v>0</v>
      </c>
      <c r="U484" s="294">
        <v>0</v>
      </c>
      <c r="V484" s="294">
        <v>0</v>
      </c>
      <c r="W484" s="294">
        <v>0</v>
      </c>
      <c r="X484" s="294">
        <v>0</v>
      </c>
      <c r="Y484" s="294">
        <v>0</v>
      </c>
      <c r="Z484" s="294">
        <v>0</v>
      </c>
      <c r="AA484" s="294">
        <v>0</v>
      </c>
      <c r="AB484" s="294">
        <v>0</v>
      </c>
      <c r="AC484" s="294">
        <v>0</v>
      </c>
      <c r="AD484" s="294">
        <v>0</v>
      </c>
      <c r="AE484" s="294">
        <v>0</v>
      </c>
      <c r="AF484" s="294">
        <v>0</v>
      </c>
      <c r="AG484" s="294">
        <v>0</v>
      </c>
      <c r="AH484" s="294">
        <v>0</v>
      </c>
      <c r="AI484" s="294">
        <v>0</v>
      </c>
    </row>
    <row r="485" spans="1:35" ht="66">
      <c r="A485" s="290"/>
      <c r="B485" s="299">
        <v>237.59142857142859</v>
      </c>
      <c r="C485" s="1342" t="s">
        <v>179</v>
      </c>
      <c r="D485" s="292"/>
      <c r="E485" s="293">
        <v>0</v>
      </c>
      <c r="F485" s="292" t="s">
        <v>11</v>
      </c>
      <c r="G485" s="294" t="s">
        <v>12</v>
      </c>
      <c r="H485" s="295" t="s">
        <v>13</v>
      </c>
      <c r="I485" s="294" t="s">
        <v>14</v>
      </c>
      <c r="J485" s="294">
        <v>257</v>
      </c>
      <c r="K485" s="1540">
        <v>0</v>
      </c>
      <c r="L485" s="294">
        <v>0</v>
      </c>
      <c r="M485" s="294">
        <v>0</v>
      </c>
      <c r="N485" s="294">
        <v>0</v>
      </c>
      <c r="O485" s="294">
        <v>0</v>
      </c>
      <c r="P485" s="294">
        <v>0</v>
      </c>
      <c r="Q485" s="294">
        <v>0</v>
      </c>
      <c r="R485" s="294">
        <v>0</v>
      </c>
      <c r="S485" s="294">
        <v>0</v>
      </c>
      <c r="T485" s="294">
        <v>0</v>
      </c>
      <c r="U485" s="294">
        <v>0</v>
      </c>
      <c r="V485" s="294">
        <v>0</v>
      </c>
      <c r="W485" s="294">
        <v>0</v>
      </c>
      <c r="X485" s="294">
        <v>0</v>
      </c>
      <c r="Y485" s="294">
        <v>0</v>
      </c>
      <c r="Z485" s="294">
        <v>0</v>
      </c>
      <c r="AA485" s="294">
        <v>0</v>
      </c>
      <c r="AB485" s="294">
        <v>0</v>
      </c>
      <c r="AC485" s="294">
        <v>0</v>
      </c>
      <c r="AD485" s="294">
        <v>0</v>
      </c>
      <c r="AE485" s="294">
        <v>0</v>
      </c>
      <c r="AF485" s="294">
        <v>0</v>
      </c>
      <c r="AG485" s="294">
        <v>0</v>
      </c>
      <c r="AH485" s="294">
        <v>0</v>
      </c>
      <c r="AI485" s="294">
        <v>0</v>
      </c>
    </row>
    <row r="486" spans="1:35" ht="66">
      <c r="A486" s="290"/>
      <c r="B486" s="299">
        <v>7.5284999999999993</v>
      </c>
      <c r="C486" s="1342" t="s">
        <v>467</v>
      </c>
      <c r="D486" s="292"/>
      <c r="E486" s="293">
        <v>300</v>
      </c>
      <c r="F486" s="292" t="s">
        <v>11</v>
      </c>
      <c r="G486" s="294" t="s">
        <v>12</v>
      </c>
      <c r="H486" s="295" t="s">
        <v>13</v>
      </c>
      <c r="I486" s="294" t="s">
        <v>14</v>
      </c>
      <c r="J486" s="294">
        <v>9</v>
      </c>
      <c r="K486" s="1540">
        <v>2700</v>
      </c>
      <c r="L486" s="294">
        <v>0</v>
      </c>
      <c r="M486" s="294">
        <v>0</v>
      </c>
      <c r="N486" s="294">
        <v>0</v>
      </c>
      <c r="O486" s="294">
        <v>0</v>
      </c>
      <c r="P486" s="294">
        <v>300</v>
      </c>
      <c r="Q486" s="294">
        <v>2700</v>
      </c>
      <c r="R486" s="294">
        <v>0</v>
      </c>
      <c r="S486" s="294">
        <v>0</v>
      </c>
      <c r="T486" s="294">
        <v>0</v>
      </c>
      <c r="U486" s="294">
        <v>0</v>
      </c>
      <c r="V486" s="294">
        <v>0</v>
      </c>
      <c r="W486" s="294">
        <v>0</v>
      </c>
      <c r="X486" s="294">
        <v>0</v>
      </c>
      <c r="Y486" s="294">
        <v>0</v>
      </c>
      <c r="Z486" s="294">
        <v>0</v>
      </c>
      <c r="AA486" s="294">
        <v>0</v>
      </c>
      <c r="AB486" s="294">
        <v>0</v>
      </c>
      <c r="AC486" s="294">
        <v>0</v>
      </c>
      <c r="AD486" s="294">
        <v>0</v>
      </c>
      <c r="AE486" s="294">
        <v>0</v>
      </c>
      <c r="AF486" s="294">
        <v>0</v>
      </c>
      <c r="AG486" s="294">
        <v>0</v>
      </c>
      <c r="AH486" s="294">
        <v>0</v>
      </c>
      <c r="AI486" s="294">
        <v>0</v>
      </c>
    </row>
    <row r="487" spans="1:35" ht="66">
      <c r="A487" s="290"/>
      <c r="B487" s="299">
        <v>7.5284999999999993</v>
      </c>
      <c r="C487" s="1342" t="s">
        <v>468</v>
      </c>
      <c r="D487" s="292"/>
      <c r="E487" s="293">
        <v>300</v>
      </c>
      <c r="F487" s="292" t="s">
        <v>11</v>
      </c>
      <c r="G487" s="294" t="s">
        <v>12</v>
      </c>
      <c r="H487" s="295" t="s">
        <v>13</v>
      </c>
      <c r="I487" s="294" t="s">
        <v>14</v>
      </c>
      <c r="J487" s="294">
        <v>9</v>
      </c>
      <c r="K487" s="1540">
        <v>2700</v>
      </c>
      <c r="L487" s="294">
        <v>0</v>
      </c>
      <c r="M487" s="294">
        <v>0</v>
      </c>
      <c r="N487" s="294">
        <v>0</v>
      </c>
      <c r="O487" s="294">
        <v>0</v>
      </c>
      <c r="P487" s="294">
        <v>300</v>
      </c>
      <c r="Q487" s="294">
        <v>2700</v>
      </c>
      <c r="R487" s="294">
        <v>0</v>
      </c>
      <c r="S487" s="294">
        <v>0</v>
      </c>
      <c r="T487" s="294">
        <v>0</v>
      </c>
      <c r="U487" s="294">
        <v>0</v>
      </c>
      <c r="V487" s="294">
        <v>0</v>
      </c>
      <c r="W487" s="294">
        <v>0</v>
      </c>
      <c r="X487" s="294">
        <v>0</v>
      </c>
      <c r="Y487" s="294">
        <v>0</v>
      </c>
      <c r="Z487" s="294">
        <v>0</v>
      </c>
      <c r="AA487" s="294">
        <v>0</v>
      </c>
      <c r="AB487" s="294">
        <v>0</v>
      </c>
      <c r="AC487" s="294">
        <v>0</v>
      </c>
      <c r="AD487" s="294">
        <v>0</v>
      </c>
      <c r="AE487" s="294">
        <v>0</v>
      </c>
      <c r="AF487" s="294">
        <v>0</v>
      </c>
      <c r="AG487" s="294">
        <v>0</v>
      </c>
      <c r="AH487" s="294">
        <v>0</v>
      </c>
      <c r="AI487" s="294">
        <v>0</v>
      </c>
    </row>
    <row r="488" spans="1:35" ht="66">
      <c r="A488" s="290"/>
      <c r="B488" s="299">
        <v>7.5284999999999993</v>
      </c>
      <c r="C488" s="1342" t="s">
        <v>469</v>
      </c>
      <c r="D488" s="292"/>
      <c r="E488" s="293">
        <v>300</v>
      </c>
      <c r="F488" s="292" t="s">
        <v>11</v>
      </c>
      <c r="G488" s="294" t="s">
        <v>12</v>
      </c>
      <c r="H488" s="295" t="s">
        <v>13</v>
      </c>
      <c r="I488" s="294" t="s">
        <v>14</v>
      </c>
      <c r="J488" s="294">
        <v>9</v>
      </c>
      <c r="K488" s="1540">
        <v>2700</v>
      </c>
      <c r="L488" s="294">
        <v>0</v>
      </c>
      <c r="M488" s="294">
        <v>0</v>
      </c>
      <c r="N488" s="294">
        <v>0</v>
      </c>
      <c r="O488" s="294">
        <v>0</v>
      </c>
      <c r="P488" s="294">
        <v>300</v>
      </c>
      <c r="Q488" s="294">
        <v>2700</v>
      </c>
      <c r="R488" s="294">
        <v>0</v>
      </c>
      <c r="S488" s="294">
        <v>0</v>
      </c>
      <c r="T488" s="294">
        <v>0</v>
      </c>
      <c r="U488" s="294">
        <v>0</v>
      </c>
      <c r="V488" s="294">
        <v>0</v>
      </c>
      <c r="W488" s="294">
        <v>0</v>
      </c>
      <c r="X488" s="294">
        <v>0</v>
      </c>
      <c r="Y488" s="294">
        <v>0</v>
      </c>
      <c r="Z488" s="294">
        <v>0</v>
      </c>
      <c r="AA488" s="294">
        <v>0</v>
      </c>
      <c r="AB488" s="294">
        <v>0</v>
      </c>
      <c r="AC488" s="294">
        <v>0</v>
      </c>
      <c r="AD488" s="294">
        <v>0</v>
      </c>
      <c r="AE488" s="294">
        <v>0</v>
      </c>
      <c r="AF488" s="294">
        <v>0</v>
      </c>
      <c r="AG488" s="294">
        <v>0</v>
      </c>
      <c r="AH488" s="294">
        <v>0</v>
      </c>
      <c r="AI488" s="294">
        <v>0</v>
      </c>
    </row>
    <row r="489" spans="1:35" ht="66">
      <c r="A489" s="290"/>
      <c r="B489" s="299">
        <v>7.5284999999999993</v>
      </c>
      <c r="C489" s="1342" t="s">
        <v>470</v>
      </c>
      <c r="D489" s="292"/>
      <c r="E489" s="293">
        <v>300</v>
      </c>
      <c r="F489" s="292" t="s">
        <v>11</v>
      </c>
      <c r="G489" s="294" t="s">
        <v>12</v>
      </c>
      <c r="H489" s="295" t="s">
        <v>13</v>
      </c>
      <c r="I489" s="294" t="s">
        <v>14</v>
      </c>
      <c r="J489" s="294">
        <v>9</v>
      </c>
      <c r="K489" s="1540">
        <v>2700</v>
      </c>
      <c r="L489" s="294">
        <v>0</v>
      </c>
      <c r="M489" s="294">
        <v>0</v>
      </c>
      <c r="N489" s="294">
        <v>0</v>
      </c>
      <c r="O489" s="294">
        <v>0</v>
      </c>
      <c r="P489" s="294">
        <v>300</v>
      </c>
      <c r="Q489" s="294">
        <v>2700</v>
      </c>
      <c r="R489" s="294">
        <v>0</v>
      </c>
      <c r="S489" s="294">
        <v>0</v>
      </c>
      <c r="T489" s="294">
        <v>0</v>
      </c>
      <c r="U489" s="294">
        <v>0</v>
      </c>
      <c r="V489" s="294">
        <v>0</v>
      </c>
      <c r="W489" s="294">
        <v>0</v>
      </c>
      <c r="X489" s="294">
        <v>0</v>
      </c>
      <c r="Y489" s="294">
        <v>0</v>
      </c>
      <c r="Z489" s="294">
        <v>0</v>
      </c>
      <c r="AA489" s="294">
        <v>0</v>
      </c>
      <c r="AB489" s="294">
        <v>0</v>
      </c>
      <c r="AC489" s="294">
        <v>0</v>
      </c>
      <c r="AD489" s="294">
        <v>0</v>
      </c>
      <c r="AE489" s="294">
        <v>0</v>
      </c>
      <c r="AF489" s="294">
        <v>0</v>
      </c>
      <c r="AG489" s="294">
        <v>0</v>
      </c>
      <c r="AH489" s="294">
        <v>0</v>
      </c>
      <c r="AI489" s="294">
        <v>0</v>
      </c>
    </row>
    <row r="490" spans="1:35" ht="66">
      <c r="A490" s="290"/>
      <c r="B490" s="299">
        <v>7.5284999999999993</v>
      </c>
      <c r="C490" s="1342" t="s">
        <v>471</v>
      </c>
      <c r="D490" s="292"/>
      <c r="E490" s="293">
        <v>300</v>
      </c>
      <c r="F490" s="292" t="s">
        <v>11</v>
      </c>
      <c r="G490" s="294" t="s">
        <v>12</v>
      </c>
      <c r="H490" s="295" t="s">
        <v>13</v>
      </c>
      <c r="I490" s="294" t="s">
        <v>14</v>
      </c>
      <c r="J490" s="294">
        <v>9</v>
      </c>
      <c r="K490" s="1540">
        <v>2700</v>
      </c>
      <c r="L490" s="294">
        <v>0</v>
      </c>
      <c r="M490" s="294">
        <v>0</v>
      </c>
      <c r="N490" s="294">
        <v>0</v>
      </c>
      <c r="O490" s="294">
        <v>0</v>
      </c>
      <c r="P490" s="294">
        <v>300</v>
      </c>
      <c r="Q490" s="294">
        <v>2700</v>
      </c>
      <c r="R490" s="294">
        <v>0</v>
      </c>
      <c r="S490" s="294">
        <v>0</v>
      </c>
      <c r="T490" s="294">
        <v>0</v>
      </c>
      <c r="U490" s="294">
        <v>0</v>
      </c>
      <c r="V490" s="294">
        <v>0</v>
      </c>
      <c r="W490" s="294">
        <v>0</v>
      </c>
      <c r="X490" s="294">
        <v>0</v>
      </c>
      <c r="Y490" s="294">
        <v>0</v>
      </c>
      <c r="Z490" s="294">
        <v>0</v>
      </c>
      <c r="AA490" s="294">
        <v>0</v>
      </c>
      <c r="AB490" s="294">
        <v>0</v>
      </c>
      <c r="AC490" s="294">
        <v>0</v>
      </c>
      <c r="AD490" s="294">
        <v>0</v>
      </c>
      <c r="AE490" s="294">
        <v>0</v>
      </c>
      <c r="AF490" s="294">
        <v>0</v>
      </c>
      <c r="AG490" s="294">
        <v>0</v>
      </c>
      <c r="AH490" s="294">
        <v>0</v>
      </c>
      <c r="AI490" s="294">
        <v>0</v>
      </c>
    </row>
    <row r="491" spans="1:35" ht="66">
      <c r="A491" s="290"/>
      <c r="B491" s="299">
        <v>7.5284999999999993</v>
      </c>
      <c r="C491" s="1342" t="s">
        <v>472</v>
      </c>
      <c r="D491" s="292"/>
      <c r="E491" s="293">
        <v>300</v>
      </c>
      <c r="F491" s="292" t="s">
        <v>11</v>
      </c>
      <c r="G491" s="294" t="s">
        <v>12</v>
      </c>
      <c r="H491" s="295" t="s">
        <v>13</v>
      </c>
      <c r="I491" s="294" t="s">
        <v>14</v>
      </c>
      <c r="J491" s="294">
        <v>9</v>
      </c>
      <c r="K491" s="1540">
        <v>2700</v>
      </c>
      <c r="L491" s="294">
        <v>0</v>
      </c>
      <c r="M491" s="294">
        <v>0</v>
      </c>
      <c r="N491" s="294">
        <v>0</v>
      </c>
      <c r="O491" s="294">
        <v>0</v>
      </c>
      <c r="P491" s="294">
        <v>300</v>
      </c>
      <c r="Q491" s="294">
        <v>2700</v>
      </c>
      <c r="R491" s="294">
        <v>0</v>
      </c>
      <c r="S491" s="294">
        <v>0</v>
      </c>
      <c r="T491" s="294">
        <v>0</v>
      </c>
      <c r="U491" s="294">
        <v>0</v>
      </c>
      <c r="V491" s="294">
        <v>0</v>
      </c>
      <c r="W491" s="294">
        <v>0</v>
      </c>
      <c r="X491" s="294">
        <v>0</v>
      </c>
      <c r="Y491" s="294">
        <v>0</v>
      </c>
      <c r="Z491" s="294">
        <v>0</v>
      </c>
      <c r="AA491" s="294">
        <v>0</v>
      </c>
      <c r="AB491" s="294">
        <v>0</v>
      </c>
      <c r="AC491" s="294">
        <v>0</v>
      </c>
      <c r="AD491" s="294">
        <v>0</v>
      </c>
      <c r="AE491" s="294">
        <v>0</v>
      </c>
      <c r="AF491" s="294">
        <v>0</v>
      </c>
      <c r="AG491" s="294">
        <v>0</v>
      </c>
      <c r="AH491" s="294">
        <v>0</v>
      </c>
      <c r="AI491" s="294">
        <v>0</v>
      </c>
    </row>
    <row r="492" spans="1:35" ht="66">
      <c r="A492" s="290"/>
      <c r="B492" s="299">
        <v>4.6284999999999998</v>
      </c>
      <c r="C492" s="1342" t="s">
        <v>473</v>
      </c>
      <c r="D492" s="292"/>
      <c r="E492" s="293">
        <v>0</v>
      </c>
      <c r="F492" s="292" t="s">
        <v>11</v>
      </c>
      <c r="G492" s="294" t="s">
        <v>12</v>
      </c>
      <c r="H492" s="295" t="s">
        <v>13</v>
      </c>
      <c r="I492" s="294" t="s">
        <v>14</v>
      </c>
      <c r="J492" s="294">
        <v>4.99878</v>
      </c>
      <c r="K492" s="1540">
        <v>0</v>
      </c>
      <c r="L492" s="294">
        <v>0</v>
      </c>
      <c r="M492" s="294">
        <v>0</v>
      </c>
      <c r="N492" s="294">
        <v>0</v>
      </c>
      <c r="O492" s="294">
        <v>0</v>
      </c>
      <c r="P492" s="294">
        <v>0</v>
      </c>
      <c r="Q492" s="294">
        <v>0</v>
      </c>
      <c r="R492" s="294">
        <v>0</v>
      </c>
      <c r="S492" s="294">
        <v>0</v>
      </c>
      <c r="T492" s="294">
        <v>0</v>
      </c>
      <c r="U492" s="294">
        <v>0</v>
      </c>
      <c r="V492" s="294">
        <v>0</v>
      </c>
      <c r="W492" s="294">
        <v>0</v>
      </c>
      <c r="X492" s="294">
        <v>0</v>
      </c>
      <c r="Y492" s="294">
        <v>0</v>
      </c>
      <c r="Z492" s="294">
        <v>0</v>
      </c>
      <c r="AA492" s="294">
        <v>0</v>
      </c>
      <c r="AB492" s="294">
        <v>0</v>
      </c>
      <c r="AC492" s="294">
        <v>0</v>
      </c>
      <c r="AD492" s="294">
        <v>0</v>
      </c>
      <c r="AE492" s="294">
        <v>0</v>
      </c>
      <c r="AF492" s="294">
        <v>0</v>
      </c>
      <c r="AG492" s="294">
        <v>0</v>
      </c>
      <c r="AH492" s="294">
        <v>0</v>
      </c>
      <c r="AI492" s="294">
        <v>0</v>
      </c>
    </row>
    <row r="493" spans="1:35" ht="66">
      <c r="A493" s="290"/>
      <c r="B493" s="299">
        <v>4.6284999999999998</v>
      </c>
      <c r="C493" s="1342" t="s">
        <v>474</v>
      </c>
      <c r="D493" s="292"/>
      <c r="E493" s="293">
        <v>0</v>
      </c>
      <c r="F493" s="292" t="s">
        <v>11</v>
      </c>
      <c r="G493" s="294" t="s">
        <v>12</v>
      </c>
      <c r="H493" s="295" t="s">
        <v>13</v>
      </c>
      <c r="I493" s="294" t="s">
        <v>14</v>
      </c>
      <c r="J493" s="294">
        <v>4.99878</v>
      </c>
      <c r="K493" s="1540">
        <v>0</v>
      </c>
      <c r="L493" s="294">
        <v>0</v>
      </c>
      <c r="M493" s="294">
        <v>0</v>
      </c>
      <c r="N493" s="294">
        <v>0</v>
      </c>
      <c r="O493" s="294">
        <v>0</v>
      </c>
      <c r="P493" s="294">
        <v>0</v>
      </c>
      <c r="Q493" s="294">
        <v>0</v>
      </c>
      <c r="R493" s="294">
        <v>0</v>
      </c>
      <c r="S493" s="294">
        <v>0</v>
      </c>
      <c r="T493" s="294">
        <v>0</v>
      </c>
      <c r="U493" s="294">
        <v>0</v>
      </c>
      <c r="V493" s="294">
        <v>0</v>
      </c>
      <c r="W493" s="294">
        <v>0</v>
      </c>
      <c r="X493" s="294">
        <v>0</v>
      </c>
      <c r="Y493" s="294">
        <v>0</v>
      </c>
      <c r="Z493" s="294">
        <v>0</v>
      </c>
      <c r="AA493" s="294">
        <v>0</v>
      </c>
      <c r="AB493" s="294">
        <v>0</v>
      </c>
      <c r="AC493" s="294">
        <v>0</v>
      </c>
      <c r="AD493" s="294">
        <v>0</v>
      </c>
      <c r="AE493" s="294">
        <v>0</v>
      </c>
      <c r="AF493" s="294">
        <v>0</v>
      </c>
      <c r="AG493" s="294">
        <v>0</v>
      </c>
      <c r="AH493" s="294">
        <v>0</v>
      </c>
      <c r="AI493" s="294">
        <v>0</v>
      </c>
    </row>
    <row r="494" spans="1:35" ht="66">
      <c r="A494" s="290"/>
      <c r="B494" s="299">
        <v>4.6284999999999998</v>
      </c>
      <c r="C494" s="1342" t="s">
        <v>475</v>
      </c>
      <c r="D494" s="292"/>
      <c r="E494" s="293">
        <v>0</v>
      </c>
      <c r="F494" s="292" t="s">
        <v>11</v>
      </c>
      <c r="G494" s="294" t="s">
        <v>12</v>
      </c>
      <c r="H494" s="295" t="s">
        <v>13</v>
      </c>
      <c r="I494" s="294" t="s">
        <v>14</v>
      </c>
      <c r="J494" s="294">
        <v>4.99878</v>
      </c>
      <c r="K494" s="1540">
        <v>0</v>
      </c>
      <c r="L494" s="294">
        <v>0</v>
      </c>
      <c r="M494" s="294">
        <v>0</v>
      </c>
      <c r="N494" s="294">
        <v>0</v>
      </c>
      <c r="O494" s="294">
        <v>0</v>
      </c>
      <c r="P494" s="294">
        <v>0</v>
      </c>
      <c r="Q494" s="294">
        <v>0</v>
      </c>
      <c r="R494" s="294">
        <v>0</v>
      </c>
      <c r="S494" s="294">
        <v>0</v>
      </c>
      <c r="T494" s="294">
        <v>0</v>
      </c>
      <c r="U494" s="294">
        <v>0</v>
      </c>
      <c r="V494" s="294">
        <v>0</v>
      </c>
      <c r="W494" s="294">
        <v>0</v>
      </c>
      <c r="X494" s="294">
        <v>0</v>
      </c>
      <c r="Y494" s="294">
        <v>0</v>
      </c>
      <c r="Z494" s="294">
        <v>0</v>
      </c>
      <c r="AA494" s="294">
        <v>0</v>
      </c>
      <c r="AB494" s="294">
        <v>0</v>
      </c>
      <c r="AC494" s="294">
        <v>0</v>
      </c>
      <c r="AD494" s="294">
        <v>0</v>
      </c>
      <c r="AE494" s="294">
        <v>0</v>
      </c>
      <c r="AF494" s="294">
        <v>0</v>
      </c>
      <c r="AG494" s="294">
        <v>0</v>
      </c>
      <c r="AH494" s="294">
        <v>0</v>
      </c>
      <c r="AI494" s="294">
        <v>0</v>
      </c>
    </row>
    <row r="495" spans="1:35" ht="66">
      <c r="A495" s="290"/>
      <c r="B495" s="299">
        <v>4.6284999999999998</v>
      </c>
      <c r="C495" s="1342" t="s">
        <v>476</v>
      </c>
      <c r="D495" s="292"/>
      <c r="E495" s="293">
        <v>0</v>
      </c>
      <c r="F495" s="292" t="s">
        <v>11</v>
      </c>
      <c r="G495" s="294" t="s">
        <v>12</v>
      </c>
      <c r="H495" s="295" t="s">
        <v>13</v>
      </c>
      <c r="I495" s="294" t="s">
        <v>14</v>
      </c>
      <c r="J495" s="294">
        <v>4.99878</v>
      </c>
      <c r="K495" s="1540">
        <v>0</v>
      </c>
      <c r="L495" s="294">
        <v>0</v>
      </c>
      <c r="M495" s="294">
        <v>0</v>
      </c>
      <c r="N495" s="294">
        <v>0</v>
      </c>
      <c r="O495" s="294">
        <v>0</v>
      </c>
      <c r="P495" s="294">
        <v>0</v>
      </c>
      <c r="Q495" s="294">
        <v>0</v>
      </c>
      <c r="R495" s="294">
        <v>0</v>
      </c>
      <c r="S495" s="294">
        <v>0</v>
      </c>
      <c r="T495" s="294">
        <v>0</v>
      </c>
      <c r="U495" s="294">
        <v>0</v>
      </c>
      <c r="V495" s="294">
        <v>0</v>
      </c>
      <c r="W495" s="294">
        <v>0</v>
      </c>
      <c r="X495" s="294">
        <v>0</v>
      </c>
      <c r="Y495" s="294">
        <v>0</v>
      </c>
      <c r="Z495" s="294">
        <v>0</v>
      </c>
      <c r="AA495" s="294">
        <v>0</v>
      </c>
      <c r="AB495" s="294">
        <v>0</v>
      </c>
      <c r="AC495" s="294">
        <v>0</v>
      </c>
      <c r="AD495" s="294">
        <v>0</v>
      </c>
      <c r="AE495" s="294">
        <v>0</v>
      </c>
      <c r="AF495" s="294">
        <v>0</v>
      </c>
      <c r="AG495" s="294">
        <v>0</v>
      </c>
      <c r="AH495" s="294">
        <v>0</v>
      </c>
      <c r="AI495" s="294">
        <v>0</v>
      </c>
    </row>
    <row r="496" spans="1:35" ht="66">
      <c r="A496" s="290"/>
      <c r="B496" s="299">
        <v>4.6284999999999998</v>
      </c>
      <c r="C496" s="1342" t="s">
        <v>477</v>
      </c>
      <c r="D496" s="292"/>
      <c r="E496" s="293">
        <v>0</v>
      </c>
      <c r="F496" s="292" t="s">
        <v>11</v>
      </c>
      <c r="G496" s="294" t="s">
        <v>12</v>
      </c>
      <c r="H496" s="295" t="s">
        <v>13</v>
      </c>
      <c r="I496" s="294" t="s">
        <v>14</v>
      </c>
      <c r="J496" s="294">
        <v>4.99878</v>
      </c>
      <c r="K496" s="1540">
        <v>0</v>
      </c>
      <c r="L496" s="294">
        <v>0</v>
      </c>
      <c r="M496" s="294">
        <v>0</v>
      </c>
      <c r="N496" s="294">
        <v>0</v>
      </c>
      <c r="O496" s="294">
        <v>0</v>
      </c>
      <c r="P496" s="294">
        <v>0</v>
      </c>
      <c r="Q496" s="294">
        <v>0</v>
      </c>
      <c r="R496" s="294">
        <v>0</v>
      </c>
      <c r="S496" s="294">
        <v>0</v>
      </c>
      <c r="T496" s="294">
        <v>0</v>
      </c>
      <c r="U496" s="294">
        <v>0</v>
      </c>
      <c r="V496" s="294">
        <v>0</v>
      </c>
      <c r="W496" s="294">
        <v>0</v>
      </c>
      <c r="X496" s="294">
        <v>0</v>
      </c>
      <c r="Y496" s="294">
        <v>0</v>
      </c>
      <c r="Z496" s="294">
        <v>0</v>
      </c>
      <c r="AA496" s="294">
        <v>0</v>
      </c>
      <c r="AB496" s="294">
        <v>0</v>
      </c>
      <c r="AC496" s="294">
        <v>0</v>
      </c>
      <c r="AD496" s="294">
        <v>0</v>
      </c>
      <c r="AE496" s="294">
        <v>0</v>
      </c>
      <c r="AF496" s="294">
        <v>0</v>
      </c>
      <c r="AG496" s="294">
        <v>0</v>
      </c>
      <c r="AH496" s="294">
        <v>0</v>
      </c>
      <c r="AI496" s="294">
        <v>0</v>
      </c>
    </row>
    <row r="497" spans="1:35" ht="66">
      <c r="A497" s="290"/>
      <c r="B497" s="299">
        <v>4.6284999999999998</v>
      </c>
      <c r="C497" s="1342" t="s">
        <v>478</v>
      </c>
      <c r="D497" s="303"/>
      <c r="E497" s="293">
        <v>0</v>
      </c>
      <c r="F497" s="292" t="s">
        <v>11</v>
      </c>
      <c r="G497" s="294" t="s">
        <v>12</v>
      </c>
      <c r="H497" s="295" t="s">
        <v>13</v>
      </c>
      <c r="I497" s="294" t="s">
        <v>14</v>
      </c>
      <c r="J497" s="294">
        <v>4.99878</v>
      </c>
      <c r="K497" s="1540">
        <v>0</v>
      </c>
      <c r="L497" s="294">
        <v>0</v>
      </c>
      <c r="M497" s="294">
        <v>0</v>
      </c>
      <c r="N497" s="294">
        <v>0</v>
      </c>
      <c r="O497" s="294">
        <v>0</v>
      </c>
      <c r="P497" s="294">
        <v>0</v>
      </c>
      <c r="Q497" s="294">
        <v>0</v>
      </c>
      <c r="R497" s="294">
        <v>0</v>
      </c>
      <c r="S497" s="294">
        <v>0</v>
      </c>
      <c r="T497" s="294">
        <v>0</v>
      </c>
      <c r="U497" s="294">
        <v>0</v>
      </c>
      <c r="V497" s="294">
        <v>0</v>
      </c>
      <c r="W497" s="294">
        <v>0</v>
      </c>
      <c r="X497" s="294">
        <v>0</v>
      </c>
      <c r="Y497" s="294">
        <v>0</v>
      </c>
      <c r="Z497" s="294">
        <v>0</v>
      </c>
      <c r="AA497" s="294">
        <v>0</v>
      </c>
      <c r="AB497" s="294">
        <v>0</v>
      </c>
      <c r="AC497" s="294">
        <v>0</v>
      </c>
      <c r="AD497" s="294">
        <v>0</v>
      </c>
      <c r="AE497" s="294">
        <v>0</v>
      </c>
      <c r="AF497" s="294">
        <v>0</v>
      </c>
      <c r="AG497" s="294">
        <v>0</v>
      </c>
      <c r="AH497" s="294">
        <v>0</v>
      </c>
      <c r="AI497" s="294">
        <v>0</v>
      </c>
    </row>
    <row r="498" spans="1:35" ht="66">
      <c r="A498" s="290"/>
      <c r="B498" s="299">
        <v>28.570666666666668</v>
      </c>
      <c r="C498" s="1342" t="s">
        <v>479</v>
      </c>
      <c r="D498" s="303"/>
      <c r="E498" s="293">
        <v>30</v>
      </c>
      <c r="F498" s="292" t="s">
        <v>11</v>
      </c>
      <c r="G498" s="294" t="s">
        <v>12</v>
      </c>
      <c r="H498" s="295" t="s">
        <v>13</v>
      </c>
      <c r="I498" s="294" t="s">
        <v>14</v>
      </c>
      <c r="J498" s="294">
        <v>31</v>
      </c>
      <c r="K498" s="1540">
        <v>930</v>
      </c>
      <c r="L498" s="294">
        <v>0</v>
      </c>
      <c r="M498" s="294">
        <v>0</v>
      </c>
      <c r="N498" s="294">
        <v>0</v>
      </c>
      <c r="O498" s="294">
        <v>0</v>
      </c>
      <c r="P498" s="294">
        <v>30</v>
      </c>
      <c r="Q498" s="294">
        <v>930</v>
      </c>
      <c r="R498" s="294">
        <v>0</v>
      </c>
      <c r="S498" s="294">
        <v>0</v>
      </c>
      <c r="T498" s="294">
        <v>0</v>
      </c>
      <c r="U498" s="294">
        <v>0</v>
      </c>
      <c r="V498" s="294">
        <v>0</v>
      </c>
      <c r="W498" s="294">
        <v>0</v>
      </c>
      <c r="X498" s="294">
        <v>0</v>
      </c>
      <c r="Y498" s="294">
        <v>0</v>
      </c>
      <c r="Z498" s="294">
        <v>0</v>
      </c>
      <c r="AA498" s="294">
        <v>0</v>
      </c>
      <c r="AB498" s="294">
        <v>0</v>
      </c>
      <c r="AC498" s="294">
        <v>0</v>
      </c>
      <c r="AD498" s="294">
        <v>0</v>
      </c>
      <c r="AE498" s="294">
        <v>0</v>
      </c>
      <c r="AF498" s="294">
        <v>0</v>
      </c>
      <c r="AG498" s="294">
        <v>0</v>
      </c>
      <c r="AH498" s="294">
        <v>0</v>
      </c>
      <c r="AI498" s="294">
        <v>0</v>
      </c>
    </row>
    <row r="499" spans="1:35" ht="66">
      <c r="A499" s="290"/>
      <c r="B499" s="299">
        <v>106.34875</v>
      </c>
      <c r="C499" s="298" t="s">
        <v>480</v>
      </c>
      <c r="D499" s="303"/>
      <c r="E499" s="293">
        <v>15</v>
      </c>
      <c r="F499" s="292" t="s">
        <v>260</v>
      </c>
      <c r="G499" s="294" t="s">
        <v>12</v>
      </c>
      <c r="H499" s="295" t="s">
        <v>13</v>
      </c>
      <c r="I499" s="294" t="s">
        <v>14</v>
      </c>
      <c r="J499" s="294">
        <v>115</v>
      </c>
      <c r="K499" s="1540">
        <v>1725</v>
      </c>
      <c r="L499" s="294">
        <v>0</v>
      </c>
      <c r="M499" s="294">
        <v>0</v>
      </c>
      <c r="N499" s="294">
        <v>0</v>
      </c>
      <c r="O499" s="294">
        <v>0</v>
      </c>
      <c r="P499" s="294">
        <v>15</v>
      </c>
      <c r="Q499" s="294">
        <v>1725</v>
      </c>
      <c r="R499" s="294">
        <v>0</v>
      </c>
      <c r="S499" s="294">
        <v>0</v>
      </c>
      <c r="T499" s="294">
        <v>0</v>
      </c>
      <c r="U499" s="294">
        <v>0</v>
      </c>
      <c r="V499" s="294">
        <v>0</v>
      </c>
      <c r="W499" s="294">
        <v>0</v>
      </c>
      <c r="X499" s="294">
        <v>0</v>
      </c>
      <c r="Y499" s="294">
        <v>0</v>
      </c>
      <c r="Z499" s="294">
        <v>0</v>
      </c>
      <c r="AA499" s="294">
        <v>0</v>
      </c>
      <c r="AB499" s="294">
        <v>0</v>
      </c>
      <c r="AC499" s="294">
        <v>0</v>
      </c>
      <c r="AD499" s="294">
        <v>0</v>
      </c>
      <c r="AE499" s="294">
        <v>0</v>
      </c>
      <c r="AF499" s="294">
        <v>0</v>
      </c>
      <c r="AG499" s="294">
        <v>0</v>
      </c>
      <c r="AH499" s="294">
        <v>0</v>
      </c>
      <c r="AI499" s="294">
        <v>0</v>
      </c>
    </row>
    <row r="500" spans="1:35" ht="66">
      <c r="A500" s="290"/>
      <c r="B500" s="299">
        <v>241.28</v>
      </c>
      <c r="C500" s="1342" t="s">
        <v>4647</v>
      </c>
      <c r="D500" s="303"/>
      <c r="E500" s="293">
        <v>2</v>
      </c>
      <c r="F500" s="292" t="s">
        <v>22</v>
      </c>
      <c r="G500" s="294" t="s">
        <v>12</v>
      </c>
      <c r="H500" s="295" t="s">
        <v>13</v>
      </c>
      <c r="I500" s="294" t="s">
        <v>14</v>
      </c>
      <c r="J500" s="294">
        <v>261</v>
      </c>
      <c r="K500" s="1540">
        <v>522</v>
      </c>
      <c r="L500" s="294">
        <v>0</v>
      </c>
      <c r="M500" s="294">
        <v>0</v>
      </c>
      <c r="N500" s="294">
        <v>0</v>
      </c>
      <c r="O500" s="294">
        <v>0</v>
      </c>
      <c r="P500" s="294">
        <v>2</v>
      </c>
      <c r="Q500" s="294">
        <v>522</v>
      </c>
      <c r="R500" s="294">
        <v>0</v>
      </c>
      <c r="S500" s="294">
        <v>0</v>
      </c>
      <c r="T500" s="294">
        <v>0</v>
      </c>
      <c r="U500" s="294">
        <v>0</v>
      </c>
      <c r="V500" s="294">
        <v>0</v>
      </c>
      <c r="W500" s="294">
        <v>0</v>
      </c>
      <c r="X500" s="294">
        <v>0</v>
      </c>
      <c r="Y500" s="294">
        <v>0</v>
      </c>
      <c r="Z500" s="294">
        <v>0</v>
      </c>
      <c r="AA500" s="294">
        <v>0</v>
      </c>
      <c r="AB500" s="294">
        <v>0</v>
      </c>
      <c r="AC500" s="294">
        <v>0</v>
      </c>
      <c r="AD500" s="294">
        <v>0</v>
      </c>
      <c r="AE500" s="294">
        <v>0</v>
      </c>
      <c r="AF500" s="294">
        <v>0</v>
      </c>
      <c r="AG500" s="294">
        <v>0</v>
      </c>
      <c r="AH500" s="294">
        <v>0</v>
      </c>
      <c r="AI500" s="294">
        <v>0</v>
      </c>
    </row>
    <row r="501" spans="1:35" ht="66">
      <c r="A501" s="290"/>
      <c r="B501" s="299">
        <v>55.123333333333335</v>
      </c>
      <c r="C501" s="1342" t="s">
        <v>481</v>
      </c>
      <c r="D501" s="303"/>
      <c r="E501" s="293">
        <v>1</v>
      </c>
      <c r="F501" s="292" t="s">
        <v>11</v>
      </c>
      <c r="G501" s="294" t="s">
        <v>12</v>
      </c>
      <c r="H501" s="295" t="s">
        <v>13</v>
      </c>
      <c r="I501" s="294" t="s">
        <v>14</v>
      </c>
      <c r="J501" s="294">
        <v>60</v>
      </c>
      <c r="K501" s="1540">
        <v>60</v>
      </c>
      <c r="L501" s="294">
        <v>0</v>
      </c>
      <c r="M501" s="294">
        <v>0</v>
      </c>
      <c r="N501" s="294">
        <v>0</v>
      </c>
      <c r="O501" s="294">
        <v>0</v>
      </c>
      <c r="P501" s="294">
        <v>0</v>
      </c>
      <c r="Q501" s="294">
        <v>0</v>
      </c>
      <c r="R501" s="294">
        <v>1</v>
      </c>
      <c r="S501" s="294">
        <v>60</v>
      </c>
      <c r="T501" s="294">
        <v>0</v>
      </c>
      <c r="U501" s="294">
        <v>0</v>
      </c>
      <c r="V501" s="294">
        <v>0</v>
      </c>
      <c r="W501" s="294">
        <v>0</v>
      </c>
      <c r="X501" s="294">
        <v>0</v>
      </c>
      <c r="Y501" s="294">
        <v>0</v>
      </c>
      <c r="Z501" s="294">
        <v>0</v>
      </c>
      <c r="AA501" s="294">
        <v>0</v>
      </c>
      <c r="AB501" s="294">
        <v>0</v>
      </c>
      <c r="AC501" s="294">
        <v>0</v>
      </c>
      <c r="AD501" s="294">
        <v>0</v>
      </c>
      <c r="AE501" s="294">
        <v>0</v>
      </c>
      <c r="AF501" s="294">
        <v>0</v>
      </c>
      <c r="AG501" s="294">
        <v>0</v>
      </c>
      <c r="AH501" s="294">
        <v>0</v>
      </c>
      <c r="AI501" s="294">
        <v>0</v>
      </c>
    </row>
    <row r="502" spans="1:35" ht="66">
      <c r="A502" s="290"/>
      <c r="B502" s="299">
        <v>89.575000000000003</v>
      </c>
      <c r="C502" s="298" t="s">
        <v>482</v>
      </c>
      <c r="D502" s="303"/>
      <c r="E502" s="293">
        <v>16</v>
      </c>
      <c r="F502" s="292" t="s">
        <v>22</v>
      </c>
      <c r="G502" s="294" t="s">
        <v>12</v>
      </c>
      <c r="H502" s="295" t="s">
        <v>13</v>
      </c>
      <c r="I502" s="294" t="s">
        <v>14</v>
      </c>
      <c r="J502" s="294">
        <v>97</v>
      </c>
      <c r="K502" s="1540">
        <v>1552</v>
      </c>
      <c r="L502" s="294">
        <v>0</v>
      </c>
      <c r="M502" s="294">
        <v>0</v>
      </c>
      <c r="N502" s="294">
        <v>0</v>
      </c>
      <c r="O502" s="294">
        <v>0</v>
      </c>
      <c r="P502" s="294">
        <v>15</v>
      </c>
      <c r="Q502" s="294">
        <v>1455</v>
      </c>
      <c r="R502" s="294">
        <v>1</v>
      </c>
      <c r="S502" s="294">
        <v>97</v>
      </c>
      <c r="T502" s="294">
        <v>0</v>
      </c>
      <c r="U502" s="294">
        <v>0</v>
      </c>
      <c r="V502" s="294">
        <v>0</v>
      </c>
      <c r="W502" s="294">
        <v>0</v>
      </c>
      <c r="X502" s="294">
        <v>0</v>
      </c>
      <c r="Y502" s="294">
        <v>0</v>
      </c>
      <c r="Z502" s="294">
        <v>0</v>
      </c>
      <c r="AA502" s="294">
        <v>0</v>
      </c>
      <c r="AB502" s="294">
        <v>0</v>
      </c>
      <c r="AC502" s="294">
        <v>0</v>
      </c>
      <c r="AD502" s="294">
        <v>0</v>
      </c>
      <c r="AE502" s="294">
        <v>0</v>
      </c>
      <c r="AF502" s="294">
        <v>0</v>
      </c>
      <c r="AG502" s="294">
        <v>0</v>
      </c>
      <c r="AH502" s="294">
        <v>0</v>
      </c>
      <c r="AI502" s="294">
        <v>0</v>
      </c>
    </row>
    <row r="503" spans="1:35" ht="66">
      <c r="A503" s="290"/>
      <c r="B503" s="299">
        <v>87.695999999999998</v>
      </c>
      <c r="C503" s="1342" t="s">
        <v>483</v>
      </c>
      <c r="D503" s="303"/>
      <c r="E503" s="293">
        <v>1</v>
      </c>
      <c r="F503" s="292" t="s">
        <v>11</v>
      </c>
      <c r="G503" s="294" t="s">
        <v>12</v>
      </c>
      <c r="H503" s="295" t="s">
        <v>13</v>
      </c>
      <c r="I503" s="294" t="s">
        <v>14</v>
      </c>
      <c r="J503" s="294">
        <v>95</v>
      </c>
      <c r="K503" s="1540">
        <v>95</v>
      </c>
      <c r="L503" s="294">
        <v>0</v>
      </c>
      <c r="M503" s="294">
        <v>0</v>
      </c>
      <c r="N503" s="294">
        <v>0</v>
      </c>
      <c r="O503" s="294">
        <v>0</v>
      </c>
      <c r="P503" s="294">
        <v>0</v>
      </c>
      <c r="Q503" s="294">
        <v>0</v>
      </c>
      <c r="R503" s="294">
        <v>1</v>
      </c>
      <c r="S503" s="294">
        <v>95</v>
      </c>
      <c r="T503" s="294">
        <v>0</v>
      </c>
      <c r="U503" s="294">
        <v>0</v>
      </c>
      <c r="V503" s="294">
        <v>0</v>
      </c>
      <c r="W503" s="294">
        <v>0</v>
      </c>
      <c r="X503" s="294">
        <v>0</v>
      </c>
      <c r="Y503" s="294">
        <v>0</v>
      </c>
      <c r="Z503" s="294">
        <v>0</v>
      </c>
      <c r="AA503" s="294">
        <v>0</v>
      </c>
      <c r="AB503" s="294">
        <v>0</v>
      </c>
      <c r="AC503" s="294">
        <v>0</v>
      </c>
      <c r="AD503" s="294">
        <v>0</v>
      </c>
      <c r="AE503" s="294">
        <v>0</v>
      </c>
      <c r="AF503" s="294">
        <v>0</v>
      </c>
      <c r="AG503" s="294">
        <v>0</v>
      </c>
      <c r="AH503" s="294">
        <v>0</v>
      </c>
      <c r="AI503" s="294">
        <v>0</v>
      </c>
    </row>
    <row r="504" spans="1:35" ht="66">
      <c r="A504" s="290"/>
      <c r="B504" s="299">
        <v>78.474000000000004</v>
      </c>
      <c r="C504" s="1342" t="s">
        <v>484</v>
      </c>
      <c r="D504" s="303"/>
      <c r="E504" s="293">
        <v>40</v>
      </c>
      <c r="F504" s="292" t="s">
        <v>11</v>
      </c>
      <c r="G504" s="294" t="s">
        <v>12</v>
      </c>
      <c r="H504" s="295" t="s">
        <v>13</v>
      </c>
      <c r="I504" s="294" t="s">
        <v>14</v>
      </c>
      <c r="J504" s="294">
        <v>85</v>
      </c>
      <c r="K504" s="1540">
        <v>3400</v>
      </c>
      <c r="L504" s="294">
        <v>0</v>
      </c>
      <c r="M504" s="294">
        <v>0</v>
      </c>
      <c r="N504" s="294">
        <v>0</v>
      </c>
      <c r="O504" s="294">
        <v>0</v>
      </c>
      <c r="P504" s="294">
        <v>30</v>
      </c>
      <c r="Q504" s="294">
        <v>2550</v>
      </c>
      <c r="R504" s="294">
        <v>10</v>
      </c>
      <c r="S504" s="294">
        <v>850</v>
      </c>
      <c r="T504" s="294">
        <v>0</v>
      </c>
      <c r="U504" s="294">
        <v>0</v>
      </c>
      <c r="V504" s="294">
        <v>0</v>
      </c>
      <c r="W504" s="294">
        <v>0</v>
      </c>
      <c r="X504" s="294">
        <v>0</v>
      </c>
      <c r="Y504" s="294">
        <v>0</v>
      </c>
      <c r="Z504" s="294">
        <v>0</v>
      </c>
      <c r="AA504" s="294">
        <v>0</v>
      </c>
      <c r="AB504" s="294">
        <v>0</v>
      </c>
      <c r="AC504" s="294">
        <v>0</v>
      </c>
      <c r="AD504" s="294">
        <v>0</v>
      </c>
      <c r="AE504" s="294">
        <v>0</v>
      </c>
      <c r="AF504" s="294">
        <v>0</v>
      </c>
      <c r="AG504" s="294">
        <v>0</v>
      </c>
      <c r="AH504" s="294">
        <v>0</v>
      </c>
      <c r="AI504" s="294">
        <v>0</v>
      </c>
    </row>
    <row r="505" spans="1:35" ht="66">
      <c r="A505" s="290"/>
      <c r="B505" s="299">
        <v>69.751000000000005</v>
      </c>
      <c r="C505" s="1342" t="s">
        <v>485</v>
      </c>
      <c r="D505" s="303"/>
      <c r="E505" s="293">
        <v>40</v>
      </c>
      <c r="F505" s="292" t="s">
        <v>11</v>
      </c>
      <c r="G505" s="294" t="s">
        <v>12</v>
      </c>
      <c r="H505" s="295" t="s">
        <v>13</v>
      </c>
      <c r="I505" s="294" t="s">
        <v>14</v>
      </c>
      <c r="J505" s="294">
        <v>75</v>
      </c>
      <c r="K505" s="1540">
        <v>3000</v>
      </c>
      <c r="L505" s="294">
        <v>0</v>
      </c>
      <c r="M505" s="294">
        <v>0</v>
      </c>
      <c r="N505" s="294">
        <v>0</v>
      </c>
      <c r="O505" s="294">
        <v>0</v>
      </c>
      <c r="P505" s="294">
        <v>30</v>
      </c>
      <c r="Q505" s="294">
        <v>2250</v>
      </c>
      <c r="R505" s="294">
        <v>10</v>
      </c>
      <c r="S505" s="294">
        <v>750</v>
      </c>
      <c r="T505" s="294">
        <v>0</v>
      </c>
      <c r="U505" s="294">
        <v>0</v>
      </c>
      <c r="V505" s="294">
        <v>0</v>
      </c>
      <c r="W505" s="294">
        <v>0</v>
      </c>
      <c r="X505" s="294">
        <v>0</v>
      </c>
      <c r="Y505" s="294">
        <v>0</v>
      </c>
      <c r="Z505" s="294">
        <v>0</v>
      </c>
      <c r="AA505" s="294">
        <v>0</v>
      </c>
      <c r="AB505" s="294">
        <v>0</v>
      </c>
      <c r="AC505" s="294">
        <v>0</v>
      </c>
      <c r="AD505" s="294">
        <v>0</v>
      </c>
      <c r="AE505" s="294">
        <v>0</v>
      </c>
      <c r="AF505" s="294">
        <v>0</v>
      </c>
      <c r="AG505" s="294">
        <v>0</v>
      </c>
      <c r="AH505" s="294">
        <v>0</v>
      </c>
      <c r="AI505" s="294">
        <v>0</v>
      </c>
    </row>
    <row r="506" spans="1:35" ht="66">
      <c r="A506" s="290"/>
      <c r="B506" s="299">
        <v>78.474000000000004</v>
      </c>
      <c r="C506" s="1342" t="s">
        <v>486</v>
      </c>
      <c r="D506" s="303"/>
      <c r="E506" s="293">
        <v>40</v>
      </c>
      <c r="F506" s="292" t="s">
        <v>11</v>
      </c>
      <c r="G506" s="294" t="s">
        <v>12</v>
      </c>
      <c r="H506" s="295" t="s">
        <v>13</v>
      </c>
      <c r="I506" s="294" t="s">
        <v>14</v>
      </c>
      <c r="J506" s="294">
        <v>85</v>
      </c>
      <c r="K506" s="1540">
        <v>3400</v>
      </c>
      <c r="L506" s="294">
        <v>0</v>
      </c>
      <c r="M506" s="294">
        <v>0</v>
      </c>
      <c r="N506" s="294">
        <v>0</v>
      </c>
      <c r="O506" s="294">
        <v>0</v>
      </c>
      <c r="P506" s="294">
        <v>30</v>
      </c>
      <c r="Q506" s="294">
        <v>2550</v>
      </c>
      <c r="R506" s="294">
        <v>10</v>
      </c>
      <c r="S506" s="294">
        <v>850</v>
      </c>
      <c r="T506" s="294">
        <v>0</v>
      </c>
      <c r="U506" s="294">
        <v>0</v>
      </c>
      <c r="V506" s="294">
        <v>0</v>
      </c>
      <c r="W506" s="294">
        <v>0</v>
      </c>
      <c r="X506" s="294">
        <v>0</v>
      </c>
      <c r="Y506" s="294">
        <v>0</v>
      </c>
      <c r="Z506" s="294">
        <v>0</v>
      </c>
      <c r="AA506" s="294">
        <v>0</v>
      </c>
      <c r="AB506" s="294">
        <v>0</v>
      </c>
      <c r="AC506" s="294">
        <v>0</v>
      </c>
      <c r="AD506" s="294">
        <v>0</v>
      </c>
      <c r="AE506" s="294">
        <v>0</v>
      </c>
      <c r="AF506" s="294">
        <v>0</v>
      </c>
      <c r="AG506" s="294">
        <v>0</v>
      </c>
      <c r="AH506" s="294">
        <v>0</v>
      </c>
      <c r="AI506" s="294">
        <v>0</v>
      </c>
    </row>
    <row r="507" spans="1:35" ht="66">
      <c r="A507" s="290"/>
      <c r="B507" s="299">
        <v>78.393000000000001</v>
      </c>
      <c r="C507" s="1342" t="s">
        <v>487</v>
      </c>
      <c r="D507" s="303"/>
      <c r="E507" s="293">
        <v>40</v>
      </c>
      <c r="F507" s="1152" t="s">
        <v>11</v>
      </c>
      <c r="G507" s="294" t="s">
        <v>12</v>
      </c>
      <c r="H507" s="295" t="s">
        <v>13</v>
      </c>
      <c r="I507" s="294" t="s">
        <v>14</v>
      </c>
      <c r="J507" s="294">
        <v>85</v>
      </c>
      <c r="K507" s="1540">
        <v>3400</v>
      </c>
      <c r="L507" s="294">
        <v>0</v>
      </c>
      <c r="M507" s="294">
        <v>0</v>
      </c>
      <c r="N507" s="294">
        <v>0</v>
      </c>
      <c r="O507" s="294">
        <v>0</v>
      </c>
      <c r="P507" s="294">
        <v>30</v>
      </c>
      <c r="Q507" s="294">
        <v>2550</v>
      </c>
      <c r="R507" s="294">
        <v>10</v>
      </c>
      <c r="S507" s="294">
        <v>850</v>
      </c>
      <c r="T507" s="294">
        <v>0</v>
      </c>
      <c r="U507" s="294">
        <v>0</v>
      </c>
      <c r="V507" s="294">
        <v>0</v>
      </c>
      <c r="W507" s="294">
        <v>0</v>
      </c>
      <c r="X507" s="294">
        <v>0</v>
      </c>
      <c r="Y507" s="294">
        <v>0</v>
      </c>
      <c r="Z507" s="294">
        <v>0</v>
      </c>
      <c r="AA507" s="294">
        <v>0</v>
      </c>
      <c r="AB507" s="294">
        <v>0</v>
      </c>
      <c r="AC507" s="294">
        <v>0</v>
      </c>
      <c r="AD507" s="294">
        <v>0</v>
      </c>
      <c r="AE507" s="294">
        <v>0</v>
      </c>
      <c r="AF507" s="294">
        <v>0</v>
      </c>
      <c r="AG507" s="294">
        <v>0</v>
      </c>
      <c r="AH507" s="294">
        <v>0</v>
      </c>
      <c r="AI507" s="294">
        <v>0</v>
      </c>
    </row>
    <row r="508" spans="1:35" ht="66">
      <c r="A508" s="290"/>
      <c r="B508" s="299">
        <v>75.573999999999998</v>
      </c>
      <c r="C508" s="1342" t="s">
        <v>488</v>
      </c>
      <c r="D508" s="303"/>
      <c r="E508" s="293">
        <v>40</v>
      </c>
      <c r="F508" s="1152" t="s">
        <v>11</v>
      </c>
      <c r="G508" s="294" t="s">
        <v>12</v>
      </c>
      <c r="H508" s="295" t="s">
        <v>13</v>
      </c>
      <c r="I508" s="294" t="s">
        <v>14</v>
      </c>
      <c r="J508" s="294">
        <v>92</v>
      </c>
      <c r="K508" s="1540">
        <v>3680</v>
      </c>
      <c r="L508" s="294">
        <v>0</v>
      </c>
      <c r="M508" s="294">
        <v>0</v>
      </c>
      <c r="N508" s="294">
        <v>0</v>
      </c>
      <c r="O508" s="294">
        <v>0</v>
      </c>
      <c r="P508" s="294">
        <v>30</v>
      </c>
      <c r="Q508" s="294">
        <v>2760</v>
      </c>
      <c r="R508" s="294">
        <v>10</v>
      </c>
      <c r="S508" s="294">
        <v>920</v>
      </c>
      <c r="T508" s="294">
        <v>0</v>
      </c>
      <c r="U508" s="294">
        <v>0</v>
      </c>
      <c r="V508" s="294">
        <v>0</v>
      </c>
      <c r="W508" s="294">
        <v>0</v>
      </c>
      <c r="X508" s="294">
        <v>0</v>
      </c>
      <c r="Y508" s="294">
        <v>0</v>
      </c>
      <c r="Z508" s="294">
        <v>0</v>
      </c>
      <c r="AA508" s="294">
        <v>0</v>
      </c>
      <c r="AB508" s="294">
        <v>0</v>
      </c>
      <c r="AC508" s="294">
        <v>0</v>
      </c>
      <c r="AD508" s="294">
        <v>0</v>
      </c>
      <c r="AE508" s="294">
        <v>0</v>
      </c>
      <c r="AF508" s="294">
        <v>0</v>
      </c>
      <c r="AG508" s="294">
        <v>0</v>
      </c>
      <c r="AH508" s="294">
        <v>0</v>
      </c>
      <c r="AI508" s="294">
        <v>0</v>
      </c>
    </row>
    <row r="509" spans="1:35" ht="66">
      <c r="A509" s="290"/>
      <c r="B509" s="299">
        <v>78.474000000000004</v>
      </c>
      <c r="C509" s="1342" t="s">
        <v>489</v>
      </c>
      <c r="D509" s="303"/>
      <c r="E509" s="293">
        <v>40</v>
      </c>
      <c r="F509" s="1152" t="s">
        <v>11</v>
      </c>
      <c r="G509" s="294" t="s">
        <v>12</v>
      </c>
      <c r="H509" s="295" t="s">
        <v>13</v>
      </c>
      <c r="I509" s="294" t="s">
        <v>14</v>
      </c>
      <c r="J509" s="294">
        <v>85</v>
      </c>
      <c r="K509" s="1540">
        <v>3400</v>
      </c>
      <c r="L509" s="294">
        <v>0</v>
      </c>
      <c r="M509" s="294">
        <v>0</v>
      </c>
      <c r="N509" s="294">
        <v>0</v>
      </c>
      <c r="O509" s="294">
        <v>0</v>
      </c>
      <c r="P509" s="294">
        <v>30</v>
      </c>
      <c r="Q509" s="294">
        <v>2550</v>
      </c>
      <c r="R509" s="294">
        <v>10</v>
      </c>
      <c r="S509" s="294">
        <v>850</v>
      </c>
      <c r="T509" s="294">
        <v>0</v>
      </c>
      <c r="U509" s="294">
        <v>0</v>
      </c>
      <c r="V509" s="294">
        <v>0</v>
      </c>
      <c r="W509" s="294">
        <v>0</v>
      </c>
      <c r="X509" s="294">
        <v>0</v>
      </c>
      <c r="Y509" s="294">
        <v>0</v>
      </c>
      <c r="Z509" s="294">
        <v>0</v>
      </c>
      <c r="AA509" s="294">
        <v>0</v>
      </c>
      <c r="AB509" s="294">
        <v>0</v>
      </c>
      <c r="AC509" s="294">
        <v>0</v>
      </c>
      <c r="AD509" s="294">
        <v>0</v>
      </c>
      <c r="AE509" s="294">
        <v>0</v>
      </c>
      <c r="AF509" s="294">
        <v>0</v>
      </c>
      <c r="AG509" s="294">
        <v>0</v>
      </c>
      <c r="AH509" s="294">
        <v>0</v>
      </c>
      <c r="AI509" s="294">
        <v>0</v>
      </c>
    </row>
    <row r="510" spans="1:35" ht="66">
      <c r="A510" s="290"/>
      <c r="B510" s="299">
        <v>81.432000000000002</v>
      </c>
      <c r="C510" s="1342" t="s">
        <v>490</v>
      </c>
      <c r="D510" s="303"/>
      <c r="E510" s="293">
        <v>40</v>
      </c>
      <c r="F510" s="1152" t="s">
        <v>11</v>
      </c>
      <c r="G510" s="294" t="s">
        <v>12</v>
      </c>
      <c r="H510" s="295" t="s">
        <v>13</v>
      </c>
      <c r="I510" s="294" t="s">
        <v>14</v>
      </c>
      <c r="J510" s="294">
        <v>88</v>
      </c>
      <c r="K510" s="1540">
        <v>3520</v>
      </c>
      <c r="L510" s="294">
        <v>0</v>
      </c>
      <c r="M510" s="294">
        <v>0</v>
      </c>
      <c r="N510" s="294">
        <v>0</v>
      </c>
      <c r="O510" s="294">
        <v>0</v>
      </c>
      <c r="P510" s="294">
        <v>30</v>
      </c>
      <c r="Q510" s="294">
        <v>2640</v>
      </c>
      <c r="R510" s="294">
        <v>10</v>
      </c>
      <c r="S510" s="294">
        <v>880</v>
      </c>
      <c r="T510" s="294">
        <v>0</v>
      </c>
      <c r="U510" s="294">
        <v>0</v>
      </c>
      <c r="V510" s="294">
        <v>0</v>
      </c>
      <c r="W510" s="294">
        <v>0</v>
      </c>
      <c r="X510" s="294">
        <v>0</v>
      </c>
      <c r="Y510" s="294">
        <v>0</v>
      </c>
      <c r="Z510" s="294">
        <v>0</v>
      </c>
      <c r="AA510" s="294">
        <v>0</v>
      </c>
      <c r="AB510" s="294">
        <v>0</v>
      </c>
      <c r="AC510" s="294">
        <v>0</v>
      </c>
      <c r="AD510" s="294">
        <v>0</v>
      </c>
      <c r="AE510" s="294">
        <v>0</v>
      </c>
      <c r="AF510" s="294">
        <v>0</v>
      </c>
      <c r="AG510" s="294">
        <v>0</v>
      </c>
      <c r="AH510" s="294">
        <v>0</v>
      </c>
      <c r="AI510" s="294">
        <v>0</v>
      </c>
    </row>
    <row r="511" spans="1:35" ht="66">
      <c r="A511" s="290"/>
      <c r="B511" s="299">
        <v>81.432000000000002</v>
      </c>
      <c r="C511" s="1342" t="s">
        <v>491</v>
      </c>
      <c r="D511" s="303"/>
      <c r="E511" s="293">
        <v>40</v>
      </c>
      <c r="F511" s="1152" t="s">
        <v>11</v>
      </c>
      <c r="G511" s="294" t="s">
        <v>12</v>
      </c>
      <c r="H511" s="295" t="s">
        <v>13</v>
      </c>
      <c r="I511" s="294" t="s">
        <v>14</v>
      </c>
      <c r="J511" s="294">
        <v>88</v>
      </c>
      <c r="K511" s="1540">
        <v>3520</v>
      </c>
      <c r="L511" s="294">
        <v>0</v>
      </c>
      <c r="M511" s="294">
        <v>0</v>
      </c>
      <c r="N511" s="294">
        <v>0</v>
      </c>
      <c r="O511" s="294">
        <v>0</v>
      </c>
      <c r="P511" s="294">
        <v>30</v>
      </c>
      <c r="Q511" s="294">
        <v>2640</v>
      </c>
      <c r="R511" s="294">
        <v>10</v>
      </c>
      <c r="S511" s="294">
        <v>880</v>
      </c>
      <c r="T511" s="294">
        <v>0</v>
      </c>
      <c r="U511" s="294">
        <v>0</v>
      </c>
      <c r="V511" s="294">
        <v>0</v>
      </c>
      <c r="W511" s="294">
        <v>0</v>
      </c>
      <c r="X511" s="294">
        <v>0</v>
      </c>
      <c r="Y511" s="294">
        <v>0</v>
      </c>
      <c r="Z511" s="294">
        <v>0</v>
      </c>
      <c r="AA511" s="294">
        <v>0</v>
      </c>
      <c r="AB511" s="294">
        <v>0</v>
      </c>
      <c r="AC511" s="294">
        <v>0</v>
      </c>
      <c r="AD511" s="294">
        <v>0</v>
      </c>
      <c r="AE511" s="294">
        <v>0</v>
      </c>
      <c r="AF511" s="294">
        <v>0</v>
      </c>
      <c r="AG511" s="294">
        <v>0</v>
      </c>
      <c r="AH511" s="294">
        <v>0</v>
      </c>
      <c r="AI511" s="294">
        <v>0</v>
      </c>
    </row>
    <row r="512" spans="1:35" ht="66">
      <c r="A512" s="290"/>
      <c r="B512" s="299">
        <v>81.432000000000002</v>
      </c>
      <c r="C512" s="1342" t="s">
        <v>492</v>
      </c>
      <c r="D512" s="303"/>
      <c r="E512" s="293">
        <v>40</v>
      </c>
      <c r="F512" s="1152" t="s">
        <v>11</v>
      </c>
      <c r="G512" s="294" t="s">
        <v>12</v>
      </c>
      <c r="H512" s="295" t="s">
        <v>13</v>
      </c>
      <c r="I512" s="294" t="s">
        <v>14</v>
      </c>
      <c r="J512" s="294">
        <v>88</v>
      </c>
      <c r="K512" s="1540">
        <v>3520</v>
      </c>
      <c r="L512" s="294">
        <v>0</v>
      </c>
      <c r="M512" s="294">
        <v>0</v>
      </c>
      <c r="N512" s="294">
        <v>0</v>
      </c>
      <c r="O512" s="294">
        <v>0</v>
      </c>
      <c r="P512" s="294">
        <v>30</v>
      </c>
      <c r="Q512" s="294">
        <v>2640</v>
      </c>
      <c r="R512" s="294">
        <v>10</v>
      </c>
      <c r="S512" s="294">
        <v>880</v>
      </c>
      <c r="T512" s="294">
        <v>0</v>
      </c>
      <c r="U512" s="294">
        <v>0</v>
      </c>
      <c r="V512" s="294">
        <v>0</v>
      </c>
      <c r="W512" s="294">
        <v>0</v>
      </c>
      <c r="X512" s="294">
        <v>0</v>
      </c>
      <c r="Y512" s="294">
        <v>0</v>
      </c>
      <c r="Z512" s="294">
        <v>0</v>
      </c>
      <c r="AA512" s="294">
        <v>0</v>
      </c>
      <c r="AB512" s="294">
        <v>0</v>
      </c>
      <c r="AC512" s="294">
        <v>0</v>
      </c>
      <c r="AD512" s="294">
        <v>0</v>
      </c>
      <c r="AE512" s="294">
        <v>0</v>
      </c>
      <c r="AF512" s="294">
        <v>0</v>
      </c>
      <c r="AG512" s="294">
        <v>0</v>
      </c>
      <c r="AH512" s="294">
        <v>0</v>
      </c>
      <c r="AI512" s="294">
        <v>0</v>
      </c>
    </row>
    <row r="513" spans="1:35" ht="66">
      <c r="A513" s="290"/>
      <c r="B513" s="299">
        <v>313.2</v>
      </c>
      <c r="C513" s="298" t="s">
        <v>493</v>
      </c>
      <c r="D513" s="303"/>
      <c r="E513" s="293">
        <v>0</v>
      </c>
      <c r="F513" s="1152" t="s">
        <v>418</v>
      </c>
      <c r="G513" s="294" t="s">
        <v>12</v>
      </c>
      <c r="H513" s="295" t="s">
        <v>13</v>
      </c>
      <c r="I513" s="294" t="s">
        <v>14</v>
      </c>
      <c r="J513" s="294">
        <v>339</v>
      </c>
      <c r="K513" s="1540">
        <v>0</v>
      </c>
      <c r="L513" s="294">
        <v>0</v>
      </c>
      <c r="M513" s="294">
        <v>0</v>
      </c>
      <c r="N513" s="294">
        <v>0</v>
      </c>
      <c r="O513" s="294">
        <v>0</v>
      </c>
      <c r="P513" s="294">
        <v>0</v>
      </c>
      <c r="Q513" s="294">
        <v>0</v>
      </c>
      <c r="R513" s="294">
        <v>0</v>
      </c>
      <c r="S513" s="294">
        <v>0</v>
      </c>
      <c r="T513" s="294">
        <v>0</v>
      </c>
      <c r="U513" s="294">
        <v>0</v>
      </c>
      <c r="V513" s="294">
        <v>0</v>
      </c>
      <c r="W513" s="294">
        <v>0</v>
      </c>
      <c r="X513" s="294">
        <v>0</v>
      </c>
      <c r="Y513" s="294">
        <v>0</v>
      </c>
      <c r="Z513" s="294">
        <v>0</v>
      </c>
      <c r="AA513" s="294">
        <v>0</v>
      </c>
      <c r="AB513" s="294">
        <v>0</v>
      </c>
      <c r="AC513" s="294">
        <v>0</v>
      </c>
      <c r="AD513" s="294">
        <v>0</v>
      </c>
      <c r="AE513" s="294">
        <v>0</v>
      </c>
      <c r="AF513" s="294">
        <v>0</v>
      </c>
      <c r="AG513" s="294">
        <v>0</v>
      </c>
      <c r="AH513" s="294">
        <v>0</v>
      </c>
      <c r="AI513" s="294">
        <v>0</v>
      </c>
    </row>
    <row r="514" spans="1:35" ht="66">
      <c r="A514" s="290"/>
      <c r="B514" s="299">
        <v>12.029333333333334</v>
      </c>
      <c r="C514" s="298" t="s">
        <v>494</v>
      </c>
      <c r="D514" s="303"/>
      <c r="E514" s="293">
        <v>10</v>
      </c>
      <c r="F514" s="1152" t="s">
        <v>11</v>
      </c>
      <c r="G514" s="294" t="s">
        <v>12</v>
      </c>
      <c r="H514" s="295" t="s">
        <v>13</v>
      </c>
      <c r="I514" s="294" t="s">
        <v>14</v>
      </c>
      <c r="J514" s="294">
        <v>13</v>
      </c>
      <c r="K514" s="1540">
        <v>130</v>
      </c>
      <c r="L514" s="294">
        <v>0</v>
      </c>
      <c r="M514" s="294">
        <v>0</v>
      </c>
      <c r="N514" s="294">
        <v>0</v>
      </c>
      <c r="O514" s="294">
        <v>0</v>
      </c>
      <c r="P514" s="294">
        <v>10</v>
      </c>
      <c r="Q514" s="294">
        <v>130</v>
      </c>
      <c r="R514" s="294">
        <v>0</v>
      </c>
      <c r="S514" s="294">
        <v>0</v>
      </c>
      <c r="T514" s="294">
        <v>0</v>
      </c>
      <c r="U514" s="294">
        <v>0</v>
      </c>
      <c r="V514" s="294">
        <v>0</v>
      </c>
      <c r="W514" s="294">
        <v>0</v>
      </c>
      <c r="X514" s="294">
        <v>0</v>
      </c>
      <c r="Y514" s="294">
        <v>0</v>
      </c>
      <c r="Z514" s="294">
        <v>0</v>
      </c>
      <c r="AA514" s="294">
        <v>0</v>
      </c>
      <c r="AB514" s="294">
        <v>0</v>
      </c>
      <c r="AC514" s="294">
        <v>0</v>
      </c>
      <c r="AD514" s="294">
        <v>0</v>
      </c>
      <c r="AE514" s="294">
        <v>0</v>
      </c>
      <c r="AF514" s="294">
        <v>0</v>
      </c>
      <c r="AG514" s="294">
        <v>0</v>
      </c>
      <c r="AH514" s="294">
        <v>0</v>
      </c>
      <c r="AI514" s="294">
        <v>0</v>
      </c>
    </row>
    <row r="515" spans="1:35" ht="66">
      <c r="A515" s="290"/>
      <c r="B515" s="299">
        <v>13.781000000000001</v>
      </c>
      <c r="C515" s="1342" t="s">
        <v>495</v>
      </c>
      <c r="D515" s="303"/>
      <c r="E515" s="293">
        <v>0</v>
      </c>
      <c r="F515" s="1152" t="s">
        <v>11</v>
      </c>
      <c r="G515" s="294" t="s">
        <v>12</v>
      </c>
      <c r="H515" s="295" t="s">
        <v>13</v>
      </c>
      <c r="I515" s="294" t="s">
        <v>14</v>
      </c>
      <c r="J515" s="294">
        <v>15</v>
      </c>
      <c r="K515" s="1540">
        <v>0</v>
      </c>
      <c r="L515" s="294">
        <v>0</v>
      </c>
      <c r="M515" s="294">
        <v>0</v>
      </c>
      <c r="N515" s="294">
        <v>0</v>
      </c>
      <c r="O515" s="294">
        <v>0</v>
      </c>
      <c r="P515" s="294">
        <v>0</v>
      </c>
      <c r="Q515" s="294">
        <v>0</v>
      </c>
      <c r="R515" s="294">
        <v>0</v>
      </c>
      <c r="S515" s="294">
        <v>0</v>
      </c>
      <c r="T515" s="294">
        <v>0</v>
      </c>
      <c r="U515" s="294">
        <v>0</v>
      </c>
      <c r="V515" s="294">
        <v>0</v>
      </c>
      <c r="W515" s="294">
        <v>0</v>
      </c>
      <c r="X515" s="294">
        <v>0</v>
      </c>
      <c r="Y515" s="294">
        <v>0</v>
      </c>
      <c r="Z515" s="294">
        <v>0</v>
      </c>
      <c r="AA515" s="294">
        <v>0</v>
      </c>
      <c r="AB515" s="294">
        <v>0</v>
      </c>
      <c r="AC515" s="294">
        <v>0</v>
      </c>
      <c r="AD515" s="294">
        <v>0</v>
      </c>
      <c r="AE515" s="294">
        <v>0</v>
      </c>
      <c r="AF515" s="294">
        <v>0</v>
      </c>
      <c r="AG515" s="294">
        <v>0</v>
      </c>
      <c r="AH515" s="294">
        <v>0</v>
      </c>
      <c r="AI515" s="294">
        <v>0</v>
      </c>
    </row>
    <row r="516" spans="1:35" ht="66">
      <c r="A516" s="290"/>
      <c r="B516" s="299">
        <v>13.781000000000001</v>
      </c>
      <c r="C516" s="1342" t="s">
        <v>496</v>
      </c>
      <c r="D516" s="303"/>
      <c r="E516" s="293">
        <v>0</v>
      </c>
      <c r="F516" s="1152" t="s">
        <v>11</v>
      </c>
      <c r="G516" s="294" t="s">
        <v>12</v>
      </c>
      <c r="H516" s="295" t="s">
        <v>13</v>
      </c>
      <c r="I516" s="294" t="s">
        <v>14</v>
      </c>
      <c r="J516" s="294">
        <v>15</v>
      </c>
      <c r="K516" s="1540">
        <v>0</v>
      </c>
      <c r="L516" s="294">
        <v>0</v>
      </c>
      <c r="M516" s="294">
        <v>0</v>
      </c>
      <c r="N516" s="294">
        <v>0</v>
      </c>
      <c r="O516" s="294">
        <v>0</v>
      </c>
      <c r="P516" s="294">
        <v>0</v>
      </c>
      <c r="Q516" s="294">
        <v>0</v>
      </c>
      <c r="R516" s="294">
        <v>0</v>
      </c>
      <c r="S516" s="294">
        <v>0</v>
      </c>
      <c r="T516" s="294">
        <v>0</v>
      </c>
      <c r="U516" s="294">
        <v>0</v>
      </c>
      <c r="V516" s="294">
        <v>0</v>
      </c>
      <c r="W516" s="294">
        <v>0</v>
      </c>
      <c r="X516" s="294">
        <v>0</v>
      </c>
      <c r="Y516" s="294">
        <v>0</v>
      </c>
      <c r="Z516" s="294">
        <v>0</v>
      </c>
      <c r="AA516" s="294">
        <v>0</v>
      </c>
      <c r="AB516" s="294">
        <v>0</v>
      </c>
      <c r="AC516" s="294">
        <v>0</v>
      </c>
      <c r="AD516" s="294">
        <v>0</v>
      </c>
      <c r="AE516" s="294">
        <v>0</v>
      </c>
      <c r="AF516" s="294">
        <v>0</v>
      </c>
      <c r="AG516" s="294">
        <v>0</v>
      </c>
      <c r="AH516" s="294">
        <v>0</v>
      </c>
      <c r="AI516" s="294">
        <v>0</v>
      </c>
    </row>
    <row r="517" spans="1:35" ht="66">
      <c r="A517" s="290"/>
      <c r="B517" s="299">
        <v>13.781000000000001</v>
      </c>
      <c r="C517" s="1342" t="s">
        <v>497</v>
      </c>
      <c r="D517" s="303"/>
      <c r="E517" s="293">
        <v>0</v>
      </c>
      <c r="F517" s="1152" t="s">
        <v>11</v>
      </c>
      <c r="G517" s="294" t="s">
        <v>12</v>
      </c>
      <c r="H517" s="295" t="s">
        <v>13</v>
      </c>
      <c r="I517" s="294" t="s">
        <v>14</v>
      </c>
      <c r="J517" s="294">
        <v>15</v>
      </c>
      <c r="K517" s="1540">
        <v>0</v>
      </c>
      <c r="L517" s="294">
        <v>0</v>
      </c>
      <c r="M517" s="294">
        <v>0</v>
      </c>
      <c r="N517" s="294">
        <v>0</v>
      </c>
      <c r="O517" s="294">
        <v>0</v>
      </c>
      <c r="P517" s="294">
        <v>0</v>
      </c>
      <c r="Q517" s="294">
        <v>0</v>
      </c>
      <c r="R517" s="294">
        <v>0</v>
      </c>
      <c r="S517" s="294">
        <v>0</v>
      </c>
      <c r="T517" s="294">
        <v>0</v>
      </c>
      <c r="U517" s="294">
        <v>0</v>
      </c>
      <c r="V517" s="294">
        <v>0</v>
      </c>
      <c r="W517" s="294">
        <v>0</v>
      </c>
      <c r="X517" s="294">
        <v>0</v>
      </c>
      <c r="Y517" s="294">
        <v>0</v>
      </c>
      <c r="Z517" s="294">
        <v>0</v>
      </c>
      <c r="AA517" s="294">
        <v>0</v>
      </c>
      <c r="AB517" s="294">
        <v>0</v>
      </c>
      <c r="AC517" s="294">
        <v>0</v>
      </c>
      <c r="AD517" s="294">
        <v>0</v>
      </c>
      <c r="AE517" s="294">
        <v>0</v>
      </c>
      <c r="AF517" s="294">
        <v>0</v>
      </c>
      <c r="AG517" s="294">
        <v>0</v>
      </c>
      <c r="AH517" s="294">
        <v>0</v>
      </c>
      <c r="AI517" s="294">
        <v>0</v>
      </c>
    </row>
    <row r="518" spans="1:35" ht="66">
      <c r="A518" s="290"/>
      <c r="B518" s="299">
        <v>13.781000000000001</v>
      </c>
      <c r="C518" s="1342" t="s">
        <v>498</v>
      </c>
      <c r="D518" s="303"/>
      <c r="E518" s="293">
        <v>0</v>
      </c>
      <c r="F518" s="1152" t="s">
        <v>11</v>
      </c>
      <c r="G518" s="294" t="s">
        <v>12</v>
      </c>
      <c r="H518" s="295" t="s">
        <v>13</v>
      </c>
      <c r="I518" s="294" t="s">
        <v>14</v>
      </c>
      <c r="J518" s="294">
        <v>15</v>
      </c>
      <c r="K518" s="1540">
        <v>0</v>
      </c>
      <c r="L518" s="294">
        <v>0</v>
      </c>
      <c r="M518" s="294">
        <v>0</v>
      </c>
      <c r="N518" s="294">
        <v>0</v>
      </c>
      <c r="O518" s="294">
        <v>0</v>
      </c>
      <c r="P518" s="294">
        <v>0</v>
      </c>
      <c r="Q518" s="294">
        <v>0</v>
      </c>
      <c r="R518" s="294">
        <v>0</v>
      </c>
      <c r="S518" s="294">
        <v>0</v>
      </c>
      <c r="T518" s="294">
        <v>0</v>
      </c>
      <c r="U518" s="294">
        <v>0</v>
      </c>
      <c r="V518" s="294">
        <v>0</v>
      </c>
      <c r="W518" s="294">
        <v>0</v>
      </c>
      <c r="X518" s="294">
        <v>0</v>
      </c>
      <c r="Y518" s="294">
        <v>0</v>
      </c>
      <c r="Z518" s="294">
        <v>0</v>
      </c>
      <c r="AA518" s="294">
        <v>0</v>
      </c>
      <c r="AB518" s="294">
        <v>0</v>
      </c>
      <c r="AC518" s="294">
        <v>0</v>
      </c>
      <c r="AD518" s="294">
        <v>0</v>
      </c>
      <c r="AE518" s="294">
        <v>0</v>
      </c>
      <c r="AF518" s="294">
        <v>0</v>
      </c>
      <c r="AG518" s="294">
        <v>0</v>
      </c>
      <c r="AH518" s="294">
        <v>0</v>
      </c>
      <c r="AI518" s="294">
        <v>0</v>
      </c>
    </row>
    <row r="519" spans="1:35" ht="66">
      <c r="A519" s="290"/>
      <c r="B519" s="299">
        <v>13.781000000000001</v>
      </c>
      <c r="C519" s="1342" t="s">
        <v>499</v>
      </c>
      <c r="D519" s="303"/>
      <c r="E519" s="293">
        <v>0</v>
      </c>
      <c r="F519" s="1152" t="s">
        <v>11</v>
      </c>
      <c r="G519" s="294" t="s">
        <v>12</v>
      </c>
      <c r="H519" s="295" t="s">
        <v>13</v>
      </c>
      <c r="I519" s="294" t="s">
        <v>14</v>
      </c>
      <c r="J519" s="294">
        <v>15</v>
      </c>
      <c r="K519" s="1540">
        <v>0</v>
      </c>
      <c r="L519" s="294">
        <v>0</v>
      </c>
      <c r="M519" s="294">
        <v>0</v>
      </c>
      <c r="N519" s="294">
        <v>0</v>
      </c>
      <c r="O519" s="294">
        <v>0</v>
      </c>
      <c r="P519" s="294">
        <v>0</v>
      </c>
      <c r="Q519" s="294">
        <v>0</v>
      </c>
      <c r="R519" s="294">
        <v>0</v>
      </c>
      <c r="S519" s="294">
        <v>0</v>
      </c>
      <c r="T519" s="294">
        <v>0</v>
      </c>
      <c r="U519" s="294">
        <v>0</v>
      </c>
      <c r="V519" s="294">
        <v>0</v>
      </c>
      <c r="W519" s="294">
        <v>0</v>
      </c>
      <c r="X519" s="294">
        <v>0</v>
      </c>
      <c r="Y519" s="294">
        <v>0</v>
      </c>
      <c r="Z519" s="294">
        <v>0</v>
      </c>
      <c r="AA519" s="294">
        <v>0</v>
      </c>
      <c r="AB519" s="294">
        <v>0</v>
      </c>
      <c r="AC519" s="294">
        <v>0</v>
      </c>
      <c r="AD519" s="294">
        <v>0</v>
      </c>
      <c r="AE519" s="294">
        <v>0</v>
      </c>
      <c r="AF519" s="294">
        <v>0</v>
      </c>
      <c r="AG519" s="294">
        <v>0</v>
      </c>
      <c r="AH519" s="294">
        <v>0</v>
      </c>
      <c r="AI519" s="294">
        <v>0</v>
      </c>
    </row>
    <row r="520" spans="1:35" ht="66">
      <c r="A520" s="290"/>
      <c r="B520" s="299">
        <v>13.781000000000001</v>
      </c>
      <c r="C520" s="1342" t="s">
        <v>500</v>
      </c>
      <c r="D520" s="303"/>
      <c r="E520" s="293">
        <v>0</v>
      </c>
      <c r="F520" s="1152" t="s">
        <v>11</v>
      </c>
      <c r="G520" s="294" t="s">
        <v>12</v>
      </c>
      <c r="H520" s="295" t="s">
        <v>13</v>
      </c>
      <c r="I520" s="294" t="s">
        <v>14</v>
      </c>
      <c r="J520" s="294">
        <v>15</v>
      </c>
      <c r="K520" s="1540">
        <v>0</v>
      </c>
      <c r="L520" s="294">
        <v>0</v>
      </c>
      <c r="M520" s="294">
        <v>0</v>
      </c>
      <c r="N520" s="294">
        <v>0</v>
      </c>
      <c r="O520" s="294">
        <v>0</v>
      </c>
      <c r="P520" s="294">
        <v>0</v>
      </c>
      <c r="Q520" s="294">
        <v>0</v>
      </c>
      <c r="R520" s="294">
        <v>0</v>
      </c>
      <c r="S520" s="294">
        <v>0</v>
      </c>
      <c r="T520" s="294">
        <v>0</v>
      </c>
      <c r="U520" s="294">
        <v>0</v>
      </c>
      <c r="V520" s="294">
        <v>0</v>
      </c>
      <c r="W520" s="294">
        <v>0</v>
      </c>
      <c r="X520" s="294">
        <v>0</v>
      </c>
      <c r="Y520" s="294">
        <v>0</v>
      </c>
      <c r="Z520" s="294">
        <v>0</v>
      </c>
      <c r="AA520" s="294">
        <v>0</v>
      </c>
      <c r="AB520" s="294">
        <v>0</v>
      </c>
      <c r="AC520" s="294">
        <v>0</v>
      </c>
      <c r="AD520" s="294">
        <v>0</v>
      </c>
      <c r="AE520" s="294">
        <v>0</v>
      </c>
      <c r="AF520" s="294">
        <v>0</v>
      </c>
      <c r="AG520" s="294">
        <v>0</v>
      </c>
      <c r="AH520" s="294">
        <v>0</v>
      </c>
      <c r="AI520" s="294">
        <v>0</v>
      </c>
    </row>
    <row r="521" spans="1:35" ht="66">
      <c r="A521" s="290"/>
      <c r="B521" s="299">
        <v>13.781000000000001</v>
      </c>
      <c r="C521" s="1342" t="s">
        <v>501</v>
      </c>
      <c r="D521" s="303"/>
      <c r="E521" s="293">
        <v>0</v>
      </c>
      <c r="F521" s="1152" t="s">
        <v>11</v>
      </c>
      <c r="G521" s="294" t="s">
        <v>12</v>
      </c>
      <c r="H521" s="295" t="s">
        <v>13</v>
      </c>
      <c r="I521" s="294" t="s">
        <v>14</v>
      </c>
      <c r="J521" s="294">
        <v>15</v>
      </c>
      <c r="K521" s="1540">
        <v>0</v>
      </c>
      <c r="L521" s="294">
        <v>0</v>
      </c>
      <c r="M521" s="294">
        <v>0</v>
      </c>
      <c r="N521" s="294">
        <v>0</v>
      </c>
      <c r="O521" s="294">
        <v>0</v>
      </c>
      <c r="P521" s="294">
        <v>0</v>
      </c>
      <c r="Q521" s="294">
        <v>0</v>
      </c>
      <c r="R521" s="294">
        <v>0</v>
      </c>
      <c r="S521" s="294">
        <v>0</v>
      </c>
      <c r="T521" s="294">
        <v>0</v>
      </c>
      <c r="U521" s="294">
        <v>0</v>
      </c>
      <c r="V521" s="294">
        <v>0</v>
      </c>
      <c r="W521" s="294">
        <v>0</v>
      </c>
      <c r="X521" s="294">
        <v>0</v>
      </c>
      <c r="Y521" s="294">
        <v>0</v>
      </c>
      <c r="Z521" s="294">
        <v>0</v>
      </c>
      <c r="AA521" s="294">
        <v>0</v>
      </c>
      <c r="AB521" s="294">
        <v>0</v>
      </c>
      <c r="AC521" s="294">
        <v>0</v>
      </c>
      <c r="AD521" s="294">
        <v>0</v>
      </c>
      <c r="AE521" s="294">
        <v>0</v>
      </c>
      <c r="AF521" s="294">
        <v>0</v>
      </c>
      <c r="AG521" s="294">
        <v>0</v>
      </c>
      <c r="AH521" s="294">
        <v>0</v>
      </c>
      <c r="AI521" s="294">
        <v>0</v>
      </c>
    </row>
    <row r="522" spans="1:35" ht="66">
      <c r="A522" s="290"/>
      <c r="B522" s="299">
        <v>13.781000000000001</v>
      </c>
      <c r="C522" s="1342" t="s">
        <v>502</v>
      </c>
      <c r="D522" s="303"/>
      <c r="E522" s="293">
        <v>0</v>
      </c>
      <c r="F522" s="1152" t="s">
        <v>11</v>
      </c>
      <c r="G522" s="294" t="s">
        <v>12</v>
      </c>
      <c r="H522" s="295" t="s">
        <v>13</v>
      </c>
      <c r="I522" s="294" t="s">
        <v>14</v>
      </c>
      <c r="J522" s="294">
        <v>15</v>
      </c>
      <c r="K522" s="1540">
        <v>0</v>
      </c>
      <c r="L522" s="294">
        <v>0</v>
      </c>
      <c r="M522" s="294">
        <v>0</v>
      </c>
      <c r="N522" s="294">
        <v>0</v>
      </c>
      <c r="O522" s="294">
        <v>0</v>
      </c>
      <c r="P522" s="294">
        <v>0</v>
      </c>
      <c r="Q522" s="294">
        <v>0</v>
      </c>
      <c r="R522" s="294">
        <v>0</v>
      </c>
      <c r="S522" s="294">
        <v>0</v>
      </c>
      <c r="T522" s="294">
        <v>0</v>
      </c>
      <c r="U522" s="294">
        <v>0</v>
      </c>
      <c r="V522" s="294">
        <v>0</v>
      </c>
      <c r="W522" s="294">
        <v>0</v>
      </c>
      <c r="X522" s="294">
        <v>0</v>
      </c>
      <c r="Y522" s="294">
        <v>0</v>
      </c>
      <c r="Z522" s="294">
        <v>0</v>
      </c>
      <c r="AA522" s="294">
        <v>0</v>
      </c>
      <c r="AB522" s="294">
        <v>0</v>
      </c>
      <c r="AC522" s="294">
        <v>0</v>
      </c>
      <c r="AD522" s="294">
        <v>0</v>
      </c>
      <c r="AE522" s="294">
        <v>0</v>
      </c>
      <c r="AF522" s="294">
        <v>0</v>
      </c>
      <c r="AG522" s="294">
        <v>0</v>
      </c>
      <c r="AH522" s="294">
        <v>0</v>
      </c>
      <c r="AI522" s="294">
        <v>0</v>
      </c>
    </row>
    <row r="523" spans="1:35" ht="66">
      <c r="A523" s="290"/>
      <c r="B523" s="299">
        <v>13.781000000000001</v>
      </c>
      <c r="C523" s="1342" t="s">
        <v>503</v>
      </c>
      <c r="D523" s="303"/>
      <c r="E523" s="293">
        <v>0</v>
      </c>
      <c r="F523" s="1152" t="s">
        <v>11</v>
      </c>
      <c r="G523" s="294" t="s">
        <v>12</v>
      </c>
      <c r="H523" s="295" t="s">
        <v>13</v>
      </c>
      <c r="I523" s="294" t="s">
        <v>14</v>
      </c>
      <c r="J523" s="294">
        <v>15</v>
      </c>
      <c r="K523" s="1540">
        <v>0</v>
      </c>
      <c r="L523" s="294">
        <v>0</v>
      </c>
      <c r="M523" s="294">
        <v>0</v>
      </c>
      <c r="N523" s="294">
        <v>0</v>
      </c>
      <c r="O523" s="294">
        <v>0</v>
      </c>
      <c r="P523" s="294">
        <v>0</v>
      </c>
      <c r="Q523" s="294">
        <v>0</v>
      </c>
      <c r="R523" s="294">
        <v>0</v>
      </c>
      <c r="S523" s="294">
        <v>0</v>
      </c>
      <c r="T523" s="294">
        <v>0</v>
      </c>
      <c r="U523" s="294">
        <v>0</v>
      </c>
      <c r="V523" s="294">
        <v>0</v>
      </c>
      <c r="W523" s="294">
        <v>0</v>
      </c>
      <c r="X523" s="294">
        <v>0</v>
      </c>
      <c r="Y523" s="294">
        <v>0</v>
      </c>
      <c r="Z523" s="294">
        <v>0</v>
      </c>
      <c r="AA523" s="294">
        <v>0</v>
      </c>
      <c r="AB523" s="294">
        <v>0</v>
      </c>
      <c r="AC523" s="294">
        <v>0</v>
      </c>
      <c r="AD523" s="294">
        <v>0</v>
      </c>
      <c r="AE523" s="294">
        <v>0</v>
      </c>
      <c r="AF523" s="294">
        <v>0</v>
      </c>
      <c r="AG523" s="294">
        <v>0</v>
      </c>
      <c r="AH523" s="294">
        <v>0</v>
      </c>
      <c r="AI523" s="294">
        <v>0</v>
      </c>
    </row>
    <row r="524" spans="1:35" ht="66">
      <c r="A524" s="290"/>
      <c r="B524" s="299">
        <v>10.44</v>
      </c>
      <c r="C524" s="1342" t="s">
        <v>504</v>
      </c>
      <c r="D524" s="303"/>
      <c r="E524" s="293">
        <v>0</v>
      </c>
      <c r="F524" s="1152" t="s">
        <v>11</v>
      </c>
      <c r="G524" s="294" t="s">
        <v>12</v>
      </c>
      <c r="H524" s="295" t="s">
        <v>13</v>
      </c>
      <c r="I524" s="294" t="s">
        <v>14</v>
      </c>
      <c r="J524" s="294">
        <v>12</v>
      </c>
      <c r="K524" s="1540">
        <v>0</v>
      </c>
      <c r="L524" s="294">
        <v>0</v>
      </c>
      <c r="M524" s="294">
        <v>0</v>
      </c>
      <c r="N524" s="294">
        <v>0</v>
      </c>
      <c r="O524" s="294">
        <v>0</v>
      </c>
      <c r="P524" s="294">
        <v>0</v>
      </c>
      <c r="Q524" s="294">
        <v>0</v>
      </c>
      <c r="R524" s="294">
        <v>0</v>
      </c>
      <c r="S524" s="294">
        <v>0</v>
      </c>
      <c r="T524" s="294">
        <v>0</v>
      </c>
      <c r="U524" s="294">
        <v>0</v>
      </c>
      <c r="V524" s="294">
        <v>0</v>
      </c>
      <c r="W524" s="294">
        <v>0</v>
      </c>
      <c r="X524" s="294">
        <v>0</v>
      </c>
      <c r="Y524" s="294">
        <v>0</v>
      </c>
      <c r="Z524" s="294">
        <v>0</v>
      </c>
      <c r="AA524" s="294">
        <v>0</v>
      </c>
      <c r="AB524" s="294">
        <v>0</v>
      </c>
      <c r="AC524" s="294">
        <v>0</v>
      </c>
      <c r="AD524" s="294">
        <v>0</v>
      </c>
      <c r="AE524" s="294">
        <v>0</v>
      </c>
      <c r="AF524" s="294">
        <v>0</v>
      </c>
      <c r="AG524" s="294">
        <v>0</v>
      </c>
      <c r="AH524" s="294">
        <v>0</v>
      </c>
      <c r="AI524" s="294">
        <v>0</v>
      </c>
    </row>
    <row r="525" spans="1:35" ht="66">
      <c r="A525" s="290"/>
      <c r="B525" s="299">
        <v>11.2752</v>
      </c>
      <c r="C525" s="1342" t="s">
        <v>189</v>
      </c>
      <c r="D525" s="303"/>
      <c r="E525" s="293">
        <v>0</v>
      </c>
      <c r="F525" s="1152" t="s">
        <v>11</v>
      </c>
      <c r="G525" s="294" t="s">
        <v>12</v>
      </c>
      <c r="H525" s="295" t="s">
        <v>13</v>
      </c>
      <c r="I525" s="294" t="s">
        <v>14</v>
      </c>
      <c r="J525" s="294">
        <v>12</v>
      </c>
      <c r="K525" s="1540">
        <v>0</v>
      </c>
      <c r="L525" s="294">
        <v>0</v>
      </c>
      <c r="M525" s="294">
        <v>0</v>
      </c>
      <c r="N525" s="294">
        <v>0</v>
      </c>
      <c r="O525" s="294">
        <v>0</v>
      </c>
      <c r="P525" s="294">
        <v>0</v>
      </c>
      <c r="Q525" s="294">
        <v>0</v>
      </c>
      <c r="R525" s="294">
        <v>0</v>
      </c>
      <c r="S525" s="294">
        <v>0</v>
      </c>
      <c r="T525" s="294">
        <v>0</v>
      </c>
      <c r="U525" s="294">
        <v>0</v>
      </c>
      <c r="V525" s="294">
        <v>0</v>
      </c>
      <c r="W525" s="294">
        <v>0</v>
      </c>
      <c r="X525" s="294">
        <v>0</v>
      </c>
      <c r="Y525" s="294">
        <v>0</v>
      </c>
      <c r="Z525" s="294">
        <v>0</v>
      </c>
      <c r="AA525" s="294">
        <v>0</v>
      </c>
      <c r="AB525" s="294">
        <v>0</v>
      </c>
      <c r="AC525" s="294">
        <v>0</v>
      </c>
      <c r="AD525" s="294">
        <v>0</v>
      </c>
      <c r="AE525" s="294">
        <v>0</v>
      </c>
      <c r="AF525" s="294">
        <v>0</v>
      </c>
      <c r="AG525" s="294">
        <v>0</v>
      </c>
      <c r="AH525" s="294">
        <v>0</v>
      </c>
      <c r="AI525" s="294">
        <v>0</v>
      </c>
    </row>
    <row r="526" spans="1:35" ht="66">
      <c r="A526" s="290"/>
      <c r="B526" s="299">
        <v>5.2084000000000001</v>
      </c>
      <c r="C526" s="298" t="s">
        <v>505</v>
      </c>
      <c r="D526" s="303"/>
      <c r="E526" s="293">
        <v>0</v>
      </c>
      <c r="F526" s="1152" t="s">
        <v>174</v>
      </c>
      <c r="G526" s="294" t="s">
        <v>12</v>
      </c>
      <c r="H526" s="295" t="s">
        <v>13</v>
      </c>
      <c r="I526" s="294" t="s">
        <v>14</v>
      </c>
      <c r="J526" s="294">
        <v>6</v>
      </c>
      <c r="K526" s="1540">
        <v>0</v>
      </c>
      <c r="L526" s="294">
        <v>0</v>
      </c>
      <c r="M526" s="294">
        <v>0</v>
      </c>
      <c r="N526" s="294">
        <v>0</v>
      </c>
      <c r="O526" s="294">
        <v>0</v>
      </c>
      <c r="P526" s="294">
        <v>0</v>
      </c>
      <c r="Q526" s="294">
        <v>0</v>
      </c>
      <c r="R526" s="294">
        <v>0</v>
      </c>
      <c r="S526" s="294">
        <v>0</v>
      </c>
      <c r="T526" s="294">
        <v>0</v>
      </c>
      <c r="U526" s="294">
        <v>0</v>
      </c>
      <c r="V526" s="294">
        <v>0</v>
      </c>
      <c r="W526" s="294">
        <v>0</v>
      </c>
      <c r="X526" s="294">
        <v>0</v>
      </c>
      <c r="Y526" s="294">
        <v>0</v>
      </c>
      <c r="Z526" s="294">
        <v>0</v>
      </c>
      <c r="AA526" s="294">
        <v>0</v>
      </c>
      <c r="AB526" s="294">
        <v>0</v>
      </c>
      <c r="AC526" s="294">
        <v>0</v>
      </c>
      <c r="AD526" s="294">
        <v>0</v>
      </c>
      <c r="AE526" s="294">
        <v>0</v>
      </c>
      <c r="AF526" s="294">
        <v>0</v>
      </c>
      <c r="AG526" s="294">
        <v>0</v>
      </c>
      <c r="AH526" s="294">
        <v>0</v>
      </c>
      <c r="AI526" s="294">
        <v>0</v>
      </c>
    </row>
    <row r="527" spans="1:35" ht="66">
      <c r="A527" s="290"/>
      <c r="B527" s="299">
        <v>49.613333333333337</v>
      </c>
      <c r="C527" s="1342" t="s">
        <v>506</v>
      </c>
      <c r="D527" s="303"/>
      <c r="E527" s="293">
        <v>3</v>
      </c>
      <c r="F527" s="1152" t="s">
        <v>22</v>
      </c>
      <c r="G527" s="294" t="s">
        <v>12</v>
      </c>
      <c r="H527" s="295" t="s">
        <v>13</v>
      </c>
      <c r="I527" s="294" t="s">
        <v>14</v>
      </c>
      <c r="J527" s="294">
        <v>54</v>
      </c>
      <c r="K527" s="1540">
        <v>162</v>
      </c>
      <c r="L527" s="294">
        <v>0</v>
      </c>
      <c r="M527" s="294">
        <v>0</v>
      </c>
      <c r="N527" s="294">
        <v>0</v>
      </c>
      <c r="O527" s="294">
        <v>0</v>
      </c>
      <c r="P527" s="294">
        <v>0</v>
      </c>
      <c r="Q527" s="294">
        <v>0</v>
      </c>
      <c r="R527" s="294">
        <v>1</v>
      </c>
      <c r="S527" s="294">
        <v>54</v>
      </c>
      <c r="T527" s="294">
        <v>0</v>
      </c>
      <c r="U527" s="294">
        <v>0</v>
      </c>
      <c r="V527" s="294">
        <v>0</v>
      </c>
      <c r="W527" s="294">
        <v>0</v>
      </c>
      <c r="X527" s="294">
        <v>2</v>
      </c>
      <c r="Y527" s="294">
        <v>108</v>
      </c>
      <c r="Z527" s="294">
        <v>0</v>
      </c>
      <c r="AA527" s="294">
        <v>0</v>
      </c>
      <c r="AB527" s="294">
        <v>0</v>
      </c>
      <c r="AC527" s="294">
        <v>0</v>
      </c>
      <c r="AD527" s="294">
        <v>0</v>
      </c>
      <c r="AE527" s="294">
        <v>0</v>
      </c>
      <c r="AF527" s="294">
        <v>0</v>
      </c>
      <c r="AG527" s="294">
        <v>0</v>
      </c>
      <c r="AH527" s="294">
        <v>0</v>
      </c>
      <c r="AI527" s="294">
        <v>0</v>
      </c>
    </row>
    <row r="528" spans="1:35" ht="66">
      <c r="A528" s="290"/>
      <c r="B528" s="299">
        <v>4.7560000000000002</v>
      </c>
      <c r="C528" s="1342" t="s">
        <v>507</v>
      </c>
      <c r="D528" s="303"/>
      <c r="E528" s="293">
        <v>20</v>
      </c>
      <c r="F528" s="1152" t="s">
        <v>11</v>
      </c>
      <c r="G528" s="294" t="s">
        <v>12</v>
      </c>
      <c r="H528" s="295" t="s">
        <v>13</v>
      </c>
      <c r="I528" s="294" t="s">
        <v>14</v>
      </c>
      <c r="J528" s="294">
        <v>6</v>
      </c>
      <c r="K528" s="1540">
        <v>120</v>
      </c>
      <c r="L528" s="294">
        <v>0</v>
      </c>
      <c r="M528" s="294">
        <v>0</v>
      </c>
      <c r="N528" s="294">
        <v>0</v>
      </c>
      <c r="O528" s="294">
        <v>0</v>
      </c>
      <c r="P528" s="294">
        <v>20</v>
      </c>
      <c r="Q528" s="294">
        <v>120</v>
      </c>
      <c r="R528" s="294">
        <v>0</v>
      </c>
      <c r="S528" s="294">
        <v>0</v>
      </c>
      <c r="T528" s="294">
        <v>0</v>
      </c>
      <c r="U528" s="294">
        <v>0</v>
      </c>
      <c r="V528" s="294">
        <v>0</v>
      </c>
      <c r="W528" s="294">
        <v>0</v>
      </c>
      <c r="X528" s="294">
        <v>0</v>
      </c>
      <c r="Y528" s="294">
        <v>0</v>
      </c>
      <c r="Z528" s="294">
        <v>0</v>
      </c>
      <c r="AA528" s="294">
        <v>0</v>
      </c>
      <c r="AB528" s="294">
        <v>0</v>
      </c>
      <c r="AC528" s="294">
        <v>0</v>
      </c>
      <c r="AD528" s="294">
        <v>0</v>
      </c>
      <c r="AE528" s="294">
        <v>0</v>
      </c>
      <c r="AF528" s="294">
        <v>0</v>
      </c>
      <c r="AG528" s="294">
        <v>0</v>
      </c>
      <c r="AH528" s="294">
        <v>0</v>
      </c>
      <c r="AI528" s="294">
        <v>0</v>
      </c>
    </row>
    <row r="529" spans="1:35" ht="66">
      <c r="A529" s="290"/>
      <c r="B529" s="299">
        <v>37.583999999999996</v>
      </c>
      <c r="C529" s="1349" t="s">
        <v>508</v>
      </c>
      <c r="D529" s="303"/>
      <c r="E529" s="293">
        <v>0</v>
      </c>
      <c r="F529" s="1152" t="s">
        <v>11</v>
      </c>
      <c r="G529" s="294" t="s">
        <v>12</v>
      </c>
      <c r="H529" s="295" t="s">
        <v>13</v>
      </c>
      <c r="I529" s="294" t="s">
        <v>14</v>
      </c>
      <c r="J529" s="294">
        <v>41</v>
      </c>
      <c r="K529" s="1540">
        <v>0</v>
      </c>
      <c r="L529" s="294">
        <v>0</v>
      </c>
      <c r="M529" s="294">
        <v>0</v>
      </c>
      <c r="N529" s="294">
        <v>0</v>
      </c>
      <c r="O529" s="294">
        <v>0</v>
      </c>
      <c r="P529" s="294">
        <v>0</v>
      </c>
      <c r="Q529" s="294">
        <v>0</v>
      </c>
      <c r="R529" s="294">
        <v>0</v>
      </c>
      <c r="S529" s="294">
        <v>0</v>
      </c>
      <c r="T529" s="294">
        <v>0</v>
      </c>
      <c r="U529" s="294">
        <v>0</v>
      </c>
      <c r="V529" s="294">
        <v>0</v>
      </c>
      <c r="W529" s="294">
        <v>0</v>
      </c>
      <c r="X529" s="294">
        <v>0</v>
      </c>
      <c r="Y529" s="294">
        <v>0</v>
      </c>
      <c r="Z529" s="294">
        <v>0</v>
      </c>
      <c r="AA529" s="294">
        <v>0</v>
      </c>
      <c r="AB529" s="294">
        <v>0</v>
      </c>
      <c r="AC529" s="294">
        <v>0</v>
      </c>
      <c r="AD529" s="294">
        <v>0</v>
      </c>
      <c r="AE529" s="294">
        <v>0</v>
      </c>
      <c r="AF529" s="294">
        <v>0</v>
      </c>
      <c r="AG529" s="294">
        <v>0</v>
      </c>
      <c r="AH529" s="294">
        <v>0</v>
      </c>
      <c r="AI529" s="294">
        <v>0</v>
      </c>
    </row>
    <row r="530" spans="1:35" ht="66">
      <c r="A530" s="290"/>
      <c r="B530" s="299">
        <v>163.56</v>
      </c>
      <c r="C530" s="1342" t="s">
        <v>4648</v>
      </c>
      <c r="D530" s="303"/>
      <c r="E530" s="293">
        <v>0</v>
      </c>
      <c r="F530" s="1152" t="s">
        <v>11</v>
      </c>
      <c r="G530" s="294" t="s">
        <v>12</v>
      </c>
      <c r="H530" s="295" t="s">
        <v>13</v>
      </c>
      <c r="I530" s="294" t="s">
        <v>14</v>
      </c>
      <c r="J530" s="294">
        <v>177</v>
      </c>
      <c r="K530" s="1540">
        <v>0</v>
      </c>
      <c r="L530" s="294">
        <v>0</v>
      </c>
      <c r="M530" s="294">
        <v>0</v>
      </c>
      <c r="N530" s="294">
        <v>0</v>
      </c>
      <c r="O530" s="294">
        <v>0</v>
      </c>
      <c r="P530" s="294">
        <v>0</v>
      </c>
      <c r="Q530" s="294">
        <v>0</v>
      </c>
      <c r="R530" s="294">
        <v>0</v>
      </c>
      <c r="S530" s="294">
        <v>0</v>
      </c>
      <c r="T530" s="294">
        <v>0</v>
      </c>
      <c r="U530" s="294">
        <v>0</v>
      </c>
      <c r="V530" s="294">
        <v>0</v>
      </c>
      <c r="W530" s="294">
        <v>0</v>
      </c>
      <c r="X530" s="294">
        <v>0</v>
      </c>
      <c r="Y530" s="294">
        <v>0</v>
      </c>
      <c r="Z530" s="294">
        <v>0</v>
      </c>
      <c r="AA530" s="294">
        <v>0</v>
      </c>
      <c r="AB530" s="294">
        <v>0</v>
      </c>
      <c r="AC530" s="294">
        <v>0</v>
      </c>
      <c r="AD530" s="294">
        <v>0</v>
      </c>
      <c r="AE530" s="294">
        <v>0</v>
      </c>
      <c r="AF530" s="294">
        <v>0</v>
      </c>
      <c r="AG530" s="294">
        <v>0</v>
      </c>
      <c r="AH530" s="294">
        <v>0</v>
      </c>
      <c r="AI530" s="294">
        <v>0</v>
      </c>
    </row>
    <row r="531" spans="1:35" ht="66">
      <c r="A531" s="290"/>
      <c r="B531" s="299">
        <v>69.599999999999994</v>
      </c>
      <c r="C531" s="1342" t="s">
        <v>509</v>
      </c>
      <c r="D531" s="303"/>
      <c r="E531" s="293">
        <v>5</v>
      </c>
      <c r="F531" s="1152" t="s">
        <v>11</v>
      </c>
      <c r="G531" s="294" t="s">
        <v>12</v>
      </c>
      <c r="H531" s="295" t="s">
        <v>13</v>
      </c>
      <c r="I531" s="294" t="s">
        <v>14</v>
      </c>
      <c r="J531" s="294">
        <v>76</v>
      </c>
      <c r="K531" s="1540">
        <v>380</v>
      </c>
      <c r="L531" s="294">
        <v>0</v>
      </c>
      <c r="M531" s="294">
        <v>0</v>
      </c>
      <c r="N531" s="294">
        <v>0</v>
      </c>
      <c r="O531" s="294">
        <v>0</v>
      </c>
      <c r="P531" s="294">
        <v>5</v>
      </c>
      <c r="Q531" s="294">
        <v>380</v>
      </c>
      <c r="R531" s="294">
        <v>0</v>
      </c>
      <c r="S531" s="294">
        <v>0</v>
      </c>
      <c r="T531" s="294">
        <v>0</v>
      </c>
      <c r="U531" s="294">
        <v>0</v>
      </c>
      <c r="V531" s="294">
        <v>0</v>
      </c>
      <c r="W531" s="294">
        <v>0</v>
      </c>
      <c r="X531" s="294">
        <v>0</v>
      </c>
      <c r="Y531" s="294">
        <v>0</v>
      </c>
      <c r="Z531" s="294">
        <v>0</v>
      </c>
      <c r="AA531" s="294">
        <v>0</v>
      </c>
      <c r="AB531" s="294">
        <v>0</v>
      </c>
      <c r="AC531" s="294">
        <v>0</v>
      </c>
      <c r="AD531" s="294">
        <v>0</v>
      </c>
      <c r="AE531" s="294">
        <v>0</v>
      </c>
      <c r="AF531" s="294">
        <v>0</v>
      </c>
      <c r="AG531" s="294">
        <v>0</v>
      </c>
      <c r="AH531" s="294">
        <v>0</v>
      </c>
      <c r="AI531" s="294">
        <v>0</v>
      </c>
    </row>
    <row r="532" spans="1:35" ht="66">
      <c r="A532" s="290"/>
      <c r="B532" s="299">
        <v>261</v>
      </c>
      <c r="C532" s="1342" t="s">
        <v>510</v>
      </c>
      <c r="D532" s="303"/>
      <c r="E532" s="293">
        <v>5</v>
      </c>
      <c r="F532" s="1152" t="s">
        <v>11</v>
      </c>
      <c r="G532" s="294" t="s">
        <v>12</v>
      </c>
      <c r="H532" s="295" t="s">
        <v>13</v>
      </c>
      <c r="I532" s="294" t="s">
        <v>14</v>
      </c>
      <c r="J532" s="294">
        <v>282</v>
      </c>
      <c r="K532" s="1540">
        <v>1410</v>
      </c>
      <c r="L532" s="294">
        <v>0</v>
      </c>
      <c r="M532" s="294">
        <v>0</v>
      </c>
      <c r="N532" s="294">
        <v>0</v>
      </c>
      <c r="O532" s="294">
        <v>0</v>
      </c>
      <c r="P532" s="294">
        <v>5</v>
      </c>
      <c r="Q532" s="294">
        <v>1410</v>
      </c>
      <c r="R532" s="294">
        <v>0</v>
      </c>
      <c r="S532" s="294">
        <v>0</v>
      </c>
      <c r="T532" s="294">
        <v>0</v>
      </c>
      <c r="U532" s="294">
        <v>0</v>
      </c>
      <c r="V532" s="294">
        <v>0</v>
      </c>
      <c r="W532" s="294">
        <v>0</v>
      </c>
      <c r="X532" s="294">
        <v>0</v>
      </c>
      <c r="Y532" s="294">
        <v>0</v>
      </c>
      <c r="Z532" s="294">
        <v>0</v>
      </c>
      <c r="AA532" s="294">
        <v>0</v>
      </c>
      <c r="AB532" s="294">
        <v>0</v>
      </c>
      <c r="AC532" s="294">
        <v>0</v>
      </c>
      <c r="AD532" s="294">
        <v>0</v>
      </c>
      <c r="AE532" s="294">
        <v>0</v>
      </c>
      <c r="AF532" s="294">
        <v>0</v>
      </c>
      <c r="AG532" s="294">
        <v>0</v>
      </c>
      <c r="AH532" s="294">
        <v>0</v>
      </c>
      <c r="AI532" s="294">
        <v>0</v>
      </c>
    </row>
    <row r="533" spans="1:35" ht="66">
      <c r="A533" s="290"/>
      <c r="B533" s="299">
        <v>209.96</v>
      </c>
      <c r="C533" s="1342" t="s">
        <v>4649</v>
      </c>
      <c r="D533" s="303"/>
      <c r="E533" s="293">
        <v>15</v>
      </c>
      <c r="F533" s="1152" t="s">
        <v>11</v>
      </c>
      <c r="G533" s="294" t="s">
        <v>12</v>
      </c>
      <c r="H533" s="295" t="s">
        <v>13</v>
      </c>
      <c r="I533" s="294" t="s">
        <v>14</v>
      </c>
      <c r="J533" s="294">
        <v>227</v>
      </c>
      <c r="K533" s="1540">
        <v>3405</v>
      </c>
      <c r="L533" s="294">
        <v>0</v>
      </c>
      <c r="M533" s="294">
        <v>0</v>
      </c>
      <c r="N533" s="294">
        <v>0</v>
      </c>
      <c r="O533" s="294">
        <v>0</v>
      </c>
      <c r="P533" s="294">
        <v>15</v>
      </c>
      <c r="Q533" s="294">
        <v>3405</v>
      </c>
      <c r="R533" s="294">
        <v>0</v>
      </c>
      <c r="S533" s="294">
        <v>0</v>
      </c>
      <c r="T533" s="294">
        <v>0</v>
      </c>
      <c r="U533" s="294">
        <v>0</v>
      </c>
      <c r="V533" s="294">
        <v>0</v>
      </c>
      <c r="W533" s="294">
        <v>0</v>
      </c>
      <c r="X533" s="294">
        <v>0</v>
      </c>
      <c r="Y533" s="294">
        <v>0</v>
      </c>
      <c r="Z533" s="294">
        <v>0</v>
      </c>
      <c r="AA533" s="294">
        <v>0</v>
      </c>
      <c r="AB533" s="294">
        <v>0</v>
      </c>
      <c r="AC533" s="294">
        <v>0</v>
      </c>
      <c r="AD533" s="294">
        <v>0</v>
      </c>
      <c r="AE533" s="294">
        <v>0</v>
      </c>
      <c r="AF533" s="294">
        <v>0</v>
      </c>
      <c r="AG533" s="294">
        <v>0</v>
      </c>
      <c r="AH533" s="294">
        <v>0</v>
      </c>
      <c r="AI533" s="294">
        <v>0</v>
      </c>
    </row>
    <row r="534" spans="1:35" ht="66">
      <c r="A534" s="290"/>
      <c r="B534" s="299">
        <v>106.42999999999999</v>
      </c>
      <c r="C534" s="298" t="s">
        <v>511</v>
      </c>
      <c r="D534" s="303"/>
      <c r="E534" s="293">
        <v>15</v>
      </c>
      <c r="F534" s="1152" t="s">
        <v>103</v>
      </c>
      <c r="G534" s="294" t="s">
        <v>12</v>
      </c>
      <c r="H534" s="295" t="s">
        <v>13</v>
      </c>
      <c r="I534" s="294" t="s">
        <v>14</v>
      </c>
      <c r="J534" s="294">
        <v>115</v>
      </c>
      <c r="K534" s="1540">
        <v>1725</v>
      </c>
      <c r="L534" s="294">
        <v>0</v>
      </c>
      <c r="M534" s="294">
        <v>0</v>
      </c>
      <c r="N534" s="294">
        <v>0</v>
      </c>
      <c r="O534" s="294">
        <v>0</v>
      </c>
      <c r="P534" s="294">
        <v>15</v>
      </c>
      <c r="Q534" s="294">
        <v>1725</v>
      </c>
      <c r="R534" s="294">
        <v>0</v>
      </c>
      <c r="S534" s="294">
        <v>0</v>
      </c>
      <c r="T534" s="294">
        <v>0</v>
      </c>
      <c r="U534" s="294">
        <v>0</v>
      </c>
      <c r="V534" s="294">
        <v>0</v>
      </c>
      <c r="W534" s="294">
        <v>0</v>
      </c>
      <c r="X534" s="294">
        <v>0</v>
      </c>
      <c r="Y534" s="294">
        <v>0</v>
      </c>
      <c r="Z534" s="294">
        <v>0</v>
      </c>
      <c r="AA534" s="294">
        <v>0</v>
      </c>
      <c r="AB534" s="294">
        <v>0</v>
      </c>
      <c r="AC534" s="294">
        <v>0</v>
      </c>
      <c r="AD534" s="294">
        <v>0</v>
      </c>
      <c r="AE534" s="294">
        <v>0</v>
      </c>
      <c r="AF534" s="294">
        <v>0</v>
      </c>
      <c r="AG534" s="294">
        <v>0</v>
      </c>
      <c r="AH534" s="294">
        <v>0</v>
      </c>
      <c r="AI534" s="294">
        <v>0</v>
      </c>
    </row>
    <row r="535" spans="1:35" ht="66">
      <c r="A535" s="290"/>
      <c r="B535" s="299">
        <v>48.706666666666671</v>
      </c>
      <c r="C535" s="298" t="s">
        <v>512</v>
      </c>
      <c r="D535" s="303"/>
      <c r="E535" s="293">
        <v>0</v>
      </c>
      <c r="F535" s="1152" t="s">
        <v>11</v>
      </c>
      <c r="G535" s="294" t="s">
        <v>12</v>
      </c>
      <c r="H535" s="295" t="s">
        <v>13</v>
      </c>
      <c r="I535" s="294" t="s">
        <v>14</v>
      </c>
      <c r="J535" s="294">
        <v>53</v>
      </c>
      <c r="K535" s="1540">
        <v>0</v>
      </c>
      <c r="L535" s="294">
        <v>0</v>
      </c>
      <c r="M535" s="294">
        <v>0</v>
      </c>
      <c r="N535" s="294">
        <v>0</v>
      </c>
      <c r="O535" s="294">
        <v>0</v>
      </c>
      <c r="P535" s="294">
        <v>0</v>
      </c>
      <c r="Q535" s="294">
        <v>0</v>
      </c>
      <c r="R535" s="294">
        <v>0</v>
      </c>
      <c r="S535" s="294">
        <v>0</v>
      </c>
      <c r="T535" s="294">
        <v>0</v>
      </c>
      <c r="U535" s="294">
        <v>0</v>
      </c>
      <c r="V535" s="294">
        <v>0</v>
      </c>
      <c r="W535" s="294">
        <v>0</v>
      </c>
      <c r="X535" s="294">
        <v>0</v>
      </c>
      <c r="Y535" s="294">
        <v>0</v>
      </c>
      <c r="Z535" s="294">
        <v>0</v>
      </c>
      <c r="AA535" s="294">
        <v>0</v>
      </c>
      <c r="AB535" s="294">
        <v>0</v>
      </c>
      <c r="AC535" s="294">
        <v>0</v>
      </c>
      <c r="AD535" s="294">
        <v>0</v>
      </c>
      <c r="AE535" s="294">
        <v>0</v>
      </c>
      <c r="AF535" s="294">
        <v>0</v>
      </c>
      <c r="AG535" s="294">
        <v>0</v>
      </c>
      <c r="AH535" s="294">
        <v>0</v>
      </c>
      <c r="AI535" s="294">
        <v>0</v>
      </c>
    </row>
    <row r="536" spans="1:35" ht="66">
      <c r="A536" s="290"/>
      <c r="B536" s="299">
        <v>4.4080000000000004</v>
      </c>
      <c r="C536" s="1342" t="s">
        <v>513</v>
      </c>
      <c r="D536" s="303"/>
      <c r="E536" s="293">
        <v>40</v>
      </c>
      <c r="F536" s="1152" t="s">
        <v>11</v>
      </c>
      <c r="G536" s="294" t="s">
        <v>12</v>
      </c>
      <c r="H536" s="295" t="s">
        <v>13</v>
      </c>
      <c r="I536" s="294" t="s">
        <v>14</v>
      </c>
      <c r="J536" s="294">
        <v>5</v>
      </c>
      <c r="K536" s="1540">
        <v>200</v>
      </c>
      <c r="L536" s="294">
        <v>0</v>
      </c>
      <c r="M536" s="294">
        <v>0</v>
      </c>
      <c r="N536" s="294">
        <v>0</v>
      </c>
      <c r="O536" s="294">
        <v>0</v>
      </c>
      <c r="P536" s="294">
        <v>40</v>
      </c>
      <c r="Q536" s="294">
        <v>200</v>
      </c>
      <c r="R536" s="294">
        <v>0</v>
      </c>
      <c r="S536" s="294">
        <v>0</v>
      </c>
      <c r="T536" s="294">
        <v>0</v>
      </c>
      <c r="U536" s="294">
        <v>0</v>
      </c>
      <c r="V536" s="294">
        <v>0</v>
      </c>
      <c r="W536" s="294">
        <v>0</v>
      </c>
      <c r="X536" s="294">
        <v>0</v>
      </c>
      <c r="Y536" s="294">
        <v>0</v>
      </c>
      <c r="Z536" s="294">
        <v>0</v>
      </c>
      <c r="AA536" s="294">
        <v>0</v>
      </c>
      <c r="AB536" s="294">
        <v>0</v>
      </c>
      <c r="AC536" s="294">
        <v>0</v>
      </c>
      <c r="AD536" s="294">
        <v>0</v>
      </c>
      <c r="AE536" s="294">
        <v>0</v>
      </c>
      <c r="AF536" s="294">
        <v>0</v>
      </c>
      <c r="AG536" s="294">
        <v>0</v>
      </c>
      <c r="AH536" s="294">
        <v>0</v>
      </c>
      <c r="AI536" s="294">
        <v>0</v>
      </c>
    </row>
    <row r="537" spans="1:35" ht="66">
      <c r="A537" s="290"/>
      <c r="B537" s="299">
        <v>1.3803999999999998</v>
      </c>
      <c r="C537" s="1342" t="s">
        <v>514</v>
      </c>
      <c r="D537" s="303"/>
      <c r="E537" s="293">
        <v>0</v>
      </c>
      <c r="F537" s="1152" t="s">
        <v>11</v>
      </c>
      <c r="G537" s="294" t="s">
        <v>12</v>
      </c>
      <c r="H537" s="295" t="s">
        <v>13</v>
      </c>
      <c r="I537" s="294" t="s">
        <v>14</v>
      </c>
      <c r="J537" s="294">
        <v>2</v>
      </c>
      <c r="K537" s="1540">
        <v>0</v>
      </c>
      <c r="L537" s="294">
        <v>0</v>
      </c>
      <c r="M537" s="294">
        <v>0</v>
      </c>
      <c r="N537" s="294">
        <v>0</v>
      </c>
      <c r="O537" s="294">
        <v>0</v>
      </c>
      <c r="P537" s="294">
        <v>0</v>
      </c>
      <c r="Q537" s="294">
        <v>0</v>
      </c>
      <c r="R537" s="294">
        <v>0</v>
      </c>
      <c r="S537" s="294">
        <v>0</v>
      </c>
      <c r="T537" s="294">
        <v>0</v>
      </c>
      <c r="U537" s="294">
        <v>0</v>
      </c>
      <c r="V537" s="294">
        <v>0</v>
      </c>
      <c r="W537" s="294">
        <v>0</v>
      </c>
      <c r="X537" s="294">
        <v>0</v>
      </c>
      <c r="Y537" s="294">
        <v>0</v>
      </c>
      <c r="Z537" s="294">
        <v>0</v>
      </c>
      <c r="AA537" s="294">
        <v>0</v>
      </c>
      <c r="AB537" s="294">
        <v>0</v>
      </c>
      <c r="AC537" s="294">
        <v>0</v>
      </c>
      <c r="AD537" s="294">
        <v>0</v>
      </c>
      <c r="AE537" s="294">
        <v>0</v>
      </c>
      <c r="AF537" s="294">
        <v>0</v>
      </c>
      <c r="AG537" s="294">
        <v>0</v>
      </c>
      <c r="AH537" s="294">
        <v>0</v>
      </c>
      <c r="AI537" s="294">
        <v>0</v>
      </c>
    </row>
    <row r="538" spans="1:35" ht="66">
      <c r="A538" s="290"/>
      <c r="B538" s="299">
        <v>69.72</v>
      </c>
      <c r="C538" s="1349" t="s">
        <v>515</v>
      </c>
      <c r="D538" s="303"/>
      <c r="E538" s="293">
        <v>0</v>
      </c>
      <c r="F538" s="1152" t="s">
        <v>11</v>
      </c>
      <c r="G538" s="294" t="s">
        <v>12</v>
      </c>
      <c r="H538" s="295" t="s">
        <v>13</v>
      </c>
      <c r="I538" s="294" t="s">
        <v>14</v>
      </c>
      <c r="J538" s="294">
        <v>75</v>
      </c>
      <c r="K538" s="1540">
        <v>0</v>
      </c>
      <c r="L538" s="294">
        <v>0</v>
      </c>
      <c r="M538" s="294">
        <v>0</v>
      </c>
      <c r="N538" s="294">
        <v>0</v>
      </c>
      <c r="O538" s="294">
        <v>0</v>
      </c>
      <c r="P538" s="294">
        <v>0</v>
      </c>
      <c r="Q538" s="294">
        <v>0</v>
      </c>
      <c r="R538" s="294">
        <v>0</v>
      </c>
      <c r="S538" s="294">
        <v>0</v>
      </c>
      <c r="T538" s="294">
        <v>0</v>
      </c>
      <c r="U538" s="294">
        <v>0</v>
      </c>
      <c r="V538" s="294">
        <v>0</v>
      </c>
      <c r="W538" s="294">
        <v>0</v>
      </c>
      <c r="X538" s="294">
        <v>0</v>
      </c>
      <c r="Y538" s="294">
        <v>0</v>
      </c>
      <c r="Z538" s="294">
        <v>0</v>
      </c>
      <c r="AA538" s="294">
        <v>0</v>
      </c>
      <c r="AB538" s="294">
        <v>0</v>
      </c>
      <c r="AC538" s="294">
        <v>0</v>
      </c>
      <c r="AD538" s="294">
        <v>0</v>
      </c>
      <c r="AE538" s="294">
        <v>0</v>
      </c>
      <c r="AF538" s="294">
        <v>0</v>
      </c>
      <c r="AG538" s="294">
        <v>0</v>
      </c>
      <c r="AH538" s="294">
        <v>0</v>
      </c>
      <c r="AI538" s="294">
        <v>0</v>
      </c>
    </row>
    <row r="539" spans="1:35" ht="66">
      <c r="A539" s="290"/>
      <c r="B539" s="299">
        <v>75.400000000000006</v>
      </c>
      <c r="C539" s="1344" t="s">
        <v>516</v>
      </c>
      <c r="D539" s="303"/>
      <c r="E539" s="293">
        <v>0</v>
      </c>
      <c r="F539" s="1152" t="s">
        <v>11</v>
      </c>
      <c r="G539" s="294" t="s">
        <v>12</v>
      </c>
      <c r="H539" s="295" t="s">
        <v>13</v>
      </c>
      <c r="I539" s="294" t="s">
        <v>14</v>
      </c>
      <c r="J539" s="294">
        <v>82</v>
      </c>
      <c r="K539" s="1540">
        <v>0</v>
      </c>
      <c r="L539" s="294">
        <v>0</v>
      </c>
      <c r="M539" s="294">
        <v>0</v>
      </c>
      <c r="N539" s="294">
        <v>0</v>
      </c>
      <c r="O539" s="294">
        <v>0</v>
      </c>
      <c r="P539" s="294">
        <v>0</v>
      </c>
      <c r="Q539" s="294">
        <v>0</v>
      </c>
      <c r="R539" s="294">
        <v>0</v>
      </c>
      <c r="S539" s="294">
        <v>0</v>
      </c>
      <c r="T539" s="294">
        <v>0</v>
      </c>
      <c r="U539" s="294">
        <v>0</v>
      </c>
      <c r="V539" s="294">
        <v>0</v>
      </c>
      <c r="W539" s="294">
        <v>0</v>
      </c>
      <c r="X539" s="294">
        <v>0</v>
      </c>
      <c r="Y539" s="294">
        <v>0</v>
      </c>
      <c r="Z539" s="294">
        <v>0</v>
      </c>
      <c r="AA539" s="294">
        <v>0</v>
      </c>
      <c r="AB539" s="294">
        <v>0</v>
      </c>
      <c r="AC539" s="294">
        <v>0</v>
      </c>
      <c r="AD539" s="294">
        <v>0</v>
      </c>
      <c r="AE539" s="294">
        <v>0</v>
      </c>
      <c r="AF539" s="294">
        <v>0</v>
      </c>
      <c r="AG539" s="294">
        <v>0</v>
      </c>
      <c r="AH539" s="294">
        <v>0</v>
      </c>
      <c r="AI539" s="294">
        <v>0</v>
      </c>
    </row>
    <row r="540" spans="1:35" ht="66">
      <c r="A540" s="290"/>
      <c r="B540" s="299">
        <v>31.691250000000004</v>
      </c>
      <c r="C540" s="298" t="s">
        <v>517</v>
      </c>
      <c r="D540" s="303"/>
      <c r="E540" s="293">
        <v>70</v>
      </c>
      <c r="F540" s="1152" t="s">
        <v>103</v>
      </c>
      <c r="G540" s="294" t="s">
        <v>12</v>
      </c>
      <c r="H540" s="295" t="s">
        <v>13</v>
      </c>
      <c r="I540" s="294" t="s">
        <v>14</v>
      </c>
      <c r="J540" s="294">
        <v>35</v>
      </c>
      <c r="K540" s="1540">
        <v>2450</v>
      </c>
      <c r="L540" s="294">
        <v>0</v>
      </c>
      <c r="M540" s="294">
        <v>0</v>
      </c>
      <c r="N540" s="294">
        <v>0</v>
      </c>
      <c r="O540" s="294">
        <v>0</v>
      </c>
      <c r="P540" s="294">
        <v>70</v>
      </c>
      <c r="Q540" s="294">
        <v>2450</v>
      </c>
      <c r="R540" s="294">
        <v>0</v>
      </c>
      <c r="S540" s="294">
        <v>0</v>
      </c>
      <c r="T540" s="294">
        <v>0</v>
      </c>
      <c r="U540" s="294">
        <v>0</v>
      </c>
      <c r="V540" s="294">
        <v>0</v>
      </c>
      <c r="W540" s="294">
        <v>0</v>
      </c>
      <c r="X540" s="294">
        <v>0</v>
      </c>
      <c r="Y540" s="294">
        <v>0</v>
      </c>
      <c r="Z540" s="294">
        <v>0</v>
      </c>
      <c r="AA540" s="294">
        <v>0</v>
      </c>
      <c r="AB540" s="294">
        <v>0</v>
      </c>
      <c r="AC540" s="294">
        <v>0</v>
      </c>
      <c r="AD540" s="294">
        <v>0</v>
      </c>
      <c r="AE540" s="294">
        <v>0</v>
      </c>
      <c r="AF540" s="294">
        <v>0</v>
      </c>
      <c r="AG540" s="294">
        <v>0</v>
      </c>
      <c r="AH540" s="294">
        <v>0</v>
      </c>
      <c r="AI540" s="294">
        <v>0</v>
      </c>
    </row>
    <row r="541" spans="1:35" ht="66">
      <c r="A541" s="290"/>
      <c r="B541" s="299">
        <v>1021.96</v>
      </c>
      <c r="C541" s="298" t="s">
        <v>4650</v>
      </c>
      <c r="D541" s="303"/>
      <c r="E541" s="293">
        <v>0</v>
      </c>
      <c r="F541" s="1152" t="s">
        <v>418</v>
      </c>
      <c r="G541" s="294" t="s">
        <v>12</v>
      </c>
      <c r="H541" s="295" t="s">
        <v>13</v>
      </c>
      <c r="I541" s="294" t="s">
        <v>14</v>
      </c>
      <c r="J541" s="294">
        <v>1104</v>
      </c>
      <c r="K541" s="1540">
        <v>0</v>
      </c>
      <c r="L541" s="294">
        <v>0</v>
      </c>
      <c r="M541" s="294">
        <v>0</v>
      </c>
      <c r="N541" s="294">
        <v>0</v>
      </c>
      <c r="O541" s="294">
        <v>0</v>
      </c>
      <c r="P541" s="294">
        <v>0</v>
      </c>
      <c r="Q541" s="294">
        <v>0</v>
      </c>
      <c r="R541" s="294">
        <v>0</v>
      </c>
      <c r="S541" s="294">
        <v>0</v>
      </c>
      <c r="T541" s="294">
        <v>0</v>
      </c>
      <c r="U541" s="294">
        <v>0</v>
      </c>
      <c r="V541" s="294">
        <v>0</v>
      </c>
      <c r="W541" s="294">
        <v>0</v>
      </c>
      <c r="X541" s="294">
        <v>0</v>
      </c>
      <c r="Y541" s="294">
        <v>0</v>
      </c>
      <c r="Z541" s="294">
        <v>0</v>
      </c>
      <c r="AA541" s="294">
        <v>0</v>
      </c>
      <c r="AB541" s="294">
        <v>0</v>
      </c>
      <c r="AC541" s="294">
        <v>0</v>
      </c>
      <c r="AD541" s="294">
        <v>0</v>
      </c>
      <c r="AE541" s="294">
        <v>0</v>
      </c>
      <c r="AF541" s="294">
        <v>0</v>
      </c>
      <c r="AG541" s="294">
        <v>0</v>
      </c>
      <c r="AH541" s="294">
        <v>0</v>
      </c>
      <c r="AI541" s="294">
        <v>0</v>
      </c>
    </row>
    <row r="542" spans="1:35" ht="66">
      <c r="A542" s="290"/>
      <c r="B542" s="299">
        <v>145</v>
      </c>
      <c r="C542" s="1349" t="s">
        <v>518</v>
      </c>
      <c r="D542" s="303"/>
      <c r="E542" s="293">
        <v>0</v>
      </c>
      <c r="F542" s="1362" t="s">
        <v>11</v>
      </c>
      <c r="G542" s="294" t="s">
        <v>12</v>
      </c>
      <c r="H542" s="295" t="s">
        <v>13</v>
      </c>
      <c r="I542" s="294" t="s">
        <v>14</v>
      </c>
      <c r="J542" s="294">
        <v>157</v>
      </c>
      <c r="K542" s="1540">
        <v>0</v>
      </c>
      <c r="L542" s="294">
        <v>0</v>
      </c>
      <c r="M542" s="294">
        <v>0</v>
      </c>
      <c r="N542" s="294">
        <v>0</v>
      </c>
      <c r="O542" s="294">
        <v>0</v>
      </c>
      <c r="P542" s="294">
        <v>0</v>
      </c>
      <c r="Q542" s="294">
        <v>0</v>
      </c>
      <c r="R542" s="294">
        <v>0</v>
      </c>
      <c r="S542" s="294">
        <v>0</v>
      </c>
      <c r="T542" s="294">
        <v>0</v>
      </c>
      <c r="U542" s="294">
        <v>0</v>
      </c>
      <c r="V542" s="294">
        <v>0</v>
      </c>
      <c r="W542" s="294">
        <v>0</v>
      </c>
      <c r="X542" s="294">
        <v>0</v>
      </c>
      <c r="Y542" s="294">
        <v>0</v>
      </c>
      <c r="Z542" s="294">
        <v>0</v>
      </c>
      <c r="AA542" s="294">
        <v>0</v>
      </c>
      <c r="AB542" s="294">
        <v>0</v>
      </c>
      <c r="AC542" s="294">
        <v>0</v>
      </c>
      <c r="AD542" s="294">
        <v>0</v>
      </c>
      <c r="AE542" s="294">
        <v>0</v>
      </c>
      <c r="AF542" s="294">
        <v>0</v>
      </c>
      <c r="AG542" s="294">
        <v>0</v>
      </c>
      <c r="AH542" s="294">
        <v>0</v>
      </c>
      <c r="AI542" s="294">
        <v>0</v>
      </c>
    </row>
    <row r="543" spans="1:35" ht="66">
      <c r="A543" s="290"/>
      <c r="B543" s="299">
        <v>141.52000000000001</v>
      </c>
      <c r="C543" s="1349" t="s">
        <v>519</v>
      </c>
      <c r="D543" s="303"/>
      <c r="E543" s="293">
        <v>2</v>
      </c>
      <c r="F543" s="1362" t="s">
        <v>11</v>
      </c>
      <c r="G543" s="294" t="s">
        <v>12</v>
      </c>
      <c r="H543" s="295" t="s">
        <v>13</v>
      </c>
      <c r="I543" s="294" t="s">
        <v>14</v>
      </c>
      <c r="J543" s="294">
        <v>153</v>
      </c>
      <c r="K543" s="1540">
        <v>306</v>
      </c>
      <c r="L543" s="294">
        <v>0</v>
      </c>
      <c r="M543" s="294">
        <v>0</v>
      </c>
      <c r="N543" s="294">
        <v>0</v>
      </c>
      <c r="O543" s="294">
        <v>0</v>
      </c>
      <c r="P543" s="294">
        <v>0</v>
      </c>
      <c r="Q543" s="294">
        <v>0</v>
      </c>
      <c r="R543" s="294">
        <v>2</v>
      </c>
      <c r="S543" s="294">
        <v>306</v>
      </c>
      <c r="T543" s="294">
        <v>0</v>
      </c>
      <c r="U543" s="294">
        <v>0</v>
      </c>
      <c r="V543" s="294">
        <v>0</v>
      </c>
      <c r="W543" s="294">
        <v>0</v>
      </c>
      <c r="X543" s="294">
        <v>0</v>
      </c>
      <c r="Y543" s="294">
        <v>0</v>
      </c>
      <c r="Z543" s="294">
        <v>0</v>
      </c>
      <c r="AA543" s="294">
        <v>0</v>
      </c>
      <c r="AB543" s="294">
        <v>0</v>
      </c>
      <c r="AC543" s="294">
        <v>0</v>
      </c>
      <c r="AD543" s="294">
        <v>0</v>
      </c>
      <c r="AE543" s="294">
        <v>0</v>
      </c>
      <c r="AF543" s="294">
        <v>0</v>
      </c>
      <c r="AG543" s="294">
        <v>0</v>
      </c>
      <c r="AH543" s="294">
        <v>0</v>
      </c>
      <c r="AI543" s="294">
        <v>0</v>
      </c>
    </row>
    <row r="544" spans="1:35" ht="66">
      <c r="A544" s="290"/>
      <c r="B544" s="299">
        <v>11.932</v>
      </c>
      <c r="C544" s="1342" t="s">
        <v>520</v>
      </c>
      <c r="D544" s="303"/>
      <c r="E544" s="293">
        <v>79</v>
      </c>
      <c r="F544" s="1362" t="s">
        <v>11</v>
      </c>
      <c r="G544" s="294" t="s">
        <v>12</v>
      </c>
      <c r="H544" s="295" t="s">
        <v>13</v>
      </c>
      <c r="I544" s="294" t="s">
        <v>14</v>
      </c>
      <c r="J544" s="294">
        <v>13</v>
      </c>
      <c r="K544" s="1540">
        <v>1027</v>
      </c>
      <c r="L544" s="294">
        <v>0</v>
      </c>
      <c r="M544" s="294">
        <v>0</v>
      </c>
      <c r="N544" s="294">
        <v>0</v>
      </c>
      <c r="O544" s="294">
        <v>0</v>
      </c>
      <c r="P544" s="294">
        <v>70</v>
      </c>
      <c r="Q544" s="294">
        <v>910</v>
      </c>
      <c r="R544" s="294">
        <v>3</v>
      </c>
      <c r="S544" s="294">
        <v>39</v>
      </c>
      <c r="T544" s="294">
        <v>0</v>
      </c>
      <c r="U544" s="294">
        <v>0</v>
      </c>
      <c r="V544" s="294">
        <v>0</v>
      </c>
      <c r="W544" s="294">
        <v>0</v>
      </c>
      <c r="X544" s="294">
        <v>4</v>
      </c>
      <c r="Y544" s="294">
        <v>52</v>
      </c>
      <c r="Z544" s="294">
        <v>0</v>
      </c>
      <c r="AA544" s="294">
        <v>0</v>
      </c>
      <c r="AB544" s="294">
        <v>0</v>
      </c>
      <c r="AC544" s="294">
        <v>0</v>
      </c>
      <c r="AD544" s="294">
        <v>2</v>
      </c>
      <c r="AE544" s="294">
        <v>26</v>
      </c>
      <c r="AF544" s="294">
        <v>0</v>
      </c>
      <c r="AG544" s="294">
        <v>0</v>
      </c>
      <c r="AH544" s="294">
        <v>0</v>
      </c>
      <c r="AI544" s="294">
        <v>0</v>
      </c>
    </row>
    <row r="545" spans="1:35" ht="66">
      <c r="A545" s="290"/>
      <c r="B545" s="299">
        <v>91.64</v>
      </c>
      <c r="C545" s="1349" t="s">
        <v>521</v>
      </c>
      <c r="D545" s="303"/>
      <c r="E545" s="293">
        <v>0</v>
      </c>
      <c r="F545" s="1152" t="s">
        <v>11</v>
      </c>
      <c r="G545" s="294" t="s">
        <v>12</v>
      </c>
      <c r="H545" s="295" t="s">
        <v>13</v>
      </c>
      <c r="I545" s="294" t="s">
        <v>14</v>
      </c>
      <c r="J545" s="294">
        <v>99</v>
      </c>
      <c r="K545" s="1540">
        <v>0</v>
      </c>
      <c r="L545" s="294">
        <v>0</v>
      </c>
      <c r="M545" s="294">
        <v>0</v>
      </c>
      <c r="N545" s="294">
        <v>0</v>
      </c>
      <c r="O545" s="294">
        <v>0</v>
      </c>
      <c r="P545" s="294">
        <v>0</v>
      </c>
      <c r="Q545" s="294">
        <v>0</v>
      </c>
      <c r="R545" s="294">
        <v>0</v>
      </c>
      <c r="S545" s="294">
        <v>0</v>
      </c>
      <c r="T545" s="294">
        <v>0</v>
      </c>
      <c r="U545" s="294">
        <v>0</v>
      </c>
      <c r="V545" s="294">
        <v>0</v>
      </c>
      <c r="W545" s="294">
        <v>0</v>
      </c>
      <c r="X545" s="294">
        <v>0</v>
      </c>
      <c r="Y545" s="294">
        <v>0</v>
      </c>
      <c r="Z545" s="294">
        <v>0</v>
      </c>
      <c r="AA545" s="294">
        <v>0</v>
      </c>
      <c r="AB545" s="294">
        <v>0</v>
      </c>
      <c r="AC545" s="294">
        <v>0</v>
      </c>
      <c r="AD545" s="294">
        <v>0</v>
      </c>
      <c r="AE545" s="294">
        <v>0</v>
      </c>
      <c r="AF545" s="294">
        <v>0</v>
      </c>
      <c r="AG545" s="294">
        <v>0</v>
      </c>
      <c r="AH545" s="294">
        <v>0</v>
      </c>
      <c r="AI545" s="294">
        <v>0</v>
      </c>
    </row>
    <row r="546" spans="1:35" s="6" customFormat="1" ht="66">
      <c r="A546" s="290"/>
      <c r="B546" s="299">
        <v>81.432000000000002</v>
      </c>
      <c r="C546" s="1342" t="s">
        <v>522</v>
      </c>
      <c r="D546" s="303"/>
      <c r="E546" s="293">
        <v>0</v>
      </c>
      <c r="F546" s="1152" t="s">
        <v>11</v>
      </c>
      <c r="G546" s="294" t="s">
        <v>12</v>
      </c>
      <c r="H546" s="295" t="s">
        <v>13</v>
      </c>
      <c r="I546" s="294" t="s">
        <v>14</v>
      </c>
      <c r="J546" s="294">
        <v>88</v>
      </c>
      <c r="K546" s="1540">
        <v>0</v>
      </c>
      <c r="L546" s="294">
        <v>0</v>
      </c>
      <c r="M546" s="294">
        <v>0</v>
      </c>
      <c r="N546" s="294">
        <v>0</v>
      </c>
      <c r="O546" s="294">
        <v>0</v>
      </c>
      <c r="P546" s="294">
        <v>0</v>
      </c>
      <c r="Q546" s="294">
        <v>0</v>
      </c>
      <c r="R546" s="294">
        <v>0</v>
      </c>
      <c r="S546" s="294">
        <v>0</v>
      </c>
      <c r="T546" s="294">
        <v>0</v>
      </c>
      <c r="U546" s="294">
        <v>0</v>
      </c>
      <c r="V546" s="294">
        <v>0</v>
      </c>
      <c r="W546" s="294">
        <v>0</v>
      </c>
      <c r="X546" s="294">
        <v>0</v>
      </c>
      <c r="Y546" s="294">
        <v>0</v>
      </c>
      <c r="Z546" s="294">
        <v>0</v>
      </c>
      <c r="AA546" s="294">
        <v>0</v>
      </c>
      <c r="AB546" s="294">
        <v>0</v>
      </c>
      <c r="AC546" s="294">
        <v>0</v>
      </c>
      <c r="AD546" s="294">
        <v>0</v>
      </c>
      <c r="AE546" s="294">
        <v>0</v>
      </c>
      <c r="AF546" s="294">
        <v>0</v>
      </c>
      <c r="AG546" s="294">
        <v>0</v>
      </c>
      <c r="AH546" s="294">
        <v>0</v>
      </c>
      <c r="AI546" s="294">
        <v>0</v>
      </c>
    </row>
    <row r="547" spans="1:35" s="6" customFormat="1">
      <c r="A547" s="290"/>
      <c r="B547" s="306">
        <v>21702</v>
      </c>
      <c r="C547" s="1148" t="s">
        <v>393</v>
      </c>
      <c r="D547" s="303"/>
      <c r="E547" s="291">
        <v>428</v>
      </c>
      <c r="F547" s="303"/>
      <c r="G547" s="303"/>
      <c r="H547" s="303"/>
      <c r="I547" s="303"/>
      <c r="J547" s="303"/>
      <c r="K547" s="1545">
        <v>24511</v>
      </c>
      <c r="L547" s="303">
        <v>0</v>
      </c>
      <c r="M547" s="303">
        <v>0</v>
      </c>
      <c r="N547" s="303">
        <v>0</v>
      </c>
      <c r="O547" s="303">
        <v>0</v>
      </c>
      <c r="P547" s="303">
        <v>428</v>
      </c>
      <c r="Q547" s="303">
        <v>24511</v>
      </c>
      <c r="R547" s="303">
        <v>0</v>
      </c>
      <c r="S547" s="303">
        <v>0</v>
      </c>
      <c r="T547" s="303">
        <v>0</v>
      </c>
      <c r="U547" s="303">
        <v>0</v>
      </c>
      <c r="V547" s="303">
        <v>0</v>
      </c>
      <c r="W547" s="303">
        <v>0</v>
      </c>
      <c r="X547" s="303">
        <v>0</v>
      </c>
      <c r="Y547" s="303">
        <v>0</v>
      </c>
      <c r="Z547" s="303">
        <v>0</v>
      </c>
      <c r="AA547" s="303">
        <v>0</v>
      </c>
      <c r="AB547" s="303">
        <v>0</v>
      </c>
      <c r="AC547" s="303">
        <v>0</v>
      </c>
      <c r="AD547" s="303">
        <v>0</v>
      </c>
      <c r="AE547" s="303">
        <v>0</v>
      </c>
      <c r="AF547" s="303">
        <v>0</v>
      </c>
      <c r="AG547" s="303">
        <v>0</v>
      </c>
      <c r="AH547" s="303">
        <v>0</v>
      </c>
      <c r="AI547" s="303">
        <v>0</v>
      </c>
    </row>
    <row r="548" spans="1:35" s="6" customFormat="1" ht="66">
      <c r="A548" s="290"/>
      <c r="B548" s="299">
        <v>98.971000000000004</v>
      </c>
      <c r="C548" s="1350" t="s">
        <v>523</v>
      </c>
      <c r="D548" s="1160"/>
      <c r="E548" s="293">
        <v>0</v>
      </c>
      <c r="F548" s="292" t="s">
        <v>11</v>
      </c>
      <c r="G548" s="294" t="s">
        <v>12</v>
      </c>
      <c r="H548" s="295" t="s">
        <v>13</v>
      </c>
      <c r="I548" s="294" t="s">
        <v>14</v>
      </c>
      <c r="J548" s="294">
        <v>107</v>
      </c>
      <c r="K548" s="1540">
        <v>0</v>
      </c>
      <c r="L548" s="294">
        <v>0</v>
      </c>
      <c r="M548" s="294">
        <v>0</v>
      </c>
      <c r="N548" s="294">
        <v>0</v>
      </c>
      <c r="O548" s="294">
        <v>0</v>
      </c>
      <c r="P548" s="294">
        <v>0</v>
      </c>
      <c r="Q548" s="294">
        <v>0</v>
      </c>
      <c r="R548" s="294">
        <v>0</v>
      </c>
      <c r="S548" s="294">
        <v>0</v>
      </c>
      <c r="T548" s="294">
        <v>0</v>
      </c>
      <c r="U548" s="294">
        <v>0</v>
      </c>
      <c r="V548" s="294">
        <v>0</v>
      </c>
      <c r="W548" s="294">
        <v>0</v>
      </c>
      <c r="X548" s="294">
        <v>0</v>
      </c>
      <c r="Y548" s="294">
        <v>0</v>
      </c>
      <c r="Z548" s="294">
        <v>0</v>
      </c>
      <c r="AA548" s="294">
        <v>0</v>
      </c>
      <c r="AB548" s="294">
        <v>0</v>
      </c>
      <c r="AC548" s="294">
        <v>0</v>
      </c>
      <c r="AD548" s="294">
        <v>0</v>
      </c>
      <c r="AE548" s="294">
        <v>0</v>
      </c>
      <c r="AF548" s="294">
        <v>0</v>
      </c>
      <c r="AG548" s="294">
        <v>0</v>
      </c>
      <c r="AH548" s="294">
        <v>0</v>
      </c>
      <c r="AI548" s="294">
        <v>0</v>
      </c>
    </row>
    <row r="549" spans="1:35" s="6" customFormat="1" ht="66">
      <c r="A549" s="290"/>
      <c r="B549" s="299">
        <v>750.43</v>
      </c>
      <c r="C549" s="298" t="s">
        <v>524</v>
      </c>
      <c r="D549" s="303"/>
      <c r="E549" s="293">
        <v>0</v>
      </c>
      <c r="F549" s="292" t="s">
        <v>11</v>
      </c>
      <c r="G549" s="294" t="s">
        <v>12</v>
      </c>
      <c r="H549" s="295" t="s">
        <v>13</v>
      </c>
      <c r="I549" s="294" t="s">
        <v>14</v>
      </c>
      <c r="J549" s="294">
        <v>811</v>
      </c>
      <c r="K549" s="1540">
        <v>0</v>
      </c>
      <c r="L549" s="294">
        <v>0</v>
      </c>
      <c r="M549" s="294">
        <v>0</v>
      </c>
      <c r="N549" s="294">
        <v>0</v>
      </c>
      <c r="O549" s="294">
        <v>0</v>
      </c>
      <c r="P549" s="294">
        <v>0</v>
      </c>
      <c r="Q549" s="294">
        <v>0</v>
      </c>
      <c r="R549" s="294">
        <v>0</v>
      </c>
      <c r="S549" s="294">
        <v>0</v>
      </c>
      <c r="T549" s="294">
        <v>0</v>
      </c>
      <c r="U549" s="294">
        <v>0</v>
      </c>
      <c r="V549" s="294">
        <v>0</v>
      </c>
      <c r="W549" s="294">
        <v>0</v>
      </c>
      <c r="X549" s="294">
        <v>0</v>
      </c>
      <c r="Y549" s="294">
        <v>0</v>
      </c>
      <c r="Z549" s="294">
        <v>0</v>
      </c>
      <c r="AA549" s="294">
        <v>0</v>
      </c>
      <c r="AB549" s="294">
        <v>0</v>
      </c>
      <c r="AC549" s="294">
        <v>0</v>
      </c>
      <c r="AD549" s="294">
        <v>0</v>
      </c>
      <c r="AE549" s="294">
        <v>0</v>
      </c>
      <c r="AF549" s="294">
        <v>0</v>
      </c>
      <c r="AG549" s="294">
        <v>0</v>
      </c>
      <c r="AH549" s="294">
        <v>0</v>
      </c>
      <c r="AI549" s="294">
        <v>0</v>
      </c>
    </row>
    <row r="550" spans="1:35" ht="66">
      <c r="A550" s="290"/>
      <c r="B550" s="299">
        <v>16.29</v>
      </c>
      <c r="C550" s="1342" t="s">
        <v>525</v>
      </c>
      <c r="D550" s="303"/>
      <c r="E550" s="293">
        <v>0</v>
      </c>
      <c r="F550" s="292" t="s">
        <v>11</v>
      </c>
      <c r="G550" s="294" t="s">
        <v>12</v>
      </c>
      <c r="H550" s="295" t="s">
        <v>13</v>
      </c>
      <c r="I550" s="294" t="s">
        <v>14</v>
      </c>
      <c r="J550" s="294">
        <v>18</v>
      </c>
      <c r="K550" s="1540">
        <v>0</v>
      </c>
      <c r="L550" s="294">
        <v>0</v>
      </c>
      <c r="M550" s="294">
        <v>0</v>
      </c>
      <c r="N550" s="294">
        <v>0</v>
      </c>
      <c r="O550" s="294">
        <v>0</v>
      </c>
      <c r="P550" s="294">
        <v>0</v>
      </c>
      <c r="Q550" s="294">
        <v>0</v>
      </c>
      <c r="R550" s="294">
        <v>0</v>
      </c>
      <c r="S550" s="294">
        <v>0</v>
      </c>
      <c r="T550" s="294">
        <v>0</v>
      </c>
      <c r="U550" s="294">
        <v>0</v>
      </c>
      <c r="V550" s="294">
        <v>0</v>
      </c>
      <c r="W550" s="294">
        <v>0</v>
      </c>
      <c r="X550" s="294">
        <v>0</v>
      </c>
      <c r="Y550" s="294">
        <v>0</v>
      </c>
      <c r="Z550" s="294">
        <v>0</v>
      </c>
      <c r="AA550" s="294">
        <v>0</v>
      </c>
      <c r="AB550" s="294">
        <v>0</v>
      </c>
      <c r="AC550" s="294">
        <v>0</v>
      </c>
      <c r="AD550" s="294">
        <v>0</v>
      </c>
      <c r="AE550" s="294">
        <v>0</v>
      </c>
      <c r="AF550" s="294">
        <v>0</v>
      </c>
      <c r="AG550" s="294">
        <v>0</v>
      </c>
      <c r="AH550" s="294">
        <v>0</v>
      </c>
      <c r="AI550" s="294">
        <v>0</v>
      </c>
    </row>
    <row r="551" spans="1:35" ht="66">
      <c r="A551" s="290"/>
      <c r="B551" s="299">
        <v>29</v>
      </c>
      <c r="C551" s="1342" t="s">
        <v>526</v>
      </c>
      <c r="D551" s="303"/>
      <c r="E551" s="293">
        <v>0</v>
      </c>
      <c r="F551" s="292" t="s">
        <v>11</v>
      </c>
      <c r="G551" s="294" t="s">
        <v>12</v>
      </c>
      <c r="H551" s="295" t="s">
        <v>13</v>
      </c>
      <c r="I551" s="294" t="s">
        <v>14</v>
      </c>
      <c r="J551" s="294">
        <v>32</v>
      </c>
      <c r="K551" s="1540">
        <v>0</v>
      </c>
      <c r="L551" s="294">
        <v>0</v>
      </c>
      <c r="M551" s="294">
        <v>0</v>
      </c>
      <c r="N551" s="294">
        <v>0</v>
      </c>
      <c r="O551" s="294">
        <v>0</v>
      </c>
      <c r="P551" s="294">
        <v>0</v>
      </c>
      <c r="Q551" s="294">
        <v>0</v>
      </c>
      <c r="R551" s="294">
        <v>0</v>
      </c>
      <c r="S551" s="294">
        <v>0</v>
      </c>
      <c r="T551" s="294">
        <v>0</v>
      </c>
      <c r="U551" s="294">
        <v>0</v>
      </c>
      <c r="V551" s="294">
        <v>0</v>
      </c>
      <c r="W551" s="294">
        <v>0</v>
      </c>
      <c r="X551" s="294">
        <v>0</v>
      </c>
      <c r="Y551" s="294">
        <v>0</v>
      </c>
      <c r="Z551" s="294">
        <v>0</v>
      </c>
      <c r="AA551" s="294">
        <v>0</v>
      </c>
      <c r="AB551" s="294">
        <v>0</v>
      </c>
      <c r="AC551" s="294">
        <v>0</v>
      </c>
      <c r="AD551" s="294">
        <v>0</v>
      </c>
      <c r="AE551" s="294">
        <v>0</v>
      </c>
      <c r="AF551" s="294">
        <v>0</v>
      </c>
      <c r="AG551" s="294">
        <v>0</v>
      </c>
      <c r="AH551" s="294">
        <v>0</v>
      </c>
      <c r="AI551" s="294">
        <v>0</v>
      </c>
    </row>
    <row r="552" spans="1:35" ht="66">
      <c r="A552" s="290"/>
      <c r="B552" s="299">
        <v>4.5</v>
      </c>
      <c r="C552" s="1342" t="s">
        <v>528</v>
      </c>
      <c r="D552" s="303"/>
      <c r="E552" s="293">
        <v>0</v>
      </c>
      <c r="F552" s="292" t="s">
        <v>22</v>
      </c>
      <c r="G552" s="294" t="s">
        <v>12</v>
      </c>
      <c r="H552" s="295" t="s">
        <v>13</v>
      </c>
      <c r="I552" s="294" t="s">
        <v>14</v>
      </c>
      <c r="J552" s="294">
        <v>5</v>
      </c>
      <c r="K552" s="1540">
        <v>0</v>
      </c>
      <c r="L552" s="294">
        <v>0</v>
      </c>
      <c r="M552" s="294">
        <v>0</v>
      </c>
      <c r="N552" s="294">
        <v>0</v>
      </c>
      <c r="O552" s="294">
        <v>0</v>
      </c>
      <c r="P552" s="294">
        <v>0</v>
      </c>
      <c r="Q552" s="294">
        <v>0</v>
      </c>
      <c r="R552" s="294">
        <v>0</v>
      </c>
      <c r="S552" s="294">
        <v>0</v>
      </c>
      <c r="T552" s="294">
        <v>0</v>
      </c>
      <c r="U552" s="294">
        <v>0</v>
      </c>
      <c r="V552" s="294">
        <v>0</v>
      </c>
      <c r="W552" s="294">
        <v>0</v>
      </c>
      <c r="X552" s="294">
        <v>0</v>
      </c>
      <c r="Y552" s="294">
        <v>0</v>
      </c>
      <c r="Z552" s="294">
        <v>0</v>
      </c>
      <c r="AA552" s="294">
        <v>0</v>
      </c>
      <c r="AB552" s="294">
        <v>0</v>
      </c>
      <c r="AC552" s="294">
        <v>0</v>
      </c>
      <c r="AD552" s="294">
        <v>0</v>
      </c>
      <c r="AE552" s="294">
        <v>0</v>
      </c>
      <c r="AF552" s="294">
        <v>0</v>
      </c>
      <c r="AG552" s="294">
        <v>0</v>
      </c>
      <c r="AH552" s="294">
        <v>0</v>
      </c>
      <c r="AI552" s="294">
        <v>0</v>
      </c>
    </row>
    <row r="553" spans="1:35" ht="66">
      <c r="A553" s="290"/>
      <c r="B553" s="299">
        <v>237.60499999999999</v>
      </c>
      <c r="C553" s="298" t="s">
        <v>529</v>
      </c>
      <c r="D553" s="303"/>
      <c r="E553" s="293">
        <v>0</v>
      </c>
      <c r="F553" s="292" t="s">
        <v>11</v>
      </c>
      <c r="G553" s="294" t="s">
        <v>12</v>
      </c>
      <c r="H553" s="295" t="s">
        <v>13</v>
      </c>
      <c r="I553" s="294" t="s">
        <v>14</v>
      </c>
      <c r="J553" s="294">
        <v>257</v>
      </c>
      <c r="K553" s="1540">
        <v>0</v>
      </c>
      <c r="L553" s="294">
        <v>0</v>
      </c>
      <c r="M553" s="294">
        <v>0</v>
      </c>
      <c r="N553" s="294">
        <v>0</v>
      </c>
      <c r="O553" s="294">
        <v>0</v>
      </c>
      <c r="P553" s="294">
        <v>0</v>
      </c>
      <c r="Q553" s="294">
        <v>0</v>
      </c>
      <c r="R553" s="294">
        <v>0</v>
      </c>
      <c r="S553" s="294">
        <v>0</v>
      </c>
      <c r="T553" s="294">
        <v>0</v>
      </c>
      <c r="U553" s="294">
        <v>0</v>
      </c>
      <c r="V553" s="294">
        <v>0</v>
      </c>
      <c r="W553" s="294">
        <v>0</v>
      </c>
      <c r="X553" s="294">
        <v>0</v>
      </c>
      <c r="Y553" s="294">
        <v>0</v>
      </c>
      <c r="Z553" s="294">
        <v>0</v>
      </c>
      <c r="AA553" s="294">
        <v>0</v>
      </c>
      <c r="AB553" s="294">
        <v>0</v>
      </c>
      <c r="AC553" s="294">
        <v>0</v>
      </c>
      <c r="AD553" s="294">
        <v>0</v>
      </c>
      <c r="AE553" s="294">
        <v>0</v>
      </c>
      <c r="AF553" s="294">
        <v>0</v>
      </c>
      <c r="AG553" s="294">
        <v>0</v>
      </c>
      <c r="AH553" s="294">
        <v>0</v>
      </c>
      <c r="AI553" s="294">
        <v>0</v>
      </c>
    </row>
    <row r="554" spans="1:35" ht="66">
      <c r="A554" s="299"/>
      <c r="B554" s="299"/>
      <c r="C554" s="298" t="s">
        <v>4651</v>
      </c>
      <c r="D554" s="303"/>
      <c r="E554" s="293">
        <v>2</v>
      </c>
      <c r="F554" s="292" t="s">
        <v>11</v>
      </c>
      <c r="G554" s="294" t="s">
        <v>12</v>
      </c>
      <c r="H554" s="295" t="s">
        <v>13</v>
      </c>
      <c r="I554" s="294" t="s">
        <v>14</v>
      </c>
      <c r="J554" s="294">
        <v>1000</v>
      </c>
      <c r="K554" s="1540">
        <v>2000</v>
      </c>
      <c r="L554" s="294">
        <v>0</v>
      </c>
      <c r="M554" s="294">
        <v>0</v>
      </c>
      <c r="N554" s="294">
        <v>0</v>
      </c>
      <c r="O554" s="294">
        <v>0</v>
      </c>
      <c r="P554" s="294">
        <v>2</v>
      </c>
      <c r="Q554" s="294">
        <v>2000</v>
      </c>
      <c r="R554" s="294">
        <v>0</v>
      </c>
      <c r="S554" s="294">
        <v>0</v>
      </c>
      <c r="T554" s="294">
        <v>0</v>
      </c>
      <c r="U554" s="294">
        <v>0</v>
      </c>
      <c r="V554" s="294">
        <v>0</v>
      </c>
      <c r="W554" s="294">
        <v>0</v>
      </c>
      <c r="X554" s="294">
        <v>0</v>
      </c>
      <c r="Y554" s="294">
        <v>0</v>
      </c>
      <c r="Z554" s="294">
        <v>0</v>
      </c>
      <c r="AA554" s="294">
        <v>0</v>
      </c>
      <c r="AB554" s="294">
        <v>0</v>
      </c>
      <c r="AC554" s="294">
        <v>0</v>
      </c>
      <c r="AD554" s="294">
        <v>0</v>
      </c>
      <c r="AE554" s="294">
        <v>0</v>
      </c>
      <c r="AF554" s="294">
        <v>0</v>
      </c>
      <c r="AG554" s="294">
        <v>0</v>
      </c>
      <c r="AH554" s="294">
        <v>0</v>
      </c>
      <c r="AI554" s="294">
        <v>0</v>
      </c>
    </row>
    <row r="555" spans="1:35" ht="66">
      <c r="A555" s="299"/>
      <c r="B555" s="299"/>
      <c r="C555" s="298" t="s">
        <v>4652</v>
      </c>
      <c r="D555" s="303"/>
      <c r="E555" s="293">
        <v>2</v>
      </c>
      <c r="F555" s="292" t="s">
        <v>11</v>
      </c>
      <c r="G555" s="294" t="s">
        <v>12</v>
      </c>
      <c r="H555" s="295" t="s">
        <v>13</v>
      </c>
      <c r="I555" s="294" t="s">
        <v>14</v>
      </c>
      <c r="J555" s="294">
        <v>2000</v>
      </c>
      <c r="K555" s="1540">
        <v>4000</v>
      </c>
      <c r="L555" s="294">
        <v>0</v>
      </c>
      <c r="M555" s="294">
        <v>0</v>
      </c>
      <c r="N555" s="294">
        <v>0</v>
      </c>
      <c r="O555" s="294">
        <v>0</v>
      </c>
      <c r="P555" s="294">
        <v>2</v>
      </c>
      <c r="Q555" s="294">
        <v>4000</v>
      </c>
      <c r="R555" s="294">
        <v>0</v>
      </c>
      <c r="S555" s="294">
        <v>0</v>
      </c>
      <c r="T555" s="294">
        <v>0</v>
      </c>
      <c r="U555" s="294">
        <v>0</v>
      </c>
      <c r="V555" s="294">
        <v>0</v>
      </c>
      <c r="W555" s="294">
        <v>0</v>
      </c>
      <c r="X555" s="294">
        <v>0</v>
      </c>
      <c r="Y555" s="294">
        <v>0</v>
      </c>
      <c r="Z555" s="294">
        <v>0</v>
      </c>
      <c r="AA555" s="294">
        <v>0</v>
      </c>
      <c r="AB555" s="294">
        <v>0</v>
      </c>
      <c r="AC555" s="294">
        <v>0</v>
      </c>
      <c r="AD555" s="294">
        <v>0</v>
      </c>
      <c r="AE555" s="294">
        <v>0</v>
      </c>
      <c r="AF555" s="294">
        <v>0</v>
      </c>
      <c r="AG555" s="294">
        <v>0</v>
      </c>
      <c r="AH555" s="294">
        <v>0</v>
      </c>
      <c r="AI555" s="294">
        <v>0</v>
      </c>
    </row>
    <row r="556" spans="1:35" ht="66">
      <c r="A556" s="299"/>
      <c r="B556" s="299"/>
      <c r="C556" s="298" t="s">
        <v>4653</v>
      </c>
      <c r="D556" s="303"/>
      <c r="E556" s="293">
        <v>1</v>
      </c>
      <c r="F556" s="292" t="s">
        <v>11</v>
      </c>
      <c r="G556" s="294" t="s">
        <v>12</v>
      </c>
      <c r="H556" s="295" t="s">
        <v>13</v>
      </c>
      <c r="I556" s="294" t="s">
        <v>14</v>
      </c>
      <c r="J556" s="294">
        <v>1500</v>
      </c>
      <c r="K556" s="1540">
        <v>1500</v>
      </c>
      <c r="L556" s="294">
        <v>0</v>
      </c>
      <c r="M556" s="294">
        <v>0</v>
      </c>
      <c r="N556" s="294">
        <v>0</v>
      </c>
      <c r="O556" s="294">
        <v>0</v>
      </c>
      <c r="P556" s="294">
        <v>1</v>
      </c>
      <c r="Q556" s="294">
        <v>1500</v>
      </c>
      <c r="R556" s="294">
        <v>0</v>
      </c>
      <c r="S556" s="294">
        <v>0</v>
      </c>
      <c r="T556" s="294">
        <v>0</v>
      </c>
      <c r="U556" s="294">
        <v>0</v>
      </c>
      <c r="V556" s="294">
        <v>0</v>
      </c>
      <c r="W556" s="294">
        <v>0</v>
      </c>
      <c r="X556" s="294">
        <v>0</v>
      </c>
      <c r="Y556" s="294">
        <v>0</v>
      </c>
      <c r="Z556" s="294">
        <v>0</v>
      </c>
      <c r="AA556" s="294">
        <v>0</v>
      </c>
      <c r="AB556" s="294">
        <v>0</v>
      </c>
      <c r="AC556" s="294">
        <v>0</v>
      </c>
      <c r="AD556" s="294">
        <v>0</v>
      </c>
      <c r="AE556" s="294">
        <v>0</v>
      </c>
      <c r="AF556" s="294">
        <v>0</v>
      </c>
      <c r="AG556" s="294">
        <v>0</v>
      </c>
      <c r="AH556" s="294">
        <v>0</v>
      </c>
      <c r="AI556" s="294">
        <v>0</v>
      </c>
    </row>
    <row r="557" spans="1:35" ht="66">
      <c r="A557" s="299"/>
      <c r="B557" s="299"/>
      <c r="C557" s="298" t="s">
        <v>4654</v>
      </c>
      <c r="D557" s="303"/>
      <c r="E557" s="293">
        <v>1</v>
      </c>
      <c r="F557" s="292" t="s">
        <v>11</v>
      </c>
      <c r="G557" s="294" t="s">
        <v>12</v>
      </c>
      <c r="H557" s="295" t="s">
        <v>13</v>
      </c>
      <c r="I557" s="294" t="s">
        <v>14</v>
      </c>
      <c r="J557" s="294">
        <v>2500</v>
      </c>
      <c r="K557" s="1540">
        <v>2500</v>
      </c>
      <c r="L557" s="294">
        <v>0</v>
      </c>
      <c r="M557" s="294">
        <v>0</v>
      </c>
      <c r="N557" s="294">
        <v>0</v>
      </c>
      <c r="O557" s="294">
        <v>0</v>
      </c>
      <c r="P557" s="294">
        <v>1</v>
      </c>
      <c r="Q557" s="294">
        <v>2500</v>
      </c>
      <c r="R557" s="294">
        <v>0</v>
      </c>
      <c r="S557" s="294">
        <v>0</v>
      </c>
      <c r="T557" s="294">
        <v>0</v>
      </c>
      <c r="U557" s="294">
        <v>0</v>
      </c>
      <c r="V557" s="294">
        <v>0</v>
      </c>
      <c r="W557" s="294">
        <v>0</v>
      </c>
      <c r="X557" s="294">
        <v>0</v>
      </c>
      <c r="Y557" s="294">
        <v>0</v>
      </c>
      <c r="Z557" s="294">
        <v>0</v>
      </c>
      <c r="AA557" s="294">
        <v>0</v>
      </c>
      <c r="AB557" s="294">
        <v>0</v>
      </c>
      <c r="AC557" s="294">
        <v>0</v>
      </c>
      <c r="AD557" s="294">
        <v>0</v>
      </c>
      <c r="AE557" s="294">
        <v>0</v>
      </c>
      <c r="AF557" s="294">
        <v>0</v>
      </c>
      <c r="AG557" s="294">
        <v>0</v>
      </c>
      <c r="AH557" s="294">
        <v>0</v>
      </c>
      <c r="AI557" s="294">
        <v>0</v>
      </c>
    </row>
    <row r="558" spans="1:35" ht="66">
      <c r="A558" s="290"/>
      <c r="B558" s="299">
        <v>405.76499999999999</v>
      </c>
      <c r="C558" s="1381" t="s">
        <v>530</v>
      </c>
      <c r="D558" s="303"/>
      <c r="E558" s="293">
        <v>0</v>
      </c>
      <c r="F558" s="292" t="s">
        <v>11</v>
      </c>
      <c r="G558" s="294" t="s">
        <v>12</v>
      </c>
      <c r="H558" s="295" t="s">
        <v>13</v>
      </c>
      <c r="I558" s="294" t="s">
        <v>14</v>
      </c>
      <c r="J558" s="294">
        <v>439</v>
      </c>
      <c r="K558" s="1540">
        <v>0</v>
      </c>
      <c r="L558" s="294">
        <v>0</v>
      </c>
      <c r="M558" s="294">
        <v>0</v>
      </c>
      <c r="N558" s="294">
        <v>0</v>
      </c>
      <c r="O558" s="294">
        <v>0</v>
      </c>
      <c r="P558" s="294">
        <v>0</v>
      </c>
      <c r="Q558" s="294">
        <v>0</v>
      </c>
      <c r="R558" s="294">
        <v>0</v>
      </c>
      <c r="S558" s="294">
        <v>0</v>
      </c>
      <c r="T558" s="294">
        <v>0</v>
      </c>
      <c r="U558" s="294">
        <v>0</v>
      </c>
      <c r="V558" s="294">
        <v>0</v>
      </c>
      <c r="W558" s="294">
        <v>0</v>
      </c>
      <c r="X558" s="294">
        <v>0</v>
      </c>
      <c r="Y558" s="294">
        <v>0</v>
      </c>
      <c r="Z558" s="294">
        <v>0</v>
      </c>
      <c r="AA558" s="294">
        <v>0</v>
      </c>
      <c r="AB558" s="294">
        <v>0</v>
      </c>
      <c r="AC558" s="294">
        <v>0</v>
      </c>
      <c r="AD558" s="294">
        <v>0</v>
      </c>
      <c r="AE558" s="294">
        <v>0</v>
      </c>
      <c r="AF558" s="294">
        <v>0</v>
      </c>
      <c r="AG558" s="294">
        <v>0</v>
      </c>
      <c r="AH558" s="294">
        <v>0</v>
      </c>
      <c r="AI558" s="294">
        <v>0</v>
      </c>
    </row>
    <row r="559" spans="1:35" ht="66">
      <c r="A559" s="290"/>
      <c r="B559" s="299">
        <v>311.66636363636366</v>
      </c>
      <c r="C559" s="298" t="s">
        <v>531</v>
      </c>
      <c r="D559" s="303"/>
      <c r="E559" s="293">
        <v>5</v>
      </c>
      <c r="F559" s="292" t="s">
        <v>11</v>
      </c>
      <c r="G559" s="294" t="s">
        <v>12</v>
      </c>
      <c r="H559" s="295" t="s">
        <v>13</v>
      </c>
      <c r="I559" s="294" t="s">
        <v>14</v>
      </c>
      <c r="J559" s="294">
        <v>337</v>
      </c>
      <c r="K559" s="1540">
        <v>4000</v>
      </c>
      <c r="L559" s="294">
        <v>0</v>
      </c>
      <c r="M559" s="294">
        <v>0</v>
      </c>
      <c r="N559" s="294">
        <v>0</v>
      </c>
      <c r="O559" s="294">
        <v>0</v>
      </c>
      <c r="P559" s="294">
        <v>5</v>
      </c>
      <c r="Q559" s="294">
        <v>4000</v>
      </c>
      <c r="R559" s="294">
        <v>0</v>
      </c>
      <c r="S559" s="294">
        <v>0</v>
      </c>
      <c r="T559" s="294">
        <v>0</v>
      </c>
      <c r="U559" s="294">
        <v>0</v>
      </c>
      <c r="V559" s="294">
        <v>0</v>
      </c>
      <c r="W559" s="294">
        <v>0</v>
      </c>
      <c r="X559" s="294">
        <v>0</v>
      </c>
      <c r="Y559" s="294">
        <v>0</v>
      </c>
      <c r="Z559" s="294">
        <v>0</v>
      </c>
      <c r="AA559" s="294">
        <v>0</v>
      </c>
      <c r="AB559" s="294">
        <v>0</v>
      </c>
      <c r="AC559" s="294">
        <v>0</v>
      </c>
      <c r="AD559" s="294">
        <v>0</v>
      </c>
      <c r="AE559" s="294">
        <v>0</v>
      </c>
      <c r="AF559" s="294">
        <v>0</v>
      </c>
      <c r="AG559" s="294">
        <v>0</v>
      </c>
      <c r="AH559" s="294">
        <v>0</v>
      </c>
      <c r="AI559" s="294">
        <v>0</v>
      </c>
    </row>
    <row r="560" spans="1:35" ht="66">
      <c r="A560" s="290"/>
      <c r="B560" s="299">
        <v>175.03166666666667</v>
      </c>
      <c r="C560" s="298" t="s">
        <v>532</v>
      </c>
      <c r="D560" s="303"/>
      <c r="E560" s="293">
        <v>3</v>
      </c>
      <c r="F560" s="292" t="s">
        <v>11</v>
      </c>
      <c r="G560" s="294" t="s">
        <v>12</v>
      </c>
      <c r="H560" s="295" t="s">
        <v>13</v>
      </c>
      <c r="I560" s="294" t="s">
        <v>14</v>
      </c>
      <c r="J560" s="294">
        <v>190</v>
      </c>
      <c r="K560" s="1540">
        <v>570</v>
      </c>
      <c r="L560" s="294">
        <v>0</v>
      </c>
      <c r="M560" s="294">
        <v>0</v>
      </c>
      <c r="N560" s="294">
        <v>0</v>
      </c>
      <c r="O560" s="294">
        <v>0</v>
      </c>
      <c r="P560" s="294">
        <v>3</v>
      </c>
      <c r="Q560" s="294">
        <v>570</v>
      </c>
      <c r="R560" s="294">
        <v>0</v>
      </c>
      <c r="S560" s="294">
        <v>0</v>
      </c>
      <c r="T560" s="294">
        <v>0</v>
      </c>
      <c r="U560" s="294">
        <v>0</v>
      </c>
      <c r="V560" s="294">
        <v>0</v>
      </c>
      <c r="W560" s="294">
        <v>0</v>
      </c>
      <c r="X560" s="294">
        <v>0</v>
      </c>
      <c r="Y560" s="294">
        <v>0</v>
      </c>
      <c r="Z560" s="294">
        <v>0</v>
      </c>
      <c r="AA560" s="294">
        <v>0</v>
      </c>
      <c r="AB560" s="294">
        <v>0</v>
      </c>
      <c r="AC560" s="294">
        <v>0</v>
      </c>
      <c r="AD560" s="294">
        <v>0</v>
      </c>
      <c r="AE560" s="294">
        <v>0</v>
      </c>
      <c r="AF560" s="294">
        <v>0</v>
      </c>
      <c r="AG560" s="294">
        <v>0</v>
      </c>
      <c r="AH560" s="294">
        <v>0</v>
      </c>
      <c r="AI560" s="294">
        <v>0</v>
      </c>
    </row>
    <row r="561" spans="1:35" ht="66">
      <c r="A561" s="290"/>
      <c r="B561" s="299">
        <v>83.937666666666672</v>
      </c>
      <c r="C561" s="298" t="s">
        <v>533</v>
      </c>
      <c r="D561" s="292"/>
      <c r="E561" s="293">
        <v>0</v>
      </c>
      <c r="F561" s="292" t="s">
        <v>11</v>
      </c>
      <c r="G561" s="294" t="s">
        <v>12</v>
      </c>
      <c r="H561" s="295" t="s">
        <v>13</v>
      </c>
      <c r="I561" s="294" t="s">
        <v>14</v>
      </c>
      <c r="J561" s="294">
        <v>91</v>
      </c>
      <c r="K561" s="1540">
        <v>0</v>
      </c>
      <c r="L561" s="294">
        <v>0</v>
      </c>
      <c r="M561" s="294">
        <v>0</v>
      </c>
      <c r="N561" s="294">
        <v>0</v>
      </c>
      <c r="O561" s="294">
        <v>0</v>
      </c>
      <c r="P561" s="294">
        <v>0</v>
      </c>
      <c r="Q561" s="294">
        <v>0</v>
      </c>
      <c r="R561" s="294">
        <v>0</v>
      </c>
      <c r="S561" s="294">
        <v>0</v>
      </c>
      <c r="T561" s="294">
        <v>0</v>
      </c>
      <c r="U561" s="294">
        <v>0</v>
      </c>
      <c r="V561" s="294">
        <v>0</v>
      </c>
      <c r="W561" s="294">
        <v>0</v>
      </c>
      <c r="X561" s="294">
        <v>0</v>
      </c>
      <c r="Y561" s="294">
        <v>0</v>
      </c>
      <c r="Z561" s="294">
        <v>0</v>
      </c>
      <c r="AA561" s="294">
        <v>0</v>
      </c>
      <c r="AB561" s="294">
        <v>0</v>
      </c>
      <c r="AC561" s="294">
        <v>0</v>
      </c>
      <c r="AD561" s="294">
        <v>0</v>
      </c>
      <c r="AE561" s="294">
        <v>0</v>
      </c>
      <c r="AF561" s="294">
        <v>0</v>
      </c>
      <c r="AG561" s="294">
        <v>0</v>
      </c>
      <c r="AH561" s="294">
        <v>0</v>
      </c>
      <c r="AI561" s="294">
        <v>0</v>
      </c>
    </row>
    <row r="562" spans="1:35" ht="66">
      <c r="A562" s="290"/>
      <c r="B562" s="299">
        <v>232.09181818181821</v>
      </c>
      <c r="C562" s="298" t="s">
        <v>534</v>
      </c>
      <c r="D562" s="292"/>
      <c r="E562" s="293">
        <v>3</v>
      </c>
      <c r="F562" s="292" t="s">
        <v>103</v>
      </c>
      <c r="G562" s="294" t="s">
        <v>12</v>
      </c>
      <c r="H562" s="295" t="s">
        <v>13</v>
      </c>
      <c r="I562" s="294" t="s">
        <v>14</v>
      </c>
      <c r="J562" s="294">
        <v>251</v>
      </c>
      <c r="K562" s="1540">
        <v>753</v>
      </c>
      <c r="L562" s="294">
        <v>0</v>
      </c>
      <c r="M562" s="294">
        <v>0</v>
      </c>
      <c r="N562" s="294">
        <v>0</v>
      </c>
      <c r="O562" s="294">
        <v>0</v>
      </c>
      <c r="P562" s="294">
        <v>3</v>
      </c>
      <c r="Q562" s="294">
        <v>753</v>
      </c>
      <c r="R562" s="294">
        <v>0</v>
      </c>
      <c r="S562" s="294">
        <v>0</v>
      </c>
      <c r="T562" s="294">
        <v>0</v>
      </c>
      <c r="U562" s="294">
        <v>0</v>
      </c>
      <c r="V562" s="294">
        <v>0</v>
      </c>
      <c r="W562" s="294">
        <v>0</v>
      </c>
      <c r="X562" s="294">
        <v>0</v>
      </c>
      <c r="Y562" s="294">
        <v>0</v>
      </c>
      <c r="Z562" s="294">
        <v>0</v>
      </c>
      <c r="AA562" s="294">
        <v>0</v>
      </c>
      <c r="AB562" s="294">
        <v>0</v>
      </c>
      <c r="AC562" s="294">
        <v>0</v>
      </c>
      <c r="AD562" s="294">
        <v>0</v>
      </c>
      <c r="AE562" s="294">
        <v>0</v>
      </c>
      <c r="AF562" s="294">
        <v>0</v>
      </c>
      <c r="AG562" s="294">
        <v>0</v>
      </c>
      <c r="AH562" s="294">
        <v>0</v>
      </c>
      <c r="AI562" s="294">
        <v>0</v>
      </c>
    </row>
    <row r="563" spans="1:35" ht="66">
      <c r="A563" s="290"/>
      <c r="B563" s="299">
        <v>184.07142857142858</v>
      </c>
      <c r="C563" s="298" t="s">
        <v>535</v>
      </c>
      <c r="D563" s="303"/>
      <c r="E563" s="293">
        <v>12</v>
      </c>
      <c r="F563" s="292" t="s">
        <v>11</v>
      </c>
      <c r="G563" s="294" t="s">
        <v>12</v>
      </c>
      <c r="H563" s="295" t="s">
        <v>13</v>
      </c>
      <c r="I563" s="294" t="s">
        <v>14</v>
      </c>
      <c r="J563" s="294">
        <v>199</v>
      </c>
      <c r="K563" s="1540">
        <v>2388</v>
      </c>
      <c r="L563" s="294">
        <v>0</v>
      </c>
      <c r="M563" s="294">
        <v>0</v>
      </c>
      <c r="N563" s="294">
        <v>0</v>
      </c>
      <c r="O563" s="294">
        <v>0</v>
      </c>
      <c r="P563" s="294">
        <v>12</v>
      </c>
      <c r="Q563" s="294">
        <v>2388</v>
      </c>
      <c r="R563" s="294">
        <v>0</v>
      </c>
      <c r="S563" s="294">
        <v>0</v>
      </c>
      <c r="T563" s="294">
        <v>0</v>
      </c>
      <c r="U563" s="294">
        <v>0</v>
      </c>
      <c r="V563" s="294">
        <v>0</v>
      </c>
      <c r="W563" s="294">
        <v>0</v>
      </c>
      <c r="X563" s="294">
        <v>0</v>
      </c>
      <c r="Y563" s="294">
        <v>0</v>
      </c>
      <c r="Z563" s="294">
        <v>0</v>
      </c>
      <c r="AA563" s="294">
        <v>0</v>
      </c>
      <c r="AB563" s="294">
        <v>0</v>
      </c>
      <c r="AC563" s="294">
        <v>0</v>
      </c>
      <c r="AD563" s="294">
        <v>0</v>
      </c>
      <c r="AE563" s="294">
        <v>0</v>
      </c>
      <c r="AF563" s="294">
        <v>0</v>
      </c>
      <c r="AG563" s="294">
        <v>0</v>
      </c>
      <c r="AH563" s="294">
        <v>0</v>
      </c>
      <c r="AI563" s="294">
        <v>0</v>
      </c>
    </row>
    <row r="564" spans="1:35" ht="66">
      <c r="A564" s="290"/>
      <c r="B564" s="299">
        <v>275.62666666666667</v>
      </c>
      <c r="C564" s="1344" t="s">
        <v>4655</v>
      </c>
      <c r="D564" s="303"/>
      <c r="E564" s="293">
        <v>0</v>
      </c>
      <c r="F564" s="292" t="s">
        <v>11</v>
      </c>
      <c r="G564" s="294" t="s">
        <v>12</v>
      </c>
      <c r="H564" s="295" t="s">
        <v>13</v>
      </c>
      <c r="I564" s="294" t="s">
        <v>14</v>
      </c>
      <c r="J564" s="294">
        <v>298</v>
      </c>
      <c r="K564" s="1540">
        <v>0</v>
      </c>
      <c r="L564" s="294">
        <v>0</v>
      </c>
      <c r="M564" s="294">
        <v>0</v>
      </c>
      <c r="N564" s="294">
        <v>0</v>
      </c>
      <c r="O564" s="294">
        <v>0</v>
      </c>
      <c r="P564" s="294">
        <v>0</v>
      </c>
      <c r="Q564" s="294">
        <v>0</v>
      </c>
      <c r="R564" s="294">
        <v>0</v>
      </c>
      <c r="S564" s="294">
        <v>0</v>
      </c>
      <c r="T564" s="294">
        <v>0</v>
      </c>
      <c r="U564" s="294">
        <v>0</v>
      </c>
      <c r="V564" s="294">
        <v>0</v>
      </c>
      <c r="W564" s="294">
        <v>0</v>
      </c>
      <c r="X564" s="294">
        <v>0</v>
      </c>
      <c r="Y564" s="294">
        <v>0</v>
      </c>
      <c r="Z564" s="294">
        <v>0</v>
      </c>
      <c r="AA564" s="294">
        <v>0</v>
      </c>
      <c r="AB564" s="294">
        <v>0</v>
      </c>
      <c r="AC564" s="294">
        <v>0</v>
      </c>
      <c r="AD564" s="294">
        <v>0</v>
      </c>
      <c r="AE564" s="294">
        <v>0</v>
      </c>
      <c r="AF564" s="294">
        <v>0</v>
      </c>
      <c r="AG564" s="294">
        <v>0</v>
      </c>
      <c r="AH564" s="294">
        <v>0</v>
      </c>
      <c r="AI564" s="294">
        <v>0</v>
      </c>
    </row>
    <row r="565" spans="1:35" ht="66">
      <c r="A565" s="290"/>
      <c r="B565" s="299">
        <v>344.52</v>
      </c>
      <c r="C565" s="298" t="s">
        <v>536</v>
      </c>
      <c r="D565" s="303"/>
      <c r="E565" s="293">
        <v>0</v>
      </c>
      <c r="F565" s="292" t="s">
        <v>11</v>
      </c>
      <c r="G565" s="294" t="s">
        <v>12</v>
      </c>
      <c r="H565" s="295" t="s">
        <v>13</v>
      </c>
      <c r="I565" s="294" t="s">
        <v>14</v>
      </c>
      <c r="J565" s="294">
        <v>373</v>
      </c>
      <c r="K565" s="1540">
        <v>0</v>
      </c>
      <c r="L565" s="294">
        <v>0</v>
      </c>
      <c r="M565" s="294">
        <v>0</v>
      </c>
      <c r="N565" s="294">
        <v>0</v>
      </c>
      <c r="O565" s="294">
        <v>0</v>
      </c>
      <c r="P565" s="294">
        <v>0</v>
      </c>
      <c r="Q565" s="294">
        <v>0</v>
      </c>
      <c r="R565" s="294">
        <v>0</v>
      </c>
      <c r="S565" s="294">
        <v>0</v>
      </c>
      <c r="T565" s="294">
        <v>0</v>
      </c>
      <c r="U565" s="294">
        <v>0</v>
      </c>
      <c r="V565" s="294">
        <v>0</v>
      </c>
      <c r="W565" s="294">
        <v>0</v>
      </c>
      <c r="X565" s="294">
        <v>0</v>
      </c>
      <c r="Y565" s="294">
        <v>0</v>
      </c>
      <c r="Z565" s="294">
        <v>0</v>
      </c>
      <c r="AA565" s="294">
        <v>0</v>
      </c>
      <c r="AB565" s="294">
        <v>0</v>
      </c>
      <c r="AC565" s="294">
        <v>0</v>
      </c>
      <c r="AD565" s="294">
        <v>0</v>
      </c>
      <c r="AE565" s="294">
        <v>0</v>
      </c>
      <c r="AF565" s="294">
        <v>0</v>
      </c>
      <c r="AG565" s="294">
        <v>0</v>
      </c>
      <c r="AH565" s="294">
        <v>0</v>
      </c>
      <c r="AI565" s="294">
        <v>0</v>
      </c>
    </row>
    <row r="566" spans="1:35" ht="66">
      <c r="A566" s="290"/>
      <c r="B566" s="299">
        <v>326.69</v>
      </c>
      <c r="C566" s="298" t="s">
        <v>4656</v>
      </c>
      <c r="D566" s="303"/>
      <c r="E566" s="293">
        <v>0</v>
      </c>
      <c r="F566" s="292" t="s">
        <v>11</v>
      </c>
      <c r="G566" s="294" t="s">
        <v>12</v>
      </c>
      <c r="H566" s="295" t="s">
        <v>13</v>
      </c>
      <c r="I566" s="294" t="s">
        <v>14</v>
      </c>
      <c r="J566" s="294">
        <v>352</v>
      </c>
      <c r="K566" s="1540">
        <v>0</v>
      </c>
      <c r="L566" s="294">
        <v>0</v>
      </c>
      <c r="M566" s="294">
        <v>0</v>
      </c>
      <c r="N566" s="294">
        <v>0</v>
      </c>
      <c r="O566" s="294">
        <v>0</v>
      </c>
      <c r="P566" s="294">
        <v>0</v>
      </c>
      <c r="Q566" s="294">
        <v>0</v>
      </c>
      <c r="R566" s="294">
        <v>0</v>
      </c>
      <c r="S566" s="294">
        <v>0</v>
      </c>
      <c r="T566" s="294">
        <v>0</v>
      </c>
      <c r="U566" s="294">
        <v>0</v>
      </c>
      <c r="V566" s="294">
        <v>0</v>
      </c>
      <c r="W566" s="294">
        <v>0</v>
      </c>
      <c r="X566" s="294">
        <v>0</v>
      </c>
      <c r="Y566" s="294">
        <v>0</v>
      </c>
      <c r="Z566" s="294">
        <v>0</v>
      </c>
      <c r="AA566" s="294">
        <v>0</v>
      </c>
      <c r="AB566" s="294">
        <v>0</v>
      </c>
      <c r="AC566" s="294">
        <v>0</v>
      </c>
      <c r="AD566" s="294">
        <v>0</v>
      </c>
      <c r="AE566" s="294">
        <v>0</v>
      </c>
      <c r="AF566" s="294">
        <v>0</v>
      </c>
      <c r="AG566" s="294">
        <v>0</v>
      </c>
      <c r="AH566" s="294">
        <v>0</v>
      </c>
      <c r="AI566" s="294">
        <v>0</v>
      </c>
    </row>
    <row r="567" spans="1:35" ht="66">
      <c r="A567" s="290"/>
      <c r="B567" s="299">
        <v>21.385000000000002</v>
      </c>
      <c r="C567" s="298" t="s">
        <v>537</v>
      </c>
      <c r="D567" s="303"/>
      <c r="E567" s="293">
        <v>0</v>
      </c>
      <c r="F567" s="292" t="s">
        <v>11</v>
      </c>
      <c r="G567" s="294" t="s">
        <v>12</v>
      </c>
      <c r="H567" s="295" t="s">
        <v>13</v>
      </c>
      <c r="I567" s="294" t="s">
        <v>14</v>
      </c>
      <c r="J567" s="294">
        <v>23</v>
      </c>
      <c r="K567" s="1540">
        <v>0</v>
      </c>
      <c r="L567" s="294">
        <v>0</v>
      </c>
      <c r="M567" s="294">
        <v>0</v>
      </c>
      <c r="N567" s="294">
        <v>0</v>
      </c>
      <c r="O567" s="294">
        <v>0</v>
      </c>
      <c r="P567" s="294">
        <v>0</v>
      </c>
      <c r="Q567" s="294">
        <v>0</v>
      </c>
      <c r="R567" s="294">
        <v>0</v>
      </c>
      <c r="S567" s="294">
        <v>0</v>
      </c>
      <c r="T567" s="294">
        <v>0</v>
      </c>
      <c r="U567" s="294">
        <v>0</v>
      </c>
      <c r="V567" s="294">
        <v>0</v>
      </c>
      <c r="W567" s="294">
        <v>0</v>
      </c>
      <c r="X567" s="294">
        <v>0</v>
      </c>
      <c r="Y567" s="294">
        <v>0</v>
      </c>
      <c r="Z567" s="294">
        <v>0</v>
      </c>
      <c r="AA567" s="294">
        <v>0</v>
      </c>
      <c r="AB567" s="294">
        <v>0</v>
      </c>
      <c r="AC567" s="294">
        <v>0</v>
      </c>
      <c r="AD567" s="294">
        <v>0</v>
      </c>
      <c r="AE567" s="294">
        <v>0</v>
      </c>
      <c r="AF567" s="294">
        <v>0</v>
      </c>
      <c r="AG567" s="294">
        <v>0</v>
      </c>
      <c r="AH567" s="294">
        <v>0</v>
      </c>
      <c r="AI567" s="294">
        <v>0</v>
      </c>
    </row>
    <row r="568" spans="1:35" ht="66">
      <c r="A568" s="290"/>
      <c r="B568" s="299">
        <v>73.655000000000001</v>
      </c>
      <c r="C568" s="298" t="s">
        <v>538</v>
      </c>
      <c r="D568" s="303"/>
      <c r="E568" s="293">
        <v>0</v>
      </c>
      <c r="F568" s="292" t="s">
        <v>11</v>
      </c>
      <c r="G568" s="294" t="s">
        <v>12</v>
      </c>
      <c r="H568" s="295" t="s">
        <v>13</v>
      </c>
      <c r="I568" s="294" t="s">
        <v>14</v>
      </c>
      <c r="J568" s="294">
        <v>80</v>
      </c>
      <c r="K568" s="1540">
        <v>0</v>
      </c>
      <c r="L568" s="294">
        <v>0</v>
      </c>
      <c r="M568" s="294">
        <v>0</v>
      </c>
      <c r="N568" s="294">
        <v>0</v>
      </c>
      <c r="O568" s="294">
        <v>0</v>
      </c>
      <c r="P568" s="294">
        <v>0</v>
      </c>
      <c r="Q568" s="294">
        <v>0</v>
      </c>
      <c r="R568" s="294">
        <v>0</v>
      </c>
      <c r="S568" s="294">
        <v>0</v>
      </c>
      <c r="T568" s="294">
        <v>0</v>
      </c>
      <c r="U568" s="294">
        <v>0</v>
      </c>
      <c r="V568" s="294">
        <v>0</v>
      </c>
      <c r="W568" s="294">
        <v>0</v>
      </c>
      <c r="X568" s="294">
        <v>0</v>
      </c>
      <c r="Y568" s="294">
        <v>0</v>
      </c>
      <c r="Z568" s="294">
        <v>0</v>
      </c>
      <c r="AA568" s="294">
        <v>0</v>
      </c>
      <c r="AB568" s="294">
        <v>0</v>
      </c>
      <c r="AC568" s="294">
        <v>0</v>
      </c>
      <c r="AD568" s="294">
        <v>0</v>
      </c>
      <c r="AE568" s="294">
        <v>0</v>
      </c>
      <c r="AF568" s="294">
        <v>0</v>
      </c>
      <c r="AG568" s="294">
        <v>0</v>
      </c>
      <c r="AH568" s="294">
        <v>0</v>
      </c>
      <c r="AI568" s="294">
        <v>0</v>
      </c>
    </row>
    <row r="569" spans="1:35" ht="66">
      <c r="A569" s="290"/>
      <c r="B569" s="299">
        <v>15</v>
      </c>
      <c r="C569" s="1342" t="s">
        <v>539</v>
      </c>
      <c r="D569" s="303"/>
      <c r="E569" s="293">
        <v>400</v>
      </c>
      <c r="F569" s="292" t="s">
        <v>11</v>
      </c>
      <c r="G569" s="294" t="s">
        <v>12</v>
      </c>
      <c r="H569" s="295" t="s">
        <v>13</v>
      </c>
      <c r="I569" s="294" t="s">
        <v>14</v>
      </c>
      <c r="J569" s="294">
        <v>17</v>
      </c>
      <c r="K569" s="1540">
        <v>6800</v>
      </c>
      <c r="L569" s="294">
        <v>0</v>
      </c>
      <c r="M569" s="294">
        <v>0</v>
      </c>
      <c r="N569" s="294">
        <v>0</v>
      </c>
      <c r="O569" s="294">
        <v>0</v>
      </c>
      <c r="P569" s="294">
        <v>400</v>
      </c>
      <c r="Q569" s="294">
        <v>6800</v>
      </c>
      <c r="R569" s="294">
        <v>0</v>
      </c>
      <c r="S569" s="294">
        <v>0</v>
      </c>
      <c r="T569" s="294">
        <v>0</v>
      </c>
      <c r="U569" s="294">
        <v>0</v>
      </c>
      <c r="V569" s="294">
        <v>0</v>
      </c>
      <c r="W569" s="294">
        <v>0</v>
      </c>
      <c r="X569" s="294">
        <v>0</v>
      </c>
      <c r="Y569" s="294">
        <v>0</v>
      </c>
      <c r="Z569" s="294">
        <v>0</v>
      </c>
      <c r="AA569" s="294">
        <v>0</v>
      </c>
      <c r="AB569" s="294">
        <v>0</v>
      </c>
      <c r="AC569" s="294">
        <v>0</v>
      </c>
      <c r="AD569" s="294">
        <v>0</v>
      </c>
      <c r="AE569" s="294">
        <v>0</v>
      </c>
      <c r="AF569" s="294">
        <v>0</v>
      </c>
      <c r="AG569" s="294">
        <v>0</v>
      </c>
      <c r="AH569" s="294">
        <v>0</v>
      </c>
      <c r="AI569" s="294">
        <v>0</v>
      </c>
    </row>
    <row r="570" spans="1:35" ht="66">
      <c r="A570" s="290"/>
      <c r="B570" s="299">
        <v>56.503999999999998</v>
      </c>
      <c r="C570" s="298" t="s">
        <v>512</v>
      </c>
      <c r="D570" s="303"/>
      <c r="E570" s="293">
        <v>0</v>
      </c>
      <c r="F570" s="292" t="s">
        <v>11</v>
      </c>
      <c r="G570" s="294" t="s">
        <v>12</v>
      </c>
      <c r="H570" s="295" t="s">
        <v>13</v>
      </c>
      <c r="I570" s="294" t="s">
        <v>14</v>
      </c>
      <c r="J570" s="294">
        <v>62</v>
      </c>
      <c r="K570" s="1540">
        <v>0</v>
      </c>
      <c r="L570" s="294">
        <v>0</v>
      </c>
      <c r="M570" s="294">
        <v>0</v>
      </c>
      <c r="N570" s="294">
        <v>0</v>
      </c>
      <c r="O570" s="294">
        <v>0</v>
      </c>
      <c r="P570" s="294">
        <v>0</v>
      </c>
      <c r="Q570" s="294">
        <v>0</v>
      </c>
      <c r="R570" s="294">
        <v>0</v>
      </c>
      <c r="S570" s="294">
        <v>0</v>
      </c>
      <c r="T570" s="294">
        <v>0</v>
      </c>
      <c r="U570" s="294">
        <v>0</v>
      </c>
      <c r="V570" s="294">
        <v>0</v>
      </c>
      <c r="W570" s="294">
        <v>0</v>
      </c>
      <c r="X570" s="294">
        <v>0</v>
      </c>
      <c r="Y570" s="294">
        <v>0</v>
      </c>
      <c r="Z570" s="294">
        <v>0</v>
      </c>
      <c r="AA570" s="294">
        <v>0</v>
      </c>
      <c r="AB570" s="294">
        <v>0</v>
      </c>
      <c r="AC570" s="294">
        <v>0</v>
      </c>
      <c r="AD570" s="294">
        <v>0</v>
      </c>
      <c r="AE570" s="294">
        <v>0</v>
      </c>
      <c r="AF570" s="294">
        <v>0</v>
      </c>
      <c r="AG570" s="294">
        <v>0</v>
      </c>
      <c r="AH570" s="294">
        <v>0</v>
      </c>
      <c r="AI570" s="294">
        <v>0</v>
      </c>
    </row>
    <row r="571" spans="1:35" ht="66">
      <c r="A571" s="290"/>
      <c r="B571" s="299">
        <v>10.02</v>
      </c>
      <c r="C571" s="1342" t="s">
        <v>4657</v>
      </c>
      <c r="D571" s="303"/>
      <c r="E571" s="293">
        <v>0</v>
      </c>
      <c r="F571" s="292" t="s">
        <v>11</v>
      </c>
      <c r="G571" s="294" t="s">
        <v>12</v>
      </c>
      <c r="H571" s="295" t="s">
        <v>13</v>
      </c>
      <c r="I571" s="294" t="s">
        <v>14</v>
      </c>
      <c r="J571" s="294">
        <v>11</v>
      </c>
      <c r="K571" s="1540">
        <v>0</v>
      </c>
      <c r="L571" s="294">
        <v>0</v>
      </c>
      <c r="M571" s="294">
        <v>0</v>
      </c>
      <c r="N571" s="294">
        <v>0</v>
      </c>
      <c r="O571" s="294">
        <v>0</v>
      </c>
      <c r="P571" s="294">
        <v>0</v>
      </c>
      <c r="Q571" s="294">
        <v>0</v>
      </c>
      <c r="R571" s="294">
        <v>0</v>
      </c>
      <c r="S571" s="294">
        <v>0</v>
      </c>
      <c r="T571" s="294">
        <v>0</v>
      </c>
      <c r="U571" s="294">
        <v>0</v>
      </c>
      <c r="V571" s="294">
        <v>0</v>
      </c>
      <c r="W571" s="294">
        <v>0</v>
      </c>
      <c r="X571" s="294">
        <v>0</v>
      </c>
      <c r="Y571" s="294">
        <v>0</v>
      </c>
      <c r="Z571" s="294">
        <v>0</v>
      </c>
      <c r="AA571" s="294">
        <v>0</v>
      </c>
      <c r="AB571" s="294">
        <v>0</v>
      </c>
      <c r="AC571" s="294">
        <v>0</v>
      </c>
      <c r="AD571" s="294">
        <v>0</v>
      </c>
      <c r="AE571" s="294">
        <v>0</v>
      </c>
      <c r="AF571" s="294">
        <v>0</v>
      </c>
      <c r="AG571" s="294">
        <v>0</v>
      </c>
      <c r="AH571" s="294">
        <v>0</v>
      </c>
      <c r="AI571" s="294">
        <v>0</v>
      </c>
    </row>
    <row r="572" spans="1:35" ht="66">
      <c r="A572" s="290"/>
      <c r="B572" s="299">
        <v>373.33</v>
      </c>
      <c r="C572" s="1381" t="s">
        <v>540</v>
      </c>
      <c r="D572" s="303"/>
      <c r="E572" s="293">
        <v>0</v>
      </c>
      <c r="F572" s="292" t="s">
        <v>11</v>
      </c>
      <c r="G572" s="294" t="s">
        <v>12</v>
      </c>
      <c r="H572" s="295" t="s">
        <v>13</v>
      </c>
      <c r="I572" s="294" t="s">
        <v>14</v>
      </c>
      <c r="J572" s="294">
        <v>404</v>
      </c>
      <c r="K572" s="1540">
        <v>0</v>
      </c>
      <c r="L572" s="294">
        <v>0</v>
      </c>
      <c r="M572" s="294">
        <v>0</v>
      </c>
      <c r="N572" s="294">
        <v>0</v>
      </c>
      <c r="O572" s="294">
        <v>0</v>
      </c>
      <c r="P572" s="294">
        <v>0</v>
      </c>
      <c r="Q572" s="294">
        <v>0</v>
      </c>
      <c r="R572" s="294">
        <v>0</v>
      </c>
      <c r="S572" s="294">
        <v>0</v>
      </c>
      <c r="T572" s="294">
        <v>0</v>
      </c>
      <c r="U572" s="294">
        <v>0</v>
      </c>
      <c r="V572" s="294">
        <v>0</v>
      </c>
      <c r="W572" s="294">
        <v>0</v>
      </c>
      <c r="X572" s="294">
        <v>0</v>
      </c>
      <c r="Y572" s="294">
        <v>0</v>
      </c>
      <c r="Z572" s="294">
        <v>0</v>
      </c>
      <c r="AA572" s="294">
        <v>0</v>
      </c>
      <c r="AB572" s="294">
        <v>0</v>
      </c>
      <c r="AC572" s="294">
        <v>0</v>
      </c>
      <c r="AD572" s="294">
        <v>0</v>
      </c>
      <c r="AE572" s="294">
        <v>0</v>
      </c>
      <c r="AF572" s="294">
        <v>0</v>
      </c>
      <c r="AG572" s="294">
        <v>0</v>
      </c>
      <c r="AH572" s="294">
        <v>0</v>
      </c>
      <c r="AI572" s="294">
        <v>0</v>
      </c>
    </row>
    <row r="573" spans="1:35" ht="22.5">
      <c r="A573" s="290"/>
      <c r="B573" s="306">
        <v>218</v>
      </c>
      <c r="C573" s="306" t="s">
        <v>541</v>
      </c>
      <c r="D573" s="306"/>
      <c r="E573" s="306">
        <v>0</v>
      </c>
      <c r="F573" s="306"/>
      <c r="G573" s="306"/>
      <c r="H573" s="306"/>
      <c r="I573" s="306"/>
      <c r="J573" s="306"/>
      <c r="K573" s="1550">
        <v>23220</v>
      </c>
      <c r="L573" s="306">
        <v>0</v>
      </c>
      <c r="M573" s="306">
        <v>0</v>
      </c>
      <c r="N573" s="306">
        <v>0</v>
      </c>
      <c r="O573" s="306">
        <v>0</v>
      </c>
      <c r="P573" s="306">
        <v>20</v>
      </c>
      <c r="Q573" s="306">
        <v>23220</v>
      </c>
      <c r="R573" s="306">
        <v>0</v>
      </c>
      <c r="S573" s="306">
        <v>0</v>
      </c>
      <c r="T573" s="306">
        <v>0</v>
      </c>
      <c r="U573" s="306">
        <v>0</v>
      </c>
      <c r="V573" s="306">
        <v>0</v>
      </c>
      <c r="W573" s="306">
        <v>0</v>
      </c>
      <c r="X573" s="306">
        <v>0</v>
      </c>
      <c r="Y573" s="306">
        <v>0</v>
      </c>
      <c r="Z573" s="306">
        <v>0</v>
      </c>
      <c r="AA573" s="306">
        <v>0</v>
      </c>
      <c r="AB573" s="306">
        <v>0</v>
      </c>
      <c r="AC573" s="306">
        <v>0</v>
      </c>
      <c r="AD573" s="306">
        <v>0</v>
      </c>
      <c r="AE573" s="306">
        <v>0</v>
      </c>
      <c r="AF573" s="306">
        <v>0</v>
      </c>
      <c r="AG573" s="306">
        <v>0</v>
      </c>
      <c r="AH573" s="306">
        <v>0</v>
      </c>
      <c r="AI573" s="306">
        <v>0</v>
      </c>
    </row>
    <row r="574" spans="1:35">
      <c r="A574" s="290"/>
      <c r="B574" s="306">
        <v>21801</v>
      </c>
      <c r="C574" s="1148" t="s">
        <v>542</v>
      </c>
      <c r="D574" s="303"/>
      <c r="E574" s="303">
        <v>0</v>
      </c>
      <c r="F574" s="303"/>
      <c r="G574" s="303"/>
      <c r="H574" s="303"/>
      <c r="I574" s="303"/>
      <c r="J574" s="303"/>
      <c r="K574" s="1545">
        <v>0</v>
      </c>
      <c r="L574" s="303">
        <v>0</v>
      </c>
      <c r="M574" s="303">
        <v>0</v>
      </c>
      <c r="N574" s="303">
        <v>0</v>
      </c>
      <c r="O574" s="303">
        <v>0</v>
      </c>
      <c r="P574" s="303">
        <v>0</v>
      </c>
      <c r="Q574" s="303">
        <v>0</v>
      </c>
      <c r="R574" s="303">
        <v>0</v>
      </c>
      <c r="S574" s="303">
        <v>0</v>
      </c>
      <c r="T574" s="303">
        <v>0</v>
      </c>
      <c r="U574" s="303">
        <v>0</v>
      </c>
      <c r="V574" s="303">
        <v>0</v>
      </c>
      <c r="W574" s="303">
        <v>0</v>
      </c>
      <c r="X574" s="303">
        <v>0</v>
      </c>
      <c r="Y574" s="303">
        <v>0</v>
      </c>
      <c r="Z574" s="303">
        <v>0</v>
      </c>
      <c r="AA574" s="303">
        <v>0</v>
      </c>
      <c r="AB574" s="303">
        <v>0</v>
      </c>
      <c r="AC574" s="303">
        <v>0</v>
      </c>
      <c r="AD574" s="303">
        <v>0</v>
      </c>
      <c r="AE574" s="303">
        <v>0</v>
      </c>
      <c r="AF574" s="303">
        <v>0</v>
      </c>
      <c r="AG574" s="303">
        <v>0</v>
      </c>
      <c r="AH574" s="303">
        <v>0</v>
      </c>
      <c r="AI574" s="303">
        <v>0</v>
      </c>
    </row>
    <row r="575" spans="1:35">
      <c r="A575" s="290"/>
      <c r="B575" s="306"/>
      <c r="C575" s="1159"/>
      <c r="D575" s="1160"/>
      <c r="E575" s="304"/>
      <c r="F575" s="1161"/>
      <c r="G575" s="1162"/>
      <c r="H575" s="1162"/>
      <c r="I575" s="1162"/>
      <c r="J575" s="1162"/>
      <c r="K575" s="1557">
        <v>0</v>
      </c>
      <c r="L575" s="1162">
        <v>0</v>
      </c>
      <c r="M575" s="1162">
        <v>0</v>
      </c>
      <c r="N575" s="1162">
        <v>0</v>
      </c>
      <c r="O575" s="1162">
        <v>0</v>
      </c>
      <c r="P575" s="1162">
        <v>0</v>
      </c>
      <c r="Q575" s="1162">
        <v>0</v>
      </c>
      <c r="R575" s="1162">
        <v>0</v>
      </c>
      <c r="S575" s="1162">
        <v>0</v>
      </c>
      <c r="T575" s="1162">
        <v>0</v>
      </c>
      <c r="U575" s="1162">
        <v>0</v>
      </c>
      <c r="V575" s="1162">
        <v>0</v>
      </c>
      <c r="W575" s="1162">
        <v>0</v>
      </c>
      <c r="X575" s="1162">
        <v>0</v>
      </c>
      <c r="Y575" s="1162">
        <v>0</v>
      </c>
      <c r="Z575" s="1162">
        <v>0</v>
      </c>
      <c r="AA575" s="1162">
        <v>0</v>
      </c>
      <c r="AB575" s="1162">
        <v>0</v>
      </c>
      <c r="AC575" s="1162">
        <v>0</v>
      </c>
      <c r="AD575" s="1162">
        <v>0</v>
      </c>
      <c r="AE575" s="1162">
        <v>0</v>
      </c>
      <c r="AF575" s="1162">
        <v>0</v>
      </c>
      <c r="AG575" s="1162">
        <v>0</v>
      </c>
      <c r="AH575" s="1162">
        <v>0</v>
      </c>
      <c r="AI575" s="1162">
        <v>0</v>
      </c>
    </row>
    <row r="576" spans="1:35" s="195" customFormat="1">
      <c r="A576" s="290"/>
      <c r="B576" s="306">
        <v>21802</v>
      </c>
      <c r="C576" s="1148" t="s">
        <v>543</v>
      </c>
      <c r="D576" s="303"/>
      <c r="E576" s="303">
        <v>0</v>
      </c>
      <c r="F576" s="303"/>
      <c r="G576" s="303"/>
      <c r="H576" s="303"/>
      <c r="I576" s="303"/>
      <c r="J576" s="303"/>
      <c r="K576" s="1545">
        <v>23220</v>
      </c>
      <c r="L576" s="303">
        <v>0</v>
      </c>
      <c r="M576" s="303">
        <v>0</v>
      </c>
      <c r="N576" s="303">
        <v>0</v>
      </c>
      <c r="O576" s="303">
        <v>0</v>
      </c>
      <c r="P576" s="303">
        <v>20</v>
      </c>
      <c r="Q576" s="303">
        <v>23220</v>
      </c>
      <c r="R576" s="303">
        <v>0</v>
      </c>
      <c r="S576" s="303">
        <v>0</v>
      </c>
      <c r="T576" s="303">
        <v>0</v>
      </c>
      <c r="U576" s="303">
        <v>0</v>
      </c>
      <c r="V576" s="303">
        <v>0</v>
      </c>
      <c r="W576" s="303">
        <v>0</v>
      </c>
      <c r="X576" s="303">
        <v>0</v>
      </c>
      <c r="Y576" s="303">
        <v>0</v>
      </c>
      <c r="Z576" s="303">
        <v>0</v>
      </c>
      <c r="AA576" s="303">
        <v>0</v>
      </c>
      <c r="AB576" s="303">
        <v>0</v>
      </c>
      <c r="AC576" s="303">
        <v>0</v>
      </c>
      <c r="AD576" s="303">
        <v>0</v>
      </c>
      <c r="AE576" s="303">
        <v>0</v>
      </c>
      <c r="AF576" s="303">
        <v>0</v>
      </c>
      <c r="AG576" s="303">
        <v>0</v>
      </c>
      <c r="AH576" s="303">
        <v>0</v>
      </c>
      <c r="AI576" s="303">
        <v>0</v>
      </c>
    </row>
    <row r="577" spans="1:35" ht="66">
      <c r="A577" s="290"/>
      <c r="B577" s="299">
        <v>1074.5999999999999</v>
      </c>
      <c r="C577" s="1393" t="s">
        <v>544</v>
      </c>
      <c r="D577" s="1160"/>
      <c r="E577" s="304"/>
      <c r="F577" s="1161" t="s">
        <v>22</v>
      </c>
      <c r="G577" s="294" t="s">
        <v>12</v>
      </c>
      <c r="H577" s="295" t="s">
        <v>13</v>
      </c>
      <c r="I577" s="294" t="s">
        <v>14</v>
      </c>
      <c r="J577" s="294">
        <v>1161</v>
      </c>
      <c r="K577" s="1540">
        <v>23220</v>
      </c>
      <c r="L577" s="294">
        <v>0</v>
      </c>
      <c r="M577" s="294">
        <v>0</v>
      </c>
      <c r="N577" s="294">
        <v>0</v>
      </c>
      <c r="O577" s="294">
        <v>0</v>
      </c>
      <c r="P577" s="294">
        <v>20</v>
      </c>
      <c r="Q577" s="294">
        <v>23220</v>
      </c>
      <c r="R577" s="294">
        <v>0</v>
      </c>
      <c r="S577" s="294">
        <v>0</v>
      </c>
      <c r="T577" s="294">
        <v>0</v>
      </c>
      <c r="U577" s="294">
        <v>0</v>
      </c>
      <c r="V577" s="294">
        <v>0</v>
      </c>
      <c r="W577" s="294">
        <v>0</v>
      </c>
      <c r="X577" s="294">
        <v>0</v>
      </c>
      <c r="Y577" s="294">
        <v>0</v>
      </c>
      <c r="Z577" s="294">
        <v>0</v>
      </c>
      <c r="AA577" s="294">
        <v>0</v>
      </c>
      <c r="AB577" s="294">
        <v>0</v>
      </c>
      <c r="AC577" s="294">
        <v>0</v>
      </c>
      <c r="AD577" s="294">
        <v>0</v>
      </c>
      <c r="AE577" s="294">
        <v>0</v>
      </c>
      <c r="AF577" s="294">
        <v>0</v>
      </c>
      <c r="AG577" s="294">
        <v>0</v>
      </c>
      <c r="AH577" s="294">
        <v>0</v>
      </c>
      <c r="AI577" s="294">
        <v>0</v>
      </c>
    </row>
    <row r="578" spans="1:35" ht="66">
      <c r="A578" s="290"/>
      <c r="B578" s="299">
        <v>880.21</v>
      </c>
      <c r="C578" s="1391" t="s">
        <v>545</v>
      </c>
      <c r="D578" s="303"/>
      <c r="E578" s="304"/>
      <c r="F578" s="292" t="s">
        <v>11</v>
      </c>
      <c r="G578" s="294" t="s">
        <v>12</v>
      </c>
      <c r="H578" s="295" t="s">
        <v>13</v>
      </c>
      <c r="I578" s="294" t="s">
        <v>14</v>
      </c>
      <c r="J578" s="294">
        <v>951</v>
      </c>
      <c r="K578" s="1540">
        <v>0</v>
      </c>
      <c r="L578" s="294">
        <v>0</v>
      </c>
      <c r="M578" s="294">
        <v>0</v>
      </c>
      <c r="N578" s="294">
        <v>0</v>
      </c>
      <c r="O578" s="294">
        <v>0</v>
      </c>
      <c r="P578" s="294">
        <v>0</v>
      </c>
      <c r="Q578" s="294">
        <v>0</v>
      </c>
      <c r="R578" s="294">
        <v>0</v>
      </c>
      <c r="S578" s="294">
        <v>0</v>
      </c>
      <c r="T578" s="294">
        <v>0</v>
      </c>
      <c r="U578" s="294">
        <v>0</v>
      </c>
      <c r="V578" s="294">
        <v>0</v>
      </c>
      <c r="W578" s="294">
        <v>0</v>
      </c>
      <c r="X578" s="294">
        <v>0</v>
      </c>
      <c r="Y578" s="294">
        <v>0</v>
      </c>
      <c r="Z578" s="294">
        <v>0</v>
      </c>
      <c r="AA578" s="294">
        <v>0</v>
      </c>
      <c r="AB578" s="294">
        <v>0</v>
      </c>
      <c r="AC578" s="294">
        <v>0</v>
      </c>
      <c r="AD578" s="294">
        <v>0</v>
      </c>
      <c r="AE578" s="294">
        <v>0</v>
      </c>
      <c r="AF578" s="294">
        <v>0</v>
      </c>
      <c r="AG578" s="294">
        <v>0</v>
      </c>
      <c r="AH578" s="294">
        <v>0</v>
      </c>
      <c r="AI578" s="294">
        <v>0</v>
      </c>
    </row>
    <row r="579" spans="1:35">
      <c r="A579" s="290"/>
      <c r="B579" s="1156">
        <v>2200</v>
      </c>
      <c r="C579" s="1148" t="s">
        <v>546</v>
      </c>
      <c r="D579" s="303"/>
      <c r="E579" s="293" t="e">
        <v>#REF!</v>
      </c>
      <c r="F579" s="293"/>
      <c r="G579" s="293"/>
      <c r="H579" s="293"/>
      <c r="I579" s="293"/>
      <c r="J579" s="293"/>
      <c r="K579" s="1558">
        <v>1144221</v>
      </c>
      <c r="L579" s="293">
        <v>640</v>
      </c>
      <c r="M579" s="293">
        <v>105292.75</v>
      </c>
      <c r="N579" s="293">
        <v>654</v>
      </c>
      <c r="O579" s="293">
        <v>108333.75</v>
      </c>
      <c r="P579" s="293">
        <v>893</v>
      </c>
      <c r="Q579" s="293">
        <v>115543.75</v>
      </c>
      <c r="R579" s="293">
        <v>515</v>
      </c>
      <c r="S579" s="293">
        <v>69847.75</v>
      </c>
      <c r="T579" s="293">
        <v>576.5</v>
      </c>
      <c r="U579" s="293">
        <v>101209.75</v>
      </c>
      <c r="V579" s="293">
        <v>586</v>
      </c>
      <c r="W579" s="293">
        <v>99428.75</v>
      </c>
      <c r="X579" s="293">
        <v>464.5</v>
      </c>
      <c r="Y579" s="293">
        <v>92548.75</v>
      </c>
      <c r="Z579" s="293">
        <v>410</v>
      </c>
      <c r="AA579" s="293">
        <v>47127.75</v>
      </c>
      <c r="AB579" s="293">
        <v>645</v>
      </c>
      <c r="AC579" s="293">
        <v>107438.75</v>
      </c>
      <c r="AD579" s="293">
        <v>738</v>
      </c>
      <c r="AE579" s="293">
        <v>118840.75</v>
      </c>
      <c r="AF579" s="293">
        <v>736</v>
      </c>
      <c r="AG579" s="293">
        <v>110921.75</v>
      </c>
      <c r="AH579" s="293">
        <v>574</v>
      </c>
      <c r="AI579" s="293">
        <v>67686.75</v>
      </c>
    </row>
    <row r="580" spans="1:35" ht="22.5">
      <c r="A580" s="290"/>
      <c r="B580" s="306">
        <v>221</v>
      </c>
      <c r="C580" s="306" t="s">
        <v>547</v>
      </c>
      <c r="D580" s="306"/>
      <c r="E580" s="1154" t="e">
        <v>#REF!</v>
      </c>
      <c r="F580" s="1154"/>
      <c r="G580" s="1154"/>
      <c r="H580" s="1154"/>
      <c r="I580" s="1154"/>
      <c r="J580" s="1154"/>
      <c r="K580" s="1550">
        <v>1132019</v>
      </c>
      <c r="L580" s="1154">
        <v>640</v>
      </c>
      <c r="M580" s="1154">
        <v>105292.75</v>
      </c>
      <c r="N580" s="1154">
        <v>654</v>
      </c>
      <c r="O580" s="1154">
        <v>108333.75</v>
      </c>
      <c r="P580" s="1154">
        <v>603</v>
      </c>
      <c r="Q580" s="1154">
        <v>103341.75</v>
      </c>
      <c r="R580" s="1154">
        <v>515</v>
      </c>
      <c r="S580" s="1154">
        <v>69847.75</v>
      </c>
      <c r="T580" s="1154">
        <v>576.5</v>
      </c>
      <c r="U580" s="1154">
        <v>101209.75</v>
      </c>
      <c r="V580" s="1154">
        <v>586</v>
      </c>
      <c r="W580" s="1154">
        <v>99428.75</v>
      </c>
      <c r="X580" s="1154">
        <v>464.5</v>
      </c>
      <c r="Y580" s="1154">
        <v>92548.75</v>
      </c>
      <c r="Z580" s="1154">
        <v>410</v>
      </c>
      <c r="AA580" s="1154">
        <v>47127.75</v>
      </c>
      <c r="AB580" s="1154">
        <v>645</v>
      </c>
      <c r="AC580" s="1154">
        <v>107438.75</v>
      </c>
      <c r="AD580" s="1154">
        <v>738</v>
      </c>
      <c r="AE580" s="1154">
        <v>118840.75</v>
      </c>
      <c r="AF580" s="1154">
        <v>736</v>
      </c>
      <c r="AG580" s="1154">
        <v>110921.75</v>
      </c>
      <c r="AH580" s="1154">
        <v>574</v>
      </c>
      <c r="AI580" s="1154">
        <v>67686.75</v>
      </c>
    </row>
    <row r="581" spans="1:35">
      <c r="A581" s="290"/>
      <c r="B581" s="306">
        <v>22102</v>
      </c>
      <c r="C581" s="1148" t="s">
        <v>548</v>
      </c>
      <c r="D581" s="303"/>
      <c r="E581" s="291">
        <v>642</v>
      </c>
      <c r="F581" s="303"/>
      <c r="G581" s="303"/>
      <c r="H581" s="303"/>
      <c r="I581" s="303"/>
      <c r="J581" s="303"/>
      <c r="K581" s="1545">
        <v>140298</v>
      </c>
      <c r="L581" s="303">
        <v>60.5</v>
      </c>
      <c r="M581" s="303">
        <v>13299.5</v>
      </c>
      <c r="N581" s="303">
        <v>58.5</v>
      </c>
      <c r="O581" s="303">
        <v>12769.5</v>
      </c>
      <c r="P581" s="303">
        <v>58.5</v>
      </c>
      <c r="Q581" s="303">
        <v>12769.5</v>
      </c>
      <c r="R581" s="303">
        <v>46.5</v>
      </c>
      <c r="S581" s="303">
        <v>10027.5</v>
      </c>
      <c r="T581" s="303">
        <v>58.5</v>
      </c>
      <c r="U581" s="303">
        <v>12769.5</v>
      </c>
      <c r="V581" s="303">
        <v>58.5</v>
      </c>
      <c r="W581" s="303">
        <v>12769.5</v>
      </c>
      <c r="X581" s="303">
        <v>51.5</v>
      </c>
      <c r="Y581" s="303">
        <v>11352.5</v>
      </c>
      <c r="Z581" s="303">
        <v>31.5</v>
      </c>
      <c r="AA581" s="303">
        <v>6877.5</v>
      </c>
      <c r="AB581" s="303">
        <v>58.5</v>
      </c>
      <c r="AC581" s="303">
        <v>12769.5</v>
      </c>
      <c r="AD581" s="303">
        <v>63.5</v>
      </c>
      <c r="AE581" s="303">
        <v>14094.5</v>
      </c>
      <c r="AF581" s="303">
        <v>58.5</v>
      </c>
      <c r="AG581" s="303">
        <v>12769.5</v>
      </c>
      <c r="AH581" s="303">
        <v>37.5</v>
      </c>
      <c r="AI581" s="303">
        <v>8029.5</v>
      </c>
    </row>
    <row r="582" spans="1:35" ht="66">
      <c r="A582" s="290"/>
      <c r="B582" s="299">
        <v>177.80766519823786</v>
      </c>
      <c r="C582" s="1342" t="s">
        <v>549</v>
      </c>
      <c r="D582" s="292"/>
      <c r="E582" s="293">
        <v>54</v>
      </c>
      <c r="F582" s="292" t="s">
        <v>550</v>
      </c>
      <c r="G582" s="294" t="s">
        <v>12</v>
      </c>
      <c r="H582" s="295" t="s">
        <v>13</v>
      </c>
      <c r="I582" s="294" t="s">
        <v>14</v>
      </c>
      <c r="J582" s="294">
        <v>192</v>
      </c>
      <c r="K582" s="1540">
        <v>10368</v>
      </c>
      <c r="L582" s="294">
        <v>6</v>
      </c>
      <c r="M582" s="294">
        <v>1152</v>
      </c>
      <c r="N582" s="294">
        <v>6</v>
      </c>
      <c r="O582" s="294">
        <v>1152</v>
      </c>
      <c r="P582" s="294">
        <v>6</v>
      </c>
      <c r="Q582" s="294">
        <v>1152</v>
      </c>
      <c r="R582" s="294">
        <v>0</v>
      </c>
      <c r="S582" s="294">
        <v>0</v>
      </c>
      <c r="T582" s="294">
        <v>6</v>
      </c>
      <c r="U582" s="294">
        <v>1152</v>
      </c>
      <c r="V582" s="294">
        <v>6</v>
      </c>
      <c r="W582" s="294">
        <v>1152</v>
      </c>
      <c r="X582" s="294">
        <v>0</v>
      </c>
      <c r="Y582" s="294">
        <v>0</v>
      </c>
      <c r="Z582" s="294">
        <v>0</v>
      </c>
      <c r="AA582" s="294">
        <v>0</v>
      </c>
      <c r="AB582" s="294">
        <v>6</v>
      </c>
      <c r="AC582" s="294">
        <v>1152</v>
      </c>
      <c r="AD582" s="294">
        <v>6</v>
      </c>
      <c r="AE582" s="294">
        <v>1152</v>
      </c>
      <c r="AF582" s="294">
        <v>6</v>
      </c>
      <c r="AG582" s="294">
        <v>1152</v>
      </c>
      <c r="AH582" s="294">
        <v>6</v>
      </c>
      <c r="AI582" s="294">
        <v>1152</v>
      </c>
    </row>
    <row r="583" spans="1:35" ht="66">
      <c r="A583" s="290"/>
      <c r="B583" s="299">
        <v>165.88</v>
      </c>
      <c r="C583" s="1342" t="s">
        <v>551</v>
      </c>
      <c r="D583" s="292"/>
      <c r="E583" s="293">
        <v>180</v>
      </c>
      <c r="F583" s="292" t="s">
        <v>550</v>
      </c>
      <c r="G583" s="294" t="s">
        <v>12</v>
      </c>
      <c r="H583" s="295" t="s">
        <v>13</v>
      </c>
      <c r="I583" s="294" t="s">
        <v>14</v>
      </c>
      <c r="J583" s="294">
        <v>180</v>
      </c>
      <c r="K583" s="1540">
        <v>32400</v>
      </c>
      <c r="L583" s="294">
        <v>15</v>
      </c>
      <c r="M583" s="294">
        <v>2700</v>
      </c>
      <c r="N583" s="294">
        <v>15</v>
      </c>
      <c r="O583" s="294">
        <v>2700</v>
      </c>
      <c r="P583" s="294">
        <v>15</v>
      </c>
      <c r="Q583" s="294">
        <v>2700</v>
      </c>
      <c r="R583" s="294">
        <v>15</v>
      </c>
      <c r="S583" s="294">
        <v>2700</v>
      </c>
      <c r="T583" s="294">
        <v>15</v>
      </c>
      <c r="U583" s="294">
        <v>2700</v>
      </c>
      <c r="V583" s="294">
        <v>15</v>
      </c>
      <c r="W583" s="294">
        <v>2700</v>
      </c>
      <c r="X583" s="294">
        <v>15</v>
      </c>
      <c r="Y583" s="294">
        <v>2700</v>
      </c>
      <c r="Z583" s="294">
        <v>15</v>
      </c>
      <c r="AA583" s="294">
        <v>2700</v>
      </c>
      <c r="AB583" s="294">
        <v>15</v>
      </c>
      <c r="AC583" s="294">
        <v>2700</v>
      </c>
      <c r="AD583" s="294">
        <v>15</v>
      </c>
      <c r="AE583" s="294">
        <v>2700</v>
      </c>
      <c r="AF583" s="294">
        <v>15</v>
      </c>
      <c r="AG583" s="294">
        <v>2700</v>
      </c>
      <c r="AH583" s="294">
        <v>15</v>
      </c>
      <c r="AI583" s="294">
        <v>2700</v>
      </c>
    </row>
    <row r="584" spans="1:35" ht="123.75">
      <c r="A584" s="173"/>
      <c r="B584" s="1395"/>
      <c r="C584" s="268" t="s">
        <v>552</v>
      </c>
      <c r="D584" s="9"/>
      <c r="E584" s="240">
        <v>150</v>
      </c>
      <c r="F584" s="9" t="s">
        <v>550</v>
      </c>
      <c r="G584" s="14" t="s">
        <v>12</v>
      </c>
      <c r="H584" s="14" t="s">
        <v>13</v>
      </c>
      <c r="I584" s="14" t="s">
        <v>14</v>
      </c>
      <c r="J584" s="14">
        <v>210</v>
      </c>
      <c r="K584" s="194">
        <v>31500</v>
      </c>
      <c r="L584" s="14">
        <v>15</v>
      </c>
      <c r="M584" s="14">
        <v>3150</v>
      </c>
      <c r="N584" s="14">
        <v>15</v>
      </c>
      <c r="O584" s="14">
        <v>3150</v>
      </c>
      <c r="P584" s="14">
        <v>15</v>
      </c>
      <c r="Q584" s="14">
        <v>3150</v>
      </c>
      <c r="R584" s="14">
        <v>15</v>
      </c>
      <c r="S584" s="14">
        <v>3150</v>
      </c>
      <c r="T584" s="14">
        <v>15</v>
      </c>
      <c r="U584" s="14">
        <v>3150</v>
      </c>
      <c r="V584" s="14">
        <v>15</v>
      </c>
      <c r="W584" s="14">
        <v>3150</v>
      </c>
      <c r="X584" s="14">
        <v>15</v>
      </c>
      <c r="Y584" s="14">
        <v>3150</v>
      </c>
      <c r="Z584" s="14">
        <v>0</v>
      </c>
      <c r="AA584" s="14">
        <v>0</v>
      </c>
      <c r="AB584" s="14">
        <v>15</v>
      </c>
      <c r="AC584" s="14">
        <v>3150</v>
      </c>
      <c r="AD584" s="14">
        <v>15</v>
      </c>
      <c r="AE584" s="14">
        <v>3150</v>
      </c>
      <c r="AF584" s="14">
        <v>15</v>
      </c>
      <c r="AG584" s="14">
        <v>3150</v>
      </c>
      <c r="AH584" s="14">
        <v>0</v>
      </c>
      <c r="AI584" s="14">
        <v>0</v>
      </c>
    </row>
    <row r="585" spans="1:35" ht="66">
      <c r="A585" s="290"/>
      <c r="B585" s="299">
        <v>245.56136627906977</v>
      </c>
      <c r="C585" s="1342" t="s">
        <v>553</v>
      </c>
      <c r="D585" s="303"/>
      <c r="E585" s="293">
        <v>0</v>
      </c>
      <c r="F585" s="292" t="s">
        <v>550</v>
      </c>
      <c r="G585" s="294" t="s">
        <v>12</v>
      </c>
      <c r="H585" s="295" t="s">
        <v>13</v>
      </c>
      <c r="I585" s="294" t="s">
        <v>14</v>
      </c>
      <c r="J585" s="294">
        <v>265</v>
      </c>
      <c r="K585" s="1540">
        <v>0</v>
      </c>
      <c r="L585" s="294">
        <v>0</v>
      </c>
      <c r="M585" s="294">
        <v>0</v>
      </c>
      <c r="N585" s="294">
        <v>0</v>
      </c>
      <c r="O585" s="294">
        <v>0</v>
      </c>
      <c r="P585" s="294">
        <v>0</v>
      </c>
      <c r="Q585" s="294">
        <v>0</v>
      </c>
      <c r="R585" s="294">
        <v>0</v>
      </c>
      <c r="S585" s="294">
        <v>0</v>
      </c>
      <c r="T585" s="294">
        <v>0</v>
      </c>
      <c r="U585" s="294">
        <v>0</v>
      </c>
      <c r="V585" s="294">
        <v>0</v>
      </c>
      <c r="W585" s="294">
        <v>0</v>
      </c>
      <c r="X585" s="294">
        <v>0</v>
      </c>
      <c r="Y585" s="294">
        <v>0</v>
      </c>
      <c r="Z585" s="294">
        <v>0</v>
      </c>
      <c r="AA585" s="294">
        <v>0</v>
      </c>
      <c r="AB585" s="294">
        <v>0</v>
      </c>
      <c r="AC585" s="294">
        <v>0</v>
      </c>
      <c r="AD585" s="294">
        <v>0</v>
      </c>
      <c r="AE585" s="294">
        <v>0</v>
      </c>
      <c r="AF585" s="294">
        <v>0</v>
      </c>
      <c r="AG585" s="294">
        <v>0</v>
      </c>
      <c r="AH585" s="294">
        <v>0</v>
      </c>
      <c r="AI585" s="294">
        <v>0</v>
      </c>
    </row>
    <row r="586" spans="1:35" ht="66">
      <c r="A586" s="290"/>
      <c r="B586" s="299">
        <v>190.63</v>
      </c>
      <c r="C586" s="1342" t="s">
        <v>554</v>
      </c>
      <c r="D586" s="303"/>
      <c r="E586" s="293">
        <v>0</v>
      </c>
      <c r="F586" s="292" t="s">
        <v>550</v>
      </c>
      <c r="G586" s="294" t="s">
        <v>12</v>
      </c>
      <c r="H586" s="295" t="s">
        <v>13</v>
      </c>
      <c r="I586" s="294" t="s">
        <v>14</v>
      </c>
      <c r="J586" s="294">
        <v>206</v>
      </c>
      <c r="K586" s="1540">
        <v>0</v>
      </c>
      <c r="L586" s="294">
        <v>0</v>
      </c>
      <c r="M586" s="294">
        <v>0</v>
      </c>
      <c r="N586" s="294">
        <v>0</v>
      </c>
      <c r="O586" s="294">
        <v>0</v>
      </c>
      <c r="P586" s="294">
        <v>0</v>
      </c>
      <c r="Q586" s="294">
        <v>0</v>
      </c>
      <c r="R586" s="294">
        <v>0</v>
      </c>
      <c r="S586" s="294">
        <v>0</v>
      </c>
      <c r="T586" s="294">
        <v>0</v>
      </c>
      <c r="U586" s="294">
        <v>0</v>
      </c>
      <c r="V586" s="294">
        <v>0</v>
      </c>
      <c r="W586" s="294">
        <v>0</v>
      </c>
      <c r="X586" s="294">
        <v>0</v>
      </c>
      <c r="Y586" s="294">
        <v>0</v>
      </c>
      <c r="Z586" s="294">
        <v>0</v>
      </c>
      <c r="AA586" s="294">
        <v>0</v>
      </c>
      <c r="AB586" s="294">
        <v>0</v>
      </c>
      <c r="AC586" s="294">
        <v>0</v>
      </c>
      <c r="AD586" s="294">
        <v>0</v>
      </c>
      <c r="AE586" s="294">
        <v>0</v>
      </c>
      <c r="AF586" s="294">
        <v>0</v>
      </c>
      <c r="AG586" s="294">
        <v>0</v>
      </c>
      <c r="AH586" s="294">
        <v>0</v>
      </c>
      <c r="AI586" s="294">
        <v>0</v>
      </c>
    </row>
    <row r="587" spans="1:35" ht="66">
      <c r="A587" s="290"/>
      <c r="B587" s="299">
        <v>175.49184275184274</v>
      </c>
      <c r="C587" s="1342" t="s">
        <v>555</v>
      </c>
      <c r="D587" s="303"/>
      <c r="E587" s="293">
        <v>0</v>
      </c>
      <c r="F587" s="292" t="s">
        <v>550</v>
      </c>
      <c r="G587" s="294" t="s">
        <v>12</v>
      </c>
      <c r="H587" s="295" t="s">
        <v>13</v>
      </c>
      <c r="I587" s="294" t="s">
        <v>14</v>
      </c>
      <c r="J587" s="294">
        <v>190</v>
      </c>
      <c r="K587" s="1540">
        <v>0</v>
      </c>
      <c r="L587" s="294">
        <v>0</v>
      </c>
      <c r="M587" s="294">
        <v>0</v>
      </c>
      <c r="N587" s="294">
        <v>0</v>
      </c>
      <c r="O587" s="294">
        <v>0</v>
      </c>
      <c r="P587" s="294">
        <v>0</v>
      </c>
      <c r="Q587" s="294">
        <v>0</v>
      </c>
      <c r="R587" s="294">
        <v>0</v>
      </c>
      <c r="S587" s="294">
        <v>0</v>
      </c>
      <c r="T587" s="294">
        <v>0</v>
      </c>
      <c r="U587" s="294">
        <v>0</v>
      </c>
      <c r="V587" s="294">
        <v>0</v>
      </c>
      <c r="W587" s="294">
        <v>0</v>
      </c>
      <c r="X587" s="294">
        <v>0</v>
      </c>
      <c r="Y587" s="294">
        <v>0</v>
      </c>
      <c r="Z587" s="294">
        <v>0</v>
      </c>
      <c r="AA587" s="294">
        <v>0</v>
      </c>
      <c r="AB587" s="294">
        <v>0</v>
      </c>
      <c r="AC587" s="294">
        <v>0</v>
      </c>
      <c r="AD587" s="294">
        <v>0</v>
      </c>
      <c r="AE587" s="294">
        <v>0</v>
      </c>
      <c r="AF587" s="294">
        <v>0</v>
      </c>
      <c r="AG587" s="294">
        <v>0</v>
      </c>
      <c r="AH587" s="294">
        <v>0</v>
      </c>
      <c r="AI587" s="294">
        <v>0</v>
      </c>
    </row>
    <row r="588" spans="1:35" ht="66">
      <c r="A588" s="290"/>
      <c r="B588" s="299">
        <v>161.41402777777776</v>
      </c>
      <c r="C588" s="1349" t="s">
        <v>556</v>
      </c>
      <c r="D588" s="1392"/>
      <c r="E588" s="293">
        <v>0</v>
      </c>
      <c r="F588" s="292" t="s">
        <v>550</v>
      </c>
      <c r="G588" s="294" t="s">
        <v>12</v>
      </c>
      <c r="H588" s="295" t="s">
        <v>13</v>
      </c>
      <c r="I588" s="294" t="s">
        <v>14</v>
      </c>
      <c r="J588" s="294">
        <v>175</v>
      </c>
      <c r="K588" s="1540">
        <v>0</v>
      </c>
      <c r="L588" s="294">
        <v>0</v>
      </c>
      <c r="M588" s="294">
        <v>0</v>
      </c>
      <c r="N588" s="294">
        <v>0</v>
      </c>
      <c r="O588" s="294">
        <v>0</v>
      </c>
      <c r="P588" s="294">
        <v>0</v>
      </c>
      <c r="Q588" s="294">
        <v>0</v>
      </c>
      <c r="R588" s="294">
        <v>0</v>
      </c>
      <c r="S588" s="294">
        <v>0</v>
      </c>
      <c r="T588" s="294">
        <v>0</v>
      </c>
      <c r="U588" s="294">
        <v>0</v>
      </c>
      <c r="V588" s="294">
        <v>0</v>
      </c>
      <c r="W588" s="294">
        <v>0</v>
      </c>
      <c r="X588" s="294">
        <v>0</v>
      </c>
      <c r="Y588" s="294">
        <v>0</v>
      </c>
      <c r="Z588" s="294">
        <v>0</v>
      </c>
      <c r="AA588" s="294">
        <v>0</v>
      </c>
      <c r="AB588" s="294">
        <v>0</v>
      </c>
      <c r="AC588" s="294">
        <v>0</v>
      </c>
      <c r="AD588" s="294">
        <v>0</v>
      </c>
      <c r="AE588" s="294">
        <v>0</v>
      </c>
      <c r="AF588" s="294">
        <v>0</v>
      </c>
      <c r="AG588" s="294">
        <v>0</v>
      </c>
      <c r="AH588" s="294">
        <v>0</v>
      </c>
      <c r="AI588" s="294">
        <v>0</v>
      </c>
    </row>
    <row r="589" spans="1:35" ht="66">
      <c r="A589" s="290"/>
      <c r="B589" s="299">
        <v>203.52194444444444</v>
      </c>
      <c r="C589" s="1349" t="s">
        <v>557</v>
      </c>
      <c r="D589" s="1392"/>
      <c r="E589" s="293">
        <v>0</v>
      </c>
      <c r="F589" s="292" t="s">
        <v>550</v>
      </c>
      <c r="G589" s="294" t="s">
        <v>12</v>
      </c>
      <c r="H589" s="295" t="s">
        <v>13</v>
      </c>
      <c r="I589" s="294" t="s">
        <v>14</v>
      </c>
      <c r="J589" s="294">
        <v>220</v>
      </c>
      <c r="K589" s="1540">
        <v>0</v>
      </c>
      <c r="L589" s="294">
        <v>0</v>
      </c>
      <c r="M589" s="294">
        <v>0</v>
      </c>
      <c r="N589" s="294">
        <v>0</v>
      </c>
      <c r="O589" s="294">
        <v>0</v>
      </c>
      <c r="P589" s="294">
        <v>0</v>
      </c>
      <c r="Q589" s="294">
        <v>0</v>
      </c>
      <c r="R589" s="294">
        <v>0</v>
      </c>
      <c r="S589" s="294">
        <v>0</v>
      </c>
      <c r="T589" s="294">
        <v>0</v>
      </c>
      <c r="U589" s="294">
        <v>0</v>
      </c>
      <c r="V589" s="294">
        <v>0</v>
      </c>
      <c r="W589" s="294">
        <v>0</v>
      </c>
      <c r="X589" s="294">
        <v>0</v>
      </c>
      <c r="Y589" s="294">
        <v>0</v>
      </c>
      <c r="Z589" s="294">
        <v>0</v>
      </c>
      <c r="AA589" s="294">
        <v>0</v>
      </c>
      <c r="AB589" s="294">
        <v>0</v>
      </c>
      <c r="AC589" s="294">
        <v>0</v>
      </c>
      <c r="AD589" s="294">
        <v>0</v>
      </c>
      <c r="AE589" s="294">
        <v>0</v>
      </c>
      <c r="AF589" s="294">
        <v>0</v>
      </c>
      <c r="AG589" s="294">
        <v>0</v>
      </c>
      <c r="AH589" s="294">
        <v>0</v>
      </c>
      <c r="AI589" s="294">
        <v>0</v>
      </c>
    </row>
    <row r="590" spans="1:35" ht="66">
      <c r="A590" s="290"/>
      <c r="B590" s="299">
        <v>168.28609756097561</v>
      </c>
      <c r="C590" s="1342" t="s">
        <v>558</v>
      </c>
      <c r="D590" s="303"/>
      <c r="E590" s="293">
        <v>0</v>
      </c>
      <c r="F590" s="292" t="s">
        <v>550</v>
      </c>
      <c r="G590" s="294" t="s">
        <v>12</v>
      </c>
      <c r="H590" s="295" t="s">
        <v>13</v>
      </c>
      <c r="I590" s="294" t="s">
        <v>14</v>
      </c>
      <c r="J590" s="294">
        <v>182</v>
      </c>
      <c r="K590" s="1540">
        <v>0</v>
      </c>
      <c r="L590" s="294">
        <v>0</v>
      </c>
      <c r="M590" s="294">
        <v>0</v>
      </c>
      <c r="N590" s="294">
        <v>0</v>
      </c>
      <c r="O590" s="294">
        <v>0</v>
      </c>
      <c r="P590" s="294">
        <v>0</v>
      </c>
      <c r="Q590" s="294">
        <v>0</v>
      </c>
      <c r="R590" s="294">
        <v>0</v>
      </c>
      <c r="S590" s="294">
        <v>0</v>
      </c>
      <c r="T590" s="294">
        <v>0</v>
      </c>
      <c r="U590" s="294">
        <v>0</v>
      </c>
      <c r="V590" s="294">
        <v>0</v>
      </c>
      <c r="W590" s="294">
        <v>0</v>
      </c>
      <c r="X590" s="294">
        <v>0</v>
      </c>
      <c r="Y590" s="294">
        <v>0</v>
      </c>
      <c r="Z590" s="294">
        <v>0</v>
      </c>
      <c r="AA590" s="294">
        <v>0</v>
      </c>
      <c r="AB590" s="294">
        <v>0</v>
      </c>
      <c r="AC590" s="294">
        <v>0</v>
      </c>
      <c r="AD590" s="294">
        <v>0</v>
      </c>
      <c r="AE590" s="294">
        <v>0</v>
      </c>
      <c r="AF590" s="294">
        <v>0</v>
      </c>
      <c r="AG590" s="294">
        <v>0</v>
      </c>
      <c r="AH590" s="294">
        <v>0</v>
      </c>
      <c r="AI590" s="294">
        <v>0</v>
      </c>
    </row>
    <row r="591" spans="1:35" ht="66">
      <c r="A591" s="290"/>
      <c r="B591" s="299">
        <v>217.55798611111109</v>
      </c>
      <c r="C591" s="1342" t="s">
        <v>559</v>
      </c>
      <c r="D591" s="1392"/>
      <c r="E591" s="293">
        <v>78</v>
      </c>
      <c r="F591" s="292" t="s">
        <v>550</v>
      </c>
      <c r="G591" s="294" t="s">
        <v>12</v>
      </c>
      <c r="H591" s="295" t="s">
        <v>13</v>
      </c>
      <c r="I591" s="294" t="s">
        <v>14</v>
      </c>
      <c r="J591" s="294">
        <v>235</v>
      </c>
      <c r="K591" s="1540">
        <v>18330</v>
      </c>
      <c r="L591" s="294">
        <v>6.5</v>
      </c>
      <c r="M591" s="294">
        <v>1527.5</v>
      </c>
      <c r="N591" s="294">
        <v>6.5</v>
      </c>
      <c r="O591" s="294">
        <v>1527.5</v>
      </c>
      <c r="P591" s="294">
        <v>6.5</v>
      </c>
      <c r="Q591" s="294">
        <v>1527.5</v>
      </c>
      <c r="R591" s="294">
        <v>6.5</v>
      </c>
      <c r="S591" s="294">
        <v>1527.5</v>
      </c>
      <c r="T591" s="294">
        <v>6.5</v>
      </c>
      <c r="U591" s="294">
        <v>1527.5</v>
      </c>
      <c r="V591" s="294">
        <v>6.5</v>
      </c>
      <c r="W591" s="294">
        <v>1527.5</v>
      </c>
      <c r="X591" s="294">
        <v>6.5</v>
      </c>
      <c r="Y591" s="294">
        <v>1527.5</v>
      </c>
      <c r="Z591" s="294">
        <v>6.5</v>
      </c>
      <c r="AA591" s="294">
        <v>1527.5</v>
      </c>
      <c r="AB591" s="294">
        <v>6.5</v>
      </c>
      <c r="AC591" s="294">
        <v>1527.5</v>
      </c>
      <c r="AD591" s="294">
        <v>6.5</v>
      </c>
      <c r="AE591" s="294">
        <v>1527.5</v>
      </c>
      <c r="AF591" s="294">
        <v>6.5</v>
      </c>
      <c r="AG591" s="294">
        <v>1527.5</v>
      </c>
      <c r="AH591" s="294">
        <v>6.5</v>
      </c>
      <c r="AI591" s="294">
        <v>1527.5</v>
      </c>
    </row>
    <row r="592" spans="1:35" ht="66">
      <c r="A592" s="290"/>
      <c r="B592" s="299">
        <v>220.2087443438914</v>
      </c>
      <c r="C592" s="1349" t="s">
        <v>560</v>
      </c>
      <c r="D592" s="303"/>
      <c r="E592" s="293">
        <v>0</v>
      </c>
      <c r="F592" s="292" t="s">
        <v>550</v>
      </c>
      <c r="G592" s="294" t="s">
        <v>12</v>
      </c>
      <c r="H592" s="295" t="s">
        <v>13</v>
      </c>
      <c r="I592" s="294" t="s">
        <v>14</v>
      </c>
      <c r="J592" s="294">
        <v>238</v>
      </c>
      <c r="K592" s="1540">
        <v>0</v>
      </c>
      <c r="L592" s="294">
        <v>0</v>
      </c>
      <c r="M592" s="294">
        <v>0</v>
      </c>
      <c r="N592" s="294">
        <v>0</v>
      </c>
      <c r="O592" s="294">
        <v>0</v>
      </c>
      <c r="P592" s="294">
        <v>0</v>
      </c>
      <c r="Q592" s="294">
        <v>0</v>
      </c>
      <c r="R592" s="294">
        <v>0</v>
      </c>
      <c r="S592" s="294">
        <v>0</v>
      </c>
      <c r="T592" s="294">
        <v>0</v>
      </c>
      <c r="U592" s="294">
        <v>0</v>
      </c>
      <c r="V592" s="294">
        <v>0</v>
      </c>
      <c r="W592" s="294">
        <v>0</v>
      </c>
      <c r="X592" s="294">
        <v>0</v>
      </c>
      <c r="Y592" s="294">
        <v>0</v>
      </c>
      <c r="Z592" s="294">
        <v>0</v>
      </c>
      <c r="AA592" s="294">
        <v>0</v>
      </c>
      <c r="AB592" s="294">
        <v>0</v>
      </c>
      <c r="AC592" s="294">
        <v>0</v>
      </c>
      <c r="AD592" s="294">
        <v>0</v>
      </c>
      <c r="AE592" s="294">
        <v>0</v>
      </c>
      <c r="AF592" s="294">
        <v>0</v>
      </c>
      <c r="AG592" s="294">
        <v>0</v>
      </c>
      <c r="AH592" s="294">
        <v>0</v>
      </c>
      <c r="AI592" s="294">
        <v>0</v>
      </c>
    </row>
    <row r="593" spans="1:35" ht="66">
      <c r="A593" s="290"/>
      <c r="B593" s="299">
        <v>170.5</v>
      </c>
      <c r="C593" s="1342" t="s">
        <v>561</v>
      </c>
      <c r="D593" s="1392"/>
      <c r="E593" s="293">
        <v>0</v>
      </c>
      <c r="F593" s="292" t="s">
        <v>550</v>
      </c>
      <c r="G593" s="294" t="s">
        <v>12</v>
      </c>
      <c r="H593" s="295" t="s">
        <v>13</v>
      </c>
      <c r="I593" s="294" t="s">
        <v>14</v>
      </c>
      <c r="J593" s="294">
        <v>185</v>
      </c>
      <c r="K593" s="1540">
        <v>0</v>
      </c>
      <c r="L593" s="294">
        <v>0</v>
      </c>
      <c r="M593" s="294">
        <v>0</v>
      </c>
      <c r="N593" s="294">
        <v>0</v>
      </c>
      <c r="O593" s="294">
        <v>0</v>
      </c>
      <c r="P593" s="294">
        <v>0</v>
      </c>
      <c r="Q593" s="294">
        <v>0</v>
      </c>
      <c r="R593" s="294">
        <v>0</v>
      </c>
      <c r="S593" s="294">
        <v>0</v>
      </c>
      <c r="T593" s="294">
        <v>0</v>
      </c>
      <c r="U593" s="294">
        <v>0</v>
      </c>
      <c r="V593" s="294">
        <v>0</v>
      </c>
      <c r="W593" s="294">
        <v>0</v>
      </c>
      <c r="X593" s="294">
        <v>0</v>
      </c>
      <c r="Y593" s="294">
        <v>0</v>
      </c>
      <c r="Z593" s="294">
        <v>0</v>
      </c>
      <c r="AA593" s="294">
        <v>0</v>
      </c>
      <c r="AB593" s="294">
        <v>0</v>
      </c>
      <c r="AC593" s="294">
        <v>0</v>
      </c>
      <c r="AD593" s="294">
        <v>0</v>
      </c>
      <c r="AE593" s="294">
        <v>0</v>
      </c>
      <c r="AF593" s="294">
        <v>0</v>
      </c>
      <c r="AG593" s="294">
        <v>0</v>
      </c>
      <c r="AH593" s="294">
        <v>0</v>
      </c>
      <c r="AI593" s="294">
        <v>0</v>
      </c>
    </row>
    <row r="594" spans="1:35" ht="66">
      <c r="A594" s="290"/>
      <c r="B594" s="299">
        <v>66.553055555555545</v>
      </c>
      <c r="C594" s="1349" t="s">
        <v>562</v>
      </c>
      <c r="D594" s="303"/>
      <c r="E594" s="293">
        <v>0</v>
      </c>
      <c r="F594" s="292" t="s">
        <v>550</v>
      </c>
      <c r="G594" s="294" t="s">
        <v>12</v>
      </c>
      <c r="H594" s="295" t="s">
        <v>13</v>
      </c>
      <c r="I594" s="294" t="s">
        <v>14</v>
      </c>
      <c r="J594" s="294">
        <v>72</v>
      </c>
      <c r="K594" s="1540">
        <v>0</v>
      </c>
      <c r="L594" s="294">
        <v>0</v>
      </c>
      <c r="M594" s="294">
        <v>0</v>
      </c>
      <c r="N594" s="294">
        <v>0</v>
      </c>
      <c r="O594" s="294">
        <v>0</v>
      </c>
      <c r="P594" s="294">
        <v>0</v>
      </c>
      <c r="Q594" s="294">
        <v>0</v>
      </c>
      <c r="R594" s="294">
        <v>0</v>
      </c>
      <c r="S594" s="294">
        <v>0</v>
      </c>
      <c r="T594" s="294">
        <v>0</v>
      </c>
      <c r="U594" s="294">
        <v>0</v>
      </c>
      <c r="V594" s="294">
        <v>0</v>
      </c>
      <c r="W594" s="294">
        <v>0</v>
      </c>
      <c r="X594" s="294">
        <v>0</v>
      </c>
      <c r="Y594" s="294">
        <v>0</v>
      </c>
      <c r="Z594" s="294">
        <v>0</v>
      </c>
      <c r="AA594" s="294">
        <v>0</v>
      </c>
      <c r="AB594" s="294">
        <v>0</v>
      </c>
      <c r="AC594" s="294">
        <v>0</v>
      </c>
      <c r="AD594" s="294">
        <v>0</v>
      </c>
      <c r="AE594" s="294">
        <v>0</v>
      </c>
      <c r="AF594" s="294">
        <v>0</v>
      </c>
      <c r="AG594" s="294">
        <v>0</v>
      </c>
      <c r="AH594" s="294">
        <v>0</v>
      </c>
      <c r="AI594" s="294">
        <v>0</v>
      </c>
    </row>
    <row r="595" spans="1:35" s="195" customFormat="1" ht="66">
      <c r="A595" s="290"/>
      <c r="B595" s="299">
        <v>247.77598484848485</v>
      </c>
      <c r="C595" s="298" t="s">
        <v>563</v>
      </c>
      <c r="D595" s="303"/>
      <c r="E595" s="293">
        <v>0</v>
      </c>
      <c r="F595" s="292" t="s">
        <v>550</v>
      </c>
      <c r="G595" s="294" t="s">
        <v>12</v>
      </c>
      <c r="H595" s="295" t="s">
        <v>13</v>
      </c>
      <c r="I595" s="294" t="s">
        <v>14</v>
      </c>
      <c r="J595" s="294">
        <v>268</v>
      </c>
      <c r="K595" s="1540">
        <v>0</v>
      </c>
      <c r="L595" s="294">
        <v>0</v>
      </c>
      <c r="M595" s="294">
        <v>0</v>
      </c>
      <c r="N595" s="294">
        <v>0</v>
      </c>
      <c r="O595" s="294">
        <v>0</v>
      </c>
      <c r="P595" s="294">
        <v>0</v>
      </c>
      <c r="Q595" s="294">
        <v>0</v>
      </c>
      <c r="R595" s="294">
        <v>0</v>
      </c>
      <c r="S595" s="294">
        <v>0</v>
      </c>
      <c r="T595" s="294">
        <v>0</v>
      </c>
      <c r="U595" s="294">
        <v>0</v>
      </c>
      <c r="V595" s="294">
        <v>0</v>
      </c>
      <c r="W595" s="294">
        <v>0</v>
      </c>
      <c r="X595" s="294">
        <v>0</v>
      </c>
      <c r="Y595" s="294">
        <v>0</v>
      </c>
      <c r="Z595" s="294">
        <v>0</v>
      </c>
      <c r="AA595" s="294">
        <v>0</v>
      </c>
      <c r="AB595" s="294">
        <v>0</v>
      </c>
      <c r="AC595" s="294">
        <v>0</v>
      </c>
      <c r="AD595" s="294">
        <v>0</v>
      </c>
      <c r="AE595" s="294">
        <v>0</v>
      </c>
      <c r="AF595" s="294">
        <v>0</v>
      </c>
      <c r="AG595" s="294">
        <v>0</v>
      </c>
      <c r="AH595" s="294">
        <v>0</v>
      </c>
      <c r="AI595" s="294">
        <v>0</v>
      </c>
    </row>
    <row r="596" spans="1:35" s="195" customFormat="1" ht="66">
      <c r="A596" s="290"/>
      <c r="B596" s="299">
        <v>217.55800347222223</v>
      </c>
      <c r="C596" s="1349" t="s">
        <v>564</v>
      </c>
      <c r="D596" s="303"/>
      <c r="E596" s="293">
        <v>180</v>
      </c>
      <c r="F596" s="292" t="s">
        <v>550</v>
      </c>
      <c r="G596" s="294" t="s">
        <v>12</v>
      </c>
      <c r="H596" s="295" t="s">
        <v>13</v>
      </c>
      <c r="I596" s="294" t="s">
        <v>14</v>
      </c>
      <c r="J596" s="294">
        <v>265</v>
      </c>
      <c r="K596" s="1540">
        <v>47700</v>
      </c>
      <c r="L596" s="294">
        <v>18</v>
      </c>
      <c r="M596" s="294">
        <v>4770</v>
      </c>
      <c r="N596" s="294">
        <v>16</v>
      </c>
      <c r="O596" s="294">
        <v>4240</v>
      </c>
      <c r="P596" s="294">
        <v>16</v>
      </c>
      <c r="Q596" s="294">
        <v>4240</v>
      </c>
      <c r="R596" s="294">
        <v>10</v>
      </c>
      <c r="S596" s="294">
        <v>2650</v>
      </c>
      <c r="T596" s="294">
        <v>16</v>
      </c>
      <c r="U596" s="294">
        <v>4240</v>
      </c>
      <c r="V596" s="294">
        <v>16</v>
      </c>
      <c r="W596" s="294">
        <v>4240</v>
      </c>
      <c r="X596" s="294">
        <v>15</v>
      </c>
      <c r="Y596" s="294">
        <v>3975</v>
      </c>
      <c r="Z596" s="294">
        <v>10</v>
      </c>
      <c r="AA596" s="294">
        <v>2650</v>
      </c>
      <c r="AB596" s="294">
        <v>16</v>
      </c>
      <c r="AC596" s="294">
        <v>4240</v>
      </c>
      <c r="AD596" s="294">
        <v>21</v>
      </c>
      <c r="AE596" s="294">
        <v>5565</v>
      </c>
      <c r="AF596" s="294">
        <v>16</v>
      </c>
      <c r="AG596" s="294">
        <v>4240</v>
      </c>
      <c r="AH596" s="294">
        <v>10</v>
      </c>
      <c r="AI596" s="294">
        <v>2650</v>
      </c>
    </row>
    <row r="597" spans="1:35" s="195" customFormat="1" ht="66">
      <c r="A597" s="290"/>
      <c r="B597" s="299">
        <v>66.553055555555545</v>
      </c>
      <c r="C597" s="1349" t="s">
        <v>565</v>
      </c>
      <c r="D597" s="303"/>
      <c r="E597" s="293">
        <v>0</v>
      </c>
      <c r="F597" s="292" t="s">
        <v>550</v>
      </c>
      <c r="G597" s="294" t="s">
        <v>12</v>
      </c>
      <c r="H597" s="295" t="s">
        <v>13</v>
      </c>
      <c r="I597" s="294" t="s">
        <v>14</v>
      </c>
      <c r="J597" s="294">
        <v>72</v>
      </c>
      <c r="K597" s="1540">
        <v>0</v>
      </c>
      <c r="L597" s="294">
        <v>0</v>
      </c>
      <c r="M597" s="294">
        <v>0</v>
      </c>
      <c r="N597" s="294">
        <v>0</v>
      </c>
      <c r="O597" s="294">
        <v>0</v>
      </c>
      <c r="P597" s="294">
        <v>0</v>
      </c>
      <c r="Q597" s="294">
        <v>0</v>
      </c>
      <c r="R597" s="294">
        <v>0</v>
      </c>
      <c r="S597" s="294">
        <v>0</v>
      </c>
      <c r="T597" s="294">
        <v>0</v>
      </c>
      <c r="U597" s="294">
        <v>0</v>
      </c>
      <c r="V597" s="294">
        <v>0</v>
      </c>
      <c r="W597" s="294">
        <v>0</v>
      </c>
      <c r="X597" s="294">
        <v>0</v>
      </c>
      <c r="Y597" s="294">
        <v>0</v>
      </c>
      <c r="Z597" s="294">
        <v>0</v>
      </c>
      <c r="AA597" s="294">
        <v>0</v>
      </c>
      <c r="AB597" s="294">
        <v>0</v>
      </c>
      <c r="AC597" s="294">
        <v>0</v>
      </c>
      <c r="AD597" s="294">
        <v>0</v>
      </c>
      <c r="AE597" s="294">
        <v>0</v>
      </c>
      <c r="AF597" s="294">
        <v>0</v>
      </c>
      <c r="AG597" s="294">
        <v>0</v>
      </c>
      <c r="AH597" s="294">
        <v>0</v>
      </c>
      <c r="AI597" s="294">
        <v>0</v>
      </c>
    </row>
    <row r="598" spans="1:35" s="195" customFormat="1">
      <c r="A598" s="290"/>
      <c r="B598" s="306">
        <v>22103</v>
      </c>
      <c r="C598" s="1148" t="s">
        <v>566</v>
      </c>
      <c r="D598" s="303"/>
      <c r="E598" s="291">
        <v>248</v>
      </c>
      <c r="F598" s="291"/>
      <c r="G598" s="291">
        <v>0</v>
      </c>
      <c r="H598" s="291">
        <v>0</v>
      </c>
      <c r="I598" s="291">
        <v>0</v>
      </c>
      <c r="J598" s="291"/>
      <c r="K598" s="1545">
        <v>42912</v>
      </c>
      <c r="L598" s="291">
        <v>0</v>
      </c>
      <c r="M598" s="291">
        <v>2784</v>
      </c>
      <c r="N598" s="291">
        <v>0</v>
      </c>
      <c r="O598" s="291">
        <v>4136</v>
      </c>
      <c r="P598" s="291">
        <v>0</v>
      </c>
      <c r="Q598" s="291">
        <v>2784</v>
      </c>
      <c r="R598" s="291">
        <v>0</v>
      </c>
      <c r="S598" s="291">
        <v>4136</v>
      </c>
      <c r="T598" s="291">
        <v>0</v>
      </c>
      <c r="U598" s="291">
        <v>2784</v>
      </c>
      <c r="V598" s="291">
        <v>0</v>
      </c>
      <c r="W598" s="291">
        <v>4136</v>
      </c>
      <c r="X598" s="291">
        <v>0</v>
      </c>
      <c r="Y598" s="291">
        <v>2784</v>
      </c>
      <c r="Z598" s="291">
        <v>0</v>
      </c>
      <c r="AA598" s="291">
        <v>4136</v>
      </c>
      <c r="AB598" s="291">
        <v>0</v>
      </c>
      <c r="AC598" s="291">
        <v>2784</v>
      </c>
      <c r="AD598" s="291">
        <v>0</v>
      </c>
      <c r="AE598" s="291">
        <v>4832</v>
      </c>
      <c r="AF598" s="291">
        <v>0</v>
      </c>
      <c r="AG598" s="291">
        <v>3480</v>
      </c>
      <c r="AH598" s="291">
        <v>0</v>
      </c>
      <c r="AI598" s="291">
        <v>4136</v>
      </c>
    </row>
    <row r="599" spans="1:35" s="195" customFormat="1" ht="66">
      <c r="A599" s="290"/>
      <c r="B599" s="299">
        <v>160.84015957446809</v>
      </c>
      <c r="C599" s="1342" t="s">
        <v>567</v>
      </c>
      <c r="D599" s="303"/>
      <c r="E599" s="293">
        <v>200</v>
      </c>
      <c r="F599" s="292" t="s">
        <v>550</v>
      </c>
      <c r="G599" s="294" t="s">
        <v>12</v>
      </c>
      <c r="H599" s="295" t="s">
        <v>13</v>
      </c>
      <c r="I599" s="294" t="s">
        <v>14</v>
      </c>
      <c r="J599" s="294">
        <v>174</v>
      </c>
      <c r="K599" s="1540">
        <v>34800</v>
      </c>
      <c r="L599" s="294">
        <v>16</v>
      </c>
      <c r="M599" s="294">
        <v>2784</v>
      </c>
      <c r="N599" s="294">
        <v>16</v>
      </c>
      <c r="O599" s="294">
        <v>2784</v>
      </c>
      <c r="P599" s="294">
        <v>16</v>
      </c>
      <c r="Q599" s="294">
        <v>2784</v>
      </c>
      <c r="R599" s="294">
        <v>16</v>
      </c>
      <c r="S599" s="294">
        <v>2784</v>
      </c>
      <c r="T599" s="294">
        <v>16</v>
      </c>
      <c r="U599" s="294">
        <v>2784</v>
      </c>
      <c r="V599" s="294">
        <v>16</v>
      </c>
      <c r="W599" s="294">
        <v>2784</v>
      </c>
      <c r="X599" s="294">
        <v>16</v>
      </c>
      <c r="Y599" s="294">
        <v>2784</v>
      </c>
      <c r="Z599" s="294">
        <v>16</v>
      </c>
      <c r="AA599" s="294">
        <v>2784</v>
      </c>
      <c r="AB599" s="294">
        <v>16</v>
      </c>
      <c r="AC599" s="294">
        <v>2784</v>
      </c>
      <c r="AD599" s="294">
        <v>20</v>
      </c>
      <c r="AE599" s="294">
        <v>3480</v>
      </c>
      <c r="AF599" s="294">
        <v>20</v>
      </c>
      <c r="AG599" s="294">
        <v>3480</v>
      </c>
      <c r="AH599" s="294">
        <v>16</v>
      </c>
      <c r="AI599" s="294">
        <v>2784</v>
      </c>
    </row>
    <row r="600" spans="1:35" s="195" customFormat="1" ht="66">
      <c r="A600" s="290"/>
      <c r="B600" s="299">
        <v>388.2505982905983</v>
      </c>
      <c r="C600" s="1391" t="s">
        <v>568</v>
      </c>
      <c r="D600" s="303"/>
      <c r="E600" s="293">
        <v>0</v>
      </c>
      <c r="F600" s="292" t="s">
        <v>550</v>
      </c>
      <c r="G600" s="294" t="s">
        <v>12</v>
      </c>
      <c r="H600" s="295" t="s">
        <v>13</v>
      </c>
      <c r="I600" s="294" t="s">
        <v>14</v>
      </c>
      <c r="J600" s="294">
        <v>420</v>
      </c>
      <c r="K600" s="1540">
        <v>0</v>
      </c>
      <c r="L600" s="294">
        <v>0</v>
      </c>
      <c r="M600" s="294">
        <v>0</v>
      </c>
      <c r="N600" s="294">
        <v>0</v>
      </c>
      <c r="O600" s="294">
        <v>0</v>
      </c>
      <c r="P600" s="294">
        <v>0</v>
      </c>
      <c r="Q600" s="294">
        <v>0</v>
      </c>
      <c r="R600" s="294">
        <v>0</v>
      </c>
      <c r="S600" s="294">
        <v>0</v>
      </c>
      <c r="T600" s="294">
        <v>0</v>
      </c>
      <c r="U600" s="294">
        <v>0</v>
      </c>
      <c r="V600" s="294">
        <v>0</v>
      </c>
      <c r="W600" s="294">
        <v>0</v>
      </c>
      <c r="X600" s="294">
        <v>0</v>
      </c>
      <c r="Y600" s="294">
        <v>0</v>
      </c>
      <c r="Z600" s="294">
        <v>0</v>
      </c>
      <c r="AA600" s="294">
        <v>0</v>
      </c>
      <c r="AB600" s="294">
        <v>0</v>
      </c>
      <c r="AC600" s="294">
        <v>0</v>
      </c>
      <c r="AD600" s="294">
        <v>0</v>
      </c>
      <c r="AE600" s="294">
        <v>0</v>
      </c>
      <c r="AF600" s="294">
        <v>0</v>
      </c>
      <c r="AG600" s="294">
        <v>0</v>
      </c>
      <c r="AH600" s="294">
        <v>0</v>
      </c>
      <c r="AI600" s="294">
        <v>0</v>
      </c>
    </row>
    <row r="601" spans="1:35" s="195" customFormat="1" ht="66">
      <c r="A601" s="290"/>
      <c r="B601" s="299">
        <v>155.672</v>
      </c>
      <c r="C601" s="1342" t="s">
        <v>569</v>
      </c>
      <c r="D601" s="303"/>
      <c r="E601" s="293">
        <v>48</v>
      </c>
      <c r="F601" s="1152" t="s">
        <v>550</v>
      </c>
      <c r="G601" s="294" t="s">
        <v>12</v>
      </c>
      <c r="H601" s="295" t="s">
        <v>13</v>
      </c>
      <c r="I601" s="294" t="s">
        <v>14</v>
      </c>
      <c r="J601" s="294">
        <v>169</v>
      </c>
      <c r="K601" s="1540">
        <v>8112</v>
      </c>
      <c r="L601" s="294">
        <v>0</v>
      </c>
      <c r="M601" s="294">
        <v>0</v>
      </c>
      <c r="N601" s="294">
        <v>8</v>
      </c>
      <c r="O601" s="294">
        <v>1352</v>
      </c>
      <c r="P601" s="294">
        <v>0</v>
      </c>
      <c r="Q601" s="294">
        <v>0</v>
      </c>
      <c r="R601" s="294">
        <v>8</v>
      </c>
      <c r="S601" s="294">
        <v>1352</v>
      </c>
      <c r="T601" s="294">
        <v>0</v>
      </c>
      <c r="U601" s="294">
        <v>0</v>
      </c>
      <c r="V601" s="294">
        <v>8</v>
      </c>
      <c r="W601" s="294">
        <v>1352</v>
      </c>
      <c r="X601" s="294">
        <v>0</v>
      </c>
      <c r="Y601" s="294">
        <v>0</v>
      </c>
      <c r="Z601" s="294">
        <v>8</v>
      </c>
      <c r="AA601" s="294">
        <v>1352</v>
      </c>
      <c r="AB601" s="294">
        <v>0</v>
      </c>
      <c r="AC601" s="294">
        <v>0</v>
      </c>
      <c r="AD601" s="294">
        <v>8</v>
      </c>
      <c r="AE601" s="294">
        <v>1352</v>
      </c>
      <c r="AF601" s="294">
        <v>0</v>
      </c>
      <c r="AG601" s="294">
        <v>0</v>
      </c>
      <c r="AH601" s="294">
        <v>8</v>
      </c>
      <c r="AI601" s="294">
        <v>1352</v>
      </c>
    </row>
    <row r="602" spans="1:35" s="195" customFormat="1" ht="24">
      <c r="A602" s="290"/>
      <c r="B602" s="306">
        <v>22104</v>
      </c>
      <c r="C602" s="1148" t="s">
        <v>570</v>
      </c>
      <c r="D602" s="303"/>
      <c r="E602" s="291">
        <v>6500</v>
      </c>
      <c r="F602" s="303"/>
      <c r="G602" s="303"/>
      <c r="H602" s="303"/>
      <c r="I602" s="303"/>
      <c r="J602" s="303"/>
      <c r="K602" s="1545">
        <v>567751</v>
      </c>
      <c r="L602" s="303">
        <v>579.5</v>
      </c>
      <c r="M602" s="303">
        <v>57222.5</v>
      </c>
      <c r="N602" s="303">
        <v>595.5</v>
      </c>
      <c r="O602" s="303">
        <v>56051.5</v>
      </c>
      <c r="P602" s="303">
        <v>544.5</v>
      </c>
      <c r="Q602" s="303">
        <v>52546.5</v>
      </c>
      <c r="R602" s="303">
        <v>468.5</v>
      </c>
      <c r="S602" s="303">
        <v>22688.5</v>
      </c>
      <c r="T602" s="303">
        <v>518</v>
      </c>
      <c r="U602" s="303">
        <v>52275.5</v>
      </c>
      <c r="V602" s="303">
        <v>527.5</v>
      </c>
      <c r="W602" s="303">
        <v>51614.5</v>
      </c>
      <c r="X602" s="303">
        <v>413</v>
      </c>
      <c r="Y602" s="303">
        <v>45762.5</v>
      </c>
      <c r="Z602" s="303">
        <v>378.5</v>
      </c>
      <c r="AA602" s="303">
        <v>20060.5</v>
      </c>
      <c r="AB602" s="303">
        <v>586.5</v>
      </c>
      <c r="AC602" s="303">
        <v>56820.5</v>
      </c>
      <c r="AD602" s="303">
        <v>674.5</v>
      </c>
      <c r="AE602" s="303">
        <v>62101.5</v>
      </c>
      <c r="AF602" s="303">
        <v>677.5</v>
      </c>
      <c r="AG602" s="303">
        <v>61635.5</v>
      </c>
      <c r="AH602" s="303">
        <v>536.5</v>
      </c>
      <c r="AI602" s="303">
        <v>28971.5</v>
      </c>
    </row>
    <row r="603" spans="1:35" s="195" customFormat="1" ht="123.75">
      <c r="A603" s="173"/>
      <c r="B603" s="1395"/>
      <c r="C603" s="262" t="s">
        <v>581</v>
      </c>
      <c r="D603" s="9"/>
      <c r="E603" s="240">
        <v>0</v>
      </c>
      <c r="F603" s="1303" t="s">
        <v>11</v>
      </c>
      <c r="G603" s="14" t="s">
        <v>12</v>
      </c>
      <c r="H603" s="14" t="s">
        <v>13</v>
      </c>
      <c r="I603" s="14" t="s">
        <v>14</v>
      </c>
      <c r="J603" s="14">
        <v>45</v>
      </c>
      <c r="K603" s="194">
        <v>0</v>
      </c>
      <c r="L603" s="14">
        <v>0</v>
      </c>
      <c r="M603" s="14">
        <v>0</v>
      </c>
      <c r="N603" s="14">
        <v>0</v>
      </c>
      <c r="O603" s="14">
        <v>0</v>
      </c>
      <c r="P603" s="14">
        <v>0</v>
      </c>
      <c r="Q603" s="14">
        <v>0</v>
      </c>
      <c r="R603" s="14">
        <v>0</v>
      </c>
      <c r="S603" s="14">
        <v>0</v>
      </c>
      <c r="T603" s="14">
        <v>0</v>
      </c>
      <c r="U603" s="14">
        <v>0</v>
      </c>
      <c r="V603" s="14">
        <v>0</v>
      </c>
      <c r="W603" s="14">
        <v>0</v>
      </c>
      <c r="X603" s="14">
        <v>0</v>
      </c>
      <c r="Y603" s="14">
        <v>0</v>
      </c>
      <c r="Z603" s="14">
        <v>0</v>
      </c>
      <c r="AA603" s="14">
        <v>0</v>
      </c>
      <c r="AB603" s="14">
        <v>0</v>
      </c>
      <c r="AC603" s="14">
        <v>0</v>
      </c>
      <c r="AD603" s="14">
        <v>0</v>
      </c>
      <c r="AE603" s="14">
        <v>0</v>
      </c>
      <c r="AF603" s="14">
        <v>0</v>
      </c>
      <c r="AG603" s="14">
        <v>0</v>
      </c>
      <c r="AH603" s="14">
        <v>0</v>
      </c>
      <c r="AI603" s="14">
        <v>0</v>
      </c>
    </row>
    <row r="604" spans="1:35" s="195" customFormat="1" ht="123.75">
      <c r="A604" s="173"/>
      <c r="B604" s="1395"/>
      <c r="C604" s="262" t="s">
        <v>579</v>
      </c>
      <c r="D604" s="9"/>
      <c r="E604" s="240">
        <v>0</v>
      </c>
      <c r="F604" s="1304" t="s">
        <v>111</v>
      </c>
      <c r="G604" s="14" t="s">
        <v>12</v>
      </c>
      <c r="H604" s="14" t="s">
        <v>13</v>
      </c>
      <c r="I604" s="14" t="s">
        <v>14</v>
      </c>
      <c r="J604" s="14">
        <v>115</v>
      </c>
      <c r="K604" s="194">
        <v>0</v>
      </c>
      <c r="L604" s="14">
        <v>0</v>
      </c>
      <c r="M604" s="14">
        <v>0</v>
      </c>
      <c r="N604" s="14">
        <v>0</v>
      </c>
      <c r="O604" s="14">
        <v>0</v>
      </c>
      <c r="P604" s="14">
        <v>0</v>
      </c>
      <c r="Q604" s="14">
        <v>0</v>
      </c>
      <c r="R604" s="14">
        <v>0</v>
      </c>
      <c r="S604" s="14">
        <v>0</v>
      </c>
      <c r="T604" s="14">
        <v>0</v>
      </c>
      <c r="U604" s="14">
        <v>0</v>
      </c>
      <c r="V604" s="14">
        <v>0</v>
      </c>
      <c r="W604" s="14">
        <v>0</v>
      </c>
      <c r="X604" s="14">
        <v>0</v>
      </c>
      <c r="Y604" s="14">
        <v>0</v>
      </c>
      <c r="Z604" s="14">
        <v>0</v>
      </c>
      <c r="AA604" s="14">
        <v>0</v>
      </c>
      <c r="AB604" s="14">
        <v>0</v>
      </c>
      <c r="AC604" s="14">
        <v>0</v>
      </c>
      <c r="AD604" s="14">
        <v>0</v>
      </c>
      <c r="AE604" s="14">
        <v>0</v>
      </c>
      <c r="AF604" s="14">
        <v>0</v>
      </c>
      <c r="AG604" s="14">
        <v>0</v>
      </c>
      <c r="AH604" s="14">
        <v>0</v>
      </c>
      <c r="AI604" s="14">
        <v>0</v>
      </c>
    </row>
    <row r="605" spans="1:35" s="195" customFormat="1" ht="123.75">
      <c r="A605" s="173"/>
      <c r="B605" s="1395">
        <v>152.68562500000002</v>
      </c>
      <c r="C605" s="268" t="s">
        <v>571</v>
      </c>
      <c r="D605" s="9"/>
      <c r="E605" s="240">
        <v>10</v>
      </c>
      <c r="F605" s="14" t="s">
        <v>550</v>
      </c>
      <c r="G605" s="14" t="s">
        <v>12</v>
      </c>
      <c r="H605" s="14" t="s">
        <v>13</v>
      </c>
      <c r="I605" s="14" t="s">
        <v>14</v>
      </c>
      <c r="J605" s="14">
        <v>165</v>
      </c>
      <c r="K605" s="194">
        <v>1650</v>
      </c>
      <c r="L605" s="14">
        <v>1</v>
      </c>
      <c r="M605" s="14">
        <v>165</v>
      </c>
      <c r="N605" s="14">
        <v>1</v>
      </c>
      <c r="O605" s="14">
        <v>165</v>
      </c>
      <c r="P605" s="14">
        <v>1</v>
      </c>
      <c r="Q605" s="14">
        <v>165</v>
      </c>
      <c r="R605" s="14">
        <v>1</v>
      </c>
      <c r="S605" s="14">
        <v>165</v>
      </c>
      <c r="T605" s="14">
        <v>1</v>
      </c>
      <c r="U605" s="14">
        <v>165</v>
      </c>
      <c r="V605" s="14">
        <v>1</v>
      </c>
      <c r="W605" s="14">
        <v>165</v>
      </c>
      <c r="X605" s="14">
        <v>0</v>
      </c>
      <c r="Y605" s="14">
        <v>0</v>
      </c>
      <c r="Z605" s="14">
        <v>1</v>
      </c>
      <c r="AA605" s="14">
        <v>165</v>
      </c>
      <c r="AB605" s="14">
        <v>1</v>
      </c>
      <c r="AC605" s="14">
        <v>165</v>
      </c>
      <c r="AD605" s="14">
        <v>1</v>
      </c>
      <c r="AE605" s="14">
        <v>165</v>
      </c>
      <c r="AF605" s="14">
        <v>1</v>
      </c>
      <c r="AG605" s="14">
        <v>165</v>
      </c>
      <c r="AH605" s="14">
        <v>0</v>
      </c>
      <c r="AI605" s="14">
        <v>0</v>
      </c>
    </row>
    <row r="606" spans="1:35" s="195" customFormat="1" ht="123.75">
      <c r="A606" s="173"/>
      <c r="B606" s="1395"/>
      <c r="C606" s="262" t="s">
        <v>572</v>
      </c>
      <c r="D606" s="9"/>
      <c r="E606" s="240">
        <v>0</v>
      </c>
      <c r="F606" s="1304" t="s">
        <v>573</v>
      </c>
      <c r="G606" s="14" t="s">
        <v>12</v>
      </c>
      <c r="H606" s="14" t="s">
        <v>13</v>
      </c>
      <c r="I606" s="14" t="s">
        <v>14</v>
      </c>
      <c r="J606" s="14">
        <v>20</v>
      </c>
      <c r="K606" s="194">
        <v>0</v>
      </c>
      <c r="L606" s="14">
        <v>0</v>
      </c>
      <c r="M606" s="14">
        <v>0</v>
      </c>
      <c r="N606" s="14">
        <v>0</v>
      </c>
      <c r="O606" s="14">
        <v>0</v>
      </c>
      <c r="P606" s="14">
        <v>0</v>
      </c>
      <c r="Q606" s="14">
        <v>0</v>
      </c>
      <c r="R606" s="14">
        <v>0</v>
      </c>
      <c r="S606" s="14">
        <v>0</v>
      </c>
      <c r="T606" s="14">
        <v>0</v>
      </c>
      <c r="U606" s="14">
        <v>0</v>
      </c>
      <c r="V606" s="14">
        <v>0</v>
      </c>
      <c r="W606" s="14">
        <v>0</v>
      </c>
      <c r="X606" s="14">
        <v>0</v>
      </c>
      <c r="Y606" s="14">
        <v>0</v>
      </c>
      <c r="Z606" s="14">
        <v>0</v>
      </c>
      <c r="AA606" s="14">
        <v>0</v>
      </c>
      <c r="AB606" s="14">
        <v>0</v>
      </c>
      <c r="AC606" s="14">
        <v>0</v>
      </c>
      <c r="AD606" s="14">
        <v>0</v>
      </c>
      <c r="AE606" s="14">
        <v>0</v>
      </c>
      <c r="AF606" s="14">
        <v>0</v>
      </c>
      <c r="AG606" s="14">
        <v>0</v>
      </c>
      <c r="AH606" s="14">
        <v>0</v>
      </c>
      <c r="AI606" s="14">
        <v>0</v>
      </c>
    </row>
    <row r="607" spans="1:35" s="195" customFormat="1" ht="123.75">
      <c r="A607" s="173"/>
      <c r="B607" s="1395"/>
      <c r="C607" s="1065" t="s">
        <v>4658</v>
      </c>
      <c r="D607" s="9"/>
      <c r="E607" s="240">
        <v>0</v>
      </c>
      <c r="F607" s="1383" t="s">
        <v>111</v>
      </c>
      <c r="G607" s="14" t="s">
        <v>12</v>
      </c>
      <c r="H607" s="14" t="s">
        <v>13</v>
      </c>
      <c r="I607" s="14" t="s">
        <v>14</v>
      </c>
      <c r="J607" s="14">
        <v>270</v>
      </c>
      <c r="K607" s="194">
        <v>0</v>
      </c>
      <c r="L607" s="14">
        <v>0</v>
      </c>
      <c r="M607" s="14">
        <v>0</v>
      </c>
      <c r="N607" s="14">
        <v>0</v>
      </c>
      <c r="O607" s="14">
        <v>0</v>
      </c>
      <c r="P607" s="14">
        <v>0</v>
      </c>
      <c r="Q607" s="14">
        <v>0</v>
      </c>
      <c r="R607" s="14">
        <v>0</v>
      </c>
      <c r="S607" s="14">
        <v>0</v>
      </c>
      <c r="T607" s="14">
        <v>0</v>
      </c>
      <c r="U607" s="14">
        <v>0</v>
      </c>
      <c r="V607" s="14">
        <v>0</v>
      </c>
      <c r="W607" s="14">
        <v>0</v>
      </c>
      <c r="X607" s="14">
        <v>0</v>
      </c>
      <c r="Y607" s="14">
        <v>0</v>
      </c>
      <c r="Z607" s="14">
        <v>0</v>
      </c>
      <c r="AA607" s="14">
        <v>0</v>
      </c>
      <c r="AB607" s="14">
        <v>0</v>
      </c>
      <c r="AC607" s="14">
        <v>0</v>
      </c>
      <c r="AD607" s="14">
        <v>0</v>
      </c>
      <c r="AE607" s="14">
        <v>0</v>
      </c>
      <c r="AF607" s="14">
        <v>0</v>
      </c>
      <c r="AG607" s="14">
        <v>0</v>
      </c>
      <c r="AH607" s="14">
        <v>0</v>
      </c>
      <c r="AI607" s="14">
        <v>0</v>
      </c>
    </row>
    <row r="608" spans="1:35" s="195" customFormat="1" ht="123.75">
      <c r="A608" s="173"/>
      <c r="B608" s="1395"/>
      <c r="C608" s="1065" t="s">
        <v>4659</v>
      </c>
      <c r="D608" s="9"/>
      <c r="E608" s="240">
        <v>0</v>
      </c>
      <c r="F608" s="1383" t="s">
        <v>111</v>
      </c>
      <c r="G608" s="14" t="s">
        <v>12</v>
      </c>
      <c r="H608" s="14" t="s">
        <v>13</v>
      </c>
      <c r="I608" s="14" t="s">
        <v>14</v>
      </c>
      <c r="J608" s="14">
        <v>87</v>
      </c>
      <c r="K608" s="194">
        <v>0</v>
      </c>
      <c r="L608" s="14">
        <v>0</v>
      </c>
      <c r="M608" s="14">
        <v>0</v>
      </c>
      <c r="N608" s="14">
        <v>0</v>
      </c>
      <c r="O608" s="14">
        <v>0</v>
      </c>
      <c r="P608" s="14">
        <v>0</v>
      </c>
      <c r="Q608" s="14">
        <v>0</v>
      </c>
      <c r="R608" s="14">
        <v>0</v>
      </c>
      <c r="S608" s="14">
        <v>0</v>
      </c>
      <c r="T608" s="14">
        <v>0</v>
      </c>
      <c r="U608" s="14">
        <v>0</v>
      </c>
      <c r="V608" s="14">
        <v>0</v>
      </c>
      <c r="W608" s="14">
        <v>0</v>
      </c>
      <c r="X608" s="14">
        <v>0</v>
      </c>
      <c r="Y608" s="14">
        <v>0</v>
      </c>
      <c r="Z608" s="14">
        <v>0</v>
      </c>
      <c r="AA608" s="14">
        <v>0</v>
      </c>
      <c r="AB608" s="14">
        <v>0</v>
      </c>
      <c r="AC608" s="14">
        <v>0</v>
      </c>
      <c r="AD608" s="14">
        <v>0</v>
      </c>
      <c r="AE608" s="14">
        <v>0</v>
      </c>
      <c r="AF608" s="14">
        <v>0</v>
      </c>
      <c r="AG608" s="14">
        <v>0</v>
      </c>
      <c r="AH608" s="14">
        <v>0</v>
      </c>
      <c r="AI608" s="14">
        <v>0</v>
      </c>
    </row>
    <row r="609" spans="1:35" s="195" customFormat="1" ht="123.75">
      <c r="A609" s="173"/>
      <c r="B609" s="1395">
        <v>47.045909090909092</v>
      </c>
      <c r="C609" s="268" t="s">
        <v>583</v>
      </c>
      <c r="D609" s="9"/>
      <c r="E609" s="240">
        <v>0</v>
      </c>
      <c r="F609" s="14" t="s">
        <v>550</v>
      </c>
      <c r="G609" s="14" t="s">
        <v>12</v>
      </c>
      <c r="H609" s="14" t="s">
        <v>13</v>
      </c>
      <c r="I609" s="14" t="s">
        <v>14</v>
      </c>
      <c r="J609" s="14">
        <v>61</v>
      </c>
      <c r="K609" s="194">
        <v>0</v>
      </c>
      <c r="L609" s="14">
        <v>0</v>
      </c>
      <c r="M609" s="14">
        <v>0</v>
      </c>
      <c r="N609" s="14">
        <v>0</v>
      </c>
      <c r="O609" s="14">
        <v>0</v>
      </c>
      <c r="P609" s="14">
        <v>0</v>
      </c>
      <c r="Q609" s="14">
        <v>0</v>
      </c>
      <c r="R609" s="14">
        <v>0</v>
      </c>
      <c r="S609" s="14">
        <v>0</v>
      </c>
      <c r="T609" s="14">
        <v>0</v>
      </c>
      <c r="U609" s="14">
        <v>0</v>
      </c>
      <c r="V609" s="14">
        <v>0</v>
      </c>
      <c r="W609" s="14">
        <v>0</v>
      </c>
      <c r="X609" s="14">
        <v>0</v>
      </c>
      <c r="Y609" s="14">
        <v>0</v>
      </c>
      <c r="Z609" s="14">
        <v>0</v>
      </c>
      <c r="AA609" s="14">
        <v>0</v>
      </c>
      <c r="AB609" s="14">
        <v>0</v>
      </c>
      <c r="AC609" s="14">
        <v>0</v>
      </c>
      <c r="AD609" s="14">
        <v>0</v>
      </c>
      <c r="AE609" s="14">
        <v>0</v>
      </c>
      <c r="AF609" s="14">
        <v>0</v>
      </c>
      <c r="AG609" s="14">
        <v>0</v>
      </c>
      <c r="AH609" s="14">
        <v>0</v>
      </c>
      <c r="AI609" s="14">
        <v>0</v>
      </c>
    </row>
    <row r="610" spans="1:35" s="195" customFormat="1" ht="123.75">
      <c r="A610" s="173"/>
      <c r="B610" s="1395"/>
      <c r="C610" s="1065" t="s">
        <v>582</v>
      </c>
      <c r="D610" s="9"/>
      <c r="E610" s="240">
        <v>0</v>
      </c>
      <c r="F610" s="1383" t="s">
        <v>111</v>
      </c>
      <c r="G610" s="14" t="s">
        <v>12</v>
      </c>
      <c r="H610" s="14" t="s">
        <v>13</v>
      </c>
      <c r="I610" s="14" t="s">
        <v>14</v>
      </c>
      <c r="J610" s="14">
        <v>170</v>
      </c>
      <c r="K610" s="194">
        <v>0</v>
      </c>
      <c r="L610" s="14">
        <v>0</v>
      </c>
      <c r="M610" s="14">
        <v>0</v>
      </c>
      <c r="N610" s="14">
        <v>0</v>
      </c>
      <c r="O610" s="14">
        <v>0</v>
      </c>
      <c r="P610" s="14">
        <v>0</v>
      </c>
      <c r="Q610" s="14">
        <v>0</v>
      </c>
      <c r="R610" s="14">
        <v>0</v>
      </c>
      <c r="S610" s="14">
        <v>0</v>
      </c>
      <c r="T610" s="14">
        <v>0</v>
      </c>
      <c r="U610" s="14">
        <v>0</v>
      </c>
      <c r="V610" s="14">
        <v>0</v>
      </c>
      <c r="W610" s="14">
        <v>0</v>
      </c>
      <c r="X610" s="14">
        <v>0</v>
      </c>
      <c r="Y610" s="14">
        <v>0</v>
      </c>
      <c r="Z610" s="14">
        <v>0</v>
      </c>
      <c r="AA610" s="14">
        <v>0</v>
      </c>
      <c r="AB610" s="14">
        <v>0</v>
      </c>
      <c r="AC610" s="14">
        <v>0</v>
      </c>
      <c r="AD610" s="14">
        <v>0</v>
      </c>
      <c r="AE610" s="14">
        <v>0</v>
      </c>
      <c r="AF610" s="14">
        <v>0</v>
      </c>
      <c r="AG610" s="14">
        <v>0</v>
      </c>
      <c r="AH610" s="14">
        <v>0</v>
      </c>
      <c r="AI610" s="14">
        <v>0</v>
      </c>
    </row>
    <row r="611" spans="1:35" s="195" customFormat="1" ht="123.75">
      <c r="A611" s="173"/>
      <c r="B611" s="1395">
        <v>52.668617614269792</v>
      </c>
      <c r="C611" s="268" t="s">
        <v>584</v>
      </c>
      <c r="D611" s="9"/>
      <c r="E611" s="240">
        <v>100</v>
      </c>
      <c r="F611" s="14" t="s">
        <v>550</v>
      </c>
      <c r="G611" s="14" t="s">
        <v>12</v>
      </c>
      <c r="H611" s="14" t="s">
        <v>13</v>
      </c>
      <c r="I611" s="14" t="s">
        <v>14</v>
      </c>
      <c r="J611" s="14">
        <v>57</v>
      </c>
      <c r="K611" s="194">
        <v>5700</v>
      </c>
      <c r="L611" s="14">
        <v>10</v>
      </c>
      <c r="M611" s="14">
        <v>570</v>
      </c>
      <c r="N611" s="14">
        <v>10</v>
      </c>
      <c r="O611" s="14">
        <v>570</v>
      </c>
      <c r="P611" s="14">
        <v>10</v>
      </c>
      <c r="Q611" s="14">
        <v>570</v>
      </c>
      <c r="R611" s="14">
        <v>10</v>
      </c>
      <c r="S611" s="14">
        <v>570</v>
      </c>
      <c r="T611" s="14">
        <v>10</v>
      </c>
      <c r="U611" s="14">
        <v>570</v>
      </c>
      <c r="V611" s="14">
        <v>10</v>
      </c>
      <c r="W611" s="14">
        <v>570</v>
      </c>
      <c r="X611" s="14">
        <v>0</v>
      </c>
      <c r="Y611" s="14">
        <v>0</v>
      </c>
      <c r="Z611" s="14">
        <v>0</v>
      </c>
      <c r="AA611" s="14">
        <v>0</v>
      </c>
      <c r="AB611" s="14">
        <v>10</v>
      </c>
      <c r="AC611" s="14">
        <v>570</v>
      </c>
      <c r="AD611" s="14">
        <v>10</v>
      </c>
      <c r="AE611" s="14">
        <v>570</v>
      </c>
      <c r="AF611" s="14">
        <v>10</v>
      </c>
      <c r="AG611" s="14">
        <v>570</v>
      </c>
      <c r="AH611" s="14">
        <v>10</v>
      </c>
      <c r="AI611" s="14">
        <v>570</v>
      </c>
    </row>
    <row r="612" spans="1:35" s="195" customFormat="1" ht="123.75">
      <c r="A612" s="173"/>
      <c r="B612" s="1395"/>
      <c r="C612" s="262" t="s">
        <v>576</v>
      </c>
      <c r="D612" s="9"/>
      <c r="E612" s="240">
        <v>40</v>
      </c>
      <c r="F612" s="1304" t="s">
        <v>111</v>
      </c>
      <c r="G612" s="14" t="s">
        <v>12</v>
      </c>
      <c r="H612" s="14" t="s">
        <v>13</v>
      </c>
      <c r="I612" s="14" t="s">
        <v>14</v>
      </c>
      <c r="J612" s="14">
        <v>50</v>
      </c>
      <c r="K612" s="194">
        <v>2000</v>
      </c>
      <c r="L612" s="14">
        <v>0</v>
      </c>
      <c r="M612" s="14">
        <v>0</v>
      </c>
      <c r="N612" s="14">
        <v>8</v>
      </c>
      <c r="O612" s="14">
        <v>400</v>
      </c>
      <c r="P612" s="14">
        <v>0</v>
      </c>
      <c r="Q612" s="14">
        <v>0</v>
      </c>
      <c r="R612" s="14">
        <v>0</v>
      </c>
      <c r="S612" s="14">
        <v>0</v>
      </c>
      <c r="T612" s="14">
        <v>8</v>
      </c>
      <c r="U612" s="14">
        <v>400</v>
      </c>
      <c r="V612" s="14">
        <v>8</v>
      </c>
      <c r="W612" s="14">
        <v>400</v>
      </c>
      <c r="X612" s="14">
        <v>0</v>
      </c>
      <c r="Y612" s="14">
        <v>0</v>
      </c>
      <c r="Z612" s="14">
        <v>0</v>
      </c>
      <c r="AA612" s="14">
        <v>0</v>
      </c>
      <c r="AB612" s="14">
        <v>8</v>
      </c>
      <c r="AC612" s="14">
        <v>400</v>
      </c>
      <c r="AD612" s="14">
        <v>8</v>
      </c>
      <c r="AE612" s="14">
        <v>400</v>
      </c>
      <c r="AF612" s="14">
        <v>0</v>
      </c>
      <c r="AG612" s="14">
        <v>0</v>
      </c>
      <c r="AH612" s="14">
        <v>0</v>
      </c>
      <c r="AI612" s="14">
        <v>0</v>
      </c>
    </row>
    <row r="613" spans="1:35" s="195" customFormat="1" ht="123.75">
      <c r="A613" s="173"/>
      <c r="B613" s="1395">
        <v>45.619648241206029</v>
      </c>
      <c r="C613" s="268" t="s">
        <v>585</v>
      </c>
      <c r="D613" s="9"/>
      <c r="E613" s="240">
        <v>90</v>
      </c>
      <c r="F613" s="14" t="s">
        <v>586</v>
      </c>
      <c r="G613" s="14" t="s">
        <v>12</v>
      </c>
      <c r="H613" s="14" t="s">
        <v>13</v>
      </c>
      <c r="I613" s="14" t="s">
        <v>14</v>
      </c>
      <c r="J613" s="14">
        <v>50</v>
      </c>
      <c r="K613" s="194">
        <v>4500</v>
      </c>
      <c r="L613" s="14">
        <v>9</v>
      </c>
      <c r="M613" s="14">
        <v>450</v>
      </c>
      <c r="N613" s="14">
        <v>9</v>
      </c>
      <c r="O613" s="14">
        <v>450</v>
      </c>
      <c r="P613" s="14">
        <v>9</v>
      </c>
      <c r="Q613" s="14">
        <v>450</v>
      </c>
      <c r="R613" s="14">
        <v>0</v>
      </c>
      <c r="S613" s="14">
        <v>0</v>
      </c>
      <c r="T613" s="14">
        <v>9</v>
      </c>
      <c r="U613" s="14">
        <v>450</v>
      </c>
      <c r="V613" s="14">
        <v>9</v>
      </c>
      <c r="W613" s="14">
        <v>450</v>
      </c>
      <c r="X613" s="14">
        <v>0</v>
      </c>
      <c r="Y613" s="14">
        <v>0</v>
      </c>
      <c r="Z613" s="14">
        <v>9</v>
      </c>
      <c r="AA613" s="14">
        <v>450</v>
      </c>
      <c r="AB613" s="14">
        <v>9</v>
      </c>
      <c r="AC613" s="14">
        <v>450</v>
      </c>
      <c r="AD613" s="14">
        <v>9</v>
      </c>
      <c r="AE613" s="14">
        <v>450</v>
      </c>
      <c r="AF613" s="14">
        <v>9</v>
      </c>
      <c r="AG613" s="14">
        <v>450</v>
      </c>
      <c r="AH613" s="14">
        <v>9</v>
      </c>
      <c r="AI613" s="14">
        <v>450</v>
      </c>
    </row>
    <row r="614" spans="1:35" s="195" customFormat="1" ht="123.75">
      <c r="A614" s="173"/>
      <c r="B614" s="1395">
        <v>67.056115107913669</v>
      </c>
      <c r="C614" s="1305" t="s">
        <v>587</v>
      </c>
      <c r="D614" s="9"/>
      <c r="E614" s="240">
        <v>90</v>
      </c>
      <c r="F614" s="14" t="s">
        <v>586</v>
      </c>
      <c r="G614" s="14" t="s">
        <v>12</v>
      </c>
      <c r="H614" s="14" t="s">
        <v>13</v>
      </c>
      <c r="I614" s="14" t="s">
        <v>14</v>
      </c>
      <c r="J614" s="14">
        <v>73</v>
      </c>
      <c r="K614" s="194">
        <v>6570</v>
      </c>
      <c r="L614" s="14">
        <v>10</v>
      </c>
      <c r="M614" s="14">
        <v>730</v>
      </c>
      <c r="N614" s="14">
        <v>10</v>
      </c>
      <c r="O614" s="14">
        <v>730</v>
      </c>
      <c r="P614" s="14">
        <v>10</v>
      </c>
      <c r="Q614" s="14">
        <v>730</v>
      </c>
      <c r="R614" s="14">
        <v>10</v>
      </c>
      <c r="S614" s="14">
        <v>730</v>
      </c>
      <c r="T614" s="14">
        <v>10</v>
      </c>
      <c r="U614" s="14">
        <v>730</v>
      </c>
      <c r="V614" s="14">
        <v>10</v>
      </c>
      <c r="W614" s="14">
        <v>730</v>
      </c>
      <c r="X614" s="14">
        <v>0</v>
      </c>
      <c r="Y614" s="14">
        <v>0</v>
      </c>
      <c r="Z614" s="14">
        <v>0</v>
      </c>
      <c r="AA614" s="14">
        <v>0</v>
      </c>
      <c r="AB614" s="14">
        <v>10</v>
      </c>
      <c r="AC614" s="14">
        <v>730</v>
      </c>
      <c r="AD614" s="14">
        <v>10</v>
      </c>
      <c r="AE614" s="14">
        <v>730</v>
      </c>
      <c r="AF614" s="14">
        <v>10</v>
      </c>
      <c r="AG614" s="14">
        <v>730</v>
      </c>
      <c r="AH614" s="14">
        <v>0</v>
      </c>
      <c r="AI614" s="14">
        <v>0</v>
      </c>
    </row>
    <row r="615" spans="1:35" s="195" customFormat="1" ht="123.75">
      <c r="A615" s="173"/>
      <c r="B615" s="1395">
        <v>25.52</v>
      </c>
      <c r="C615" s="268" t="s">
        <v>588</v>
      </c>
      <c r="D615" s="9"/>
      <c r="E615" s="240">
        <v>50</v>
      </c>
      <c r="F615" s="14" t="s">
        <v>11</v>
      </c>
      <c r="G615" s="14" t="s">
        <v>12</v>
      </c>
      <c r="H615" s="14" t="s">
        <v>13</v>
      </c>
      <c r="I615" s="14" t="s">
        <v>14</v>
      </c>
      <c r="J615" s="14">
        <v>28</v>
      </c>
      <c r="K615" s="194">
        <v>1400</v>
      </c>
      <c r="L615" s="14">
        <v>0</v>
      </c>
      <c r="M615" s="14">
        <v>0</v>
      </c>
      <c r="N615" s="14">
        <v>0</v>
      </c>
      <c r="O615" s="14">
        <v>0</v>
      </c>
      <c r="P615" s="14">
        <v>0</v>
      </c>
      <c r="Q615" s="14">
        <v>0</v>
      </c>
      <c r="R615" s="14">
        <v>0</v>
      </c>
      <c r="S615" s="14">
        <v>0</v>
      </c>
      <c r="T615" s="14">
        <v>25</v>
      </c>
      <c r="U615" s="14">
        <v>700</v>
      </c>
      <c r="V615" s="14">
        <v>0</v>
      </c>
      <c r="W615" s="14">
        <v>0</v>
      </c>
      <c r="X615" s="14">
        <v>0</v>
      </c>
      <c r="Y615" s="14">
        <v>0</v>
      </c>
      <c r="Z615" s="14">
        <v>0</v>
      </c>
      <c r="AA615" s="14">
        <v>0</v>
      </c>
      <c r="AB615" s="14">
        <v>0</v>
      </c>
      <c r="AC615" s="14">
        <v>0</v>
      </c>
      <c r="AD615" s="14">
        <v>25</v>
      </c>
      <c r="AE615" s="14">
        <v>700</v>
      </c>
      <c r="AF615" s="14">
        <v>0</v>
      </c>
      <c r="AG615" s="14">
        <v>0</v>
      </c>
      <c r="AH615" s="14">
        <v>0</v>
      </c>
      <c r="AI615" s="14">
        <v>0</v>
      </c>
    </row>
    <row r="616" spans="1:35" s="195" customFormat="1" ht="123.75">
      <c r="A616" s="173"/>
      <c r="B616" s="1395">
        <v>37.004074074074076</v>
      </c>
      <c r="C616" s="268" t="s">
        <v>589</v>
      </c>
      <c r="D616" s="9"/>
      <c r="E616" s="240">
        <v>0</v>
      </c>
      <c r="F616" s="14" t="s">
        <v>11</v>
      </c>
      <c r="G616" s="14" t="s">
        <v>12</v>
      </c>
      <c r="H616" s="14" t="s">
        <v>13</v>
      </c>
      <c r="I616" s="14" t="s">
        <v>14</v>
      </c>
      <c r="J616" s="14">
        <v>40</v>
      </c>
      <c r="K616" s="194">
        <v>0</v>
      </c>
      <c r="L616" s="14">
        <v>0</v>
      </c>
      <c r="M616" s="14">
        <v>0</v>
      </c>
      <c r="N616" s="14">
        <v>0</v>
      </c>
      <c r="O616" s="14">
        <v>0</v>
      </c>
      <c r="P616" s="14">
        <v>0</v>
      </c>
      <c r="Q616" s="14">
        <v>0</v>
      </c>
      <c r="R616" s="14">
        <v>0</v>
      </c>
      <c r="S616" s="14">
        <v>0</v>
      </c>
      <c r="T616" s="14">
        <v>0</v>
      </c>
      <c r="U616" s="14">
        <v>0</v>
      </c>
      <c r="V616" s="14">
        <v>0</v>
      </c>
      <c r="W616" s="14">
        <v>0</v>
      </c>
      <c r="X616" s="14">
        <v>0</v>
      </c>
      <c r="Y616" s="14">
        <v>0</v>
      </c>
      <c r="Z616" s="14">
        <v>0</v>
      </c>
      <c r="AA616" s="14">
        <v>0</v>
      </c>
      <c r="AB616" s="14">
        <v>0</v>
      </c>
      <c r="AC616" s="14">
        <v>0</v>
      </c>
      <c r="AD616" s="14">
        <v>0</v>
      </c>
      <c r="AE616" s="14">
        <v>0</v>
      </c>
      <c r="AF616" s="14">
        <v>0</v>
      </c>
      <c r="AG616" s="14">
        <v>0</v>
      </c>
      <c r="AH616" s="14">
        <v>0</v>
      </c>
      <c r="AI616" s="14">
        <v>0</v>
      </c>
    </row>
    <row r="617" spans="1:35" s="195" customFormat="1" ht="123.75">
      <c r="A617" s="173"/>
      <c r="B617" s="1395">
        <v>46.365174418604646</v>
      </c>
      <c r="C617" s="1305" t="s">
        <v>591</v>
      </c>
      <c r="D617" s="9"/>
      <c r="E617" s="240">
        <v>50</v>
      </c>
      <c r="F617" s="14" t="s">
        <v>550</v>
      </c>
      <c r="G617" s="14" t="s">
        <v>12</v>
      </c>
      <c r="H617" s="14" t="s">
        <v>13</v>
      </c>
      <c r="I617" s="14" t="s">
        <v>14</v>
      </c>
      <c r="J617" s="14">
        <v>51</v>
      </c>
      <c r="K617" s="194">
        <v>2550</v>
      </c>
      <c r="L617" s="14">
        <v>4</v>
      </c>
      <c r="M617" s="14">
        <v>204</v>
      </c>
      <c r="N617" s="14">
        <v>4</v>
      </c>
      <c r="O617" s="14">
        <v>204</v>
      </c>
      <c r="P617" s="14">
        <v>4</v>
      </c>
      <c r="Q617" s="14">
        <v>204</v>
      </c>
      <c r="R617" s="14">
        <v>4</v>
      </c>
      <c r="S617" s="14">
        <v>204</v>
      </c>
      <c r="T617" s="14">
        <v>5</v>
      </c>
      <c r="U617" s="14">
        <v>255</v>
      </c>
      <c r="V617" s="14">
        <v>4</v>
      </c>
      <c r="W617" s="14">
        <v>204</v>
      </c>
      <c r="X617" s="14">
        <v>4</v>
      </c>
      <c r="Y617" s="14">
        <v>204</v>
      </c>
      <c r="Z617" s="14">
        <v>4</v>
      </c>
      <c r="AA617" s="14">
        <v>204</v>
      </c>
      <c r="AB617" s="14">
        <v>4</v>
      </c>
      <c r="AC617" s="14">
        <v>204</v>
      </c>
      <c r="AD617" s="14">
        <v>5</v>
      </c>
      <c r="AE617" s="14">
        <v>255</v>
      </c>
      <c r="AF617" s="14">
        <v>4</v>
      </c>
      <c r="AG617" s="14">
        <v>204</v>
      </c>
      <c r="AH617" s="14">
        <v>4</v>
      </c>
      <c r="AI617" s="14">
        <v>204</v>
      </c>
    </row>
    <row r="618" spans="1:35" s="195" customFormat="1" ht="123.75">
      <c r="A618" s="173"/>
      <c r="B618" s="1395">
        <v>44.66</v>
      </c>
      <c r="C618" s="1305" t="s">
        <v>592</v>
      </c>
      <c r="D618" s="9"/>
      <c r="E618" s="240">
        <v>0</v>
      </c>
      <c r="F618" s="9" t="s">
        <v>550</v>
      </c>
      <c r="G618" s="14" t="s">
        <v>12</v>
      </c>
      <c r="H618" s="14" t="s">
        <v>13</v>
      </c>
      <c r="I618" s="14" t="s">
        <v>14</v>
      </c>
      <c r="J618" s="14">
        <v>49</v>
      </c>
      <c r="K618" s="194">
        <v>0</v>
      </c>
      <c r="L618" s="14">
        <v>0</v>
      </c>
      <c r="M618" s="14">
        <v>0</v>
      </c>
      <c r="N618" s="14">
        <v>0</v>
      </c>
      <c r="O618" s="14">
        <v>0</v>
      </c>
      <c r="P618" s="14">
        <v>0</v>
      </c>
      <c r="Q618" s="14">
        <v>0</v>
      </c>
      <c r="R618" s="14">
        <v>0</v>
      </c>
      <c r="S618" s="14">
        <v>0</v>
      </c>
      <c r="T618" s="14">
        <v>0</v>
      </c>
      <c r="U618" s="14">
        <v>0</v>
      </c>
      <c r="V618" s="14">
        <v>0</v>
      </c>
      <c r="W618" s="14">
        <v>0</v>
      </c>
      <c r="X618" s="14">
        <v>0</v>
      </c>
      <c r="Y618" s="14">
        <v>0</v>
      </c>
      <c r="Z618" s="14">
        <v>0</v>
      </c>
      <c r="AA618" s="14">
        <v>0</v>
      </c>
      <c r="AB618" s="14">
        <v>0</v>
      </c>
      <c r="AC618" s="14">
        <v>0</v>
      </c>
      <c r="AD618" s="14">
        <v>0</v>
      </c>
      <c r="AE618" s="14">
        <v>0</v>
      </c>
      <c r="AF618" s="14">
        <v>0</v>
      </c>
      <c r="AG618" s="14">
        <v>0</v>
      </c>
      <c r="AH618" s="14">
        <v>0</v>
      </c>
      <c r="AI618" s="14">
        <v>0</v>
      </c>
    </row>
    <row r="619" spans="1:35" s="195" customFormat="1" ht="123.75">
      <c r="A619" s="173"/>
      <c r="B619" s="1395">
        <v>159.21</v>
      </c>
      <c r="C619" s="268" t="s">
        <v>593</v>
      </c>
      <c r="D619" s="9"/>
      <c r="E619" s="240">
        <v>0</v>
      </c>
      <c r="F619" s="9" t="s">
        <v>550</v>
      </c>
      <c r="G619" s="14" t="s">
        <v>12</v>
      </c>
      <c r="H619" s="14" t="s">
        <v>13</v>
      </c>
      <c r="I619" s="14" t="s">
        <v>14</v>
      </c>
      <c r="J619" s="14">
        <v>172</v>
      </c>
      <c r="K619" s="194">
        <v>0</v>
      </c>
      <c r="L619" s="14">
        <v>0</v>
      </c>
      <c r="M619" s="14">
        <v>0</v>
      </c>
      <c r="N619" s="14">
        <v>0</v>
      </c>
      <c r="O619" s="14">
        <v>0</v>
      </c>
      <c r="P619" s="14">
        <v>0</v>
      </c>
      <c r="Q619" s="14">
        <v>0</v>
      </c>
      <c r="R619" s="14">
        <v>0</v>
      </c>
      <c r="S619" s="14">
        <v>0</v>
      </c>
      <c r="T619" s="14">
        <v>0</v>
      </c>
      <c r="U619" s="14">
        <v>0</v>
      </c>
      <c r="V619" s="14">
        <v>0</v>
      </c>
      <c r="W619" s="14">
        <v>0</v>
      </c>
      <c r="X619" s="14">
        <v>0</v>
      </c>
      <c r="Y619" s="14">
        <v>0</v>
      </c>
      <c r="Z619" s="14">
        <v>0</v>
      </c>
      <c r="AA619" s="14">
        <v>0</v>
      </c>
      <c r="AB619" s="14">
        <v>0</v>
      </c>
      <c r="AC619" s="14">
        <v>0</v>
      </c>
      <c r="AD619" s="14">
        <v>0</v>
      </c>
      <c r="AE619" s="14">
        <v>0</v>
      </c>
      <c r="AF619" s="14">
        <v>0</v>
      </c>
      <c r="AG619" s="14">
        <v>0</v>
      </c>
      <c r="AH619" s="14">
        <v>0</v>
      </c>
      <c r="AI619" s="14">
        <v>0</v>
      </c>
    </row>
    <row r="620" spans="1:35" s="195" customFormat="1" ht="123.75">
      <c r="A620" s="173"/>
      <c r="B620" s="1395"/>
      <c r="C620" s="262" t="s">
        <v>580</v>
      </c>
      <c r="D620" s="9"/>
      <c r="E620" s="240">
        <v>0</v>
      </c>
      <c r="F620" s="1303" t="s">
        <v>11</v>
      </c>
      <c r="G620" s="14" t="s">
        <v>12</v>
      </c>
      <c r="H620" s="14" t="s">
        <v>13</v>
      </c>
      <c r="I620" s="14" t="s">
        <v>14</v>
      </c>
      <c r="J620" s="14">
        <v>35</v>
      </c>
      <c r="K620" s="194">
        <v>0</v>
      </c>
      <c r="L620" s="14">
        <v>0</v>
      </c>
      <c r="M620" s="14">
        <v>0</v>
      </c>
      <c r="N620" s="14">
        <v>0</v>
      </c>
      <c r="O620" s="14">
        <v>0</v>
      </c>
      <c r="P620" s="14">
        <v>0</v>
      </c>
      <c r="Q620" s="14">
        <v>0</v>
      </c>
      <c r="R620" s="14">
        <v>0</v>
      </c>
      <c r="S620" s="14">
        <v>0</v>
      </c>
      <c r="T620" s="14">
        <v>0</v>
      </c>
      <c r="U620" s="14">
        <v>0</v>
      </c>
      <c r="V620" s="14">
        <v>0</v>
      </c>
      <c r="W620" s="14">
        <v>0</v>
      </c>
      <c r="X620" s="14">
        <v>0</v>
      </c>
      <c r="Y620" s="14">
        <v>0</v>
      </c>
      <c r="Z620" s="14">
        <v>0</v>
      </c>
      <c r="AA620" s="14">
        <v>0</v>
      </c>
      <c r="AB620" s="14">
        <v>0</v>
      </c>
      <c r="AC620" s="14">
        <v>0</v>
      </c>
      <c r="AD620" s="14">
        <v>0</v>
      </c>
      <c r="AE620" s="14">
        <v>0</v>
      </c>
      <c r="AF620" s="14">
        <v>0</v>
      </c>
      <c r="AG620" s="14">
        <v>0</v>
      </c>
      <c r="AH620" s="14">
        <v>0</v>
      </c>
      <c r="AI620" s="14">
        <v>0</v>
      </c>
    </row>
    <row r="621" spans="1:35" s="195" customFormat="1" ht="123.75">
      <c r="A621" s="173"/>
      <c r="B621" s="1395">
        <v>40.816100917431193</v>
      </c>
      <c r="C621" s="268" t="s">
        <v>594</v>
      </c>
      <c r="D621" s="9"/>
      <c r="E621" s="240">
        <v>100</v>
      </c>
      <c r="F621" s="9" t="s">
        <v>550</v>
      </c>
      <c r="G621" s="14" t="s">
        <v>12</v>
      </c>
      <c r="H621" s="14" t="s">
        <v>13</v>
      </c>
      <c r="I621" s="14" t="s">
        <v>14</v>
      </c>
      <c r="J621" s="14">
        <v>45</v>
      </c>
      <c r="K621" s="194">
        <v>4500</v>
      </c>
      <c r="L621" s="14">
        <v>10</v>
      </c>
      <c r="M621" s="14">
        <v>450</v>
      </c>
      <c r="N621" s="14">
        <v>10</v>
      </c>
      <c r="O621" s="14">
        <v>450</v>
      </c>
      <c r="P621" s="14">
        <v>10</v>
      </c>
      <c r="Q621" s="14">
        <v>450</v>
      </c>
      <c r="R621" s="14">
        <v>10</v>
      </c>
      <c r="S621" s="14">
        <v>450</v>
      </c>
      <c r="T621" s="14">
        <v>10</v>
      </c>
      <c r="U621" s="14">
        <v>450</v>
      </c>
      <c r="V621" s="14">
        <v>10</v>
      </c>
      <c r="W621" s="14">
        <v>450</v>
      </c>
      <c r="X621" s="14">
        <v>0</v>
      </c>
      <c r="Y621" s="14">
        <v>0</v>
      </c>
      <c r="Z621" s="14">
        <v>0</v>
      </c>
      <c r="AA621" s="14">
        <v>0</v>
      </c>
      <c r="AB621" s="14">
        <v>10</v>
      </c>
      <c r="AC621" s="14">
        <v>450</v>
      </c>
      <c r="AD621" s="14">
        <v>10</v>
      </c>
      <c r="AE621" s="14">
        <v>450</v>
      </c>
      <c r="AF621" s="14">
        <v>10</v>
      </c>
      <c r="AG621" s="14">
        <v>450</v>
      </c>
      <c r="AH621" s="14">
        <v>10</v>
      </c>
      <c r="AI621" s="14">
        <v>450</v>
      </c>
    </row>
    <row r="622" spans="1:35" s="195" customFormat="1" ht="123.75">
      <c r="A622" s="173"/>
      <c r="B622" s="1395">
        <v>140.35999999999999</v>
      </c>
      <c r="C622" s="268" t="s">
        <v>595</v>
      </c>
      <c r="D622" s="9"/>
      <c r="E622" s="240">
        <v>0</v>
      </c>
      <c r="F622" s="9" t="s">
        <v>550</v>
      </c>
      <c r="G622" s="14" t="s">
        <v>12</v>
      </c>
      <c r="H622" s="14" t="s">
        <v>13</v>
      </c>
      <c r="I622" s="14" t="s">
        <v>14</v>
      </c>
      <c r="J622" s="14">
        <v>152</v>
      </c>
      <c r="K622" s="194">
        <v>0</v>
      </c>
      <c r="L622" s="14">
        <v>0</v>
      </c>
      <c r="M622" s="14">
        <v>0</v>
      </c>
      <c r="N622" s="14">
        <v>0</v>
      </c>
      <c r="O622" s="14">
        <v>0</v>
      </c>
      <c r="P622" s="14">
        <v>0</v>
      </c>
      <c r="Q622" s="14">
        <v>0</v>
      </c>
      <c r="R622" s="14">
        <v>0</v>
      </c>
      <c r="S622" s="14">
        <v>0</v>
      </c>
      <c r="T622" s="14">
        <v>0</v>
      </c>
      <c r="U622" s="14">
        <v>0</v>
      </c>
      <c r="V622" s="14">
        <v>0</v>
      </c>
      <c r="W622" s="14">
        <v>0</v>
      </c>
      <c r="X622" s="14">
        <v>0</v>
      </c>
      <c r="Y622" s="14">
        <v>0</v>
      </c>
      <c r="Z622" s="14">
        <v>0</v>
      </c>
      <c r="AA622" s="14">
        <v>0</v>
      </c>
      <c r="AB622" s="14">
        <v>0</v>
      </c>
      <c r="AC622" s="14">
        <v>0</v>
      </c>
      <c r="AD622" s="14">
        <v>0</v>
      </c>
      <c r="AE622" s="14">
        <v>0</v>
      </c>
      <c r="AF622" s="14">
        <v>0</v>
      </c>
      <c r="AG622" s="14">
        <v>0</v>
      </c>
      <c r="AH622" s="14">
        <v>0</v>
      </c>
      <c r="AI622" s="14">
        <v>0</v>
      </c>
    </row>
    <row r="623" spans="1:35" s="195" customFormat="1" ht="123.75">
      <c r="A623" s="173"/>
      <c r="B623" s="1395">
        <v>245.63</v>
      </c>
      <c r="C623" s="268" t="s">
        <v>596</v>
      </c>
      <c r="D623" s="9"/>
      <c r="E623" s="240">
        <v>0</v>
      </c>
      <c r="F623" s="9" t="s">
        <v>550</v>
      </c>
      <c r="G623" s="14" t="s">
        <v>12</v>
      </c>
      <c r="H623" s="14" t="s">
        <v>13</v>
      </c>
      <c r="I623" s="14" t="s">
        <v>14</v>
      </c>
      <c r="J623" s="14">
        <v>266</v>
      </c>
      <c r="K623" s="194">
        <v>0</v>
      </c>
      <c r="L623" s="14">
        <v>0</v>
      </c>
      <c r="M623" s="14">
        <v>0</v>
      </c>
      <c r="N623" s="14">
        <v>0</v>
      </c>
      <c r="O623" s="14">
        <v>0</v>
      </c>
      <c r="P623" s="14">
        <v>0</v>
      </c>
      <c r="Q623" s="14">
        <v>0</v>
      </c>
      <c r="R623" s="14">
        <v>0</v>
      </c>
      <c r="S623" s="14">
        <v>0</v>
      </c>
      <c r="T623" s="14">
        <v>0</v>
      </c>
      <c r="U623" s="14">
        <v>0</v>
      </c>
      <c r="V623" s="14">
        <v>0</v>
      </c>
      <c r="W623" s="14">
        <v>0</v>
      </c>
      <c r="X623" s="14">
        <v>0</v>
      </c>
      <c r="Y623" s="14">
        <v>0</v>
      </c>
      <c r="Z623" s="14">
        <v>0</v>
      </c>
      <c r="AA623" s="14">
        <v>0</v>
      </c>
      <c r="AB623" s="14">
        <v>0</v>
      </c>
      <c r="AC623" s="14">
        <v>0</v>
      </c>
      <c r="AD623" s="14">
        <v>0</v>
      </c>
      <c r="AE623" s="14">
        <v>0</v>
      </c>
      <c r="AF623" s="14">
        <v>0</v>
      </c>
      <c r="AG623" s="14">
        <v>0</v>
      </c>
      <c r="AH623" s="14">
        <v>0</v>
      </c>
      <c r="AI623" s="14">
        <v>0</v>
      </c>
    </row>
    <row r="624" spans="1:35" s="195" customFormat="1" ht="123.75">
      <c r="A624" s="173"/>
      <c r="B624" s="1395">
        <v>261.86199999999997</v>
      </c>
      <c r="C624" s="1305" t="s">
        <v>597</v>
      </c>
      <c r="D624" s="9"/>
      <c r="E624" s="240">
        <v>1</v>
      </c>
      <c r="F624" s="9" t="s">
        <v>550</v>
      </c>
      <c r="G624" s="14" t="s">
        <v>12</v>
      </c>
      <c r="H624" s="14" t="s">
        <v>13</v>
      </c>
      <c r="I624" s="14" t="s">
        <v>14</v>
      </c>
      <c r="J624" s="14">
        <v>283</v>
      </c>
      <c r="K624" s="194">
        <v>283</v>
      </c>
      <c r="L624" s="14">
        <v>0</v>
      </c>
      <c r="M624" s="14">
        <v>0</v>
      </c>
      <c r="N624" s="14">
        <v>0</v>
      </c>
      <c r="O624" s="14">
        <v>0</v>
      </c>
      <c r="P624" s="14">
        <v>0</v>
      </c>
      <c r="Q624" s="14">
        <v>0</v>
      </c>
      <c r="R624" s="14">
        <v>0</v>
      </c>
      <c r="S624" s="14">
        <v>0</v>
      </c>
      <c r="T624" s="14">
        <v>1</v>
      </c>
      <c r="U624" s="14">
        <v>283</v>
      </c>
      <c r="V624" s="14">
        <v>0</v>
      </c>
      <c r="W624" s="14">
        <v>0</v>
      </c>
      <c r="X624" s="14">
        <v>0</v>
      </c>
      <c r="Y624" s="14">
        <v>0</v>
      </c>
      <c r="Z624" s="14">
        <v>0</v>
      </c>
      <c r="AA624" s="14">
        <v>0</v>
      </c>
      <c r="AB624" s="14">
        <v>0</v>
      </c>
      <c r="AC624" s="14">
        <v>0</v>
      </c>
      <c r="AD624" s="14">
        <v>0</v>
      </c>
      <c r="AE624" s="14">
        <v>0</v>
      </c>
      <c r="AF624" s="14">
        <v>0</v>
      </c>
      <c r="AG624" s="14">
        <v>0</v>
      </c>
      <c r="AH624" s="14">
        <v>0</v>
      </c>
      <c r="AI624" s="14">
        <v>0</v>
      </c>
    </row>
    <row r="625" spans="1:35" s="195" customFormat="1" ht="123.75">
      <c r="A625" s="173"/>
      <c r="B625" s="1395">
        <v>48.396351351351349</v>
      </c>
      <c r="C625" s="1305" t="s">
        <v>598</v>
      </c>
      <c r="D625" s="9"/>
      <c r="E625" s="240">
        <v>0</v>
      </c>
      <c r="F625" s="9" t="s">
        <v>550</v>
      </c>
      <c r="G625" s="14" t="s">
        <v>12</v>
      </c>
      <c r="H625" s="14" t="s">
        <v>13</v>
      </c>
      <c r="I625" s="14" t="s">
        <v>14</v>
      </c>
      <c r="J625" s="14">
        <v>53</v>
      </c>
      <c r="K625" s="194">
        <v>0</v>
      </c>
      <c r="L625" s="14">
        <v>0</v>
      </c>
      <c r="M625" s="14">
        <v>0</v>
      </c>
      <c r="N625" s="14">
        <v>0</v>
      </c>
      <c r="O625" s="14">
        <v>0</v>
      </c>
      <c r="P625" s="14">
        <v>0</v>
      </c>
      <c r="Q625" s="14">
        <v>0</v>
      </c>
      <c r="R625" s="14">
        <v>0</v>
      </c>
      <c r="S625" s="14">
        <v>0</v>
      </c>
      <c r="T625" s="14">
        <v>0</v>
      </c>
      <c r="U625" s="14">
        <v>0</v>
      </c>
      <c r="V625" s="14">
        <v>0</v>
      </c>
      <c r="W625" s="14">
        <v>0</v>
      </c>
      <c r="X625" s="14">
        <v>0</v>
      </c>
      <c r="Y625" s="14">
        <v>0</v>
      </c>
      <c r="Z625" s="14">
        <v>0</v>
      </c>
      <c r="AA625" s="14">
        <v>0</v>
      </c>
      <c r="AB625" s="14">
        <v>0</v>
      </c>
      <c r="AC625" s="14">
        <v>0</v>
      </c>
      <c r="AD625" s="14">
        <v>0</v>
      </c>
      <c r="AE625" s="14">
        <v>0</v>
      </c>
      <c r="AF625" s="14">
        <v>0</v>
      </c>
      <c r="AG625" s="14">
        <v>0</v>
      </c>
      <c r="AH625" s="14">
        <v>0</v>
      </c>
      <c r="AI625" s="14">
        <v>0</v>
      </c>
    </row>
    <row r="626" spans="1:35" s="195" customFormat="1" ht="123.75">
      <c r="A626" s="173"/>
      <c r="B626" s="1395">
        <v>94.968461538461526</v>
      </c>
      <c r="C626" s="1305" t="s">
        <v>599</v>
      </c>
      <c r="D626" s="9"/>
      <c r="E626" s="240">
        <v>0</v>
      </c>
      <c r="F626" s="9" t="s">
        <v>586</v>
      </c>
      <c r="G626" s="14" t="s">
        <v>12</v>
      </c>
      <c r="H626" s="14" t="s">
        <v>13</v>
      </c>
      <c r="I626" s="14" t="s">
        <v>14</v>
      </c>
      <c r="J626" s="14">
        <v>103</v>
      </c>
      <c r="K626" s="194">
        <v>0</v>
      </c>
      <c r="L626" s="14">
        <v>0</v>
      </c>
      <c r="M626" s="14">
        <v>0</v>
      </c>
      <c r="N626" s="14">
        <v>0</v>
      </c>
      <c r="O626" s="14">
        <v>0</v>
      </c>
      <c r="P626" s="14">
        <v>0</v>
      </c>
      <c r="Q626" s="14">
        <v>0</v>
      </c>
      <c r="R626" s="14">
        <v>0</v>
      </c>
      <c r="S626" s="14">
        <v>0</v>
      </c>
      <c r="T626" s="14">
        <v>0</v>
      </c>
      <c r="U626" s="14">
        <v>0</v>
      </c>
      <c r="V626" s="14">
        <v>0</v>
      </c>
      <c r="W626" s="14">
        <v>0</v>
      </c>
      <c r="X626" s="14">
        <v>0</v>
      </c>
      <c r="Y626" s="14">
        <v>0</v>
      </c>
      <c r="Z626" s="14">
        <v>0</v>
      </c>
      <c r="AA626" s="14">
        <v>0</v>
      </c>
      <c r="AB626" s="14">
        <v>0</v>
      </c>
      <c r="AC626" s="14">
        <v>0</v>
      </c>
      <c r="AD626" s="14">
        <v>0</v>
      </c>
      <c r="AE626" s="14">
        <v>0</v>
      </c>
      <c r="AF626" s="14">
        <v>0</v>
      </c>
      <c r="AG626" s="14">
        <v>0</v>
      </c>
      <c r="AH626" s="14">
        <v>0</v>
      </c>
      <c r="AI626" s="14">
        <v>0</v>
      </c>
    </row>
    <row r="627" spans="1:35" s="195" customFormat="1" ht="123.75">
      <c r="A627" s="173"/>
      <c r="B627" s="1395">
        <v>62.875</v>
      </c>
      <c r="C627" s="268" t="s">
        <v>600</v>
      </c>
      <c r="D627" s="9"/>
      <c r="E627" s="240">
        <v>5</v>
      </c>
      <c r="F627" s="9" t="s">
        <v>573</v>
      </c>
      <c r="G627" s="14" t="s">
        <v>12</v>
      </c>
      <c r="H627" s="14" t="s">
        <v>13</v>
      </c>
      <c r="I627" s="14" t="s">
        <v>14</v>
      </c>
      <c r="J627" s="14">
        <v>68</v>
      </c>
      <c r="K627" s="194">
        <v>340</v>
      </c>
      <c r="L627" s="14">
        <v>0.5</v>
      </c>
      <c r="M627" s="14">
        <v>34</v>
      </c>
      <c r="N627" s="14">
        <v>0.5</v>
      </c>
      <c r="O627" s="14">
        <v>34</v>
      </c>
      <c r="P627" s="14">
        <v>0.5</v>
      </c>
      <c r="Q627" s="14">
        <v>34</v>
      </c>
      <c r="R627" s="14">
        <v>0.5</v>
      </c>
      <c r="S627" s="14">
        <v>34</v>
      </c>
      <c r="T627" s="14">
        <v>0</v>
      </c>
      <c r="U627" s="14">
        <v>0</v>
      </c>
      <c r="V627" s="14">
        <v>0.5</v>
      </c>
      <c r="W627" s="14">
        <v>34</v>
      </c>
      <c r="X627" s="14">
        <v>0</v>
      </c>
      <c r="Y627" s="14">
        <v>0</v>
      </c>
      <c r="Z627" s="14">
        <v>0.5</v>
      </c>
      <c r="AA627" s="14">
        <v>34</v>
      </c>
      <c r="AB627" s="14">
        <v>0.5</v>
      </c>
      <c r="AC627" s="14">
        <v>34</v>
      </c>
      <c r="AD627" s="14">
        <v>0.5</v>
      </c>
      <c r="AE627" s="14">
        <v>34</v>
      </c>
      <c r="AF627" s="14">
        <v>0.5</v>
      </c>
      <c r="AG627" s="14">
        <v>34</v>
      </c>
      <c r="AH627" s="14">
        <v>0.5</v>
      </c>
      <c r="AI627" s="14">
        <v>34</v>
      </c>
    </row>
    <row r="628" spans="1:35" s="195" customFormat="1" ht="123.75">
      <c r="A628" s="173"/>
      <c r="B628" s="1395">
        <v>150.89052631578949</v>
      </c>
      <c r="C628" s="268" t="s">
        <v>601</v>
      </c>
      <c r="D628" s="9"/>
      <c r="E628" s="240">
        <v>0</v>
      </c>
      <c r="F628" s="9" t="s">
        <v>11</v>
      </c>
      <c r="G628" s="14" t="s">
        <v>12</v>
      </c>
      <c r="H628" s="14" t="s">
        <v>13</v>
      </c>
      <c r="I628" s="14" t="s">
        <v>14</v>
      </c>
      <c r="J628" s="14">
        <v>163</v>
      </c>
      <c r="K628" s="194">
        <v>0</v>
      </c>
      <c r="L628" s="14">
        <v>0</v>
      </c>
      <c r="M628" s="14">
        <v>0</v>
      </c>
      <c r="N628" s="14">
        <v>0</v>
      </c>
      <c r="O628" s="14">
        <v>0</v>
      </c>
      <c r="P628" s="14">
        <v>0</v>
      </c>
      <c r="Q628" s="14">
        <v>0</v>
      </c>
      <c r="R628" s="14">
        <v>0</v>
      </c>
      <c r="S628" s="14">
        <v>0</v>
      </c>
      <c r="T628" s="14">
        <v>0</v>
      </c>
      <c r="U628" s="14">
        <v>0</v>
      </c>
      <c r="V628" s="14">
        <v>0</v>
      </c>
      <c r="W628" s="14">
        <v>0</v>
      </c>
      <c r="X628" s="14">
        <v>0</v>
      </c>
      <c r="Y628" s="14">
        <v>0</v>
      </c>
      <c r="Z628" s="14">
        <v>0</v>
      </c>
      <c r="AA628" s="14">
        <v>0</v>
      </c>
      <c r="AB628" s="14">
        <v>0</v>
      </c>
      <c r="AC628" s="14">
        <v>0</v>
      </c>
      <c r="AD628" s="14">
        <v>0</v>
      </c>
      <c r="AE628" s="14">
        <v>0</v>
      </c>
      <c r="AF628" s="14">
        <v>0</v>
      </c>
      <c r="AG628" s="14">
        <v>0</v>
      </c>
      <c r="AH628" s="14">
        <v>0</v>
      </c>
      <c r="AI628" s="14">
        <v>0</v>
      </c>
    </row>
    <row r="629" spans="1:35" s="195" customFormat="1" ht="123.75">
      <c r="A629" s="173"/>
      <c r="B629" s="1395">
        <v>59.987619047619049</v>
      </c>
      <c r="C629" s="268" t="s">
        <v>602</v>
      </c>
      <c r="D629" s="9"/>
      <c r="E629" s="240">
        <v>100</v>
      </c>
      <c r="F629" s="9" t="s">
        <v>550</v>
      </c>
      <c r="G629" s="14" t="s">
        <v>12</v>
      </c>
      <c r="H629" s="14" t="s">
        <v>13</v>
      </c>
      <c r="I629" s="14" t="s">
        <v>14</v>
      </c>
      <c r="J629" s="14">
        <v>65</v>
      </c>
      <c r="K629" s="194">
        <v>6500</v>
      </c>
      <c r="L629" s="14">
        <v>10</v>
      </c>
      <c r="M629" s="14">
        <v>650</v>
      </c>
      <c r="N629" s="14">
        <v>10</v>
      </c>
      <c r="O629" s="14">
        <v>650</v>
      </c>
      <c r="P629" s="14">
        <v>10</v>
      </c>
      <c r="Q629" s="14">
        <v>650</v>
      </c>
      <c r="R629" s="14">
        <v>10</v>
      </c>
      <c r="S629" s="14">
        <v>650</v>
      </c>
      <c r="T629" s="14">
        <v>10</v>
      </c>
      <c r="U629" s="14">
        <v>650</v>
      </c>
      <c r="V629" s="14">
        <v>10</v>
      </c>
      <c r="W629" s="14">
        <v>650</v>
      </c>
      <c r="X629" s="14">
        <v>0</v>
      </c>
      <c r="Y629" s="14">
        <v>0</v>
      </c>
      <c r="Z629" s="14">
        <v>0</v>
      </c>
      <c r="AA629" s="14">
        <v>0</v>
      </c>
      <c r="AB629" s="14">
        <v>10</v>
      </c>
      <c r="AC629" s="14">
        <v>650</v>
      </c>
      <c r="AD629" s="14">
        <v>10</v>
      </c>
      <c r="AE629" s="14">
        <v>650</v>
      </c>
      <c r="AF629" s="14">
        <v>10</v>
      </c>
      <c r="AG629" s="14">
        <v>650</v>
      </c>
      <c r="AH629" s="14">
        <v>10</v>
      </c>
      <c r="AI629" s="14">
        <v>650</v>
      </c>
    </row>
    <row r="630" spans="1:35" s="195" customFormat="1" ht="123.75">
      <c r="A630" s="173"/>
      <c r="B630" s="1395">
        <v>184.67500000000001</v>
      </c>
      <c r="C630" s="268" t="s">
        <v>603</v>
      </c>
      <c r="D630" s="11"/>
      <c r="E630" s="240">
        <v>0</v>
      </c>
      <c r="F630" s="9" t="s">
        <v>550</v>
      </c>
      <c r="G630" s="14" t="s">
        <v>12</v>
      </c>
      <c r="H630" s="14" t="s">
        <v>13</v>
      </c>
      <c r="I630" s="14" t="s">
        <v>14</v>
      </c>
      <c r="J630" s="14">
        <v>200</v>
      </c>
      <c r="K630" s="194">
        <v>0</v>
      </c>
      <c r="L630" s="14">
        <v>0</v>
      </c>
      <c r="M630" s="14">
        <v>0</v>
      </c>
      <c r="N630" s="14">
        <v>0</v>
      </c>
      <c r="O630" s="14">
        <v>0</v>
      </c>
      <c r="P630" s="14">
        <v>0</v>
      </c>
      <c r="Q630" s="14">
        <v>0</v>
      </c>
      <c r="R630" s="14">
        <v>0</v>
      </c>
      <c r="S630" s="14">
        <v>0</v>
      </c>
      <c r="T630" s="14">
        <v>0</v>
      </c>
      <c r="U630" s="14">
        <v>0</v>
      </c>
      <c r="V630" s="14">
        <v>0</v>
      </c>
      <c r="W630" s="14">
        <v>0</v>
      </c>
      <c r="X630" s="14">
        <v>0</v>
      </c>
      <c r="Y630" s="14">
        <v>0</v>
      </c>
      <c r="Z630" s="14">
        <v>0</v>
      </c>
      <c r="AA630" s="14">
        <v>0</v>
      </c>
      <c r="AB630" s="14">
        <v>0</v>
      </c>
      <c r="AC630" s="14">
        <v>0</v>
      </c>
      <c r="AD630" s="14">
        <v>0</v>
      </c>
      <c r="AE630" s="14">
        <v>0</v>
      </c>
      <c r="AF630" s="14">
        <v>0</v>
      </c>
      <c r="AG630" s="14">
        <v>0</v>
      </c>
      <c r="AH630" s="14">
        <v>0</v>
      </c>
      <c r="AI630" s="14">
        <v>0</v>
      </c>
    </row>
    <row r="631" spans="1:35" s="195" customFormat="1" ht="123.75">
      <c r="A631" s="173"/>
      <c r="B631" s="1395">
        <v>67.009365079365068</v>
      </c>
      <c r="C631" s="1305" t="s">
        <v>604</v>
      </c>
      <c r="D631" s="11"/>
      <c r="E631" s="240">
        <v>20</v>
      </c>
      <c r="F631" s="9" t="s">
        <v>550</v>
      </c>
      <c r="G631" s="14" t="s">
        <v>12</v>
      </c>
      <c r="H631" s="14" t="s">
        <v>13</v>
      </c>
      <c r="I631" s="14" t="s">
        <v>14</v>
      </c>
      <c r="J631" s="14">
        <v>73</v>
      </c>
      <c r="K631" s="194">
        <v>1460</v>
      </c>
      <c r="L631" s="14">
        <v>2</v>
      </c>
      <c r="M631" s="14">
        <v>146</v>
      </c>
      <c r="N631" s="14">
        <v>2</v>
      </c>
      <c r="O631" s="14">
        <v>146</v>
      </c>
      <c r="P631" s="14">
        <v>2</v>
      </c>
      <c r="Q631" s="14">
        <v>146</v>
      </c>
      <c r="R631" s="14">
        <v>2</v>
      </c>
      <c r="S631" s="14">
        <v>146</v>
      </c>
      <c r="T631" s="14">
        <v>2</v>
      </c>
      <c r="U631" s="14">
        <v>146</v>
      </c>
      <c r="V631" s="14">
        <v>2</v>
      </c>
      <c r="W631" s="14">
        <v>146</v>
      </c>
      <c r="X631" s="14">
        <v>0</v>
      </c>
      <c r="Y631" s="14">
        <v>0</v>
      </c>
      <c r="Z631" s="14">
        <v>0</v>
      </c>
      <c r="AA631" s="14">
        <v>0</v>
      </c>
      <c r="AB631" s="14">
        <v>2</v>
      </c>
      <c r="AC631" s="14">
        <v>146</v>
      </c>
      <c r="AD631" s="14">
        <v>2</v>
      </c>
      <c r="AE631" s="14">
        <v>146</v>
      </c>
      <c r="AF631" s="14">
        <v>2</v>
      </c>
      <c r="AG631" s="14">
        <v>146</v>
      </c>
      <c r="AH631" s="14">
        <v>2</v>
      </c>
      <c r="AI631" s="14">
        <v>146</v>
      </c>
    </row>
    <row r="632" spans="1:35" s="195" customFormat="1" ht="123.75">
      <c r="A632" s="173"/>
      <c r="B632" s="1395">
        <v>10.080416666666666</v>
      </c>
      <c r="C632" s="268" t="s">
        <v>605</v>
      </c>
      <c r="D632" s="11"/>
      <c r="E632" s="240">
        <v>70</v>
      </c>
      <c r="F632" s="9" t="s">
        <v>550</v>
      </c>
      <c r="G632" s="14" t="s">
        <v>12</v>
      </c>
      <c r="H632" s="14" t="s">
        <v>13</v>
      </c>
      <c r="I632" s="14" t="s">
        <v>14</v>
      </c>
      <c r="J632" s="14">
        <v>11</v>
      </c>
      <c r="K632" s="194">
        <v>770</v>
      </c>
      <c r="L632" s="14">
        <v>0</v>
      </c>
      <c r="M632" s="14">
        <v>0</v>
      </c>
      <c r="N632" s="14">
        <v>0</v>
      </c>
      <c r="O632" s="14">
        <v>0</v>
      </c>
      <c r="P632" s="14">
        <v>0</v>
      </c>
      <c r="Q632" s="14">
        <v>0</v>
      </c>
      <c r="R632" s="14">
        <v>0</v>
      </c>
      <c r="S632" s="14">
        <v>0</v>
      </c>
      <c r="T632" s="14">
        <v>0</v>
      </c>
      <c r="U632" s="14">
        <v>0</v>
      </c>
      <c r="V632" s="14">
        <v>0</v>
      </c>
      <c r="W632" s="14">
        <v>0</v>
      </c>
      <c r="X632" s="14">
        <v>0</v>
      </c>
      <c r="Y632" s="14">
        <v>0</v>
      </c>
      <c r="Z632" s="14">
        <v>0</v>
      </c>
      <c r="AA632" s="14">
        <v>0</v>
      </c>
      <c r="AB632" s="14">
        <v>35</v>
      </c>
      <c r="AC632" s="14">
        <v>385</v>
      </c>
      <c r="AD632" s="14">
        <v>0</v>
      </c>
      <c r="AE632" s="14">
        <v>0</v>
      </c>
      <c r="AF632" s="14">
        <v>35</v>
      </c>
      <c r="AG632" s="14">
        <v>385</v>
      </c>
      <c r="AH632" s="14">
        <v>0</v>
      </c>
      <c r="AI632" s="14">
        <v>0</v>
      </c>
    </row>
    <row r="633" spans="1:35" s="195" customFormat="1" ht="123.75">
      <c r="A633" s="173"/>
      <c r="B633" s="1395">
        <v>31.900000000000002</v>
      </c>
      <c r="C633" s="268" t="s">
        <v>606</v>
      </c>
      <c r="D633" s="11"/>
      <c r="E633" s="240">
        <v>38</v>
      </c>
      <c r="F633" s="9" t="s">
        <v>573</v>
      </c>
      <c r="G633" s="14" t="s">
        <v>12</v>
      </c>
      <c r="H633" s="14" t="s">
        <v>13</v>
      </c>
      <c r="I633" s="14" t="s">
        <v>14</v>
      </c>
      <c r="J633" s="14">
        <v>35</v>
      </c>
      <c r="K633" s="194">
        <v>1330</v>
      </c>
      <c r="L633" s="14">
        <v>2</v>
      </c>
      <c r="M633" s="14">
        <v>70</v>
      </c>
      <c r="N633" s="14">
        <v>4</v>
      </c>
      <c r="O633" s="14">
        <v>140</v>
      </c>
      <c r="P633" s="14">
        <v>4</v>
      </c>
      <c r="Q633" s="14">
        <v>140</v>
      </c>
      <c r="R633" s="14">
        <v>2</v>
      </c>
      <c r="S633" s="14">
        <v>70</v>
      </c>
      <c r="T633" s="14">
        <v>4</v>
      </c>
      <c r="U633" s="14">
        <v>140</v>
      </c>
      <c r="V633" s="14">
        <v>4</v>
      </c>
      <c r="W633" s="14">
        <v>140</v>
      </c>
      <c r="X633" s="14">
        <v>2</v>
      </c>
      <c r="Y633" s="14">
        <v>70</v>
      </c>
      <c r="Z633" s="14">
        <v>2</v>
      </c>
      <c r="AA633" s="14">
        <v>70</v>
      </c>
      <c r="AB633" s="14">
        <v>4</v>
      </c>
      <c r="AC633" s="14">
        <v>140</v>
      </c>
      <c r="AD633" s="14">
        <v>4</v>
      </c>
      <c r="AE633" s="14">
        <v>140</v>
      </c>
      <c r="AF633" s="14">
        <v>4</v>
      </c>
      <c r="AG633" s="14">
        <v>140</v>
      </c>
      <c r="AH633" s="14">
        <v>2</v>
      </c>
      <c r="AI633" s="14">
        <v>70</v>
      </c>
    </row>
    <row r="634" spans="1:35" s="195" customFormat="1" ht="123.75">
      <c r="A634" s="173"/>
      <c r="B634" s="1395">
        <v>144.91714285714286</v>
      </c>
      <c r="C634" s="268" t="s">
        <v>607</v>
      </c>
      <c r="D634" s="11"/>
      <c r="E634" s="240">
        <v>35</v>
      </c>
      <c r="F634" s="9" t="s">
        <v>550</v>
      </c>
      <c r="G634" s="14" t="s">
        <v>12</v>
      </c>
      <c r="H634" s="14" t="s">
        <v>13</v>
      </c>
      <c r="I634" s="14" t="s">
        <v>14</v>
      </c>
      <c r="J634" s="14">
        <v>157</v>
      </c>
      <c r="K634" s="194">
        <v>5495</v>
      </c>
      <c r="L634" s="14">
        <v>5</v>
      </c>
      <c r="M634" s="14">
        <v>785</v>
      </c>
      <c r="N634" s="14">
        <v>5</v>
      </c>
      <c r="O634" s="14">
        <v>785</v>
      </c>
      <c r="P634" s="14">
        <v>5</v>
      </c>
      <c r="Q634" s="14">
        <v>785</v>
      </c>
      <c r="R634" s="14">
        <v>5</v>
      </c>
      <c r="S634" s="14">
        <v>785</v>
      </c>
      <c r="T634" s="14">
        <v>0</v>
      </c>
      <c r="U634" s="14">
        <v>0</v>
      </c>
      <c r="V634" s="14">
        <v>0</v>
      </c>
      <c r="W634" s="14">
        <v>0</v>
      </c>
      <c r="X634" s="14">
        <v>0</v>
      </c>
      <c r="Y634" s="14">
        <v>0</v>
      </c>
      <c r="Z634" s="14">
        <v>0</v>
      </c>
      <c r="AA634" s="14">
        <v>0</v>
      </c>
      <c r="AB634" s="14">
        <v>0</v>
      </c>
      <c r="AC634" s="14">
        <v>0</v>
      </c>
      <c r="AD634" s="14">
        <v>5</v>
      </c>
      <c r="AE634" s="14">
        <v>785</v>
      </c>
      <c r="AF634" s="14">
        <v>5</v>
      </c>
      <c r="AG634" s="14">
        <v>785</v>
      </c>
      <c r="AH634" s="14">
        <v>5</v>
      </c>
      <c r="AI634" s="14">
        <v>785</v>
      </c>
    </row>
    <row r="635" spans="1:35" s="195" customFormat="1" ht="123.75">
      <c r="A635" s="173"/>
      <c r="B635" s="1395">
        <v>1032.8969014084505</v>
      </c>
      <c r="C635" s="1305" t="s">
        <v>608</v>
      </c>
      <c r="D635" s="11"/>
      <c r="E635" s="240">
        <v>225</v>
      </c>
      <c r="F635" s="9" t="s">
        <v>550</v>
      </c>
      <c r="G635" s="14" t="s">
        <v>12</v>
      </c>
      <c r="H635" s="14" t="s">
        <v>13</v>
      </c>
      <c r="I635" s="14" t="s">
        <v>14</v>
      </c>
      <c r="J635" s="14">
        <v>1116</v>
      </c>
      <c r="K635" s="194">
        <v>251100</v>
      </c>
      <c r="L635" s="14">
        <v>25</v>
      </c>
      <c r="M635" s="14">
        <v>27900</v>
      </c>
      <c r="N635" s="14">
        <v>25</v>
      </c>
      <c r="O635" s="14">
        <v>27900</v>
      </c>
      <c r="P635" s="14">
        <v>25</v>
      </c>
      <c r="Q635" s="14">
        <v>27900</v>
      </c>
      <c r="R635" s="14">
        <v>0</v>
      </c>
      <c r="S635" s="14">
        <v>0</v>
      </c>
      <c r="T635" s="14">
        <v>25</v>
      </c>
      <c r="U635" s="14">
        <v>27900</v>
      </c>
      <c r="V635" s="14">
        <v>25</v>
      </c>
      <c r="W635" s="14">
        <v>27900</v>
      </c>
      <c r="X635" s="14">
        <v>25</v>
      </c>
      <c r="Y635" s="14">
        <v>27900</v>
      </c>
      <c r="Z635" s="14">
        <v>0</v>
      </c>
      <c r="AA635" s="14">
        <v>0</v>
      </c>
      <c r="AB635" s="14">
        <v>25</v>
      </c>
      <c r="AC635" s="14">
        <v>27900</v>
      </c>
      <c r="AD635" s="14">
        <v>25</v>
      </c>
      <c r="AE635" s="14">
        <v>27900</v>
      </c>
      <c r="AF635" s="14">
        <v>25</v>
      </c>
      <c r="AG635" s="14">
        <v>27900</v>
      </c>
      <c r="AH635" s="14">
        <v>0</v>
      </c>
      <c r="AI635" s="14">
        <v>0</v>
      </c>
    </row>
    <row r="636" spans="1:35" s="195" customFormat="1" ht="123.75">
      <c r="A636" s="173"/>
      <c r="B636" s="1395">
        <v>76.84</v>
      </c>
      <c r="C636" s="268" t="s">
        <v>611</v>
      </c>
      <c r="D636" s="11"/>
      <c r="E636" s="240">
        <v>0</v>
      </c>
      <c r="F636" s="9" t="s">
        <v>586</v>
      </c>
      <c r="G636" s="14" t="s">
        <v>12</v>
      </c>
      <c r="H636" s="14" t="s">
        <v>13</v>
      </c>
      <c r="I636" s="14" t="s">
        <v>14</v>
      </c>
      <c r="J636" s="14">
        <v>83</v>
      </c>
      <c r="K636" s="194">
        <v>0</v>
      </c>
      <c r="L636" s="14">
        <v>0</v>
      </c>
      <c r="M636" s="14">
        <v>0</v>
      </c>
      <c r="N636" s="14">
        <v>0</v>
      </c>
      <c r="O636" s="14">
        <v>0</v>
      </c>
      <c r="P636" s="14">
        <v>0</v>
      </c>
      <c r="Q636" s="14">
        <v>0</v>
      </c>
      <c r="R636" s="14">
        <v>0</v>
      </c>
      <c r="S636" s="14">
        <v>0</v>
      </c>
      <c r="T636" s="14">
        <v>0</v>
      </c>
      <c r="U636" s="14">
        <v>0</v>
      </c>
      <c r="V636" s="14">
        <v>0</v>
      </c>
      <c r="W636" s="14">
        <v>0</v>
      </c>
      <c r="X636" s="14">
        <v>0</v>
      </c>
      <c r="Y636" s="14">
        <v>0</v>
      </c>
      <c r="Z636" s="14">
        <v>0</v>
      </c>
      <c r="AA636" s="14">
        <v>0</v>
      </c>
      <c r="AB636" s="14">
        <v>0</v>
      </c>
      <c r="AC636" s="14">
        <v>0</v>
      </c>
      <c r="AD636" s="14">
        <v>0</v>
      </c>
      <c r="AE636" s="14">
        <v>0</v>
      </c>
      <c r="AF636" s="14">
        <v>0</v>
      </c>
      <c r="AG636" s="14">
        <v>0</v>
      </c>
      <c r="AH636" s="14">
        <v>0</v>
      </c>
      <c r="AI636" s="14">
        <v>0</v>
      </c>
    </row>
    <row r="637" spans="1:35" s="195" customFormat="1" ht="123.75">
      <c r="A637" s="173"/>
      <c r="B637" s="1395">
        <v>49.749156976744182</v>
      </c>
      <c r="C637" s="268" t="s">
        <v>612</v>
      </c>
      <c r="D637" s="11"/>
      <c r="E637" s="240">
        <v>162</v>
      </c>
      <c r="F637" s="9" t="s">
        <v>550</v>
      </c>
      <c r="G637" s="14" t="s">
        <v>12</v>
      </c>
      <c r="H637" s="14" t="s">
        <v>13</v>
      </c>
      <c r="I637" s="14" t="s">
        <v>14</v>
      </c>
      <c r="J637" s="14">
        <v>54</v>
      </c>
      <c r="K637" s="194">
        <v>8748</v>
      </c>
      <c r="L637" s="14">
        <v>0</v>
      </c>
      <c r="M637" s="14">
        <v>0</v>
      </c>
      <c r="N637" s="14">
        <v>32</v>
      </c>
      <c r="O637" s="14">
        <v>1728</v>
      </c>
      <c r="P637" s="14">
        <v>0</v>
      </c>
      <c r="Q637" s="14">
        <v>0</v>
      </c>
      <c r="R637" s="14">
        <v>0</v>
      </c>
      <c r="S637" s="14">
        <v>0</v>
      </c>
      <c r="T637" s="14">
        <v>0</v>
      </c>
      <c r="U637" s="14">
        <v>0</v>
      </c>
      <c r="V637" s="14">
        <v>0</v>
      </c>
      <c r="W637" s="14">
        <v>0</v>
      </c>
      <c r="X637" s="14">
        <v>0</v>
      </c>
      <c r="Y637" s="14">
        <v>0</v>
      </c>
      <c r="Z637" s="14">
        <v>0</v>
      </c>
      <c r="AA637" s="14">
        <v>0</v>
      </c>
      <c r="AB637" s="14">
        <v>32</v>
      </c>
      <c r="AC637" s="14">
        <v>1728</v>
      </c>
      <c r="AD637" s="14">
        <v>34</v>
      </c>
      <c r="AE637" s="14">
        <v>1836</v>
      </c>
      <c r="AF637" s="14">
        <v>32</v>
      </c>
      <c r="AG637" s="14">
        <v>1728</v>
      </c>
      <c r="AH637" s="14">
        <v>32</v>
      </c>
      <c r="AI637" s="14">
        <v>1728</v>
      </c>
    </row>
    <row r="638" spans="1:35" s="195" customFormat="1" ht="123.75">
      <c r="A638" s="173"/>
      <c r="B638" s="1395">
        <v>303.55368421052634</v>
      </c>
      <c r="C638" s="268" t="s">
        <v>613</v>
      </c>
      <c r="D638" s="11"/>
      <c r="E638" s="240">
        <v>0</v>
      </c>
      <c r="F638" s="31" t="s">
        <v>550</v>
      </c>
      <c r="G638" s="14" t="s">
        <v>12</v>
      </c>
      <c r="H638" s="14" t="s">
        <v>13</v>
      </c>
      <c r="I638" s="14" t="s">
        <v>14</v>
      </c>
      <c r="J638" s="14">
        <v>328</v>
      </c>
      <c r="K638" s="194">
        <v>0</v>
      </c>
      <c r="L638" s="14">
        <v>0</v>
      </c>
      <c r="M638" s="14">
        <v>0</v>
      </c>
      <c r="N638" s="14">
        <v>0</v>
      </c>
      <c r="O638" s="14">
        <v>0</v>
      </c>
      <c r="P638" s="14">
        <v>0</v>
      </c>
      <c r="Q638" s="14">
        <v>0</v>
      </c>
      <c r="R638" s="14">
        <v>0</v>
      </c>
      <c r="S638" s="14">
        <v>0</v>
      </c>
      <c r="T638" s="14">
        <v>0</v>
      </c>
      <c r="U638" s="14">
        <v>0</v>
      </c>
      <c r="V638" s="14">
        <v>0</v>
      </c>
      <c r="W638" s="14">
        <v>0</v>
      </c>
      <c r="X638" s="14">
        <v>0</v>
      </c>
      <c r="Y638" s="14">
        <v>0</v>
      </c>
      <c r="Z638" s="14">
        <v>0</v>
      </c>
      <c r="AA638" s="14">
        <v>0</v>
      </c>
      <c r="AB638" s="14">
        <v>0</v>
      </c>
      <c r="AC638" s="14">
        <v>0</v>
      </c>
      <c r="AD638" s="14">
        <v>0</v>
      </c>
      <c r="AE638" s="14">
        <v>0</v>
      </c>
      <c r="AF638" s="14">
        <v>0</v>
      </c>
      <c r="AG638" s="14">
        <v>0</v>
      </c>
      <c r="AH638" s="14">
        <v>0</v>
      </c>
      <c r="AI638" s="14">
        <v>0</v>
      </c>
    </row>
    <row r="639" spans="1:35" s="195" customFormat="1" ht="123.75">
      <c r="A639" s="173"/>
      <c r="B639" s="1395">
        <v>36.948333333333331</v>
      </c>
      <c r="C639" s="268" t="s">
        <v>614</v>
      </c>
      <c r="D639" s="11"/>
      <c r="E639" s="240">
        <v>150</v>
      </c>
      <c r="F639" s="9" t="s">
        <v>550</v>
      </c>
      <c r="G639" s="14" t="s">
        <v>12</v>
      </c>
      <c r="H639" s="14" t="s">
        <v>13</v>
      </c>
      <c r="I639" s="14" t="s">
        <v>14</v>
      </c>
      <c r="J639" s="14">
        <v>40</v>
      </c>
      <c r="K639" s="194">
        <v>6000</v>
      </c>
      <c r="L639" s="14">
        <v>50</v>
      </c>
      <c r="M639" s="14">
        <v>2000</v>
      </c>
      <c r="N639" s="14">
        <v>0</v>
      </c>
      <c r="O639" s="14">
        <v>0</v>
      </c>
      <c r="P639" s="14">
        <v>0</v>
      </c>
      <c r="Q639" s="14">
        <v>0</v>
      </c>
      <c r="R639" s="14">
        <v>0</v>
      </c>
      <c r="S639" s="14">
        <v>0</v>
      </c>
      <c r="T639" s="14">
        <v>0</v>
      </c>
      <c r="U639" s="14">
        <v>0</v>
      </c>
      <c r="V639" s="14">
        <v>0</v>
      </c>
      <c r="W639" s="14">
        <v>0</v>
      </c>
      <c r="X639" s="14">
        <v>0</v>
      </c>
      <c r="Y639" s="14">
        <v>0</v>
      </c>
      <c r="Z639" s="14">
        <v>0</v>
      </c>
      <c r="AA639" s="14">
        <v>0</v>
      </c>
      <c r="AB639" s="14">
        <v>0</v>
      </c>
      <c r="AC639" s="14">
        <v>0</v>
      </c>
      <c r="AD639" s="14">
        <v>50</v>
      </c>
      <c r="AE639" s="14">
        <v>2000</v>
      </c>
      <c r="AF639" s="14">
        <v>50</v>
      </c>
      <c r="AG639" s="14">
        <v>2000</v>
      </c>
      <c r="AH639" s="14">
        <v>0</v>
      </c>
      <c r="AI639" s="14">
        <v>0</v>
      </c>
    </row>
    <row r="640" spans="1:35" s="195" customFormat="1" ht="123.75">
      <c r="A640" s="173"/>
      <c r="B640" s="1395">
        <v>48.354861730597683</v>
      </c>
      <c r="C640" s="268" t="s">
        <v>615</v>
      </c>
      <c r="D640" s="11"/>
      <c r="E640" s="240">
        <v>645</v>
      </c>
      <c r="F640" s="31" t="s">
        <v>550</v>
      </c>
      <c r="G640" s="14" t="s">
        <v>12</v>
      </c>
      <c r="H640" s="14" t="s">
        <v>13</v>
      </c>
      <c r="I640" s="14" t="s">
        <v>14</v>
      </c>
      <c r="J640" s="14">
        <v>53</v>
      </c>
      <c r="K640" s="194">
        <v>34185</v>
      </c>
      <c r="L640" s="14">
        <v>53</v>
      </c>
      <c r="M640" s="14">
        <v>2809</v>
      </c>
      <c r="N640" s="14">
        <v>54</v>
      </c>
      <c r="O640" s="14">
        <v>2862</v>
      </c>
      <c r="P640" s="14">
        <v>55</v>
      </c>
      <c r="Q640" s="14">
        <v>2915</v>
      </c>
      <c r="R640" s="14">
        <v>53</v>
      </c>
      <c r="S640" s="14">
        <v>2809</v>
      </c>
      <c r="T640" s="14">
        <v>54</v>
      </c>
      <c r="U640" s="14">
        <v>2862</v>
      </c>
      <c r="V640" s="14">
        <v>55</v>
      </c>
      <c r="W640" s="14">
        <v>2915</v>
      </c>
      <c r="X640" s="14">
        <v>53</v>
      </c>
      <c r="Y640" s="14">
        <v>2809</v>
      </c>
      <c r="Z640" s="14">
        <v>53</v>
      </c>
      <c r="AA640" s="14">
        <v>2809</v>
      </c>
      <c r="AB640" s="14">
        <v>54</v>
      </c>
      <c r="AC640" s="14">
        <v>2862</v>
      </c>
      <c r="AD640" s="14">
        <v>54</v>
      </c>
      <c r="AE640" s="14">
        <v>2862</v>
      </c>
      <c r="AF640" s="14">
        <v>54</v>
      </c>
      <c r="AG640" s="14">
        <v>2862</v>
      </c>
      <c r="AH640" s="14">
        <v>53</v>
      </c>
      <c r="AI640" s="14">
        <v>2809</v>
      </c>
    </row>
    <row r="641" spans="1:35" s="195" customFormat="1" ht="123.75">
      <c r="A641" s="173"/>
      <c r="B641" s="1395">
        <v>165.06</v>
      </c>
      <c r="C641" s="268" t="s">
        <v>616</v>
      </c>
      <c r="D641" s="11"/>
      <c r="E641" s="240">
        <v>2</v>
      </c>
      <c r="F641" s="9" t="s">
        <v>550</v>
      </c>
      <c r="G641" s="14" t="s">
        <v>12</v>
      </c>
      <c r="H641" s="14" t="s">
        <v>13</v>
      </c>
      <c r="I641" s="14" t="s">
        <v>14</v>
      </c>
      <c r="J641" s="14">
        <v>179</v>
      </c>
      <c r="K641" s="194">
        <v>358</v>
      </c>
      <c r="L641" s="14">
        <v>0</v>
      </c>
      <c r="M641" s="14">
        <v>0</v>
      </c>
      <c r="N641" s="14">
        <v>1</v>
      </c>
      <c r="O641" s="14">
        <v>179</v>
      </c>
      <c r="P641" s="14">
        <v>0</v>
      </c>
      <c r="Q641" s="14">
        <v>0</v>
      </c>
      <c r="R641" s="14">
        <v>0</v>
      </c>
      <c r="S641" s="14">
        <v>0</v>
      </c>
      <c r="T641" s="14">
        <v>0</v>
      </c>
      <c r="U641" s="14">
        <v>0</v>
      </c>
      <c r="V641" s="14">
        <v>0</v>
      </c>
      <c r="W641" s="14">
        <v>0</v>
      </c>
      <c r="X641" s="14">
        <v>0</v>
      </c>
      <c r="Y641" s="14">
        <v>0</v>
      </c>
      <c r="Z641" s="14">
        <v>0</v>
      </c>
      <c r="AA641" s="14">
        <v>0</v>
      </c>
      <c r="AB641" s="14">
        <v>0</v>
      </c>
      <c r="AC641" s="14">
        <v>0</v>
      </c>
      <c r="AD641" s="14">
        <v>1</v>
      </c>
      <c r="AE641" s="14">
        <v>179</v>
      </c>
      <c r="AF641" s="14">
        <v>0</v>
      </c>
      <c r="AG641" s="14">
        <v>0</v>
      </c>
      <c r="AH641" s="14">
        <v>0</v>
      </c>
      <c r="AI641" s="14">
        <v>0</v>
      </c>
    </row>
    <row r="642" spans="1:35" s="195" customFormat="1" ht="123.75">
      <c r="A642" s="173"/>
      <c r="B642" s="1395">
        <v>42.176298932384341</v>
      </c>
      <c r="C642" s="1305" t="s">
        <v>617</v>
      </c>
      <c r="D642" s="11"/>
      <c r="E642" s="240">
        <v>40</v>
      </c>
      <c r="F642" s="9" t="s">
        <v>11</v>
      </c>
      <c r="G642" s="14" t="s">
        <v>12</v>
      </c>
      <c r="H642" s="14" t="s">
        <v>13</v>
      </c>
      <c r="I642" s="14" t="s">
        <v>14</v>
      </c>
      <c r="J642" s="14">
        <v>46</v>
      </c>
      <c r="K642" s="194">
        <v>1840</v>
      </c>
      <c r="L642" s="14">
        <v>0</v>
      </c>
      <c r="M642" s="14">
        <v>0</v>
      </c>
      <c r="N642" s="14">
        <v>4</v>
      </c>
      <c r="O642" s="14">
        <v>184</v>
      </c>
      <c r="P642" s="14">
        <v>4</v>
      </c>
      <c r="Q642" s="14">
        <v>184</v>
      </c>
      <c r="R642" s="14">
        <v>4</v>
      </c>
      <c r="S642" s="14">
        <v>184</v>
      </c>
      <c r="T642" s="14">
        <v>4</v>
      </c>
      <c r="U642" s="14">
        <v>184</v>
      </c>
      <c r="V642" s="14">
        <v>4</v>
      </c>
      <c r="W642" s="14">
        <v>184</v>
      </c>
      <c r="X642" s="14">
        <v>4</v>
      </c>
      <c r="Y642" s="14">
        <v>184</v>
      </c>
      <c r="Z642" s="14">
        <v>4</v>
      </c>
      <c r="AA642" s="14">
        <v>184</v>
      </c>
      <c r="AB642" s="14">
        <v>4</v>
      </c>
      <c r="AC642" s="14">
        <v>184</v>
      </c>
      <c r="AD642" s="14">
        <v>4</v>
      </c>
      <c r="AE642" s="14">
        <v>184</v>
      </c>
      <c r="AF642" s="14">
        <v>4</v>
      </c>
      <c r="AG642" s="14">
        <v>184</v>
      </c>
      <c r="AH642" s="14">
        <v>0</v>
      </c>
      <c r="AI642" s="14">
        <v>0</v>
      </c>
    </row>
    <row r="643" spans="1:35" s="195" customFormat="1" ht="123.75">
      <c r="A643" s="173"/>
      <c r="B643" s="1395">
        <v>76.355833333333337</v>
      </c>
      <c r="C643" s="1305" t="s">
        <v>618</v>
      </c>
      <c r="D643" s="11"/>
      <c r="E643" s="240">
        <v>66</v>
      </c>
      <c r="F643" s="9" t="s">
        <v>550</v>
      </c>
      <c r="G643" s="14" t="s">
        <v>12</v>
      </c>
      <c r="H643" s="14" t="s">
        <v>13</v>
      </c>
      <c r="I643" s="14" t="s">
        <v>14</v>
      </c>
      <c r="J643" s="14">
        <v>83</v>
      </c>
      <c r="K643" s="194">
        <v>5478</v>
      </c>
      <c r="L643" s="14">
        <v>5.5</v>
      </c>
      <c r="M643" s="14">
        <v>456.5</v>
      </c>
      <c r="N643" s="14">
        <v>5.5</v>
      </c>
      <c r="O643" s="14">
        <v>456.5</v>
      </c>
      <c r="P643" s="14">
        <v>5.5</v>
      </c>
      <c r="Q643" s="14">
        <v>456.5</v>
      </c>
      <c r="R643" s="14">
        <v>5.5</v>
      </c>
      <c r="S643" s="14">
        <v>456.5</v>
      </c>
      <c r="T643" s="14">
        <v>5.5</v>
      </c>
      <c r="U643" s="14">
        <v>456.5</v>
      </c>
      <c r="V643" s="14">
        <v>5.5</v>
      </c>
      <c r="W643" s="14">
        <v>456.5</v>
      </c>
      <c r="X643" s="14">
        <v>5.5</v>
      </c>
      <c r="Y643" s="14">
        <v>456.5</v>
      </c>
      <c r="Z643" s="14">
        <v>5.5</v>
      </c>
      <c r="AA643" s="14">
        <v>456.5</v>
      </c>
      <c r="AB643" s="14">
        <v>5.5</v>
      </c>
      <c r="AC643" s="14">
        <v>456.5</v>
      </c>
      <c r="AD643" s="14">
        <v>5.5</v>
      </c>
      <c r="AE643" s="14">
        <v>456.5</v>
      </c>
      <c r="AF643" s="14">
        <v>5.5</v>
      </c>
      <c r="AG643" s="14">
        <v>456.5</v>
      </c>
      <c r="AH643" s="14">
        <v>5.5</v>
      </c>
      <c r="AI643" s="14">
        <v>456.5</v>
      </c>
    </row>
    <row r="644" spans="1:35" s="195" customFormat="1" ht="123.75">
      <c r="A644" s="173"/>
      <c r="B644" s="1395">
        <v>55.835377906976738</v>
      </c>
      <c r="C644" s="1305" t="s">
        <v>619</v>
      </c>
      <c r="D644" s="11"/>
      <c r="E644" s="240">
        <v>66</v>
      </c>
      <c r="F644" s="9" t="s">
        <v>550</v>
      </c>
      <c r="G644" s="14" t="s">
        <v>12</v>
      </c>
      <c r="H644" s="14" t="s">
        <v>13</v>
      </c>
      <c r="I644" s="14" t="s">
        <v>14</v>
      </c>
      <c r="J644" s="14">
        <v>60</v>
      </c>
      <c r="K644" s="194">
        <v>3960</v>
      </c>
      <c r="L644" s="14">
        <v>5.5</v>
      </c>
      <c r="M644" s="14">
        <v>330</v>
      </c>
      <c r="N644" s="14">
        <v>5.5</v>
      </c>
      <c r="O644" s="14">
        <v>330</v>
      </c>
      <c r="P644" s="14">
        <v>5.5</v>
      </c>
      <c r="Q644" s="14">
        <v>330</v>
      </c>
      <c r="R644" s="14">
        <v>5.5</v>
      </c>
      <c r="S644" s="14">
        <v>330</v>
      </c>
      <c r="T644" s="14">
        <v>5.5</v>
      </c>
      <c r="U644" s="14">
        <v>330</v>
      </c>
      <c r="V644" s="14">
        <v>5.5</v>
      </c>
      <c r="W644" s="14">
        <v>330</v>
      </c>
      <c r="X644" s="14">
        <v>5.5</v>
      </c>
      <c r="Y644" s="14">
        <v>330</v>
      </c>
      <c r="Z644" s="14">
        <v>5.5</v>
      </c>
      <c r="AA644" s="14">
        <v>330</v>
      </c>
      <c r="AB644" s="14">
        <v>5.5</v>
      </c>
      <c r="AC644" s="14">
        <v>330</v>
      </c>
      <c r="AD644" s="14">
        <v>5.5</v>
      </c>
      <c r="AE644" s="14">
        <v>330</v>
      </c>
      <c r="AF644" s="14">
        <v>5.5</v>
      </c>
      <c r="AG644" s="14">
        <v>330</v>
      </c>
      <c r="AH644" s="14">
        <v>5.5</v>
      </c>
      <c r="AI644" s="14">
        <v>330</v>
      </c>
    </row>
    <row r="645" spans="1:35" s="195" customFormat="1" ht="123.75">
      <c r="A645" s="173"/>
      <c r="B645" s="1395"/>
      <c r="C645" s="1065" t="s">
        <v>4660</v>
      </c>
      <c r="D645" s="11"/>
      <c r="E645" s="240">
        <v>0</v>
      </c>
      <c r="F645" s="1396" t="s">
        <v>111</v>
      </c>
      <c r="G645" s="14" t="s">
        <v>12</v>
      </c>
      <c r="H645" s="14" t="s">
        <v>13</v>
      </c>
      <c r="I645" s="14" t="s">
        <v>14</v>
      </c>
      <c r="J645" s="14">
        <v>30</v>
      </c>
      <c r="K645" s="194">
        <v>0</v>
      </c>
      <c r="L645" s="14">
        <v>0</v>
      </c>
      <c r="M645" s="14">
        <v>0</v>
      </c>
      <c r="N645" s="14">
        <v>0</v>
      </c>
      <c r="O645" s="14">
        <v>0</v>
      </c>
      <c r="P645" s="14">
        <v>0</v>
      </c>
      <c r="Q645" s="14">
        <v>0</v>
      </c>
      <c r="R645" s="14">
        <v>0</v>
      </c>
      <c r="S645" s="14">
        <v>0</v>
      </c>
      <c r="T645" s="14">
        <v>0</v>
      </c>
      <c r="U645" s="14">
        <v>0</v>
      </c>
      <c r="V645" s="14">
        <v>0</v>
      </c>
      <c r="W645" s="14">
        <v>0</v>
      </c>
      <c r="X645" s="14">
        <v>0</v>
      </c>
      <c r="Y645" s="14">
        <v>0</v>
      </c>
      <c r="Z645" s="14">
        <v>0</v>
      </c>
      <c r="AA645" s="14">
        <v>0</v>
      </c>
      <c r="AB645" s="14">
        <v>0</v>
      </c>
      <c r="AC645" s="14">
        <v>0</v>
      </c>
      <c r="AD645" s="14">
        <v>0</v>
      </c>
      <c r="AE645" s="14">
        <v>0</v>
      </c>
      <c r="AF645" s="14">
        <v>0</v>
      </c>
      <c r="AG645" s="14">
        <v>0</v>
      </c>
      <c r="AH645" s="14">
        <v>0</v>
      </c>
      <c r="AI645" s="14">
        <v>0</v>
      </c>
    </row>
    <row r="646" spans="1:35" s="195" customFormat="1" ht="123.75">
      <c r="A646" s="173"/>
      <c r="B646" s="1395">
        <v>87.023194444444442</v>
      </c>
      <c r="C646" s="268" t="s">
        <v>620</v>
      </c>
      <c r="D646" s="11"/>
      <c r="E646" s="240">
        <v>0</v>
      </c>
      <c r="F646" s="9" t="s">
        <v>550</v>
      </c>
      <c r="G646" s="14" t="s">
        <v>12</v>
      </c>
      <c r="H646" s="14" t="s">
        <v>13</v>
      </c>
      <c r="I646" s="14" t="s">
        <v>14</v>
      </c>
      <c r="J646" s="14">
        <v>94</v>
      </c>
      <c r="K646" s="194">
        <v>0</v>
      </c>
      <c r="L646" s="14">
        <v>0</v>
      </c>
      <c r="M646" s="14">
        <v>0</v>
      </c>
      <c r="N646" s="14">
        <v>0</v>
      </c>
      <c r="O646" s="14">
        <v>0</v>
      </c>
      <c r="P646" s="14">
        <v>0</v>
      </c>
      <c r="Q646" s="14">
        <v>0</v>
      </c>
      <c r="R646" s="14">
        <v>0</v>
      </c>
      <c r="S646" s="14">
        <v>0</v>
      </c>
      <c r="T646" s="14">
        <v>0</v>
      </c>
      <c r="U646" s="14">
        <v>0</v>
      </c>
      <c r="V646" s="14">
        <v>0</v>
      </c>
      <c r="W646" s="14">
        <v>0</v>
      </c>
      <c r="X646" s="14">
        <v>0</v>
      </c>
      <c r="Y646" s="14">
        <v>0</v>
      </c>
      <c r="Z646" s="14">
        <v>0</v>
      </c>
      <c r="AA646" s="14">
        <v>0</v>
      </c>
      <c r="AB646" s="14">
        <v>0</v>
      </c>
      <c r="AC646" s="14">
        <v>0</v>
      </c>
      <c r="AD646" s="14">
        <v>0</v>
      </c>
      <c r="AE646" s="14">
        <v>0</v>
      </c>
      <c r="AF646" s="14">
        <v>0</v>
      </c>
      <c r="AG646" s="14">
        <v>0</v>
      </c>
      <c r="AH646" s="14">
        <v>0</v>
      </c>
      <c r="AI646" s="14">
        <v>0</v>
      </c>
    </row>
    <row r="647" spans="1:35" s="195" customFormat="1" ht="123.75">
      <c r="A647" s="173"/>
      <c r="B647" s="1395">
        <v>43.383999999999993</v>
      </c>
      <c r="C647" s="268" t="s">
        <v>621</v>
      </c>
      <c r="D647" s="11"/>
      <c r="E647" s="240">
        <v>160</v>
      </c>
      <c r="F647" s="9" t="s">
        <v>550</v>
      </c>
      <c r="G647" s="14" t="s">
        <v>12</v>
      </c>
      <c r="H647" s="14" t="s">
        <v>13</v>
      </c>
      <c r="I647" s="14" t="s">
        <v>14</v>
      </c>
      <c r="J647" s="14">
        <v>47</v>
      </c>
      <c r="K647" s="194">
        <v>7520</v>
      </c>
      <c r="L647" s="14">
        <v>32</v>
      </c>
      <c r="M647" s="14">
        <v>1504</v>
      </c>
      <c r="N647" s="14">
        <v>32</v>
      </c>
      <c r="O647" s="14">
        <v>1504</v>
      </c>
      <c r="P647" s="14">
        <v>0</v>
      </c>
      <c r="Q647" s="14">
        <v>0</v>
      </c>
      <c r="R647" s="14">
        <v>0</v>
      </c>
      <c r="S647" s="14">
        <v>0</v>
      </c>
      <c r="T647" s="14">
        <v>0</v>
      </c>
      <c r="U647" s="14">
        <v>0</v>
      </c>
      <c r="V647" s="14">
        <v>0</v>
      </c>
      <c r="W647" s="14">
        <v>0</v>
      </c>
      <c r="X647" s="14">
        <v>0</v>
      </c>
      <c r="Y647" s="14">
        <v>0</v>
      </c>
      <c r="Z647" s="14">
        <v>0</v>
      </c>
      <c r="AA647" s="14">
        <v>0</v>
      </c>
      <c r="AB647" s="14">
        <v>0</v>
      </c>
      <c r="AC647" s="14">
        <v>0</v>
      </c>
      <c r="AD647" s="14">
        <v>32</v>
      </c>
      <c r="AE647" s="14">
        <v>1504</v>
      </c>
      <c r="AF647" s="14">
        <v>32</v>
      </c>
      <c r="AG647" s="14">
        <v>1504</v>
      </c>
      <c r="AH647" s="14">
        <v>32</v>
      </c>
      <c r="AI647" s="14">
        <v>1504</v>
      </c>
    </row>
    <row r="648" spans="1:35" s="195" customFormat="1" ht="123.75">
      <c r="A648" s="173"/>
      <c r="B648" s="1395">
        <v>35.727999999999994</v>
      </c>
      <c r="C648" s="268" t="s">
        <v>622</v>
      </c>
      <c r="D648" s="11"/>
      <c r="E648" s="240">
        <v>160</v>
      </c>
      <c r="F648" s="9" t="s">
        <v>550</v>
      </c>
      <c r="G648" s="14" t="s">
        <v>12</v>
      </c>
      <c r="H648" s="14" t="s">
        <v>13</v>
      </c>
      <c r="I648" s="14" t="s">
        <v>14</v>
      </c>
      <c r="J648" s="14">
        <v>39</v>
      </c>
      <c r="K648" s="194">
        <v>6240</v>
      </c>
      <c r="L648" s="14">
        <v>0</v>
      </c>
      <c r="M648" s="14">
        <v>0</v>
      </c>
      <c r="N648" s="14">
        <v>0</v>
      </c>
      <c r="O648" s="14">
        <v>0</v>
      </c>
      <c r="P648" s="14">
        <v>32</v>
      </c>
      <c r="Q648" s="14">
        <v>1248</v>
      </c>
      <c r="R648" s="14">
        <v>32</v>
      </c>
      <c r="S648" s="14">
        <v>1248</v>
      </c>
      <c r="T648" s="14">
        <v>32</v>
      </c>
      <c r="U648" s="14">
        <v>1248</v>
      </c>
      <c r="V648" s="14">
        <v>32</v>
      </c>
      <c r="W648" s="14">
        <v>1248</v>
      </c>
      <c r="X648" s="14">
        <v>32</v>
      </c>
      <c r="Y648" s="14">
        <v>1248</v>
      </c>
      <c r="Z648" s="14">
        <v>0</v>
      </c>
      <c r="AA648" s="14">
        <v>0</v>
      </c>
      <c r="AB648" s="14">
        <v>0</v>
      </c>
      <c r="AC648" s="14">
        <v>0</v>
      </c>
      <c r="AD648" s="14">
        <v>0</v>
      </c>
      <c r="AE648" s="14">
        <v>0</v>
      </c>
      <c r="AF648" s="14">
        <v>0</v>
      </c>
      <c r="AG648" s="14">
        <v>0</v>
      </c>
      <c r="AH648" s="14">
        <v>0</v>
      </c>
      <c r="AI648" s="14">
        <v>0</v>
      </c>
    </row>
    <row r="649" spans="1:35" s="195" customFormat="1" ht="123.75">
      <c r="A649" s="173"/>
      <c r="B649" s="1395">
        <v>88.809599999999989</v>
      </c>
      <c r="C649" s="268" t="s">
        <v>623</v>
      </c>
      <c r="D649" s="11"/>
      <c r="E649" s="240">
        <v>424</v>
      </c>
      <c r="F649" s="31" t="s">
        <v>550</v>
      </c>
      <c r="G649" s="14" t="s">
        <v>12</v>
      </c>
      <c r="H649" s="14" t="s">
        <v>13</v>
      </c>
      <c r="I649" s="14" t="s">
        <v>14</v>
      </c>
      <c r="J649" s="14">
        <v>96</v>
      </c>
      <c r="K649" s="194">
        <v>40704</v>
      </c>
      <c r="L649" s="14">
        <v>35</v>
      </c>
      <c r="M649" s="14">
        <v>3360</v>
      </c>
      <c r="N649" s="14">
        <v>35</v>
      </c>
      <c r="O649" s="14">
        <v>3360</v>
      </c>
      <c r="P649" s="14">
        <v>35</v>
      </c>
      <c r="Q649" s="14">
        <v>3360</v>
      </c>
      <c r="R649" s="14">
        <v>35</v>
      </c>
      <c r="S649" s="14">
        <v>3360</v>
      </c>
      <c r="T649" s="14">
        <v>36</v>
      </c>
      <c r="U649" s="14">
        <v>3456</v>
      </c>
      <c r="V649" s="14">
        <v>36</v>
      </c>
      <c r="W649" s="14">
        <v>3456</v>
      </c>
      <c r="X649" s="14">
        <v>34</v>
      </c>
      <c r="Y649" s="14">
        <v>3264</v>
      </c>
      <c r="Z649" s="14">
        <v>34</v>
      </c>
      <c r="AA649" s="14">
        <v>3264</v>
      </c>
      <c r="AB649" s="14">
        <v>36</v>
      </c>
      <c r="AC649" s="14">
        <v>3456</v>
      </c>
      <c r="AD649" s="14">
        <v>36</v>
      </c>
      <c r="AE649" s="14">
        <v>3456</v>
      </c>
      <c r="AF649" s="14">
        <v>36</v>
      </c>
      <c r="AG649" s="14">
        <v>3456</v>
      </c>
      <c r="AH649" s="14">
        <v>36</v>
      </c>
      <c r="AI649" s="14">
        <v>3456</v>
      </c>
    </row>
    <row r="650" spans="1:35" s="195" customFormat="1" ht="123.75">
      <c r="A650" s="173"/>
      <c r="B650" s="1395">
        <v>34.451999999999998</v>
      </c>
      <c r="C650" s="268" t="s">
        <v>624</v>
      </c>
      <c r="D650" s="11"/>
      <c r="E650" s="240">
        <v>264</v>
      </c>
      <c r="F650" s="9" t="s">
        <v>550</v>
      </c>
      <c r="G650" s="14" t="s">
        <v>12</v>
      </c>
      <c r="H650" s="14" t="s">
        <v>13</v>
      </c>
      <c r="I650" s="14" t="s">
        <v>14</v>
      </c>
      <c r="J650" s="14">
        <v>38</v>
      </c>
      <c r="K650" s="194">
        <v>10032</v>
      </c>
      <c r="L650" s="14">
        <v>0</v>
      </c>
      <c r="M650" s="14">
        <v>0</v>
      </c>
      <c r="N650" s="14">
        <v>38</v>
      </c>
      <c r="O650" s="14">
        <v>1444</v>
      </c>
      <c r="P650" s="14">
        <v>38</v>
      </c>
      <c r="Q650" s="14">
        <v>1444</v>
      </c>
      <c r="R650" s="14">
        <v>38</v>
      </c>
      <c r="S650" s="14">
        <v>1444</v>
      </c>
      <c r="T650" s="14">
        <v>0</v>
      </c>
      <c r="U650" s="14">
        <v>0</v>
      </c>
      <c r="V650" s="14">
        <v>38</v>
      </c>
      <c r="W650" s="14">
        <v>1444</v>
      </c>
      <c r="X650" s="14">
        <v>37</v>
      </c>
      <c r="Y650" s="14">
        <v>1406</v>
      </c>
      <c r="Z650" s="14">
        <v>37</v>
      </c>
      <c r="AA650" s="14">
        <v>1406</v>
      </c>
      <c r="AB650" s="14">
        <v>38</v>
      </c>
      <c r="AC650" s="14">
        <v>1444</v>
      </c>
      <c r="AD650" s="14">
        <v>0</v>
      </c>
      <c r="AE650" s="14">
        <v>0</v>
      </c>
      <c r="AF650" s="14">
        <v>0</v>
      </c>
      <c r="AG650" s="14">
        <v>0</v>
      </c>
      <c r="AH650" s="14">
        <v>0</v>
      </c>
      <c r="AI650" s="14">
        <v>0</v>
      </c>
    </row>
    <row r="651" spans="1:35" s="195" customFormat="1" ht="123.75">
      <c r="A651" s="173"/>
      <c r="B651" s="1395">
        <v>27.94591032608696</v>
      </c>
      <c r="C651" s="268" t="s">
        <v>625</v>
      </c>
      <c r="D651" s="11"/>
      <c r="E651" s="240">
        <v>200</v>
      </c>
      <c r="F651" s="31" t="s">
        <v>550</v>
      </c>
      <c r="G651" s="14" t="s">
        <v>12</v>
      </c>
      <c r="H651" s="14" t="s">
        <v>13</v>
      </c>
      <c r="I651" s="14" t="s">
        <v>14</v>
      </c>
      <c r="J651" s="14">
        <v>30</v>
      </c>
      <c r="K651" s="194">
        <v>6000</v>
      </c>
      <c r="L651" s="14">
        <v>34</v>
      </c>
      <c r="M651" s="14">
        <v>1020</v>
      </c>
      <c r="N651" s="14">
        <v>34</v>
      </c>
      <c r="O651" s="14">
        <v>1020</v>
      </c>
      <c r="P651" s="14">
        <v>30</v>
      </c>
      <c r="Q651" s="14">
        <v>900</v>
      </c>
      <c r="R651" s="14">
        <v>0</v>
      </c>
      <c r="S651" s="14">
        <v>0</v>
      </c>
      <c r="T651" s="14">
        <v>0</v>
      </c>
      <c r="U651" s="14">
        <v>0</v>
      </c>
      <c r="V651" s="14">
        <v>0</v>
      </c>
      <c r="W651" s="14">
        <v>0</v>
      </c>
      <c r="X651" s="14">
        <v>0</v>
      </c>
      <c r="Y651" s="14">
        <v>0</v>
      </c>
      <c r="Z651" s="14">
        <v>0</v>
      </c>
      <c r="AA651" s="14">
        <v>0</v>
      </c>
      <c r="AB651" s="14">
        <v>0</v>
      </c>
      <c r="AC651" s="14">
        <v>0</v>
      </c>
      <c r="AD651" s="14">
        <v>34</v>
      </c>
      <c r="AE651" s="14">
        <v>1020</v>
      </c>
      <c r="AF651" s="14">
        <v>34</v>
      </c>
      <c r="AG651" s="14">
        <v>1020</v>
      </c>
      <c r="AH651" s="14">
        <v>34</v>
      </c>
      <c r="AI651" s="14">
        <v>1020</v>
      </c>
    </row>
    <row r="652" spans="1:35" s="195" customFormat="1" ht="123.75">
      <c r="A652" s="173"/>
      <c r="B652" s="1395">
        <v>42.53101639344262</v>
      </c>
      <c r="C652" s="268" t="s">
        <v>626</v>
      </c>
      <c r="D652" s="11"/>
      <c r="E652" s="240">
        <v>0</v>
      </c>
      <c r="F652" s="9" t="s">
        <v>550</v>
      </c>
      <c r="G652" s="14" t="s">
        <v>12</v>
      </c>
      <c r="H652" s="14" t="s">
        <v>13</v>
      </c>
      <c r="I652" s="14" t="s">
        <v>14</v>
      </c>
      <c r="J652" s="14">
        <v>46</v>
      </c>
      <c r="K652" s="194">
        <v>0</v>
      </c>
      <c r="L652" s="14">
        <v>0</v>
      </c>
      <c r="M652" s="14">
        <v>0</v>
      </c>
      <c r="N652" s="14">
        <v>0</v>
      </c>
      <c r="O652" s="14">
        <v>0</v>
      </c>
      <c r="P652" s="14">
        <v>0</v>
      </c>
      <c r="Q652" s="14">
        <v>0</v>
      </c>
      <c r="R652" s="14">
        <v>0</v>
      </c>
      <c r="S652" s="14">
        <v>0</v>
      </c>
      <c r="T652" s="14">
        <v>0</v>
      </c>
      <c r="U652" s="14">
        <v>0</v>
      </c>
      <c r="V652" s="14">
        <v>0</v>
      </c>
      <c r="W652" s="14">
        <v>0</v>
      </c>
      <c r="X652" s="14">
        <v>0</v>
      </c>
      <c r="Y652" s="14">
        <v>0</v>
      </c>
      <c r="Z652" s="14">
        <v>0</v>
      </c>
      <c r="AA652" s="14">
        <v>0</v>
      </c>
      <c r="AB652" s="14">
        <v>0</v>
      </c>
      <c r="AC652" s="14">
        <v>0</v>
      </c>
      <c r="AD652" s="14">
        <v>0</v>
      </c>
      <c r="AE652" s="14">
        <v>0</v>
      </c>
      <c r="AF652" s="14">
        <v>0</v>
      </c>
      <c r="AG652" s="14">
        <v>0</v>
      </c>
      <c r="AH652" s="14">
        <v>0</v>
      </c>
      <c r="AI652" s="14">
        <v>0</v>
      </c>
    </row>
    <row r="653" spans="1:35" s="195" customFormat="1" ht="123.75">
      <c r="A653" s="173"/>
      <c r="B653" s="1395">
        <v>70</v>
      </c>
      <c r="C653" s="268" t="s">
        <v>627</v>
      </c>
      <c r="D653" s="11"/>
      <c r="E653" s="240">
        <v>0</v>
      </c>
      <c r="F653" s="9" t="s">
        <v>11</v>
      </c>
      <c r="G653" s="14" t="s">
        <v>12</v>
      </c>
      <c r="H653" s="14" t="s">
        <v>13</v>
      </c>
      <c r="I653" s="14" t="s">
        <v>14</v>
      </c>
      <c r="J653" s="14">
        <v>76</v>
      </c>
      <c r="K653" s="194">
        <v>0</v>
      </c>
      <c r="L653" s="14">
        <v>0</v>
      </c>
      <c r="M653" s="14">
        <v>0</v>
      </c>
      <c r="N653" s="14">
        <v>0</v>
      </c>
      <c r="O653" s="14">
        <v>0</v>
      </c>
      <c r="P653" s="14">
        <v>0</v>
      </c>
      <c r="Q653" s="14">
        <v>0</v>
      </c>
      <c r="R653" s="14">
        <v>0</v>
      </c>
      <c r="S653" s="14">
        <v>0</v>
      </c>
      <c r="T653" s="14">
        <v>0</v>
      </c>
      <c r="U653" s="14">
        <v>0</v>
      </c>
      <c r="V653" s="14">
        <v>0</v>
      </c>
      <c r="W653" s="14">
        <v>0</v>
      </c>
      <c r="X653" s="14">
        <v>0</v>
      </c>
      <c r="Y653" s="14">
        <v>0</v>
      </c>
      <c r="Z653" s="14">
        <v>0</v>
      </c>
      <c r="AA653" s="14">
        <v>0</v>
      </c>
      <c r="AB653" s="14">
        <v>0</v>
      </c>
      <c r="AC653" s="14">
        <v>0</v>
      </c>
      <c r="AD653" s="14">
        <v>0</v>
      </c>
      <c r="AE653" s="14">
        <v>0</v>
      </c>
      <c r="AF653" s="14">
        <v>0</v>
      </c>
      <c r="AG653" s="14">
        <v>0</v>
      </c>
      <c r="AH653" s="14">
        <v>0</v>
      </c>
      <c r="AI653" s="14">
        <v>0</v>
      </c>
    </row>
    <row r="654" spans="1:35" s="195" customFormat="1" ht="123.75">
      <c r="A654" s="173"/>
      <c r="B654" s="1395"/>
      <c r="C654" s="1065" t="s">
        <v>4661</v>
      </c>
      <c r="D654" s="11"/>
      <c r="E654" s="240">
        <v>0</v>
      </c>
      <c r="F654" s="1397" t="s">
        <v>111</v>
      </c>
      <c r="G654" s="14" t="s">
        <v>12</v>
      </c>
      <c r="H654" s="14" t="s">
        <v>13</v>
      </c>
      <c r="I654" s="14" t="s">
        <v>14</v>
      </c>
      <c r="J654" s="14">
        <v>280</v>
      </c>
      <c r="K654" s="194">
        <v>0</v>
      </c>
      <c r="L654" s="14">
        <v>0</v>
      </c>
      <c r="M654" s="14">
        <v>0</v>
      </c>
      <c r="N654" s="14">
        <v>0</v>
      </c>
      <c r="O654" s="14">
        <v>0</v>
      </c>
      <c r="P654" s="14">
        <v>0</v>
      </c>
      <c r="Q654" s="14">
        <v>0</v>
      </c>
      <c r="R654" s="14">
        <v>0</v>
      </c>
      <c r="S654" s="14">
        <v>0</v>
      </c>
      <c r="T654" s="14">
        <v>0</v>
      </c>
      <c r="U654" s="14">
        <v>0</v>
      </c>
      <c r="V654" s="14">
        <v>0</v>
      </c>
      <c r="W654" s="14">
        <v>0</v>
      </c>
      <c r="X654" s="14">
        <v>0</v>
      </c>
      <c r="Y654" s="14">
        <v>0</v>
      </c>
      <c r="Z654" s="14">
        <v>0</v>
      </c>
      <c r="AA654" s="14">
        <v>0</v>
      </c>
      <c r="AB654" s="14">
        <v>0</v>
      </c>
      <c r="AC654" s="14">
        <v>0</v>
      </c>
      <c r="AD654" s="14">
        <v>0</v>
      </c>
      <c r="AE654" s="14">
        <v>0</v>
      </c>
      <c r="AF654" s="14">
        <v>0</v>
      </c>
      <c r="AG654" s="14">
        <v>0</v>
      </c>
      <c r="AH654" s="14">
        <v>0</v>
      </c>
      <c r="AI654" s="14">
        <v>0</v>
      </c>
    </row>
    <row r="655" spans="1:35" s="195" customFormat="1" ht="123.75">
      <c r="A655" s="173"/>
      <c r="B655" s="1395">
        <v>194.065</v>
      </c>
      <c r="C655" s="268" t="s">
        <v>628</v>
      </c>
      <c r="D655" s="11"/>
      <c r="E655" s="240">
        <v>1</v>
      </c>
      <c r="F655" s="31" t="s">
        <v>550</v>
      </c>
      <c r="G655" s="14" t="s">
        <v>12</v>
      </c>
      <c r="H655" s="14" t="s">
        <v>13</v>
      </c>
      <c r="I655" s="14" t="s">
        <v>14</v>
      </c>
      <c r="J655" s="14">
        <v>210</v>
      </c>
      <c r="K655" s="194">
        <v>210</v>
      </c>
      <c r="L655" s="14">
        <v>0</v>
      </c>
      <c r="M655" s="14">
        <v>0</v>
      </c>
      <c r="N655" s="14">
        <v>0</v>
      </c>
      <c r="O655" s="14">
        <v>0</v>
      </c>
      <c r="P655" s="14">
        <v>0</v>
      </c>
      <c r="Q655" s="14">
        <v>0</v>
      </c>
      <c r="R655" s="14">
        <v>0</v>
      </c>
      <c r="S655" s="14">
        <v>0</v>
      </c>
      <c r="T655" s="14">
        <v>1</v>
      </c>
      <c r="U655" s="14">
        <v>210</v>
      </c>
      <c r="V655" s="14">
        <v>0</v>
      </c>
      <c r="W655" s="14">
        <v>0</v>
      </c>
      <c r="X655" s="14">
        <v>0</v>
      </c>
      <c r="Y655" s="14">
        <v>0</v>
      </c>
      <c r="Z655" s="14">
        <v>0</v>
      </c>
      <c r="AA655" s="14">
        <v>0</v>
      </c>
      <c r="AB655" s="14">
        <v>0</v>
      </c>
      <c r="AC655" s="14">
        <v>0</v>
      </c>
      <c r="AD655" s="14">
        <v>0</v>
      </c>
      <c r="AE655" s="14">
        <v>0</v>
      </c>
      <c r="AF655" s="14">
        <v>0</v>
      </c>
      <c r="AG655" s="14">
        <v>0</v>
      </c>
      <c r="AH655" s="14">
        <v>0</v>
      </c>
      <c r="AI655" s="14">
        <v>0</v>
      </c>
    </row>
    <row r="656" spans="1:35" s="195" customFormat="1" ht="123.75">
      <c r="A656" s="173"/>
      <c r="B656" s="1395">
        <v>49.970575153374234</v>
      </c>
      <c r="C656" s="1305" t="s">
        <v>629</v>
      </c>
      <c r="D656" s="11"/>
      <c r="E656" s="240">
        <v>316</v>
      </c>
      <c r="F656" s="31" t="s">
        <v>550</v>
      </c>
      <c r="G656" s="14" t="s">
        <v>12</v>
      </c>
      <c r="H656" s="14" t="s">
        <v>13</v>
      </c>
      <c r="I656" s="14" t="s">
        <v>14</v>
      </c>
      <c r="J656" s="14">
        <v>54</v>
      </c>
      <c r="K656" s="194">
        <v>17064</v>
      </c>
      <c r="L656" s="14">
        <v>26</v>
      </c>
      <c r="M656" s="14">
        <v>1404</v>
      </c>
      <c r="N656" s="14">
        <v>26</v>
      </c>
      <c r="O656" s="14">
        <v>1404</v>
      </c>
      <c r="P656" s="14">
        <v>26</v>
      </c>
      <c r="Q656" s="14">
        <v>1404</v>
      </c>
      <c r="R656" s="14">
        <v>26</v>
      </c>
      <c r="S656" s="14">
        <v>1404</v>
      </c>
      <c r="T656" s="14">
        <v>26</v>
      </c>
      <c r="U656" s="14">
        <v>1404</v>
      </c>
      <c r="V656" s="14">
        <v>26</v>
      </c>
      <c r="W656" s="14">
        <v>1404</v>
      </c>
      <c r="X656" s="14">
        <v>20</v>
      </c>
      <c r="Y656" s="14">
        <v>1080</v>
      </c>
      <c r="Z656" s="14">
        <v>20</v>
      </c>
      <c r="AA656" s="14">
        <v>1080</v>
      </c>
      <c r="AB656" s="14">
        <v>25</v>
      </c>
      <c r="AC656" s="14">
        <v>1350</v>
      </c>
      <c r="AD656" s="14">
        <v>33</v>
      </c>
      <c r="AE656" s="14">
        <v>1782</v>
      </c>
      <c r="AF656" s="14">
        <v>33</v>
      </c>
      <c r="AG656" s="14">
        <v>1782</v>
      </c>
      <c r="AH656" s="14">
        <v>29</v>
      </c>
      <c r="AI656" s="14">
        <v>1566</v>
      </c>
    </row>
    <row r="657" spans="1:35" s="195" customFormat="1" ht="123.75">
      <c r="A657" s="173"/>
      <c r="B657" s="1395">
        <v>36.328474264705882</v>
      </c>
      <c r="C657" s="268" t="s">
        <v>630</v>
      </c>
      <c r="D657" s="11"/>
      <c r="E657" s="240">
        <v>456</v>
      </c>
      <c r="F657" s="31" t="s">
        <v>550</v>
      </c>
      <c r="G657" s="14" t="s">
        <v>12</v>
      </c>
      <c r="H657" s="14" t="s">
        <v>13</v>
      </c>
      <c r="I657" s="14" t="s">
        <v>14</v>
      </c>
      <c r="J657" s="14">
        <v>40</v>
      </c>
      <c r="K657" s="194">
        <v>18240</v>
      </c>
      <c r="L657" s="14">
        <v>38</v>
      </c>
      <c r="M657" s="14">
        <v>1520</v>
      </c>
      <c r="N657" s="14">
        <v>38</v>
      </c>
      <c r="O657" s="14">
        <v>1520</v>
      </c>
      <c r="P657" s="14">
        <v>38</v>
      </c>
      <c r="Q657" s="14">
        <v>1520</v>
      </c>
      <c r="R657" s="14">
        <v>38</v>
      </c>
      <c r="S657" s="14">
        <v>1520</v>
      </c>
      <c r="T657" s="14">
        <v>38</v>
      </c>
      <c r="U657" s="14">
        <v>1520</v>
      </c>
      <c r="V657" s="14">
        <v>38</v>
      </c>
      <c r="W657" s="14">
        <v>1520</v>
      </c>
      <c r="X657" s="14">
        <v>38</v>
      </c>
      <c r="Y657" s="14">
        <v>1520</v>
      </c>
      <c r="Z657" s="14">
        <v>38</v>
      </c>
      <c r="AA657" s="14">
        <v>1520</v>
      </c>
      <c r="AB657" s="14">
        <v>38</v>
      </c>
      <c r="AC657" s="14">
        <v>1520</v>
      </c>
      <c r="AD657" s="14">
        <v>38</v>
      </c>
      <c r="AE657" s="14">
        <v>1520</v>
      </c>
      <c r="AF657" s="14">
        <v>38</v>
      </c>
      <c r="AG657" s="14">
        <v>1520</v>
      </c>
      <c r="AH657" s="14">
        <v>38</v>
      </c>
      <c r="AI657" s="14">
        <v>1520</v>
      </c>
    </row>
    <row r="658" spans="1:35" s="195" customFormat="1" ht="123.75">
      <c r="A658" s="173"/>
      <c r="B658" s="1395">
        <v>38.179856115107917</v>
      </c>
      <c r="C658" s="268" t="s">
        <v>631</v>
      </c>
      <c r="D658" s="11"/>
      <c r="E658" s="240">
        <v>340</v>
      </c>
      <c r="F658" s="31" t="s">
        <v>550</v>
      </c>
      <c r="G658" s="14" t="s">
        <v>12</v>
      </c>
      <c r="H658" s="14" t="s">
        <v>13</v>
      </c>
      <c r="I658" s="14" t="s">
        <v>14</v>
      </c>
      <c r="J658" s="14">
        <v>42</v>
      </c>
      <c r="K658" s="194">
        <v>14280</v>
      </c>
      <c r="L658" s="14">
        <v>28</v>
      </c>
      <c r="M658" s="14">
        <v>1176</v>
      </c>
      <c r="N658" s="14">
        <v>28</v>
      </c>
      <c r="O658" s="14">
        <v>1176</v>
      </c>
      <c r="P658" s="14">
        <v>28</v>
      </c>
      <c r="Q658" s="14">
        <v>1176</v>
      </c>
      <c r="R658" s="14">
        <v>28</v>
      </c>
      <c r="S658" s="14">
        <v>1176</v>
      </c>
      <c r="T658" s="14">
        <v>28</v>
      </c>
      <c r="U658" s="14">
        <v>1176</v>
      </c>
      <c r="V658" s="14">
        <v>28</v>
      </c>
      <c r="W658" s="14">
        <v>1176</v>
      </c>
      <c r="X658" s="14">
        <v>28</v>
      </c>
      <c r="Y658" s="14">
        <v>1176</v>
      </c>
      <c r="Z658" s="14">
        <v>28</v>
      </c>
      <c r="AA658" s="14">
        <v>1176</v>
      </c>
      <c r="AB658" s="14">
        <v>28</v>
      </c>
      <c r="AC658" s="14">
        <v>1176</v>
      </c>
      <c r="AD658" s="14">
        <v>30</v>
      </c>
      <c r="AE658" s="14">
        <v>1260</v>
      </c>
      <c r="AF658" s="14">
        <v>30</v>
      </c>
      <c r="AG658" s="14">
        <v>1260</v>
      </c>
      <c r="AH658" s="14">
        <v>28</v>
      </c>
      <c r="AI658" s="14">
        <v>1176</v>
      </c>
    </row>
    <row r="659" spans="1:35" s="195" customFormat="1" ht="123.75">
      <c r="A659" s="173"/>
      <c r="B659" s="1395"/>
      <c r="C659" s="268" t="s">
        <v>632</v>
      </c>
      <c r="D659" s="11"/>
      <c r="E659" s="240">
        <v>314</v>
      </c>
      <c r="F659" s="31" t="s">
        <v>550</v>
      </c>
      <c r="G659" s="14" t="s">
        <v>12</v>
      </c>
      <c r="H659" s="14" t="s">
        <v>13</v>
      </c>
      <c r="I659" s="14" t="s">
        <v>14</v>
      </c>
      <c r="J659" s="14">
        <v>45</v>
      </c>
      <c r="K659" s="194">
        <v>14130</v>
      </c>
      <c r="L659" s="14">
        <v>28</v>
      </c>
      <c r="M659" s="14">
        <v>1260</v>
      </c>
      <c r="N659" s="14">
        <v>28</v>
      </c>
      <c r="O659" s="14">
        <v>1260</v>
      </c>
      <c r="P659" s="14">
        <v>28</v>
      </c>
      <c r="Q659" s="14">
        <v>1260</v>
      </c>
      <c r="R659" s="14">
        <v>28</v>
      </c>
      <c r="S659" s="14">
        <v>1260</v>
      </c>
      <c r="T659" s="14">
        <v>28</v>
      </c>
      <c r="U659" s="14">
        <v>1260</v>
      </c>
      <c r="V659" s="14">
        <v>28</v>
      </c>
      <c r="W659" s="14">
        <v>1260</v>
      </c>
      <c r="X659" s="14">
        <v>6</v>
      </c>
      <c r="Y659" s="14">
        <v>270</v>
      </c>
      <c r="Z659" s="14">
        <v>28</v>
      </c>
      <c r="AA659" s="14">
        <v>1260</v>
      </c>
      <c r="AB659" s="14">
        <v>28</v>
      </c>
      <c r="AC659" s="14">
        <v>1260</v>
      </c>
      <c r="AD659" s="14">
        <v>28</v>
      </c>
      <c r="AE659" s="14">
        <v>1260</v>
      </c>
      <c r="AF659" s="14">
        <v>28</v>
      </c>
      <c r="AG659" s="14">
        <v>1260</v>
      </c>
      <c r="AH659" s="14">
        <v>28</v>
      </c>
      <c r="AI659" s="14">
        <v>1260</v>
      </c>
    </row>
    <row r="660" spans="1:35" s="195" customFormat="1" ht="123.75">
      <c r="A660" s="173"/>
      <c r="B660" s="1395"/>
      <c r="C660" s="262" t="s">
        <v>575</v>
      </c>
      <c r="D660" s="11"/>
      <c r="E660" s="240">
        <v>0</v>
      </c>
      <c r="F660" s="1306" t="s">
        <v>573</v>
      </c>
      <c r="G660" s="14" t="s">
        <v>12</v>
      </c>
      <c r="H660" s="14" t="s">
        <v>13</v>
      </c>
      <c r="I660" s="14" t="s">
        <v>14</v>
      </c>
      <c r="J660" s="14">
        <v>15</v>
      </c>
      <c r="K660" s="194">
        <v>0</v>
      </c>
      <c r="L660" s="14">
        <v>0</v>
      </c>
      <c r="M660" s="14">
        <v>0</v>
      </c>
      <c r="N660" s="14">
        <v>0</v>
      </c>
      <c r="O660" s="14">
        <v>0</v>
      </c>
      <c r="P660" s="14">
        <v>0</v>
      </c>
      <c r="Q660" s="14">
        <v>0</v>
      </c>
      <c r="R660" s="14">
        <v>0</v>
      </c>
      <c r="S660" s="14">
        <v>0</v>
      </c>
      <c r="T660" s="14">
        <v>0</v>
      </c>
      <c r="U660" s="14">
        <v>0</v>
      </c>
      <c r="V660" s="14">
        <v>0</v>
      </c>
      <c r="W660" s="14">
        <v>0</v>
      </c>
      <c r="X660" s="14">
        <v>0</v>
      </c>
      <c r="Y660" s="14">
        <v>0</v>
      </c>
      <c r="Z660" s="14">
        <v>0</v>
      </c>
      <c r="AA660" s="14">
        <v>0</v>
      </c>
      <c r="AB660" s="14">
        <v>0</v>
      </c>
      <c r="AC660" s="14">
        <v>0</v>
      </c>
      <c r="AD660" s="14">
        <v>0</v>
      </c>
      <c r="AE660" s="14">
        <v>0</v>
      </c>
      <c r="AF660" s="14">
        <v>0</v>
      </c>
      <c r="AG660" s="14">
        <v>0</v>
      </c>
      <c r="AH660" s="14">
        <v>0</v>
      </c>
      <c r="AI660" s="14">
        <v>0</v>
      </c>
    </row>
    <row r="661" spans="1:35" s="195" customFormat="1" ht="123.75">
      <c r="A661" s="173"/>
      <c r="B661" s="1395">
        <v>228.29000000000002</v>
      </c>
      <c r="C661" s="1305" t="s">
        <v>633</v>
      </c>
      <c r="D661" s="11"/>
      <c r="E661" s="240">
        <v>2</v>
      </c>
      <c r="F661" s="31" t="s">
        <v>550</v>
      </c>
      <c r="G661" s="14" t="s">
        <v>12</v>
      </c>
      <c r="H661" s="14" t="s">
        <v>13</v>
      </c>
      <c r="I661" s="14" t="s">
        <v>14</v>
      </c>
      <c r="J661" s="14">
        <v>247</v>
      </c>
      <c r="K661" s="194">
        <v>494</v>
      </c>
      <c r="L661" s="14">
        <v>0</v>
      </c>
      <c r="M661" s="14">
        <v>0</v>
      </c>
      <c r="N661" s="14">
        <v>0</v>
      </c>
      <c r="O661" s="14">
        <v>0</v>
      </c>
      <c r="P661" s="14">
        <v>0</v>
      </c>
      <c r="Q661" s="14">
        <v>0</v>
      </c>
      <c r="R661" s="14">
        <v>0</v>
      </c>
      <c r="S661" s="14">
        <v>0</v>
      </c>
      <c r="T661" s="14">
        <v>1</v>
      </c>
      <c r="U661" s="14">
        <v>247</v>
      </c>
      <c r="V661" s="14">
        <v>0</v>
      </c>
      <c r="W661" s="14">
        <v>0</v>
      </c>
      <c r="X661" s="14">
        <v>0</v>
      </c>
      <c r="Y661" s="14">
        <v>0</v>
      </c>
      <c r="Z661" s="14">
        <v>0</v>
      </c>
      <c r="AA661" s="14">
        <v>0</v>
      </c>
      <c r="AB661" s="14">
        <v>0</v>
      </c>
      <c r="AC661" s="14">
        <v>0</v>
      </c>
      <c r="AD661" s="14">
        <v>1</v>
      </c>
      <c r="AE661" s="14">
        <v>247</v>
      </c>
      <c r="AF661" s="14">
        <v>0</v>
      </c>
      <c r="AG661" s="14">
        <v>0</v>
      </c>
      <c r="AH661" s="14">
        <v>0</v>
      </c>
      <c r="AI661" s="14">
        <v>0</v>
      </c>
    </row>
    <row r="662" spans="1:35" s="195" customFormat="1" ht="123.75">
      <c r="A662" s="173"/>
      <c r="B662" s="1395"/>
      <c r="C662" s="262" t="s">
        <v>578</v>
      </c>
      <c r="D662" s="11"/>
      <c r="E662" s="240">
        <v>0</v>
      </c>
      <c r="F662" s="1306" t="s">
        <v>111</v>
      </c>
      <c r="G662" s="14" t="s">
        <v>12</v>
      </c>
      <c r="H662" s="14" t="s">
        <v>13</v>
      </c>
      <c r="I662" s="14" t="s">
        <v>14</v>
      </c>
      <c r="J662" s="14">
        <v>110</v>
      </c>
      <c r="K662" s="194">
        <v>0</v>
      </c>
      <c r="L662" s="14">
        <v>0</v>
      </c>
      <c r="M662" s="14">
        <v>0</v>
      </c>
      <c r="N662" s="14">
        <v>0</v>
      </c>
      <c r="O662" s="14">
        <v>0</v>
      </c>
      <c r="P662" s="14">
        <v>0</v>
      </c>
      <c r="Q662" s="14">
        <v>0</v>
      </c>
      <c r="R662" s="14">
        <v>0</v>
      </c>
      <c r="S662" s="14">
        <v>0</v>
      </c>
      <c r="T662" s="14">
        <v>0</v>
      </c>
      <c r="U662" s="14">
        <v>0</v>
      </c>
      <c r="V662" s="14">
        <v>0</v>
      </c>
      <c r="W662" s="14">
        <v>0</v>
      </c>
      <c r="X662" s="14">
        <v>0</v>
      </c>
      <c r="Y662" s="14">
        <v>0</v>
      </c>
      <c r="Z662" s="14">
        <v>0</v>
      </c>
      <c r="AA662" s="14">
        <v>0</v>
      </c>
      <c r="AB662" s="14">
        <v>0</v>
      </c>
      <c r="AC662" s="14">
        <v>0</v>
      </c>
      <c r="AD662" s="14">
        <v>0</v>
      </c>
      <c r="AE662" s="14">
        <v>0</v>
      </c>
      <c r="AF662" s="14">
        <v>0</v>
      </c>
      <c r="AG662" s="14">
        <v>0</v>
      </c>
      <c r="AH662" s="14">
        <v>0</v>
      </c>
      <c r="AI662" s="14">
        <v>0</v>
      </c>
    </row>
    <row r="663" spans="1:35" s="195" customFormat="1" ht="123.75">
      <c r="A663" s="173"/>
      <c r="B663" s="1395"/>
      <c r="C663" s="262" t="s">
        <v>577</v>
      </c>
      <c r="D663" s="11"/>
      <c r="E663" s="240">
        <v>0</v>
      </c>
      <c r="F663" s="1306" t="s">
        <v>111</v>
      </c>
      <c r="G663" s="14" t="s">
        <v>12</v>
      </c>
      <c r="H663" s="14" t="s">
        <v>13</v>
      </c>
      <c r="I663" s="14" t="s">
        <v>14</v>
      </c>
      <c r="J663" s="14">
        <v>110</v>
      </c>
      <c r="K663" s="194">
        <v>0</v>
      </c>
      <c r="L663" s="14">
        <v>0</v>
      </c>
      <c r="M663" s="14">
        <v>0</v>
      </c>
      <c r="N663" s="14">
        <v>0</v>
      </c>
      <c r="O663" s="14">
        <v>0</v>
      </c>
      <c r="P663" s="14">
        <v>0</v>
      </c>
      <c r="Q663" s="14">
        <v>0</v>
      </c>
      <c r="R663" s="14">
        <v>0</v>
      </c>
      <c r="S663" s="14">
        <v>0</v>
      </c>
      <c r="T663" s="14">
        <v>0</v>
      </c>
      <c r="U663" s="14">
        <v>0</v>
      </c>
      <c r="V663" s="14">
        <v>0</v>
      </c>
      <c r="W663" s="14">
        <v>0</v>
      </c>
      <c r="X663" s="14">
        <v>0</v>
      </c>
      <c r="Y663" s="14">
        <v>0</v>
      </c>
      <c r="Z663" s="14">
        <v>0</v>
      </c>
      <c r="AA663" s="14">
        <v>0</v>
      </c>
      <c r="AB663" s="14">
        <v>0</v>
      </c>
      <c r="AC663" s="14">
        <v>0</v>
      </c>
      <c r="AD663" s="14">
        <v>0</v>
      </c>
      <c r="AE663" s="14">
        <v>0</v>
      </c>
      <c r="AF663" s="14">
        <v>0</v>
      </c>
      <c r="AG663" s="14">
        <v>0</v>
      </c>
      <c r="AH663" s="14">
        <v>0</v>
      </c>
      <c r="AI663" s="14">
        <v>0</v>
      </c>
    </row>
    <row r="664" spans="1:35" s="195" customFormat="1" ht="123.75">
      <c r="A664" s="173"/>
      <c r="B664" s="1395">
        <v>85.331176470588218</v>
      </c>
      <c r="C664" s="268" t="s">
        <v>634</v>
      </c>
      <c r="D664" s="11"/>
      <c r="E664" s="240">
        <v>0</v>
      </c>
      <c r="F664" s="31" t="s">
        <v>550</v>
      </c>
      <c r="G664" s="14" t="s">
        <v>12</v>
      </c>
      <c r="H664" s="14" t="s">
        <v>13</v>
      </c>
      <c r="I664" s="14" t="s">
        <v>14</v>
      </c>
      <c r="J664" s="14">
        <v>93</v>
      </c>
      <c r="K664" s="194">
        <v>0</v>
      </c>
      <c r="L664" s="14">
        <v>0</v>
      </c>
      <c r="M664" s="14">
        <v>0</v>
      </c>
      <c r="N664" s="14">
        <v>0</v>
      </c>
      <c r="O664" s="14">
        <v>0</v>
      </c>
      <c r="P664" s="14">
        <v>0</v>
      </c>
      <c r="Q664" s="14">
        <v>0</v>
      </c>
      <c r="R664" s="14">
        <v>0</v>
      </c>
      <c r="S664" s="14">
        <v>0</v>
      </c>
      <c r="T664" s="14">
        <v>0</v>
      </c>
      <c r="U664" s="14">
        <v>0</v>
      </c>
      <c r="V664" s="14">
        <v>0</v>
      </c>
      <c r="W664" s="14">
        <v>0</v>
      </c>
      <c r="X664" s="14">
        <v>0</v>
      </c>
      <c r="Y664" s="14">
        <v>0</v>
      </c>
      <c r="Z664" s="14">
        <v>0</v>
      </c>
      <c r="AA664" s="14">
        <v>0</v>
      </c>
      <c r="AB664" s="14">
        <v>0</v>
      </c>
      <c r="AC664" s="14">
        <v>0</v>
      </c>
      <c r="AD664" s="14">
        <v>0</v>
      </c>
      <c r="AE664" s="14">
        <v>0</v>
      </c>
      <c r="AF664" s="14">
        <v>0</v>
      </c>
      <c r="AG664" s="14">
        <v>0</v>
      </c>
      <c r="AH664" s="14">
        <v>0</v>
      </c>
      <c r="AI664" s="14">
        <v>0</v>
      </c>
    </row>
    <row r="665" spans="1:35" s="195" customFormat="1" ht="123.75">
      <c r="A665" s="173"/>
      <c r="B665" s="1395">
        <v>37.004004065040654</v>
      </c>
      <c r="C665" s="268" t="s">
        <v>635</v>
      </c>
      <c r="D665" s="11"/>
      <c r="E665" s="240">
        <v>300</v>
      </c>
      <c r="F665" s="31" t="s">
        <v>550</v>
      </c>
      <c r="G665" s="14" t="s">
        <v>12</v>
      </c>
      <c r="H665" s="14" t="s">
        <v>13</v>
      </c>
      <c r="I665" s="14" t="s">
        <v>14</v>
      </c>
      <c r="J665" s="14">
        <v>40</v>
      </c>
      <c r="K665" s="194">
        <v>12000</v>
      </c>
      <c r="L665" s="14">
        <v>25</v>
      </c>
      <c r="M665" s="14">
        <v>1000</v>
      </c>
      <c r="N665" s="14">
        <v>25</v>
      </c>
      <c r="O665" s="14">
        <v>1000</v>
      </c>
      <c r="P665" s="14">
        <v>25</v>
      </c>
      <c r="Q665" s="14">
        <v>1000</v>
      </c>
      <c r="R665" s="14">
        <v>25</v>
      </c>
      <c r="S665" s="14">
        <v>1000</v>
      </c>
      <c r="T665" s="14">
        <v>25</v>
      </c>
      <c r="U665" s="14">
        <v>1000</v>
      </c>
      <c r="V665" s="14">
        <v>25</v>
      </c>
      <c r="W665" s="14">
        <v>1000</v>
      </c>
      <c r="X665" s="14">
        <v>25</v>
      </c>
      <c r="Y665" s="14">
        <v>1000</v>
      </c>
      <c r="Z665" s="14">
        <v>25</v>
      </c>
      <c r="AA665" s="14">
        <v>1000</v>
      </c>
      <c r="AB665" s="14">
        <v>25</v>
      </c>
      <c r="AC665" s="14">
        <v>1000</v>
      </c>
      <c r="AD665" s="14">
        <v>25</v>
      </c>
      <c r="AE665" s="14">
        <v>1000</v>
      </c>
      <c r="AF665" s="14">
        <v>25</v>
      </c>
      <c r="AG665" s="14">
        <v>1000</v>
      </c>
      <c r="AH665" s="14">
        <v>25</v>
      </c>
      <c r="AI665" s="14">
        <v>1000</v>
      </c>
    </row>
    <row r="666" spans="1:35" s="195" customFormat="1" ht="123.75">
      <c r="A666" s="173"/>
      <c r="B666" s="1395">
        <v>35.727999999999994</v>
      </c>
      <c r="C666" s="268" t="s">
        <v>636</v>
      </c>
      <c r="D666" s="11"/>
      <c r="E666" s="240">
        <v>0</v>
      </c>
      <c r="F666" s="31" t="s">
        <v>550</v>
      </c>
      <c r="G666" s="14" t="s">
        <v>12</v>
      </c>
      <c r="H666" s="14" t="s">
        <v>13</v>
      </c>
      <c r="I666" s="14" t="s">
        <v>14</v>
      </c>
      <c r="J666" s="14">
        <v>39</v>
      </c>
      <c r="K666" s="194">
        <v>0</v>
      </c>
      <c r="L666" s="14">
        <v>0</v>
      </c>
      <c r="M666" s="14">
        <v>0</v>
      </c>
      <c r="N666" s="14">
        <v>0</v>
      </c>
      <c r="O666" s="14">
        <v>0</v>
      </c>
      <c r="P666" s="14">
        <v>0</v>
      </c>
      <c r="Q666" s="14">
        <v>0</v>
      </c>
      <c r="R666" s="14">
        <v>0</v>
      </c>
      <c r="S666" s="14">
        <v>0</v>
      </c>
      <c r="T666" s="14">
        <v>0</v>
      </c>
      <c r="U666" s="14">
        <v>0</v>
      </c>
      <c r="V666" s="14">
        <v>0</v>
      </c>
      <c r="W666" s="14">
        <v>0</v>
      </c>
      <c r="X666" s="14">
        <v>0</v>
      </c>
      <c r="Y666" s="14">
        <v>0</v>
      </c>
      <c r="Z666" s="14">
        <v>0</v>
      </c>
      <c r="AA666" s="14">
        <v>0</v>
      </c>
      <c r="AB666" s="14">
        <v>0</v>
      </c>
      <c r="AC666" s="14">
        <v>0</v>
      </c>
      <c r="AD666" s="14">
        <v>0</v>
      </c>
      <c r="AE666" s="14">
        <v>0</v>
      </c>
      <c r="AF666" s="14">
        <v>0</v>
      </c>
      <c r="AG666" s="14">
        <v>0</v>
      </c>
      <c r="AH666" s="14">
        <v>0</v>
      </c>
      <c r="AI666" s="14">
        <v>0</v>
      </c>
    </row>
    <row r="667" spans="1:35" s="195" customFormat="1" ht="123.75">
      <c r="A667" s="173"/>
      <c r="B667" s="1395">
        <v>26.72218181818182</v>
      </c>
      <c r="C667" s="268" t="s">
        <v>637</v>
      </c>
      <c r="D667" s="11"/>
      <c r="E667" s="240">
        <v>400</v>
      </c>
      <c r="F667" s="31" t="s">
        <v>550</v>
      </c>
      <c r="G667" s="14" t="s">
        <v>12</v>
      </c>
      <c r="H667" s="14" t="s">
        <v>13</v>
      </c>
      <c r="I667" s="14" t="s">
        <v>14</v>
      </c>
      <c r="J667" s="14">
        <v>29</v>
      </c>
      <c r="K667" s="194">
        <v>11600</v>
      </c>
      <c r="L667" s="14">
        <v>33</v>
      </c>
      <c r="M667" s="14">
        <v>957</v>
      </c>
      <c r="N667" s="14">
        <v>33</v>
      </c>
      <c r="O667" s="14">
        <v>957</v>
      </c>
      <c r="P667" s="14">
        <v>33</v>
      </c>
      <c r="Q667" s="14">
        <v>957</v>
      </c>
      <c r="R667" s="14">
        <v>33</v>
      </c>
      <c r="S667" s="14">
        <v>957</v>
      </c>
      <c r="T667" s="14">
        <v>34</v>
      </c>
      <c r="U667" s="14">
        <v>986</v>
      </c>
      <c r="V667" s="14">
        <v>40</v>
      </c>
      <c r="W667" s="14">
        <v>1160</v>
      </c>
      <c r="X667" s="14">
        <v>33</v>
      </c>
      <c r="Y667" s="14">
        <v>957</v>
      </c>
      <c r="Z667" s="14">
        <v>24</v>
      </c>
      <c r="AA667" s="14">
        <v>696</v>
      </c>
      <c r="AB667" s="14">
        <v>38</v>
      </c>
      <c r="AC667" s="14">
        <v>1102</v>
      </c>
      <c r="AD667" s="14">
        <v>38</v>
      </c>
      <c r="AE667" s="14">
        <v>1102</v>
      </c>
      <c r="AF667" s="14">
        <v>31</v>
      </c>
      <c r="AG667" s="14">
        <v>899</v>
      </c>
      <c r="AH667" s="14">
        <v>30</v>
      </c>
      <c r="AI667" s="14">
        <v>870</v>
      </c>
    </row>
    <row r="668" spans="1:35" s="195" customFormat="1" ht="123.75">
      <c r="A668" s="173"/>
      <c r="B668" s="1395"/>
      <c r="C668" s="262" t="s">
        <v>574</v>
      </c>
      <c r="D668" s="11"/>
      <c r="E668" s="240">
        <v>0</v>
      </c>
      <c r="F668" s="1306" t="s">
        <v>111</v>
      </c>
      <c r="G668" s="14" t="s">
        <v>12</v>
      </c>
      <c r="H668" s="14" t="s">
        <v>13</v>
      </c>
      <c r="I668" s="14" t="s">
        <v>14</v>
      </c>
      <c r="J668" s="14">
        <v>40</v>
      </c>
      <c r="K668" s="194">
        <v>0</v>
      </c>
      <c r="L668" s="14">
        <v>0</v>
      </c>
      <c r="M668" s="14">
        <v>0</v>
      </c>
      <c r="N668" s="14">
        <v>0</v>
      </c>
      <c r="O668" s="14">
        <v>0</v>
      </c>
      <c r="P668" s="14">
        <v>0</v>
      </c>
      <c r="Q668" s="14">
        <v>0</v>
      </c>
      <c r="R668" s="14">
        <v>0</v>
      </c>
      <c r="S668" s="14">
        <v>0</v>
      </c>
      <c r="T668" s="14">
        <v>0</v>
      </c>
      <c r="U668" s="14">
        <v>0</v>
      </c>
      <c r="V668" s="14">
        <v>0</v>
      </c>
      <c r="W668" s="14">
        <v>0</v>
      </c>
      <c r="X668" s="14">
        <v>0</v>
      </c>
      <c r="Y668" s="14">
        <v>0</v>
      </c>
      <c r="Z668" s="14">
        <v>0</v>
      </c>
      <c r="AA668" s="14">
        <v>0</v>
      </c>
      <c r="AB668" s="14">
        <v>0</v>
      </c>
      <c r="AC668" s="14">
        <v>0</v>
      </c>
      <c r="AD668" s="14">
        <v>0</v>
      </c>
      <c r="AE668" s="14">
        <v>0</v>
      </c>
      <c r="AF668" s="14">
        <v>0</v>
      </c>
      <c r="AG668" s="14">
        <v>0</v>
      </c>
      <c r="AH668" s="14">
        <v>0</v>
      </c>
      <c r="AI668" s="14">
        <v>0</v>
      </c>
    </row>
    <row r="669" spans="1:35" s="319" customFormat="1" ht="123.75">
      <c r="A669" s="173"/>
      <c r="B669" s="1395">
        <v>26.941315789473688</v>
      </c>
      <c r="C669" s="1305" t="s">
        <v>638</v>
      </c>
      <c r="D669" s="11"/>
      <c r="E669" s="240">
        <v>0</v>
      </c>
      <c r="F669" s="31" t="s">
        <v>550</v>
      </c>
      <c r="G669" s="14" t="s">
        <v>12</v>
      </c>
      <c r="H669" s="14" t="s">
        <v>13</v>
      </c>
      <c r="I669" s="14" t="s">
        <v>14</v>
      </c>
      <c r="J669" s="14">
        <v>29</v>
      </c>
      <c r="K669" s="194">
        <v>0</v>
      </c>
      <c r="L669" s="14">
        <v>0</v>
      </c>
      <c r="M669" s="14">
        <v>0</v>
      </c>
      <c r="N669" s="14">
        <v>0</v>
      </c>
      <c r="O669" s="14">
        <v>0</v>
      </c>
      <c r="P669" s="14">
        <v>0</v>
      </c>
      <c r="Q669" s="14">
        <v>0</v>
      </c>
      <c r="R669" s="14">
        <v>0</v>
      </c>
      <c r="S669" s="14">
        <v>0</v>
      </c>
      <c r="T669" s="14">
        <v>0</v>
      </c>
      <c r="U669" s="14">
        <v>0</v>
      </c>
      <c r="V669" s="14">
        <v>0</v>
      </c>
      <c r="W669" s="14">
        <v>0</v>
      </c>
      <c r="X669" s="14">
        <v>0</v>
      </c>
      <c r="Y669" s="14">
        <v>0</v>
      </c>
      <c r="Z669" s="14">
        <v>0</v>
      </c>
      <c r="AA669" s="14">
        <v>0</v>
      </c>
      <c r="AB669" s="14">
        <v>0</v>
      </c>
      <c r="AC669" s="14">
        <v>0</v>
      </c>
      <c r="AD669" s="14">
        <v>0</v>
      </c>
      <c r="AE669" s="14">
        <v>0</v>
      </c>
      <c r="AF669" s="14">
        <v>0</v>
      </c>
      <c r="AG669" s="14">
        <v>0</v>
      </c>
      <c r="AH669" s="14">
        <v>0</v>
      </c>
      <c r="AI669" s="14">
        <v>0</v>
      </c>
    </row>
    <row r="670" spans="1:35" s="195" customFormat="1" ht="123.75">
      <c r="A670" s="173"/>
      <c r="B670" s="1395">
        <v>24.244</v>
      </c>
      <c r="C670" s="268" t="s">
        <v>639</v>
      </c>
      <c r="D670" s="11"/>
      <c r="E670" s="240">
        <v>340</v>
      </c>
      <c r="F670" s="31" t="s">
        <v>550</v>
      </c>
      <c r="G670" s="14" t="s">
        <v>12</v>
      </c>
      <c r="H670" s="14" t="s">
        <v>13</v>
      </c>
      <c r="I670" s="14" t="s">
        <v>14</v>
      </c>
      <c r="J670" s="14">
        <v>27</v>
      </c>
      <c r="K670" s="194">
        <v>9180</v>
      </c>
      <c r="L670" s="14">
        <v>28</v>
      </c>
      <c r="M670" s="14">
        <v>756</v>
      </c>
      <c r="N670" s="14">
        <v>28</v>
      </c>
      <c r="O670" s="14">
        <v>756</v>
      </c>
      <c r="P670" s="14">
        <v>28</v>
      </c>
      <c r="Q670" s="14">
        <v>756</v>
      </c>
      <c r="R670" s="14">
        <v>28</v>
      </c>
      <c r="S670" s="14">
        <v>756</v>
      </c>
      <c r="T670" s="14">
        <v>30</v>
      </c>
      <c r="U670" s="14">
        <v>810</v>
      </c>
      <c r="V670" s="14">
        <v>30</v>
      </c>
      <c r="W670" s="14">
        <v>810</v>
      </c>
      <c r="X670" s="14">
        <v>28</v>
      </c>
      <c r="Y670" s="14">
        <v>756</v>
      </c>
      <c r="Z670" s="14">
        <v>15</v>
      </c>
      <c r="AA670" s="14">
        <v>405</v>
      </c>
      <c r="AB670" s="14">
        <v>28</v>
      </c>
      <c r="AC670" s="14">
        <v>756</v>
      </c>
      <c r="AD670" s="14">
        <v>28</v>
      </c>
      <c r="AE670" s="14">
        <v>756</v>
      </c>
      <c r="AF670" s="14">
        <v>34</v>
      </c>
      <c r="AG670" s="14">
        <v>918</v>
      </c>
      <c r="AH670" s="14">
        <v>35</v>
      </c>
      <c r="AI670" s="14">
        <v>945</v>
      </c>
    </row>
    <row r="671" spans="1:35" s="195" customFormat="1" ht="123.75">
      <c r="A671" s="173"/>
      <c r="B671" s="1395">
        <v>100</v>
      </c>
      <c r="C671" s="268" t="s">
        <v>640</v>
      </c>
      <c r="D671" s="11"/>
      <c r="E671" s="240">
        <v>0</v>
      </c>
      <c r="F671" s="31" t="s">
        <v>11</v>
      </c>
      <c r="G671" s="14" t="s">
        <v>12</v>
      </c>
      <c r="H671" s="14" t="s">
        <v>13</v>
      </c>
      <c r="I671" s="14" t="s">
        <v>14</v>
      </c>
      <c r="J671" s="14">
        <v>108</v>
      </c>
      <c r="K671" s="194">
        <v>0</v>
      </c>
      <c r="L671" s="14">
        <v>0</v>
      </c>
      <c r="M671" s="14">
        <v>0</v>
      </c>
      <c r="N671" s="14">
        <v>0</v>
      </c>
      <c r="O671" s="14">
        <v>0</v>
      </c>
      <c r="P671" s="14">
        <v>0</v>
      </c>
      <c r="Q671" s="14">
        <v>0</v>
      </c>
      <c r="R671" s="14">
        <v>0</v>
      </c>
      <c r="S671" s="14">
        <v>0</v>
      </c>
      <c r="T671" s="14">
        <v>0</v>
      </c>
      <c r="U671" s="14">
        <v>0</v>
      </c>
      <c r="V671" s="14">
        <v>0</v>
      </c>
      <c r="W671" s="14">
        <v>0</v>
      </c>
      <c r="X671" s="14">
        <v>0</v>
      </c>
      <c r="Y671" s="14">
        <v>0</v>
      </c>
      <c r="Z671" s="14">
        <v>0</v>
      </c>
      <c r="AA671" s="14">
        <v>0</v>
      </c>
      <c r="AB671" s="14">
        <v>0</v>
      </c>
      <c r="AC671" s="14">
        <v>0</v>
      </c>
      <c r="AD671" s="14">
        <v>0</v>
      </c>
      <c r="AE671" s="14">
        <v>0</v>
      </c>
      <c r="AF671" s="14">
        <v>0</v>
      </c>
      <c r="AG671" s="14">
        <v>0</v>
      </c>
      <c r="AH671" s="14">
        <v>0</v>
      </c>
      <c r="AI671" s="14">
        <v>0</v>
      </c>
    </row>
    <row r="672" spans="1:35" s="195" customFormat="1" ht="123.75">
      <c r="A672" s="173"/>
      <c r="B672" s="1395">
        <v>115.55076923076922</v>
      </c>
      <c r="C672" s="268" t="s">
        <v>641</v>
      </c>
      <c r="D672" s="11"/>
      <c r="E672" s="240">
        <v>28</v>
      </c>
      <c r="F672" s="31" t="s">
        <v>550</v>
      </c>
      <c r="G672" s="14" t="s">
        <v>12</v>
      </c>
      <c r="H672" s="14" t="s">
        <v>13</v>
      </c>
      <c r="I672" s="14" t="s">
        <v>14</v>
      </c>
      <c r="J672" s="14">
        <v>125</v>
      </c>
      <c r="K672" s="194">
        <v>3500</v>
      </c>
      <c r="L672" s="14">
        <v>0</v>
      </c>
      <c r="M672" s="14">
        <v>0</v>
      </c>
      <c r="N672" s="14">
        <v>7</v>
      </c>
      <c r="O672" s="14">
        <v>875</v>
      </c>
      <c r="P672" s="14">
        <v>0</v>
      </c>
      <c r="Q672" s="14">
        <v>0</v>
      </c>
      <c r="R672" s="14">
        <v>0</v>
      </c>
      <c r="S672" s="14">
        <v>0</v>
      </c>
      <c r="T672" s="14">
        <v>7</v>
      </c>
      <c r="U672" s="14">
        <v>875</v>
      </c>
      <c r="V672" s="14">
        <v>0</v>
      </c>
      <c r="W672" s="14">
        <v>0</v>
      </c>
      <c r="X672" s="14">
        <v>0</v>
      </c>
      <c r="Y672" s="14">
        <v>0</v>
      </c>
      <c r="Z672" s="14">
        <v>7</v>
      </c>
      <c r="AA672" s="14">
        <v>875</v>
      </c>
      <c r="AB672" s="14">
        <v>0</v>
      </c>
      <c r="AC672" s="14">
        <v>0</v>
      </c>
      <c r="AD672" s="14">
        <v>0</v>
      </c>
      <c r="AE672" s="14">
        <v>0</v>
      </c>
      <c r="AF672" s="14">
        <v>7</v>
      </c>
      <c r="AG672" s="14">
        <v>875</v>
      </c>
      <c r="AH672" s="14">
        <v>0</v>
      </c>
      <c r="AI672" s="14">
        <v>0</v>
      </c>
    </row>
    <row r="673" spans="1:35" s="195" customFormat="1" ht="123.75">
      <c r="A673" s="173"/>
      <c r="B673" s="1395">
        <v>130.1057142857143</v>
      </c>
      <c r="C673" s="268" t="s">
        <v>642</v>
      </c>
      <c r="D673" s="11"/>
      <c r="E673" s="240">
        <v>0</v>
      </c>
      <c r="F673" s="31" t="s">
        <v>550</v>
      </c>
      <c r="G673" s="14" t="s">
        <v>12</v>
      </c>
      <c r="H673" s="14" t="s">
        <v>13</v>
      </c>
      <c r="I673" s="14" t="s">
        <v>14</v>
      </c>
      <c r="J673" s="14">
        <v>140</v>
      </c>
      <c r="K673" s="194">
        <v>0</v>
      </c>
      <c r="L673" s="14">
        <v>0</v>
      </c>
      <c r="M673" s="14">
        <v>0</v>
      </c>
      <c r="N673" s="14">
        <v>0</v>
      </c>
      <c r="O673" s="14">
        <v>0</v>
      </c>
      <c r="P673" s="14">
        <v>0</v>
      </c>
      <c r="Q673" s="14">
        <v>0</v>
      </c>
      <c r="R673" s="14">
        <v>0</v>
      </c>
      <c r="S673" s="14">
        <v>0</v>
      </c>
      <c r="T673" s="14">
        <v>0</v>
      </c>
      <c r="U673" s="14">
        <v>0</v>
      </c>
      <c r="V673" s="14">
        <v>0</v>
      </c>
      <c r="W673" s="14">
        <v>0</v>
      </c>
      <c r="X673" s="14">
        <v>0</v>
      </c>
      <c r="Y673" s="14">
        <v>0</v>
      </c>
      <c r="Z673" s="14">
        <v>0</v>
      </c>
      <c r="AA673" s="14">
        <v>0</v>
      </c>
      <c r="AB673" s="14">
        <v>0</v>
      </c>
      <c r="AC673" s="14">
        <v>0</v>
      </c>
      <c r="AD673" s="14">
        <v>0</v>
      </c>
      <c r="AE673" s="14">
        <v>0</v>
      </c>
      <c r="AF673" s="14">
        <v>0</v>
      </c>
      <c r="AG673" s="14">
        <v>0</v>
      </c>
      <c r="AH673" s="14">
        <v>0</v>
      </c>
      <c r="AI673" s="14">
        <v>0</v>
      </c>
    </row>
    <row r="674" spans="1:35" s="195" customFormat="1" ht="123.75">
      <c r="A674" s="173"/>
      <c r="B674" s="1395">
        <v>49.182013888888882</v>
      </c>
      <c r="C674" s="1305" t="s">
        <v>643</v>
      </c>
      <c r="D674" s="11"/>
      <c r="E674" s="240">
        <v>80</v>
      </c>
      <c r="F674" s="31" t="s">
        <v>550</v>
      </c>
      <c r="G674" s="14" t="s">
        <v>12</v>
      </c>
      <c r="H674" s="14" t="s">
        <v>13</v>
      </c>
      <c r="I674" s="14" t="s">
        <v>14</v>
      </c>
      <c r="J674" s="14">
        <v>54</v>
      </c>
      <c r="K674" s="194">
        <v>4320</v>
      </c>
      <c r="L674" s="14">
        <v>8</v>
      </c>
      <c r="M674" s="14">
        <v>432</v>
      </c>
      <c r="N674" s="14">
        <v>8</v>
      </c>
      <c r="O674" s="14">
        <v>432</v>
      </c>
      <c r="P674" s="14">
        <v>8</v>
      </c>
      <c r="Q674" s="14">
        <v>432</v>
      </c>
      <c r="R674" s="14">
        <v>0</v>
      </c>
      <c r="S674" s="14">
        <v>0</v>
      </c>
      <c r="T674" s="14">
        <v>8</v>
      </c>
      <c r="U674" s="14">
        <v>432</v>
      </c>
      <c r="V674" s="14">
        <v>8</v>
      </c>
      <c r="W674" s="14">
        <v>432</v>
      </c>
      <c r="X674" s="14">
        <v>8</v>
      </c>
      <c r="Y674" s="14">
        <v>432</v>
      </c>
      <c r="Z674" s="14">
        <v>0</v>
      </c>
      <c r="AA674" s="14">
        <v>0</v>
      </c>
      <c r="AB674" s="14">
        <v>8</v>
      </c>
      <c r="AC674" s="14">
        <v>432</v>
      </c>
      <c r="AD674" s="14">
        <v>8</v>
      </c>
      <c r="AE674" s="14">
        <v>432</v>
      </c>
      <c r="AF674" s="14">
        <v>8</v>
      </c>
      <c r="AG674" s="14">
        <v>432</v>
      </c>
      <c r="AH674" s="14">
        <v>8</v>
      </c>
      <c r="AI674" s="14">
        <v>432</v>
      </c>
    </row>
    <row r="675" spans="1:35" s="195" customFormat="1" ht="123.75">
      <c r="A675" s="173"/>
      <c r="B675" s="1395">
        <v>140.35999999999999</v>
      </c>
      <c r="C675" s="268" t="s">
        <v>644</v>
      </c>
      <c r="D675" s="11"/>
      <c r="E675" s="240">
        <v>160</v>
      </c>
      <c r="F675" s="31" t="s">
        <v>550</v>
      </c>
      <c r="G675" s="14" t="s">
        <v>12</v>
      </c>
      <c r="H675" s="14" t="s">
        <v>13</v>
      </c>
      <c r="I675" s="14" t="s">
        <v>14</v>
      </c>
      <c r="J675" s="14">
        <v>152</v>
      </c>
      <c r="K675" s="194">
        <v>24320</v>
      </c>
      <c r="L675" s="14">
        <v>27</v>
      </c>
      <c r="M675" s="14">
        <v>4104</v>
      </c>
      <c r="N675" s="14">
        <v>0</v>
      </c>
      <c r="O675" s="14">
        <v>0</v>
      </c>
      <c r="P675" s="14">
        <v>0</v>
      </c>
      <c r="Q675" s="14">
        <v>0</v>
      </c>
      <c r="R675" s="14">
        <v>0</v>
      </c>
      <c r="S675" s="14">
        <v>0</v>
      </c>
      <c r="T675" s="14">
        <v>0</v>
      </c>
      <c r="U675" s="14">
        <v>0</v>
      </c>
      <c r="V675" s="14">
        <v>0</v>
      </c>
      <c r="W675" s="14">
        <v>0</v>
      </c>
      <c r="X675" s="14">
        <v>0</v>
      </c>
      <c r="Y675" s="14">
        <v>0</v>
      </c>
      <c r="Z675" s="14">
        <v>13</v>
      </c>
      <c r="AA675" s="14">
        <v>1976</v>
      </c>
      <c r="AB675" s="14">
        <v>30</v>
      </c>
      <c r="AC675" s="14">
        <v>4560</v>
      </c>
      <c r="AD675" s="14">
        <v>30</v>
      </c>
      <c r="AE675" s="14">
        <v>4560</v>
      </c>
      <c r="AF675" s="14">
        <v>30</v>
      </c>
      <c r="AG675" s="14">
        <v>4560</v>
      </c>
      <c r="AH675" s="14">
        <v>30</v>
      </c>
      <c r="AI675" s="14">
        <v>4560</v>
      </c>
    </row>
    <row r="676" spans="1:35" s="195" customFormat="1" ht="123.75">
      <c r="A676" s="173"/>
      <c r="B676" s="1395">
        <v>25.234350649350645</v>
      </c>
      <c r="C676" s="1307" t="s">
        <v>645</v>
      </c>
      <c r="D676" s="48"/>
      <c r="E676" s="240">
        <v>400</v>
      </c>
      <c r="F676" s="58" t="s">
        <v>550</v>
      </c>
      <c r="G676" s="14" t="s">
        <v>12</v>
      </c>
      <c r="H676" s="14" t="s">
        <v>13</v>
      </c>
      <c r="I676" s="14" t="s">
        <v>14</v>
      </c>
      <c r="J676" s="14">
        <v>28</v>
      </c>
      <c r="K676" s="194">
        <v>11200</v>
      </c>
      <c r="L676" s="14">
        <v>35</v>
      </c>
      <c r="M676" s="14">
        <v>980</v>
      </c>
      <c r="N676" s="14">
        <v>35</v>
      </c>
      <c r="O676" s="14">
        <v>980</v>
      </c>
      <c r="P676" s="14">
        <v>35</v>
      </c>
      <c r="Q676" s="14">
        <v>980</v>
      </c>
      <c r="R676" s="14">
        <v>35</v>
      </c>
      <c r="S676" s="14">
        <v>980</v>
      </c>
      <c r="T676" s="14">
        <v>35</v>
      </c>
      <c r="U676" s="14">
        <v>980</v>
      </c>
      <c r="V676" s="14">
        <v>35</v>
      </c>
      <c r="W676" s="14">
        <v>980</v>
      </c>
      <c r="X676" s="14">
        <v>25</v>
      </c>
      <c r="Y676" s="14">
        <v>700</v>
      </c>
      <c r="Z676" s="14">
        <v>25</v>
      </c>
      <c r="AA676" s="14">
        <v>700</v>
      </c>
      <c r="AB676" s="14">
        <v>35</v>
      </c>
      <c r="AC676" s="14">
        <v>980</v>
      </c>
      <c r="AD676" s="14">
        <v>35</v>
      </c>
      <c r="AE676" s="14">
        <v>980</v>
      </c>
      <c r="AF676" s="14">
        <v>35</v>
      </c>
      <c r="AG676" s="14">
        <v>980</v>
      </c>
      <c r="AH676" s="14">
        <v>35</v>
      </c>
      <c r="AI676" s="14">
        <v>980</v>
      </c>
    </row>
    <row r="677" spans="1:35" s="195" customFormat="1" ht="24">
      <c r="A677" s="124"/>
      <c r="B677" s="125">
        <v>22105</v>
      </c>
      <c r="C677" s="948" t="s">
        <v>646</v>
      </c>
      <c r="D677" s="11"/>
      <c r="E677" s="964"/>
      <c r="F677" s="964"/>
      <c r="G677" s="964"/>
      <c r="H677" s="964"/>
      <c r="I677" s="964"/>
      <c r="J677" s="964"/>
      <c r="K677" s="964">
        <v>318813</v>
      </c>
      <c r="L677" s="964">
        <v>0</v>
      </c>
      <c r="M677" s="964">
        <v>26831.75</v>
      </c>
      <c r="N677" s="964">
        <v>0</v>
      </c>
      <c r="O677" s="964">
        <v>29997.75</v>
      </c>
      <c r="P677" s="964">
        <v>0</v>
      </c>
      <c r="Q677" s="964">
        <v>30086.75</v>
      </c>
      <c r="R677" s="964">
        <v>0</v>
      </c>
      <c r="S677" s="964">
        <v>27840.75</v>
      </c>
      <c r="T677" s="964">
        <v>0</v>
      </c>
      <c r="U677" s="964">
        <v>28225.75</v>
      </c>
      <c r="V677" s="964">
        <v>0</v>
      </c>
      <c r="W677" s="964">
        <v>25753.75</v>
      </c>
      <c r="X677" s="964">
        <v>0</v>
      </c>
      <c r="Y677" s="964">
        <v>27494.75</v>
      </c>
      <c r="Z677" s="964">
        <v>0</v>
      </c>
      <c r="AA677" s="964">
        <v>10961.75</v>
      </c>
      <c r="AB677" s="964">
        <v>0</v>
      </c>
      <c r="AC677" s="964">
        <v>29909.75</v>
      </c>
      <c r="AD677" s="964">
        <v>0</v>
      </c>
      <c r="AE677" s="964">
        <v>32433.75</v>
      </c>
      <c r="AF677" s="964">
        <v>0</v>
      </c>
      <c r="AG677" s="964">
        <v>27881.75</v>
      </c>
      <c r="AH677" s="964">
        <v>0</v>
      </c>
      <c r="AI677" s="964">
        <v>21394.75</v>
      </c>
    </row>
    <row r="678" spans="1:35" s="195" customFormat="1" ht="123.75">
      <c r="A678" s="173"/>
      <c r="B678" s="1395"/>
      <c r="C678" s="1308" t="s">
        <v>726</v>
      </c>
      <c r="D678" s="11"/>
      <c r="E678" s="240">
        <v>0</v>
      </c>
      <c r="F678" s="1303" t="s">
        <v>11</v>
      </c>
      <c r="G678" s="14" t="s">
        <v>12</v>
      </c>
      <c r="H678" s="14" t="s">
        <v>13</v>
      </c>
      <c r="I678" s="14" t="s">
        <v>14</v>
      </c>
      <c r="J678" s="14">
        <v>85</v>
      </c>
      <c r="K678" s="194">
        <v>0</v>
      </c>
      <c r="L678" s="14">
        <v>0</v>
      </c>
      <c r="M678" s="14">
        <v>0</v>
      </c>
      <c r="N678" s="14">
        <v>0</v>
      </c>
      <c r="O678" s="14">
        <v>0</v>
      </c>
      <c r="P678" s="14">
        <v>0</v>
      </c>
      <c r="Q678" s="14">
        <v>0</v>
      </c>
      <c r="R678" s="14">
        <v>0</v>
      </c>
      <c r="S678" s="14">
        <v>0</v>
      </c>
      <c r="T678" s="14">
        <v>0</v>
      </c>
      <c r="U678" s="14">
        <v>0</v>
      </c>
      <c r="V678" s="14">
        <v>0</v>
      </c>
      <c r="W678" s="14">
        <v>0</v>
      </c>
      <c r="X678" s="14">
        <v>0</v>
      </c>
      <c r="Y678" s="14">
        <v>0</v>
      </c>
      <c r="Z678" s="14">
        <v>0</v>
      </c>
      <c r="AA678" s="14">
        <v>0</v>
      </c>
      <c r="AB678" s="14">
        <v>0</v>
      </c>
      <c r="AC678" s="14">
        <v>0</v>
      </c>
      <c r="AD678" s="14">
        <v>0</v>
      </c>
      <c r="AE678" s="14">
        <v>0</v>
      </c>
      <c r="AF678" s="14">
        <v>0</v>
      </c>
      <c r="AG678" s="14">
        <v>0</v>
      </c>
      <c r="AH678" s="14">
        <v>0</v>
      </c>
      <c r="AI678" s="14">
        <v>0</v>
      </c>
    </row>
    <row r="679" spans="1:35" s="195" customFormat="1" ht="123.75">
      <c r="A679" s="173"/>
      <c r="B679" s="1395"/>
      <c r="C679" s="1398" t="s">
        <v>727</v>
      </c>
      <c r="D679" s="11"/>
      <c r="E679" s="240">
        <v>0</v>
      </c>
      <c r="F679" s="1396" t="s">
        <v>11</v>
      </c>
      <c r="G679" s="14" t="s">
        <v>12</v>
      </c>
      <c r="H679" s="14" t="s">
        <v>13</v>
      </c>
      <c r="I679" s="14" t="s">
        <v>14</v>
      </c>
      <c r="J679" s="14">
        <v>86</v>
      </c>
      <c r="K679" s="194">
        <v>0</v>
      </c>
      <c r="L679" s="14">
        <v>0</v>
      </c>
      <c r="M679" s="14">
        <v>0</v>
      </c>
      <c r="N679" s="14">
        <v>0</v>
      </c>
      <c r="O679" s="14">
        <v>0</v>
      </c>
      <c r="P679" s="14">
        <v>0</v>
      </c>
      <c r="Q679" s="14">
        <v>0</v>
      </c>
      <c r="R679" s="14">
        <v>0</v>
      </c>
      <c r="S679" s="14">
        <v>0</v>
      </c>
      <c r="T679" s="14">
        <v>0</v>
      </c>
      <c r="U679" s="14">
        <v>0</v>
      </c>
      <c r="V679" s="14">
        <v>0</v>
      </c>
      <c r="W679" s="14">
        <v>0</v>
      </c>
      <c r="X679" s="14">
        <v>0</v>
      </c>
      <c r="Y679" s="14">
        <v>0</v>
      </c>
      <c r="Z679" s="14">
        <v>0</v>
      </c>
      <c r="AA679" s="14">
        <v>0</v>
      </c>
      <c r="AB679" s="14">
        <v>0</v>
      </c>
      <c r="AC679" s="14">
        <v>0</v>
      </c>
      <c r="AD679" s="14">
        <v>0</v>
      </c>
      <c r="AE679" s="14">
        <v>0</v>
      </c>
      <c r="AF679" s="14">
        <v>0</v>
      </c>
      <c r="AG679" s="14">
        <v>0</v>
      </c>
      <c r="AH679" s="14">
        <v>0</v>
      </c>
      <c r="AI679" s="14">
        <v>0</v>
      </c>
    </row>
    <row r="680" spans="1:35" s="195" customFormat="1" ht="123.75">
      <c r="A680" s="173"/>
      <c r="B680" s="1395">
        <v>472.08810810810814</v>
      </c>
      <c r="C680" s="454" t="s">
        <v>649</v>
      </c>
      <c r="D680" s="11"/>
      <c r="E680" s="240">
        <v>44</v>
      </c>
      <c r="F680" s="100" t="s">
        <v>11</v>
      </c>
      <c r="G680" s="14" t="s">
        <v>12</v>
      </c>
      <c r="H680" s="14" t="s">
        <v>13</v>
      </c>
      <c r="I680" s="14" t="s">
        <v>14</v>
      </c>
      <c r="J680" s="14">
        <v>510</v>
      </c>
      <c r="K680" s="194">
        <v>22440</v>
      </c>
      <c r="L680" s="14">
        <v>4</v>
      </c>
      <c r="M680" s="14">
        <v>2040</v>
      </c>
      <c r="N680" s="14">
        <v>4</v>
      </c>
      <c r="O680" s="14">
        <v>2040</v>
      </c>
      <c r="P680" s="14">
        <v>4</v>
      </c>
      <c r="Q680" s="14">
        <v>2040</v>
      </c>
      <c r="R680" s="14">
        <v>4</v>
      </c>
      <c r="S680" s="14">
        <v>2040</v>
      </c>
      <c r="T680" s="14">
        <v>4</v>
      </c>
      <c r="U680" s="14">
        <v>2040</v>
      </c>
      <c r="V680" s="14">
        <v>4</v>
      </c>
      <c r="W680" s="14">
        <v>2040</v>
      </c>
      <c r="X680" s="14">
        <v>4</v>
      </c>
      <c r="Y680" s="14">
        <v>2040</v>
      </c>
      <c r="Z680" s="14">
        <v>0</v>
      </c>
      <c r="AA680" s="14">
        <v>0</v>
      </c>
      <c r="AB680" s="14">
        <v>4</v>
      </c>
      <c r="AC680" s="14">
        <v>2040</v>
      </c>
      <c r="AD680" s="14">
        <v>4</v>
      </c>
      <c r="AE680" s="14">
        <v>2040</v>
      </c>
      <c r="AF680" s="14">
        <v>4</v>
      </c>
      <c r="AG680" s="14">
        <v>2040</v>
      </c>
      <c r="AH680" s="14">
        <v>4</v>
      </c>
      <c r="AI680" s="14">
        <v>2040</v>
      </c>
    </row>
    <row r="681" spans="1:35" s="195" customFormat="1" ht="123.75">
      <c r="A681" s="173"/>
      <c r="B681" s="1395">
        <v>76.530416666666667</v>
      </c>
      <c r="C681" s="454" t="s">
        <v>650</v>
      </c>
      <c r="D681" s="11"/>
      <c r="E681" s="240">
        <v>0</v>
      </c>
      <c r="F681" s="9" t="s">
        <v>550</v>
      </c>
      <c r="G681" s="14" t="s">
        <v>12</v>
      </c>
      <c r="H681" s="14" t="s">
        <v>13</v>
      </c>
      <c r="I681" s="14" t="s">
        <v>14</v>
      </c>
      <c r="J681" s="14">
        <v>83</v>
      </c>
      <c r="K681" s="194">
        <v>0</v>
      </c>
      <c r="L681" s="14">
        <v>0</v>
      </c>
      <c r="M681" s="14">
        <v>0</v>
      </c>
      <c r="N681" s="14">
        <v>0</v>
      </c>
      <c r="O681" s="14">
        <v>0</v>
      </c>
      <c r="P681" s="14">
        <v>0</v>
      </c>
      <c r="Q681" s="14">
        <v>0</v>
      </c>
      <c r="R681" s="14">
        <v>0</v>
      </c>
      <c r="S681" s="14">
        <v>0</v>
      </c>
      <c r="T681" s="14">
        <v>0</v>
      </c>
      <c r="U681" s="14">
        <v>0</v>
      </c>
      <c r="V681" s="14">
        <v>0</v>
      </c>
      <c r="W681" s="14">
        <v>0</v>
      </c>
      <c r="X681" s="14">
        <v>0</v>
      </c>
      <c r="Y681" s="14">
        <v>0</v>
      </c>
      <c r="Z681" s="14">
        <v>0</v>
      </c>
      <c r="AA681" s="14">
        <v>0</v>
      </c>
      <c r="AB681" s="14">
        <v>0</v>
      </c>
      <c r="AC681" s="14">
        <v>0</v>
      </c>
      <c r="AD681" s="14">
        <v>0</v>
      </c>
      <c r="AE681" s="14">
        <v>0</v>
      </c>
      <c r="AF681" s="14">
        <v>0</v>
      </c>
      <c r="AG681" s="14">
        <v>0</v>
      </c>
      <c r="AH681" s="14">
        <v>0</v>
      </c>
      <c r="AI681" s="14">
        <v>0</v>
      </c>
    </row>
    <row r="682" spans="1:35" s="195" customFormat="1" ht="123.75">
      <c r="A682" s="173"/>
      <c r="B682" s="1395">
        <v>14.783018181818182</v>
      </c>
      <c r="C682" s="454" t="s">
        <v>651</v>
      </c>
      <c r="D682" s="11"/>
      <c r="E682" s="240">
        <v>0</v>
      </c>
      <c r="F682" s="9" t="s">
        <v>40</v>
      </c>
      <c r="G682" s="14" t="s">
        <v>12</v>
      </c>
      <c r="H682" s="14" t="s">
        <v>13</v>
      </c>
      <c r="I682" s="14" t="s">
        <v>14</v>
      </c>
      <c r="J682" s="14">
        <v>16</v>
      </c>
      <c r="K682" s="194">
        <v>0</v>
      </c>
      <c r="L682" s="14">
        <v>0</v>
      </c>
      <c r="M682" s="14">
        <v>0</v>
      </c>
      <c r="N682" s="14">
        <v>0</v>
      </c>
      <c r="O682" s="14">
        <v>0</v>
      </c>
      <c r="P682" s="14">
        <v>0</v>
      </c>
      <c r="Q682" s="14">
        <v>0</v>
      </c>
      <c r="R682" s="14">
        <v>0</v>
      </c>
      <c r="S682" s="14">
        <v>0</v>
      </c>
      <c r="T682" s="14">
        <v>0</v>
      </c>
      <c r="U682" s="14">
        <v>0</v>
      </c>
      <c r="V682" s="14">
        <v>0</v>
      </c>
      <c r="W682" s="14">
        <v>0</v>
      </c>
      <c r="X682" s="14">
        <v>0</v>
      </c>
      <c r="Y682" s="14">
        <v>0</v>
      </c>
      <c r="Z682" s="14">
        <v>0</v>
      </c>
      <c r="AA682" s="14">
        <v>0</v>
      </c>
      <c r="AB682" s="14">
        <v>0</v>
      </c>
      <c r="AC682" s="14">
        <v>0</v>
      </c>
      <c r="AD682" s="14">
        <v>0</v>
      </c>
      <c r="AE682" s="14">
        <v>0</v>
      </c>
      <c r="AF682" s="14">
        <v>0</v>
      </c>
      <c r="AG682" s="14">
        <v>0</v>
      </c>
      <c r="AH682" s="14">
        <v>0</v>
      </c>
      <c r="AI682" s="14">
        <v>0</v>
      </c>
    </row>
    <row r="683" spans="1:35" s="195" customFormat="1" ht="123.75">
      <c r="A683" s="173"/>
      <c r="B683" s="1395">
        <v>230.47619047619048</v>
      </c>
      <c r="C683" s="1055" t="s">
        <v>652</v>
      </c>
      <c r="D683" s="11"/>
      <c r="E683" s="240">
        <v>0</v>
      </c>
      <c r="F683" s="9" t="s">
        <v>22</v>
      </c>
      <c r="G683" s="14" t="s">
        <v>12</v>
      </c>
      <c r="H683" s="14" t="s">
        <v>13</v>
      </c>
      <c r="I683" s="14" t="s">
        <v>14</v>
      </c>
      <c r="J683" s="14">
        <v>249</v>
      </c>
      <c r="K683" s="194">
        <v>0</v>
      </c>
      <c r="L683" s="14">
        <v>0</v>
      </c>
      <c r="M683" s="14">
        <v>0</v>
      </c>
      <c r="N683" s="14">
        <v>0</v>
      </c>
      <c r="O683" s="14">
        <v>0</v>
      </c>
      <c r="P683" s="14">
        <v>0</v>
      </c>
      <c r="Q683" s="14">
        <v>0</v>
      </c>
      <c r="R683" s="14">
        <v>0</v>
      </c>
      <c r="S683" s="14">
        <v>0</v>
      </c>
      <c r="T683" s="14">
        <v>0</v>
      </c>
      <c r="U683" s="14">
        <v>0</v>
      </c>
      <c r="V683" s="14">
        <v>0</v>
      </c>
      <c r="W683" s="14">
        <v>0</v>
      </c>
      <c r="X683" s="14">
        <v>0</v>
      </c>
      <c r="Y683" s="14">
        <v>0</v>
      </c>
      <c r="Z683" s="14">
        <v>0</v>
      </c>
      <c r="AA683" s="14">
        <v>0</v>
      </c>
      <c r="AB683" s="14">
        <v>0</v>
      </c>
      <c r="AC683" s="14">
        <v>0</v>
      </c>
      <c r="AD683" s="14">
        <v>0</v>
      </c>
      <c r="AE683" s="14">
        <v>0</v>
      </c>
      <c r="AF683" s="14">
        <v>0</v>
      </c>
      <c r="AG683" s="14">
        <v>0</v>
      </c>
      <c r="AH683" s="14">
        <v>0</v>
      </c>
      <c r="AI683" s="14">
        <v>0</v>
      </c>
    </row>
    <row r="684" spans="1:35" s="195" customFormat="1" ht="123.75">
      <c r="A684" s="173"/>
      <c r="B684" s="1395">
        <v>228</v>
      </c>
      <c r="C684" s="1055" t="s">
        <v>653</v>
      </c>
      <c r="D684" s="11"/>
      <c r="E684" s="240">
        <v>0</v>
      </c>
      <c r="F684" s="9" t="s">
        <v>654</v>
      </c>
      <c r="G684" s="14" t="s">
        <v>12</v>
      </c>
      <c r="H684" s="14" t="s">
        <v>13</v>
      </c>
      <c r="I684" s="14" t="s">
        <v>14</v>
      </c>
      <c r="J684" s="14">
        <v>247</v>
      </c>
      <c r="K684" s="194">
        <v>0</v>
      </c>
      <c r="L684" s="14">
        <v>0</v>
      </c>
      <c r="M684" s="14">
        <v>0</v>
      </c>
      <c r="N684" s="14">
        <v>0</v>
      </c>
      <c r="O684" s="14">
        <v>0</v>
      </c>
      <c r="P684" s="14">
        <v>0</v>
      </c>
      <c r="Q684" s="14">
        <v>0</v>
      </c>
      <c r="R684" s="14">
        <v>0</v>
      </c>
      <c r="S684" s="14">
        <v>0</v>
      </c>
      <c r="T684" s="14">
        <v>0</v>
      </c>
      <c r="U684" s="14">
        <v>0</v>
      </c>
      <c r="V684" s="14">
        <v>0</v>
      </c>
      <c r="W684" s="14">
        <v>0</v>
      </c>
      <c r="X684" s="14">
        <v>0</v>
      </c>
      <c r="Y684" s="14">
        <v>0</v>
      </c>
      <c r="Z684" s="14">
        <v>0</v>
      </c>
      <c r="AA684" s="14">
        <v>0</v>
      </c>
      <c r="AB684" s="14">
        <v>0</v>
      </c>
      <c r="AC684" s="14">
        <v>0</v>
      </c>
      <c r="AD684" s="14">
        <v>0</v>
      </c>
      <c r="AE684" s="14">
        <v>0</v>
      </c>
      <c r="AF684" s="14">
        <v>0</v>
      </c>
      <c r="AG684" s="14">
        <v>0</v>
      </c>
      <c r="AH684" s="14">
        <v>0</v>
      </c>
      <c r="AI684" s="14">
        <v>0</v>
      </c>
    </row>
    <row r="685" spans="1:35" s="195" customFormat="1" ht="123.75">
      <c r="A685" s="173"/>
      <c r="B685" s="1395">
        <v>360</v>
      </c>
      <c r="C685" s="1055" t="s">
        <v>655</v>
      </c>
      <c r="D685" s="11"/>
      <c r="E685" s="240">
        <v>0</v>
      </c>
      <c r="F685" s="9" t="s">
        <v>654</v>
      </c>
      <c r="G685" s="14" t="s">
        <v>12</v>
      </c>
      <c r="H685" s="14" t="s">
        <v>13</v>
      </c>
      <c r="I685" s="14" t="s">
        <v>14</v>
      </c>
      <c r="J685" s="14">
        <v>389</v>
      </c>
      <c r="K685" s="194">
        <v>0</v>
      </c>
      <c r="L685" s="14">
        <v>0</v>
      </c>
      <c r="M685" s="14">
        <v>0</v>
      </c>
      <c r="N685" s="14">
        <v>0</v>
      </c>
      <c r="O685" s="14">
        <v>0</v>
      </c>
      <c r="P685" s="14">
        <v>0</v>
      </c>
      <c r="Q685" s="14">
        <v>0</v>
      </c>
      <c r="R685" s="14">
        <v>0</v>
      </c>
      <c r="S685" s="14">
        <v>0</v>
      </c>
      <c r="T685" s="14">
        <v>0</v>
      </c>
      <c r="U685" s="14">
        <v>0</v>
      </c>
      <c r="V685" s="14">
        <v>0</v>
      </c>
      <c r="W685" s="14">
        <v>0</v>
      </c>
      <c r="X685" s="14">
        <v>0</v>
      </c>
      <c r="Y685" s="14">
        <v>0</v>
      </c>
      <c r="Z685" s="14">
        <v>0</v>
      </c>
      <c r="AA685" s="14">
        <v>0</v>
      </c>
      <c r="AB685" s="14">
        <v>0</v>
      </c>
      <c r="AC685" s="14">
        <v>0</v>
      </c>
      <c r="AD685" s="14">
        <v>0</v>
      </c>
      <c r="AE685" s="14">
        <v>0</v>
      </c>
      <c r="AF685" s="14">
        <v>0</v>
      </c>
      <c r="AG685" s="14">
        <v>0</v>
      </c>
      <c r="AH685" s="14">
        <v>0</v>
      </c>
      <c r="AI685" s="14">
        <v>0</v>
      </c>
    </row>
    <row r="686" spans="1:35" s="195" customFormat="1" ht="123.75">
      <c r="A686" s="173"/>
      <c r="B686" s="1395">
        <v>158.479375</v>
      </c>
      <c r="C686" s="268" t="s">
        <v>656</v>
      </c>
      <c r="D686" s="11"/>
      <c r="E686" s="240">
        <v>0</v>
      </c>
      <c r="F686" s="9" t="s">
        <v>586</v>
      </c>
      <c r="G686" s="14" t="s">
        <v>12</v>
      </c>
      <c r="H686" s="14" t="s">
        <v>13</v>
      </c>
      <c r="I686" s="14" t="s">
        <v>14</v>
      </c>
      <c r="J686" s="14">
        <v>172</v>
      </c>
      <c r="K686" s="194">
        <v>0</v>
      </c>
      <c r="L686" s="14">
        <v>0</v>
      </c>
      <c r="M686" s="14">
        <v>0</v>
      </c>
      <c r="N686" s="14">
        <v>0</v>
      </c>
      <c r="O686" s="14">
        <v>0</v>
      </c>
      <c r="P686" s="14">
        <v>0</v>
      </c>
      <c r="Q686" s="14">
        <v>0</v>
      </c>
      <c r="R686" s="14">
        <v>0</v>
      </c>
      <c r="S686" s="14">
        <v>0</v>
      </c>
      <c r="T686" s="14">
        <v>0</v>
      </c>
      <c r="U686" s="14">
        <v>0</v>
      </c>
      <c r="V686" s="14">
        <v>0</v>
      </c>
      <c r="W686" s="14">
        <v>0</v>
      </c>
      <c r="X686" s="14">
        <v>0</v>
      </c>
      <c r="Y686" s="14">
        <v>0</v>
      </c>
      <c r="Z686" s="14">
        <v>0</v>
      </c>
      <c r="AA686" s="14">
        <v>0</v>
      </c>
      <c r="AB686" s="14">
        <v>0</v>
      </c>
      <c r="AC686" s="14">
        <v>0</v>
      </c>
      <c r="AD686" s="14">
        <v>0</v>
      </c>
      <c r="AE686" s="14">
        <v>0</v>
      </c>
      <c r="AF686" s="14">
        <v>0</v>
      </c>
      <c r="AG686" s="14">
        <v>0</v>
      </c>
      <c r="AH686" s="14">
        <v>0</v>
      </c>
      <c r="AI686" s="14">
        <v>0</v>
      </c>
    </row>
    <row r="687" spans="1:35" s="195" customFormat="1" ht="123.75">
      <c r="A687" s="173"/>
      <c r="B687" s="1395">
        <v>390.20083333333332</v>
      </c>
      <c r="C687" s="454" t="s">
        <v>657</v>
      </c>
      <c r="D687" s="11"/>
      <c r="E687" s="240">
        <v>0</v>
      </c>
      <c r="F687" s="9" t="s">
        <v>658</v>
      </c>
      <c r="G687" s="14" t="s">
        <v>12</v>
      </c>
      <c r="H687" s="14" t="s">
        <v>13</v>
      </c>
      <c r="I687" s="14" t="s">
        <v>14</v>
      </c>
      <c r="J687" s="14">
        <v>422</v>
      </c>
      <c r="K687" s="194">
        <v>0</v>
      </c>
      <c r="L687" s="14">
        <v>0</v>
      </c>
      <c r="M687" s="14">
        <v>0</v>
      </c>
      <c r="N687" s="14">
        <v>0</v>
      </c>
      <c r="O687" s="14">
        <v>0</v>
      </c>
      <c r="P687" s="14">
        <v>0</v>
      </c>
      <c r="Q687" s="14">
        <v>0</v>
      </c>
      <c r="R687" s="14">
        <v>0</v>
      </c>
      <c r="S687" s="14">
        <v>0</v>
      </c>
      <c r="T687" s="14">
        <v>0</v>
      </c>
      <c r="U687" s="14">
        <v>0</v>
      </c>
      <c r="V687" s="14">
        <v>0</v>
      </c>
      <c r="W687" s="14">
        <v>0</v>
      </c>
      <c r="X687" s="14">
        <v>0</v>
      </c>
      <c r="Y687" s="14">
        <v>0</v>
      </c>
      <c r="Z687" s="14">
        <v>0</v>
      </c>
      <c r="AA687" s="14">
        <v>0</v>
      </c>
      <c r="AB687" s="14">
        <v>0</v>
      </c>
      <c r="AC687" s="14">
        <v>0</v>
      </c>
      <c r="AD687" s="14">
        <v>0</v>
      </c>
      <c r="AE687" s="14">
        <v>0</v>
      </c>
      <c r="AF687" s="14">
        <v>0</v>
      </c>
      <c r="AG687" s="14">
        <v>0</v>
      </c>
      <c r="AH687" s="14">
        <v>0</v>
      </c>
      <c r="AI687" s="14">
        <v>0</v>
      </c>
    </row>
    <row r="688" spans="1:35" s="195" customFormat="1" ht="123.75">
      <c r="A688" s="173"/>
      <c r="B688" s="1395">
        <v>384.32091981132078</v>
      </c>
      <c r="C688" s="268" t="s">
        <v>659</v>
      </c>
      <c r="D688" s="11"/>
      <c r="E688" s="240">
        <v>400</v>
      </c>
      <c r="F688" s="9" t="s">
        <v>103</v>
      </c>
      <c r="G688" s="14" t="s">
        <v>12</v>
      </c>
      <c r="H688" s="14" t="s">
        <v>13</v>
      </c>
      <c r="I688" s="14" t="s">
        <v>14</v>
      </c>
      <c r="J688" s="14">
        <v>44</v>
      </c>
      <c r="K688" s="194">
        <v>17600</v>
      </c>
      <c r="L688" s="14">
        <v>40</v>
      </c>
      <c r="M688" s="14">
        <v>1760</v>
      </c>
      <c r="N688" s="14">
        <v>40</v>
      </c>
      <c r="O688" s="14">
        <v>1760</v>
      </c>
      <c r="P688" s="14">
        <v>40</v>
      </c>
      <c r="Q688" s="14">
        <v>1760</v>
      </c>
      <c r="R688" s="14">
        <v>40</v>
      </c>
      <c r="S688" s="14">
        <v>1760</v>
      </c>
      <c r="T688" s="14">
        <v>40</v>
      </c>
      <c r="U688" s="14">
        <v>1760</v>
      </c>
      <c r="V688" s="14">
        <v>40</v>
      </c>
      <c r="W688" s="14">
        <v>1760</v>
      </c>
      <c r="X688" s="14">
        <v>0</v>
      </c>
      <c r="Y688" s="14">
        <v>0</v>
      </c>
      <c r="Z688" s="14">
        <v>0</v>
      </c>
      <c r="AA688" s="14">
        <v>0</v>
      </c>
      <c r="AB688" s="14">
        <v>40</v>
      </c>
      <c r="AC688" s="14">
        <v>1760</v>
      </c>
      <c r="AD688" s="14">
        <v>40</v>
      </c>
      <c r="AE688" s="14">
        <v>1760</v>
      </c>
      <c r="AF688" s="14">
        <v>40</v>
      </c>
      <c r="AG688" s="14">
        <v>1760</v>
      </c>
      <c r="AH688" s="14">
        <v>40</v>
      </c>
      <c r="AI688" s="14">
        <v>1760</v>
      </c>
    </row>
    <row r="689" spans="1:35" s="195" customFormat="1" ht="123.75">
      <c r="A689" s="173"/>
      <c r="B689" s="1395">
        <v>43.404053751399779</v>
      </c>
      <c r="C689" s="454" t="s">
        <v>660</v>
      </c>
      <c r="D689" s="11"/>
      <c r="E689" s="240">
        <v>80</v>
      </c>
      <c r="F689" s="9" t="s">
        <v>550</v>
      </c>
      <c r="G689" s="14" t="s">
        <v>12</v>
      </c>
      <c r="H689" s="14" t="s">
        <v>13</v>
      </c>
      <c r="I689" s="14" t="s">
        <v>14</v>
      </c>
      <c r="J689" s="14">
        <v>47</v>
      </c>
      <c r="K689" s="194">
        <v>3760</v>
      </c>
      <c r="L689" s="14">
        <v>8</v>
      </c>
      <c r="M689" s="14">
        <v>376</v>
      </c>
      <c r="N689" s="14">
        <v>8</v>
      </c>
      <c r="O689" s="14">
        <v>376</v>
      </c>
      <c r="P689" s="14">
        <v>8</v>
      </c>
      <c r="Q689" s="14">
        <v>376</v>
      </c>
      <c r="R689" s="14">
        <v>8</v>
      </c>
      <c r="S689" s="14">
        <v>376</v>
      </c>
      <c r="T689" s="14">
        <v>8</v>
      </c>
      <c r="U689" s="14">
        <v>376</v>
      </c>
      <c r="V689" s="14">
        <v>8</v>
      </c>
      <c r="W689" s="14">
        <v>376</v>
      </c>
      <c r="X689" s="14">
        <v>0</v>
      </c>
      <c r="Y689" s="14">
        <v>0</v>
      </c>
      <c r="Z689" s="14">
        <v>0</v>
      </c>
      <c r="AA689" s="14">
        <v>0</v>
      </c>
      <c r="AB689" s="14">
        <v>8</v>
      </c>
      <c r="AC689" s="14">
        <v>376</v>
      </c>
      <c r="AD689" s="14">
        <v>8</v>
      </c>
      <c r="AE689" s="14">
        <v>376</v>
      </c>
      <c r="AF689" s="14">
        <v>8</v>
      </c>
      <c r="AG689" s="14">
        <v>376</v>
      </c>
      <c r="AH689" s="14">
        <v>8</v>
      </c>
      <c r="AI689" s="14">
        <v>376</v>
      </c>
    </row>
    <row r="690" spans="1:35" s="195" customFormat="1" ht="123.75">
      <c r="A690" s="173"/>
      <c r="B690" s="1395">
        <v>127.60000000000001</v>
      </c>
      <c r="C690" s="454" t="s">
        <v>661</v>
      </c>
      <c r="D690" s="11"/>
      <c r="E690" s="240">
        <v>0</v>
      </c>
      <c r="F690" s="9" t="s">
        <v>550</v>
      </c>
      <c r="G690" s="14" t="s">
        <v>12</v>
      </c>
      <c r="H690" s="14" t="s">
        <v>13</v>
      </c>
      <c r="I690" s="14" t="s">
        <v>14</v>
      </c>
      <c r="J690" s="14">
        <v>138</v>
      </c>
      <c r="K690" s="194">
        <v>0</v>
      </c>
      <c r="L690" s="14">
        <v>0</v>
      </c>
      <c r="M690" s="14">
        <v>0</v>
      </c>
      <c r="N690" s="14">
        <v>0</v>
      </c>
      <c r="O690" s="14">
        <v>0</v>
      </c>
      <c r="P690" s="14">
        <v>0</v>
      </c>
      <c r="Q690" s="14">
        <v>0</v>
      </c>
      <c r="R690" s="14">
        <v>0</v>
      </c>
      <c r="S690" s="14">
        <v>0</v>
      </c>
      <c r="T690" s="14">
        <v>0</v>
      </c>
      <c r="U690" s="14">
        <v>0</v>
      </c>
      <c r="V690" s="14">
        <v>0</v>
      </c>
      <c r="W690" s="14">
        <v>0</v>
      </c>
      <c r="X690" s="14">
        <v>0</v>
      </c>
      <c r="Y690" s="14">
        <v>0</v>
      </c>
      <c r="Z690" s="14">
        <v>0</v>
      </c>
      <c r="AA690" s="14">
        <v>0</v>
      </c>
      <c r="AB690" s="14">
        <v>0</v>
      </c>
      <c r="AC690" s="14">
        <v>0</v>
      </c>
      <c r="AD690" s="14">
        <v>0</v>
      </c>
      <c r="AE690" s="14">
        <v>0</v>
      </c>
      <c r="AF690" s="14">
        <v>0</v>
      </c>
      <c r="AG690" s="14">
        <v>0</v>
      </c>
      <c r="AH690" s="14">
        <v>0</v>
      </c>
      <c r="AI690" s="14">
        <v>0</v>
      </c>
    </row>
    <row r="691" spans="1:35" s="195" customFormat="1" ht="123.75">
      <c r="A691" s="173"/>
      <c r="B691" s="1395">
        <v>64.153999999999996</v>
      </c>
      <c r="C691" s="1309" t="s">
        <v>4662</v>
      </c>
      <c r="D691" s="11"/>
      <c r="E691" s="240">
        <v>0</v>
      </c>
      <c r="F691" s="9" t="s">
        <v>26</v>
      </c>
      <c r="G691" s="14" t="s">
        <v>12</v>
      </c>
      <c r="H691" s="14" t="s">
        <v>13</v>
      </c>
      <c r="I691" s="14" t="s">
        <v>14</v>
      </c>
      <c r="J691" s="14">
        <v>70</v>
      </c>
      <c r="K691" s="194">
        <v>0</v>
      </c>
      <c r="L691" s="14">
        <v>0</v>
      </c>
      <c r="M691" s="14">
        <v>0</v>
      </c>
      <c r="N691" s="14">
        <v>0</v>
      </c>
      <c r="O691" s="14">
        <v>0</v>
      </c>
      <c r="P691" s="14">
        <v>0</v>
      </c>
      <c r="Q691" s="14">
        <v>0</v>
      </c>
      <c r="R691" s="14">
        <v>0</v>
      </c>
      <c r="S691" s="14">
        <v>0</v>
      </c>
      <c r="T691" s="14">
        <v>0</v>
      </c>
      <c r="U691" s="14">
        <v>0</v>
      </c>
      <c r="V691" s="14">
        <v>0</v>
      </c>
      <c r="W691" s="14">
        <v>0</v>
      </c>
      <c r="X691" s="14">
        <v>0</v>
      </c>
      <c r="Y691" s="14">
        <v>0</v>
      </c>
      <c r="Z691" s="14">
        <v>0</v>
      </c>
      <c r="AA691" s="14">
        <v>0</v>
      </c>
      <c r="AB691" s="14">
        <v>0</v>
      </c>
      <c r="AC691" s="14">
        <v>0</v>
      </c>
      <c r="AD691" s="14">
        <v>0</v>
      </c>
      <c r="AE691" s="14">
        <v>0</v>
      </c>
      <c r="AF691" s="14">
        <v>0</v>
      </c>
      <c r="AG691" s="14">
        <v>0</v>
      </c>
      <c r="AH691" s="14">
        <v>0</v>
      </c>
      <c r="AI691" s="14">
        <v>0</v>
      </c>
    </row>
    <row r="692" spans="1:35" s="195" customFormat="1" ht="123.75">
      <c r="A692" s="173"/>
      <c r="B692" s="1395">
        <v>384.86233333333331</v>
      </c>
      <c r="C692" s="1309" t="s">
        <v>662</v>
      </c>
      <c r="D692" s="11"/>
      <c r="E692" s="240">
        <v>0</v>
      </c>
      <c r="F692" s="9" t="s">
        <v>26</v>
      </c>
      <c r="G692" s="14" t="s">
        <v>12</v>
      </c>
      <c r="H692" s="14" t="s">
        <v>13</v>
      </c>
      <c r="I692" s="14" t="s">
        <v>14</v>
      </c>
      <c r="J692" s="14">
        <v>416</v>
      </c>
      <c r="K692" s="194">
        <v>0</v>
      </c>
      <c r="L692" s="14">
        <v>0</v>
      </c>
      <c r="M692" s="14">
        <v>0</v>
      </c>
      <c r="N692" s="14">
        <v>0</v>
      </c>
      <c r="O692" s="14">
        <v>0</v>
      </c>
      <c r="P692" s="14">
        <v>0</v>
      </c>
      <c r="Q692" s="14">
        <v>0</v>
      </c>
      <c r="R692" s="14">
        <v>0</v>
      </c>
      <c r="S692" s="14">
        <v>0</v>
      </c>
      <c r="T692" s="14">
        <v>0</v>
      </c>
      <c r="U692" s="14">
        <v>0</v>
      </c>
      <c r="V692" s="14">
        <v>0</v>
      </c>
      <c r="W692" s="14">
        <v>0</v>
      </c>
      <c r="X692" s="14">
        <v>0</v>
      </c>
      <c r="Y692" s="14">
        <v>0</v>
      </c>
      <c r="Z692" s="14">
        <v>0</v>
      </c>
      <c r="AA692" s="14">
        <v>0</v>
      </c>
      <c r="AB692" s="14">
        <v>0</v>
      </c>
      <c r="AC692" s="14">
        <v>0</v>
      </c>
      <c r="AD692" s="14">
        <v>0</v>
      </c>
      <c r="AE692" s="14">
        <v>0</v>
      </c>
      <c r="AF692" s="14">
        <v>0</v>
      </c>
      <c r="AG692" s="14">
        <v>0</v>
      </c>
      <c r="AH692" s="14">
        <v>0</v>
      </c>
      <c r="AI692" s="14">
        <v>0</v>
      </c>
    </row>
    <row r="693" spans="1:35" s="195" customFormat="1" ht="123.75">
      <c r="A693" s="173"/>
      <c r="B693" s="1395">
        <v>335</v>
      </c>
      <c r="C693" s="1055" t="s">
        <v>4663</v>
      </c>
      <c r="D693" s="11"/>
      <c r="E693" s="240">
        <v>0</v>
      </c>
      <c r="F693" s="9" t="s">
        <v>654</v>
      </c>
      <c r="G693" s="14" t="s">
        <v>12</v>
      </c>
      <c r="H693" s="14" t="s">
        <v>13</v>
      </c>
      <c r="I693" s="14" t="s">
        <v>14</v>
      </c>
      <c r="J693" s="14">
        <v>362</v>
      </c>
      <c r="K693" s="194">
        <v>0</v>
      </c>
      <c r="L693" s="14">
        <v>0</v>
      </c>
      <c r="M693" s="14">
        <v>0</v>
      </c>
      <c r="N693" s="14">
        <v>0</v>
      </c>
      <c r="O693" s="14">
        <v>0</v>
      </c>
      <c r="P693" s="14">
        <v>0</v>
      </c>
      <c r="Q693" s="14">
        <v>0</v>
      </c>
      <c r="R693" s="14">
        <v>0</v>
      </c>
      <c r="S693" s="14">
        <v>0</v>
      </c>
      <c r="T693" s="14">
        <v>0</v>
      </c>
      <c r="U693" s="14">
        <v>0</v>
      </c>
      <c r="V693" s="14">
        <v>0</v>
      </c>
      <c r="W693" s="14">
        <v>0</v>
      </c>
      <c r="X693" s="14">
        <v>0</v>
      </c>
      <c r="Y693" s="14">
        <v>0</v>
      </c>
      <c r="Z693" s="14">
        <v>0</v>
      </c>
      <c r="AA693" s="14">
        <v>0</v>
      </c>
      <c r="AB693" s="14">
        <v>0</v>
      </c>
      <c r="AC693" s="14">
        <v>0</v>
      </c>
      <c r="AD693" s="14">
        <v>0</v>
      </c>
      <c r="AE693" s="14">
        <v>0</v>
      </c>
      <c r="AF693" s="14">
        <v>0</v>
      </c>
      <c r="AG693" s="14">
        <v>0</v>
      </c>
      <c r="AH693" s="14">
        <v>0</v>
      </c>
      <c r="AI693" s="14">
        <v>0</v>
      </c>
    </row>
    <row r="694" spans="1:35" s="195" customFormat="1" ht="123.75">
      <c r="A694" s="173"/>
      <c r="B694" s="1395">
        <v>105.27</v>
      </c>
      <c r="C694" s="454" t="s">
        <v>663</v>
      </c>
      <c r="D694" s="11"/>
      <c r="E694" s="240">
        <v>0</v>
      </c>
      <c r="F694" s="9" t="s">
        <v>550</v>
      </c>
      <c r="G694" s="14" t="s">
        <v>12</v>
      </c>
      <c r="H694" s="14" t="s">
        <v>13</v>
      </c>
      <c r="I694" s="14" t="s">
        <v>14</v>
      </c>
      <c r="J694" s="14">
        <v>114</v>
      </c>
      <c r="K694" s="194">
        <v>0</v>
      </c>
      <c r="L694" s="14">
        <v>0</v>
      </c>
      <c r="M694" s="14">
        <v>0</v>
      </c>
      <c r="N694" s="14">
        <v>0</v>
      </c>
      <c r="O694" s="14">
        <v>0</v>
      </c>
      <c r="P694" s="14">
        <v>0</v>
      </c>
      <c r="Q694" s="14">
        <v>0</v>
      </c>
      <c r="R694" s="14">
        <v>0</v>
      </c>
      <c r="S694" s="14">
        <v>0</v>
      </c>
      <c r="T694" s="14">
        <v>0</v>
      </c>
      <c r="U694" s="14">
        <v>0</v>
      </c>
      <c r="V694" s="14">
        <v>0</v>
      </c>
      <c r="W694" s="14">
        <v>0</v>
      </c>
      <c r="X694" s="14">
        <v>0</v>
      </c>
      <c r="Y694" s="14">
        <v>0</v>
      </c>
      <c r="Z694" s="14">
        <v>0</v>
      </c>
      <c r="AA694" s="14">
        <v>0</v>
      </c>
      <c r="AB694" s="14">
        <v>0</v>
      </c>
      <c r="AC694" s="14">
        <v>0</v>
      </c>
      <c r="AD694" s="14">
        <v>0</v>
      </c>
      <c r="AE694" s="14">
        <v>0</v>
      </c>
      <c r="AF694" s="14">
        <v>0</v>
      </c>
      <c r="AG694" s="14">
        <v>0</v>
      </c>
      <c r="AH694" s="14">
        <v>0</v>
      </c>
      <c r="AI694" s="14">
        <v>0</v>
      </c>
    </row>
    <row r="695" spans="1:35" s="195" customFormat="1" ht="123.75">
      <c r="A695" s="173"/>
      <c r="B695" s="1395">
        <v>270</v>
      </c>
      <c r="C695" s="1055" t="s">
        <v>664</v>
      </c>
      <c r="D695" s="11"/>
      <c r="E695" s="240">
        <v>0</v>
      </c>
      <c r="F695" s="9" t="s">
        <v>654</v>
      </c>
      <c r="G695" s="14" t="s">
        <v>12</v>
      </c>
      <c r="H695" s="14" t="s">
        <v>13</v>
      </c>
      <c r="I695" s="14" t="s">
        <v>14</v>
      </c>
      <c r="J695" s="14">
        <v>292</v>
      </c>
      <c r="K695" s="194">
        <v>0</v>
      </c>
      <c r="L695" s="14">
        <v>0</v>
      </c>
      <c r="M695" s="14">
        <v>0</v>
      </c>
      <c r="N695" s="14">
        <v>0</v>
      </c>
      <c r="O695" s="14">
        <v>0</v>
      </c>
      <c r="P695" s="14">
        <v>0</v>
      </c>
      <c r="Q695" s="14">
        <v>0</v>
      </c>
      <c r="R695" s="14">
        <v>0</v>
      </c>
      <c r="S695" s="14">
        <v>0</v>
      </c>
      <c r="T695" s="14">
        <v>0</v>
      </c>
      <c r="U695" s="14">
        <v>0</v>
      </c>
      <c r="V695" s="14">
        <v>0</v>
      </c>
      <c r="W695" s="14">
        <v>0</v>
      </c>
      <c r="X695" s="14">
        <v>0</v>
      </c>
      <c r="Y695" s="14">
        <v>0</v>
      </c>
      <c r="Z695" s="14">
        <v>0</v>
      </c>
      <c r="AA695" s="14">
        <v>0</v>
      </c>
      <c r="AB695" s="14">
        <v>0</v>
      </c>
      <c r="AC695" s="14">
        <v>0</v>
      </c>
      <c r="AD695" s="14">
        <v>0</v>
      </c>
      <c r="AE695" s="14">
        <v>0</v>
      </c>
      <c r="AF695" s="14">
        <v>0</v>
      </c>
      <c r="AG695" s="14">
        <v>0</v>
      </c>
      <c r="AH695" s="14">
        <v>0</v>
      </c>
      <c r="AI695" s="14">
        <v>0</v>
      </c>
    </row>
    <row r="696" spans="1:35" s="195" customFormat="1" ht="123.75">
      <c r="A696" s="173"/>
      <c r="B696" s="1395">
        <v>10.162337371018394</v>
      </c>
      <c r="C696" s="454" t="s">
        <v>665</v>
      </c>
      <c r="D696" s="11"/>
      <c r="E696" s="240">
        <v>910</v>
      </c>
      <c r="F696" s="9" t="s">
        <v>11</v>
      </c>
      <c r="G696" s="14" t="s">
        <v>12</v>
      </c>
      <c r="H696" s="14" t="s">
        <v>13</v>
      </c>
      <c r="I696" s="14" t="s">
        <v>14</v>
      </c>
      <c r="J696" s="14">
        <v>11</v>
      </c>
      <c r="K696" s="194">
        <v>10010</v>
      </c>
      <c r="L696" s="14">
        <v>100</v>
      </c>
      <c r="M696" s="14">
        <v>1100</v>
      </c>
      <c r="N696" s="14">
        <v>100</v>
      </c>
      <c r="O696" s="14">
        <v>1100</v>
      </c>
      <c r="P696" s="14">
        <v>100</v>
      </c>
      <c r="Q696" s="14">
        <v>1100</v>
      </c>
      <c r="R696" s="14">
        <v>100</v>
      </c>
      <c r="S696" s="14">
        <v>1100</v>
      </c>
      <c r="T696" s="14">
        <v>100</v>
      </c>
      <c r="U696" s="14">
        <v>1100</v>
      </c>
      <c r="V696" s="14">
        <v>10</v>
      </c>
      <c r="W696" s="14">
        <v>110</v>
      </c>
      <c r="X696" s="14">
        <v>100</v>
      </c>
      <c r="Y696" s="14">
        <v>1100</v>
      </c>
      <c r="Z696" s="14">
        <v>0</v>
      </c>
      <c r="AA696" s="14">
        <v>0</v>
      </c>
      <c r="AB696" s="14">
        <v>100</v>
      </c>
      <c r="AC696" s="14">
        <v>1100</v>
      </c>
      <c r="AD696" s="14">
        <v>100</v>
      </c>
      <c r="AE696" s="14">
        <v>1100</v>
      </c>
      <c r="AF696" s="14">
        <v>100</v>
      </c>
      <c r="AG696" s="14">
        <v>1100</v>
      </c>
      <c r="AH696" s="14">
        <v>0</v>
      </c>
      <c r="AI696" s="14">
        <v>0</v>
      </c>
    </row>
    <row r="697" spans="1:35" s="195" customFormat="1" ht="123.75">
      <c r="A697" s="173"/>
      <c r="B697" s="1395">
        <v>205</v>
      </c>
      <c r="C697" s="1309" t="s">
        <v>666</v>
      </c>
      <c r="D697" s="11"/>
      <c r="E697" s="240">
        <v>0</v>
      </c>
      <c r="F697" s="9" t="s">
        <v>164</v>
      </c>
      <c r="G697" s="14" t="s">
        <v>12</v>
      </c>
      <c r="H697" s="14" t="s">
        <v>13</v>
      </c>
      <c r="I697" s="14" t="s">
        <v>14</v>
      </c>
      <c r="J697" s="14">
        <v>222</v>
      </c>
      <c r="K697" s="194">
        <v>0</v>
      </c>
      <c r="L697" s="14">
        <v>0</v>
      </c>
      <c r="M697" s="14">
        <v>0</v>
      </c>
      <c r="N697" s="14">
        <v>0</v>
      </c>
      <c r="O697" s="14">
        <v>0</v>
      </c>
      <c r="P697" s="14">
        <v>0</v>
      </c>
      <c r="Q697" s="14">
        <v>0</v>
      </c>
      <c r="R697" s="14">
        <v>0</v>
      </c>
      <c r="S697" s="14">
        <v>0</v>
      </c>
      <c r="T697" s="14">
        <v>0</v>
      </c>
      <c r="U697" s="14">
        <v>0</v>
      </c>
      <c r="V697" s="14">
        <v>0</v>
      </c>
      <c r="W697" s="14">
        <v>0</v>
      </c>
      <c r="X697" s="14">
        <v>0</v>
      </c>
      <c r="Y697" s="14">
        <v>0</v>
      </c>
      <c r="Z697" s="14">
        <v>0</v>
      </c>
      <c r="AA697" s="14">
        <v>0</v>
      </c>
      <c r="AB697" s="14">
        <v>0</v>
      </c>
      <c r="AC697" s="14">
        <v>0</v>
      </c>
      <c r="AD697" s="14">
        <v>0</v>
      </c>
      <c r="AE697" s="14">
        <v>0</v>
      </c>
      <c r="AF697" s="14">
        <v>0</v>
      </c>
      <c r="AG697" s="14">
        <v>0</v>
      </c>
      <c r="AH697" s="14">
        <v>0</v>
      </c>
      <c r="AI697" s="14">
        <v>0</v>
      </c>
    </row>
    <row r="698" spans="1:35" s="195" customFormat="1" ht="123.75">
      <c r="A698" s="173"/>
      <c r="B698" s="1395">
        <v>56.14395833333333</v>
      </c>
      <c r="C698" s="454" t="s">
        <v>4664</v>
      </c>
      <c r="D698" s="11"/>
      <c r="E698" s="240">
        <v>0</v>
      </c>
      <c r="F698" s="9" t="s">
        <v>11</v>
      </c>
      <c r="G698" s="14" t="s">
        <v>12</v>
      </c>
      <c r="H698" s="14" t="s">
        <v>13</v>
      </c>
      <c r="I698" s="14" t="s">
        <v>14</v>
      </c>
      <c r="J698" s="14">
        <v>61</v>
      </c>
      <c r="K698" s="194">
        <v>0</v>
      </c>
      <c r="L698" s="14">
        <v>0</v>
      </c>
      <c r="M698" s="14">
        <v>0</v>
      </c>
      <c r="N698" s="14">
        <v>0</v>
      </c>
      <c r="O698" s="14">
        <v>0</v>
      </c>
      <c r="P698" s="14">
        <v>0</v>
      </c>
      <c r="Q698" s="14">
        <v>0</v>
      </c>
      <c r="R698" s="14">
        <v>0</v>
      </c>
      <c r="S698" s="14">
        <v>0</v>
      </c>
      <c r="T698" s="14">
        <v>0</v>
      </c>
      <c r="U698" s="14">
        <v>0</v>
      </c>
      <c r="V698" s="14">
        <v>0</v>
      </c>
      <c r="W698" s="14">
        <v>0</v>
      </c>
      <c r="X698" s="14">
        <v>0</v>
      </c>
      <c r="Y698" s="14">
        <v>0</v>
      </c>
      <c r="Z698" s="14">
        <v>0</v>
      </c>
      <c r="AA698" s="14">
        <v>0</v>
      </c>
      <c r="AB698" s="14">
        <v>0</v>
      </c>
      <c r="AC698" s="14">
        <v>0</v>
      </c>
      <c r="AD698" s="14">
        <v>0</v>
      </c>
      <c r="AE698" s="14">
        <v>0</v>
      </c>
      <c r="AF698" s="14">
        <v>0</v>
      </c>
      <c r="AG698" s="14">
        <v>0</v>
      </c>
      <c r="AH698" s="14">
        <v>0</v>
      </c>
      <c r="AI698" s="14">
        <v>0</v>
      </c>
    </row>
    <row r="699" spans="1:35" s="195" customFormat="1" ht="123.75">
      <c r="A699" s="173"/>
      <c r="B699" s="1395">
        <v>250.33965517241381</v>
      </c>
      <c r="C699" s="454" t="s">
        <v>668</v>
      </c>
      <c r="D699" s="11"/>
      <c r="E699" s="240">
        <v>0</v>
      </c>
      <c r="F699" s="9" t="s">
        <v>11</v>
      </c>
      <c r="G699" s="14" t="s">
        <v>12</v>
      </c>
      <c r="H699" s="14" t="s">
        <v>13</v>
      </c>
      <c r="I699" s="14" t="s">
        <v>14</v>
      </c>
      <c r="J699" s="14">
        <v>271</v>
      </c>
      <c r="K699" s="194">
        <v>0</v>
      </c>
      <c r="L699" s="14">
        <v>0</v>
      </c>
      <c r="M699" s="14">
        <v>0</v>
      </c>
      <c r="N699" s="14">
        <v>0</v>
      </c>
      <c r="O699" s="14">
        <v>0</v>
      </c>
      <c r="P699" s="14">
        <v>0</v>
      </c>
      <c r="Q699" s="14">
        <v>0</v>
      </c>
      <c r="R699" s="14">
        <v>0</v>
      </c>
      <c r="S699" s="14">
        <v>0</v>
      </c>
      <c r="T699" s="14">
        <v>0</v>
      </c>
      <c r="U699" s="14">
        <v>0</v>
      </c>
      <c r="V699" s="14">
        <v>0</v>
      </c>
      <c r="W699" s="14">
        <v>0</v>
      </c>
      <c r="X699" s="14">
        <v>0</v>
      </c>
      <c r="Y699" s="14">
        <v>0</v>
      </c>
      <c r="Z699" s="14">
        <v>0</v>
      </c>
      <c r="AA699" s="14">
        <v>0</v>
      </c>
      <c r="AB699" s="14">
        <v>0</v>
      </c>
      <c r="AC699" s="14">
        <v>0</v>
      </c>
      <c r="AD699" s="14">
        <v>0</v>
      </c>
      <c r="AE699" s="14">
        <v>0</v>
      </c>
      <c r="AF699" s="14">
        <v>0</v>
      </c>
      <c r="AG699" s="14">
        <v>0</v>
      </c>
      <c r="AH699" s="14">
        <v>0</v>
      </c>
      <c r="AI699" s="14">
        <v>0</v>
      </c>
    </row>
    <row r="700" spans="1:35" s="195" customFormat="1" ht="123.75">
      <c r="A700" s="173"/>
      <c r="B700" s="1395">
        <v>512.79321428571427</v>
      </c>
      <c r="C700" s="454" t="s">
        <v>669</v>
      </c>
      <c r="D700" s="11"/>
      <c r="E700" s="240">
        <v>0</v>
      </c>
      <c r="F700" s="9" t="s">
        <v>550</v>
      </c>
      <c r="G700" s="14" t="s">
        <v>12</v>
      </c>
      <c r="H700" s="14" t="s">
        <v>13</v>
      </c>
      <c r="I700" s="14" t="s">
        <v>14</v>
      </c>
      <c r="J700" s="14">
        <v>554</v>
      </c>
      <c r="K700" s="194">
        <v>0</v>
      </c>
      <c r="L700" s="14">
        <v>0</v>
      </c>
      <c r="M700" s="14">
        <v>0</v>
      </c>
      <c r="N700" s="14">
        <v>0</v>
      </c>
      <c r="O700" s="14">
        <v>0</v>
      </c>
      <c r="P700" s="14">
        <v>0</v>
      </c>
      <c r="Q700" s="14">
        <v>0</v>
      </c>
      <c r="R700" s="14">
        <v>0</v>
      </c>
      <c r="S700" s="14">
        <v>0</v>
      </c>
      <c r="T700" s="14">
        <v>0</v>
      </c>
      <c r="U700" s="14">
        <v>0</v>
      </c>
      <c r="V700" s="14">
        <v>0</v>
      </c>
      <c r="W700" s="14">
        <v>0</v>
      </c>
      <c r="X700" s="14">
        <v>0</v>
      </c>
      <c r="Y700" s="14">
        <v>0</v>
      </c>
      <c r="Z700" s="14">
        <v>0</v>
      </c>
      <c r="AA700" s="14">
        <v>0</v>
      </c>
      <c r="AB700" s="14">
        <v>0</v>
      </c>
      <c r="AC700" s="14">
        <v>0</v>
      </c>
      <c r="AD700" s="14">
        <v>0</v>
      </c>
      <c r="AE700" s="14">
        <v>0</v>
      </c>
      <c r="AF700" s="14">
        <v>0</v>
      </c>
      <c r="AG700" s="14">
        <v>0</v>
      </c>
      <c r="AH700" s="14">
        <v>0</v>
      </c>
      <c r="AI700" s="14">
        <v>0</v>
      </c>
    </row>
    <row r="701" spans="1:35" s="195" customFormat="1" ht="123.75">
      <c r="A701" s="173"/>
      <c r="B701" s="1395">
        <v>195</v>
      </c>
      <c r="C701" s="1309" t="s">
        <v>670</v>
      </c>
      <c r="D701" s="11"/>
      <c r="E701" s="240">
        <v>0</v>
      </c>
      <c r="F701" s="9" t="s">
        <v>26</v>
      </c>
      <c r="G701" s="14" t="s">
        <v>12</v>
      </c>
      <c r="H701" s="14" t="s">
        <v>13</v>
      </c>
      <c r="I701" s="14" t="s">
        <v>14</v>
      </c>
      <c r="J701" s="14">
        <v>211</v>
      </c>
      <c r="K701" s="194">
        <v>0</v>
      </c>
      <c r="L701" s="14">
        <v>0</v>
      </c>
      <c r="M701" s="14">
        <v>0</v>
      </c>
      <c r="N701" s="14">
        <v>0</v>
      </c>
      <c r="O701" s="14">
        <v>0</v>
      </c>
      <c r="P701" s="14">
        <v>0</v>
      </c>
      <c r="Q701" s="14">
        <v>0</v>
      </c>
      <c r="R701" s="14">
        <v>0</v>
      </c>
      <c r="S701" s="14">
        <v>0</v>
      </c>
      <c r="T701" s="14">
        <v>0</v>
      </c>
      <c r="U701" s="14">
        <v>0</v>
      </c>
      <c r="V701" s="14">
        <v>0</v>
      </c>
      <c r="W701" s="14">
        <v>0</v>
      </c>
      <c r="X701" s="14">
        <v>0</v>
      </c>
      <c r="Y701" s="14">
        <v>0</v>
      </c>
      <c r="Z701" s="14">
        <v>0</v>
      </c>
      <c r="AA701" s="14">
        <v>0</v>
      </c>
      <c r="AB701" s="14">
        <v>0</v>
      </c>
      <c r="AC701" s="14">
        <v>0</v>
      </c>
      <c r="AD701" s="14">
        <v>0</v>
      </c>
      <c r="AE701" s="14">
        <v>0</v>
      </c>
      <c r="AF701" s="14">
        <v>0</v>
      </c>
      <c r="AG701" s="14">
        <v>0</v>
      </c>
      <c r="AH701" s="14">
        <v>0</v>
      </c>
      <c r="AI701" s="14">
        <v>0</v>
      </c>
    </row>
    <row r="702" spans="1:35" s="195" customFormat="1" ht="123.75">
      <c r="A702" s="173"/>
      <c r="B702" s="1395">
        <v>100.92</v>
      </c>
      <c r="C702" s="268" t="s">
        <v>671</v>
      </c>
      <c r="D702" s="11"/>
      <c r="E702" s="240">
        <v>0</v>
      </c>
      <c r="F702" s="9" t="s">
        <v>103</v>
      </c>
      <c r="G702" s="14" t="s">
        <v>12</v>
      </c>
      <c r="H702" s="14" t="s">
        <v>13</v>
      </c>
      <c r="I702" s="14" t="s">
        <v>14</v>
      </c>
      <c r="J702" s="14">
        <v>109</v>
      </c>
      <c r="K702" s="194">
        <v>0</v>
      </c>
      <c r="L702" s="14">
        <v>0</v>
      </c>
      <c r="M702" s="14">
        <v>0</v>
      </c>
      <c r="N702" s="14">
        <v>0</v>
      </c>
      <c r="O702" s="14">
        <v>0</v>
      </c>
      <c r="P702" s="14">
        <v>0</v>
      </c>
      <c r="Q702" s="14">
        <v>0</v>
      </c>
      <c r="R702" s="14">
        <v>0</v>
      </c>
      <c r="S702" s="14">
        <v>0</v>
      </c>
      <c r="T702" s="14">
        <v>0</v>
      </c>
      <c r="U702" s="14">
        <v>0</v>
      </c>
      <c r="V702" s="14">
        <v>0</v>
      </c>
      <c r="W702" s="14">
        <v>0</v>
      </c>
      <c r="X702" s="14">
        <v>0</v>
      </c>
      <c r="Y702" s="14">
        <v>0</v>
      </c>
      <c r="Z702" s="14">
        <v>0</v>
      </c>
      <c r="AA702" s="14">
        <v>0</v>
      </c>
      <c r="AB702" s="14">
        <v>0</v>
      </c>
      <c r="AC702" s="14">
        <v>0</v>
      </c>
      <c r="AD702" s="14">
        <v>0</v>
      </c>
      <c r="AE702" s="14">
        <v>0</v>
      </c>
      <c r="AF702" s="14">
        <v>0</v>
      </c>
      <c r="AG702" s="14">
        <v>0</v>
      </c>
      <c r="AH702" s="14">
        <v>0</v>
      </c>
      <c r="AI702" s="14">
        <v>0</v>
      </c>
    </row>
    <row r="703" spans="1:35" s="195" customFormat="1" ht="123.75">
      <c r="A703" s="173"/>
      <c r="B703" s="1395">
        <v>440.66666666666669</v>
      </c>
      <c r="C703" s="1055" t="s">
        <v>4665</v>
      </c>
      <c r="D703" s="11"/>
      <c r="E703" s="240">
        <v>0</v>
      </c>
      <c r="F703" s="9" t="s">
        <v>26</v>
      </c>
      <c r="G703" s="14" t="s">
        <v>12</v>
      </c>
      <c r="H703" s="14" t="s">
        <v>13</v>
      </c>
      <c r="I703" s="14" t="s">
        <v>14</v>
      </c>
      <c r="J703" s="14">
        <v>476</v>
      </c>
      <c r="K703" s="194">
        <v>0</v>
      </c>
      <c r="L703" s="14">
        <v>0</v>
      </c>
      <c r="M703" s="14">
        <v>0</v>
      </c>
      <c r="N703" s="14">
        <v>0</v>
      </c>
      <c r="O703" s="14">
        <v>0</v>
      </c>
      <c r="P703" s="14">
        <v>0</v>
      </c>
      <c r="Q703" s="14">
        <v>0</v>
      </c>
      <c r="R703" s="14">
        <v>0</v>
      </c>
      <c r="S703" s="14">
        <v>0</v>
      </c>
      <c r="T703" s="14">
        <v>0</v>
      </c>
      <c r="U703" s="14">
        <v>0</v>
      </c>
      <c r="V703" s="14">
        <v>0</v>
      </c>
      <c r="W703" s="14">
        <v>0</v>
      </c>
      <c r="X703" s="14">
        <v>0</v>
      </c>
      <c r="Y703" s="14">
        <v>0</v>
      </c>
      <c r="Z703" s="14">
        <v>0</v>
      </c>
      <c r="AA703" s="14">
        <v>0</v>
      </c>
      <c r="AB703" s="14">
        <v>0</v>
      </c>
      <c r="AC703" s="14">
        <v>0</v>
      </c>
      <c r="AD703" s="14">
        <v>0</v>
      </c>
      <c r="AE703" s="14">
        <v>0</v>
      </c>
      <c r="AF703" s="14">
        <v>0</v>
      </c>
      <c r="AG703" s="14">
        <v>0</v>
      </c>
      <c r="AH703" s="14">
        <v>0</v>
      </c>
      <c r="AI703" s="14">
        <v>0</v>
      </c>
    </row>
    <row r="704" spans="1:35" s="195" customFormat="1" ht="123.75">
      <c r="A704" s="173"/>
      <c r="B704" s="1395">
        <v>296</v>
      </c>
      <c r="C704" s="1055" t="s">
        <v>4666</v>
      </c>
      <c r="D704" s="11"/>
      <c r="E704" s="240">
        <v>0</v>
      </c>
      <c r="F704" s="9" t="s">
        <v>26</v>
      </c>
      <c r="G704" s="14" t="s">
        <v>12</v>
      </c>
      <c r="H704" s="14" t="s">
        <v>13</v>
      </c>
      <c r="I704" s="14" t="s">
        <v>14</v>
      </c>
      <c r="J704" s="14">
        <v>320</v>
      </c>
      <c r="K704" s="194">
        <v>0</v>
      </c>
      <c r="L704" s="14">
        <v>0</v>
      </c>
      <c r="M704" s="14">
        <v>0</v>
      </c>
      <c r="N704" s="14">
        <v>0</v>
      </c>
      <c r="O704" s="14">
        <v>0</v>
      </c>
      <c r="P704" s="14">
        <v>0</v>
      </c>
      <c r="Q704" s="14">
        <v>0</v>
      </c>
      <c r="R704" s="14">
        <v>0</v>
      </c>
      <c r="S704" s="14">
        <v>0</v>
      </c>
      <c r="T704" s="14">
        <v>0</v>
      </c>
      <c r="U704" s="14">
        <v>0</v>
      </c>
      <c r="V704" s="14">
        <v>0</v>
      </c>
      <c r="W704" s="14">
        <v>0</v>
      </c>
      <c r="X704" s="14">
        <v>0</v>
      </c>
      <c r="Y704" s="14">
        <v>0</v>
      </c>
      <c r="Z704" s="14">
        <v>0</v>
      </c>
      <c r="AA704" s="14">
        <v>0</v>
      </c>
      <c r="AB704" s="14">
        <v>0</v>
      </c>
      <c r="AC704" s="14">
        <v>0</v>
      </c>
      <c r="AD704" s="14">
        <v>0</v>
      </c>
      <c r="AE704" s="14">
        <v>0</v>
      </c>
      <c r="AF704" s="14">
        <v>0</v>
      </c>
      <c r="AG704" s="14">
        <v>0</v>
      </c>
      <c r="AH704" s="14">
        <v>0</v>
      </c>
      <c r="AI704" s="14">
        <v>0</v>
      </c>
    </row>
    <row r="705" spans="1:35" s="195" customFormat="1" ht="123.75">
      <c r="A705" s="173"/>
      <c r="B705" s="1395">
        <v>50</v>
      </c>
      <c r="C705" s="1055" t="s">
        <v>672</v>
      </c>
      <c r="D705" s="11"/>
      <c r="E705" s="240">
        <v>0</v>
      </c>
      <c r="F705" s="9" t="s">
        <v>164</v>
      </c>
      <c r="G705" s="14" t="s">
        <v>12</v>
      </c>
      <c r="H705" s="14" t="s">
        <v>13</v>
      </c>
      <c r="I705" s="14" t="s">
        <v>14</v>
      </c>
      <c r="J705" s="14">
        <v>54</v>
      </c>
      <c r="K705" s="194">
        <v>0</v>
      </c>
      <c r="L705" s="14">
        <v>0</v>
      </c>
      <c r="M705" s="14">
        <v>0</v>
      </c>
      <c r="N705" s="14">
        <v>0</v>
      </c>
      <c r="O705" s="14">
        <v>0</v>
      </c>
      <c r="P705" s="14">
        <v>0</v>
      </c>
      <c r="Q705" s="14">
        <v>0</v>
      </c>
      <c r="R705" s="14">
        <v>0</v>
      </c>
      <c r="S705" s="14">
        <v>0</v>
      </c>
      <c r="T705" s="14">
        <v>0</v>
      </c>
      <c r="U705" s="14">
        <v>0</v>
      </c>
      <c r="V705" s="14">
        <v>0</v>
      </c>
      <c r="W705" s="14">
        <v>0</v>
      </c>
      <c r="X705" s="14">
        <v>0</v>
      </c>
      <c r="Y705" s="14">
        <v>0</v>
      </c>
      <c r="Z705" s="14">
        <v>0</v>
      </c>
      <c r="AA705" s="14">
        <v>0</v>
      </c>
      <c r="AB705" s="14">
        <v>0</v>
      </c>
      <c r="AC705" s="14">
        <v>0</v>
      </c>
      <c r="AD705" s="14">
        <v>0</v>
      </c>
      <c r="AE705" s="14">
        <v>0</v>
      </c>
      <c r="AF705" s="14">
        <v>0</v>
      </c>
      <c r="AG705" s="14">
        <v>0</v>
      </c>
      <c r="AH705" s="14">
        <v>0</v>
      </c>
      <c r="AI705" s="14">
        <v>0</v>
      </c>
    </row>
    <row r="706" spans="1:35" s="195" customFormat="1" ht="123.75">
      <c r="A706" s="173"/>
      <c r="B706" s="1395">
        <v>49.125999999999998</v>
      </c>
      <c r="C706" s="1309" t="s">
        <v>673</v>
      </c>
      <c r="D706" s="11"/>
      <c r="E706" s="240">
        <v>0</v>
      </c>
      <c r="F706" s="9" t="s">
        <v>11</v>
      </c>
      <c r="G706" s="14" t="s">
        <v>12</v>
      </c>
      <c r="H706" s="14" t="s">
        <v>13</v>
      </c>
      <c r="I706" s="14" t="s">
        <v>14</v>
      </c>
      <c r="J706" s="14">
        <v>53</v>
      </c>
      <c r="K706" s="194">
        <v>0</v>
      </c>
      <c r="L706" s="14">
        <v>0</v>
      </c>
      <c r="M706" s="14">
        <v>0</v>
      </c>
      <c r="N706" s="14">
        <v>0</v>
      </c>
      <c r="O706" s="14">
        <v>0</v>
      </c>
      <c r="P706" s="14">
        <v>0</v>
      </c>
      <c r="Q706" s="14">
        <v>0</v>
      </c>
      <c r="R706" s="14">
        <v>0</v>
      </c>
      <c r="S706" s="14">
        <v>0</v>
      </c>
      <c r="T706" s="14">
        <v>0</v>
      </c>
      <c r="U706" s="14">
        <v>0</v>
      </c>
      <c r="V706" s="14">
        <v>0</v>
      </c>
      <c r="W706" s="14">
        <v>0</v>
      </c>
      <c r="X706" s="14">
        <v>0</v>
      </c>
      <c r="Y706" s="14">
        <v>0</v>
      </c>
      <c r="Z706" s="14">
        <v>0</v>
      </c>
      <c r="AA706" s="14">
        <v>0</v>
      </c>
      <c r="AB706" s="14">
        <v>0</v>
      </c>
      <c r="AC706" s="14">
        <v>0</v>
      </c>
      <c r="AD706" s="14">
        <v>0</v>
      </c>
      <c r="AE706" s="14">
        <v>0</v>
      </c>
      <c r="AF706" s="14">
        <v>0</v>
      </c>
      <c r="AG706" s="14">
        <v>0</v>
      </c>
      <c r="AH706" s="14">
        <v>0</v>
      </c>
      <c r="AI706" s="14">
        <v>0</v>
      </c>
    </row>
    <row r="707" spans="1:35" s="195" customFormat="1" ht="123.75">
      <c r="A707" s="173"/>
      <c r="B707" s="1395">
        <v>40.333229166666662</v>
      </c>
      <c r="C707" s="454" t="s">
        <v>589</v>
      </c>
      <c r="D707" s="11"/>
      <c r="E707" s="240">
        <v>0</v>
      </c>
      <c r="F707" s="9" t="s">
        <v>11</v>
      </c>
      <c r="G707" s="14" t="s">
        <v>12</v>
      </c>
      <c r="H707" s="14" t="s">
        <v>13</v>
      </c>
      <c r="I707" s="14" t="s">
        <v>14</v>
      </c>
      <c r="J707" s="14">
        <v>44</v>
      </c>
      <c r="K707" s="194">
        <v>0</v>
      </c>
      <c r="L707" s="14">
        <v>0</v>
      </c>
      <c r="M707" s="14">
        <v>0</v>
      </c>
      <c r="N707" s="14">
        <v>0</v>
      </c>
      <c r="O707" s="14">
        <v>0</v>
      </c>
      <c r="P707" s="14">
        <v>0</v>
      </c>
      <c r="Q707" s="14">
        <v>0</v>
      </c>
      <c r="R707" s="14">
        <v>0</v>
      </c>
      <c r="S707" s="14">
        <v>0</v>
      </c>
      <c r="T707" s="14">
        <v>0</v>
      </c>
      <c r="U707" s="14">
        <v>0</v>
      </c>
      <c r="V707" s="14">
        <v>0</v>
      </c>
      <c r="W707" s="14">
        <v>0</v>
      </c>
      <c r="X707" s="14">
        <v>0</v>
      </c>
      <c r="Y707" s="14">
        <v>0</v>
      </c>
      <c r="Z707" s="14">
        <v>0</v>
      </c>
      <c r="AA707" s="14">
        <v>0</v>
      </c>
      <c r="AB707" s="14">
        <v>0</v>
      </c>
      <c r="AC707" s="14">
        <v>0</v>
      </c>
      <c r="AD707" s="14">
        <v>0</v>
      </c>
      <c r="AE707" s="14">
        <v>0</v>
      </c>
      <c r="AF707" s="14">
        <v>0</v>
      </c>
      <c r="AG707" s="14">
        <v>0</v>
      </c>
      <c r="AH707" s="14">
        <v>0</v>
      </c>
      <c r="AI707" s="14">
        <v>0</v>
      </c>
    </row>
    <row r="708" spans="1:35" s="195" customFormat="1" ht="123.75">
      <c r="A708" s="173"/>
      <c r="B708" s="1395">
        <v>201.94433333333333</v>
      </c>
      <c r="C708" s="454" t="s">
        <v>4667</v>
      </c>
      <c r="D708" s="11"/>
      <c r="E708" s="240">
        <v>0</v>
      </c>
      <c r="F708" s="9" t="s">
        <v>11</v>
      </c>
      <c r="G708" s="14" t="s">
        <v>12</v>
      </c>
      <c r="H708" s="14" t="s">
        <v>13</v>
      </c>
      <c r="I708" s="14" t="s">
        <v>14</v>
      </c>
      <c r="J708" s="14">
        <v>219</v>
      </c>
      <c r="K708" s="194">
        <v>0</v>
      </c>
      <c r="L708" s="14">
        <v>0</v>
      </c>
      <c r="M708" s="14">
        <v>0</v>
      </c>
      <c r="N708" s="14">
        <v>0</v>
      </c>
      <c r="O708" s="14">
        <v>0</v>
      </c>
      <c r="P708" s="14">
        <v>0</v>
      </c>
      <c r="Q708" s="14">
        <v>0</v>
      </c>
      <c r="R708" s="14">
        <v>0</v>
      </c>
      <c r="S708" s="14">
        <v>0</v>
      </c>
      <c r="T708" s="14">
        <v>0</v>
      </c>
      <c r="U708" s="14">
        <v>0</v>
      </c>
      <c r="V708" s="14">
        <v>0</v>
      </c>
      <c r="W708" s="14">
        <v>0</v>
      </c>
      <c r="X708" s="14">
        <v>0</v>
      </c>
      <c r="Y708" s="14">
        <v>0</v>
      </c>
      <c r="Z708" s="14">
        <v>0</v>
      </c>
      <c r="AA708" s="14">
        <v>0</v>
      </c>
      <c r="AB708" s="14">
        <v>0</v>
      </c>
      <c r="AC708" s="14">
        <v>0</v>
      </c>
      <c r="AD708" s="14">
        <v>0</v>
      </c>
      <c r="AE708" s="14">
        <v>0</v>
      </c>
      <c r="AF708" s="14">
        <v>0</v>
      </c>
      <c r="AG708" s="14">
        <v>0</v>
      </c>
      <c r="AH708" s="14">
        <v>0</v>
      </c>
      <c r="AI708" s="14">
        <v>0</v>
      </c>
    </row>
    <row r="709" spans="1:35" s="195" customFormat="1" ht="123.75">
      <c r="A709" s="173"/>
      <c r="B709" s="1395">
        <v>40.623333333333335</v>
      </c>
      <c r="C709" s="454" t="s">
        <v>4668</v>
      </c>
      <c r="D709" s="11"/>
      <c r="E709" s="240">
        <v>0</v>
      </c>
      <c r="F709" s="9" t="s">
        <v>11</v>
      </c>
      <c r="G709" s="14" t="s">
        <v>12</v>
      </c>
      <c r="H709" s="14" t="s">
        <v>13</v>
      </c>
      <c r="I709" s="14" t="s">
        <v>14</v>
      </c>
      <c r="J709" s="14">
        <v>44</v>
      </c>
      <c r="K709" s="194">
        <v>0</v>
      </c>
      <c r="L709" s="14">
        <v>0</v>
      </c>
      <c r="M709" s="14">
        <v>0</v>
      </c>
      <c r="N709" s="14">
        <v>0</v>
      </c>
      <c r="O709" s="14">
        <v>0</v>
      </c>
      <c r="P709" s="14">
        <v>0</v>
      </c>
      <c r="Q709" s="14">
        <v>0</v>
      </c>
      <c r="R709" s="14">
        <v>0</v>
      </c>
      <c r="S709" s="14">
        <v>0</v>
      </c>
      <c r="T709" s="14">
        <v>0</v>
      </c>
      <c r="U709" s="14">
        <v>0</v>
      </c>
      <c r="V709" s="14">
        <v>0</v>
      </c>
      <c r="W709" s="14">
        <v>0</v>
      </c>
      <c r="X709" s="14">
        <v>0</v>
      </c>
      <c r="Y709" s="14">
        <v>0</v>
      </c>
      <c r="Z709" s="14">
        <v>0</v>
      </c>
      <c r="AA709" s="14">
        <v>0</v>
      </c>
      <c r="AB709" s="14">
        <v>0</v>
      </c>
      <c r="AC709" s="14">
        <v>0</v>
      </c>
      <c r="AD709" s="14">
        <v>0</v>
      </c>
      <c r="AE709" s="14">
        <v>0</v>
      </c>
      <c r="AF709" s="14">
        <v>0</v>
      </c>
      <c r="AG709" s="14">
        <v>0</v>
      </c>
      <c r="AH709" s="14">
        <v>0</v>
      </c>
      <c r="AI709" s="14">
        <v>0</v>
      </c>
    </row>
    <row r="710" spans="1:35" s="195" customFormat="1" ht="123.75">
      <c r="A710" s="173"/>
      <c r="B710" s="1395">
        <v>13.908380952380954</v>
      </c>
      <c r="C710" s="268" t="s">
        <v>674</v>
      </c>
      <c r="D710" s="11"/>
      <c r="E710" s="240">
        <v>0</v>
      </c>
      <c r="F710" s="9" t="s">
        <v>103</v>
      </c>
      <c r="G710" s="14" t="s">
        <v>12</v>
      </c>
      <c r="H710" s="14" t="s">
        <v>13</v>
      </c>
      <c r="I710" s="14" t="s">
        <v>14</v>
      </c>
      <c r="J710" s="14">
        <v>15</v>
      </c>
      <c r="K710" s="194">
        <v>0</v>
      </c>
      <c r="L710" s="14">
        <v>0</v>
      </c>
      <c r="M710" s="14">
        <v>0</v>
      </c>
      <c r="N710" s="14">
        <v>0</v>
      </c>
      <c r="O710" s="14">
        <v>0</v>
      </c>
      <c r="P710" s="14">
        <v>0</v>
      </c>
      <c r="Q710" s="14">
        <v>0</v>
      </c>
      <c r="R710" s="14">
        <v>0</v>
      </c>
      <c r="S710" s="14">
        <v>0</v>
      </c>
      <c r="T710" s="14">
        <v>0</v>
      </c>
      <c r="U710" s="14">
        <v>0</v>
      </c>
      <c r="V710" s="14">
        <v>0</v>
      </c>
      <c r="W710" s="14">
        <v>0</v>
      </c>
      <c r="X710" s="14">
        <v>0</v>
      </c>
      <c r="Y710" s="14">
        <v>0</v>
      </c>
      <c r="Z710" s="14">
        <v>0</v>
      </c>
      <c r="AA710" s="14">
        <v>0</v>
      </c>
      <c r="AB710" s="14">
        <v>0</v>
      </c>
      <c r="AC710" s="14">
        <v>0</v>
      </c>
      <c r="AD710" s="14">
        <v>0</v>
      </c>
      <c r="AE710" s="14">
        <v>0</v>
      </c>
      <c r="AF710" s="14">
        <v>0</v>
      </c>
      <c r="AG710" s="14">
        <v>0</v>
      </c>
      <c r="AH710" s="14">
        <v>0</v>
      </c>
      <c r="AI710" s="14">
        <v>0</v>
      </c>
    </row>
    <row r="711" spans="1:35" s="195" customFormat="1" ht="123.75">
      <c r="A711" s="173"/>
      <c r="B711" s="1395">
        <v>50.62409090909091</v>
      </c>
      <c r="C711" s="1309" t="s">
        <v>675</v>
      </c>
      <c r="D711" s="11"/>
      <c r="E711" s="240">
        <v>0</v>
      </c>
      <c r="F711" s="9" t="s">
        <v>11</v>
      </c>
      <c r="G711" s="14" t="s">
        <v>12</v>
      </c>
      <c r="H711" s="14" t="s">
        <v>13</v>
      </c>
      <c r="I711" s="14" t="s">
        <v>14</v>
      </c>
      <c r="J711" s="14">
        <v>55</v>
      </c>
      <c r="K711" s="194">
        <v>0</v>
      </c>
      <c r="L711" s="14">
        <v>0</v>
      </c>
      <c r="M711" s="14">
        <v>0</v>
      </c>
      <c r="N711" s="14">
        <v>0</v>
      </c>
      <c r="O711" s="14">
        <v>0</v>
      </c>
      <c r="P711" s="14">
        <v>0</v>
      </c>
      <c r="Q711" s="14">
        <v>0</v>
      </c>
      <c r="R711" s="14">
        <v>0</v>
      </c>
      <c r="S711" s="14">
        <v>0</v>
      </c>
      <c r="T711" s="14">
        <v>0</v>
      </c>
      <c r="U711" s="14">
        <v>0</v>
      </c>
      <c r="V711" s="14">
        <v>0</v>
      </c>
      <c r="W711" s="14">
        <v>0</v>
      </c>
      <c r="X711" s="14">
        <v>0</v>
      </c>
      <c r="Y711" s="14">
        <v>0</v>
      </c>
      <c r="Z711" s="14">
        <v>0</v>
      </c>
      <c r="AA711" s="14">
        <v>0</v>
      </c>
      <c r="AB711" s="14">
        <v>0</v>
      </c>
      <c r="AC711" s="14">
        <v>0</v>
      </c>
      <c r="AD711" s="14">
        <v>0</v>
      </c>
      <c r="AE711" s="14">
        <v>0</v>
      </c>
      <c r="AF711" s="14">
        <v>0</v>
      </c>
      <c r="AG711" s="14">
        <v>0</v>
      </c>
      <c r="AH711" s="14">
        <v>0</v>
      </c>
      <c r="AI711" s="14">
        <v>0</v>
      </c>
    </row>
    <row r="712" spans="1:35" s="195" customFormat="1" ht="123.75">
      <c r="A712" s="173"/>
      <c r="B712" s="1395">
        <v>224.57583333333332</v>
      </c>
      <c r="C712" s="1309" t="s">
        <v>676</v>
      </c>
      <c r="D712" s="11"/>
      <c r="E712" s="240">
        <v>0</v>
      </c>
      <c r="F712" s="9" t="s">
        <v>11</v>
      </c>
      <c r="G712" s="14" t="s">
        <v>12</v>
      </c>
      <c r="H712" s="14" t="s">
        <v>13</v>
      </c>
      <c r="I712" s="14" t="s">
        <v>14</v>
      </c>
      <c r="J712" s="14">
        <v>243</v>
      </c>
      <c r="K712" s="194">
        <v>0</v>
      </c>
      <c r="L712" s="14">
        <v>0</v>
      </c>
      <c r="M712" s="14">
        <v>0</v>
      </c>
      <c r="N712" s="14">
        <v>0</v>
      </c>
      <c r="O712" s="14">
        <v>0</v>
      </c>
      <c r="P712" s="14">
        <v>0</v>
      </c>
      <c r="Q712" s="14">
        <v>0</v>
      </c>
      <c r="R712" s="14">
        <v>0</v>
      </c>
      <c r="S712" s="14">
        <v>0</v>
      </c>
      <c r="T712" s="14">
        <v>0</v>
      </c>
      <c r="U712" s="14">
        <v>0</v>
      </c>
      <c r="V712" s="14">
        <v>0</v>
      </c>
      <c r="W712" s="14">
        <v>0</v>
      </c>
      <c r="X712" s="14">
        <v>0</v>
      </c>
      <c r="Y712" s="14">
        <v>0</v>
      </c>
      <c r="Z712" s="14">
        <v>0</v>
      </c>
      <c r="AA712" s="14">
        <v>0</v>
      </c>
      <c r="AB712" s="14">
        <v>0</v>
      </c>
      <c r="AC712" s="14">
        <v>0</v>
      </c>
      <c r="AD712" s="14">
        <v>0</v>
      </c>
      <c r="AE712" s="14">
        <v>0</v>
      </c>
      <c r="AF712" s="14">
        <v>0</v>
      </c>
      <c r="AG712" s="14">
        <v>0</v>
      </c>
      <c r="AH712" s="14">
        <v>0</v>
      </c>
      <c r="AI712" s="14">
        <v>0</v>
      </c>
    </row>
    <row r="713" spans="1:35" s="195" customFormat="1" ht="123.75">
      <c r="A713" s="173"/>
      <c r="B713" s="1395">
        <v>327.09899999999999</v>
      </c>
      <c r="C713" s="1055" t="s">
        <v>677</v>
      </c>
      <c r="D713" s="11"/>
      <c r="E713" s="240">
        <v>0</v>
      </c>
      <c r="F713" s="9" t="s">
        <v>111</v>
      </c>
      <c r="G713" s="14" t="s">
        <v>12</v>
      </c>
      <c r="H713" s="14" t="s">
        <v>13</v>
      </c>
      <c r="I713" s="14" t="s">
        <v>14</v>
      </c>
      <c r="J713" s="14">
        <v>354</v>
      </c>
      <c r="K713" s="194">
        <v>0</v>
      </c>
      <c r="L713" s="14">
        <v>0</v>
      </c>
      <c r="M713" s="14">
        <v>0</v>
      </c>
      <c r="N713" s="14">
        <v>0</v>
      </c>
      <c r="O713" s="14">
        <v>0</v>
      </c>
      <c r="P713" s="14">
        <v>0</v>
      </c>
      <c r="Q713" s="14">
        <v>0</v>
      </c>
      <c r="R713" s="14">
        <v>0</v>
      </c>
      <c r="S713" s="14">
        <v>0</v>
      </c>
      <c r="T713" s="14">
        <v>0</v>
      </c>
      <c r="U713" s="14">
        <v>0</v>
      </c>
      <c r="V713" s="14">
        <v>0</v>
      </c>
      <c r="W713" s="14">
        <v>0</v>
      </c>
      <c r="X713" s="14">
        <v>0</v>
      </c>
      <c r="Y713" s="14">
        <v>0</v>
      </c>
      <c r="Z713" s="14">
        <v>0</v>
      </c>
      <c r="AA713" s="14">
        <v>0</v>
      </c>
      <c r="AB713" s="14">
        <v>0</v>
      </c>
      <c r="AC713" s="14">
        <v>0</v>
      </c>
      <c r="AD713" s="14">
        <v>0</v>
      </c>
      <c r="AE713" s="14">
        <v>0</v>
      </c>
      <c r="AF713" s="14">
        <v>0</v>
      </c>
      <c r="AG713" s="14">
        <v>0</v>
      </c>
      <c r="AH713" s="14">
        <v>0</v>
      </c>
      <c r="AI713" s="14">
        <v>0</v>
      </c>
    </row>
    <row r="714" spans="1:35" s="195" customFormat="1" ht="123.75">
      <c r="A714" s="173"/>
      <c r="B714" s="1395">
        <v>756.88863636363635</v>
      </c>
      <c r="C714" s="454" t="s">
        <v>678</v>
      </c>
      <c r="D714" s="11"/>
      <c r="E714" s="240">
        <v>0</v>
      </c>
      <c r="F714" s="9" t="s">
        <v>26</v>
      </c>
      <c r="G714" s="14" t="s">
        <v>12</v>
      </c>
      <c r="H714" s="14" t="s">
        <v>13</v>
      </c>
      <c r="I714" s="14" t="s">
        <v>14</v>
      </c>
      <c r="J714" s="14">
        <v>818</v>
      </c>
      <c r="K714" s="194">
        <v>0</v>
      </c>
      <c r="L714" s="14">
        <v>0</v>
      </c>
      <c r="M714" s="14">
        <v>0</v>
      </c>
      <c r="N714" s="14">
        <v>0</v>
      </c>
      <c r="O714" s="14">
        <v>0</v>
      </c>
      <c r="P714" s="14">
        <v>0</v>
      </c>
      <c r="Q714" s="14">
        <v>0</v>
      </c>
      <c r="R714" s="14">
        <v>0</v>
      </c>
      <c r="S714" s="14">
        <v>0</v>
      </c>
      <c r="T714" s="14">
        <v>0</v>
      </c>
      <c r="U714" s="14">
        <v>0</v>
      </c>
      <c r="V714" s="14">
        <v>0</v>
      </c>
      <c r="W714" s="14">
        <v>0</v>
      </c>
      <c r="X714" s="14">
        <v>0</v>
      </c>
      <c r="Y714" s="14">
        <v>0</v>
      </c>
      <c r="Z714" s="14">
        <v>0</v>
      </c>
      <c r="AA714" s="14">
        <v>0</v>
      </c>
      <c r="AB714" s="14">
        <v>0</v>
      </c>
      <c r="AC714" s="14">
        <v>0</v>
      </c>
      <c r="AD714" s="14">
        <v>0</v>
      </c>
      <c r="AE714" s="14">
        <v>0</v>
      </c>
      <c r="AF714" s="14">
        <v>0</v>
      </c>
      <c r="AG714" s="14">
        <v>0</v>
      </c>
      <c r="AH714" s="14">
        <v>0</v>
      </c>
      <c r="AI714" s="14">
        <v>0</v>
      </c>
    </row>
    <row r="715" spans="1:35" s="195" customFormat="1" ht="123.75">
      <c r="A715" s="173"/>
      <c r="B715" s="1395">
        <v>484.88000000000005</v>
      </c>
      <c r="C715" s="268" t="s">
        <v>679</v>
      </c>
      <c r="D715" s="11"/>
      <c r="E715" s="240">
        <v>0</v>
      </c>
      <c r="F715" s="9" t="s">
        <v>586</v>
      </c>
      <c r="G715" s="14" t="s">
        <v>12</v>
      </c>
      <c r="H715" s="14" t="s">
        <v>13</v>
      </c>
      <c r="I715" s="14" t="s">
        <v>14</v>
      </c>
      <c r="J715" s="14">
        <v>524</v>
      </c>
      <c r="K715" s="194">
        <v>0</v>
      </c>
      <c r="L715" s="14">
        <v>0</v>
      </c>
      <c r="M715" s="14">
        <v>0</v>
      </c>
      <c r="N715" s="14">
        <v>0</v>
      </c>
      <c r="O715" s="14">
        <v>0</v>
      </c>
      <c r="P715" s="14">
        <v>0</v>
      </c>
      <c r="Q715" s="14">
        <v>0</v>
      </c>
      <c r="R715" s="14">
        <v>0</v>
      </c>
      <c r="S715" s="14">
        <v>0</v>
      </c>
      <c r="T715" s="14">
        <v>0</v>
      </c>
      <c r="U715" s="14">
        <v>0</v>
      </c>
      <c r="V715" s="14">
        <v>0</v>
      </c>
      <c r="W715" s="14">
        <v>0</v>
      </c>
      <c r="X715" s="14">
        <v>0</v>
      </c>
      <c r="Y715" s="14">
        <v>0</v>
      </c>
      <c r="Z715" s="14">
        <v>0</v>
      </c>
      <c r="AA715" s="14">
        <v>0</v>
      </c>
      <c r="AB715" s="14">
        <v>0</v>
      </c>
      <c r="AC715" s="14">
        <v>0</v>
      </c>
      <c r="AD715" s="14">
        <v>0</v>
      </c>
      <c r="AE715" s="14">
        <v>0</v>
      </c>
      <c r="AF715" s="14">
        <v>0</v>
      </c>
      <c r="AG715" s="14">
        <v>0</v>
      </c>
      <c r="AH715" s="14">
        <v>0</v>
      </c>
      <c r="AI715" s="14">
        <v>0</v>
      </c>
    </row>
    <row r="716" spans="1:35" s="195" customFormat="1" ht="123.75">
      <c r="A716" s="173"/>
      <c r="B716" s="1395">
        <v>131.42833333333334</v>
      </c>
      <c r="C716" s="454" t="s">
        <v>680</v>
      </c>
      <c r="D716" s="11"/>
      <c r="E716" s="240">
        <v>0</v>
      </c>
      <c r="F716" s="9" t="s">
        <v>550</v>
      </c>
      <c r="G716" s="14" t="s">
        <v>12</v>
      </c>
      <c r="H716" s="14" t="s">
        <v>13</v>
      </c>
      <c r="I716" s="14" t="s">
        <v>14</v>
      </c>
      <c r="J716" s="14">
        <v>142</v>
      </c>
      <c r="K716" s="194">
        <v>0</v>
      </c>
      <c r="L716" s="14">
        <v>0</v>
      </c>
      <c r="M716" s="14">
        <v>0</v>
      </c>
      <c r="N716" s="14">
        <v>0</v>
      </c>
      <c r="O716" s="14">
        <v>0</v>
      </c>
      <c r="P716" s="14">
        <v>0</v>
      </c>
      <c r="Q716" s="14">
        <v>0</v>
      </c>
      <c r="R716" s="14">
        <v>0</v>
      </c>
      <c r="S716" s="14">
        <v>0</v>
      </c>
      <c r="T716" s="14">
        <v>0</v>
      </c>
      <c r="U716" s="14">
        <v>0</v>
      </c>
      <c r="V716" s="14">
        <v>0</v>
      </c>
      <c r="W716" s="14">
        <v>0</v>
      </c>
      <c r="X716" s="14">
        <v>0</v>
      </c>
      <c r="Y716" s="14">
        <v>0</v>
      </c>
      <c r="Z716" s="14">
        <v>0</v>
      </c>
      <c r="AA716" s="14">
        <v>0</v>
      </c>
      <c r="AB716" s="14">
        <v>0</v>
      </c>
      <c r="AC716" s="14">
        <v>0</v>
      </c>
      <c r="AD716" s="14">
        <v>0</v>
      </c>
      <c r="AE716" s="14">
        <v>0</v>
      </c>
      <c r="AF716" s="14">
        <v>0</v>
      </c>
      <c r="AG716" s="14">
        <v>0</v>
      </c>
      <c r="AH716" s="14">
        <v>0</v>
      </c>
      <c r="AI716" s="14">
        <v>0</v>
      </c>
    </row>
    <row r="717" spans="1:35" s="195" customFormat="1" ht="123.75">
      <c r="A717" s="173"/>
      <c r="B717" s="1395">
        <v>77.731666666666669</v>
      </c>
      <c r="C717" s="454" t="s">
        <v>681</v>
      </c>
      <c r="D717" s="11"/>
      <c r="E717" s="240">
        <v>0</v>
      </c>
      <c r="F717" s="9" t="s">
        <v>11</v>
      </c>
      <c r="G717" s="14" t="s">
        <v>12</v>
      </c>
      <c r="H717" s="14" t="s">
        <v>13</v>
      </c>
      <c r="I717" s="14" t="s">
        <v>14</v>
      </c>
      <c r="J717" s="14">
        <v>84</v>
      </c>
      <c r="K717" s="194">
        <v>0</v>
      </c>
      <c r="L717" s="14">
        <v>0</v>
      </c>
      <c r="M717" s="14">
        <v>0</v>
      </c>
      <c r="N717" s="14">
        <v>0</v>
      </c>
      <c r="O717" s="14">
        <v>0</v>
      </c>
      <c r="P717" s="14">
        <v>0</v>
      </c>
      <c r="Q717" s="14">
        <v>0</v>
      </c>
      <c r="R717" s="14">
        <v>0</v>
      </c>
      <c r="S717" s="14">
        <v>0</v>
      </c>
      <c r="T717" s="14">
        <v>0</v>
      </c>
      <c r="U717" s="14">
        <v>0</v>
      </c>
      <c r="V717" s="14">
        <v>0</v>
      </c>
      <c r="W717" s="14">
        <v>0</v>
      </c>
      <c r="X717" s="14">
        <v>0</v>
      </c>
      <c r="Y717" s="14">
        <v>0</v>
      </c>
      <c r="Z717" s="14">
        <v>0</v>
      </c>
      <c r="AA717" s="14">
        <v>0</v>
      </c>
      <c r="AB717" s="14">
        <v>0</v>
      </c>
      <c r="AC717" s="14">
        <v>0</v>
      </c>
      <c r="AD717" s="14">
        <v>0</v>
      </c>
      <c r="AE717" s="14">
        <v>0</v>
      </c>
      <c r="AF717" s="14">
        <v>0</v>
      </c>
      <c r="AG717" s="14">
        <v>0</v>
      </c>
      <c r="AH717" s="14">
        <v>0</v>
      </c>
      <c r="AI717" s="14">
        <v>0</v>
      </c>
    </row>
    <row r="718" spans="1:35" s="195" customFormat="1" ht="123.75">
      <c r="A718" s="173"/>
      <c r="B718" s="1395">
        <v>199.82000000000002</v>
      </c>
      <c r="C718" s="268" t="s">
        <v>682</v>
      </c>
      <c r="D718" s="11"/>
      <c r="E718" s="240">
        <v>0</v>
      </c>
      <c r="F718" s="9" t="s">
        <v>586</v>
      </c>
      <c r="G718" s="14" t="s">
        <v>12</v>
      </c>
      <c r="H718" s="14" t="s">
        <v>13</v>
      </c>
      <c r="I718" s="14" t="s">
        <v>14</v>
      </c>
      <c r="J718" s="14">
        <v>516</v>
      </c>
      <c r="K718" s="194">
        <v>0</v>
      </c>
      <c r="L718" s="14">
        <v>0</v>
      </c>
      <c r="M718" s="14">
        <v>0</v>
      </c>
      <c r="N718" s="14">
        <v>0</v>
      </c>
      <c r="O718" s="14">
        <v>0</v>
      </c>
      <c r="P718" s="14">
        <v>0</v>
      </c>
      <c r="Q718" s="14">
        <v>0</v>
      </c>
      <c r="R718" s="14">
        <v>0</v>
      </c>
      <c r="S718" s="14">
        <v>0</v>
      </c>
      <c r="T718" s="14">
        <v>0</v>
      </c>
      <c r="U718" s="14">
        <v>0</v>
      </c>
      <c r="V718" s="14">
        <v>0</v>
      </c>
      <c r="W718" s="14">
        <v>0</v>
      </c>
      <c r="X718" s="14">
        <v>0</v>
      </c>
      <c r="Y718" s="14">
        <v>0</v>
      </c>
      <c r="Z718" s="14">
        <v>0</v>
      </c>
      <c r="AA718" s="14">
        <v>0</v>
      </c>
      <c r="AB718" s="14">
        <v>0</v>
      </c>
      <c r="AC718" s="14">
        <v>0</v>
      </c>
      <c r="AD718" s="14">
        <v>0</v>
      </c>
      <c r="AE718" s="14">
        <v>0</v>
      </c>
      <c r="AF718" s="14">
        <v>0</v>
      </c>
      <c r="AG718" s="14">
        <v>0</v>
      </c>
      <c r="AH718" s="14">
        <v>0</v>
      </c>
      <c r="AI718" s="14">
        <v>0</v>
      </c>
    </row>
    <row r="719" spans="1:35" s="195" customFormat="1" ht="123.75">
      <c r="A719" s="173"/>
      <c r="B719" s="1395">
        <v>16.587916666666668</v>
      </c>
      <c r="C719" s="454" t="s">
        <v>4669</v>
      </c>
      <c r="D719" s="11"/>
      <c r="E719" s="240">
        <v>0</v>
      </c>
      <c r="F719" s="9" t="s">
        <v>550</v>
      </c>
      <c r="G719" s="14" t="s">
        <v>12</v>
      </c>
      <c r="H719" s="14" t="s">
        <v>13</v>
      </c>
      <c r="I719" s="14" t="s">
        <v>14</v>
      </c>
      <c r="J719" s="14">
        <v>18</v>
      </c>
      <c r="K719" s="194">
        <v>0</v>
      </c>
      <c r="L719" s="14">
        <v>0</v>
      </c>
      <c r="M719" s="14">
        <v>0</v>
      </c>
      <c r="N719" s="14">
        <v>0</v>
      </c>
      <c r="O719" s="14">
        <v>0</v>
      </c>
      <c r="P719" s="14">
        <v>0</v>
      </c>
      <c r="Q719" s="14">
        <v>0</v>
      </c>
      <c r="R719" s="14">
        <v>0</v>
      </c>
      <c r="S719" s="14">
        <v>0</v>
      </c>
      <c r="T719" s="14">
        <v>0</v>
      </c>
      <c r="U719" s="14">
        <v>0</v>
      </c>
      <c r="V719" s="14">
        <v>0</v>
      </c>
      <c r="W719" s="14">
        <v>0</v>
      </c>
      <c r="X719" s="14">
        <v>0</v>
      </c>
      <c r="Y719" s="14">
        <v>0</v>
      </c>
      <c r="Z719" s="14">
        <v>0</v>
      </c>
      <c r="AA719" s="14">
        <v>0</v>
      </c>
      <c r="AB719" s="14">
        <v>0</v>
      </c>
      <c r="AC719" s="14">
        <v>0</v>
      </c>
      <c r="AD719" s="14">
        <v>0</v>
      </c>
      <c r="AE719" s="14">
        <v>0</v>
      </c>
      <c r="AF719" s="14">
        <v>0</v>
      </c>
      <c r="AG719" s="14">
        <v>0</v>
      </c>
      <c r="AH719" s="14">
        <v>0</v>
      </c>
      <c r="AI719" s="14">
        <v>0</v>
      </c>
    </row>
    <row r="720" spans="1:35" s="195" customFormat="1" ht="123.75">
      <c r="A720" s="173"/>
      <c r="B720" s="1395">
        <v>224.68235294117648</v>
      </c>
      <c r="C720" s="268" t="s">
        <v>683</v>
      </c>
      <c r="D720" s="11"/>
      <c r="E720" s="240">
        <v>12</v>
      </c>
      <c r="F720" s="100" t="s">
        <v>11</v>
      </c>
      <c r="G720" s="14" t="s">
        <v>12</v>
      </c>
      <c r="H720" s="14" t="s">
        <v>13</v>
      </c>
      <c r="I720" s="14" t="s">
        <v>14</v>
      </c>
      <c r="J720" s="14">
        <v>243</v>
      </c>
      <c r="K720" s="194">
        <v>2916</v>
      </c>
      <c r="L720" s="14">
        <v>1</v>
      </c>
      <c r="M720" s="14">
        <v>243</v>
      </c>
      <c r="N720" s="14">
        <v>1</v>
      </c>
      <c r="O720" s="14">
        <v>243</v>
      </c>
      <c r="P720" s="14">
        <v>1</v>
      </c>
      <c r="Q720" s="14">
        <v>243</v>
      </c>
      <c r="R720" s="14">
        <v>1</v>
      </c>
      <c r="S720" s="14">
        <v>243</v>
      </c>
      <c r="T720" s="14">
        <v>1</v>
      </c>
      <c r="U720" s="14">
        <v>243</v>
      </c>
      <c r="V720" s="14">
        <v>1</v>
      </c>
      <c r="W720" s="14">
        <v>243</v>
      </c>
      <c r="X720" s="14">
        <v>1</v>
      </c>
      <c r="Y720" s="14">
        <v>243</v>
      </c>
      <c r="Z720" s="14">
        <v>1</v>
      </c>
      <c r="AA720" s="14">
        <v>243</v>
      </c>
      <c r="AB720" s="14">
        <v>1</v>
      </c>
      <c r="AC720" s="14">
        <v>243</v>
      </c>
      <c r="AD720" s="14">
        <v>1</v>
      </c>
      <c r="AE720" s="14">
        <v>243</v>
      </c>
      <c r="AF720" s="14">
        <v>1</v>
      </c>
      <c r="AG720" s="14">
        <v>243</v>
      </c>
      <c r="AH720" s="14">
        <v>1</v>
      </c>
      <c r="AI720" s="14">
        <v>243</v>
      </c>
    </row>
    <row r="721" spans="1:35" s="195" customFormat="1" ht="123.75">
      <c r="A721" s="173"/>
      <c r="B721" s="1395">
        <v>361.98953488372092</v>
      </c>
      <c r="C721" s="268" t="s">
        <v>685</v>
      </c>
      <c r="D721" s="11"/>
      <c r="E721" s="240">
        <v>12</v>
      </c>
      <c r="F721" s="9" t="s">
        <v>11</v>
      </c>
      <c r="G721" s="14" t="s">
        <v>12</v>
      </c>
      <c r="H721" s="14" t="s">
        <v>13</v>
      </c>
      <c r="I721" s="14" t="s">
        <v>14</v>
      </c>
      <c r="J721" s="14">
        <v>391</v>
      </c>
      <c r="K721" s="194">
        <v>4692</v>
      </c>
      <c r="L721" s="14">
        <v>1</v>
      </c>
      <c r="M721" s="14">
        <v>391</v>
      </c>
      <c r="N721" s="14">
        <v>1</v>
      </c>
      <c r="O721" s="14">
        <v>391</v>
      </c>
      <c r="P721" s="14">
        <v>1</v>
      </c>
      <c r="Q721" s="14">
        <v>391</v>
      </c>
      <c r="R721" s="14">
        <v>1</v>
      </c>
      <c r="S721" s="14">
        <v>391</v>
      </c>
      <c r="T721" s="14">
        <v>1</v>
      </c>
      <c r="U721" s="14">
        <v>391</v>
      </c>
      <c r="V721" s="14">
        <v>1</v>
      </c>
      <c r="W721" s="14">
        <v>391</v>
      </c>
      <c r="X721" s="14">
        <v>1</v>
      </c>
      <c r="Y721" s="14">
        <v>391</v>
      </c>
      <c r="Z721" s="14">
        <v>1</v>
      </c>
      <c r="AA721" s="14">
        <v>391</v>
      </c>
      <c r="AB721" s="14">
        <v>1</v>
      </c>
      <c r="AC721" s="14">
        <v>391</v>
      </c>
      <c r="AD721" s="14">
        <v>1</v>
      </c>
      <c r="AE721" s="14">
        <v>391</v>
      </c>
      <c r="AF721" s="14">
        <v>1</v>
      </c>
      <c r="AG721" s="14">
        <v>391</v>
      </c>
      <c r="AH721" s="14">
        <v>1</v>
      </c>
      <c r="AI721" s="14">
        <v>391</v>
      </c>
    </row>
    <row r="722" spans="1:35" s="195" customFormat="1" ht="123.75">
      <c r="A722" s="173"/>
      <c r="B722" s="1395">
        <v>191.4</v>
      </c>
      <c r="C722" s="268" t="s">
        <v>690</v>
      </c>
      <c r="D722" s="11"/>
      <c r="E722" s="240">
        <v>0</v>
      </c>
      <c r="F722" s="9" t="s">
        <v>40</v>
      </c>
      <c r="G722" s="14" t="s">
        <v>12</v>
      </c>
      <c r="H722" s="14" t="s">
        <v>13</v>
      </c>
      <c r="I722" s="14" t="s">
        <v>14</v>
      </c>
      <c r="J722" s="14">
        <v>207</v>
      </c>
      <c r="K722" s="194">
        <v>0</v>
      </c>
      <c r="L722" s="14">
        <v>0</v>
      </c>
      <c r="M722" s="14">
        <v>0</v>
      </c>
      <c r="N722" s="14">
        <v>0</v>
      </c>
      <c r="O722" s="14">
        <v>0</v>
      </c>
      <c r="P722" s="14">
        <v>0</v>
      </c>
      <c r="Q722" s="14">
        <v>0</v>
      </c>
      <c r="R722" s="14">
        <v>0</v>
      </c>
      <c r="S722" s="14">
        <v>0</v>
      </c>
      <c r="T722" s="14">
        <v>0</v>
      </c>
      <c r="U722" s="14">
        <v>0</v>
      </c>
      <c r="V722" s="14">
        <v>0</v>
      </c>
      <c r="W722" s="14">
        <v>0</v>
      </c>
      <c r="X722" s="14">
        <v>0</v>
      </c>
      <c r="Y722" s="14">
        <v>0</v>
      </c>
      <c r="Z722" s="14">
        <v>0</v>
      </c>
      <c r="AA722" s="14">
        <v>0</v>
      </c>
      <c r="AB722" s="14">
        <v>0</v>
      </c>
      <c r="AC722" s="14">
        <v>0</v>
      </c>
      <c r="AD722" s="14">
        <v>0</v>
      </c>
      <c r="AE722" s="14">
        <v>0</v>
      </c>
      <c r="AF722" s="14">
        <v>0</v>
      </c>
      <c r="AG722" s="14">
        <v>0</v>
      </c>
      <c r="AH722" s="14">
        <v>0</v>
      </c>
      <c r="AI722" s="14">
        <v>0</v>
      </c>
    </row>
    <row r="723" spans="1:35" s="195" customFormat="1" ht="123.75">
      <c r="A723" s="173"/>
      <c r="B723" s="1395">
        <v>154</v>
      </c>
      <c r="C723" s="268" t="s">
        <v>691</v>
      </c>
      <c r="D723" s="11"/>
      <c r="E723" s="240">
        <v>0</v>
      </c>
      <c r="F723" s="100" t="s">
        <v>11</v>
      </c>
      <c r="G723" s="14" t="s">
        <v>12</v>
      </c>
      <c r="H723" s="14" t="s">
        <v>13</v>
      </c>
      <c r="I723" s="14" t="s">
        <v>14</v>
      </c>
      <c r="J723" s="14">
        <v>167</v>
      </c>
      <c r="K723" s="194">
        <v>0</v>
      </c>
      <c r="L723" s="14">
        <v>0</v>
      </c>
      <c r="M723" s="14">
        <v>0</v>
      </c>
      <c r="N723" s="14">
        <v>0</v>
      </c>
      <c r="O723" s="14">
        <v>0</v>
      </c>
      <c r="P723" s="14">
        <v>0</v>
      </c>
      <c r="Q723" s="14">
        <v>0</v>
      </c>
      <c r="R723" s="14">
        <v>0</v>
      </c>
      <c r="S723" s="14">
        <v>0</v>
      </c>
      <c r="T723" s="14">
        <v>0</v>
      </c>
      <c r="U723" s="14">
        <v>0</v>
      </c>
      <c r="V723" s="14">
        <v>0</v>
      </c>
      <c r="W723" s="14">
        <v>0</v>
      </c>
      <c r="X723" s="14">
        <v>0</v>
      </c>
      <c r="Y723" s="14">
        <v>0</v>
      </c>
      <c r="Z723" s="14">
        <v>0</v>
      </c>
      <c r="AA723" s="14">
        <v>0</v>
      </c>
      <c r="AB723" s="14">
        <v>0</v>
      </c>
      <c r="AC723" s="14">
        <v>0</v>
      </c>
      <c r="AD723" s="14">
        <v>0</v>
      </c>
      <c r="AE723" s="14">
        <v>0</v>
      </c>
      <c r="AF723" s="14">
        <v>0</v>
      </c>
      <c r="AG723" s="14">
        <v>0</v>
      </c>
      <c r="AH723" s="14">
        <v>0</v>
      </c>
      <c r="AI723" s="14">
        <v>0</v>
      </c>
    </row>
    <row r="724" spans="1:35" s="195" customFormat="1" ht="123.75">
      <c r="A724" s="173"/>
      <c r="B724" s="1395">
        <v>33.686406249999997</v>
      </c>
      <c r="C724" s="175" t="s">
        <v>692</v>
      </c>
      <c r="D724" s="11"/>
      <c r="E724" s="240">
        <v>0</v>
      </c>
      <c r="F724" s="104" t="s">
        <v>11</v>
      </c>
      <c r="G724" s="14" t="s">
        <v>12</v>
      </c>
      <c r="H724" s="14" t="s">
        <v>13</v>
      </c>
      <c r="I724" s="14" t="s">
        <v>14</v>
      </c>
      <c r="J724" s="14">
        <v>37</v>
      </c>
      <c r="K724" s="194">
        <v>0</v>
      </c>
      <c r="L724" s="14">
        <v>0</v>
      </c>
      <c r="M724" s="14">
        <v>0</v>
      </c>
      <c r="N724" s="14">
        <v>0</v>
      </c>
      <c r="O724" s="14">
        <v>0</v>
      </c>
      <c r="P724" s="14">
        <v>0</v>
      </c>
      <c r="Q724" s="14">
        <v>0</v>
      </c>
      <c r="R724" s="14">
        <v>0</v>
      </c>
      <c r="S724" s="14">
        <v>0</v>
      </c>
      <c r="T724" s="14">
        <v>0</v>
      </c>
      <c r="U724" s="14">
        <v>0</v>
      </c>
      <c r="V724" s="14">
        <v>0</v>
      </c>
      <c r="W724" s="14">
        <v>0</v>
      </c>
      <c r="X724" s="14">
        <v>0</v>
      </c>
      <c r="Y724" s="14">
        <v>0</v>
      </c>
      <c r="Z724" s="14">
        <v>0</v>
      </c>
      <c r="AA724" s="14">
        <v>0</v>
      </c>
      <c r="AB724" s="14">
        <v>0</v>
      </c>
      <c r="AC724" s="14">
        <v>0</v>
      </c>
      <c r="AD724" s="14">
        <v>0</v>
      </c>
      <c r="AE724" s="14">
        <v>0</v>
      </c>
      <c r="AF724" s="14">
        <v>0</v>
      </c>
      <c r="AG724" s="14">
        <v>0</v>
      </c>
      <c r="AH724" s="14">
        <v>0</v>
      </c>
      <c r="AI724" s="14">
        <v>0</v>
      </c>
    </row>
    <row r="725" spans="1:35" s="195" customFormat="1" ht="123.75">
      <c r="A725" s="173"/>
      <c r="B725" s="1395">
        <v>17.973187183811131</v>
      </c>
      <c r="C725" s="1305" t="s">
        <v>694</v>
      </c>
      <c r="D725" s="11"/>
      <c r="E725" s="240">
        <v>4</v>
      </c>
      <c r="F725" s="9" t="s">
        <v>550</v>
      </c>
      <c r="G725" s="14" t="s">
        <v>12</v>
      </c>
      <c r="H725" s="14" t="s">
        <v>13</v>
      </c>
      <c r="I725" s="14" t="s">
        <v>14</v>
      </c>
      <c r="J725" s="14">
        <v>20</v>
      </c>
      <c r="K725" s="194">
        <v>80</v>
      </c>
      <c r="L725" s="14">
        <v>0</v>
      </c>
      <c r="M725" s="14">
        <v>0</v>
      </c>
      <c r="N725" s="14">
        <v>1</v>
      </c>
      <c r="O725" s="14">
        <v>20</v>
      </c>
      <c r="P725" s="14">
        <v>0</v>
      </c>
      <c r="Q725" s="14">
        <v>0</v>
      </c>
      <c r="R725" s="14">
        <v>0</v>
      </c>
      <c r="S725" s="14">
        <v>0</v>
      </c>
      <c r="T725" s="14">
        <v>1</v>
      </c>
      <c r="U725" s="14">
        <v>20</v>
      </c>
      <c r="V725" s="14">
        <v>0</v>
      </c>
      <c r="W725" s="14">
        <v>0</v>
      </c>
      <c r="X725" s="14">
        <v>0</v>
      </c>
      <c r="Y725" s="14">
        <v>0</v>
      </c>
      <c r="Z725" s="14">
        <v>0</v>
      </c>
      <c r="AA725" s="14">
        <v>0</v>
      </c>
      <c r="AB725" s="14">
        <v>0</v>
      </c>
      <c r="AC725" s="14">
        <v>0</v>
      </c>
      <c r="AD725" s="14">
        <v>1</v>
      </c>
      <c r="AE725" s="14">
        <v>20</v>
      </c>
      <c r="AF725" s="14">
        <v>0</v>
      </c>
      <c r="AG725" s="14">
        <v>0</v>
      </c>
      <c r="AH725" s="14">
        <v>1</v>
      </c>
      <c r="AI725" s="14">
        <v>20</v>
      </c>
    </row>
    <row r="726" spans="1:35" s="195" customFormat="1" ht="123.75">
      <c r="A726" s="173"/>
      <c r="B726" s="1395">
        <v>16.541595441595444</v>
      </c>
      <c r="C726" s="1305" t="s">
        <v>693</v>
      </c>
      <c r="D726" s="11"/>
      <c r="E726" s="240">
        <v>0</v>
      </c>
      <c r="F726" s="104" t="s">
        <v>550</v>
      </c>
      <c r="G726" s="14" t="s">
        <v>12</v>
      </c>
      <c r="H726" s="14" t="s">
        <v>13</v>
      </c>
      <c r="I726" s="14" t="s">
        <v>14</v>
      </c>
      <c r="J726" s="14">
        <v>18</v>
      </c>
      <c r="K726" s="194">
        <v>0</v>
      </c>
      <c r="L726" s="14">
        <v>0</v>
      </c>
      <c r="M726" s="14">
        <v>0</v>
      </c>
      <c r="N726" s="14">
        <v>0</v>
      </c>
      <c r="O726" s="14">
        <v>0</v>
      </c>
      <c r="P726" s="14">
        <v>0</v>
      </c>
      <c r="Q726" s="14">
        <v>0</v>
      </c>
      <c r="R726" s="14">
        <v>0</v>
      </c>
      <c r="S726" s="14">
        <v>0</v>
      </c>
      <c r="T726" s="14">
        <v>0</v>
      </c>
      <c r="U726" s="14">
        <v>0</v>
      </c>
      <c r="V726" s="14">
        <v>0</v>
      </c>
      <c r="W726" s="14">
        <v>0</v>
      </c>
      <c r="X726" s="14">
        <v>0</v>
      </c>
      <c r="Y726" s="14">
        <v>0</v>
      </c>
      <c r="Z726" s="14">
        <v>0</v>
      </c>
      <c r="AA726" s="14">
        <v>0</v>
      </c>
      <c r="AB726" s="14">
        <v>0</v>
      </c>
      <c r="AC726" s="14">
        <v>0</v>
      </c>
      <c r="AD726" s="14">
        <v>0</v>
      </c>
      <c r="AE726" s="14">
        <v>0</v>
      </c>
      <c r="AF726" s="14">
        <v>0</v>
      </c>
      <c r="AG726" s="14">
        <v>0</v>
      </c>
      <c r="AH726" s="14">
        <v>0</v>
      </c>
      <c r="AI726" s="14">
        <v>0</v>
      </c>
    </row>
    <row r="727" spans="1:35" s="195" customFormat="1" ht="123.75">
      <c r="A727" s="173"/>
      <c r="B727" s="1395">
        <v>409.596</v>
      </c>
      <c r="C727" s="1309" t="s">
        <v>695</v>
      </c>
      <c r="D727" s="11"/>
      <c r="E727" s="240">
        <v>0</v>
      </c>
      <c r="F727" s="9" t="s">
        <v>11</v>
      </c>
      <c r="G727" s="14" t="s">
        <v>12</v>
      </c>
      <c r="H727" s="14" t="s">
        <v>13</v>
      </c>
      <c r="I727" s="14" t="s">
        <v>14</v>
      </c>
      <c r="J727" s="14">
        <v>443</v>
      </c>
      <c r="K727" s="194">
        <v>0</v>
      </c>
      <c r="L727" s="14">
        <v>0</v>
      </c>
      <c r="M727" s="14">
        <v>0</v>
      </c>
      <c r="N727" s="14">
        <v>0</v>
      </c>
      <c r="O727" s="14">
        <v>0</v>
      </c>
      <c r="P727" s="14">
        <v>0</v>
      </c>
      <c r="Q727" s="14">
        <v>0</v>
      </c>
      <c r="R727" s="14">
        <v>0</v>
      </c>
      <c r="S727" s="14">
        <v>0</v>
      </c>
      <c r="T727" s="14">
        <v>0</v>
      </c>
      <c r="U727" s="14">
        <v>0</v>
      </c>
      <c r="V727" s="14">
        <v>0</v>
      </c>
      <c r="W727" s="14">
        <v>0</v>
      </c>
      <c r="X727" s="14">
        <v>0</v>
      </c>
      <c r="Y727" s="14">
        <v>0</v>
      </c>
      <c r="Z727" s="14">
        <v>0</v>
      </c>
      <c r="AA727" s="14">
        <v>0</v>
      </c>
      <c r="AB727" s="14">
        <v>0</v>
      </c>
      <c r="AC727" s="14">
        <v>0</v>
      </c>
      <c r="AD727" s="14">
        <v>0</v>
      </c>
      <c r="AE727" s="14">
        <v>0</v>
      </c>
      <c r="AF727" s="14">
        <v>0</v>
      </c>
      <c r="AG727" s="14">
        <v>0</v>
      </c>
      <c r="AH727" s="14">
        <v>0</v>
      </c>
      <c r="AI727" s="14">
        <v>0</v>
      </c>
    </row>
    <row r="728" spans="1:35" s="195" customFormat="1" ht="123.75">
      <c r="A728" s="173"/>
      <c r="B728" s="1395">
        <v>386.62800000000004</v>
      </c>
      <c r="C728" s="1309" t="s">
        <v>696</v>
      </c>
      <c r="D728" s="11"/>
      <c r="E728" s="240">
        <v>0</v>
      </c>
      <c r="F728" s="104" t="s">
        <v>11</v>
      </c>
      <c r="G728" s="14" t="s">
        <v>12</v>
      </c>
      <c r="H728" s="14" t="s">
        <v>13</v>
      </c>
      <c r="I728" s="14" t="s">
        <v>14</v>
      </c>
      <c r="J728" s="14">
        <v>418</v>
      </c>
      <c r="K728" s="194">
        <v>0</v>
      </c>
      <c r="L728" s="14">
        <v>0</v>
      </c>
      <c r="M728" s="14">
        <v>0</v>
      </c>
      <c r="N728" s="14">
        <v>0</v>
      </c>
      <c r="O728" s="14">
        <v>0</v>
      </c>
      <c r="P728" s="14">
        <v>0</v>
      </c>
      <c r="Q728" s="14">
        <v>0</v>
      </c>
      <c r="R728" s="14">
        <v>0</v>
      </c>
      <c r="S728" s="14">
        <v>0</v>
      </c>
      <c r="T728" s="14">
        <v>0</v>
      </c>
      <c r="U728" s="14">
        <v>0</v>
      </c>
      <c r="V728" s="14">
        <v>0</v>
      </c>
      <c r="W728" s="14">
        <v>0</v>
      </c>
      <c r="X728" s="14">
        <v>0</v>
      </c>
      <c r="Y728" s="14">
        <v>0</v>
      </c>
      <c r="Z728" s="14">
        <v>0</v>
      </c>
      <c r="AA728" s="14">
        <v>0</v>
      </c>
      <c r="AB728" s="14">
        <v>0</v>
      </c>
      <c r="AC728" s="14">
        <v>0</v>
      </c>
      <c r="AD728" s="14">
        <v>0</v>
      </c>
      <c r="AE728" s="14">
        <v>0</v>
      </c>
      <c r="AF728" s="14">
        <v>0</v>
      </c>
      <c r="AG728" s="14">
        <v>0</v>
      </c>
      <c r="AH728" s="14">
        <v>0</v>
      </c>
      <c r="AI728" s="14">
        <v>0</v>
      </c>
    </row>
    <row r="729" spans="1:35" s="195" customFormat="1" ht="123.75">
      <c r="A729" s="173"/>
      <c r="B729" s="1395">
        <v>381.524</v>
      </c>
      <c r="C729" s="1309" t="s">
        <v>697</v>
      </c>
      <c r="D729" s="11"/>
      <c r="E729" s="240">
        <v>0</v>
      </c>
      <c r="F729" s="9" t="s">
        <v>11</v>
      </c>
      <c r="G729" s="14" t="s">
        <v>12</v>
      </c>
      <c r="H729" s="14" t="s">
        <v>13</v>
      </c>
      <c r="I729" s="14" t="s">
        <v>14</v>
      </c>
      <c r="J729" s="14">
        <v>413</v>
      </c>
      <c r="K729" s="194">
        <v>0</v>
      </c>
      <c r="L729" s="14">
        <v>0</v>
      </c>
      <c r="M729" s="14">
        <v>0</v>
      </c>
      <c r="N729" s="14">
        <v>0</v>
      </c>
      <c r="O729" s="14">
        <v>0</v>
      </c>
      <c r="P729" s="14">
        <v>0</v>
      </c>
      <c r="Q729" s="14">
        <v>0</v>
      </c>
      <c r="R729" s="14">
        <v>0</v>
      </c>
      <c r="S729" s="14">
        <v>0</v>
      </c>
      <c r="T729" s="14">
        <v>0</v>
      </c>
      <c r="U729" s="14">
        <v>0</v>
      </c>
      <c r="V729" s="14">
        <v>0</v>
      </c>
      <c r="W729" s="14">
        <v>0</v>
      </c>
      <c r="X729" s="14">
        <v>0</v>
      </c>
      <c r="Y729" s="14">
        <v>0</v>
      </c>
      <c r="Z729" s="14">
        <v>0</v>
      </c>
      <c r="AA729" s="14">
        <v>0</v>
      </c>
      <c r="AB729" s="14">
        <v>0</v>
      </c>
      <c r="AC729" s="14">
        <v>0</v>
      </c>
      <c r="AD729" s="14">
        <v>0</v>
      </c>
      <c r="AE729" s="14">
        <v>0</v>
      </c>
      <c r="AF729" s="14">
        <v>0</v>
      </c>
      <c r="AG729" s="14">
        <v>0</v>
      </c>
      <c r="AH729" s="14">
        <v>0</v>
      </c>
      <c r="AI729" s="14">
        <v>0</v>
      </c>
    </row>
    <row r="730" spans="1:35" s="195" customFormat="1" ht="123.75">
      <c r="A730" s="173"/>
      <c r="B730" s="1395">
        <v>363.53250000000003</v>
      </c>
      <c r="C730" s="454" t="s">
        <v>4670</v>
      </c>
      <c r="D730" s="11"/>
      <c r="E730" s="240">
        <v>0</v>
      </c>
      <c r="F730" s="104" t="s">
        <v>26</v>
      </c>
      <c r="G730" s="14" t="s">
        <v>12</v>
      </c>
      <c r="H730" s="14" t="s">
        <v>13</v>
      </c>
      <c r="I730" s="14" t="s">
        <v>14</v>
      </c>
      <c r="J730" s="14">
        <v>393</v>
      </c>
      <c r="K730" s="194">
        <v>0</v>
      </c>
      <c r="L730" s="14">
        <v>0</v>
      </c>
      <c r="M730" s="14">
        <v>0</v>
      </c>
      <c r="N730" s="14">
        <v>0</v>
      </c>
      <c r="O730" s="14">
        <v>0</v>
      </c>
      <c r="P730" s="14">
        <v>0</v>
      </c>
      <c r="Q730" s="14">
        <v>0</v>
      </c>
      <c r="R730" s="14">
        <v>0</v>
      </c>
      <c r="S730" s="14">
        <v>0</v>
      </c>
      <c r="T730" s="14">
        <v>0</v>
      </c>
      <c r="U730" s="14">
        <v>0</v>
      </c>
      <c r="V730" s="14">
        <v>0</v>
      </c>
      <c r="W730" s="14">
        <v>0</v>
      </c>
      <c r="X730" s="14">
        <v>0</v>
      </c>
      <c r="Y730" s="14">
        <v>0</v>
      </c>
      <c r="Z730" s="14">
        <v>0</v>
      </c>
      <c r="AA730" s="14">
        <v>0</v>
      </c>
      <c r="AB730" s="14">
        <v>0</v>
      </c>
      <c r="AC730" s="14">
        <v>0</v>
      </c>
      <c r="AD730" s="14">
        <v>0</v>
      </c>
      <c r="AE730" s="14">
        <v>0</v>
      </c>
      <c r="AF730" s="14">
        <v>0</v>
      </c>
      <c r="AG730" s="14">
        <v>0</v>
      </c>
      <c r="AH730" s="14">
        <v>0</v>
      </c>
      <c r="AI730" s="14">
        <v>0</v>
      </c>
    </row>
    <row r="731" spans="1:35" s="195" customFormat="1" ht="123.75">
      <c r="A731" s="173"/>
      <c r="B731" s="1395">
        <v>56</v>
      </c>
      <c r="C731" s="1055" t="s">
        <v>698</v>
      </c>
      <c r="D731" s="11"/>
      <c r="E731" s="240">
        <v>0</v>
      </c>
      <c r="F731" s="9" t="s">
        <v>26</v>
      </c>
      <c r="G731" s="14" t="s">
        <v>12</v>
      </c>
      <c r="H731" s="14" t="s">
        <v>13</v>
      </c>
      <c r="I731" s="14" t="s">
        <v>14</v>
      </c>
      <c r="J731" s="14">
        <v>61</v>
      </c>
      <c r="K731" s="194">
        <v>0</v>
      </c>
      <c r="L731" s="14">
        <v>0</v>
      </c>
      <c r="M731" s="14">
        <v>0</v>
      </c>
      <c r="N731" s="14">
        <v>0</v>
      </c>
      <c r="O731" s="14">
        <v>0</v>
      </c>
      <c r="P731" s="14">
        <v>0</v>
      </c>
      <c r="Q731" s="14">
        <v>0</v>
      </c>
      <c r="R731" s="14">
        <v>0</v>
      </c>
      <c r="S731" s="14">
        <v>0</v>
      </c>
      <c r="T731" s="14">
        <v>0</v>
      </c>
      <c r="U731" s="14">
        <v>0</v>
      </c>
      <c r="V731" s="14">
        <v>0</v>
      </c>
      <c r="W731" s="14">
        <v>0</v>
      </c>
      <c r="X731" s="14">
        <v>0</v>
      </c>
      <c r="Y731" s="14">
        <v>0</v>
      </c>
      <c r="Z731" s="14">
        <v>0</v>
      </c>
      <c r="AA731" s="14">
        <v>0</v>
      </c>
      <c r="AB731" s="14">
        <v>0</v>
      </c>
      <c r="AC731" s="14">
        <v>0</v>
      </c>
      <c r="AD731" s="14">
        <v>0</v>
      </c>
      <c r="AE731" s="14">
        <v>0</v>
      </c>
      <c r="AF731" s="14">
        <v>0</v>
      </c>
      <c r="AG731" s="14">
        <v>0</v>
      </c>
      <c r="AH731" s="14">
        <v>0</v>
      </c>
      <c r="AI731" s="14">
        <v>0</v>
      </c>
    </row>
    <row r="732" spans="1:35" s="195" customFormat="1" ht="123.75">
      <c r="A732" s="173"/>
      <c r="B732" s="1395">
        <v>230</v>
      </c>
      <c r="C732" s="1055" t="s">
        <v>4671</v>
      </c>
      <c r="D732" s="11"/>
      <c r="E732" s="240">
        <v>0</v>
      </c>
      <c r="F732" s="9" t="s">
        <v>26</v>
      </c>
      <c r="G732" s="14" t="s">
        <v>12</v>
      </c>
      <c r="H732" s="14" t="s">
        <v>13</v>
      </c>
      <c r="I732" s="14" t="s">
        <v>14</v>
      </c>
      <c r="J732" s="14">
        <v>248</v>
      </c>
      <c r="K732" s="194">
        <v>0</v>
      </c>
      <c r="L732" s="14">
        <v>0</v>
      </c>
      <c r="M732" s="14">
        <v>0</v>
      </c>
      <c r="N732" s="14">
        <v>0</v>
      </c>
      <c r="O732" s="14">
        <v>0</v>
      </c>
      <c r="P732" s="14">
        <v>0</v>
      </c>
      <c r="Q732" s="14">
        <v>0</v>
      </c>
      <c r="R732" s="14">
        <v>0</v>
      </c>
      <c r="S732" s="14">
        <v>0</v>
      </c>
      <c r="T732" s="14">
        <v>0</v>
      </c>
      <c r="U732" s="14">
        <v>0</v>
      </c>
      <c r="V732" s="14">
        <v>0</v>
      </c>
      <c r="W732" s="14">
        <v>0</v>
      </c>
      <c r="X732" s="14">
        <v>0</v>
      </c>
      <c r="Y732" s="14">
        <v>0</v>
      </c>
      <c r="Z732" s="14">
        <v>0</v>
      </c>
      <c r="AA732" s="14">
        <v>0</v>
      </c>
      <c r="AB732" s="14">
        <v>0</v>
      </c>
      <c r="AC732" s="14">
        <v>0</v>
      </c>
      <c r="AD732" s="14">
        <v>0</v>
      </c>
      <c r="AE732" s="14">
        <v>0</v>
      </c>
      <c r="AF732" s="14">
        <v>0</v>
      </c>
      <c r="AG732" s="14">
        <v>0</v>
      </c>
      <c r="AH732" s="14">
        <v>0</v>
      </c>
      <c r="AI732" s="14">
        <v>0</v>
      </c>
    </row>
    <row r="733" spans="1:35" s="195" customFormat="1" ht="123.75">
      <c r="A733" s="173"/>
      <c r="B733" s="1395">
        <v>279.71509433962262</v>
      </c>
      <c r="C733" s="268" t="s">
        <v>699</v>
      </c>
      <c r="D733" s="11"/>
      <c r="E733" s="240">
        <v>110</v>
      </c>
      <c r="F733" s="9" t="s">
        <v>100</v>
      </c>
      <c r="G733" s="14" t="s">
        <v>12</v>
      </c>
      <c r="H733" s="14" t="s">
        <v>13</v>
      </c>
      <c r="I733" s="14" t="s">
        <v>14</v>
      </c>
      <c r="J733" s="14">
        <v>303</v>
      </c>
      <c r="K733" s="194">
        <v>33330</v>
      </c>
      <c r="L733" s="14">
        <v>10</v>
      </c>
      <c r="M733" s="14">
        <v>3030</v>
      </c>
      <c r="N733" s="14">
        <v>10</v>
      </c>
      <c r="O733" s="14">
        <v>3030</v>
      </c>
      <c r="P733" s="14">
        <v>10</v>
      </c>
      <c r="Q733" s="14">
        <v>3030</v>
      </c>
      <c r="R733" s="14">
        <v>10</v>
      </c>
      <c r="S733" s="14">
        <v>3030</v>
      </c>
      <c r="T733" s="14">
        <v>10</v>
      </c>
      <c r="U733" s="14">
        <v>3030</v>
      </c>
      <c r="V733" s="14">
        <v>10</v>
      </c>
      <c r="W733" s="14">
        <v>3030</v>
      </c>
      <c r="X733" s="14">
        <v>10</v>
      </c>
      <c r="Y733" s="14">
        <v>3030</v>
      </c>
      <c r="Z733" s="14">
        <v>0</v>
      </c>
      <c r="AA733" s="14">
        <v>0</v>
      </c>
      <c r="AB733" s="14">
        <v>10</v>
      </c>
      <c r="AC733" s="14">
        <v>3030</v>
      </c>
      <c r="AD733" s="14">
        <v>10</v>
      </c>
      <c r="AE733" s="14">
        <v>3030</v>
      </c>
      <c r="AF733" s="14">
        <v>10</v>
      </c>
      <c r="AG733" s="14">
        <v>3030</v>
      </c>
      <c r="AH733" s="14">
        <v>10</v>
      </c>
      <c r="AI733" s="14">
        <v>3030</v>
      </c>
    </row>
    <row r="734" spans="1:35" s="195" customFormat="1" ht="123.75">
      <c r="A734" s="173"/>
      <c r="B734" s="1395">
        <v>49</v>
      </c>
      <c r="C734" s="1055" t="s">
        <v>700</v>
      </c>
      <c r="D734" s="11"/>
      <c r="E734" s="240">
        <v>0</v>
      </c>
      <c r="F734" s="9" t="s">
        <v>26</v>
      </c>
      <c r="G734" s="14" t="s">
        <v>12</v>
      </c>
      <c r="H734" s="14" t="s">
        <v>13</v>
      </c>
      <c r="I734" s="14" t="s">
        <v>14</v>
      </c>
      <c r="J734" s="14">
        <v>53</v>
      </c>
      <c r="K734" s="194">
        <v>0</v>
      </c>
      <c r="L734" s="14">
        <v>0</v>
      </c>
      <c r="M734" s="14">
        <v>0</v>
      </c>
      <c r="N734" s="14">
        <v>0</v>
      </c>
      <c r="O734" s="14">
        <v>0</v>
      </c>
      <c r="P734" s="14">
        <v>0</v>
      </c>
      <c r="Q734" s="14">
        <v>0</v>
      </c>
      <c r="R734" s="14">
        <v>0</v>
      </c>
      <c r="S734" s="14">
        <v>0</v>
      </c>
      <c r="T734" s="14">
        <v>0</v>
      </c>
      <c r="U734" s="14">
        <v>0</v>
      </c>
      <c r="V734" s="14">
        <v>0</v>
      </c>
      <c r="W734" s="14">
        <v>0</v>
      </c>
      <c r="X734" s="14">
        <v>0</v>
      </c>
      <c r="Y734" s="14">
        <v>0</v>
      </c>
      <c r="Z734" s="14">
        <v>0</v>
      </c>
      <c r="AA734" s="14">
        <v>0</v>
      </c>
      <c r="AB734" s="14">
        <v>0</v>
      </c>
      <c r="AC734" s="14">
        <v>0</v>
      </c>
      <c r="AD734" s="14">
        <v>0</v>
      </c>
      <c r="AE734" s="14">
        <v>0</v>
      </c>
      <c r="AF734" s="14">
        <v>0</v>
      </c>
      <c r="AG734" s="14">
        <v>0</v>
      </c>
      <c r="AH734" s="14">
        <v>0</v>
      </c>
      <c r="AI734" s="14">
        <v>0</v>
      </c>
    </row>
    <row r="735" spans="1:35" s="195" customFormat="1" ht="123.75">
      <c r="A735" s="173"/>
      <c r="B735" s="1395">
        <v>463.18791666666669</v>
      </c>
      <c r="C735" s="454" t="s">
        <v>4672</v>
      </c>
      <c r="D735" s="11"/>
      <c r="E735" s="240">
        <v>0</v>
      </c>
      <c r="F735" s="104" t="s">
        <v>22</v>
      </c>
      <c r="G735" s="14" t="s">
        <v>12</v>
      </c>
      <c r="H735" s="14" t="s">
        <v>13</v>
      </c>
      <c r="I735" s="14" t="s">
        <v>14</v>
      </c>
      <c r="J735" s="14">
        <v>500</v>
      </c>
      <c r="K735" s="194">
        <v>0</v>
      </c>
      <c r="L735" s="14">
        <v>0</v>
      </c>
      <c r="M735" s="14">
        <v>0</v>
      </c>
      <c r="N735" s="14">
        <v>0</v>
      </c>
      <c r="O735" s="14">
        <v>0</v>
      </c>
      <c r="P735" s="14">
        <v>0</v>
      </c>
      <c r="Q735" s="14">
        <v>0</v>
      </c>
      <c r="R735" s="14">
        <v>0</v>
      </c>
      <c r="S735" s="14">
        <v>0</v>
      </c>
      <c r="T735" s="14">
        <v>0</v>
      </c>
      <c r="U735" s="14">
        <v>0</v>
      </c>
      <c r="V735" s="14">
        <v>0</v>
      </c>
      <c r="W735" s="14">
        <v>0</v>
      </c>
      <c r="X735" s="14">
        <v>0</v>
      </c>
      <c r="Y735" s="14">
        <v>0</v>
      </c>
      <c r="Z735" s="14">
        <v>0</v>
      </c>
      <c r="AA735" s="14">
        <v>0</v>
      </c>
      <c r="AB735" s="14">
        <v>0</v>
      </c>
      <c r="AC735" s="14">
        <v>0</v>
      </c>
      <c r="AD735" s="14">
        <v>0</v>
      </c>
      <c r="AE735" s="14">
        <v>0</v>
      </c>
      <c r="AF735" s="14">
        <v>0</v>
      </c>
      <c r="AG735" s="14">
        <v>0</v>
      </c>
      <c r="AH735" s="14">
        <v>0</v>
      </c>
      <c r="AI735" s="14">
        <v>0</v>
      </c>
    </row>
    <row r="736" spans="1:35" s="195" customFormat="1" ht="123.75">
      <c r="A736" s="173"/>
      <c r="B736" s="1395">
        <v>463.18791666666669</v>
      </c>
      <c r="C736" s="454" t="s">
        <v>701</v>
      </c>
      <c r="D736" s="11"/>
      <c r="E736" s="240">
        <v>0</v>
      </c>
      <c r="F736" s="104" t="s">
        <v>22</v>
      </c>
      <c r="G736" s="14" t="s">
        <v>12</v>
      </c>
      <c r="H736" s="14" t="s">
        <v>13</v>
      </c>
      <c r="I736" s="14" t="s">
        <v>14</v>
      </c>
      <c r="J736" s="14">
        <v>500</v>
      </c>
      <c r="K736" s="194">
        <v>0</v>
      </c>
      <c r="L736" s="14">
        <v>0</v>
      </c>
      <c r="M736" s="14">
        <v>0</v>
      </c>
      <c r="N736" s="14">
        <v>0</v>
      </c>
      <c r="O736" s="14">
        <v>0</v>
      </c>
      <c r="P736" s="14">
        <v>0</v>
      </c>
      <c r="Q736" s="14">
        <v>0</v>
      </c>
      <c r="R736" s="14">
        <v>0</v>
      </c>
      <c r="S736" s="14">
        <v>0</v>
      </c>
      <c r="T736" s="14">
        <v>0</v>
      </c>
      <c r="U736" s="14">
        <v>0</v>
      </c>
      <c r="V736" s="14">
        <v>0</v>
      </c>
      <c r="W736" s="14">
        <v>0</v>
      </c>
      <c r="X736" s="14">
        <v>0</v>
      </c>
      <c r="Y736" s="14">
        <v>0</v>
      </c>
      <c r="Z736" s="14">
        <v>0</v>
      </c>
      <c r="AA736" s="14">
        <v>0</v>
      </c>
      <c r="AB736" s="14">
        <v>0</v>
      </c>
      <c r="AC736" s="14">
        <v>0</v>
      </c>
      <c r="AD736" s="14">
        <v>0</v>
      </c>
      <c r="AE736" s="14">
        <v>0</v>
      </c>
      <c r="AF736" s="14">
        <v>0</v>
      </c>
      <c r="AG736" s="14">
        <v>0</v>
      </c>
      <c r="AH736" s="14">
        <v>0</v>
      </c>
      <c r="AI736" s="14">
        <v>0</v>
      </c>
    </row>
    <row r="737" spans="1:35" s="195" customFormat="1" ht="123.75">
      <c r="A737" s="173"/>
      <c r="B737" s="1395">
        <v>30.184937238493728</v>
      </c>
      <c r="C737" s="448" t="s">
        <v>702</v>
      </c>
      <c r="D737" s="11"/>
      <c r="E737" s="240">
        <v>0</v>
      </c>
      <c r="F737" s="104" t="s">
        <v>11</v>
      </c>
      <c r="G737" s="14" t="s">
        <v>12</v>
      </c>
      <c r="H737" s="14" t="s">
        <v>13</v>
      </c>
      <c r="I737" s="14" t="s">
        <v>14</v>
      </c>
      <c r="J737" s="14">
        <v>33</v>
      </c>
      <c r="K737" s="194">
        <v>0</v>
      </c>
      <c r="L737" s="14">
        <v>0</v>
      </c>
      <c r="M737" s="14">
        <v>0</v>
      </c>
      <c r="N737" s="14">
        <v>0</v>
      </c>
      <c r="O737" s="14">
        <v>0</v>
      </c>
      <c r="P737" s="14">
        <v>0</v>
      </c>
      <c r="Q737" s="14">
        <v>0</v>
      </c>
      <c r="R737" s="14">
        <v>0</v>
      </c>
      <c r="S737" s="14">
        <v>0</v>
      </c>
      <c r="T737" s="14">
        <v>0</v>
      </c>
      <c r="U737" s="14">
        <v>0</v>
      </c>
      <c r="V737" s="14">
        <v>0</v>
      </c>
      <c r="W737" s="14">
        <v>0</v>
      </c>
      <c r="X737" s="14">
        <v>0</v>
      </c>
      <c r="Y737" s="14">
        <v>0</v>
      </c>
      <c r="Z737" s="14">
        <v>0</v>
      </c>
      <c r="AA737" s="14">
        <v>0</v>
      </c>
      <c r="AB737" s="14">
        <v>0</v>
      </c>
      <c r="AC737" s="14">
        <v>0</v>
      </c>
      <c r="AD737" s="14">
        <v>0</v>
      </c>
      <c r="AE737" s="14">
        <v>0</v>
      </c>
      <c r="AF737" s="14">
        <v>0</v>
      </c>
      <c r="AG737" s="14">
        <v>0</v>
      </c>
      <c r="AH737" s="14">
        <v>0</v>
      </c>
      <c r="AI737" s="14">
        <v>0</v>
      </c>
    </row>
    <row r="738" spans="1:35" s="195" customFormat="1" ht="123.75">
      <c r="A738" s="173"/>
      <c r="B738" s="1395">
        <v>22.05159722222222</v>
      </c>
      <c r="C738" s="268" t="s">
        <v>703</v>
      </c>
      <c r="D738" s="11"/>
      <c r="E738" s="240">
        <v>144</v>
      </c>
      <c r="F738" s="9" t="s">
        <v>103</v>
      </c>
      <c r="G738" s="14" t="s">
        <v>12</v>
      </c>
      <c r="H738" s="14" t="s">
        <v>13</v>
      </c>
      <c r="I738" s="14" t="s">
        <v>14</v>
      </c>
      <c r="J738" s="14">
        <v>24</v>
      </c>
      <c r="K738" s="194">
        <v>3456</v>
      </c>
      <c r="L738" s="14">
        <v>12</v>
      </c>
      <c r="M738" s="14">
        <v>288</v>
      </c>
      <c r="N738" s="14">
        <v>12</v>
      </c>
      <c r="O738" s="14">
        <v>288</v>
      </c>
      <c r="P738" s="14">
        <v>12</v>
      </c>
      <c r="Q738" s="14">
        <v>288</v>
      </c>
      <c r="R738" s="14">
        <v>12</v>
      </c>
      <c r="S738" s="14">
        <v>288</v>
      </c>
      <c r="T738" s="14">
        <v>12</v>
      </c>
      <c r="U738" s="14">
        <v>288</v>
      </c>
      <c r="V738" s="14">
        <v>12</v>
      </c>
      <c r="W738" s="14">
        <v>288</v>
      </c>
      <c r="X738" s="14">
        <v>12</v>
      </c>
      <c r="Y738" s="14">
        <v>288</v>
      </c>
      <c r="Z738" s="14">
        <v>12</v>
      </c>
      <c r="AA738" s="14">
        <v>288</v>
      </c>
      <c r="AB738" s="14">
        <v>12</v>
      </c>
      <c r="AC738" s="14">
        <v>288</v>
      </c>
      <c r="AD738" s="14">
        <v>12</v>
      </c>
      <c r="AE738" s="14">
        <v>288</v>
      </c>
      <c r="AF738" s="14">
        <v>12</v>
      </c>
      <c r="AG738" s="14">
        <v>288</v>
      </c>
      <c r="AH738" s="14">
        <v>12</v>
      </c>
      <c r="AI738" s="14">
        <v>288</v>
      </c>
    </row>
    <row r="739" spans="1:35" s="195" customFormat="1" ht="123.75">
      <c r="A739" s="173"/>
      <c r="B739" s="1395">
        <v>255.23500000000001</v>
      </c>
      <c r="C739" s="454" t="s">
        <v>704</v>
      </c>
      <c r="D739" s="11"/>
      <c r="E739" s="240">
        <v>0</v>
      </c>
      <c r="F739" s="104" t="s">
        <v>550</v>
      </c>
      <c r="G739" s="14" t="s">
        <v>12</v>
      </c>
      <c r="H739" s="14" t="s">
        <v>13</v>
      </c>
      <c r="I739" s="14" t="s">
        <v>14</v>
      </c>
      <c r="J739" s="14">
        <v>276</v>
      </c>
      <c r="K739" s="194">
        <v>0</v>
      </c>
      <c r="L739" s="14">
        <v>0</v>
      </c>
      <c r="M739" s="14">
        <v>0</v>
      </c>
      <c r="N739" s="14">
        <v>0</v>
      </c>
      <c r="O739" s="14">
        <v>0</v>
      </c>
      <c r="P739" s="14">
        <v>0</v>
      </c>
      <c r="Q739" s="14">
        <v>0</v>
      </c>
      <c r="R739" s="14">
        <v>0</v>
      </c>
      <c r="S739" s="14">
        <v>0</v>
      </c>
      <c r="T739" s="14">
        <v>0</v>
      </c>
      <c r="U739" s="14">
        <v>0</v>
      </c>
      <c r="V739" s="14">
        <v>0</v>
      </c>
      <c r="W739" s="14">
        <v>0</v>
      </c>
      <c r="X739" s="14">
        <v>0</v>
      </c>
      <c r="Y739" s="14">
        <v>0</v>
      </c>
      <c r="Z739" s="14">
        <v>0</v>
      </c>
      <c r="AA739" s="14">
        <v>0</v>
      </c>
      <c r="AB739" s="14">
        <v>0</v>
      </c>
      <c r="AC739" s="14">
        <v>0</v>
      </c>
      <c r="AD739" s="14">
        <v>0</v>
      </c>
      <c r="AE739" s="14">
        <v>0</v>
      </c>
      <c r="AF739" s="14">
        <v>0</v>
      </c>
      <c r="AG739" s="14">
        <v>0</v>
      </c>
      <c r="AH739" s="14">
        <v>0</v>
      </c>
      <c r="AI739" s="14">
        <v>0</v>
      </c>
    </row>
    <row r="740" spans="1:35" s="195" customFormat="1" ht="123.75">
      <c r="A740" s="173"/>
      <c r="B740" s="1395">
        <v>220.93474226804125</v>
      </c>
      <c r="C740" s="454" t="s">
        <v>705</v>
      </c>
      <c r="D740" s="11"/>
      <c r="E740" s="240">
        <v>0</v>
      </c>
      <c r="F740" s="104" t="s">
        <v>11</v>
      </c>
      <c r="G740" s="14" t="s">
        <v>12</v>
      </c>
      <c r="H740" s="14" t="s">
        <v>13</v>
      </c>
      <c r="I740" s="14" t="s">
        <v>14</v>
      </c>
      <c r="J740" s="14">
        <v>239</v>
      </c>
      <c r="K740" s="194">
        <v>0</v>
      </c>
      <c r="L740" s="14">
        <v>0</v>
      </c>
      <c r="M740" s="14">
        <v>0</v>
      </c>
      <c r="N740" s="14">
        <v>0</v>
      </c>
      <c r="O740" s="14">
        <v>0</v>
      </c>
      <c r="P740" s="14">
        <v>0</v>
      </c>
      <c r="Q740" s="14">
        <v>0</v>
      </c>
      <c r="R740" s="14">
        <v>0</v>
      </c>
      <c r="S740" s="14">
        <v>0</v>
      </c>
      <c r="T740" s="14">
        <v>0</v>
      </c>
      <c r="U740" s="14">
        <v>0</v>
      </c>
      <c r="V740" s="14">
        <v>0</v>
      </c>
      <c r="W740" s="14">
        <v>0</v>
      </c>
      <c r="X740" s="14">
        <v>0</v>
      </c>
      <c r="Y740" s="14">
        <v>0</v>
      </c>
      <c r="Z740" s="14">
        <v>0</v>
      </c>
      <c r="AA740" s="14">
        <v>0</v>
      </c>
      <c r="AB740" s="14">
        <v>0</v>
      </c>
      <c r="AC740" s="14">
        <v>0</v>
      </c>
      <c r="AD740" s="14">
        <v>0</v>
      </c>
      <c r="AE740" s="14">
        <v>0</v>
      </c>
      <c r="AF740" s="14">
        <v>0</v>
      </c>
      <c r="AG740" s="14">
        <v>0</v>
      </c>
      <c r="AH740" s="14">
        <v>0</v>
      </c>
      <c r="AI740" s="14">
        <v>0</v>
      </c>
    </row>
    <row r="741" spans="1:35" s="195" customFormat="1" ht="123.75">
      <c r="A741" s="173"/>
      <c r="B741" s="1395">
        <v>31.9</v>
      </c>
      <c r="C741" s="454" t="s">
        <v>706</v>
      </c>
      <c r="D741" s="11"/>
      <c r="E741" s="240">
        <v>55</v>
      </c>
      <c r="F741" s="104" t="s">
        <v>11</v>
      </c>
      <c r="G741" s="14" t="s">
        <v>12</v>
      </c>
      <c r="H741" s="14" t="s">
        <v>13</v>
      </c>
      <c r="I741" s="14" t="s">
        <v>14</v>
      </c>
      <c r="J741" s="14">
        <v>35</v>
      </c>
      <c r="K741" s="194">
        <v>1925</v>
      </c>
      <c r="L741" s="14">
        <v>5</v>
      </c>
      <c r="M741" s="14">
        <v>175</v>
      </c>
      <c r="N741" s="14">
        <v>5</v>
      </c>
      <c r="O741" s="14">
        <v>175</v>
      </c>
      <c r="P741" s="14">
        <v>5</v>
      </c>
      <c r="Q741" s="14">
        <v>175</v>
      </c>
      <c r="R741" s="14">
        <v>5</v>
      </c>
      <c r="S741" s="14">
        <v>175</v>
      </c>
      <c r="T741" s="14">
        <v>5</v>
      </c>
      <c r="U741" s="14">
        <v>175</v>
      </c>
      <c r="V741" s="14">
        <v>5</v>
      </c>
      <c r="W741" s="14">
        <v>175</v>
      </c>
      <c r="X741" s="14">
        <v>5</v>
      </c>
      <c r="Y741" s="14">
        <v>175</v>
      </c>
      <c r="Z741" s="14">
        <v>0</v>
      </c>
      <c r="AA741" s="14">
        <v>0</v>
      </c>
      <c r="AB741" s="14">
        <v>5</v>
      </c>
      <c r="AC741" s="14">
        <v>175</v>
      </c>
      <c r="AD741" s="14">
        <v>5</v>
      </c>
      <c r="AE741" s="14">
        <v>175</v>
      </c>
      <c r="AF741" s="14">
        <v>5</v>
      </c>
      <c r="AG741" s="14">
        <v>175</v>
      </c>
      <c r="AH741" s="14">
        <v>5</v>
      </c>
      <c r="AI741" s="14">
        <v>175</v>
      </c>
    </row>
    <row r="742" spans="1:35" s="195" customFormat="1" ht="123.75">
      <c r="A742" s="173"/>
      <c r="B742" s="1395">
        <v>125.38333333333333</v>
      </c>
      <c r="C742" s="454" t="s">
        <v>707</v>
      </c>
      <c r="D742" s="11"/>
      <c r="E742" s="240">
        <v>1</v>
      </c>
      <c r="F742" s="104" t="s">
        <v>550</v>
      </c>
      <c r="G742" s="14" t="s">
        <v>12</v>
      </c>
      <c r="H742" s="14" t="s">
        <v>13</v>
      </c>
      <c r="I742" s="14" t="s">
        <v>14</v>
      </c>
      <c r="J742" s="14">
        <v>136</v>
      </c>
      <c r="K742" s="194">
        <v>136</v>
      </c>
      <c r="L742" s="14">
        <v>0</v>
      </c>
      <c r="M742" s="14">
        <v>0</v>
      </c>
      <c r="N742" s="14">
        <v>0</v>
      </c>
      <c r="O742" s="14">
        <v>0</v>
      </c>
      <c r="P742" s="14">
        <v>0</v>
      </c>
      <c r="Q742" s="14">
        <v>0</v>
      </c>
      <c r="R742" s="14">
        <v>0</v>
      </c>
      <c r="S742" s="14">
        <v>0</v>
      </c>
      <c r="T742" s="14">
        <v>0</v>
      </c>
      <c r="U742" s="14">
        <v>0</v>
      </c>
      <c r="V742" s="14">
        <v>0</v>
      </c>
      <c r="W742" s="14">
        <v>0</v>
      </c>
      <c r="X742" s="14">
        <v>0</v>
      </c>
      <c r="Y742" s="14">
        <v>0</v>
      </c>
      <c r="Z742" s="14">
        <v>0</v>
      </c>
      <c r="AA742" s="14">
        <v>0</v>
      </c>
      <c r="AB742" s="14">
        <v>0</v>
      </c>
      <c r="AC742" s="14">
        <v>0</v>
      </c>
      <c r="AD742" s="14">
        <v>0</v>
      </c>
      <c r="AE742" s="14">
        <v>0</v>
      </c>
      <c r="AF742" s="14">
        <v>0</v>
      </c>
      <c r="AG742" s="14">
        <v>0</v>
      </c>
      <c r="AH742" s="14">
        <v>1</v>
      </c>
      <c r="AI742" s="14">
        <v>136</v>
      </c>
    </row>
    <row r="743" spans="1:35" s="195" customFormat="1" ht="123.75">
      <c r="A743" s="173"/>
      <c r="B743" s="1395">
        <v>40.704374999999999</v>
      </c>
      <c r="C743" s="454" t="s">
        <v>708</v>
      </c>
      <c r="D743" s="11"/>
      <c r="E743" s="240">
        <v>0</v>
      </c>
      <c r="F743" s="104" t="s">
        <v>11</v>
      </c>
      <c r="G743" s="14" t="s">
        <v>12</v>
      </c>
      <c r="H743" s="14" t="s">
        <v>13</v>
      </c>
      <c r="I743" s="14" t="s">
        <v>14</v>
      </c>
      <c r="J743" s="14">
        <v>44</v>
      </c>
      <c r="K743" s="194">
        <v>0</v>
      </c>
      <c r="L743" s="14">
        <v>0</v>
      </c>
      <c r="M743" s="14">
        <v>0</v>
      </c>
      <c r="N743" s="14">
        <v>0</v>
      </c>
      <c r="O743" s="14">
        <v>0</v>
      </c>
      <c r="P743" s="14">
        <v>0</v>
      </c>
      <c r="Q743" s="14">
        <v>0</v>
      </c>
      <c r="R743" s="14">
        <v>0</v>
      </c>
      <c r="S743" s="14">
        <v>0</v>
      </c>
      <c r="T743" s="14">
        <v>0</v>
      </c>
      <c r="U743" s="14">
        <v>0</v>
      </c>
      <c r="V743" s="14">
        <v>0</v>
      </c>
      <c r="W743" s="14">
        <v>0</v>
      </c>
      <c r="X743" s="14">
        <v>0</v>
      </c>
      <c r="Y743" s="14">
        <v>0</v>
      </c>
      <c r="Z743" s="14">
        <v>0</v>
      </c>
      <c r="AA743" s="14">
        <v>0</v>
      </c>
      <c r="AB743" s="14">
        <v>0</v>
      </c>
      <c r="AC743" s="14">
        <v>0</v>
      </c>
      <c r="AD743" s="14">
        <v>0</v>
      </c>
      <c r="AE743" s="14">
        <v>0</v>
      </c>
      <c r="AF743" s="14">
        <v>0</v>
      </c>
      <c r="AG743" s="14">
        <v>0</v>
      </c>
      <c r="AH743" s="14">
        <v>0</v>
      </c>
      <c r="AI743" s="14">
        <v>0</v>
      </c>
    </row>
    <row r="744" spans="1:35" s="195" customFormat="1" ht="123.75">
      <c r="A744" s="173"/>
      <c r="B744" s="1395">
        <v>47.191970149253727</v>
      </c>
      <c r="C744" s="454" t="s">
        <v>709</v>
      </c>
      <c r="D744" s="11"/>
      <c r="E744" s="240">
        <v>7</v>
      </c>
      <c r="F744" s="104" t="s">
        <v>11</v>
      </c>
      <c r="G744" s="14" t="s">
        <v>12</v>
      </c>
      <c r="H744" s="14" t="s">
        <v>13</v>
      </c>
      <c r="I744" s="14" t="s">
        <v>14</v>
      </c>
      <c r="J744" s="14">
        <v>51</v>
      </c>
      <c r="K744" s="194">
        <v>357</v>
      </c>
      <c r="L744" s="14">
        <v>0</v>
      </c>
      <c r="M744" s="14">
        <v>0</v>
      </c>
      <c r="N744" s="14">
        <v>1</v>
      </c>
      <c r="O744" s="14">
        <v>51</v>
      </c>
      <c r="P744" s="14">
        <v>1</v>
      </c>
      <c r="Q744" s="14">
        <v>51</v>
      </c>
      <c r="R744" s="14">
        <v>1</v>
      </c>
      <c r="S744" s="14">
        <v>51</v>
      </c>
      <c r="T744" s="14">
        <v>1</v>
      </c>
      <c r="U744" s="14">
        <v>51</v>
      </c>
      <c r="V744" s="14">
        <v>0</v>
      </c>
      <c r="W744" s="14">
        <v>0</v>
      </c>
      <c r="X744" s="14">
        <v>1</v>
      </c>
      <c r="Y744" s="14">
        <v>51</v>
      </c>
      <c r="Z744" s="14">
        <v>0</v>
      </c>
      <c r="AA744" s="14">
        <v>0</v>
      </c>
      <c r="AB744" s="14">
        <v>0</v>
      </c>
      <c r="AC744" s="14">
        <v>0</v>
      </c>
      <c r="AD744" s="14">
        <v>1</v>
      </c>
      <c r="AE744" s="14">
        <v>51</v>
      </c>
      <c r="AF744" s="14">
        <v>1</v>
      </c>
      <c r="AG744" s="14">
        <v>51</v>
      </c>
      <c r="AH744" s="14">
        <v>0</v>
      </c>
      <c r="AI744" s="14">
        <v>0</v>
      </c>
    </row>
    <row r="745" spans="1:35" s="195" customFormat="1" ht="123.75">
      <c r="A745" s="173"/>
      <c r="B745" s="1395">
        <v>78.60159722222221</v>
      </c>
      <c r="C745" s="454" t="s">
        <v>710</v>
      </c>
      <c r="D745" s="11"/>
      <c r="E745" s="240">
        <v>0</v>
      </c>
      <c r="F745" s="104" t="s">
        <v>11</v>
      </c>
      <c r="G745" s="14" t="s">
        <v>12</v>
      </c>
      <c r="H745" s="14" t="s">
        <v>13</v>
      </c>
      <c r="I745" s="14" t="s">
        <v>14</v>
      </c>
      <c r="J745" s="14">
        <v>84</v>
      </c>
      <c r="K745" s="194">
        <v>0</v>
      </c>
      <c r="L745" s="14">
        <v>0</v>
      </c>
      <c r="M745" s="14">
        <v>0</v>
      </c>
      <c r="N745" s="14">
        <v>0</v>
      </c>
      <c r="O745" s="14">
        <v>0</v>
      </c>
      <c r="P745" s="14">
        <v>0</v>
      </c>
      <c r="Q745" s="14">
        <v>0</v>
      </c>
      <c r="R745" s="14">
        <v>0</v>
      </c>
      <c r="S745" s="14">
        <v>0</v>
      </c>
      <c r="T745" s="14">
        <v>0</v>
      </c>
      <c r="U745" s="14">
        <v>0</v>
      </c>
      <c r="V745" s="14">
        <v>0</v>
      </c>
      <c r="W745" s="14">
        <v>0</v>
      </c>
      <c r="X745" s="14">
        <v>0</v>
      </c>
      <c r="Y745" s="14">
        <v>0</v>
      </c>
      <c r="Z745" s="14">
        <v>0</v>
      </c>
      <c r="AA745" s="14">
        <v>0</v>
      </c>
      <c r="AB745" s="14">
        <v>0</v>
      </c>
      <c r="AC745" s="14">
        <v>0</v>
      </c>
      <c r="AD745" s="14">
        <v>0</v>
      </c>
      <c r="AE745" s="14">
        <v>0</v>
      </c>
      <c r="AF745" s="14">
        <v>0</v>
      </c>
      <c r="AG745" s="14">
        <v>0</v>
      </c>
      <c r="AH745" s="14">
        <v>0</v>
      </c>
      <c r="AI745" s="14">
        <v>0</v>
      </c>
    </row>
    <row r="746" spans="1:35" s="195" customFormat="1" ht="123.75">
      <c r="A746" s="173"/>
      <c r="B746" s="1395">
        <v>61.087058823529418</v>
      </c>
      <c r="C746" s="454" t="s">
        <v>711</v>
      </c>
      <c r="D746" s="11"/>
      <c r="E746" s="240">
        <v>60</v>
      </c>
      <c r="F746" s="104" t="s">
        <v>550</v>
      </c>
      <c r="G746" s="14" t="s">
        <v>12</v>
      </c>
      <c r="H746" s="14" t="s">
        <v>13</v>
      </c>
      <c r="I746" s="14" t="s">
        <v>14</v>
      </c>
      <c r="J746" s="14">
        <v>66</v>
      </c>
      <c r="K746" s="194">
        <v>3960</v>
      </c>
      <c r="L746" s="14">
        <v>5</v>
      </c>
      <c r="M746" s="14">
        <v>330</v>
      </c>
      <c r="N746" s="14">
        <v>5</v>
      </c>
      <c r="O746" s="14">
        <v>330</v>
      </c>
      <c r="P746" s="14">
        <v>5</v>
      </c>
      <c r="Q746" s="14">
        <v>330</v>
      </c>
      <c r="R746" s="14">
        <v>5</v>
      </c>
      <c r="S746" s="14">
        <v>330</v>
      </c>
      <c r="T746" s="14">
        <v>5</v>
      </c>
      <c r="U746" s="14">
        <v>330</v>
      </c>
      <c r="V746" s="14">
        <v>5</v>
      </c>
      <c r="W746" s="14">
        <v>330</v>
      </c>
      <c r="X746" s="14">
        <v>5</v>
      </c>
      <c r="Y746" s="14">
        <v>330</v>
      </c>
      <c r="Z746" s="14">
        <v>5</v>
      </c>
      <c r="AA746" s="14">
        <v>330</v>
      </c>
      <c r="AB746" s="14">
        <v>5</v>
      </c>
      <c r="AC746" s="14">
        <v>330</v>
      </c>
      <c r="AD746" s="14">
        <v>5</v>
      </c>
      <c r="AE746" s="14">
        <v>330</v>
      </c>
      <c r="AF746" s="14">
        <v>5</v>
      </c>
      <c r="AG746" s="14">
        <v>330</v>
      </c>
      <c r="AH746" s="14">
        <v>5</v>
      </c>
      <c r="AI746" s="14">
        <v>330</v>
      </c>
    </row>
    <row r="747" spans="1:35" s="195" customFormat="1" ht="123.75">
      <c r="A747" s="173"/>
      <c r="B747" s="1395">
        <v>39.961929824561402</v>
      </c>
      <c r="C747" s="268" t="s">
        <v>712</v>
      </c>
      <c r="D747" s="11"/>
      <c r="E747" s="240">
        <v>0</v>
      </c>
      <c r="F747" s="9" t="s">
        <v>586</v>
      </c>
      <c r="G747" s="14" t="s">
        <v>12</v>
      </c>
      <c r="H747" s="14" t="s">
        <v>13</v>
      </c>
      <c r="I747" s="14" t="s">
        <v>14</v>
      </c>
      <c r="J747" s="14">
        <v>44</v>
      </c>
      <c r="K747" s="194">
        <v>0</v>
      </c>
      <c r="L747" s="14">
        <v>0</v>
      </c>
      <c r="M747" s="14">
        <v>0</v>
      </c>
      <c r="N747" s="14">
        <v>0</v>
      </c>
      <c r="O747" s="14">
        <v>0</v>
      </c>
      <c r="P747" s="14">
        <v>0</v>
      </c>
      <c r="Q747" s="14">
        <v>0</v>
      </c>
      <c r="R747" s="14">
        <v>0</v>
      </c>
      <c r="S747" s="14">
        <v>0</v>
      </c>
      <c r="T747" s="14">
        <v>0</v>
      </c>
      <c r="U747" s="14">
        <v>0</v>
      </c>
      <c r="V747" s="14">
        <v>0</v>
      </c>
      <c r="W747" s="14">
        <v>0</v>
      </c>
      <c r="X747" s="14">
        <v>0</v>
      </c>
      <c r="Y747" s="14">
        <v>0</v>
      </c>
      <c r="Z747" s="14">
        <v>0</v>
      </c>
      <c r="AA747" s="14">
        <v>0</v>
      </c>
      <c r="AB747" s="14">
        <v>0</v>
      </c>
      <c r="AC747" s="14">
        <v>0</v>
      </c>
      <c r="AD747" s="14">
        <v>0</v>
      </c>
      <c r="AE747" s="14">
        <v>0</v>
      </c>
      <c r="AF747" s="14">
        <v>0</v>
      </c>
      <c r="AG747" s="14">
        <v>0</v>
      </c>
      <c r="AH747" s="14">
        <v>0</v>
      </c>
      <c r="AI747" s="14">
        <v>0</v>
      </c>
    </row>
    <row r="748" spans="1:35" s="195" customFormat="1" ht="123.75">
      <c r="A748" s="173"/>
      <c r="B748" s="1395">
        <v>426.60010869565218</v>
      </c>
      <c r="C748" s="454" t="s">
        <v>713</v>
      </c>
      <c r="D748" s="11"/>
      <c r="E748" s="240">
        <v>0</v>
      </c>
      <c r="F748" s="104" t="s">
        <v>26</v>
      </c>
      <c r="G748" s="14" t="s">
        <v>12</v>
      </c>
      <c r="H748" s="14" t="s">
        <v>13</v>
      </c>
      <c r="I748" s="14" t="s">
        <v>14</v>
      </c>
      <c r="J748" s="14">
        <v>461</v>
      </c>
      <c r="K748" s="194">
        <v>0</v>
      </c>
      <c r="L748" s="14">
        <v>0</v>
      </c>
      <c r="M748" s="14">
        <v>0</v>
      </c>
      <c r="N748" s="14">
        <v>0</v>
      </c>
      <c r="O748" s="14">
        <v>0</v>
      </c>
      <c r="P748" s="14">
        <v>0</v>
      </c>
      <c r="Q748" s="14">
        <v>0</v>
      </c>
      <c r="R748" s="14">
        <v>0</v>
      </c>
      <c r="S748" s="14">
        <v>0</v>
      </c>
      <c r="T748" s="14">
        <v>0</v>
      </c>
      <c r="U748" s="14">
        <v>0</v>
      </c>
      <c r="V748" s="14">
        <v>0</v>
      </c>
      <c r="W748" s="14">
        <v>0</v>
      </c>
      <c r="X748" s="14">
        <v>0</v>
      </c>
      <c r="Y748" s="14">
        <v>0</v>
      </c>
      <c r="Z748" s="14">
        <v>0</v>
      </c>
      <c r="AA748" s="14">
        <v>0</v>
      </c>
      <c r="AB748" s="14">
        <v>0</v>
      </c>
      <c r="AC748" s="14">
        <v>0</v>
      </c>
      <c r="AD748" s="14">
        <v>0</v>
      </c>
      <c r="AE748" s="14">
        <v>0</v>
      </c>
      <c r="AF748" s="14">
        <v>0</v>
      </c>
      <c r="AG748" s="14">
        <v>0</v>
      </c>
      <c r="AH748" s="14">
        <v>0</v>
      </c>
      <c r="AI748" s="14">
        <v>0</v>
      </c>
    </row>
    <row r="749" spans="1:35" s="195" customFormat="1" ht="123.75">
      <c r="A749" s="173"/>
      <c r="B749" s="1395">
        <v>396.32703703703703</v>
      </c>
      <c r="C749" s="1309" t="s">
        <v>714</v>
      </c>
      <c r="D749" s="11"/>
      <c r="E749" s="240">
        <v>0</v>
      </c>
      <c r="F749" s="104" t="s">
        <v>11</v>
      </c>
      <c r="G749" s="14" t="s">
        <v>12</v>
      </c>
      <c r="H749" s="14" t="s">
        <v>13</v>
      </c>
      <c r="I749" s="14" t="s">
        <v>14</v>
      </c>
      <c r="J749" s="14">
        <v>429</v>
      </c>
      <c r="K749" s="194">
        <v>0</v>
      </c>
      <c r="L749" s="14">
        <v>0</v>
      </c>
      <c r="M749" s="14">
        <v>0</v>
      </c>
      <c r="N749" s="14">
        <v>0</v>
      </c>
      <c r="O749" s="14">
        <v>0</v>
      </c>
      <c r="P749" s="14">
        <v>0</v>
      </c>
      <c r="Q749" s="14">
        <v>0</v>
      </c>
      <c r="R749" s="14">
        <v>0</v>
      </c>
      <c r="S749" s="14">
        <v>0</v>
      </c>
      <c r="T749" s="14">
        <v>0</v>
      </c>
      <c r="U749" s="14">
        <v>0</v>
      </c>
      <c r="V749" s="14">
        <v>0</v>
      </c>
      <c r="W749" s="14">
        <v>0</v>
      </c>
      <c r="X749" s="14">
        <v>0</v>
      </c>
      <c r="Y749" s="14">
        <v>0</v>
      </c>
      <c r="Z749" s="14">
        <v>0</v>
      </c>
      <c r="AA749" s="14">
        <v>0</v>
      </c>
      <c r="AB749" s="14">
        <v>0</v>
      </c>
      <c r="AC749" s="14">
        <v>0</v>
      </c>
      <c r="AD749" s="14">
        <v>0</v>
      </c>
      <c r="AE749" s="14">
        <v>0</v>
      </c>
      <c r="AF749" s="14">
        <v>0</v>
      </c>
      <c r="AG749" s="14">
        <v>0</v>
      </c>
      <c r="AH749" s="14">
        <v>0</v>
      </c>
      <c r="AI749" s="14">
        <v>0</v>
      </c>
    </row>
    <row r="750" spans="1:35" s="195" customFormat="1" ht="123.75">
      <c r="A750" s="173"/>
      <c r="B750" s="1395">
        <v>206.71333333333334</v>
      </c>
      <c r="C750" s="268" t="s">
        <v>715</v>
      </c>
      <c r="D750" s="9"/>
      <c r="E750" s="240">
        <v>0</v>
      </c>
      <c r="F750" s="9" t="s">
        <v>586</v>
      </c>
      <c r="G750" s="14" t="s">
        <v>12</v>
      </c>
      <c r="H750" s="14" t="s">
        <v>13</v>
      </c>
      <c r="I750" s="14" t="s">
        <v>14</v>
      </c>
      <c r="J750" s="14">
        <v>224</v>
      </c>
      <c r="K750" s="194">
        <v>0</v>
      </c>
      <c r="L750" s="14">
        <v>0</v>
      </c>
      <c r="M750" s="14">
        <v>0</v>
      </c>
      <c r="N750" s="14">
        <v>0</v>
      </c>
      <c r="O750" s="14">
        <v>0</v>
      </c>
      <c r="P750" s="14">
        <v>0</v>
      </c>
      <c r="Q750" s="14">
        <v>0</v>
      </c>
      <c r="R750" s="14">
        <v>0</v>
      </c>
      <c r="S750" s="14">
        <v>0</v>
      </c>
      <c r="T750" s="14">
        <v>0</v>
      </c>
      <c r="U750" s="14">
        <v>0</v>
      </c>
      <c r="V750" s="14">
        <v>0</v>
      </c>
      <c r="W750" s="14">
        <v>0</v>
      </c>
      <c r="X750" s="14">
        <v>0</v>
      </c>
      <c r="Y750" s="14">
        <v>0</v>
      </c>
      <c r="Z750" s="14">
        <v>0</v>
      </c>
      <c r="AA750" s="14">
        <v>0</v>
      </c>
      <c r="AB750" s="14">
        <v>0</v>
      </c>
      <c r="AC750" s="14">
        <v>0</v>
      </c>
      <c r="AD750" s="14">
        <v>0</v>
      </c>
      <c r="AE750" s="14">
        <v>0</v>
      </c>
      <c r="AF750" s="14">
        <v>0</v>
      </c>
      <c r="AG750" s="14">
        <v>0</v>
      </c>
      <c r="AH750" s="14">
        <v>0</v>
      </c>
      <c r="AI750" s="14">
        <v>0</v>
      </c>
    </row>
    <row r="751" spans="1:35" s="195" customFormat="1" ht="123.75">
      <c r="A751" s="173"/>
      <c r="B751" s="1395"/>
      <c r="C751" s="262" t="s">
        <v>725</v>
      </c>
      <c r="D751" s="9"/>
      <c r="E751" s="240">
        <v>0</v>
      </c>
      <c r="F751" s="1303" t="s">
        <v>11</v>
      </c>
      <c r="G751" s="14" t="s">
        <v>12</v>
      </c>
      <c r="H751" s="14" t="s">
        <v>13</v>
      </c>
      <c r="I751" s="14" t="s">
        <v>14</v>
      </c>
      <c r="J751" s="14">
        <v>40</v>
      </c>
      <c r="K751" s="194">
        <v>0</v>
      </c>
      <c r="L751" s="14">
        <v>0</v>
      </c>
      <c r="M751" s="14">
        <v>0</v>
      </c>
      <c r="N751" s="14">
        <v>0</v>
      </c>
      <c r="O751" s="14">
        <v>0</v>
      </c>
      <c r="P751" s="14">
        <v>0</v>
      </c>
      <c r="Q751" s="14">
        <v>0</v>
      </c>
      <c r="R751" s="14">
        <v>0</v>
      </c>
      <c r="S751" s="14">
        <v>0</v>
      </c>
      <c r="T751" s="14">
        <v>0</v>
      </c>
      <c r="U751" s="14">
        <v>0</v>
      </c>
      <c r="V751" s="14">
        <v>0</v>
      </c>
      <c r="W751" s="14">
        <v>0</v>
      </c>
      <c r="X751" s="14">
        <v>0</v>
      </c>
      <c r="Y751" s="14">
        <v>0</v>
      </c>
      <c r="Z751" s="14">
        <v>0</v>
      </c>
      <c r="AA751" s="14">
        <v>0</v>
      </c>
      <c r="AB751" s="14">
        <v>0</v>
      </c>
      <c r="AC751" s="14">
        <v>0</v>
      </c>
      <c r="AD751" s="14">
        <v>0</v>
      </c>
      <c r="AE751" s="14">
        <v>0</v>
      </c>
      <c r="AF751" s="14">
        <v>0</v>
      </c>
      <c r="AG751" s="14">
        <v>0</v>
      </c>
      <c r="AH751" s="14">
        <v>0</v>
      </c>
      <c r="AI751" s="14">
        <v>0</v>
      </c>
    </row>
    <row r="752" spans="1:35" s="195" customFormat="1" ht="123.75">
      <c r="A752" s="173"/>
      <c r="B752" s="1395">
        <v>59.948636363636361</v>
      </c>
      <c r="C752" s="1305" t="s">
        <v>716</v>
      </c>
      <c r="D752" s="9"/>
      <c r="E752" s="240">
        <v>25</v>
      </c>
      <c r="F752" s="104" t="s">
        <v>11</v>
      </c>
      <c r="G752" s="14" t="s">
        <v>12</v>
      </c>
      <c r="H752" s="14" t="s">
        <v>13</v>
      </c>
      <c r="I752" s="14" t="s">
        <v>14</v>
      </c>
      <c r="J752" s="14">
        <v>65</v>
      </c>
      <c r="K752" s="194">
        <v>1625</v>
      </c>
      <c r="L752" s="14">
        <v>0</v>
      </c>
      <c r="M752" s="14">
        <v>0</v>
      </c>
      <c r="N752" s="14">
        <v>5</v>
      </c>
      <c r="O752" s="14">
        <v>325</v>
      </c>
      <c r="P752" s="14">
        <v>0</v>
      </c>
      <c r="Q752" s="14">
        <v>0</v>
      </c>
      <c r="R752" s="14">
        <v>0</v>
      </c>
      <c r="S752" s="14">
        <v>0</v>
      </c>
      <c r="T752" s="14">
        <v>5</v>
      </c>
      <c r="U752" s="14">
        <v>325</v>
      </c>
      <c r="V752" s="14">
        <v>0</v>
      </c>
      <c r="W752" s="14">
        <v>0</v>
      </c>
      <c r="X752" s="14">
        <v>0</v>
      </c>
      <c r="Y752" s="14">
        <v>0</v>
      </c>
      <c r="Z752" s="14">
        <v>0</v>
      </c>
      <c r="AA752" s="14">
        <v>0</v>
      </c>
      <c r="AB752" s="14">
        <v>0</v>
      </c>
      <c r="AC752" s="14">
        <v>0</v>
      </c>
      <c r="AD752" s="14">
        <v>5</v>
      </c>
      <c r="AE752" s="14">
        <v>325</v>
      </c>
      <c r="AF752" s="14">
        <v>5</v>
      </c>
      <c r="AG752" s="14">
        <v>325</v>
      </c>
      <c r="AH752" s="14">
        <v>5</v>
      </c>
      <c r="AI752" s="14">
        <v>325</v>
      </c>
    </row>
    <row r="753" spans="1:35" s="195" customFormat="1" ht="123.75">
      <c r="A753" s="173"/>
      <c r="B753" s="1395">
        <v>530.56082352941178</v>
      </c>
      <c r="C753" s="268" t="s">
        <v>717</v>
      </c>
      <c r="D753" s="9"/>
      <c r="E753" s="240">
        <v>0</v>
      </c>
      <c r="F753" s="9" t="s">
        <v>718</v>
      </c>
      <c r="G753" s="14" t="s">
        <v>12</v>
      </c>
      <c r="H753" s="14" t="s">
        <v>13</v>
      </c>
      <c r="I753" s="14" t="s">
        <v>14</v>
      </c>
      <c r="J753" s="14">
        <v>574</v>
      </c>
      <c r="K753" s="194">
        <v>0</v>
      </c>
      <c r="L753" s="14">
        <v>0</v>
      </c>
      <c r="M753" s="14">
        <v>0</v>
      </c>
      <c r="N753" s="14">
        <v>0</v>
      </c>
      <c r="O753" s="14">
        <v>0</v>
      </c>
      <c r="P753" s="14">
        <v>0</v>
      </c>
      <c r="Q753" s="14">
        <v>0</v>
      </c>
      <c r="R753" s="14">
        <v>0</v>
      </c>
      <c r="S753" s="14">
        <v>0</v>
      </c>
      <c r="T753" s="14">
        <v>0</v>
      </c>
      <c r="U753" s="14">
        <v>0</v>
      </c>
      <c r="V753" s="14">
        <v>0</v>
      </c>
      <c r="W753" s="14">
        <v>0</v>
      </c>
      <c r="X753" s="14">
        <v>0</v>
      </c>
      <c r="Y753" s="14">
        <v>0</v>
      </c>
      <c r="Z753" s="14">
        <v>0</v>
      </c>
      <c r="AA753" s="14">
        <v>0</v>
      </c>
      <c r="AB753" s="14">
        <v>0</v>
      </c>
      <c r="AC753" s="14">
        <v>0</v>
      </c>
      <c r="AD753" s="14">
        <v>0</v>
      </c>
      <c r="AE753" s="14">
        <v>0</v>
      </c>
      <c r="AF753" s="14">
        <v>0</v>
      </c>
      <c r="AG753" s="14">
        <v>0</v>
      </c>
      <c r="AH753" s="14">
        <v>0</v>
      </c>
      <c r="AI753" s="14">
        <v>0</v>
      </c>
    </row>
    <row r="754" spans="1:35" s="195" customFormat="1" ht="123.75">
      <c r="A754" s="173"/>
      <c r="B754" s="1395">
        <v>50</v>
      </c>
      <c r="C754" s="268" t="s">
        <v>719</v>
      </c>
      <c r="D754" s="9"/>
      <c r="E754" s="240">
        <v>450</v>
      </c>
      <c r="F754" s="100" t="s">
        <v>11</v>
      </c>
      <c r="G754" s="14" t="s">
        <v>12</v>
      </c>
      <c r="H754" s="14" t="s">
        <v>13</v>
      </c>
      <c r="I754" s="14" t="s">
        <v>14</v>
      </c>
      <c r="J754" s="14">
        <v>54</v>
      </c>
      <c r="K754" s="194">
        <v>24300</v>
      </c>
      <c r="L754" s="14">
        <v>38</v>
      </c>
      <c r="M754" s="14">
        <v>2052</v>
      </c>
      <c r="N754" s="14">
        <v>38</v>
      </c>
      <c r="O754" s="14">
        <v>2052</v>
      </c>
      <c r="P754" s="14">
        <v>38</v>
      </c>
      <c r="Q754" s="14">
        <v>2052</v>
      </c>
      <c r="R754" s="14">
        <v>38</v>
      </c>
      <c r="S754" s="14">
        <v>2052</v>
      </c>
      <c r="T754" s="14">
        <v>38</v>
      </c>
      <c r="U754" s="14">
        <v>2052</v>
      </c>
      <c r="V754" s="14">
        <v>38</v>
      </c>
      <c r="W754" s="14">
        <v>2052</v>
      </c>
      <c r="X754" s="14">
        <v>38</v>
      </c>
      <c r="Y754" s="14">
        <v>2052</v>
      </c>
      <c r="Z754" s="14">
        <v>38</v>
      </c>
      <c r="AA754" s="14">
        <v>2052</v>
      </c>
      <c r="AB754" s="14">
        <v>38</v>
      </c>
      <c r="AC754" s="14">
        <v>2052</v>
      </c>
      <c r="AD754" s="14">
        <v>38</v>
      </c>
      <c r="AE754" s="14">
        <v>2052</v>
      </c>
      <c r="AF754" s="14">
        <v>35</v>
      </c>
      <c r="AG754" s="14">
        <v>1890</v>
      </c>
      <c r="AH754" s="14">
        <v>35</v>
      </c>
      <c r="AI754" s="14">
        <v>1890</v>
      </c>
    </row>
    <row r="755" spans="1:35" s="195" customFormat="1" ht="123.75">
      <c r="A755" s="173"/>
      <c r="B755" s="1395">
        <v>545.10800433839484</v>
      </c>
      <c r="C755" s="454" t="s">
        <v>720</v>
      </c>
      <c r="D755" s="9"/>
      <c r="E755" s="240">
        <v>0</v>
      </c>
      <c r="F755" s="104" t="s">
        <v>11</v>
      </c>
      <c r="G755" s="14" t="s">
        <v>12</v>
      </c>
      <c r="H755" s="14" t="s">
        <v>13</v>
      </c>
      <c r="I755" s="14" t="s">
        <v>14</v>
      </c>
      <c r="J755" s="14">
        <v>589</v>
      </c>
      <c r="K755" s="194">
        <v>0</v>
      </c>
      <c r="L755" s="14">
        <v>0</v>
      </c>
      <c r="M755" s="14">
        <v>0</v>
      </c>
      <c r="N755" s="14">
        <v>0</v>
      </c>
      <c r="O755" s="14">
        <v>0</v>
      </c>
      <c r="P755" s="14">
        <v>0</v>
      </c>
      <c r="Q755" s="14">
        <v>0</v>
      </c>
      <c r="R755" s="14">
        <v>0</v>
      </c>
      <c r="S755" s="14">
        <v>0</v>
      </c>
      <c r="T755" s="14">
        <v>0</v>
      </c>
      <c r="U755" s="14">
        <v>0</v>
      </c>
      <c r="V755" s="14">
        <v>0</v>
      </c>
      <c r="W755" s="14">
        <v>0</v>
      </c>
      <c r="X755" s="14">
        <v>0</v>
      </c>
      <c r="Y755" s="14">
        <v>0</v>
      </c>
      <c r="Z755" s="14">
        <v>0</v>
      </c>
      <c r="AA755" s="14">
        <v>0</v>
      </c>
      <c r="AB755" s="14">
        <v>0</v>
      </c>
      <c r="AC755" s="14">
        <v>0</v>
      </c>
      <c r="AD755" s="14">
        <v>0</v>
      </c>
      <c r="AE755" s="14">
        <v>0</v>
      </c>
      <c r="AF755" s="14">
        <v>0</v>
      </c>
      <c r="AG755" s="14">
        <v>0</v>
      </c>
      <c r="AH755" s="14">
        <v>0</v>
      </c>
      <c r="AI755" s="14">
        <v>0</v>
      </c>
    </row>
    <row r="756" spans="1:35" s="195" customFormat="1" ht="123.75">
      <c r="A756" s="173"/>
      <c r="B756" s="1395">
        <v>46.717936344969203</v>
      </c>
      <c r="C756" s="268" t="s">
        <v>721</v>
      </c>
      <c r="D756" s="9"/>
      <c r="E756" s="240">
        <v>44</v>
      </c>
      <c r="F756" s="14" t="s">
        <v>103</v>
      </c>
      <c r="G756" s="14" t="s">
        <v>12</v>
      </c>
      <c r="H756" s="14" t="s">
        <v>13</v>
      </c>
      <c r="I756" s="14" t="s">
        <v>14</v>
      </c>
      <c r="J756" s="14">
        <v>51</v>
      </c>
      <c r="K756" s="194">
        <v>2244</v>
      </c>
      <c r="L756" s="14">
        <v>0</v>
      </c>
      <c r="M756" s="14">
        <v>0</v>
      </c>
      <c r="N756" s="14">
        <v>4</v>
      </c>
      <c r="O756" s="14">
        <v>204</v>
      </c>
      <c r="P756" s="14">
        <v>0</v>
      </c>
      <c r="Q756" s="14">
        <v>0</v>
      </c>
      <c r="R756" s="14">
        <v>0</v>
      </c>
      <c r="S756" s="14">
        <v>0</v>
      </c>
      <c r="T756" s="14">
        <v>10</v>
      </c>
      <c r="U756" s="14">
        <v>510</v>
      </c>
      <c r="V756" s="14">
        <v>0</v>
      </c>
      <c r="W756" s="14">
        <v>0</v>
      </c>
      <c r="X756" s="14">
        <v>0</v>
      </c>
      <c r="Y756" s="14">
        <v>0</v>
      </c>
      <c r="Z756" s="14">
        <v>0</v>
      </c>
      <c r="AA756" s="14">
        <v>0</v>
      </c>
      <c r="AB756" s="14">
        <v>0</v>
      </c>
      <c r="AC756" s="14">
        <v>0</v>
      </c>
      <c r="AD756" s="14">
        <v>10</v>
      </c>
      <c r="AE756" s="14">
        <v>510</v>
      </c>
      <c r="AF756" s="14">
        <v>10</v>
      </c>
      <c r="AG756" s="14">
        <v>510</v>
      </c>
      <c r="AH756" s="14">
        <v>10</v>
      </c>
      <c r="AI756" s="14">
        <v>510</v>
      </c>
    </row>
    <row r="757" spans="1:35" s="195" customFormat="1" ht="123.75">
      <c r="A757" s="173"/>
      <c r="B757" s="1395">
        <v>52.640791666666672</v>
      </c>
      <c r="C757" s="454" t="s">
        <v>722</v>
      </c>
      <c r="D757" s="9"/>
      <c r="E757" s="240">
        <v>0</v>
      </c>
      <c r="F757" s="328" t="s">
        <v>11</v>
      </c>
      <c r="G757" s="14" t="s">
        <v>12</v>
      </c>
      <c r="H757" s="14" t="s">
        <v>13</v>
      </c>
      <c r="I757" s="14" t="s">
        <v>14</v>
      </c>
      <c r="J757" s="14">
        <v>57</v>
      </c>
      <c r="K757" s="194">
        <v>0</v>
      </c>
      <c r="L757" s="14">
        <v>0</v>
      </c>
      <c r="M757" s="14">
        <v>0</v>
      </c>
      <c r="N757" s="14">
        <v>0</v>
      </c>
      <c r="O757" s="14">
        <v>0</v>
      </c>
      <c r="P757" s="14">
        <v>0</v>
      </c>
      <c r="Q757" s="14">
        <v>0</v>
      </c>
      <c r="R757" s="14">
        <v>0</v>
      </c>
      <c r="S757" s="14">
        <v>0</v>
      </c>
      <c r="T757" s="14">
        <v>0</v>
      </c>
      <c r="U757" s="14">
        <v>0</v>
      </c>
      <c r="V757" s="14">
        <v>0</v>
      </c>
      <c r="W757" s="14">
        <v>0</v>
      </c>
      <c r="X757" s="14">
        <v>0</v>
      </c>
      <c r="Y757" s="14">
        <v>0</v>
      </c>
      <c r="Z757" s="14">
        <v>0</v>
      </c>
      <c r="AA757" s="14">
        <v>0</v>
      </c>
      <c r="AB757" s="14">
        <v>0</v>
      </c>
      <c r="AC757" s="14">
        <v>0</v>
      </c>
      <c r="AD757" s="14">
        <v>0</v>
      </c>
      <c r="AE757" s="14">
        <v>0</v>
      </c>
      <c r="AF757" s="14">
        <v>0</v>
      </c>
      <c r="AG757" s="14">
        <v>0</v>
      </c>
      <c r="AH757" s="14">
        <v>0</v>
      </c>
      <c r="AI757" s="14">
        <v>0</v>
      </c>
    </row>
    <row r="758" spans="1:35" s="195" customFormat="1" ht="123.75">
      <c r="A758" s="173"/>
      <c r="B758" s="1395">
        <v>268.72568627450983</v>
      </c>
      <c r="C758" s="268" t="s">
        <v>729</v>
      </c>
      <c r="D758" s="9"/>
      <c r="E758" s="240">
        <v>22</v>
      </c>
      <c r="F758" s="14" t="s">
        <v>586</v>
      </c>
      <c r="G758" s="14" t="s">
        <v>12</v>
      </c>
      <c r="H758" s="14" t="s">
        <v>13</v>
      </c>
      <c r="I758" s="14" t="s">
        <v>14</v>
      </c>
      <c r="J758" s="14">
        <v>291</v>
      </c>
      <c r="K758" s="194">
        <v>6402</v>
      </c>
      <c r="L758" s="14">
        <v>2</v>
      </c>
      <c r="M758" s="14">
        <v>582</v>
      </c>
      <c r="N758" s="14">
        <v>2</v>
      </c>
      <c r="O758" s="14">
        <v>582</v>
      </c>
      <c r="P758" s="14">
        <v>2</v>
      </c>
      <c r="Q758" s="14">
        <v>582</v>
      </c>
      <c r="R758" s="14">
        <v>2</v>
      </c>
      <c r="S758" s="14">
        <v>582</v>
      </c>
      <c r="T758" s="14">
        <v>2</v>
      </c>
      <c r="U758" s="14">
        <v>582</v>
      </c>
      <c r="V758" s="14">
        <v>2</v>
      </c>
      <c r="W758" s="14">
        <v>582</v>
      </c>
      <c r="X758" s="14">
        <v>2</v>
      </c>
      <c r="Y758" s="14">
        <v>582</v>
      </c>
      <c r="Z758" s="14">
        <v>0</v>
      </c>
      <c r="AA758" s="14">
        <v>0</v>
      </c>
      <c r="AB758" s="14">
        <v>2</v>
      </c>
      <c r="AC758" s="14">
        <v>582</v>
      </c>
      <c r="AD758" s="14">
        <v>2</v>
      </c>
      <c r="AE758" s="14">
        <v>582</v>
      </c>
      <c r="AF758" s="14">
        <v>2</v>
      </c>
      <c r="AG758" s="14">
        <v>582</v>
      </c>
      <c r="AH758" s="14">
        <v>2</v>
      </c>
      <c r="AI758" s="14">
        <v>582</v>
      </c>
    </row>
    <row r="759" spans="1:35" s="195" customFormat="1" ht="123.75">
      <c r="A759" s="173"/>
      <c r="B759" s="1395">
        <v>133.1</v>
      </c>
      <c r="C759" s="268" t="s">
        <v>730</v>
      </c>
      <c r="D759" s="9"/>
      <c r="E759" s="240">
        <v>0</v>
      </c>
      <c r="F759" s="328" t="s">
        <v>11</v>
      </c>
      <c r="G759" s="14" t="s">
        <v>12</v>
      </c>
      <c r="H759" s="14" t="s">
        <v>13</v>
      </c>
      <c r="I759" s="14" t="s">
        <v>14</v>
      </c>
      <c r="J759" s="14">
        <v>144</v>
      </c>
      <c r="K759" s="194">
        <v>0</v>
      </c>
      <c r="L759" s="14">
        <v>0</v>
      </c>
      <c r="M759" s="14">
        <v>0</v>
      </c>
      <c r="N759" s="14">
        <v>0</v>
      </c>
      <c r="O759" s="14">
        <v>0</v>
      </c>
      <c r="P759" s="14">
        <v>0</v>
      </c>
      <c r="Q759" s="14">
        <v>0</v>
      </c>
      <c r="R759" s="14">
        <v>0</v>
      </c>
      <c r="S759" s="14">
        <v>0</v>
      </c>
      <c r="T759" s="14">
        <v>0</v>
      </c>
      <c r="U759" s="14">
        <v>0</v>
      </c>
      <c r="V759" s="14">
        <v>0</v>
      </c>
      <c r="W759" s="14">
        <v>0</v>
      </c>
      <c r="X759" s="14">
        <v>0</v>
      </c>
      <c r="Y759" s="14">
        <v>0</v>
      </c>
      <c r="Z759" s="14">
        <v>0</v>
      </c>
      <c r="AA759" s="14">
        <v>0</v>
      </c>
      <c r="AB759" s="14">
        <v>0</v>
      </c>
      <c r="AC759" s="14">
        <v>0</v>
      </c>
      <c r="AD759" s="14">
        <v>0</v>
      </c>
      <c r="AE759" s="14">
        <v>0</v>
      </c>
      <c r="AF759" s="14">
        <v>0</v>
      </c>
      <c r="AG759" s="14">
        <v>0</v>
      </c>
      <c r="AH759" s="14">
        <v>0</v>
      </c>
      <c r="AI759" s="14">
        <v>0</v>
      </c>
    </row>
    <row r="760" spans="1:35" s="195" customFormat="1" ht="123.75">
      <c r="A760" s="173"/>
      <c r="B760" s="1395">
        <v>193.43</v>
      </c>
      <c r="C760" s="1305" t="s">
        <v>731</v>
      </c>
      <c r="D760" s="9"/>
      <c r="E760" s="240">
        <v>0</v>
      </c>
      <c r="F760" s="328" t="s">
        <v>11</v>
      </c>
      <c r="G760" s="14" t="s">
        <v>12</v>
      </c>
      <c r="H760" s="14" t="s">
        <v>13</v>
      </c>
      <c r="I760" s="14" t="s">
        <v>14</v>
      </c>
      <c r="J760" s="14">
        <v>209</v>
      </c>
      <c r="K760" s="194">
        <v>0</v>
      </c>
      <c r="L760" s="14">
        <v>0</v>
      </c>
      <c r="M760" s="14">
        <v>0</v>
      </c>
      <c r="N760" s="14">
        <v>0</v>
      </c>
      <c r="O760" s="14">
        <v>0</v>
      </c>
      <c r="P760" s="14">
        <v>0</v>
      </c>
      <c r="Q760" s="14">
        <v>0</v>
      </c>
      <c r="R760" s="14">
        <v>0</v>
      </c>
      <c r="S760" s="14">
        <v>0</v>
      </c>
      <c r="T760" s="14">
        <v>0</v>
      </c>
      <c r="U760" s="14">
        <v>0</v>
      </c>
      <c r="V760" s="14">
        <v>0</v>
      </c>
      <c r="W760" s="14">
        <v>0</v>
      </c>
      <c r="X760" s="14">
        <v>0</v>
      </c>
      <c r="Y760" s="14">
        <v>0</v>
      </c>
      <c r="Z760" s="14">
        <v>0</v>
      </c>
      <c r="AA760" s="14">
        <v>0</v>
      </c>
      <c r="AB760" s="14">
        <v>0</v>
      </c>
      <c r="AC760" s="14">
        <v>0</v>
      </c>
      <c r="AD760" s="14">
        <v>0</v>
      </c>
      <c r="AE760" s="14">
        <v>0</v>
      </c>
      <c r="AF760" s="14">
        <v>0</v>
      </c>
      <c r="AG760" s="14">
        <v>0</v>
      </c>
      <c r="AH760" s="14">
        <v>0</v>
      </c>
      <c r="AI760" s="14">
        <v>0</v>
      </c>
    </row>
    <row r="761" spans="1:35" s="195" customFormat="1" ht="123.75">
      <c r="A761" s="173"/>
      <c r="B761" s="1395"/>
      <c r="C761" s="262" t="s">
        <v>723</v>
      </c>
      <c r="D761" s="9"/>
      <c r="E761" s="240">
        <v>0</v>
      </c>
      <c r="F761" s="1399" t="s">
        <v>22</v>
      </c>
      <c r="G761" s="14" t="s">
        <v>12</v>
      </c>
      <c r="H761" s="14" t="s">
        <v>13</v>
      </c>
      <c r="I761" s="14" t="s">
        <v>14</v>
      </c>
      <c r="J761" s="14">
        <v>55</v>
      </c>
      <c r="K761" s="194">
        <v>0</v>
      </c>
      <c r="L761" s="14">
        <v>0</v>
      </c>
      <c r="M761" s="14">
        <v>0</v>
      </c>
      <c r="N761" s="14">
        <v>0</v>
      </c>
      <c r="O761" s="14">
        <v>0</v>
      </c>
      <c r="P761" s="14">
        <v>0</v>
      </c>
      <c r="Q761" s="14">
        <v>0</v>
      </c>
      <c r="R761" s="14">
        <v>0</v>
      </c>
      <c r="S761" s="14">
        <v>0</v>
      </c>
      <c r="T761" s="14">
        <v>0</v>
      </c>
      <c r="U761" s="14">
        <v>0</v>
      </c>
      <c r="V761" s="14">
        <v>0</v>
      </c>
      <c r="W761" s="14">
        <v>0</v>
      </c>
      <c r="X761" s="14">
        <v>0</v>
      </c>
      <c r="Y761" s="14">
        <v>0</v>
      </c>
      <c r="Z761" s="14">
        <v>0</v>
      </c>
      <c r="AA761" s="14">
        <v>0</v>
      </c>
      <c r="AB761" s="14">
        <v>0</v>
      </c>
      <c r="AC761" s="14">
        <v>0</v>
      </c>
      <c r="AD761" s="14">
        <v>0</v>
      </c>
      <c r="AE761" s="14">
        <v>0</v>
      </c>
      <c r="AF761" s="14">
        <v>0</v>
      </c>
      <c r="AG761" s="14">
        <v>0</v>
      </c>
      <c r="AH761" s="14">
        <v>0</v>
      </c>
      <c r="AI761" s="14">
        <v>0</v>
      </c>
    </row>
    <row r="762" spans="1:35" s="195" customFormat="1" ht="123.75">
      <c r="A762" s="173"/>
      <c r="B762" s="1395">
        <v>348.02053571428576</v>
      </c>
      <c r="C762" s="1305" t="s">
        <v>732</v>
      </c>
      <c r="D762" s="9"/>
      <c r="E762" s="240">
        <v>6</v>
      </c>
      <c r="F762" s="104" t="s">
        <v>11</v>
      </c>
      <c r="G762" s="14" t="s">
        <v>12</v>
      </c>
      <c r="H762" s="14" t="s">
        <v>13</v>
      </c>
      <c r="I762" s="14" t="s">
        <v>14</v>
      </c>
      <c r="J762" s="14">
        <v>376</v>
      </c>
      <c r="K762" s="194">
        <v>2256</v>
      </c>
      <c r="L762" s="14">
        <v>1</v>
      </c>
      <c r="M762" s="14">
        <v>376</v>
      </c>
      <c r="N762" s="14">
        <v>1</v>
      </c>
      <c r="O762" s="14">
        <v>376</v>
      </c>
      <c r="P762" s="14">
        <v>0</v>
      </c>
      <c r="Q762" s="14">
        <v>0</v>
      </c>
      <c r="R762" s="14">
        <v>0</v>
      </c>
      <c r="S762" s="14">
        <v>0</v>
      </c>
      <c r="T762" s="14">
        <v>1</v>
      </c>
      <c r="U762" s="14">
        <v>376</v>
      </c>
      <c r="V762" s="14">
        <v>0</v>
      </c>
      <c r="W762" s="14">
        <v>0</v>
      </c>
      <c r="X762" s="14">
        <v>0</v>
      </c>
      <c r="Y762" s="14">
        <v>0</v>
      </c>
      <c r="Z762" s="14">
        <v>0</v>
      </c>
      <c r="AA762" s="14">
        <v>0</v>
      </c>
      <c r="AB762" s="14">
        <v>1</v>
      </c>
      <c r="AC762" s="14">
        <v>376</v>
      </c>
      <c r="AD762" s="14">
        <v>1</v>
      </c>
      <c r="AE762" s="14">
        <v>376</v>
      </c>
      <c r="AF762" s="14">
        <v>0</v>
      </c>
      <c r="AG762" s="14">
        <v>0</v>
      </c>
      <c r="AH762" s="14">
        <v>1</v>
      </c>
      <c r="AI762" s="14">
        <v>376</v>
      </c>
    </row>
    <row r="763" spans="1:35" s="195" customFormat="1" ht="123.75">
      <c r="A763" s="173"/>
      <c r="B763" s="1395">
        <v>22.33</v>
      </c>
      <c r="C763" s="454" t="s">
        <v>733</v>
      </c>
      <c r="D763" s="9"/>
      <c r="E763" s="240">
        <v>0</v>
      </c>
      <c r="F763" s="104" t="s">
        <v>11</v>
      </c>
      <c r="G763" s="14" t="s">
        <v>12</v>
      </c>
      <c r="H763" s="14" t="s">
        <v>13</v>
      </c>
      <c r="I763" s="14" t="s">
        <v>14</v>
      </c>
      <c r="J763" s="14">
        <v>25</v>
      </c>
      <c r="K763" s="194">
        <v>0</v>
      </c>
      <c r="L763" s="14">
        <v>0</v>
      </c>
      <c r="M763" s="14">
        <v>0</v>
      </c>
      <c r="N763" s="14">
        <v>0</v>
      </c>
      <c r="O763" s="14">
        <v>0</v>
      </c>
      <c r="P763" s="14">
        <v>0</v>
      </c>
      <c r="Q763" s="14">
        <v>0</v>
      </c>
      <c r="R763" s="14">
        <v>0</v>
      </c>
      <c r="S763" s="14">
        <v>0</v>
      </c>
      <c r="T763" s="14">
        <v>0</v>
      </c>
      <c r="U763" s="14">
        <v>0</v>
      </c>
      <c r="V763" s="14">
        <v>0</v>
      </c>
      <c r="W763" s="14">
        <v>0</v>
      </c>
      <c r="X763" s="14">
        <v>0</v>
      </c>
      <c r="Y763" s="14">
        <v>0</v>
      </c>
      <c r="Z763" s="14">
        <v>0</v>
      </c>
      <c r="AA763" s="14">
        <v>0</v>
      </c>
      <c r="AB763" s="14">
        <v>0</v>
      </c>
      <c r="AC763" s="14">
        <v>0</v>
      </c>
      <c r="AD763" s="14">
        <v>0</v>
      </c>
      <c r="AE763" s="14">
        <v>0</v>
      </c>
      <c r="AF763" s="14">
        <v>0</v>
      </c>
      <c r="AG763" s="14">
        <v>0</v>
      </c>
      <c r="AH763" s="14">
        <v>0</v>
      </c>
      <c r="AI763" s="14">
        <v>0</v>
      </c>
    </row>
    <row r="764" spans="1:35" s="195" customFormat="1" ht="123.75">
      <c r="A764" s="173"/>
      <c r="B764" s="1395">
        <v>78.601611111111112</v>
      </c>
      <c r="C764" s="454" t="s">
        <v>734</v>
      </c>
      <c r="D764" s="9"/>
      <c r="E764" s="240">
        <v>0</v>
      </c>
      <c r="F764" s="104" t="s">
        <v>11</v>
      </c>
      <c r="G764" s="14" t="s">
        <v>12</v>
      </c>
      <c r="H764" s="14" t="s">
        <v>13</v>
      </c>
      <c r="I764" s="14" t="s">
        <v>14</v>
      </c>
      <c r="J764" s="14">
        <v>85</v>
      </c>
      <c r="K764" s="194">
        <v>0</v>
      </c>
      <c r="L764" s="14">
        <v>0</v>
      </c>
      <c r="M764" s="14">
        <v>0</v>
      </c>
      <c r="N764" s="14">
        <v>0</v>
      </c>
      <c r="O764" s="14">
        <v>0</v>
      </c>
      <c r="P764" s="14">
        <v>0</v>
      </c>
      <c r="Q764" s="14">
        <v>0</v>
      </c>
      <c r="R764" s="14">
        <v>0</v>
      </c>
      <c r="S764" s="14">
        <v>0</v>
      </c>
      <c r="T764" s="14">
        <v>0</v>
      </c>
      <c r="U764" s="14">
        <v>0</v>
      </c>
      <c r="V764" s="14">
        <v>0</v>
      </c>
      <c r="W764" s="14">
        <v>0</v>
      </c>
      <c r="X764" s="14">
        <v>0</v>
      </c>
      <c r="Y764" s="14">
        <v>0</v>
      </c>
      <c r="Z764" s="14">
        <v>0</v>
      </c>
      <c r="AA764" s="14">
        <v>0</v>
      </c>
      <c r="AB764" s="14">
        <v>0</v>
      </c>
      <c r="AC764" s="14">
        <v>0</v>
      </c>
      <c r="AD764" s="14">
        <v>0</v>
      </c>
      <c r="AE764" s="14">
        <v>0</v>
      </c>
      <c r="AF764" s="14">
        <v>0</v>
      </c>
      <c r="AG764" s="14">
        <v>0</v>
      </c>
      <c r="AH764" s="14">
        <v>0</v>
      </c>
      <c r="AI764" s="14">
        <v>0</v>
      </c>
    </row>
    <row r="765" spans="1:35" s="195" customFormat="1" ht="123.75">
      <c r="A765" s="173"/>
      <c r="B765" s="1395">
        <v>207.73277777777778</v>
      </c>
      <c r="C765" s="454" t="s">
        <v>735</v>
      </c>
      <c r="D765" s="9"/>
      <c r="E765" s="240">
        <v>0</v>
      </c>
      <c r="F765" s="104" t="s">
        <v>11</v>
      </c>
      <c r="G765" s="14" t="s">
        <v>12</v>
      </c>
      <c r="H765" s="14" t="s">
        <v>13</v>
      </c>
      <c r="I765" s="14" t="s">
        <v>14</v>
      </c>
      <c r="J765" s="14">
        <v>225</v>
      </c>
      <c r="K765" s="194">
        <v>0</v>
      </c>
      <c r="L765" s="14">
        <v>0</v>
      </c>
      <c r="M765" s="14">
        <v>0</v>
      </c>
      <c r="N765" s="14">
        <v>0</v>
      </c>
      <c r="O765" s="14">
        <v>0</v>
      </c>
      <c r="P765" s="14">
        <v>0</v>
      </c>
      <c r="Q765" s="14">
        <v>0</v>
      </c>
      <c r="R765" s="14">
        <v>0</v>
      </c>
      <c r="S765" s="14">
        <v>0</v>
      </c>
      <c r="T765" s="14">
        <v>0</v>
      </c>
      <c r="U765" s="14">
        <v>0</v>
      </c>
      <c r="V765" s="14">
        <v>0</v>
      </c>
      <c r="W765" s="14">
        <v>0</v>
      </c>
      <c r="X765" s="14">
        <v>0</v>
      </c>
      <c r="Y765" s="14">
        <v>0</v>
      </c>
      <c r="Z765" s="14">
        <v>0</v>
      </c>
      <c r="AA765" s="14">
        <v>0</v>
      </c>
      <c r="AB765" s="14">
        <v>0</v>
      </c>
      <c r="AC765" s="14">
        <v>0</v>
      </c>
      <c r="AD765" s="14">
        <v>0</v>
      </c>
      <c r="AE765" s="14">
        <v>0</v>
      </c>
      <c r="AF765" s="14">
        <v>0</v>
      </c>
      <c r="AG765" s="14">
        <v>0</v>
      </c>
      <c r="AH765" s="14">
        <v>0</v>
      </c>
      <c r="AI765" s="14">
        <v>0</v>
      </c>
    </row>
    <row r="766" spans="1:35" s="195" customFormat="1" ht="123.75">
      <c r="A766" s="173"/>
      <c r="B766" s="1395">
        <v>616.9466666666666</v>
      </c>
      <c r="C766" s="454" t="s">
        <v>736</v>
      </c>
      <c r="D766" s="9"/>
      <c r="E766" s="240">
        <v>0</v>
      </c>
      <c r="F766" s="104" t="s">
        <v>11</v>
      </c>
      <c r="G766" s="14" t="s">
        <v>12</v>
      </c>
      <c r="H766" s="14" t="s">
        <v>13</v>
      </c>
      <c r="I766" s="14" t="s">
        <v>14</v>
      </c>
      <c r="J766" s="14">
        <v>666</v>
      </c>
      <c r="K766" s="194">
        <v>0</v>
      </c>
      <c r="L766" s="14">
        <v>0</v>
      </c>
      <c r="M766" s="14">
        <v>0</v>
      </c>
      <c r="N766" s="14">
        <v>0</v>
      </c>
      <c r="O766" s="14">
        <v>0</v>
      </c>
      <c r="P766" s="14">
        <v>0</v>
      </c>
      <c r="Q766" s="14">
        <v>0</v>
      </c>
      <c r="R766" s="14">
        <v>0</v>
      </c>
      <c r="S766" s="14">
        <v>0</v>
      </c>
      <c r="T766" s="14">
        <v>0</v>
      </c>
      <c r="U766" s="14">
        <v>0</v>
      </c>
      <c r="V766" s="14">
        <v>0</v>
      </c>
      <c r="W766" s="14">
        <v>0</v>
      </c>
      <c r="X766" s="14">
        <v>0</v>
      </c>
      <c r="Y766" s="14">
        <v>0</v>
      </c>
      <c r="Z766" s="14">
        <v>0</v>
      </c>
      <c r="AA766" s="14">
        <v>0</v>
      </c>
      <c r="AB766" s="14">
        <v>0</v>
      </c>
      <c r="AC766" s="14">
        <v>0</v>
      </c>
      <c r="AD766" s="14">
        <v>0</v>
      </c>
      <c r="AE766" s="14">
        <v>0</v>
      </c>
      <c r="AF766" s="14">
        <v>0</v>
      </c>
      <c r="AG766" s="14">
        <v>0</v>
      </c>
      <c r="AH766" s="14">
        <v>0</v>
      </c>
      <c r="AI766" s="14">
        <v>0</v>
      </c>
    </row>
    <row r="767" spans="1:35" s="195" customFormat="1" ht="123.75">
      <c r="A767" s="173"/>
      <c r="B767" s="1395">
        <v>51.62</v>
      </c>
      <c r="C767" s="1400" t="s">
        <v>737</v>
      </c>
      <c r="D767" s="9"/>
      <c r="E767" s="240">
        <v>0</v>
      </c>
      <c r="F767" s="9" t="s">
        <v>586</v>
      </c>
      <c r="G767" s="14" t="s">
        <v>12</v>
      </c>
      <c r="H767" s="14" t="s">
        <v>13</v>
      </c>
      <c r="I767" s="14" t="s">
        <v>14</v>
      </c>
      <c r="J767" s="14">
        <v>56</v>
      </c>
      <c r="K767" s="194">
        <v>0</v>
      </c>
      <c r="L767" s="14">
        <v>0</v>
      </c>
      <c r="M767" s="14">
        <v>0</v>
      </c>
      <c r="N767" s="14">
        <v>0</v>
      </c>
      <c r="O767" s="14">
        <v>0</v>
      </c>
      <c r="P767" s="14">
        <v>0</v>
      </c>
      <c r="Q767" s="14">
        <v>0</v>
      </c>
      <c r="R767" s="14">
        <v>0</v>
      </c>
      <c r="S767" s="14">
        <v>0</v>
      </c>
      <c r="T767" s="14">
        <v>0</v>
      </c>
      <c r="U767" s="14">
        <v>0</v>
      </c>
      <c r="V767" s="14">
        <v>0</v>
      </c>
      <c r="W767" s="14">
        <v>0</v>
      </c>
      <c r="X767" s="14">
        <v>0</v>
      </c>
      <c r="Y767" s="14">
        <v>0</v>
      </c>
      <c r="Z767" s="14">
        <v>0</v>
      </c>
      <c r="AA767" s="14">
        <v>0</v>
      </c>
      <c r="AB767" s="14">
        <v>0</v>
      </c>
      <c r="AC767" s="14">
        <v>0</v>
      </c>
      <c r="AD767" s="14">
        <v>0</v>
      </c>
      <c r="AE767" s="14">
        <v>0</v>
      </c>
      <c r="AF767" s="14">
        <v>0</v>
      </c>
      <c r="AG767" s="14">
        <v>0</v>
      </c>
      <c r="AH767" s="14">
        <v>0</v>
      </c>
      <c r="AI767" s="14">
        <v>0</v>
      </c>
    </row>
    <row r="768" spans="1:35" s="195" customFormat="1" ht="123.75">
      <c r="A768" s="173"/>
      <c r="B768" s="1395">
        <v>166</v>
      </c>
      <c r="C768" s="1055" t="s">
        <v>738</v>
      </c>
      <c r="D768" s="9"/>
      <c r="E768" s="240">
        <v>0</v>
      </c>
      <c r="F768" s="9" t="s">
        <v>654</v>
      </c>
      <c r="G768" s="14" t="s">
        <v>12</v>
      </c>
      <c r="H768" s="14" t="s">
        <v>13</v>
      </c>
      <c r="I768" s="14" t="s">
        <v>14</v>
      </c>
      <c r="J768" s="14">
        <v>189</v>
      </c>
      <c r="K768" s="194">
        <v>0</v>
      </c>
      <c r="L768" s="14">
        <v>0</v>
      </c>
      <c r="M768" s="14">
        <v>0</v>
      </c>
      <c r="N768" s="14">
        <v>0</v>
      </c>
      <c r="O768" s="14">
        <v>0</v>
      </c>
      <c r="P768" s="14">
        <v>0</v>
      </c>
      <c r="Q768" s="14">
        <v>0</v>
      </c>
      <c r="R768" s="14">
        <v>0</v>
      </c>
      <c r="S768" s="14">
        <v>0</v>
      </c>
      <c r="T768" s="14">
        <v>0</v>
      </c>
      <c r="U768" s="14">
        <v>0</v>
      </c>
      <c r="V768" s="14">
        <v>0</v>
      </c>
      <c r="W768" s="14">
        <v>0</v>
      </c>
      <c r="X768" s="14">
        <v>0</v>
      </c>
      <c r="Y768" s="14">
        <v>0</v>
      </c>
      <c r="Z768" s="14">
        <v>0</v>
      </c>
      <c r="AA768" s="14">
        <v>0</v>
      </c>
      <c r="AB768" s="14">
        <v>0</v>
      </c>
      <c r="AC768" s="14">
        <v>0</v>
      </c>
      <c r="AD768" s="14">
        <v>0</v>
      </c>
      <c r="AE768" s="14">
        <v>0</v>
      </c>
      <c r="AF768" s="14">
        <v>0</v>
      </c>
      <c r="AG768" s="14">
        <v>0</v>
      </c>
      <c r="AH768" s="14">
        <v>0</v>
      </c>
      <c r="AI768" s="14">
        <v>0</v>
      </c>
    </row>
    <row r="769" spans="1:35" s="195" customFormat="1" ht="123.75">
      <c r="A769" s="173"/>
      <c r="B769" s="1395">
        <v>140.35999999999999</v>
      </c>
      <c r="C769" s="268" t="s">
        <v>739</v>
      </c>
      <c r="D769" s="9"/>
      <c r="E769" s="240">
        <v>0</v>
      </c>
      <c r="F769" s="9" t="s">
        <v>103</v>
      </c>
      <c r="G769" s="14" t="s">
        <v>12</v>
      </c>
      <c r="H769" s="14" t="s">
        <v>13</v>
      </c>
      <c r="I769" s="14" t="s">
        <v>14</v>
      </c>
      <c r="J769" s="14">
        <v>152</v>
      </c>
      <c r="K769" s="194">
        <v>0</v>
      </c>
      <c r="L769" s="14">
        <v>0</v>
      </c>
      <c r="M769" s="14">
        <v>0</v>
      </c>
      <c r="N769" s="14">
        <v>0</v>
      </c>
      <c r="O769" s="14">
        <v>0</v>
      </c>
      <c r="P769" s="14">
        <v>0</v>
      </c>
      <c r="Q769" s="14">
        <v>0</v>
      </c>
      <c r="R769" s="14">
        <v>0</v>
      </c>
      <c r="S769" s="14">
        <v>0</v>
      </c>
      <c r="T769" s="14">
        <v>0</v>
      </c>
      <c r="U769" s="14">
        <v>0</v>
      </c>
      <c r="V769" s="14">
        <v>0</v>
      </c>
      <c r="W769" s="14">
        <v>0</v>
      </c>
      <c r="X769" s="14">
        <v>0</v>
      </c>
      <c r="Y769" s="14">
        <v>0</v>
      </c>
      <c r="Z769" s="14">
        <v>0</v>
      </c>
      <c r="AA769" s="14">
        <v>0</v>
      </c>
      <c r="AB769" s="14">
        <v>0</v>
      </c>
      <c r="AC769" s="14">
        <v>0</v>
      </c>
      <c r="AD769" s="14">
        <v>0</v>
      </c>
      <c r="AE769" s="14">
        <v>0</v>
      </c>
      <c r="AF769" s="14">
        <v>0</v>
      </c>
      <c r="AG769" s="14">
        <v>0</v>
      </c>
      <c r="AH769" s="14">
        <v>0</v>
      </c>
      <c r="AI769" s="14">
        <v>0</v>
      </c>
    </row>
    <row r="770" spans="1:35" s="195" customFormat="1" ht="123.75">
      <c r="A770" s="173"/>
      <c r="B770" s="1395">
        <v>121.80000000000001</v>
      </c>
      <c r="C770" s="268" t="s">
        <v>740</v>
      </c>
      <c r="D770" s="11"/>
      <c r="E770" s="240">
        <v>0</v>
      </c>
      <c r="F770" s="9" t="s">
        <v>103</v>
      </c>
      <c r="G770" s="14" t="s">
        <v>12</v>
      </c>
      <c r="H770" s="14" t="s">
        <v>13</v>
      </c>
      <c r="I770" s="14" t="s">
        <v>14</v>
      </c>
      <c r="J770" s="14">
        <v>132</v>
      </c>
      <c r="K770" s="194">
        <v>0</v>
      </c>
      <c r="L770" s="14">
        <v>0</v>
      </c>
      <c r="M770" s="14">
        <v>0</v>
      </c>
      <c r="N770" s="14">
        <v>0</v>
      </c>
      <c r="O770" s="14">
        <v>0</v>
      </c>
      <c r="P770" s="14">
        <v>0</v>
      </c>
      <c r="Q770" s="14">
        <v>0</v>
      </c>
      <c r="R770" s="14">
        <v>0</v>
      </c>
      <c r="S770" s="14">
        <v>0</v>
      </c>
      <c r="T770" s="14">
        <v>0</v>
      </c>
      <c r="U770" s="14">
        <v>0</v>
      </c>
      <c r="V770" s="14">
        <v>0</v>
      </c>
      <c r="W770" s="14">
        <v>0</v>
      </c>
      <c r="X770" s="14">
        <v>0</v>
      </c>
      <c r="Y770" s="14">
        <v>0</v>
      </c>
      <c r="Z770" s="14">
        <v>0</v>
      </c>
      <c r="AA770" s="14">
        <v>0</v>
      </c>
      <c r="AB770" s="14">
        <v>0</v>
      </c>
      <c r="AC770" s="14">
        <v>0</v>
      </c>
      <c r="AD770" s="14">
        <v>0</v>
      </c>
      <c r="AE770" s="14">
        <v>0</v>
      </c>
      <c r="AF770" s="14">
        <v>0</v>
      </c>
      <c r="AG770" s="14">
        <v>0</v>
      </c>
      <c r="AH770" s="14">
        <v>0</v>
      </c>
      <c r="AI770" s="14">
        <v>0</v>
      </c>
    </row>
    <row r="771" spans="1:35" s="195" customFormat="1" ht="123.75">
      <c r="A771" s="173"/>
      <c r="B771" s="1395">
        <v>213.60333333333332</v>
      </c>
      <c r="C771" s="1060" t="s">
        <v>741</v>
      </c>
      <c r="D771" s="11"/>
      <c r="E771" s="240">
        <v>0</v>
      </c>
      <c r="F771" s="9" t="s">
        <v>586</v>
      </c>
      <c r="G771" s="14" t="s">
        <v>12</v>
      </c>
      <c r="H771" s="14" t="s">
        <v>13</v>
      </c>
      <c r="I771" s="14" t="s">
        <v>14</v>
      </c>
      <c r="J771" s="14">
        <v>230</v>
      </c>
      <c r="K771" s="194">
        <v>0</v>
      </c>
      <c r="L771" s="14">
        <v>0</v>
      </c>
      <c r="M771" s="14">
        <v>0</v>
      </c>
      <c r="N771" s="14">
        <v>0</v>
      </c>
      <c r="O771" s="14">
        <v>0</v>
      </c>
      <c r="P771" s="14">
        <v>0</v>
      </c>
      <c r="Q771" s="14">
        <v>0</v>
      </c>
      <c r="R771" s="14">
        <v>0</v>
      </c>
      <c r="S771" s="14">
        <v>0</v>
      </c>
      <c r="T771" s="14">
        <v>0</v>
      </c>
      <c r="U771" s="14">
        <v>0</v>
      </c>
      <c r="V771" s="14">
        <v>0</v>
      </c>
      <c r="W771" s="14">
        <v>0</v>
      </c>
      <c r="X771" s="14">
        <v>0</v>
      </c>
      <c r="Y771" s="14">
        <v>0</v>
      </c>
      <c r="Z771" s="14">
        <v>0</v>
      </c>
      <c r="AA771" s="14">
        <v>0</v>
      </c>
      <c r="AB771" s="14">
        <v>0</v>
      </c>
      <c r="AC771" s="14">
        <v>0</v>
      </c>
      <c r="AD771" s="14">
        <v>0</v>
      </c>
      <c r="AE771" s="14">
        <v>0</v>
      </c>
      <c r="AF771" s="14">
        <v>0</v>
      </c>
      <c r="AG771" s="14">
        <v>0</v>
      </c>
      <c r="AH771" s="14">
        <v>0</v>
      </c>
      <c r="AI771" s="14">
        <v>0</v>
      </c>
    </row>
    <row r="772" spans="1:35" s="195" customFormat="1" ht="123.75">
      <c r="A772" s="173"/>
      <c r="B772" s="1395">
        <v>241.41916666666668</v>
      </c>
      <c r="C772" s="175" t="s">
        <v>742</v>
      </c>
      <c r="D772" s="11"/>
      <c r="E772" s="240">
        <v>0</v>
      </c>
      <c r="F772" s="104" t="s">
        <v>11</v>
      </c>
      <c r="G772" s="14" t="s">
        <v>12</v>
      </c>
      <c r="H772" s="14" t="s">
        <v>13</v>
      </c>
      <c r="I772" s="14" t="s">
        <v>14</v>
      </c>
      <c r="J772" s="14">
        <v>261</v>
      </c>
      <c r="K772" s="194">
        <v>0</v>
      </c>
      <c r="L772" s="14">
        <v>0</v>
      </c>
      <c r="M772" s="14">
        <v>0</v>
      </c>
      <c r="N772" s="14">
        <v>0</v>
      </c>
      <c r="O772" s="14">
        <v>0</v>
      </c>
      <c r="P772" s="14">
        <v>0</v>
      </c>
      <c r="Q772" s="14">
        <v>0</v>
      </c>
      <c r="R772" s="14">
        <v>0</v>
      </c>
      <c r="S772" s="14">
        <v>0</v>
      </c>
      <c r="T772" s="14">
        <v>0</v>
      </c>
      <c r="U772" s="14">
        <v>0</v>
      </c>
      <c r="V772" s="14">
        <v>0</v>
      </c>
      <c r="W772" s="14">
        <v>0</v>
      </c>
      <c r="X772" s="14">
        <v>0</v>
      </c>
      <c r="Y772" s="14">
        <v>0</v>
      </c>
      <c r="Z772" s="14">
        <v>0</v>
      </c>
      <c r="AA772" s="14">
        <v>0</v>
      </c>
      <c r="AB772" s="14">
        <v>0</v>
      </c>
      <c r="AC772" s="14">
        <v>0</v>
      </c>
      <c r="AD772" s="14">
        <v>0</v>
      </c>
      <c r="AE772" s="14">
        <v>0</v>
      </c>
      <c r="AF772" s="14">
        <v>0</v>
      </c>
      <c r="AG772" s="14">
        <v>0</v>
      </c>
      <c r="AH772" s="14">
        <v>0</v>
      </c>
      <c r="AI772" s="14">
        <v>0</v>
      </c>
    </row>
    <row r="773" spans="1:35" s="195" customFormat="1" ht="123.75">
      <c r="A773" s="173"/>
      <c r="B773" s="1395">
        <v>99.750669934640527</v>
      </c>
      <c r="C773" s="175" t="s">
        <v>743</v>
      </c>
      <c r="D773" s="11"/>
      <c r="E773" s="240">
        <v>100</v>
      </c>
      <c r="F773" s="104" t="s">
        <v>11</v>
      </c>
      <c r="G773" s="14" t="s">
        <v>12</v>
      </c>
      <c r="H773" s="14" t="s">
        <v>13</v>
      </c>
      <c r="I773" s="14" t="s">
        <v>14</v>
      </c>
      <c r="J773" s="14">
        <v>108</v>
      </c>
      <c r="K773" s="194">
        <v>10800</v>
      </c>
      <c r="L773" s="14">
        <v>10</v>
      </c>
      <c r="M773" s="14">
        <v>1080</v>
      </c>
      <c r="N773" s="14">
        <v>10</v>
      </c>
      <c r="O773" s="14">
        <v>1080</v>
      </c>
      <c r="P773" s="14">
        <v>10</v>
      </c>
      <c r="Q773" s="14">
        <v>1080</v>
      </c>
      <c r="R773" s="14">
        <v>10</v>
      </c>
      <c r="S773" s="14">
        <v>1080</v>
      </c>
      <c r="T773" s="14">
        <v>10</v>
      </c>
      <c r="U773" s="14">
        <v>1080</v>
      </c>
      <c r="V773" s="14">
        <v>10</v>
      </c>
      <c r="W773" s="14">
        <v>1080</v>
      </c>
      <c r="X773" s="14">
        <v>10</v>
      </c>
      <c r="Y773" s="14">
        <v>1080</v>
      </c>
      <c r="Z773" s="14">
        <v>0</v>
      </c>
      <c r="AA773" s="14">
        <v>0</v>
      </c>
      <c r="AB773" s="14">
        <v>10</v>
      </c>
      <c r="AC773" s="14">
        <v>1080</v>
      </c>
      <c r="AD773" s="14">
        <v>10</v>
      </c>
      <c r="AE773" s="14">
        <v>1080</v>
      </c>
      <c r="AF773" s="14">
        <v>10</v>
      </c>
      <c r="AG773" s="14">
        <v>1080</v>
      </c>
      <c r="AH773" s="14">
        <v>0</v>
      </c>
      <c r="AI773" s="14">
        <v>0</v>
      </c>
    </row>
    <row r="774" spans="1:35" s="195" customFormat="1" ht="123.75">
      <c r="A774" s="173"/>
      <c r="B774" s="1395">
        <v>95.085208333333341</v>
      </c>
      <c r="C774" s="1401" t="s">
        <v>744</v>
      </c>
      <c r="D774" s="11"/>
      <c r="E774" s="240">
        <v>0</v>
      </c>
      <c r="F774" s="9" t="s">
        <v>418</v>
      </c>
      <c r="G774" s="14" t="s">
        <v>12</v>
      </c>
      <c r="H774" s="14" t="s">
        <v>13</v>
      </c>
      <c r="I774" s="14" t="s">
        <v>14</v>
      </c>
      <c r="J774" s="14">
        <v>103</v>
      </c>
      <c r="K774" s="194">
        <v>0</v>
      </c>
      <c r="L774" s="14">
        <v>0</v>
      </c>
      <c r="M774" s="14">
        <v>0</v>
      </c>
      <c r="N774" s="14">
        <v>0</v>
      </c>
      <c r="O774" s="14">
        <v>0</v>
      </c>
      <c r="P774" s="14">
        <v>0</v>
      </c>
      <c r="Q774" s="14">
        <v>0</v>
      </c>
      <c r="R774" s="14">
        <v>0</v>
      </c>
      <c r="S774" s="14">
        <v>0</v>
      </c>
      <c r="T774" s="14">
        <v>0</v>
      </c>
      <c r="U774" s="14">
        <v>0</v>
      </c>
      <c r="V774" s="14">
        <v>0</v>
      </c>
      <c r="W774" s="14">
        <v>0</v>
      </c>
      <c r="X774" s="14">
        <v>0</v>
      </c>
      <c r="Y774" s="14">
        <v>0</v>
      </c>
      <c r="Z774" s="14">
        <v>0</v>
      </c>
      <c r="AA774" s="14">
        <v>0</v>
      </c>
      <c r="AB774" s="14">
        <v>0</v>
      </c>
      <c r="AC774" s="14">
        <v>0</v>
      </c>
      <c r="AD774" s="14">
        <v>0</v>
      </c>
      <c r="AE774" s="14">
        <v>0</v>
      </c>
      <c r="AF774" s="14">
        <v>0</v>
      </c>
      <c r="AG774" s="14">
        <v>0</v>
      </c>
      <c r="AH774" s="14">
        <v>0</v>
      </c>
      <c r="AI774" s="14">
        <v>0</v>
      </c>
    </row>
    <row r="775" spans="1:35" s="195" customFormat="1" ht="123.75">
      <c r="A775" s="173"/>
      <c r="B775" s="1395">
        <v>43.841314102564105</v>
      </c>
      <c r="C775" s="175" t="s">
        <v>745</v>
      </c>
      <c r="D775" s="11"/>
      <c r="E775" s="240">
        <v>125</v>
      </c>
      <c r="F775" s="104" t="s">
        <v>11</v>
      </c>
      <c r="G775" s="14" t="s">
        <v>12</v>
      </c>
      <c r="H775" s="14" t="s">
        <v>13</v>
      </c>
      <c r="I775" s="14" t="s">
        <v>14</v>
      </c>
      <c r="J775" s="14">
        <v>48</v>
      </c>
      <c r="K775" s="194">
        <v>6000</v>
      </c>
      <c r="L775" s="14">
        <v>12</v>
      </c>
      <c r="M775" s="14">
        <v>576</v>
      </c>
      <c r="N775" s="14">
        <v>12</v>
      </c>
      <c r="O775" s="14">
        <v>576</v>
      </c>
      <c r="P775" s="14">
        <v>12</v>
      </c>
      <c r="Q775" s="14">
        <v>576</v>
      </c>
      <c r="R775" s="14">
        <v>12</v>
      </c>
      <c r="S775" s="14">
        <v>576</v>
      </c>
      <c r="T775" s="14">
        <v>12</v>
      </c>
      <c r="U775" s="14">
        <v>576</v>
      </c>
      <c r="V775" s="14">
        <v>12</v>
      </c>
      <c r="W775" s="14">
        <v>576</v>
      </c>
      <c r="X775" s="14">
        <v>12</v>
      </c>
      <c r="Y775" s="14">
        <v>576</v>
      </c>
      <c r="Z775" s="14">
        <v>0</v>
      </c>
      <c r="AA775" s="14">
        <v>0</v>
      </c>
      <c r="AB775" s="14">
        <v>12</v>
      </c>
      <c r="AC775" s="14">
        <v>576</v>
      </c>
      <c r="AD775" s="14">
        <v>12</v>
      </c>
      <c r="AE775" s="14">
        <v>576</v>
      </c>
      <c r="AF775" s="14">
        <v>12</v>
      </c>
      <c r="AG775" s="14">
        <v>576</v>
      </c>
      <c r="AH775" s="14">
        <v>5</v>
      </c>
      <c r="AI775" s="14">
        <v>240</v>
      </c>
    </row>
    <row r="776" spans="1:35" s="195" customFormat="1" ht="123.75">
      <c r="A776" s="173"/>
      <c r="B776" s="1395">
        <v>91.233999999999995</v>
      </c>
      <c r="C776" s="175" t="s">
        <v>746</v>
      </c>
      <c r="D776" s="11"/>
      <c r="E776" s="240">
        <v>0</v>
      </c>
      <c r="F776" s="100" t="s">
        <v>11</v>
      </c>
      <c r="G776" s="14" t="s">
        <v>12</v>
      </c>
      <c r="H776" s="14" t="s">
        <v>13</v>
      </c>
      <c r="I776" s="14" t="s">
        <v>14</v>
      </c>
      <c r="J776" s="14">
        <v>99</v>
      </c>
      <c r="K776" s="194">
        <v>0</v>
      </c>
      <c r="L776" s="14">
        <v>0</v>
      </c>
      <c r="M776" s="14">
        <v>0</v>
      </c>
      <c r="N776" s="14">
        <v>0</v>
      </c>
      <c r="O776" s="14">
        <v>0</v>
      </c>
      <c r="P776" s="14">
        <v>0</v>
      </c>
      <c r="Q776" s="14">
        <v>0</v>
      </c>
      <c r="R776" s="14">
        <v>0</v>
      </c>
      <c r="S776" s="14">
        <v>0</v>
      </c>
      <c r="T776" s="14">
        <v>0</v>
      </c>
      <c r="U776" s="14">
        <v>0</v>
      </c>
      <c r="V776" s="14">
        <v>0</v>
      </c>
      <c r="W776" s="14">
        <v>0</v>
      </c>
      <c r="X776" s="14">
        <v>0</v>
      </c>
      <c r="Y776" s="14">
        <v>0</v>
      </c>
      <c r="Z776" s="14">
        <v>0</v>
      </c>
      <c r="AA776" s="14">
        <v>0</v>
      </c>
      <c r="AB776" s="14">
        <v>0</v>
      </c>
      <c r="AC776" s="14">
        <v>0</v>
      </c>
      <c r="AD776" s="14">
        <v>0</v>
      </c>
      <c r="AE776" s="14">
        <v>0</v>
      </c>
      <c r="AF776" s="14">
        <v>0</v>
      </c>
      <c r="AG776" s="14">
        <v>0</v>
      </c>
      <c r="AH776" s="14">
        <v>0</v>
      </c>
      <c r="AI776" s="14">
        <v>0</v>
      </c>
    </row>
    <row r="777" spans="1:35" s="195" customFormat="1" ht="123.75">
      <c r="A777" s="173"/>
      <c r="B777" s="1395">
        <v>179.66083333333333</v>
      </c>
      <c r="C777" s="1310" t="s">
        <v>747</v>
      </c>
      <c r="D777" s="11"/>
      <c r="E777" s="240">
        <v>0</v>
      </c>
      <c r="F777" s="104" t="s">
        <v>11</v>
      </c>
      <c r="G777" s="14" t="s">
        <v>12</v>
      </c>
      <c r="H777" s="14" t="s">
        <v>13</v>
      </c>
      <c r="I777" s="14" t="s">
        <v>14</v>
      </c>
      <c r="J777" s="14">
        <v>195</v>
      </c>
      <c r="K777" s="194">
        <v>0</v>
      </c>
      <c r="L777" s="14">
        <v>0</v>
      </c>
      <c r="M777" s="14">
        <v>0</v>
      </c>
      <c r="N777" s="14">
        <v>0</v>
      </c>
      <c r="O777" s="14">
        <v>0</v>
      </c>
      <c r="P777" s="14">
        <v>0</v>
      </c>
      <c r="Q777" s="14">
        <v>0</v>
      </c>
      <c r="R777" s="14">
        <v>0</v>
      </c>
      <c r="S777" s="14">
        <v>0</v>
      </c>
      <c r="T777" s="14">
        <v>0</v>
      </c>
      <c r="U777" s="14">
        <v>0</v>
      </c>
      <c r="V777" s="14">
        <v>0</v>
      </c>
      <c r="W777" s="14">
        <v>0</v>
      </c>
      <c r="X777" s="14">
        <v>0</v>
      </c>
      <c r="Y777" s="14">
        <v>0</v>
      </c>
      <c r="Z777" s="14">
        <v>0</v>
      </c>
      <c r="AA777" s="14">
        <v>0</v>
      </c>
      <c r="AB777" s="14">
        <v>0</v>
      </c>
      <c r="AC777" s="14">
        <v>0</v>
      </c>
      <c r="AD777" s="14">
        <v>0</v>
      </c>
      <c r="AE777" s="14">
        <v>0</v>
      </c>
      <c r="AF777" s="14">
        <v>0</v>
      </c>
      <c r="AG777" s="14">
        <v>0</v>
      </c>
      <c r="AH777" s="14">
        <v>0</v>
      </c>
      <c r="AI777" s="14">
        <v>0</v>
      </c>
    </row>
    <row r="778" spans="1:35" s="195" customFormat="1" ht="123.75">
      <c r="A778" s="173"/>
      <c r="B778" s="1395">
        <v>368.76333333333332</v>
      </c>
      <c r="C778" s="175" t="s">
        <v>748</v>
      </c>
      <c r="D778" s="11"/>
      <c r="E778" s="240">
        <v>0</v>
      </c>
      <c r="F778" s="100" t="s">
        <v>550</v>
      </c>
      <c r="G778" s="14" t="s">
        <v>12</v>
      </c>
      <c r="H778" s="14" t="s">
        <v>13</v>
      </c>
      <c r="I778" s="14" t="s">
        <v>14</v>
      </c>
      <c r="J778" s="14">
        <v>399</v>
      </c>
      <c r="K778" s="194">
        <v>0</v>
      </c>
      <c r="L778" s="14">
        <v>0</v>
      </c>
      <c r="M778" s="14">
        <v>0</v>
      </c>
      <c r="N778" s="14">
        <v>0</v>
      </c>
      <c r="O778" s="14">
        <v>0</v>
      </c>
      <c r="P778" s="14">
        <v>0</v>
      </c>
      <c r="Q778" s="14">
        <v>0</v>
      </c>
      <c r="R778" s="14">
        <v>0</v>
      </c>
      <c r="S778" s="14">
        <v>0</v>
      </c>
      <c r="T778" s="14">
        <v>0</v>
      </c>
      <c r="U778" s="14">
        <v>0</v>
      </c>
      <c r="V778" s="14">
        <v>0</v>
      </c>
      <c r="W778" s="14">
        <v>0</v>
      </c>
      <c r="X778" s="14">
        <v>0</v>
      </c>
      <c r="Y778" s="14">
        <v>0</v>
      </c>
      <c r="Z778" s="14">
        <v>0</v>
      </c>
      <c r="AA778" s="14">
        <v>0</v>
      </c>
      <c r="AB778" s="14">
        <v>0</v>
      </c>
      <c r="AC778" s="14">
        <v>0</v>
      </c>
      <c r="AD778" s="14">
        <v>0</v>
      </c>
      <c r="AE778" s="14">
        <v>0</v>
      </c>
      <c r="AF778" s="14">
        <v>0</v>
      </c>
      <c r="AG778" s="14">
        <v>0</v>
      </c>
      <c r="AH778" s="14">
        <v>0</v>
      </c>
      <c r="AI778" s="14">
        <v>0</v>
      </c>
    </row>
    <row r="779" spans="1:35" s="195" customFormat="1" ht="123.75">
      <c r="A779" s="173"/>
      <c r="B779" s="1395">
        <v>33.877904761904766</v>
      </c>
      <c r="C779" s="175" t="s">
        <v>749</v>
      </c>
      <c r="D779" s="11"/>
      <c r="E779" s="240">
        <v>140</v>
      </c>
      <c r="F779" s="104" t="s">
        <v>11</v>
      </c>
      <c r="G779" s="14" t="s">
        <v>12</v>
      </c>
      <c r="H779" s="14" t="s">
        <v>13</v>
      </c>
      <c r="I779" s="14" t="s">
        <v>14</v>
      </c>
      <c r="J779" s="14">
        <v>37</v>
      </c>
      <c r="K779" s="194">
        <v>5180</v>
      </c>
      <c r="L779" s="14">
        <v>14</v>
      </c>
      <c r="M779" s="14">
        <v>518</v>
      </c>
      <c r="N779" s="14">
        <v>14</v>
      </c>
      <c r="O779" s="14">
        <v>518</v>
      </c>
      <c r="P779" s="14">
        <v>14</v>
      </c>
      <c r="Q779" s="14">
        <v>518</v>
      </c>
      <c r="R779" s="14">
        <v>14</v>
      </c>
      <c r="S779" s="14">
        <v>518</v>
      </c>
      <c r="T779" s="14">
        <v>14</v>
      </c>
      <c r="U779" s="14">
        <v>518</v>
      </c>
      <c r="V779" s="14">
        <v>14</v>
      </c>
      <c r="W779" s="14">
        <v>518</v>
      </c>
      <c r="X779" s="14">
        <v>14</v>
      </c>
      <c r="Y779" s="14">
        <v>518</v>
      </c>
      <c r="Z779" s="14">
        <v>0</v>
      </c>
      <c r="AA779" s="14">
        <v>0</v>
      </c>
      <c r="AB779" s="14">
        <v>14</v>
      </c>
      <c r="AC779" s="14">
        <v>518</v>
      </c>
      <c r="AD779" s="14">
        <v>14</v>
      </c>
      <c r="AE779" s="14">
        <v>518</v>
      </c>
      <c r="AF779" s="14">
        <v>14</v>
      </c>
      <c r="AG779" s="14">
        <v>518</v>
      </c>
      <c r="AH779" s="14">
        <v>0</v>
      </c>
      <c r="AI779" s="14">
        <v>0</v>
      </c>
    </row>
    <row r="780" spans="1:35" s="195" customFormat="1" ht="123.75">
      <c r="A780" s="173"/>
      <c r="B780" s="1395">
        <v>33.877904761904766</v>
      </c>
      <c r="C780" s="175" t="s">
        <v>750</v>
      </c>
      <c r="D780" s="11"/>
      <c r="E780" s="240">
        <v>140</v>
      </c>
      <c r="F780" s="104" t="s">
        <v>11</v>
      </c>
      <c r="G780" s="14" t="s">
        <v>12</v>
      </c>
      <c r="H780" s="14" t="s">
        <v>13</v>
      </c>
      <c r="I780" s="14" t="s">
        <v>14</v>
      </c>
      <c r="J780" s="14">
        <v>37</v>
      </c>
      <c r="K780" s="194">
        <v>5180</v>
      </c>
      <c r="L780" s="14">
        <v>14</v>
      </c>
      <c r="M780" s="14">
        <v>518</v>
      </c>
      <c r="N780" s="14">
        <v>14</v>
      </c>
      <c r="O780" s="14">
        <v>518</v>
      </c>
      <c r="P780" s="14">
        <v>14</v>
      </c>
      <c r="Q780" s="14">
        <v>518</v>
      </c>
      <c r="R780" s="14">
        <v>14</v>
      </c>
      <c r="S780" s="14">
        <v>518</v>
      </c>
      <c r="T780" s="14">
        <v>14</v>
      </c>
      <c r="U780" s="14">
        <v>518</v>
      </c>
      <c r="V780" s="14">
        <v>14</v>
      </c>
      <c r="W780" s="14">
        <v>518</v>
      </c>
      <c r="X780" s="14">
        <v>14</v>
      </c>
      <c r="Y780" s="14">
        <v>518</v>
      </c>
      <c r="Z780" s="14">
        <v>0</v>
      </c>
      <c r="AA780" s="14">
        <v>0</v>
      </c>
      <c r="AB780" s="14">
        <v>14</v>
      </c>
      <c r="AC780" s="14">
        <v>518</v>
      </c>
      <c r="AD780" s="14">
        <v>14</v>
      </c>
      <c r="AE780" s="14">
        <v>518</v>
      </c>
      <c r="AF780" s="14">
        <v>14</v>
      </c>
      <c r="AG780" s="14">
        <v>518</v>
      </c>
      <c r="AH780" s="14">
        <v>0</v>
      </c>
      <c r="AI780" s="14">
        <v>0</v>
      </c>
    </row>
    <row r="781" spans="1:35" s="195" customFormat="1" ht="123.75">
      <c r="A781" s="173"/>
      <c r="B781" s="1395">
        <v>18.2468</v>
      </c>
      <c r="C781" s="175" t="s">
        <v>751</v>
      </c>
      <c r="D781" s="11"/>
      <c r="E781" s="240">
        <v>140</v>
      </c>
      <c r="F781" s="104" t="s">
        <v>11</v>
      </c>
      <c r="G781" s="14" t="s">
        <v>12</v>
      </c>
      <c r="H781" s="14" t="s">
        <v>13</v>
      </c>
      <c r="I781" s="14" t="s">
        <v>14</v>
      </c>
      <c r="J781" s="14">
        <v>20</v>
      </c>
      <c r="K781" s="194">
        <v>2800</v>
      </c>
      <c r="L781" s="14">
        <v>14</v>
      </c>
      <c r="M781" s="14">
        <v>280</v>
      </c>
      <c r="N781" s="14">
        <v>14</v>
      </c>
      <c r="O781" s="14">
        <v>280</v>
      </c>
      <c r="P781" s="14">
        <v>14</v>
      </c>
      <c r="Q781" s="14">
        <v>280</v>
      </c>
      <c r="R781" s="14">
        <v>14</v>
      </c>
      <c r="S781" s="14">
        <v>280</v>
      </c>
      <c r="T781" s="14">
        <v>14</v>
      </c>
      <c r="U781" s="14">
        <v>280</v>
      </c>
      <c r="V781" s="14">
        <v>14</v>
      </c>
      <c r="W781" s="14">
        <v>280</v>
      </c>
      <c r="X781" s="14">
        <v>14</v>
      </c>
      <c r="Y781" s="14">
        <v>280</v>
      </c>
      <c r="Z781" s="14">
        <v>0</v>
      </c>
      <c r="AA781" s="14">
        <v>0</v>
      </c>
      <c r="AB781" s="14">
        <v>14</v>
      </c>
      <c r="AC781" s="14">
        <v>280</v>
      </c>
      <c r="AD781" s="14">
        <v>14</v>
      </c>
      <c r="AE781" s="14">
        <v>280</v>
      </c>
      <c r="AF781" s="14">
        <v>14</v>
      </c>
      <c r="AG781" s="14">
        <v>280</v>
      </c>
      <c r="AH781" s="14">
        <v>0</v>
      </c>
      <c r="AI781" s="14">
        <v>0</v>
      </c>
    </row>
    <row r="782" spans="1:35" s="195" customFormat="1" ht="123.75">
      <c r="A782" s="173"/>
      <c r="B782" s="1395">
        <v>18.2468</v>
      </c>
      <c r="C782" s="175" t="s">
        <v>752</v>
      </c>
      <c r="D782" s="11"/>
      <c r="E782" s="240">
        <v>140</v>
      </c>
      <c r="F782" s="104" t="s">
        <v>11</v>
      </c>
      <c r="G782" s="14" t="s">
        <v>12</v>
      </c>
      <c r="H782" s="14" t="s">
        <v>13</v>
      </c>
      <c r="I782" s="14" t="s">
        <v>14</v>
      </c>
      <c r="J782" s="14">
        <v>20</v>
      </c>
      <c r="K782" s="194">
        <v>2800</v>
      </c>
      <c r="L782" s="14">
        <v>14</v>
      </c>
      <c r="M782" s="14">
        <v>280</v>
      </c>
      <c r="N782" s="14">
        <v>14</v>
      </c>
      <c r="O782" s="14">
        <v>280</v>
      </c>
      <c r="P782" s="14">
        <v>14</v>
      </c>
      <c r="Q782" s="14">
        <v>280</v>
      </c>
      <c r="R782" s="14">
        <v>14</v>
      </c>
      <c r="S782" s="14">
        <v>280</v>
      </c>
      <c r="T782" s="14">
        <v>14</v>
      </c>
      <c r="U782" s="14">
        <v>280</v>
      </c>
      <c r="V782" s="14">
        <v>14</v>
      </c>
      <c r="W782" s="14">
        <v>280</v>
      </c>
      <c r="X782" s="14">
        <v>14</v>
      </c>
      <c r="Y782" s="14">
        <v>280</v>
      </c>
      <c r="Z782" s="14">
        <v>0</v>
      </c>
      <c r="AA782" s="14">
        <v>0</v>
      </c>
      <c r="AB782" s="14">
        <v>14</v>
      </c>
      <c r="AC782" s="14">
        <v>280</v>
      </c>
      <c r="AD782" s="14">
        <v>14</v>
      </c>
      <c r="AE782" s="14">
        <v>280</v>
      </c>
      <c r="AF782" s="14">
        <v>14</v>
      </c>
      <c r="AG782" s="14">
        <v>280</v>
      </c>
      <c r="AH782" s="14">
        <v>0</v>
      </c>
      <c r="AI782" s="14">
        <v>0</v>
      </c>
    </row>
    <row r="783" spans="1:35" s="195" customFormat="1" ht="123.75">
      <c r="A783" s="173"/>
      <c r="B783" s="1395">
        <v>18.246833333333331</v>
      </c>
      <c r="C783" s="175" t="s">
        <v>753</v>
      </c>
      <c r="D783" s="11"/>
      <c r="E783" s="240">
        <v>140</v>
      </c>
      <c r="F783" s="104" t="s">
        <v>11</v>
      </c>
      <c r="G783" s="14" t="s">
        <v>12</v>
      </c>
      <c r="H783" s="14" t="s">
        <v>13</v>
      </c>
      <c r="I783" s="14" t="s">
        <v>14</v>
      </c>
      <c r="J783" s="14">
        <v>20</v>
      </c>
      <c r="K783" s="194">
        <v>2800</v>
      </c>
      <c r="L783" s="14">
        <v>14</v>
      </c>
      <c r="M783" s="14">
        <v>280</v>
      </c>
      <c r="N783" s="14">
        <v>14</v>
      </c>
      <c r="O783" s="14">
        <v>280</v>
      </c>
      <c r="P783" s="14">
        <v>14</v>
      </c>
      <c r="Q783" s="14">
        <v>280</v>
      </c>
      <c r="R783" s="14">
        <v>14</v>
      </c>
      <c r="S783" s="14">
        <v>280</v>
      </c>
      <c r="T783" s="14">
        <v>14</v>
      </c>
      <c r="U783" s="14">
        <v>280</v>
      </c>
      <c r="V783" s="14">
        <v>14</v>
      </c>
      <c r="W783" s="14">
        <v>280</v>
      </c>
      <c r="X783" s="14">
        <v>14</v>
      </c>
      <c r="Y783" s="14">
        <v>280</v>
      </c>
      <c r="Z783" s="14">
        <v>0</v>
      </c>
      <c r="AA783" s="14">
        <v>0</v>
      </c>
      <c r="AB783" s="14">
        <v>14</v>
      </c>
      <c r="AC783" s="14">
        <v>280</v>
      </c>
      <c r="AD783" s="14">
        <v>14</v>
      </c>
      <c r="AE783" s="14">
        <v>280</v>
      </c>
      <c r="AF783" s="14">
        <v>14</v>
      </c>
      <c r="AG783" s="14">
        <v>280</v>
      </c>
      <c r="AH783" s="14">
        <v>0</v>
      </c>
      <c r="AI783" s="14">
        <v>0</v>
      </c>
    </row>
    <row r="784" spans="1:35" s="195" customFormat="1" ht="123.75">
      <c r="A784" s="173"/>
      <c r="B784" s="1395">
        <v>18.246791666666663</v>
      </c>
      <c r="C784" s="175" t="s">
        <v>754</v>
      </c>
      <c r="D784" s="11"/>
      <c r="E784" s="240">
        <v>160</v>
      </c>
      <c r="F784" s="100" t="s">
        <v>11</v>
      </c>
      <c r="G784" s="14" t="s">
        <v>12</v>
      </c>
      <c r="H784" s="14" t="s">
        <v>13</v>
      </c>
      <c r="I784" s="14" t="s">
        <v>14</v>
      </c>
      <c r="J784" s="14">
        <v>20</v>
      </c>
      <c r="K784" s="194">
        <v>3200</v>
      </c>
      <c r="L784" s="14">
        <v>16</v>
      </c>
      <c r="M784" s="14">
        <v>320</v>
      </c>
      <c r="N784" s="14">
        <v>16</v>
      </c>
      <c r="O784" s="14">
        <v>320</v>
      </c>
      <c r="P784" s="14">
        <v>16</v>
      </c>
      <c r="Q784" s="14">
        <v>320</v>
      </c>
      <c r="R784" s="14">
        <v>16</v>
      </c>
      <c r="S784" s="14">
        <v>320</v>
      </c>
      <c r="T784" s="14">
        <v>16</v>
      </c>
      <c r="U784" s="14">
        <v>320</v>
      </c>
      <c r="V784" s="14">
        <v>16</v>
      </c>
      <c r="W784" s="14">
        <v>320</v>
      </c>
      <c r="X784" s="14">
        <v>16</v>
      </c>
      <c r="Y784" s="14">
        <v>320</v>
      </c>
      <c r="Z784" s="14">
        <v>0</v>
      </c>
      <c r="AA784" s="14">
        <v>0</v>
      </c>
      <c r="AB784" s="14">
        <v>16</v>
      </c>
      <c r="AC784" s="14">
        <v>320</v>
      </c>
      <c r="AD784" s="14">
        <v>16</v>
      </c>
      <c r="AE784" s="14">
        <v>320</v>
      </c>
      <c r="AF784" s="14">
        <v>16</v>
      </c>
      <c r="AG784" s="14">
        <v>320</v>
      </c>
      <c r="AH784" s="14">
        <v>0</v>
      </c>
      <c r="AI784" s="14">
        <v>0</v>
      </c>
    </row>
    <row r="785" spans="1:35" s="195" customFormat="1" ht="123.75">
      <c r="A785" s="173"/>
      <c r="B785" s="1395">
        <v>18.246833333333331</v>
      </c>
      <c r="C785" s="175" t="s">
        <v>755</v>
      </c>
      <c r="D785" s="11"/>
      <c r="E785" s="240">
        <v>0</v>
      </c>
      <c r="F785" s="100" t="s">
        <v>11</v>
      </c>
      <c r="G785" s="14" t="s">
        <v>12</v>
      </c>
      <c r="H785" s="14" t="s">
        <v>13</v>
      </c>
      <c r="I785" s="14" t="s">
        <v>14</v>
      </c>
      <c r="J785" s="14">
        <v>20</v>
      </c>
      <c r="K785" s="194">
        <v>0</v>
      </c>
      <c r="L785" s="14">
        <v>0</v>
      </c>
      <c r="M785" s="14">
        <v>0</v>
      </c>
      <c r="N785" s="14">
        <v>0</v>
      </c>
      <c r="O785" s="14">
        <v>0</v>
      </c>
      <c r="P785" s="14">
        <v>0</v>
      </c>
      <c r="Q785" s="14">
        <v>0</v>
      </c>
      <c r="R785" s="14">
        <v>0</v>
      </c>
      <c r="S785" s="14">
        <v>0</v>
      </c>
      <c r="T785" s="14">
        <v>0</v>
      </c>
      <c r="U785" s="14">
        <v>0</v>
      </c>
      <c r="V785" s="14">
        <v>0</v>
      </c>
      <c r="W785" s="14">
        <v>0</v>
      </c>
      <c r="X785" s="14">
        <v>0</v>
      </c>
      <c r="Y785" s="14">
        <v>0</v>
      </c>
      <c r="Z785" s="14">
        <v>0</v>
      </c>
      <c r="AA785" s="14">
        <v>0</v>
      </c>
      <c r="AB785" s="14">
        <v>0</v>
      </c>
      <c r="AC785" s="14">
        <v>0</v>
      </c>
      <c r="AD785" s="14">
        <v>0</v>
      </c>
      <c r="AE785" s="14">
        <v>0</v>
      </c>
      <c r="AF785" s="14">
        <v>0</v>
      </c>
      <c r="AG785" s="14">
        <v>0</v>
      </c>
      <c r="AH785" s="14">
        <v>0</v>
      </c>
      <c r="AI785" s="14">
        <v>0</v>
      </c>
    </row>
    <row r="786" spans="1:35" s="195" customFormat="1" ht="123.75">
      <c r="A786" s="173"/>
      <c r="B786" s="1395">
        <v>503.55666666666667</v>
      </c>
      <c r="C786" s="1060" t="s">
        <v>756</v>
      </c>
      <c r="D786" s="11"/>
      <c r="E786" s="240">
        <v>0</v>
      </c>
      <c r="F786" s="100" t="s">
        <v>26</v>
      </c>
      <c r="G786" s="14" t="s">
        <v>12</v>
      </c>
      <c r="H786" s="14" t="s">
        <v>13</v>
      </c>
      <c r="I786" s="14" t="s">
        <v>14</v>
      </c>
      <c r="J786" s="14">
        <v>544</v>
      </c>
      <c r="K786" s="194">
        <v>0</v>
      </c>
      <c r="L786" s="14">
        <v>0</v>
      </c>
      <c r="M786" s="14">
        <v>0</v>
      </c>
      <c r="N786" s="14">
        <v>0</v>
      </c>
      <c r="O786" s="14">
        <v>0</v>
      </c>
      <c r="P786" s="14">
        <v>0</v>
      </c>
      <c r="Q786" s="14">
        <v>0</v>
      </c>
      <c r="R786" s="14">
        <v>0</v>
      </c>
      <c r="S786" s="14">
        <v>0</v>
      </c>
      <c r="T786" s="14">
        <v>0</v>
      </c>
      <c r="U786" s="14">
        <v>0</v>
      </c>
      <c r="V786" s="14">
        <v>0</v>
      </c>
      <c r="W786" s="14">
        <v>0</v>
      </c>
      <c r="X786" s="14">
        <v>0</v>
      </c>
      <c r="Y786" s="14">
        <v>0</v>
      </c>
      <c r="Z786" s="14">
        <v>0</v>
      </c>
      <c r="AA786" s="14">
        <v>0</v>
      </c>
      <c r="AB786" s="14">
        <v>0</v>
      </c>
      <c r="AC786" s="14">
        <v>0</v>
      </c>
      <c r="AD786" s="14">
        <v>0</v>
      </c>
      <c r="AE786" s="14">
        <v>0</v>
      </c>
      <c r="AF786" s="14">
        <v>0</v>
      </c>
      <c r="AG786" s="14">
        <v>0</v>
      </c>
      <c r="AH786" s="14">
        <v>0</v>
      </c>
      <c r="AI786" s="14">
        <v>0</v>
      </c>
    </row>
    <row r="787" spans="1:35" s="195" customFormat="1" ht="123.75">
      <c r="A787" s="173"/>
      <c r="B787" s="1395">
        <v>76.057500000000005</v>
      </c>
      <c r="C787" s="175" t="s">
        <v>757</v>
      </c>
      <c r="D787" s="11"/>
      <c r="E787" s="240">
        <v>0</v>
      </c>
      <c r="F787" s="100" t="s">
        <v>550</v>
      </c>
      <c r="G787" s="14" t="s">
        <v>12</v>
      </c>
      <c r="H787" s="14" t="s">
        <v>13</v>
      </c>
      <c r="I787" s="14" t="s">
        <v>14</v>
      </c>
      <c r="J787" s="14">
        <v>83</v>
      </c>
      <c r="K787" s="194">
        <v>0</v>
      </c>
      <c r="L787" s="14">
        <v>0</v>
      </c>
      <c r="M787" s="14">
        <v>0</v>
      </c>
      <c r="N787" s="14">
        <v>0</v>
      </c>
      <c r="O787" s="14">
        <v>0</v>
      </c>
      <c r="P787" s="14">
        <v>0</v>
      </c>
      <c r="Q787" s="14">
        <v>0</v>
      </c>
      <c r="R787" s="14">
        <v>0</v>
      </c>
      <c r="S787" s="14">
        <v>0</v>
      </c>
      <c r="T787" s="14">
        <v>0</v>
      </c>
      <c r="U787" s="14">
        <v>0</v>
      </c>
      <c r="V787" s="14">
        <v>0</v>
      </c>
      <c r="W787" s="14">
        <v>0</v>
      </c>
      <c r="X787" s="14">
        <v>0</v>
      </c>
      <c r="Y787" s="14">
        <v>0</v>
      </c>
      <c r="Z787" s="14">
        <v>0</v>
      </c>
      <c r="AA787" s="14">
        <v>0</v>
      </c>
      <c r="AB787" s="14">
        <v>0</v>
      </c>
      <c r="AC787" s="14">
        <v>0</v>
      </c>
      <c r="AD787" s="14">
        <v>0</v>
      </c>
      <c r="AE787" s="14">
        <v>0</v>
      </c>
      <c r="AF787" s="14">
        <v>0</v>
      </c>
      <c r="AG787" s="14">
        <v>0</v>
      </c>
      <c r="AH787" s="14">
        <v>0</v>
      </c>
      <c r="AI787" s="14">
        <v>0</v>
      </c>
    </row>
    <row r="788" spans="1:35" s="195" customFormat="1" ht="123.75">
      <c r="A788" s="173"/>
      <c r="B788" s="1395">
        <v>234.27333333333334</v>
      </c>
      <c r="C788" s="1060" t="s">
        <v>758</v>
      </c>
      <c r="D788" s="11"/>
      <c r="E788" s="240">
        <v>0</v>
      </c>
      <c r="F788" s="9" t="s">
        <v>586</v>
      </c>
      <c r="G788" s="14" t="s">
        <v>12</v>
      </c>
      <c r="H788" s="14" t="s">
        <v>13</v>
      </c>
      <c r="I788" s="14" t="s">
        <v>14</v>
      </c>
      <c r="J788" s="14">
        <v>254</v>
      </c>
      <c r="K788" s="194">
        <v>0</v>
      </c>
      <c r="L788" s="14">
        <v>0</v>
      </c>
      <c r="M788" s="14">
        <v>0</v>
      </c>
      <c r="N788" s="14">
        <v>0</v>
      </c>
      <c r="O788" s="14">
        <v>0</v>
      </c>
      <c r="P788" s="14">
        <v>0</v>
      </c>
      <c r="Q788" s="14">
        <v>0</v>
      </c>
      <c r="R788" s="14">
        <v>0</v>
      </c>
      <c r="S788" s="14">
        <v>0</v>
      </c>
      <c r="T788" s="14">
        <v>0</v>
      </c>
      <c r="U788" s="14">
        <v>0</v>
      </c>
      <c r="V788" s="14">
        <v>0</v>
      </c>
      <c r="W788" s="14">
        <v>0</v>
      </c>
      <c r="X788" s="14">
        <v>0</v>
      </c>
      <c r="Y788" s="14">
        <v>0</v>
      </c>
      <c r="Z788" s="14">
        <v>0</v>
      </c>
      <c r="AA788" s="14">
        <v>0</v>
      </c>
      <c r="AB788" s="14">
        <v>0</v>
      </c>
      <c r="AC788" s="14">
        <v>0</v>
      </c>
      <c r="AD788" s="14">
        <v>0</v>
      </c>
      <c r="AE788" s="14">
        <v>0</v>
      </c>
      <c r="AF788" s="14">
        <v>0</v>
      </c>
      <c r="AG788" s="14">
        <v>0</v>
      </c>
      <c r="AH788" s="14">
        <v>0</v>
      </c>
      <c r="AI788" s="14">
        <v>0</v>
      </c>
    </row>
    <row r="789" spans="1:35" s="195" customFormat="1" ht="123.75">
      <c r="A789" s="173"/>
      <c r="B789" s="1395">
        <v>51.62</v>
      </c>
      <c r="C789" s="1060" t="s">
        <v>759</v>
      </c>
      <c r="D789" s="11"/>
      <c r="E789" s="240">
        <v>0</v>
      </c>
      <c r="F789" s="9" t="s">
        <v>586</v>
      </c>
      <c r="G789" s="14" t="s">
        <v>12</v>
      </c>
      <c r="H789" s="14" t="s">
        <v>13</v>
      </c>
      <c r="I789" s="14" t="s">
        <v>14</v>
      </c>
      <c r="J789" s="14">
        <v>56</v>
      </c>
      <c r="K789" s="194">
        <v>0</v>
      </c>
      <c r="L789" s="14">
        <v>0</v>
      </c>
      <c r="M789" s="14">
        <v>0</v>
      </c>
      <c r="N789" s="14">
        <v>0</v>
      </c>
      <c r="O789" s="14">
        <v>0</v>
      </c>
      <c r="P789" s="14">
        <v>0</v>
      </c>
      <c r="Q789" s="14">
        <v>0</v>
      </c>
      <c r="R789" s="14">
        <v>0</v>
      </c>
      <c r="S789" s="14">
        <v>0</v>
      </c>
      <c r="T789" s="14">
        <v>0</v>
      </c>
      <c r="U789" s="14">
        <v>0</v>
      </c>
      <c r="V789" s="14">
        <v>0</v>
      </c>
      <c r="W789" s="14">
        <v>0</v>
      </c>
      <c r="X789" s="14">
        <v>0</v>
      </c>
      <c r="Y789" s="14">
        <v>0</v>
      </c>
      <c r="Z789" s="14">
        <v>0</v>
      </c>
      <c r="AA789" s="14">
        <v>0</v>
      </c>
      <c r="AB789" s="14">
        <v>0</v>
      </c>
      <c r="AC789" s="14">
        <v>0</v>
      </c>
      <c r="AD789" s="14">
        <v>0</v>
      </c>
      <c r="AE789" s="14">
        <v>0</v>
      </c>
      <c r="AF789" s="14">
        <v>0</v>
      </c>
      <c r="AG789" s="14">
        <v>0</v>
      </c>
      <c r="AH789" s="14">
        <v>0</v>
      </c>
      <c r="AI789" s="14">
        <v>0</v>
      </c>
    </row>
    <row r="790" spans="1:35" s="195" customFormat="1" ht="123.75">
      <c r="A790" s="173"/>
      <c r="B790" s="1395">
        <v>113.4045</v>
      </c>
      <c r="C790" s="1060" t="s">
        <v>760</v>
      </c>
      <c r="D790" s="11"/>
      <c r="E790" s="240">
        <v>0</v>
      </c>
      <c r="F790" s="100" t="s">
        <v>11</v>
      </c>
      <c r="G790" s="14" t="s">
        <v>12</v>
      </c>
      <c r="H790" s="14" t="s">
        <v>13</v>
      </c>
      <c r="I790" s="14" t="s">
        <v>14</v>
      </c>
      <c r="J790" s="14">
        <v>123</v>
      </c>
      <c r="K790" s="194">
        <v>0</v>
      </c>
      <c r="L790" s="14">
        <v>0</v>
      </c>
      <c r="M790" s="14">
        <v>0</v>
      </c>
      <c r="N790" s="14">
        <v>0</v>
      </c>
      <c r="O790" s="14">
        <v>0</v>
      </c>
      <c r="P790" s="14">
        <v>0</v>
      </c>
      <c r="Q790" s="14">
        <v>0</v>
      </c>
      <c r="R790" s="14">
        <v>0</v>
      </c>
      <c r="S790" s="14">
        <v>0</v>
      </c>
      <c r="T790" s="14">
        <v>0</v>
      </c>
      <c r="U790" s="14">
        <v>0</v>
      </c>
      <c r="V790" s="14">
        <v>0</v>
      </c>
      <c r="W790" s="14">
        <v>0</v>
      </c>
      <c r="X790" s="14">
        <v>0</v>
      </c>
      <c r="Y790" s="14">
        <v>0</v>
      </c>
      <c r="Z790" s="14">
        <v>0</v>
      </c>
      <c r="AA790" s="14">
        <v>0</v>
      </c>
      <c r="AB790" s="14">
        <v>0</v>
      </c>
      <c r="AC790" s="14">
        <v>0</v>
      </c>
      <c r="AD790" s="14">
        <v>0</v>
      </c>
      <c r="AE790" s="14">
        <v>0</v>
      </c>
      <c r="AF790" s="14">
        <v>0</v>
      </c>
      <c r="AG790" s="14">
        <v>0</v>
      </c>
      <c r="AH790" s="14">
        <v>0</v>
      </c>
      <c r="AI790" s="14">
        <v>0</v>
      </c>
    </row>
    <row r="791" spans="1:35" s="195" customFormat="1" ht="123.75">
      <c r="A791" s="173"/>
      <c r="B791" s="1395">
        <v>22.666136087484812</v>
      </c>
      <c r="C791" s="175" t="s">
        <v>761</v>
      </c>
      <c r="D791" s="11"/>
      <c r="E791" s="240">
        <v>0</v>
      </c>
      <c r="F791" s="100" t="s">
        <v>26</v>
      </c>
      <c r="G791" s="14" t="s">
        <v>12</v>
      </c>
      <c r="H791" s="14" t="s">
        <v>13</v>
      </c>
      <c r="I791" s="14" t="s">
        <v>14</v>
      </c>
      <c r="J791" s="14">
        <v>25</v>
      </c>
      <c r="K791" s="194">
        <v>0</v>
      </c>
      <c r="L791" s="14">
        <v>0</v>
      </c>
      <c r="M791" s="14">
        <v>0</v>
      </c>
      <c r="N791" s="14">
        <v>0</v>
      </c>
      <c r="O791" s="14">
        <v>0</v>
      </c>
      <c r="P791" s="14">
        <v>0</v>
      </c>
      <c r="Q791" s="14">
        <v>0</v>
      </c>
      <c r="R791" s="14">
        <v>0</v>
      </c>
      <c r="S791" s="14">
        <v>0</v>
      </c>
      <c r="T791" s="14">
        <v>0</v>
      </c>
      <c r="U791" s="14">
        <v>0</v>
      </c>
      <c r="V791" s="14">
        <v>0</v>
      </c>
      <c r="W791" s="14">
        <v>0</v>
      </c>
      <c r="X791" s="14">
        <v>0</v>
      </c>
      <c r="Y791" s="14">
        <v>0</v>
      </c>
      <c r="Z791" s="14">
        <v>0</v>
      </c>
      <c r="AA791" s="14">
        <v>0</v>
      </c>
      <c r="AB791" s="14">
        <v>0</v>
      </c>
      <c r="AC791" s="14">
        <v>0</v>
      </c>
      <c r="AD791" s="14">
        <v>0</v>
      </c>
      <c r="AE791" s="14">
        <v>0</v>
      </c>
      <c r="AF791" s="14">
        <v>0</v>
      </c>
      <c r="AG791" s="14">
        <v>0</v>
      </c>
      <c r="AH791" s="14">
        <v>0</v>
      </c>
      <c r="AI791" s="14">
        <v>0</v>
      </c>
    </row>
    <row r="792" spans="1:35" s="195" customFormat="1" ht="123.75">
      <c r="A792" s="173"/>
      <c r="B792" s="1395">
        <v>35.089999999999996</v>
      </c>
      <c r="C792" s="175" t="s">
        <v>762</v>
      </c>
      <c r="D792" s="11"/>
      <c r="E792" s="240">
        <v>96</v>
      </c>
      <c r="F792" s="100" t="s">
        <v>11</v>
      </c>
      <c r="G792" s="14" t="s">
        <v>12</v>
      </c>
      <c r="H792" s="14" t="s">
        <v>13</v>
      </c>
      <c r="I792" s="14" t="s">
        <v>14</v>
      </c>
      <c r="J792" s="14">
        <v>38</v>
      </c>
      <c r="K792" s="194">
        <v>3648</v>
      </c>
      <c r="L792" s="14">
        <v>12</v>
      </c>
      <c r="M792" s="14">
        <v>456</v>
      </c>
      <c r="N792" s="14">
        <v>12</v>
      </c>
      <c r="O792" s="14">
        <v>456</v>
      </c>
      <c r="P792" s="14">
        <v>12</v>
      </c>
      <c r="Q792" s="14">
        <v>456</v>
      </c>
      <c r="R792" s="14">
        <v>0</v>
      </c>
      <c r="S792" s="14">
        <v>0</v>
      </c>
      <c r="T792" s="14">
        <v>12</v>
      </c>
      <c r="U792" s="14">
        <v>456</v>
      </c>
      <c r="V792" s="14">
        <v>12</v>
      </c>
      <c r="W792" s="14">
        <v>456</v>
      </c>
      <c r="X792" s="14">
        <v>0</v>
      </c>
      <c r="Y792" s="14">
        <v>0</v>
      </c>
      <c r="Z792" s="14">
        <v>0</v>
      </c>
      <c r="AA792" s="14">
        <v>0</v>
      </c>
      <c r="AB792" s="14">
        <v>12</v>
      </c>
      <c r="AC792" s="14">
        <v>456</v>
      </c>
      <c r="AD792" s="14">
        <v>12</v>
      </c>
      <c r="AE792" s="14">
        <v>456</v>
      </c>
      <c r="AF792" s="14">
        <v>12</v>
      </c>
      <c r="AG792" s="14">
        <v>456</v>
      </c>
      <c r="AH792" s="14">
        <v>0</v>
      </c>
      <c r="AI792" s="14">
        <v>0</v>
      </c>
    </row>
    <row r="793" spans="1:35" s="195" customFormat="1" ht="123.75">
      <c r="A793" s="173"/>
      <c r="B793" s="1395">
        <v>74.095111111111109</v>
      </c>
      <c r="C793" s="1060" t="s">
        <v>763</v>
      </c>
      <c r="D793" s="11"/>
      <c r="E793" s="240">
        <v>0</v>
      </c>
      <c r="F793" s="100" t="s">
        <v>718</v>
      </c>
      <c r="G793" s="14" t="s">
        <v>12</v>
      </c>
      <c r="H793" s="14" t="s">
        <v>13</v>
      </c>
      <c r="I793" s="14" t="s">
        <v>14</v>
      </c>
      <c r="J793" s="14">
        <v>80</v>
      </c>
      <c r="K793" s="194">
        <v>0</v>
      </c>
      <c r="L793" s="14">
        <v>0</v>
      </c>
      <c r="M793" s="14">
        <v>0</v>
      </c>
      <c r="N793" s="14">
        <v>0</v>
      </c>
      <c r="O793" s="14">
        <v>0</v>
      </c>
      <c r="P793" s="14">
        <v>0</v>
      </c>
      <c r="Q793" s="14">
        <v>0</v>
      </c>
      <c r="R793" s="14">
        <v>0</v>
      </c>
      <c r="S793" s="14">
        <v>0</v>
      </c>
      <c r="T793" s="14">
        <v>0</v>
      </c>
      <c r="U793" s="14">
        <v>0</v>
      </c>
      <c r="V793" s="14">
        <v>0</v>
      </c>
      <c r="W793" s="14">
        <v>0</v>
      </c>
      <c r="X793" s="14">
        <v>0</v>
      </c>
      <c r="Y793" s="14">
        <v>0</v>
      </c>
      <c r="Z793" s="14">
        <v>0</v>
      </c>
      <c r="AA793" s="14">
        <v>0</v>
      </c>
      <c r="AB793" s="14">
        <v>0</v>
      </c>
      <c r="AC793" s="14">
        <v>0</v>
      </c>
      <c r="AD793" s="14">
        <v>0</v>
      </c>
      <c r="AE793" s="14">
        <v>0</v>
      </c>
      <c r="AF793" s="14">
        <v>0</v>
      </c>
      <c r="AG793" s="14">
        <v>0</v>
      </c>
      <c r="AH793" s="14">
        <v>0</v>
      </c>
      <c r="AI793" s="14">
        <v>0</v>
      </c>
    </row>
    <row r="794" spans="1:35" s="195" customFormat="1" ht="123.75">
      <c r="A794" s="173"/>
      <c r="B794" s="1395">
        <v>10.544395833333335</v>
      </c>
      <c r="C794" s="1310" t="s">
        <v>764</v>
      </c>
      <c r="D794" s="11"/>
      <c r="E794" s="240">
        <v>72</v>
      </c>
      <c r="F794" s="100" t="s">
        <v>11</v>
      </c>
      <c r="G794" s="14" t="s">
        <v>12</v>
      </c>
      <c r="H794" s="14" t="s">
        <v>13</v>
      </c>
      <c r="I794" s="14" t="s">
        <v>14</v>
      </c>
      <c r="J794" s="14">
        <v>12</v>
      </c>
      <c r="K794" s="194">
        <v>864</v>
      </c>
      <c r="L794" s="14">
        <v>0</v>
      </c>
      <c r="M794" s="14">
        <v>0</v>
      </c>
      <c r="N794" s="14">
        <v>24</v>
      </c>
      <c r="O794" s="14">
        <v>288</v>
      </c>
      <c r="P794" s="14">
        <v>0</v>
      </c>
      <c r="Q794" s="14">
        <v>0</v>
      </c>
      <c r="R794" s="14">
        <v>0</v>
      </c>
      <c r="S794" s="14">
        <v>0</v>
      </c>
      <c r="T794" s="14">
        <v>0</v>
      </c>
      <c r="U794" s="14">
        <v>0</v>
      </c>
      <c r="V794" s="14">
        <v>24</v>
      </c>
      <c r="W794" s="14">
        <v>288</v>
      </c>
      <c r="X794" s="14">
        <v>0</v>
      </c>
      <c r="Y794" s="14">
        <v>0</v>
      </c>
      <c r="Z794" s="14">
        <v>0</v>
      </c>
      <c r="AA794" s="14">
        <v>0</v>
      </c>
      <c r="AB794" s="14">
        <v>0</v>
      </c>
      <c r="AC794" s="14">
        <v>0</v>
      </c>
      <c r="AD794" s="14">
        <v>24</v>
      </c>
      <c r="AE794" s="14">
        <v>288</v>
      </c>
      <c r="AF794" s="14">
        <v>0</v>
      </c>
      <c r="AG794" s="14">
        <v>0</v>
      </c>
      <c r="AH794" s="14">
        <v>0</v>
      </c>
      <c r="AI794" s="14">
        <v>0</v>
      </c>
    </row>
    <row r="795" spans="1:35" s="195" customFormat="1" ht="123.75">
      <c r="A795" s="173"/>
      <c r="B795" s="1395">
        <v>189.48601190476191</v>
      </c>
      <c r="C795" s="1310" t="s">
        <v>765</v>
      </c>
      <c r="D795" s="11"/>
      <c r="E795" s="240">
        <v>120</v>
      </c>
      <c r="F795" s="100" t="s">
        <v>111</v>
      </c>
      <c r="G795" s="14" t="s">
        <v>12</v>
      </c>
      <c r="H795" s="14" t="s">
        <v>13</v>
      </c>
      <c r="I795" s="14" t="s">
        <v>14</v>
      </c>
      <c r="J795" s="14">
        <v>205</v>
      </c>
      <c r="K795" s="194">
        <v>24600</v>
      </c>
      <c r="L795" s="14">
        <v>10</v>
      </c>
      <c r="M795" s="14">
        <v>2050</v>
      </c>
      <c r="N795" s="14">
        <v>10</v>
      </c>
      <c r="O795" s="14">
        <v>2050</v>
      </c>
      <c r="P795" s="14">
        <v>10</v>
      </c>
      <c r="Q795" s="14">
        <v>2050</v>
      </c>
      <c r="R795" s="14">
        <v>10</v>
      </c>
      <c r="S795" s="14">
        <v>2050</v>
      </c>
      <c r="T795" s="14">
        <v>10</v>
      </c>
      <c r="U795" s="14">
        <v>2050</v>
      </c>
      <c r="V795" s="14">
        <v>10</v>
      </c>
      <c r="W795" s="14">
        <v>2050</v>
      </c>
      <c r="X795" s="14">
        <v>10</v>
      </c>
      <c r="Y795" s="14">
        <v>2050</v>
      </c>
      <c r="Z795" s="14">
        <v>10</v>
      </c>
      <c r="AA795" s="14">
        <v>2050</v>
      </c>
      <c r="AB795" s="14">
        <v>10</v>
      </c>
      <c r="AC795" s="14">
        <v>2050</v>
      </c>
      <c r="AD795" s="14">
        <v>10</v>
      </c>
      <c r="AE795" s="14">
        <v>2050</v>
      </c>
      <c r="AF795" s="14">
        <v>10</v>
      </c>
      <c r="AG795" s="14">
        <v>2050</v>
      </c>
      <c r="AH795" s="14">
        <v>10</v>
      </c>
      <c r="AI795" s="14">
        <v>2050</v>
      </c>
    </row>
    <row r="796" spans="1:35" s="195" customFormat="1" ht="123.75">
      <c r="A796" s="173"/>
      <c r="B796" s="1395">
        <v>186.9208620689655</v>
      </c>
      <c r="C796" s="268" t="s">
        <v>766</v>
      </c>
      <c r="D796" s="11"/>
      <c r="E796" s="240">
        <v>108</v>
      </c>
      <c r="F796" s="103" t="s">
        <v>550</v>
      </c>
      <c r="G796" s="14" t="s">
        <v>12</v>
      </c>
      <c r="H796" s="14" t="s">
        <v>13</v>
      </c>
      <c r="I796" s="14" t="s">
        <v>14</v>
      </c>
      <c r="J796" s="14">
        <v>202</v>
      </c>
      <c r="K796" s="194">
        <v>21816</v>
      </c>
      <c r="L796" s="14">
        <v>9</v>
      </c>
      <c r="M796" s="14">
        <v>1818</v>
      </c>
      <c r="N796" s="14">
        <v>9</v>
      </c>
      <c r="O796" s="14">
        <v>1818</v>
      </c>
      <c r="P796" s="14">
        <v>9</v>
      </c>
      <c r="Q796" s="14">
        <v>1818</v>
      </c>
      <c r="R796" s="14">
        <v>9</v>
      </c>
      <c r="S796" s="14">
        <v>1818</v>
      </c>
      <c r="T796" s="14">
        <v>9</v>
      </c>
      <c r="U796" s="14">
        <v>1818</v>
      </c>
      <c r="V796" s="14">
        <v>9</v>
      </c>
      <c r="W796" s="14">
        <v>1818</v>
      </c>
      <c r="X796" s="14">
        <v>9</v>
      </c>
      <c r="Y796" s="14">
        <v>1818</v>
      </c>
      <c r="Z796" s="14">
        <v>9</v>
      </c>
      <c r="AA796" s="14">
        <v>1818</v>
      </c>
      <c r="AB796" s="14">
        <v>9</v>
      </c>
      <c r="AC796" s="14">
        <v>1818</v>
      </c>
      <c r="AD796" s="14">
        <v>9</v>
      </c>
      <c r="AE796" s="14">
        <v>1818</v>
      </c>
      <c r="AF796" s="14">
        <v>9</v>
      </c>
      <c r="AG796" s="14">
        <v>1818</v>
      </c>
      <c r="AH796" s="14">
        <v>9</v>
      </c>
      <c r="AI796" s="14">
        <v>1818</v>
      </c>
    </row>
    <row r="797" spans="1:35" s="195" customFormat="1" ht="123.75">
      <c r="A797" s="173"/>
      <c r="B797" s="1395">
        <v>54.404166666666669</v>
      </c>
      <c r="C797" s="1309" t="s">
        <v>767</v>
      </c>
      <c r="D797" s="11"/>
      <c r="E797" s="240">
        <v>0</v>
      </c>
      <c r="F797" s="103" t="s">
        <v>11</v>
      </c>
      <c r="G797" s="14" t="s">
        <v>12</v>
      </c>
      <c r="H797" s="14" t="s">
        <v>13</v>
      </c>
      <c r="I797" s="14" t="s">
        <v>14</v>
      </c>
      <c r="J797" s="14">
        <v>59</v>
      </c>
      <c r="K797" s="194">
        <v>0</v>
      </c>
      <c r="L797" s="14">
        <v>0</v>
      </c>
      <c r="M797" s="14">
        <v>0</v>
      </c>
      <c r="N797" s="14">
        <v>0</v>
      </c>
      <c r="O797" s="14">
        <v>0</v>
      </c>
      <c r="P797" s="14">
        <v>0</v>
      </c>
      <c r="Q797" s="14">
        <v>0</v>
      </c>
      <c r="R797" s="14">
        <v>0</v>
      </c>
      <c r="S797" s="14">
        <v>0</v>
      </c>
      <c r="T797" s="14">
        <v>0</v>
      </c>
      <c r="U797" s="14">
        <v>0</v>
      </c>
      <c r="V797" s="14">
        <v>0</v>
      </c>
      <c r="W797" s="14">
        <v>0</v>
      </c>
      <c r="X797" s="14">
        <v>0</v>
      </c>
      <c r="Y797" s="14">
        <v>0</v>
      </c>
      <c r="Z797" s="14">
        <v>0</v>
      </c>
      <c r="AA797" s="14">
        <v>0</v>
      </c>
      <c r="AB797" s="14">
        <v>0</v>
      </c>
      <c r="AC797" s="14">
        <v>0</v>
      </c>
      <c r="AD797" s="14">
        <v>0</v>
      </c>
      <c r="AE797" s="14">
        <v>0</v>
      </c>
      <c r="AF797" s="14">
        <v>0</v>
      </c>
      <c r="AG797" s="14">
        <v>0</v>
      </c>
      <c r="AH797" s="14">
        <v>0</v>
      </c>
      <c r="AI797" s="14">
        <v>0</v>
      </c>
    </row>
    <row r="798" spans="1:35" s="195" customFormat="1" ht="123.75">
      <c r="A798" s="173"/>
      <c r="B798" s="1395">
        <v>109.48079861111111</v>
      </c>
      <c r="C798" s="1309" t="s">
        <v>768</v>
      </c>
      <c r="D798" s="11"/>
      <c r="E798" s="240">
        <v>0</v>
      </c>
      <c r="F798" s="103" t="s">
        <v>11</v>
      </c>
      <c r="G798" s="14" t="s">
        <v>12</v>
      </c>
      <c r="H798" s="14" t="s">
        <v>13</v>
      </c>
      <c r="I798" s="14" t="s">
        <v>14</v>
      </c>
      <c r="J798" s="14">
        <v>119</v>
      </c>
      <c r="K798" s="194">
        <v>0</v>
      </c>
      <c r="L798" s="14">
        <v>0</v>
      </c>
      <c r="M798" s="14">
        <v>0</v>
      </c>
      <c r="N798" s="14">
        <v>0</v>
      </c>
      <c r="O798" s="14">
        <v>0</v>
      </c>
      <c r="P798" s="14">
        <v>0</v>
      </c>
      <c r="Q798" s="14">
        <v>0</v>
      </c>
      <c r="R798" s="14">
        <v>0</v>
      </c>
      <c r="S798" s="14">
        <v>0</v>
      </c>
      <c r="T798" s="14">
        <v>0</v>
      </c>
      <c r="U798" s="14">
        <v>0</v>
      </c>
      <c r="V798" s="14">
        <v>0</v>
      </c>
      <c r="W798" s="14">
        <v>0</v>
      </c>
      <c r="X798" s="14">
        <v>0</v>
      </c>
      <c r="Y798" s="14">
        <v>0</v>
      </c>
      <c r="Z798" s="14">
        <v>0</v>
      </c>
      <c r="AA798" s="14">
        <v>0</v>
      </c>
      <c r="AB798" s="14">
        <v>0</v>
      </c>
      <c r="AC798" s="14">
        <v>0</v>
      </c>
      <c r="AD798" s="14">
        <v>0</v>
      </c>
      <c r="AE798" s="14">
        <v>0</v>
      </c>
      <c r="AF798" s="14">
        <v>0</v>
      </c>
      <c r="AG798" s="14">
        <v>0</v>
      </c>
      <c r="AH798" s="14">
        <v>0</v>
      </c>
      <c r="AI798" s="14">
        <v>0</v>
      </c>
    </row>
    <row r="799" spans="1:35" s="195" customFormat="1" ht="123.75">
      <c r="A799" s="173"/>
      <c r="B799" s="1395">
        <v>208.84178571428569</v>
      </c>
      <c r="C799" s="268" t="s">
        <v>769</v>
      </c>
      <c r="D799" s="11"/>
      <c r="E799" s="240">
        <v>0</v>
      </c>
      <c r="F799" s="103" t="s">
        <v>11</v>
      </c>
      <c r="G799" s="14" t="s">
        <v>12</v>
      </c>
      <c r="H799" s="14" t="s">
        <v>13</v>
      </c>
      <c r="I799" s="14" t="s">
        <v>14</v>
      </c>
      <c r="J799" s="14">
        <v>226</v>
      </c>
      <c r="K799" s="194">
        <v>0</v>
      </c>
      <c r="L799" s="14">
        <v>0</v>
      </c>
      <c r="M799" s="14">
        <v>0</v>
      </c>
      <c r="N799" s="14">
        <v>0</v>
      </c>
      <c r="O799" s="14">
        <v>0</v>
      </c>
      <c r="P799" s="14">
        <v>0</v>
      </c>
      <c r="Q799" s="14">
        <v>0</v>
      </c>
      <c r="R799" s="14">
        <v>0</v>
      </c>
      <c r="S799" s="14">
        <v>0</v>
      </c>
      <c r="T799" s="14">
        <v>0</v>
      </c>
      <c r="U799" s="14">
        <v>0</v>
      </c>
      <c r="V799" s="14">
        <v>0</v>
      </c>
      <c r="W799" s="14">
        <v>0</v>
      </c>
      <c r="X799" s="14">
        <v>0</v>
      </c>
      <c r="Y799" s="14">
        <v>0</v>
      </c>
      <c r="Z799" s="14">
        <v>0</v>
      </c>
      <c r="AA799" s="14">
        <v>0</v>
      </c>
      <c r="AB799" s="14">
        <v>0</v>
      </c>
      <c r="AC799" s="14">
        <v>0</v>
      </c>
      <c r="AD799" s="14">
        <v>0</v>
      </c>
      <c r="AE799" s="14">
        <v>0</v>
      </c>
      <c r="AF799" s="14">
        <v>0</v>
      </c>
      <c r="AG799" s="14">
        <v>0</v>
      </c>
      <c r="AH799" s="14">
        <v>0</v>
      </c>
      <c r="AI799" s="14">
        <v>0</v>
      </c>
    </row>
    <row r="800" spans="1:35" s="6" customFormat="1" ht="123.75" outlineLevel="4">
      <c r="A800" s="173"/>
      <c r="B800" s="1395">
        <v>112.28805555555556</v>
      </c>
      <c r="C800" s="454" t="s">
        <v>770</v>
      </c>
      <c r="D800" s="11"/>
      <c r="E800" s="240">
        <v>20</v>
      </c>
      <c r="F800" s="103" t="s">
        <v>11</v>
      </c>
      <c r="G800" s="14" t="s">
        <v>12</v>
      </c>
      <c r="H800" s="14" t="s">
        <v>13</v>
      </c>
      <c r="I800" s="14" t="s">
        <v>14</v>
      </c>
      <c r="J800" s="14">
        <v>122</v>
      </c>
      <c r="K800" s="194">
        <v>2440</v>
      </c>
      <c r="L800" s="14">
        <v>0</v>
      </c>
      <c r="M800" s="14">
        <v>0</v>
      </c>
      <c r="N800" s="14">
        <v>4</v>
      </c>
      <c r="O800" s="14">
        <v>488</v>
      </c>
      <c r="P800" s="14">
        <v>0</v>
      </c>
      <c r="Q800" s="14">
        <v>0</v>
      </c>
      <c r="R800" s="14">
        <v>0</v>
      </c>
      <c r="S800" s="14">
        <v>0</v>
      </c>
      <c r="T800" s="14">
        <v>4</v>
      </c>
      <c r="U800" s="14">
        <v>488</v>
      </c>
      <c r="V800" s="14">
        <v>0</v>
      </c>
      <c r="W800" s="14">
        <v>0</v>
      </c>
      <c r="X800" s="14">
        <v>0</v>
      </c>
      <c r="Y800" s="14">
        <v>0</v>
      </c>
      <c r="Z800" s="14">
        <v>0</v>
      </c>
      <c r="AA800" s="14">
        <v>0</v>
      </c>
      <c r="AB800" s="14">
        <v>0</v>
      </c>
      <c r="AC800" s="14">
        <v>0</v>
      </c>
      <c r="AD800" s="14">
        <v>4</v>
      </c>
      <c r="AE800" s="14">
        <v>488</v>
      </c>
      <c r="AF800" s="14">
        <v>4</v>
      </c>
      <c r="AG800" s="14">
        <v>488</v>
      </c>
      <c r="AH800" s="14">
        <v>4</v>
      </c>
      <c r="AI800" s="14">
        <v>488</v>
      </c>
    </row>
    <row r="801" spans="1:35" s="195" customFormat="1" ht="123.75">
      <c r="A801" s="173"/>
      <c r="B801" s="1395">
        <v>105.27</v>
      </c>
      <c r="C801" s="454" t="s">
        <v>771</v>
      </c>
      <c r="D801" s="11"/>
      <c r="E801" s="240">
        <v>0</v>
      </c>
      <c r="F801" s="103" t="s">
        <v>11</v>
      </c>
      <c r="G801" s="14" t="s">
        <v>12</v>
      </c>
      <c r="H801" s="14" t="s">
        <v>13</v>
      </c>
      <c r="I801" s="14" t="s">
        <v>14</v>
      </c>
      <c r="J801" s="14">
        <v>114</v>
      </c>
      <c r="K801" s="194">
        <v>0</v>
      </c>
      <c r="L801" s="14">
        <v>0</v>
      </c>
      <c r="M801" s="14">
        <v>0</v>
      </c>
      <c r="N801" s="14">
        <v>0</v>
      </c>
      <c r="O801" s="14">
        <v>0</v>
      </c>
      <c r="P801" s="14">
        <v>0</v>
      </c>
      <c r="Q801" s="14">
        <v>0</v>
      </c>
      <c r="R801" s="14">
        <v>0</v>
      </c>
      <c r="S801" s="14">
        <v>0</v>
      </c>
      <c r="T801" s="14">
        <v>0</v>
      </c>
      <c r="U801" s="14">
        <v>0</v>
      </c>
      <c r="V801" s="14">
        <v>0</v>
      </c>
      <c r="W801" s="14">
        <v>0</v>
      </c>
      <c r="X801" s="14">
        <v>0</v>
      </c>
      <c r="Y801" s="14">
        <v>0</v>
      </c>
      <c r="Z801" s="14">
        <v>0</v>
      </c>
      <c r="AA801" s="14">
        <v>0</v>
      </c>
      <c r="AB801" s="14">
        <v>0</v>
      </c>
      <c r="AC801" s="14">
        <v>0</v>
      </c>
      <c r="AD801" s="14">
        <v>0</v>
      </c>
      <c r="AE801" s="14">
        <v>0</v>
      </c>
      <c r="AF801" s="14">
        <v>0</v>
      </c>
      <c r="AG801" s="14">
        <v>0</v>
      </c>
      <c r="AH801" s="14">
        <v>0</v>
      </c>
      <c r="AI801" s="14">
        <v>0</v>
      </c>
    </row>
    <row r="802" spans="1:35" s="195" customFormat="1" ht="123.75">
      <c r="A802" s="173"/>
      <c r="B802" s="1395">
        <v>20.681000000000001</v>
      </c>
      <c r="C802" s="1055" t="s">
        <v>772</v>
      </c>
      <c r="D802" s="11"/>
      <c r="E802" s="240">
        <v>0</v>
      </c>
      <c r="F802" s="31" t="s">
        <v>11</v>
      </c>
      <c r="G802" s="14" t="s">
        <v>12</v>
      </c>
      <c r="H802" s="14" t="s">
        <v>13</v>
      </c>
      <c r="I802" s="14" t="s">
        <v>14</v>
      </c>
      <c r="J802" s="14">
        <v>23</v>
      </c>
      <c r="K802" s="194">
        <v>0</v>
      </c>
      <c r="L802" s="14">
        <v>0</v>
      </c>
      <c r="M802" s="14">
        <v>0</v>
      </c>
      <c r="N802" s="14">
        <v>0</v>
      </c>
      <c r="O802" s="14">
        <v>0</v>
      </c>
      <c r="P802" s="14">
        <v>0</v>
      </c>
      <c r="Q802" s="14">
        <v>0</v>
      </c>
      <c r="R802" s="14">
        <v>0</v>
      </c>
      <c r="S802" s="14">
        <v>0</v>
      </c>
      <c r="T802" s="14">
        <v>0</v>
      </c>
      <c r="U802" s="14">
        <v>0</v>
      </c>
      <c r="V802" s="14">
        <v>0</v>
      </c>
      <c r="W802" s="14">
        <v>0</v>
      </c>
      <c r="X802" s="14">
        <v>0</v>
      </c>
      <c r="Y802" s="14">
        <v>0</v>
      </c>
      <c r="Z802" s="14">
        <v>0</v>
      </c>
      <c r="AA802" s="14">
        <v>0</v>
      </c>
      <c r="AB802" s="14">
        <v>0</v>
      </c>
      <c r="AC802" s="14">
        <v>0</v>
      </c>
      <c r="AD802" s="14">
        <v>0</v>
      </c>
      <c r="AE802" s="14">
        <v>0</v>
      </c>
      <c r="AF802" s="14">
        <v>0</v>
      </c>
      <c r="AG802" s="14">
        <v>0</v>
      </c>
      <c r="AH802" s="14">
        <v>0</v>
      </c>
      <c r="AI802" s="14">
        <v>0</v>
      </c>
    </row>
    <row r="803" spans="1:35" s="195" customFormat="1" ht="123.75">
      <c r="A803" s="173"/>
      <c r="B803" s="1395">
        <v>185</v>
      </c>
      <c r="C803" s="1055" t="s">
        <v>773</v>
      </c>
      <c r="D803" s="11"/>
      <c r="E803" s="240">
        <v>0</v>
      </c>
      <c r="F803" s="31" t="s">
        <v>654</v>
      </c>
      <c r="G803" s="14" t="s">
        <v>12</v>
      </c>
      <c r="H803" s="14" t="s">
        <v>13</v>
      </c>
      <c r="I803" s="14" t="s">
        <v>14</v>
      </c>
      <c r="J803" s="14">
        <v>200</v>
      </c>
      <c r="K803" s="194">
        <v>0</v>
      </c>
      <c r="L803" s="14">
        <v>0</v>
      </c>
      <c r="M803" s="14">
        <v>0</v>
      </c>
      <c r="N803" s="14">
        <v>0</v>
      </c>
      <c r="O803" s="14">
        <v>0</v>
      </c>
      <c r="P803" s="14">
        <v>0</v>
      </c>
      <c r="Q803" s="14">
        <v>0</v>
      </c>
      <c r="R803" s="14">
        <v>0</v>
      </c>
      <c r="S803" s="14">
        <v>0</v>
      </c>
      <c r="T803" s="14">
        <v>0</v>
      </c>
      <c r="U803" s="14">
        <v>0</v>
      </c>
      <c r="V803" s="14">
        <v>0</v>
      </c>
      <c r="W803" s="14">
        <v>0</v>
      </c>
      <c r="X803" s="14">
        <v>0</v>
      </c>
      <c r="Y803" s="14">
        <v>0</v>
      </c>
      <c r="Z803" s="14">
        <v>0</v>
      </c>
      <c r="AA803" s="14">
        <v>0</v>
      </c>
      <c r="AB803" s="14">
        <v>0</v>
      </c>
      <c r="AC803" s="14">
        <v>0</v>
      </c>
      <c r="AD803" s="14">
        <v>0</v>
      </c>
      <c r="AE803" s="14">
        <v>0</v>
      </c>
      <c r="AF803" s="14">
        <v>0</v>
      </c>
      <c r="AG803" s="14">
        <v>0</v>
      </c>
      <c r="AH803" s="14">
        <v>0</v>
      </c>
      <c r="AI803" s="14">
        <v>0</v>
      </c>
    </row>
    <row r="804" spans="1:35" s="195" customFormat="1" ht="123.75">
      <c r="A804" s="173"/>
      <c r="B804" s="1395">
        <v>103.58805555555556</v>
      </c>
      <c r="C804" s="454" t="s">
        <v>774</v>
      </c>
      <c r="D804" s="11"/>
      <c r="E804" s="240">
        <v>0</v>
      </c>
      <c r="F804" s="103" t="s">
        <v>40</v>
      </c>
      <c r="G804" s="14" t="s">
        <v>12</v>
      </c>
      <c r="H804" s="14" t="s">
        <v>13</v>
      </c>
      <c r="I804" s="14" t="s">
        <v>14</v>
      </c>
      <c r="J804" s="14">
        <v>112</v>
      </c>
      <c r="K804" s="194">
        <v>0</v>
      </c>
      <c r="L804" s="14">
        <v>0</v>
      </c>
      <c r="M804" s="14">
        <v>0</v>
      </c>
      <c r="N804" s="14">
        <v>0</v>
      </c>
      <c r="O804" s="14">
        <v>0</v>
      </c>
      <c r="P804" s="14">
        <v>0</v>
      </c>
      <c r="Q804" s="14">
        <v>0</v>
      </c>
      <c r="R804" s="14">
        <v>0</v>
      </c>
      <c r="S804" s="14">
        <v>0</v>
      </c>
      <c r="T804" s="14">
        <v>0</v>
      </c>
      <c r="U804" s="14">
        <v>0</v>
      </c>
      <c r="V804" s="14">
        <v>0</v>
      </c>
      <c r="W804" s="14">
        <v>0</v>
      </c>
      <c r="X804" s="14">
        <v>0</v>
      </c>
      <c r="Y804" s="14">
        <v>0</v>
      </c>
      <c r="Z804" s="14">
        <v>0</v>
      </c>
      <c r="AA804" s="14">
        <v>0</v>
      </c>
      <c r="AB804" s="14">
        <v>0</v>
      </c>
      <c r="AC804" s="14">
        <v>0</v>
      </c>
      <c r="AD804" s="14">
        <v>0</v>
      </c>
      <c r="AE804" s="14">
        <v>0</v>
      </c>
      <c r="AF804" s="14">
        <v>0</v>
      </c>
      <c r="AG804" s="14">
        <v>0</v>
      </c>
      <c r="AH804" s="14">
        <v>0</v>
      </c>
      <c r="AI804" s="14">
        <v>0</v>
      </c>
    </row>
    <row r="805" spans="1:35" s="195" customFormat="1" ht="123.75">
      <c r="A805" s="173"/>
      <c r="B805" s="1395">
        <v>17.3232</v>
      </c>
      <c r="C805" s="1055" t="s">
        <v>775</v>
      </c>
      <c r="D805" s="11"/>
      <c r="E805" s="240">
        <v>0</v>
      </c>
      <c r="F805" s="31" t="s">
        <v>11</v>
      </c>
      <c r="G805" s="14" t="s">
        <v>12</v>
      </c>
      <c r="H805" s="14" t="s">
        <v>13</v>
      </c>
      <c r="I805" s="14" t="s">
        <v>14</v>
      </c>
      <c r="J805" s="14">
        <v>19</v>
      </c>
      <c r="K805" s="194">
        <v>0</v>
      </c>
      <c r="L805" s="14">
        <v>0</v>
      </c>
      <c r="M805" s="14">
        <v>0</v>
      </c>
      <c r="N805" s="14">
        <v>0</v>
      </c>
      <c r="O805" s="14">
        <v>0</v>
      </c>
      <c r="P805" s="14">
        <v>0</v>
      </c>
      <c r="Q805" s="14">
        <v>0</v>
      </c>
      <c r="R805" s="14">
        <v>0</v>
      </c>
      <c r="S805" s="14">
        <v>0</v>
      </c>
      <c r="T805" s="14">
        <v>0</v>
      </c>
      <c r="U805" s="14">
        <v>0</v>
      </c>
      <c r="V805" s="14">
        <v>0</v>
      </c>
      <c r="W805" s="14">
        <v>0</v>
      </c>
      <c r="X805" s="14">
        <v>0</v>
      </c>
      <c r="Y805" s="14">
        <v>0</v>
      </c>
      <c r="Z805" s="14">
        <v>0</v>
      </c>
      <c r="AA805" s="14">
        <v>0</v>
      </c>
      <c r="AB805" s="14">
        <v>0</v>
      </c>
      <c r="AC805" s="14">
        <v>0</v>
      </c>
      <c r="AD805" s="14">
        <v>0</v>
      </c>
      <c r="AE805" s="14">
        <v>0</v>
      </c>
      <c r="AF805" s="14">
        <v>0</v>
      </c>
      <c r="AG805" s="14">
        <v>0</v>
      </c>
      <c r="AH805" s="14">
        <v>0</v>
      </c>
      <c r="AI805" s="14">
        <v>0</v>
      </c>
    </row>
    <row r="806" spans="1:35" s="195" customFormat="1" ht="123.75">
      <c r="A806" s="173"/>
      <c r="B806" s="1395">
        <v>179.66</v>
      </c>
      <c r="C806" s="1309" t="s">
        <v>776</v>
      </c>
      <c r="D806" s="11"/>
      <c r="E806" s="240">
        <v>3</v>
      </c>
      <c r="F806" s="103" t="s">
        <v>550</v>
      </c>
      <c r="G806" s="14" t="s">
        <v>12</v>
      </c>
      <c r="H806" s="14" t="s">
        <v>13</v>
      </c>
      <c r="I806" s="14" t="s">
        <v>14</v>
      </c>
      <c r="J806" s="14">
        <v>195</v>
      </c>
      <c r="K806" s="194">
        <v>585</v>
      </c>
      <c r="L806" s="14">
        <v>0.25</v>
      </c>
      <c r="M806" s="14">
        <v>48.75</v>
      </c>
      <c r="N806" s="14">
        <v>0.25</v>
      </c>
      <c r="O806" s="14">
        <v>48.75</v>
      </c>
      <c r="P806" s="14">
        <v>0.25</v>
      </c>
      <c r="Q806" s="14">
        <v>48.75</v>
      </c>
      <c r="R806" s="14">
        <v>0.25</v>
      </c>
      <c r="S806" s="14">
        <v>48.75</v>
      </c>
      <c r="T806" s="14">
        <v>0.25</v>
      </c>
      <c r="U806" s="14">
        <v>48.75</v>
      </c>
      <c r="V806" s="14">
        <v>0.25</v>
      </c>
      <c r="W806" s="14">
        <v>48.75</v>
      </c>
      <c r="X806" s="14">
        <v>0.25</v>
      </c>
      <c r="Y806" s="14">
        <v>48.75</v>
      </c>
      <c r="Z806" s="14">
        <v>0.25</v>
      </c>
      <c r="AA806" s="14">
        <v>48.75</v>
      </c>
      <c r="AB806" s="14">
        <v>0.25</v>
      </c>
      <c r="AC806" s="14">
        <v>48.75</v>
      </c>
      <c r="AD806" s="14">
        <v>0.25</v>
      </c>
      <c r="AE806" s="14">
        <v>48.75</v>
      </c>
      <c r="AF806" s="14">
        <v>0.25</v>
      </c>
      <c r="AG806" s="14">
        <v>48.75</v>
      </c>
      <c r="AH806" s="14">
        <v>0.25</v>
      </c>
      <c r="AI806" s="14">
        <v>48.75</v>
      </c>
    </row>
    <row r="807" spans="1:35" s="195" customFormat="1" ht="123.75">
      <c r="A807" s="173"/>
      <c r="B807" s="1395">
        <v>27.085161290322578</v>
      </c>
      <c r="C807" s="268" t="s">
        <v>777</v>
      </c>
      <c r="D807" s="11"/>
      <c r="E807" s="240">
        <v>76</v>
      </c>
      <c r="F807" s="31" t="s">
        <v>586</v>
      </c>
      <c r="G807" s="14" t="s">
        <v>12</v>
      </c>
      <c r="H807" s="14" t="s">
        <v>13</v>
      </c>
      <c r="I807" s="14" t="s">
        <v>14</v>
      </c>
      <c r="J807" s="14">
        <v>30</v>
      </c>
      <c r="K807" s="194">
        <v>3240</v>
      </c>
      <c r="L807" s="14">
        <v>6</v>
      </c>
      <c r="M807" s="14">
        <v>180</v>
      </c>
      <c r="N807" s="14">
        <v>6</v>
      </c>
      <c r="O807" s="14">
        <v>180</v>
      </c>
      <c r="P807" s="14">
        <v>6</v>
      </c>
      <c r="Q807" s="14">
        <v>180</v>
      </c>
      <c r="R807" s="14">
        <v>6</v>
      </c>
      <c r="S807" s="14">
        <v>180</v>
      </c>
      <c r="T807" s="14">
        <v>6</v>
      </c>
      <c r="U807" s="14">
        <v>180</v>
      </c>
      <c r="V807" s="14">
        <v>6</v>
      </c>
      <c r="W807" s="14">
        <v>180</v>
      </c>
      <c r="X807" s="14">
        <v>6</v>
      </c>
      <c r="Y807" s="14">
        <v>180</v>
      </c>
      <c r="Z807" s="14">
        <v>6</v>
      </c>
      <c r="AA807" s="14">
        <v>180</v>
      </c>
      <c r="AB807" s="14">
        <v>6</v>
      </c>
      <c r="AC807" s="14">
        <v>180</v>
      </c>
      <c r="AD807" s="14">
        <v>14</v>
      </c>
      <c r="AE807" s="14">
        <v>1380</v>
      </c>
      <c r="AF807" s="14">
        <v>6</v>
      </c>
      <c r="AG807" s="14">
        <v>180</v>
      </c>
      <c r="AH807" s="14">
        <v>2</v>
      </c>
      <c r="AI807" s="14">
        <v>60</v>
      </c>
    </row>
    <row r="808" spans="1:35" s="195" customFormat="1" ht="123.75">
      <c r="A808" s="290"/>
      <c r="B808" s="1300">
        <v>27.085161290322578</v>
      </c>
      <c r="C808" s="1311" t="s">
        <v>4673</v>
      </c>
      <c r="D808" s="14"/>
      <c r="E808" s="1298">
        <v>0</v>
      </c>
      <c r="F808" s="14" t="s">
        <v>4674</v>
      </c>
      <c r="G808" s="14" t="s">
        <v>12</v>
      </c>
      <c r="H808" s="14" t="s">
        <v>13</v>
      </c>
      <c r="I808" s="14" t="s">
        <v>14</v>
      </c>
      <c r="J808" s="14">
        <v>150</v>
      </c>
      <c r="K808" s="194">
        <v>0</v>
      </c>
      <c r="L808" s="14">
        <v>0</v>
      </c>
      <c r="M808" s="14">
        <v>0</v>
      </c>
      <c r="N808" s="14">
        <v>0</v>
      </c>
      <c r="O808" s="14">
        <v>0</v>
      </c>
      <c r="P808" s="14">
        <v>0</v>
      </c>
      <c r="Q808" s="14">
        <v>0</v>
      </c>
      <c r="R808" s="14">
        <v>0</v>
      </c>
      <c r="S808" s="14">
        <v>0</v>
      </c>
      <c r="T808" s="14">
        <v>0</v>
      </c>
      <c r="U808" s="14">
        <v>0</v>
      </c>
      <c r="V808" s="14">
        <v>0</v>
      </c>
      <c r="W808" s="14">
        <v>0</v>
      </c>
      <c r="X808" s="14">
        <v>0</v>
      </c>
      <c r="Y808" s="14">
        <v>0</v>
      </c>
      <c r="Z808" s="14">
        <v>0</v>
      </c>
      <c r="AA808" s="14">
        <v>0</v>
      </c>
      <c r="AB808" s="14">
        <v>0</v>
      </c>
      <c r="AC808" s="14">
        <v>0</v>
      </c>
      <c r="AD808" s="14">
        <v>0</v>
      </c>
      <c r="AE808" s="14">
        <v>0</v>
      </c>
      <c r="AF808" s="14">
        <v>0</v>
      </c>
      <c r="AG808" s="14">
        <v>0</v>
      </c>
      <c r="AH808" s="14">
        <v>0</v>
      </c>
      <c r="AI808" s="14">
        <v>0</v>
      </c>
    </row>
    <row r="809" spans="1:35" s="195" customFormat="1" ht="123.75">
      <c r="A809" s="173"/>
      <c r="B809" s="1395"/>
      <c r="C809" s="262" t="s">
        <v>724</v>
      </c>
      <c r="D809" s="11"/>
      <c r="E809" s="240">
        <v>0</v>
      </c>
      <c r="F809" s="1306" t="s">
        <v>11</v>
      </c>
      <c r="G809" s="14" t="s">
        <v>12</v>
      </c>
      <c r="H809" s="14" t="s">
        <v>13</v>
      </c>
      <c r="I809" s="14" t="s">
        <v>14</v>
      </c>
      <c r="J809" s="14">
        <v>55</v>
      </c>
      <c r="K809" s="194">
        <v>0</v>
      </c>
      <c r="L809" s="14">
        <v>0</v>
      </c>
      <c r="M809" s="14">
        <v>0</v>
      </c>
      <c r="N809" s="14">
        <v>0</v>
      </c>
      <c r="O809" s="14">
        <v>0</v>
      </c>
      <c r="P809" s="14">
        <v>0</v>
      </c>
      <c r="Q809" s="14">
        <v>0</v>
      </c>
      <c r="R809" s="14">
        <v>0</v>
      </c>
      <c r="S809" s="14">
        <v>0</v>
      </c>
      <c r="T809" s="14">
        <v>0</v>
      </c>
      <c r="U809" s="14">
        <v>0</v>
      </c>
      <c r="V809" s="14">
        <v>0</v>
      </c>
      <c r="W809" s="14">
        <v>0</v>
      </c>
      <c r="X809" s="14">
        <v>0</v>
      </c>
      <c r="Y809" s="14">
        <v>0</v>
      </c>
      <c r="Z809" s="14">
        <v>0</v>
      </c>
      <c r="AA809" s="14">
        <v>0</v>
      </c>
      <c r="AB809" s="14">
        <v>0</v>
      </c>
      <c r="AC809" s="14">
        <v>0</v>
      </c>
      <c r="AD809" s="14">
        <v>0</v>
      </c>
      <c r="AE809" s="14">
        <v>0</v>
      </c>
      <c r="AF809" s="14">
        <v>0</v>
      </c>
      <c r="AG809" s="14">
        <v>0</v>
      </c>
      <c r="AH809" s="14">
        <v>0</v>
      </c>
      <c r="AI809" s="14">
        <v>0</v>
      </c>
    </row>
    <row r="810" spans="1:35" s="195" customFormat="1" ht="123.75">
      <c r="A810" s="173"/>
      <c r="B810" s="1395">
        <v>91.234027777777783</v>
      </c>
      <c r="C810" s="454" t="s">
        <v>778</v>
      </c>
      <c r="D810" s="11"/>
      <c r="E810" s="240">
        <v>0</v>
      </c>
      <c r="F810" s="103" t="s">
        <v>11</v>
      </c>
      <c r="G810" s="14" t="s">
        <v>12</v>
      </c>
      <c r="H810" s="14" t="s">
        <v>13</v>
      </c>
      <c r="I810" s="14" t="s">
        <v>14</v>
      </c>
      <c r="J810" s="14">
        <v>99</v>
      </c>
      <c r="K810" s="194">
        <v>0</v>
      </c>
      <c r="L810" s="14">
        <v>0</v>
      </c>
      <c r="M810" s="14">
        <v>0</v>
      </c>
      <c r="N810" s="14">
        <v>0</v>
      </c>
      <c r="O810" s="14">
        <v>0</v>
      </c>
      <c r="P810" s="14">
        <v>0</v>
      </c>
      <c r="Q810" s="14">
        <v>0</v>
      </c>
      <c r="R810" s="14">
        <v>0</v>
      </c>
      <c r="S810" s="14">
        <v>0</v>
      </c>
      <c r="T810" s="14">
        <v>0</v>
      </c>
      <c r="U810" s="14">
        <v>0</v>
      </c>
      <c r="V810" s="14">
        <v>0</v>
      </c>
      <c r="W810" s="14">
        <v>0</v>
      </c>
      <c r="X810" s="14">
        <v>0</v>
      </c>
      <c r="Y810" s="14">
        <v>0</v>
      </c>
      <c r="Z810" s="14">
        <v>0</v>
      </c>
      <c r="AA810" s="14">
        <v>0</v>
      </c>
      <c r="AB810" s="14">
        <v>0</v>
      </c>
      <c r="AC810" s="14">
        <v>0</v>
      </c>
      <c r="AD810" s="14">
        <v>0</v>
      </c>
      <c r="AE810" s="14">
        <v>0</v>
      </c>
      <c r="AF810" s="14">
        <v>0</v>
      </c>
      <c r="AG810" s="14">
        <v>0</v>
      </c>
      <c r="AH810" s="14">
        <v>0</v>
      </c>
      <c r="AI810" s="14">
        <v>0</v>
      </c>
    </row>
    <row r="811" spans="1:35" s="195" customFormat="1" ht="123.75">
      <c r="A811" s="173"/>
      <c r="B811" s="1395">
        <v>68.776388888888889</v>
      </c>
      <c r="C811" s="454" t="s">
        <v>779</v>
      </c>
      <c r="D811" s="11"/>
      <c r="E811" s="240">
        <v>0</v>
      </c>
      <c r="F811" s="103" t="s">
        <v>11</v>
      </c>
      <c r="G811" s="14" t="s">
        <v>12</v>
      </c>
      <c r="H811" s="14" t="s">
        <v>13</v>
      </c>
      <c r="I811" s="14" t="s">
        <v>14</v>
      </c>
      <c r="J811" s="14">
        <v>75</v>
      </c>
      <c r="K811" s="194">
        <v>0</v>
      </c>
      <c r="L811" s="14">
        <v>0</v>
      </c>
      <c r="M811" s="14">
        <v>0</v>
      </c>
      <c r="N811" s="14">
        <v>0</v>
      </c>
      <c r="O811" s="14">
        <v>0</v>
      </c>
      <c r="P811" s="14">
        <v>0</v>
      </c>
      <c r="Q811" s="14">
        <v>0</v>
      </c>
      <c r="R811" s="14">
        <v>0</v>
      </c>
      <c r="S811" s="14">
        <v>0</v>
      </c>
      <c r="T811" s="14">
        <v>0</v>
      </c>
      <c r="U811" s="14">
        <v>0</v>
      </c>
      <c r="V811" s="14">
        <v>0</v>
      </c>
      <c r="W811" s="14">
        <v>0</v>
      </c>
      <c r="X811" s="14">
        <v>0</v>
      </c>
      <c r="Y811" s="14">
        <v>0</v>
      </c>
      <c r="Z811" s="14">
        <v>0</v>
      </c>
      <c r="AA811" s="14">
        <v>0</v>
      </c>
      <c r="AB811" s="14">
        <v>0</v>
      </c>
      <c r="AC811" s="14">
        <v>0</v>
      </c>
      <c r="AD811" s="14">
        <v>0</v>
      </c>
      <c r="AE811" s="14">
        <v>0</v>
      </c>
      <c r="AF811" s="14">
        <v>0</v>
      </c>
      <c r="AG811" s="14">
        <v>0</v>
      </c>
      <c r="AH811" s="14">
        <v>0</v>
      </c>
      <c r="AI811" s="14">
        <v>0</v>
      </c>
    </row>
    <row r="812" spans="1:35" s="195" customFormat="1" ht="123.75">
      <c r="A812" s="173"/>
      <c r="B812" s="1395">
        <v>24.568749999999998</v>
      </c>
      <c r="C812" s="454" t="s">
        <v>780</v>
      </c>
      <c r="D812" s="11"/>
      <c r="E812" s="240">
        <v>0</v>
      </c>
      <c r="F812" s="103" t="s">
        <v>11</v>
      </c>
      <c r="G812" s="14" t="s">
        <v>12</v>
      </c>
      <c r="H812" s="14" t="s">
        <v>13</v>
      </c>
      <c r="I812" s="14" t="s">
        <v>14</v>
      </c>
      <c r="J812" s="14">
        <v>27</v>
      </c>
      <c r="K812" s="194">
        <v>0</v>
      </c>
      <c r="L812" s="14">
        <v>0</v>
      </c>
      <c r="M812" s="14">
        <v>0</v>
      </c>
      <c r="N812" s="14">
        <v>0</v>
      </c>
      <c r="O812" s="14">
        <v>0</v>
      </c>
      <c r="P812" s="14">
        <v>0</v>
      </c>
      <c r="Q812" s="14">
        <v>0</v>
      </c>
      <c r="R812" s="14">
        <v>0</v>
      </c>
      <c r="S812" s="14">
        <v>0</v>
      </c>
      <c r="T812" s="14">
        <v>0</v>
      </c>
      <c r="U812" s="14">
        <v>0</v>
      </c>
      <c r="V812" s="14">
        <v>0</v>
      </c>
      <c r="W812" s="14">
        <v>0</v>
      </c>
      <c r="X812" s="14">
        <v>0</v>
      </c>
      <c r="Y812" s="14">
        <v>0</v>
      </c>
      <c r="Z812" s="14">
        <v>0</v>
      </c>
      <c r="AA812" s="14">
        <v>0</v>
      </c>
      <c r="AB812" s="14">
        <v>0</v>
      </c>
      <c r="AC812" s="14">
        <v>0</v>
      </c>
      <c r="AD812" s="14">
        <v>0</v>
      </c>
      <c r="AE812" s="14">
        <v>0</v>
      </c>
      <c r="AF812" s="14">
        <v>0</v>
      </c>
      <c r="AG812" s="14">
        <v>0</v>
      </c>
      <c r="AH812" s="14">
        <v>0</v>
      </c>
      <c r="AI812" s="14">
        <v>0</v>
      </c>
    </row>
    <row r="813" spans="1:35" s="195" customFormat="1" ht="123.75">
      <c r="A813" s="173"/>
      <c r="B813" s="1395">
        <v>331.46119254658385</v>
      </c>
      <c r="C813" s="454" t="s">
        <v>647</v>
      </c>
      <c r="D813" s="11"/>
      <c r="E813" s="240">
        <v>45</v>
      </c>
      <c r="F813" s="31" t="s">
        <v>648</v>
      </c>
      <c r="G813" s="14" t="s">
        <v>12</v>
      </c>
      <c r="H813" s="14" t="s">
        <v>13</v>
      </c>
      <c r="I813" s="14" t="s">
        <v>14</v>
      </c>
      <c r="J813" s="14">
        <v>358</v>
      </c>
      <c r="K813" s="194">
        <v>16110</v>
      </c>
      <c r="L813" s="14">
        <v>0</v>
      </c>
      <c r="M813" s="14">
        <v>0</v>
      </c>
      <c r="N813" s="14">
        <v>5</v>
      </c>
      <c r="O813" s="14">
        <v>1790</v>
      </c>
      <c r="P813" s="14">
        <v>10</v>
      </c>
      <c r="Q813" s="14">
        <v>3580</v>
      </c>
      <c r="R813" s="14">
        <v>5</v>
      </c>
      <c r="S813" s="14">
        <v>1790</v>
      </c>
      <c r="T813" s="14">
        <v>0</v>
      </c>
      <c r="U813" s="14">
        <v>0</v>
      </c>
      <c r="V813" s="14">
        <v>0</v>
      </c>
      <c r="W813" s="14">
        <v>0</v>
      </c>
      <c r="X813" s="14">
        <v>10</v>
      </c>
      <c r="Y813" s="14">
        <v>3580</v>
      </c>
      <c r="Z813" s="14">
        <v>0</v>
      </c>
      <c r="AA813" s="14">
        <v>0</v>
      </c>
      <c r="AB813" s="14">
        <v>8</v>
      </c>
      <c r="AC813" s="14">
        <v>2864</v>
      </c>
      <c r="AD813" s="14">
        <v>7</v>
      </c>
      <c r="AE813" s="14">
        <v>2506</v>
      </c>
      <c r="AF813" s="14">
        <v>0</v>
      </c>
      <c r="AG813" s="14">
        <v>0</v>
      </c>
      <c r="AH813" s="14">
        <v>0</v>
      </c>
      <c r="AI813" s="14">
        <v>0</v>
      </c>
    </row>
    <row r="814" spans="1:35" s="195" customFormat="1" ht="123.75">
      <c r="A814" s="173"/>
      <c r="B814" s="1395">
        <v>826.84666666666669</v>
      </c>
      <c r="C814" s="268" t="s">
        <v>781</v>
      </c>
      <c r="D814" s="11"/>
      <c r="E814" s="240">
        <v>0</v>
      </c>
      <c r="F814" s="31" t="s">
        <v>782</v>
      </c>
      <c r="G814" s="14" t="s">
        <v>12</v>
      </c>
      <c r="H814" s="14" t="s">
        <v>13</v>
      </c>
      <c r="I814" s="14" t="s">
        <v>14</v>
      </c>
      <c r="J814" s="14">
        <v>893</v>
      </c>
      <c r="K814" s="194">
        <v>0</v>
      </c>
      <c r="L814" s="14">
        <v>0</v>
      </c>
      <c r="M814" s="14">
        <v>0</v>
      </c>
      <c r="N814" s="14">
        <v>0</v>
      </c>
      <c r="O814" s="14">
        <v>0</v>
      </c>
      <c r="P814" s="14">
        <v>0</v>
      </c>
      <c r="Q814" s="14">
        <v>0</v>
      </c>
      <c r="R814" s="14">
        <v>0</v>
      </c>
      <c r="S814" s="14">
        <v>0</v>
      </c>
      <c r="T814" s="14">
        <v>0</v>
      </c>
      <c r="U814" s="14">
        <v>0</v>
      </c>
      <c r="V814" s="14">
        <v>0</v>
      </c>
      <c r="W814" s="14">
        <v>0</v>
      </c>
      <c r="X814" s="14">
        <v>0</v>
      </c>
      <c r="Y814" s="14">
        <v>0</v>
      </c>
      <c r="Z814" s="14">
        <v>0</v>
      </c>
      <c r="AA814" s="14">
        <v>0</v>
      </c>
      <c r="AB814" s="14">
        <v>0</v>
      </c>
      <c r="AC814" s="14">
        <v>0</v>
      </c>
      <c r="AD814" s="14">
        <v>0</v>
      </c>
      <c r="AE814" s="14">
        <v>0</v>
      </c>
      <c r="AF814" s="14">
        <v>0</v>
      </c>
      <c r="AG814" s="14">
        <v>0</v>
      </c>
      <c r="AH814" s="14">
        <v>0</v>
      </c>
      <c r="AI814" s="14">
        <v>0</v>
      </c>
    </row>
    <row r="815" spans="1:35" s="195" customFormat="1" ht="123.75">
      <c r="A815" s="173"/>
      <c r="B815" s="1395">
        <v>119.7</v>
      </c>
      <c r="C815" s="454" t="s">
        <v>783</v>
      </c>
      <c r="D815" s="11"/>
      <c r="E815" s="240">
        <v>0</v>
      </c>
      <c r="F815" s="103" t="s">
        <v>22</v>
      </c>
      <c r="G815" s="14" t="s">
        <v>12</v>
      </c>
      <c r="H815" s="14" t="s">
        <v>13</v>
      </c>
      <c r="I815" s="14" t="s">
        <v>14</v>
      </c>
      <c r="J815" s="14">
        <v>130</v>
      </c>
      <c r="K815" s="194">
        <v>0</v>
      </c>
      <c r="L815" s="14">
        <v>0</v>
      </c>
      <c r="M815" s="14">
        <v>0</v>
      </c>
      <c r="N815" s="14">
        <v>0</v>
      </c>
      <c r="O815" s="14">
        <v>0</v>
      </c>
      <c r="P815" s="14">
        <v>0</v>
      </c>
      <c r="Q815" s="14">
        <v>0</v>
      </c>
      <c r="R815" s="14">
        <v>0</v>
      </c>
      <c r="S815" s="14">
        <v>0</v>
      </c>
      <c r="T815" s="14">
        <v>0</v>
      </c>
      <c r="U815" s="14">
        <v>0</v>
      </c>
      <c r="V815" s="14">
        <v>0</v>
      </c>
      <c r="W815" s="14">
        <v>0</v>
      </c>
      <c r="X815" s="14">
        <v>0</v>
      </c>
      <c r="Y815" s="14">
        <v>0</v>
      </c>
      <c r="Z815" s="14">
        <v>0</v>
      </c>
      <c r="AA815" s="14">
        <v>0</v>
      </c>
      <c r="AB815" s="14">
        <v>0</v>
      </c>
      <c r="AC815" s="14">
        <v>0</v>
      </c>
      <c r="AD815" s="14">
        <v>0</v>
      </c>
      <c r="AE815" s="14">
        <v>0</v>
      </c>
      <c r="AF815" s="14">
        <v>0</v>
      </c>
      <c r="AG815" s="14">
        <v>0</v>
      </c>
      <c r="AH815" s="14">
        <v>0</v>
      </c>
      <c r="AI815" s="14">
        <v>0</v>
      </c>
    </row>
    <row r="816" spans="1:35" s="195" customFormat="1" ht="123.75">
      <c r="A816" s="173"/>
      <c r="B816" s="1395">
        <v>134.62677966101694</v>
      </c>
      <c r="C816" s="1055" t="s">
        <v>784</v>
      </c>
      <c r="D816" s="11"/>
      <c r="E816" s="240">
        <v>0</v>
      </c>
      <c r="F816" s="31" t="s">
        <v>80</v>
      </c>
      <c r="G816" s="14" t="s">
        <v>12</v>
      </c>
      <c r="H816" s="14" t="s">
        <v>13</v>
      </c>
      <c r="I816" s="14" t="s">
        <v>14</v>
      </c>
      <c r="J816" s="14">
        <v>145</v>
      </c>
      <c r="K816" s="194">
        <v>0</v>
      </c>
      <c r="L816" s="14">
        <v>0</v>
      </c>
      <c r="M816" s="14">
        <v>0</v>
      </c>
      <c r="N816" s="14">
        <v>0</v>
      </c>
      <c r="O816" s="14">
        <v>0</v>
      </c>
      <c r="P816" s="14">
        <v>0</v>
      </c>
      <c r="Q816" s="14">
        <v>0</v>
      </c>
      <c r="R816" s="14">
        <v>0</v>
      </c>
      <c r="S816" s="14">
        <v>0</v>
      </c>
      <c r="T816" s="14">
        <v>0</v>
      </c>
      <c r="U816" s="14">
        <v>0</v>
      </c>
      <c r="V816" s="14">
        <v>0</v>
      </c>
      <c r="W816" s="14">
        <v>0</v>
      </c>
      <c r="X816" s="14">
        <v>0</v>
      </c>
      <c r="Y816" s="14">
        <v>0</v>
      </c>
      <c r="Z816" s="14">
        <v>0</v>
      </c>
      <c r="AA816" s="14">
        <v>0</v>
      </c>
      <c r="AB816" s="14">
        <v>0</v>
      </c>
      <c r="AC816" s="14">
        <v>0</v>
      </c>
      <c r="AD816" s="14">
        <v>0</v>
      </c>
      <c r="AE816" s="14">
        <v>0</v>
      </c>
      <c r="AF816" s="14">
        <v>0</v>
      </c>
      <c r="AG816" s="14">
        <v>0</v>
      </c>
      <c r="AH816" s="14">
        <v>0</v>
      </c>
      <c r="AI816" s="14">
        <v>0</v>
      </c>
    </row>
    <row r="817" spans="1:35" s="195" customFormat="1" ht="123.75">
      <c r="A817" s="173"/>
      <c r="B817" s="1395">
        <v>311.87830769230771</v>
      </c>
      <c r="C817" s="454" t="s">
        <v>785</v>
      </c>
      <c r="D817" s="11"/>
      <c r="E817" s="240">
        <v>0</v>
      </c>
      <c r="F817" s="31" t="s">
        <v>26</v>
      </c>
      <c r="G817" s="14" t="s">
        <v>12</v>
      </c>
      <c r="H817" s="14" t="s">
        <v>13</v>
      </c>
      <c r="I817" s="14" t="s">
        <v>14</v>
      </c>
      <c r="J817" s="14">
        <v>337</v>
      </c>
      <c r="K817" s="194">
        <v>0</v>
      </c>
      <c r="L817" s="14">
        <v>0</v>
      </c>
      <c r="M817" s="14">
        <v>0</v>
      </c>
      <c r="N817" s="14">
        <v>0</v>
      </c>
      <c r="O817" s="14">
        <v>0</v>
      </c>
      <c r="P817" s="14">
        <v>0</v>
      </c>
      <c r="Q817" s="14">
        <v>0</v>
      </c>
      <c r="R817" s="14">
        <v>0</v>
      </c>
      <c r="S817" s="14">
        <v>0</v>
      </c>
      <c r="T817" s="14">
        <v>0</v>
      </c>
      <c r="U817" s="14">
        <v>0</v>
      </c>
      <c r="V817" s="14">
        <v>0</v>
      </c>
      <c r="W817" s="14">
        <v>0</v>
      </c>
      <c r="X817" s="14">
        <v>0</v>
      </c>
      <c r="Y817" s="14">
        <v>0</v>
      </c>
      <c r="Z817" s="14">
        <v>0</v>
      </c>
      <c r="AA817" s="14">
        <v>0</v>
      </c>
      <c r="AB817" s="14">
        <v>0</v>
      </c>
      <c r="AC817" s="14">
        <v>0</v>
      </c>
      <c r="AD817" s="14">
        <v>0</v>
      </c>
      <c r="AE817" s="14">
        <v>0</v>
      </c>
      <c r="AF817" s="14">
        <v>0</v>
      </c>
      <c r="AG817" s="14">
        <v>0</v>
      </c>
      <c r="AH817" s="14">
        <v>0</v>
      </c>
      <c r="AI817" s="14">
        <v>0</v>
      </c>
    </row>
    <row r="818" spans="1:35" s="195" customFormat="1" ht="123.75">
      <c r="A818" s="173"/>
      <c r="B818" s="1395">
        <v>115.47800000000001</v>
      </c>
      <c r="C818" s="268" t="s">
        <v>786</v>
      </c>
      <c r="D818" s="11"/>
      <c r="E818" s="240">
        <v>0</v>
      </c>
      <c r="F818" s="31" t="s">
        <v>586</v>
      </c>
      <c r="G818" s="14" t="s">
        <v>12</v>
      </c>
      <c r="H818" s="14" t="s">
        <v>13</v>
      </c>
      <c r="I818" s="14" t="s">
        <v>14</v>
      </c>
      <c r="J818" s="14">
        <v>125</v>
      </c>
      <c r="K818" s="194">
        <v>0</v>
      </c>
      <c r="L818" s="14">
        <v>0</v>
      </c>
      <c r="M818" s="14">
        <v>0</v>
      </c>
      <c r="N818" s="14">
        <v>0</v>
      </c>
      <c r="O818" s="14">
        <v>0</v>
      </c>
      <c r="P818" s="14">
        <v>0</v>
      </c>
      <c r="Q818" s="14">
        <v>0</v>
      </c>
      <c r="R818" s="14">
        <v>0</v>
      </c>
      <c r="S818" s="14">
        <v>0</v>
      </c>
      <c r="T818" s="14">
        <v>0</v>
      </c>
      <c r="U818" s="14">
        <v>0</v>
      </c>
      <c r="V818" s="14">
        <v>0</v>
      </c>
      <c r="W818" s="14">
        <v>0</v>
      </c>
      <c r="X818" s="14">
        <v>0</v>
      </c>
      <c r="Y818" s="14">
        <v>0</v>
      </c>
      <c r="Z818" s="14">
        <v>0</v>
      </c>
      <c r="AA818" s="14">
        <v>0</v>
      </c>
      <c r="AB818" s="14">
        <v>0</v>
      </c>
      <c r="AC818" s="14">
        <v>0</v>
      </c>
      <c r="AD818" s="14">
        <v>0</v>
      </c>
      <c r="AE818" s="14">
        <v>0</v>
      </c>
      <c r="AF818" s="14">
        <v>0</v>
      </c>
      <c r="AG818" s="14">
        <v>0</v>
      </c>
      <c r="AH818" s="14">
        <v>0</v>
      </c>
      <c r="AI818" s="14">
        <v>0</v>
      </c>
    </row>
    <row r="819" spans="1:35" s="195" customFormat="1" ht="123.75">
      <c r="A819" s="173"/>
      <c r="B819" s="1395">
        <v>25</v>
      </c>
      <c r="C819" s="1055" t="s">
        <v>787</v>
      </c>
      <c r="D819" s="11"/>
      <c r="E819" s="240">
        <v>0</v>
      </c>
      <c r="F819" s="31" t="s">
        <v>26</v>
      </c>
      <c r="G819" s="14" t="s">
        <v>12</v>
      </c>
      <c r="H819" s="14" t="s">
        <v>13</v>
      </c>
      <c r="I819" s="14" t="s">
        <v>14</v>
      </c>
      <c r="J819" s="14">
        <v>27</v>
      </c>
      <c r="K819" s="194">
        <v>0</v>
      </c>
      <c r="L819" s="14">
        <v>0</v>
      </c>
      <c r="M819" s="14">
        <v>0</v>
      </c>
      <c r="N819" s="14">
        <v>0</v>
      </c>
      <c r="O819" s="14">
        <v>0</v>
      </c>
      <c r="P819" s="14">
        <v>0</v>
      </c>
      <c r="Q819" s="14">
        <v>0</v>
      </c>
      <c r="R819" s="14">
        <v>0</v>
      </c>
      <c r="S819" s="14">
        <v>0</v>
      </c>
      <c r="T819" s="14">
        <v>0</v>
      </c>
      <c r="U819" s="14">
        <v>0</v>
      </c>
      <c r="V819" s="14">
        <v>0</v>
      </c>
      <c r="W819" s="14">
        <v>0</v>
      </c>
      <c r="X819" s="14">
        <v>0</v>
      </c>
      <c r="Y819" s="14">
        <v>0</v>
      </c>
      <c r="Z819" s="14">
        <v>0</v>
      </c>
      <c r="AA819" s="14">
        <v>0</v>
      </c>
      <c r="AB819" s="14">
        <v>0</v>
      </c>
      <c r="AC819" s="14">
        <v>0</v>
      </c>
      <c r="AD819" s="14">
        <v>0</v>
      </c>
      <c r="AE819" s="14">
        <v>0</v>
      </c>
      <c r="AF819" s="14">
        <v>0</v>
      </c>
      <c r="AG819" s="14">
        <v>0</v>
      </c>
      <c r="AH819" s="14">
        <v>0</v>
      </c>
      <c r="AI819" s="14">
        <v>0</v>
      </c>
    </row>
    <row r="820" spans="1:35" s="195" customFormat="1" ht="123.75">
      <c r="A820" s="173"/>
      <c r="B820" s="1395">
        <v>25</v>
      </c>
      <c r="C820" s="1055" t="s">
        <v>788</v>
      </c>
      <c r="D820" s="11"/>
      <c r="E820" s="240">
        <v>0</v>
      </c>
      <c r="F820" s="31" t="s">
        <v>26</v>
      </c>
      <c r="G820" s="14" t="s">
        <v>12</v>
      </c>
      <c r="H820" s="14" t="s">
        <v>13</v>
      </c>
      <c r="I820" s="14" t="s">
        <v>14</v>
      </c>
      <c r="J820" s="14">
        <v>27</v>
      </c>
      <c r="K820" s="194">
        <v>0</v>
      </c>
      <c r="L820" s="14">
        <v>0</v>
      </c>
      <c r="M820" s="14">
        <v>0</v>
      </c>
      <c r="N820" s="14">
        <v>0</v>
      </c>
      <c r="O820" s="14">
        <v>0</v>
      </c>
      <c r="P820" s="14">
        <v>0</v>
      </c>
      <c r="Q820" s="14">
        <v>0</v>
      </c>
      <c r="R820" s="14">
        <v>0</v>
      </c>
      <c r="S820" s="14">
        <v>0</v>
      </c>
      <c r="T820" s="14">
        <v>0</v>
      </c>
      <c r="U820" s="14">
        <v>0</v>
      </c>
      <c r="V820" s="14">
        <v>0</v>
      </c>
      <c r="W820" s="14">
        <v>0</v>
      </c>
      <c r="X820" s="14">
        <v>0</v>
      </c>
      <c r="Y820" s="14">
        <v>0</v>
      </c>
      <c r="Z820" s="14">
        <v>0</v>
      </c>
      <c r="AA820" s="14">
        <v>0</v>
      </c>
      <c r="AB820" s="14">
        <v>0</v>
      </c>
      <c r="AC820" s="14">
        <v>0</v>
      </c>
      <c r="AD820" s="14">
        <v>0</v>
      </c>
      <c r="AE820" s="14">
        <v>0</v>
      </c>
      <c r="AF820" s="14">
        <v>0</v>
      </c>
      <c r="AG820" s="14">
        <v>0</v>
      </c>
      <c r="AH820" s="14">
        <v>0</v>
      </c>
      <c r="AI820" s="14">
        <v>0</v>
      </c>
    </row>
    <row r="821" spans="1:35" s="195" customFormat="1" ht="123.75">
      <c r="A821" s="173"/>
      <c r="B821" s="1395">
        <v>230.95</v>
      </c>
      <c r="C821" s="1055" t="s">
        <v>789</v>
      </c>
      <c r="D821" s="11"/>
      <c r="E821" s="240">
        <v>0</v>
      </c>
      <c r="F821" s="31" t="s">
        <v>26</v>
      </c>
      <c r="G821" s="14" t="s">
        <v>12</v>
      </c>
      <c r="H821" s="14" t="s">
        <v>13</v>
      </c>
      <c r="I821" s="14" t="s">
        <v>14</v>
      </c>
      <c r="J821" s="14">
        <v>250</v>
      </c>
      <c r="K821" s="194">
        <v>0</v>
      </c>
      <c r="L821" s="14">
        <v>0</v>
      </c>
      <c r="M821" s="14">
        <v>0</v>
      </c>
      <c r="N821" s="14">
        <v>0</v>
      </c>
      <c r="O821" s="14">
        <v>0</v>
      </c>
      <c r="P821" s="14">
        <v>0</v>
      </c>
      <c r="Q821" s="14">
        <v>0</v>
      </c>
      <c r="R821" s="14">
        <v>0</v>
      </c>
      <c r="S821" s="14">
        <v>0</v>
      </c>
      <c r="T821" s="14">
        <v>0</v>
      </c>
      <c r="U821" s="14">
        <v>0</v>
      </c>
      <c r="V821" s="14">
        <v>0</v>
      </c>
      <c r="W821" s="14">
        <v>0</v>
      </c>
      <c r="X821" s="14">
        <v>0</v>
      </c>
      <c r="Y821" s="14">
        <v>0</v>
      </c>
      <c r="Z821" s="14">
        <v>0</v>
      </c>
      <c r="AA821" s="14">
        <v>0</v>
      </c>
      <c r="AB821" s="14">
        <v>0</v>
      </c>
      <c r="AC821" s="14">
        <v>0</v>
      </c>
      <c r="AD821" s="14">
        <v>0</v>
      </c>
      <c r="AE821" s="14">
        <v>0</v>
      </c>
      <c r="AF821" s="14">
        <v>0</v>
      </c>
      <c r="AG821" s="14">
        <v>0</v>
      </c>
      <c r="AH821" s="14">
        <v>0</v>
      </c>
      <c r="AI821" s="14">
        <v>0</v>
      </c>
    </row>
    <row r="822" spans="1:35" s="195" customFormat="1" ht="123.75">
      <c r="A822" s="173"/>
      <c r="B822" s="1395">
        <v>21</v>
      </c>
      <c r="C822" s="1055" t="s">
        <v>790</v>
      </c>
      <c r="D822" s="11"/>
      <c r="E822" s="240">
        <v>0</v>
      </c>
      <c r="F822" s="31" t="s">
        <v>26</v>
      </c>
      <c r="G822" s="14" t="s">
        <v>12</v>
      </c>
      <c r="H822" s="14" t="s">
        <v>13</v>
      </c>
      <c r="I822" s="14" t="s">
        <v>14</v>
      </c>
      <c r="J822" s="14">
        <v>23</v>
      </c>
      <c r="K822" s="194">
        <v>0</v>
      </c>
      <c r="L822" s="14">
        <v>0</v>
      </c>
      <c r="M822" s="14">
        <v>0</v>
      </c>
      <c r="N822" s="14">
        <v>0</v>
      </c>
      <c r="O822" s="14">
        <v>0</v>
      </c>
      <c r="P822" s="14">
        <v>0</v>
      </c>
      <c r="Q822" s="14">
        <v>0</v>
      </c>
      <c r="R822" s="14">
        <v>0</v>
      </c>
      <c r="S822" s="14">
        <v>0</v>
      </c>
      <c r="T822" s="14">
        <v>0</v>
      </c>
      <c r="U822" s="14">
        <v>0</v>
      </c>
      <c r="V822" s="14">
        <v>0</v>
      </c>
      <c r="W822" s="14">
        <v>0</v>
      </c>
      <c r="X822" s="14">
        <v>0</v>
      </c>
      <c r="Y822" s="14">
        <v>0</v>
      </c>
      <c r="Z822" s="14">
        <v>0</v>
      </c>
      <c r="AA822" s="14">
        <v>0</v>
      </c>
      <c r="AB822" s="14">
        <v>0</v>
      </c>
      <c r="AC822" s="14">
        <v>0</v>
      </c>
      <c r="AD822" s="14">
        <v>0</v>
      </c>
      <c r="AE822" s="14">
        <v>0</v>
      </c>
      <c r="AF822" s="14">
        <v>0</v>
      </c>
      <c r="AG822" s="14">
        <v>0</v>
      </c>
      <c r="AH822" s="14">
        <v>0</v>
      </c>
      <c r="AI822" s="14">
        <v>0</v>
      </c>
    </row>
    <row r="823" spans="1:35" s="195" customFormat="1" ht="123.75">
      <c r="A823" s="173"/>
      <c r="B823" s="1395">
        <v>426.79300000000001</v>
      </c>
      <c r="C823" s="454" t="s">
        <v>791</v>
      </c>
      <c r="D823" s="11"/>
      <c r="E823" s="240">
        <v>0</v>
      </c>
      <c r="F823" s="103" t="s">
        <v>22</v>
      </c>
      <c r="G823" s="14" t="s">
        <v>12</v>
      </c>
      <c r="H823" s="14" t="s">
        <v>13</v>
      </c>
      <c r="I823" s="14" t="s">
        <v>14</v>
      </c>
      <c r="J823" s="14">
        <v>461</v>
      </c>
      <c r="K823" s="194">
        <v>0</v>
      </c>
      <c r="L823" s="14">
        <v>0</v>
      </c>
      <c r="M823" s="14">
        <v>0</v>
      </c>
      <c r="N823" s="14">
        <v>0</v>
      </c>
      <c r="O823" s="14">
        <v>0</v>
      </c>
      <c r="P823" s="14">
        <v>0</v>
      </c>
      <c r="Q823" s="14">
        <v>0</v>
      </c>
      <c r="R823" s="14">
        <v>0</v>
      </c>
      <c r="S823" s="14">
        <v>0</v>
      </c>
      <c r="T823" s="14">
        <v>0</v>
      </c>
      <c r="U823" s="14">
        <v>0</v>
      </c>
      <c r="V823" s="14">
        <v>0</v>
      </c>
      <c r="W823" s="14">
        <v>0</v>
      </c>
      <c r="X823" s="14">
        <v>0</v>
      </c>
      <c r="Y823" s="14">
        <v>0</v>
      </c>
      <c r="Z823" s="14">
        <v>0</v>
      </c>
      <c r="AA823" s="14">
        <v>0</v>
      </c>
      <c r="AB823" s="14">
        <v>0</v>
      </c>
      <c r="AC823" s="14">
        <v>0</v>
      </c>
      <c r="AD823" s="14">
        <v>0</v>
      </c>
      <c r="AE823" s="14">
        <v>0</v>
      </c>
      <c r="AF823" s="14">
        <v>0</v>
      </c>
      <c r="AG823" s="14">
        <v>0</v>
      </c>
      <c r="AH823" s="14">
        <v>0</v>
      </c>
      <c r="AI823" s="14">
        <v>0</v>
      </c>
    </row>
    <row r="824" spans="1:35" s="195" customFormat="1" ht="123.75">
      <c r="A824" s="173"/>
      <c r="B824" s="1395">
        <v>177.48</v>
      </c>
      <c r="C824" s="268" t="s">
        <v>792</v>
      </c>
      <c r="D824" s="11"/>
      <c r="E824" s="240">
        <v>0</v>
      </c>
      <c r="F824" s="31" t="s">
        <v>100</v>
      </c>
      <c r="G824" s="14" t="s">
        <v>12</v>
      </c>
      <c r="H824" s="14" t="s">
        <v>13</v>
      </c>
      <c r="I824" s="14" t="s">
        <v>14</v>
      </c>
      <c r="J824" s="14">
        <v>192</v>
      </c>
      <c r="K824" s="194">
        <v>0</v>
      </c>
      <c r="L824" s="14">
        <v>0</v>
      </c>
      <c r="M824" s="14">
        <v>0</v>
      </c>
      <c r="N824" s="14">
        <v>0</v>
      </c>
      <c r="O824" s="14">
        <v>0</v>
      </c>
      <c r="P824" s="14">
        <v>0</v>
      </c>
      <c r="Q824" s="14">
        <v>0</v>
      </c>
      <c r="R824" s="14">
        <v>0</v>
      </c>
      <c r="S824" s="14">
        <v>0</v>
      </c>
      <c r="T824" s="14">
        <v>0</v>
      </c>
      <c r="U824" s="14">
        <v>0</v>
      </c>
      <c r="V824" s="14">
        <v>0</v>
      </c>
      <c r="W824" s="14">
        <v>0</v>
      </c>
      <c r="X824" s="14">
        <v>0</v>
      </c>
      <c r="Y824" s="14">
        <v>0</v>
      </c>
      <c r="Z824" s="14">
        <v>0</v>
      </c>
      <c r="AA824" s="14">
        <v>0</v>
      </c>
      <c r="AB824" s="14">
        <v>0</v>
      </c>
      <c r="AC824" s="14">
        <v>0</v>
      </c>
      <c r="AD824" s="14">
        <v>0</v>
      </c>
      <c r="AE824" s="14">
        <v>0</v>
      </c>
      <c r="AF824" s="14">
        <v>0</v>
      </c>
      <c r="AG824" s="14">
        <v>0</v>
      </c>
      <c r="AH824" s="14">
        <v>0</v>
      </c>
      <c r="AI824" s="14">
        <v>0</v>
      </c>
    </row>
    <row r="825" spans="1:35" s="195" customFormat="1" ht="123.75">
      <c r="A825" s="173"/>
      <c r="B825" s="1395">
        <v>75</v>
      </c>
      <c r="C825" s="1055" t="s">
        <v>793</v>
      </c>
      <c r="D825" s="11"/>
      <c r="E825" s="240">
        <v>0</v>
      </c>
      <c r="F825" s="31" t="s">
        <v>26</v>
      </c>
      <c r="G825" s="14" t="s">
        <v>12</v>
      </c>
      <c r="H825" s="14" t="s">
        <v>13</v>
      </c>
      <c r="I825" s="14" t="s">
        <v>14</v>
      </c>
      <c r="J825" s="14">
        <v>81</v>
      </c>
      <c r="K825" s="194">
        <v>0</v>
      </c>
      <c r="L825" s="14">
        <v>0</v>
      </c>
      <c r="M825" s="14">
        <v>0</v>
      </c>
      <c r="N825" s="14">
        <v>0</v>
      </c>
      <c r="O825" s="14">
        <v>0</v>
      </c>
      <c r="P825" s="14">
        <v>0</v>
      </c>
      <c r="Q825" s="14">
        <v>0</v>
      </c>
      <c r="R825" s="14">
        <v>0</v>
      </c>
      <c r="S825" s="14">
        <v>0</v>
      </c>
      <c r="T825" s="14">
        <v>0</v>
      </c>
      <c r="U825" s="14">
        <v>0</v>
      </c>
      <c r="V825" s="14">
        <v>0</v>
      </c>
      <c r="W825" s="14">
        <v>0</v>
      </c>
      <c r="X825" s="14">
        <v>0</v>
      </c>
      <c r="Y825" s="14">
        <v>0</v>
      </c>
      <c r="Z825" s="14">
        <v>0</v>
      </c>
      <c r="AA825" s="14">
        <v>0</v>
      </c>
      <c r="AB825" s="14">
        <v>0</v>
      </c>
      <c r="AC825" s="14">
        <v>0</v>
      </c>
      <c r="AD825" s="14">
        <v>0</v>
      </c>
      <c r="AE825" s="14">
        <v>0</v>
      </c>
      <c r="AF825" s="14">
        <v>0</v>
      </c>
      <c r="AG825" s="14">
        <v>0</v>
      </c>
      <c r="AH825" s="14">
        <v>0</v>
      </c>
      <c r="AI825" s="14">
        <v>0</v>
      </c>
    </row>
    <row r="826" spans="1:35" s="319" customFormat="1" ht="123.75">
      <c r="A826" s="173"/>
      <c r="B826" s="1395">
        <v>27.014324834749761</v>
      </c>
      <c r="C826" s="1309" t="s">
        <v>794</v>
      </c>
      <c r="D826" s="11"/>
      <c r="E826" s="240">
        <v>0</v>
      </c>
      <c r="F826" s="103" t="s">
        <v>11</v>
      </c>
      <c r="G826" s="14" t="s">
        <v>12</v>
      </c>
      <c r="H826" s="14" t="s">
        <v>13</v>
      </c>
      <c r="I826" s="14" t="s">
        <v>14</v>
      </c>
      <c r="J826" s="14">
        <v>30</v>
      </c>
      <c r="K826" s="194">
        <v>0</v>
      </c>
      <c r="L826" s="14">
        <v>0</v>
      </c>
      <c r="M826" s="14">
        <v>0</v>
      </c>
      <c r="N826" s="14">
        <v>0</v>
      </c>
      <c r="O826" s="14">
        <v>0</v>
      </c>
      <c r="P826" s="14">
        <v>0</v>
      </c>
      <c r="Q826" s="14">
        <v>0</v>
      </c>
      <c r="R826" s="14">
        <v>0</v>
      </c>
      <c r="S826" s="14">
        <v>0</v>
      </c>
      <c r="T826" s="14">
        <v>0</v>
      </c>
      <c r="U826" s="14">
        <v>0</v>
      </c>
      <c r="V826" s="14">
        <v>0</v>
      </c>
      <c r="W826" s="14">
        <v>0</v>
      </c>
      <c r="X826" s="14">
        <v>0</v>
      </c>
      <c r="Y826" s="14">
        <v>0</v>
      </c>
      <c r="Z826" s="14">
        <v>0</v>
      </c>
      <c r="AA826" s="14">
        <v>0</v>
      </c>
      <c r="AB826" s="14">
        <v>0</v>
      </c>
      <c r="AC826" s="14">
        <v>0</v>
      </c>
      <c r="AD826" s="14">
        <v>0</v>
      </c>
      <c r="AE826" s="14">
        <v>0</v>
      </c>
      <c r="AF826" s="14">
        <v>0</v>
      </c>
      <c r="AG826" s="14">
        <v>0</v>
      </c>
      <c r="AH826" s="14">
        <v>0</v>
      </c>
      <c r="AI826" s="14">
        <v>0</v>
      </c>
    </row>
    <row r="827" spans="1:35" s="319" customFormat="1" ht="123.75">
      <c r="A827" s="173"/>
      <c r="B827" s="1395">
        <v>36.890006997900628</v>
      </c>
      <c r="C827" s="268" t="s">
        <v>795</v>
      </c>
      <c r="D827" s="11"/>
      <c r="E827" s="240">
        <v>720</v>
      </c>
      <c r="F827" s="31" t="s">
        <v>550</v>
      </c>
      <c r="G827" s="14" t="s">
        <v>12</v>
      </c>
      <c r="H827" s="14" t="s">
        <v>13</v>
      </c>
      <c r="I827" s="14" t="s">
        <v>14</v>
      </c>
      <c r="J827" s="14">
        <v>40</v>
      </c>
      <c r="K827" s="194">
        <v>28800</v>
      </c>
      <c r="L827" s="14">
        <v>60</v>
      </c>
      <c r="M827" s="14">
        <v>2400</v>
      </c>
      <c r="N827" s="14">
        <v>60</v>
      </c>
      <c r="O827" s="14">
        <v>2400</v>
      </c>
      <c r="P827" s="14">
        <v>60</v>
      </c>
      <c r="Q827" s="14">
        <v>2400</v>
      </c>
      <c r="R827" s="14">
        <v>60</v>
      </c>
      <c r="S827" s="14">
        <v>2400</v>
      </c>
      <c r="T827" s="14">
        <v>60</v>
      </c>
      <c r="U827" s="14">
        <v>2400</v>
      </c>
      <c r="V827" s="14">
        <v>60</v>
      </c>
      <c r="W827" s="14">
        <v>2400</v>
      </c>
      <c r="X827" s="14">
        <v>60</v>
      </c>
      <c r="Y827" s="14">
        <v>2400</v>
      </c>
      <c r="Z827" s="14">
        <v>60</v>
      </c>
      <c r="AA827" s="14">
        <v>2400</v>
      </c>
      <c r="AB827" s="14">
        <v>60</v>
      </c>
      <c r="AC827" s="14">
        <v>2400</v>
      </c>
      <c r="AD827" s="14">
        <v>60</v>
      </c>
      <c r="AE827" s="14">
        <v>2400</v>
      </c>
      <c r="AF827" s="14">
        <v>60</v>
      </c>
      <c r="AG827" s="14">
        <v>2400</v>
      </c>
      <c r="AH827" s="14">
        <v>60</v>
      </c>
      <c r="AI827" s="14">
        <v>2400</v>
      </c>
    </row>
    <row r="828" spans="1:35" s="319" customFormat="1" ht="123.75">
      <c r="A828" s="173"/>
      <c r="B828" s="1395">
        <v>51.910389294403892</v>
      </c>
      <c r="C828" s="268" t="s">
        <v>796</v>
      </c>
      <c r="D828" s="11"/>
      <c r="E828" s="240">
        <v>165</v>
      </c>
      <c r="F828" s="103" t="s">
        <v>11</v>
      </c>
      <c r="G828" s="14" t="s">
        <v>12</v>
      </c>
      <c r="H828" s="14" t="s">
        <v>13</v>
      </c>
      <c r="I828" s="14" t="s">
        <v>14</v>
      </c>
      <c r="J828" s="14">
        <v>57</v>
      </c>
      <c r="K828" s="194">
        <v>9405</v>
      </c>
      <c r="L828" s="14">
        <v>15</v>
      </c>
      <c r="M828" s="14">
        <v>855</v>
      </c>
      <c r="N828" s="14">
        <v>15</v>
      </c>
      <c r="O828" s="14">
        <v>855</v>
      </c>
      <c r="P828" s="14">
        <v>15</v>
      </c>
      <c r="Q828" s="14">
        <v>855</v>
      </c>
      <c r="R828" s="14">
        <v>15</v>
      </c>
      <c r="S828" s="14">
        <v>855</v>
      </c>
      <c r="T828" s="14">
        <v>15</v>
      </c>
      <c r="U828" s="14">
        <v>855</v>
      </c>
      <c r="V828" s="14">
        <v>15</v>
      </c>
      <c r="W828" s="14">
        <v>855</v>
      </c>
      <c r="X828" s="14">
        <v>15</v>
      </c>
      <c r="Y828" s="14">
        <v>855</v>
      </c>
      <c r="Z828" s="14">
        <v>0</v>
      </c>
      <c r="AA828" s="14">
        <v>0</v>
      </c>
      <c r="AB828" s="14">
        <v>15</v>
      </c>
      <c r="AC828" s="14">
        <v>855</v>
      </c>
      <c r="AD828" s="14">
        <v>15</v>
      </c>
      <c r="AE828" s="14">
        <v>855</v>
      </c>
      <c r="AF828" s="14">
        <v>15</v>
      </c>
      <c r="AG828" s="14">
        <v>855</v>
      </c>
      <c r="AH828" s="14">
        <v>15</v>
      </c>
      <c r="AI828" s="14">
        <v>855</v>
      </c>
    </row>
    <row r="829" spans="1:35" s="319" customFormat="1" ht="123.75">
      <c r="A829" s="173"/>
      <c r="B829" s="1395">
        <v>98.441594827586215</v>
      </c>
      <c r="C829" s="268" t="s">
        <v>797</v>
      </c>
      <c r="D829" s="11"/>
      <c r="E829" s="240">
        <v>88</v>
      </c>
      <c r="F829" s="103" t="s">
        <v>11</v>
      </c>
      <c r="G829" s="14" t="s">
        <v>12</v>
      </c>
      <c r="H829" s="14" t="s">
        <v>13</v>
      </c>
      <c r="I829" s="14" t="s">
        <v>14</v>
      </c>
      <c r="J829" s="14">
        <v>107</v>
      </c>
      <c r="K829" s="194">
        <v>9416</v>
      </c>
      <c r="L829" s="14">
        <v>7</v>
      </c>
      <c r="M829" s="14">
        <v>749</v>
      </c>
      <c r="N829" s="14">
        <v>7</v>
      </c>
      <c r="O829" s="14">
        <v>749</v>
      </c>
      <c r="P829" s="14">
        <v>7</v>
      </c>
      <c r="Q829" s="14">
        <v>749</v>
      </c>
      <c r="R829" s="14">
        <v>7</v>
      </c>
      <c r="S829" s="14">
        <v>749</v>
      </c>
      <c r="T829" s="14">
        <v>7</v>
      </c>
      <c r="U829" s="14">
        <v>749</v>
      </c>
      <c r="V829" s="14">
        <v>7</v>
      </c>
      <c r="W829" s="14">
        <v>749</v>
      </c>
      <c r="X829" s="14">
        <v>7</v>
      </c>
      <c r="Y829" s="14">
        <v>749</v>
      </c>
      <c r="Z829" s="14">
        <v>3</v>
      </c>
      <c r="AA829" s="14">
        <v>321</v>
      </c>
      <c r="AB829" s="14">
        <v>9</v>
      </c>
      <c r="AC829" s="14">
        <v>963</v>
      </c>
      <c r="AD829" s="14">
        <v>9</v>
      </c>
      <c r="AE829" s="14">
        <v>963</v>
      </c>
      <c r="AF829" s="14">
        <v>9</v>
      </c>
      <c r="AG829" s="14">
        <v>963</v>
      </c>
      <c r="AH829" s="14">
        <v>9</v>
      </c>
      <c r="AI829" s="14">
        <v>963</v>
      </c>
    </row>
    <row r="830" spans="1:35" s="319" customFormat="1" ht="123.75">
      <c r="A830" s="173"/>
      <c r="B830" s="1395">
        <v>19.14</v>
      </c>
      <c r="C830" s="454" t="s">
        <v>798</v>
      </c>
      <c r="D830" s="11"/>
      <c r="E830" s="240">
        <v>0</v>
      </c>
      <c r="F830" s="85" t="s">
        <v>11</v>
      </c>
      <c r="G830" s="14" t="s">
        <v>12</v>
      </c>
      <c r="H830" s="14" t="s">
        <v>13</v>
      </c>
      <c r="I830" s="14" t="s">
        <v>14</v>
      </c>
      <c r="J830" s="14">
        <v>21</v>
      </c>
      <c r="K830" s="194">
        <v>0</v>
      </c>
      <c r="L830" s="14">
        <v>0</v>
      </c>
      <c r="M830" s="14">
        <v>0</v>
      </c>
      <c r="N830" s="14">
        <v>0</v>
      </c>
      <c r="O830" s="14">
        <v>0</v>
      </c>
      <c r="P830" s="14">
        <v>0</v>
      </c>
      <c r="Q830" s="14">
        <v>0</v>
      </c>
      <c r="R830" s="14">
        <v>0</v>
      </c>
      <c r="S830" s="14">
        <v>0</v>
      </c>
      <c r="T830" s="14">
        <v>0</v>
      </c>
      <c r="U830" s="14">
        <v>0</v>
      </c>
      <c r="V830" s="14">
        <v>0</v>
      </c>
      <c r="W830" s="14">
        <v>0</v>
      </c>
      <c r="X830" s="14">
        <v>0</v>
      </c>
      <c r="Y830" s="14">
        <v>0</v>
      </c>
      <c r="Z830" s="14">
        <v>0</v>
      </c>
      <c r="AA830" s="14">
        <v>0</v>
      </c>
      <c r="AB830" s="14">
        <v>0</v>
      </c>
      <c r="AC830" s="14">
        <v>0</v>
      </c>
      <c r="AD830" s="14">
        <v>0</v>
      </c>
      <c r="AE830" s="14">
        <v>0</v>
      </c>
      <c r="AF830" s="14">
        <v>0</v>
      </c>
      <c r="AG830" s="14">
        <v>0</v>
      </c>
      <c r="AH830" s="14">
        <v>0</v>
      </c>
      <c r="AI830" s="14">
        <v>0</v>
      </c>
    </row>
    <row r="831" spans="1:35" s="319" customFormat="1" ht="123.75">
      <c r="A831" s="173"/>
      <c r="B831" s="1395">
        <v>81.368648648648659</v>
      </c>
      <c r="C831" s="268" t="s">
        <v>799</v>
      </c>
      <c r="D831" s="11"/>
      <c r="E831" s="240">
        <v>0</v>
      </c>
      <c r="F831" s="31" t="s">
        <v>718</v>
      </c>
      <c r="G831" s="14" t="s">
        <v>12</v>
      </c>
      <c r="H831" s="14" t="s">
        <v>13</v>
      </c>
      <c r="I831" s="14" t="s">
        <v>14</v>
      </c>
      <c r="J831" s="14">
        <v>88</v>
      </c>
      <c r="K831" s="194">
        <v>0</v>
      </c>
      <c r="L831" s="14">
        <v>0</v>
      </c>
      <c r="M831" s="14">
        <v>0</v>
      </c>
      <c r="N831" s="14">
        <v>0</v>
      </c>
      <c r="O831" s="14">
        <v>0</v>
      </c>
      <c r="P831" s="14">
        <v>0</v>
      </c>
      <c r="Q831" s="14">
        <v>0</v>
      </c>
      <c r="R831" s="14">
        <v>0</v>
      </c>
      <c r="S831" s="14">
        <v>0</v>
      </c>
      <c r="T831" s="14">
        <v>0</v>
      </c>
      <c r="U831" s="14">
        <v>0</v>
      </c>
      <c r="V831" s="14">
        <v>0</v>
      </c>
      <c r="W831" s="14">
        <v>0</v>
      </c>
      <c r="X831" s="14">
        <v>0</v>
      </c>
      <c r="Y831" s="14">
        <v>0</v>
      </c>
      <c r="Z831" s="14">
        <v>0</v>
      </c>
      <c r="AA831" s="14">
        <v>0</v>
      </c>
      <c r="AB831" s="14">
        <v>0</v>
      </c>
      <c r="AC831" s="14">
        <v>0</v>
      </c>
      <c r="AD831" s="14">
        <v>0</v>
      </c>
      <c r="AE831" s="14">
        <v>0</v>
      </c>
      <c r="AF831" s="14">
        <v>0</v>
      </c>
      <c r="AG831" s="14">
        <v>0</v>
      </c>
      <c r="AH831" s="14">
        <v>0</v>
      </c>
      <c r="AI831" s="14">
        <v>0</v>
      </c>
    </row>
    <row r="832" spans="1:35" s="319" customFormat="1" ht="123.75">
      <c r="A832" s="173"/>
      <c r="B832" s="1395">
        <v>110.88440705128204</v>
      </c>
      <c r="C832" s="1309" t="s">
        <v>800</v>
      </c>
      <c r="D832" s="11"/>
      <c r="E832" s="240">
        <v>147</v>
      </c>
      <c r="F832" s="31" t="s">
        <v>11</v>
      </c>
      <c r="G832" s="14" t="s">
        <v>12</v>
      </c>
      <c r="H832" s="14" t="s">
        <v>13</v>
      </c>
      <c r="I832" s="14" t="s">
        <v>14</v>
      </c>
      <c r="J832" s="14">
        <v>120</v>
      </c>
      <c r="K832" s="194">
        <v>17640</v>
      </c>
      <c r="L832" s="14">
        <v>14</v>
      </c>
      <c r="M832" s="14">
        <v>1680</v>
      </c>
      <c r="N832" s="14">
        <v>14</v>
      </c>
      <c r="O832" s="14">
        <v>1680</v>
      </c>
      <c r="P832" s="14">
        <v>14</v>
      </c>
      <c r="Q832" s="14">
        <v>1680</v>
      </c>
      <c r="R832" s="14">
        <v>14</v>
      </c>
      <c r="S832" s="14">
        <v>1680</v>
      </c>
      <c r="T832" s="14">
        <v>14</v>
      </c>
      <c r="U832" s="14">
        <v>1680</v>
      </c>
      <c r="V832" s="14">
        <v>14</v>
      </c>
      <c r="W832" s="14">
        <v>1680</v>
      </c>
      <c r="X832" s="14">
        <v>14</v>
      </c>
      <c r="Y832" s="14">
        <v>1680</v>
      </c>
      <c r="Z832" s="14">
        <v>7</v>
      </c>
      <c r="AA832" s="14">
        <v>840</v>
      </c>
      <c r="AB832" s="14">
        <v>14</v>
      </c>
      <c r="AC832" s="14">
        <v>1680</v>
      </c>
      <c r="AD832" s="14">
        <v>14</v>
      </c>
      <c r="AE832" s="14">
        <v>1680</v>
      </c>
      <c r="AF832" s="14">
        <v>14</v>
      </c>
      <c r="AG832" s="14">
        <v>1680</v>
      </c>
      <c r="AH832" s="14">
        <v>0</v>
      </c>
      <c r="AI832" s="14">
        <v>0</v>
      </c>
    </row>
    <row r="833" spans="1:35" s="319" customFormat="1" ht="123.75">
      <c r="A833" s="173"/>
      <c r="B833" s="1395"/>
      <c r="C833" s="1402" t="s">
        <v>728</v>
      </c>
      <c r="D833" s="11"/>
      <c r="E833" s="240">
        <v>0</v>
      </c>
      <c r="F833" s="1397" t="s">
        <v>11</v>
      </c>
      <c r="G833" s="14" t="s">
        <v>12</v>
      </c>
      <c r="H833" s="14" t="s">
        <v>13</v>
      </c>
      <c r="I833" s="14" t="s">
        <v>14</v>
      </c>
      <c r="J833" s="14">
        <v>72</v>
      </c>
      <c r="K833" s="194">
        <v>0</v>
      </c>
      <c r="L833" s="14">
        <v>0</v>
      </c>
      <c r="M833" s="14">
        <v>0</v>
      </c>
      <c r="N833" s="14">
        <v>0</v>
      </c>
      <c r="O833" s="14">
        <v>0</v>
      </c>
      <c r="P833" s="14">
        <v>0</v>
      </c>
      <c r="Q833" s="14">
        <v>0</v>
      </c>
      <c r="R833" s="14">
        <v>0</v>
      </c>
      <c r="S833" s="14">
        <v>0</v>
      </c>
      <c r="T833" s="14">
        <v>0</v>
      </c>
      <c r="U833" s="14">
        <v>0</v>
      </c>
      <c r="V833" s="14">
        <v>0</v>
      </c>
      <c r="W833" s="14">
        <v>0</v>
      </c>
      <c r="X833" s="14">
        <v>0</v>
      </c>
      <c r="Y833" s="14">
        <v>0</v>
      </c>
      <c r="Z833" s="14">
        <v>0</v>
      </c>
      <c r="AA833" s="14">
        <v>0</v>
      </c>
      <c r="AB833" s="14">
        <v>0</v>
      </c>
      <c r="AC833" s="14">
        <v>0</v>
      </c>
      <c r="AD833" s="14">
        <v>0</v>
      </c>
      <c r="AE833" s="14">
        <v>0</v>
      </c>
      <c r="AF833" s="14">
        <v>0</v>
      </c>
      <c r="AG833" s="14">
        <v>0</v>
      </c>
      <c r="AH833" s="14">
        <v>0</v>
      </c>
      <c r="AI833" s="14">
        <v>0</v>
      </c>
    </row>
    <row r="834" spans="1:35" s="319" customFormat="1">
      <c r="A834" s="124"/>
      <c r="B834" s="125">
        <v>22106</v>
      </c>
      <c r="C834" s="948" t="s">
        <v>801</v>
      </c>
      <c r="D834" s="11"/>
      <c r="E834" s="11"/>
      <c r="F834" s="11"/>
      <c r="G834" s="11"/>
      <c r="H834" s="11"/>
      <c r="I834" s="11"/>
      <c r="J834" s="11"/>
      <c r="K834" s="964">
        <v>62245</v>
      </c>
      <c r="L834" s="11">
        <v>0</v>
      </c>
      <c r="M834" s="11">
        <v>5155</v>
      </c>
      <c r="N834" s="11">
        <v>0</v>
      </c>
      <c r="O834" s="11">
        <v>5379</v>
      </c>
      <c r="P834" s="11">
        <v>0</v>
      </c>
      <c r="Q834" s="11">
        <v>5155</v>
      </c>
      <c r="R834" s="11">
        <v>0</v>
      </c>
      <c r="S834" s="11">
        <v>5155</v>
      </c>
      <c r="T834" s="11">
        <v>0</v>
      </c>
      <c r="U834" s="11">
        <v>5155</v>
      </c>
      <c r="V834" s="11">
        <v>0</v>
      </c>
      <c r="W834" s="11">
        <v>5155</v>
      </c>
      <c r="X834" s="11">
        <v>0</v>
      </c>
      <c r="Y834" s="11">
        <v>5155</v>
      </c>
      <c r="Z834" s="11">
        <v>0</v>
      </c>
      <c r="AA834" s="11">
        <v>5092</v>
      </c>
      <c r="AB834" s="11">
        <v>0</v>
      </c>
      <c r="AC834" s="11">
        <v>5155</v>
      </c>
      <c r="AD834" s="11">
        <v>0</v>
      </c>
      <c r="AE834" s="11">
        <v>5379</v>
      </c>
      <c r="AF834" s="11">
        <v>0</v>
      </c>
      <c r="AG834" s="11">
        <v>5155</v>
      </c>
      <c r="AH834" s="11">
        <v>0</v>
      </c>
      <c r="AI834" s="11">
        <v>5155</v>
      </c>
    </row>
    <row r="835" spans="1:35" s="319" customFormat="1" ht="66">
      <c r="A835" s="81"/>
      <c r="B835" s="117">
        <v>30.66989361702128</v>
      </c>
      <c r="C835" s="108" t="s">
        <v>802</v>
      </c>
      <c r="D835" s="109"/>
      <c r="E835" s="91">
        <v>60</v>
      </c>
      <c r="F835" s="9" t="s">
        <v>550</v>
      </c>
      <c r="G835" s="16" t="s">
        <v>12</v>
      </c>
      <c r="H835" s="17" t="s">
        <v>13</v>
      </c>
      <c r="I835" s="16" t="s">
        <v>14</v>
      </c>
      <c r="J835" s="16">
        <v>34</v>
      </c>
      <c r="K835" s="997">
        <v>2040</v>
      </c>
      <c r="L835" s="16">
        <v>5</v>
      </c>
      <c r="M835" s="16">
        <v>170</v>
      </c>
      <c r="N835" s="16">
        <v>5</v>
      </c>
      <c r="O835" s="16">
        <v>170</v>
      </c>
      <c r="P835" s="16">
        <v>5</v>
      </c>
      <c r="Q835" s="16">
        <v>170</v>
      </c>
      <c r="R835" s="16">
        <v>5</v>
      </c>
      <c r="S835" s="16">
        <v>170</v>
      </c>
      <c r="T835" s="16">
        <v>5</v>
      </c>
      <c r="U835" s="16">
        <v>170</v>
      </c>
      <c r="V835" s="16">
        <v>5</v>
      </c>
      <c r="W835" s="16">
        <v>170</v>
      </c>
      <c r="X835" s="16">
        <v>5</v>
      </c>
      <c r="Y835" s="16">
        <v>170</v>
      </c>
      <c r="Z835" s="16">
        <v>5</v>
      </c>
      <c r="AA835" s="16">
        <v>170</v>
      </c>
      <c r="AB835" s="16">
        <v>5</v>
      </c>
      <c r="AC835" s="16">
        <v>170</v>
      </c>
      <c r="AD835" s="16">
        <v>5</v>
      </c>
      <c r="AE835" s="16">
        <v>170</v>
      </c>
      <c r="AF835" s="16">
        <v>5</v>
      </c>
      <c r="AG835" s="16">
        <v>170</v>
      </c>
      <c r="AH835" s="16">
        <v>5</v>
      </c>
      <c r="AI835" s="16">
        <v>170</v>
      </c>
    </row>
    <row r="836" spans="1:35" s="319" customFormat="1" ht="66">
      <c r="A836" s="81"/>
      <c r="B836" s="117">
        <v>58.253371710526324</v>
      </c>
      <c r="C836" s="110" t="s">
        <v>803</v>
      </c>
      <c r="D836" s="111"/>
      <c r="E836" s="91">
        <v>635</v>
      </c>
      <c r="F836" s="9" t="s">
        <v>550</v>
      </c>
      <c r="G836" s="16" t="s">
        <v>12</v>
      </c>
      <c r="H836" s="17" t="s">
        <v>13</v>
      </c>
      <c r="I836" s="16" t="s">
        <v>14</v>
      </c>
      <c r="J836" s="16">
        <v>63</v>
      </c>
      <c r="K836" s="997">
        <v>40005</v>
      </c>
      <c r="L836" s="16">
        <v>53</v>
      </c>
      <c r="M836" s="16">
        <v>3339</v>
      </c>
      <c r="N836" s="16">
        <v>53</v>
      </c>
      <c r="O836" s="16">
        <v>3339</v>
      </c>
      <c r="P836" s="16">
        <v>53</v>
      </c>
      <c r="Q836" s="16">
        <v>3339</v>
      </c>
      <c r="R836" s="16">
        <v>53</v>
      </c>
      <c r="S836" s="16">
        <v>3339</v>
      </c>
      <c r="T836" s="16">
        <v>53</v>
      </c>
      <c r="U836" s="16">
        <v>3339</v>
      </c>
      <c r="V836" s="16">
        <v>53</v>
      </c>
      <c r="W836" s="16">
        <v>3339</v>
      </c>
      <c r="X836" s="16">
        <v>53</v>
      </c>
      <c r="Y836" s="16">
        <v>3339</v>
      </c>
      <c r="Z836" s="16">
        <v>52</v>
      </c>
      <c r="AA836" s="16">
        <v>3276</v>
      </c>
      <c r="AB836" s="16">
        <v>53</v>
      </c>
      <c r="AC836" s="16">
        <v>3339</v>
      </c>
      <c r="AD836" s="16">
        <v>53</v>
      </c>
      <c r="AE836" s="16">
        <v>3339</v>
      </c>
      <c r="AF836" s="16">
        <v>53</v>
      </c>
      <c r="AG836" s="16">
        <v>3339</v>
      </c>
      <c r="AH836" s="16">
        <v>53</v>
      </c>
      <c r="AI836" s="16">
        <v>3339</v>
      </c>
    </row>
    <row r="837" spans="1:35" ht="66">
      <c r="A837" s="81"/>
      <c r="B837" s="117">
        <v>44.219166666666666</v>
      </c>
      <c r="C837" s="13" t="s">
        <v>804</v>
      </c>
      <c r="D837" s="111"/>
      <c r="E837" s="91">
        <v>0</v>
      </c>
      <c r="F837" s="9" t="s">
        <v>22</v>
      </c>
      <c r="G837" s="16" t="s">
        <v>12</v>
      </c>
      <c r="H837" s="17" t="s">
        <v>13</v>
      </c>
      <c r="I837" s="16" t="s">
        <v>14</v>
      </c>
      <c r="J837" s="16">
        <v>48</v>
      </c>
      <c r="K837" s="997">
        <v>0</v>
      </c>
      <c r="L837" s="16">
        <v>0</v>
      </c>
      <c r="M837" s="16">
        <v>0</v>
      </c>
      <c r="N837" s="16">
        <v>0</v>
      </c>
      <c r="O837" s="16">
        <v>0</v>
      </c>
      <c r="P837" s="16">
        <v>0</v>
      </c>
      <c r="Q837" s="16">
        <v>0</v>
      </c>
      <c r="R837" s="16">
        <v>0</v>
      </c>
      <c r="S837" s="16">
        <v>0</v>
      </c>
      <c r="T837" s="16">
        <v>0</v>
      </c>
      <c r="U837" s="16">
        <v>0</v>
      </c>
      <c r="V837" s="16">
        <v>0</v>
      </c>
      <c r="W837" s="16">
        <v>0</v>
      </c>
      <c r="X837" s="16">
        <v>0</v>
      </c>
      <c r="Y837" s="16">
        <v>0</v>
      </c>
      <c r="Z837" s="16">
        <v>0</v>
      </c>
      <c r="AA837" s="16">
        <v>0</v>
      </c>
      <c r="AB837" s="16">
        <v>0</v>
      </c>
      <c r="AC837" s="16">
        <v>0</v>
      </c>
      <c r="AD837" s="16">
        <v>0</v>
      </c>
      <c r="AE837" s="16">
        <v>0</v>
      </c>
      <c r="AF837" s="16">
        <v>0</v>
      </c>
      <c r="AG837" s="16">
        <v>0</v>
      </c>
      <c r="AH837" s="16">
        <v>0</v>
      </c>
      <c r="AI837" s="16">
        <v>0</v>
      </c>
    </row>
    <row r="838" spans="1:35" ht="66">
      <c r="A838" s="81"/>
      <c r="B838" s="117">
        <v>156.39328767123286</v>
      </c>
      <c r="C838" s="108" t="s">
        <v>805</v>
      </c>
      <c r="D838" s="109"/>
      <c r="E838" s="91">
        <v>0</v>
      </c>
      <c r="F838" s="9" t="s">
        <v>550</v>
      </c>
      <c r="G838" s="16" t="s">
        <v>12</v>
      </c>
      <c r="H838" s="17" t="s">
        <v>13</v>
      </c>
      <c r="I838" s="16" t="s">
        <v>14</v>
      </c>
      <c r="J838" s="16">
        <v>169</v>
      </c>
      <c r="K838" s="997">
        <v>0</v>
      </c>
      <c r="L838" s="16">
        <v>0</v>
      </c>
      <c r="M838" s="16">
        <v>0</v>
      </c>
      <c r="N838" s="16">
        <v>0</v>
      </c>
      <c r="O838" s="16">
        <v>0</v>
      </c>
      <c r="P838" s="16">
        <v>0</v>
      </c>
      <c r="Q838" s="16">
        <v>0</v>
      </c>
      <c r="R838" s="16">
        <v>0</v>
      </c>
      <c r="S838" s="16">
        <v>0</v>
      </c>
      <c r="T838" s="16">
        <v>0</v>
      </c>
      <c r="U838" s="16">
        <v>0</v>
      </c>
      <c r="V838" s="16">
        <v>0</v>
      </c>
      <c r="W838" s="16">
        <v>0</v>
      </c>
      <c r="X838" s="16">
        <v>0</v>
      </c>
      <c r="Y838" s="16">
        <v>0</v>
      </c>
      <c r="Z838" s="16">
        <v>0</v>
      </c>
      <c r="AA838" s="16">
        <v>0</v>
      </c>
      <c r="AB838" s="16">
        <v>0</v>
      </c>
      <c r="AC838" s="16">
        <v>0</v>
      </c>
      <c r="AD838" s="16">
        <v>0</v>
      </c>
      <c r="AE838" s="16">
        <v>0</v>
      </c>
      <c r="AF838" s="16">
        <v>0</v>
      </c>
      <c r="AG838" s="16">
        <v>0</v>
      </c>
      <c r="AH838" s="16">
        <v>0</v>
      </c>
      <c r="AI838" s="16">
        <v>0</v>
      </c>
    </row>
    <row r="839" spans="1:35" ht="66">
      <c r="A839" s="81"/>
      <c r="B839" s="117">
        <v>138.08658314350797</v>
      </c>
      <c r="C839" s="108" t="s">
        <v>806</v>
      </c>
      <c r="D839" s="111"/>
      <c r="E839" s="91">
        <v>60</v>
      </c>
      <c r="F839" s="9" t="s">
        <v>22</v>
      </c>
      <c r="G839" s="16" t="s">
        <v>12</v>
      </c>
      <c r="H839" s="17" t="s">
        <v>13</v>
      </c>
      <c r="I839" s="16" t="s">
        <v>14</v>
      </c>
      <c r="J839" s="16">
        <v>150</v>
      </c>
      <c r="K839" s="997">
        <v>9000</v>
      </c>
      <c r="L839" s="16">
        <v>5</v>
      </c>
      <c r="M839" s="16">
        <v>750</v>
      </c>
      <c r="N839" s="16">
        <v>5</v>
      </c>
      <c r="O839" s="16">
        <v>750</v>
      </c>
      <c r="P839" s="16">
        <v>5</v>
      </c>
      <c r="Q839" s="16">
        <v>750</v>
      </c>
      <c r="R839" s="16">
        <v>5</v>
      </c>
      <c r="S839" s="16">
        <v>750</v>
      </c>
      <c r="T839" s="16">
        <v>5</v>
      </c>
      <c r="U839" s="16">
        <v>750</v>
      </c>
      <c r="V839" s="16">
        <v>5</v>
      </c>
      <c r="W839" s="16">
        <v>750</v>
      </c>
      <c r="X839" s="16">
        <v>5</v>
      </c>
      <c r="Y839" s="16">
        <v>750</v>
      </c>
      <c r="Z839" s="16">
        <v>5</v>
      </c>
      <c r="AA839" s="16">
        <v>750</v>
      </c>
      <c r="AB839" s="16">
        <v>5</v>
      </c>
      <c r="AC839" s="16">
        <v>750</v>
      </c>
      <c r="AD839" s="16">
        <v>5</v>
      </c>
      <c r="AE839" s="16">
        <v>750</v>
      </c>
      <c r="AF839" s="16">
        <v>5</v>
      </c>
      <c r="AG839" s="16">
        <v>750</v>
      </c>
      <c r="AH839" s="16">
        <v>5</v>
      </c>
      <c r="AI839" s="16">
        <v>750</v>
      </c>
    </row>
    <row r="840" spans="1:35" ht="66">
      <c r="A840" s="81"/>
      <c r="B840" s="117">
        <v>169.83562499999999</v>
      </c>
      <c r="C840" s="92" t="s">
        <v>731</v>
      </c>
      <c r="D840" s="111"/>
      <c r="E840" s="91">
        <v>0</v>
      </c>
      <c r="F840" s="9" t="s">
        <v>11</v>
      </c>
      <c r="G840" s="16" t="s">
        <v>12</v>
      </c>
      <c r="H840" s="17" t="s">
        <v>13</v>
      </c>
      <c r="I840" s="16" t="s">
        <v>14</v>
      </c>
      <c r="J840" s="16">
        <v>184</v>
      </c>
      <c r="K840" s="997">
        <v>0</v>
      </c>
      <c r="L840" s="16">
        <v>0</v>
      </c>
      <c r="M840" s="16">
        <v>0</v>
      </c>
      <c r="N840" s="16">
        <v>0</v>
      </c>
      <c r="O840" s="16">
        <v>0</v>
      </c>
      <c r="P840" s="16">
        <v>0</v>
      </c>
      <c r="Q840" s="16">
        <v>0</v>
      </c>
      <c r="R840" s="16">
        <v>0</v>
      </c>
      <c r="S840" s="16">
        <v>0</v>
      </c>
      <c r="T840" s="16">
        <v>0</v>
      </c>
      <c r="U840" s="16">
        <v>0</v>
      </c>
      <c r="V840" s="16">
        <v>0</v>
      </c>
      <c r="W840" s="16">
        <v>0</v>
      </c>
      <c r="X840" s="16">
        <v>0</v>
      </c>
      <c r="Y840" s="16">
        <v>0</v>
      </c>
      <c r="Z840" s="16">
        <v>0</v>
      </c>
      <c r="AA840" s="16">
        <v>0</v>
      </c>
      <c r="AB840" s="16">
        <v>0</v>
      </c>
      <c r="AC840" s="16">
        <v>0</v>
      </c>
      <c r="AD840" s="16">
        <v>0</v>
      </c>
      <c r="AE840" s="16">
        <v>0</v>
      </c>
      <c r="AF840" s="16">
        <v>0</v>
      </c>
      <c r="AG840" s="16">
        <v>0</v>
      </c>
      <c r="AH840" s="16">
        <v>0</v>
      </c>
      <c r="AI840" s="16">
        <v>0</v>
      </c>
    </row>
    <row r="841" spans="1:35" ht="66">
      <c r="A841" s="81"/>
      <c r="B841" s="117">
        <v>199.82161764705884</v>
      </c>
      <c r="C841" s="13" t="s">
        <v>807</v>
      </c>
      <c r="D841" s="11"/>
      <c r="E841" s="91">
        <v>0</v>
      </c>
      <c r="F841" s="9" t="s">
        <v>550</v>
      </c>
      <c r="G841" s="16" t="s">
        <v>12</v>
      </c>
      <c r="H841" s="17" t="s">
        <v>13</v>
      </c>
      <c r="I841" s="16" t="s">
        <v>14</v>
      </c>
      <c r="J841" s="16">
        <v>216</v>
      </c>
      <c r="K841" s="997">
        <v>0</v>
      </c>
      <c r="L841" s="16">
        <v>0</v>
      </c>
      <c r="M841" s="16">
        <v>0</v>
      </c>
      <c r="N841" s="16">
        <v>0</v>
      </c>
      <c r="O841" s="16">
        <v>0</v>
      </c>
      <c r="P841" s="16">
        <v>0</v>
      </c>
      <c r="Q841" s="16">
        <v>0</v>
      </c>
      <c r="R841" s="16">
        <v>0</v>
      </c>
      <c r="S841" s="16">
        <v>0</v>
      </c>
      <c r="T841" s="16">
        <v>0</v>
      </c>
      <c r="U841" s="16">
        <v>0</v>
      </c>
      <c r="V841" s="16">
        <v>0</v>
      </c>
      <c r="W841" s="16">
        <v>0</v>
      </c>
      <c r="X841" s="16">
        <v>0</v>
      </c>
      <c r="Y841" s="16">
        <v>0</v>
      </c>
      <c r="Z841" s="16">
        <v>0</v>
      </c>
      <c r="AA841" s="16">
        <v>0</v>
      </c>
      <c r="AB841" s="16">
        <v>0</v>
      </c>
      <c r="AC841" s="16">
        <v>0</v>
      </c>
      <c r="AD841" s="16">
        <v>0</v>
      </c>
      <c r="AE841" s="16">
        <v>0</v>
      </c>
      <c r="AF841" s="16">
        <v>0</v>
      </c>
      <c r="AG841" s="16">
        <v>0</v>
      </c>
      <c r="AH841" s="16">
        <v>0</v>
      </c>
      <c r="AI841" s="16">
        <v>0</v>
      </c>
    </row>
    <row r="842" spans="1:35" ht="66">
      <c r="A842" s="81"/>
      <c r="B842" s="117">
        <v>185.97116666666668</v>
      </c>
      <c r="C842" s="13" t="s">
        <v>808</v>
      </c>
      <c r="D842" s="1312"/>
      <c r="E842" s="91">
        <v>0</v>
      </c>
      <c r="F842" s="9" t="s">
        <v>550</v>
      </c>
      <c r="G842" s="16" t="s">
        <v>12</v>
      </c>
      <c r="H842" s="17" t="s">
        <v>13</v>
      </c>
      <c r="I842" s="16" t="s">
        <v>14</v>
      </c>
      <c r="J842" s="16">
        <v>201</v>
      </c>
      <c r="K842" s="997">
        <v>0</v>
      </c>
      <c r="L842" s="16">
        <v>0</v>
      </c>
      <c r="M842" s="16">
        <v>0</v>
      </c>
      <c r="N842" s="16">
        <v>0</v>
      </c>
      <c r="O842" s="16">
        <v>0</v>
      </c>
      <c r="P842" s="16">
        <v>0</v>
      </c>
      <c r="Q842" s="16">
        <v>0</v>
      </c>
      <c r="R842" s="16">
        <v>0</v>
      </c>
      <c r="S842" s="16">
        <v>0</v>
      </c>
      <c r="T842" s="16">
        <v>0</v>
      </c>
      <c r="U842" s="16">
        <v>0</v>
      </c>
      <c r="V842" s="16">
        <v>0</v>
      </c>
      <c r="W842" s="16">
        <v>0</v>
      </c>
      <c r="X842" s="16">
        <v>0</v>
      </c>
      <c r="Y842" s="16">
        <v>0</v>
      </c>
      <c r="Z842" s="16">
        <v>0</v>
      </c>
      <c r="AA842" s="16">
        <v>0</v>
      </c>
      <c r="AB842" s="16">
        <v>0</v>
      </c>
      <c r="AC842" s="16">
        <v>0</v>
      </c>
      <c r="AD842" s="16">
        <v>0</v>
      </c>
      <c r="AE842" s="16">
        <v>0</v>
      </c>
      <c r="AF842" s="16">
        <v>0</v>
      </c>
      <c r="AG842" s="16">
        <v>0</v>
      </c>
      <c r="AH842" s="16">
        <v>0</v>
      </c>
      <c r="AI842" s="16">
        <v>0</v>
      </c>
    </row>
    <row r="843" spans="1:35" ht="66">
      <c r="A843" s="81"/>
      <c r="B843" s="117">
        <v>227.95579545454547</v>
      </c>
      <c r="C843" s="112" t="s">
        <v>809</v>
      </c>
      <c r="D843" s="109"/>
      <c r="E843" s="91">
        <v>0</v>
      </c>
      <c r="F843" s="9" t="s">
        <v>550</v>
      </c>
      <c r="G843" s="16" t="s">
        <v>12</v>
      </c>
      <c r="H843" s="17" t="s">
        <v>13</v>
      </c>
      <c r="I843" s="16" t="s">
        <v>14</v>
      </c>
      <c r="J843" s="16">
        <v>247</v>
      </c>
      <c r="K843" s="997">
        <v>0</v>
      </c>
      <c r="L843" s="16">
        <v>0</v>
      </c>
      <c r="M843" s="16">
        <v>0</v>
      </c>
      <c r="N843" s="16">
        <v>0</v>
      </c>
      <c r="O843" s="16">
        <v>0</v>
      </c>
      <c r="P843" s="16">
        <v>0</v>
      </c>
      <c r="Q843" s="16">
        <v>0</v>
      </c>
      <c r="R843" s="16">
        <v>0</v>
      </c>
      <c r="S843" s="16">
        <v>0</v>
      </c>
      <c r="T843" s="16">
        <v>0</v>
      </c>
      <c r="U843" s="16">
        <v>0</v>
      </c>
      <c r="V843" s="16">
        <v>0</v>
      </c>
      <c r="W843" s="16">
        <v>0</v>
      </c>
      <c r="X843" s="16">
        <v>0</v>
      </c>
      <c r="Y843" s="16">
        <v>0</v>
      </c>
      <c r="Z843" s="16">
        <v>0</v>
      </c>
      <c r="AA843" s="16">
        <v>0</v>
      </c>
      <c r="AB843" s="16">
        <v>0</v>
      </c>
      <c r="AC843" s="16">
        <v>0</v>
      </c>
      <c r="AD843" s="16">
        <v>0</v>
      </c>
      <c r="AE843" s="16">
        <v>0</v>
      </c>
      <c r="AF843" s="16">
        <v>0</v>
      </c>
      <c r="AG843" s="16">
        <v>0</v>
      </c>
      <c r="AH843" s="16">
        <v>0</v>
      </c>
      <c r="AI843" s="16">
        <v>0</v>
      </c>
    </row>
    <row r="844" spans="1:35" ht="66">
      <c r="A844" s="81"/>
      <c r="B844" s="117">
        <v>207.22749999999999</v>
      </c>
      <c r="C844" s="112" t="s">
        <v>810</v>
      </c>
      <c r="D844" s="109"/>
      <c r="E844" s="91">
        <v>50</v>
      </c>
      <c r="F844" s="9" t="s">
        <v>550</v>
      </c>
      <c r="G844" s="16" t="s">
        <v>12</v>
      </c>
      <c r="H844" s="17" t="s">
        <v>13</v>
      </c>
      <c r="I844" s="16" t="s">
        <v>14</v>
      </c>
      <c r="J844" s="16">
        <v>224</v>
      </c>
      <c r="K844" s="997">
        <v>11200</v>
      </c>
      <c r="L844" s="16">
        <v>4</v>
      </c>
      <c r="M844" s="16">
        <v>896</v>
      </c>
      <c r="N844" s="16">
        <v>5</v>
      </c>
      <c r="O844" s="16">
        <v>1120</v>
      </c>
      <c r="P844" s="16">
        <v>4</v>
      </c>
      <c r="Q844" s="16">
        <v>896</v>
      </c>
      <c r="R844" s="16">
        <v>4</v>
      </c>
      <c r="S844" s="16">
        <v>896</v>
      </c>
      <c r="T844" s="16">
        <v>4</v>
      </c>
      <c r="U844" s="16">
        <v>896</v>
      </c>
      <c r="V844" s="16">
        <v>4</v>
      </c>
      <c r="W844" s="16">
        <v>896</v>
      </c>
      <c r="X844" s="16">
        <v>4</v>
      </c>
      <c r="Y844" s="16">
        <v>896</v>
      </c>
      <c r="Z844" s="16">
        <v>4</v>
      </c>
      <c r="AA844" s="16">
        <v>896</v>
      </c>
      <c r="AB844" s="16">
        <v>4</v>
      </c>
      <c r="AC844" s="16">
        <v>896</v>
      </c>
      <c r="AD844" s="16">
        <v>5</v>
      </c>
      <c r="AE844" s="16">
        <v>1120</v>
      </c>
      <c r="AF844" s="16">
        <v>4</v>
      </c>
      <c r="AG844" s="16">
        <v>896</v>
      </c>
      <c r="AH844" s="16">
        <v>4</v>
      </c>
      <c r="AI844" s="16">
        <v>896</v>
      </c>
    </row>
    <row r="845" spans="1:35">
      <c r="A845" s="290"/>
      <c r="B845" s="306">
        <v>222</v>
      </c>
      <c r="C845" s="306" t="s">
        <v>4675</v>
      </c>
      <c r="D845" s="306"/>
      <c r="E845" s="306">
        <v>0</v>
      </c>
      <c r="F845" s="306"/>
      <c r="G845" s="306">
        <v>0</v>
      </c>
      <c r="H845" s="306">
        <v>0</v>
      </c>
      <c r="I845" s="306">
        <v>0</v>
      </c>
      <c r="J845" s="306"/>
      <c r="K845" s="1550">
        <v>0</v>
      </c>
      <c r="L845" s="306">
        <v>0</v>
      </c>
      <c r="M845" s="306">
        <v>0</v>
      </c>
      <c r="N845" s="306">
        <v>0</v>
      </c>
      <c r="O845" s="306">
        <v>0</v>
      </c>
      <c r="P845" s="306">
        <v>0</v>
      </c>
      <c r="Q845" s="306">
        <v>0</v>
      </c>
      <c r="R845" s="306">
        <v>0</v>
      </c>
      <c r="S845" s="306">
        <v>0</v>
      </c>
      <c r="T845" s="306">
        <v>0</v>
      </c>
      <c r="U845" s="306">
        <v>0</v>
      </c>
      <c r="V845" s="306">
        <v>0</v>
      </c>
      <c r="W845" s="306">
        <v>0</v>
      </c>
      <c r="X845" s="306">
        <v>0</v>
      </c>
      <c r="Y845" s="306">
        <v>0</v>
      </c>
      <c r="Z845" s="306">
        <v>0</v>
      </c>
      <c r="AA845" s="306">
        <v>0</v>
      </c>
      <c r="AB845" s="306">
        <v>0</v>
      </c>
      <c r="AC845" s="306">
        <v>0</v>
      </c>
      <c r="AD845" s="306">
        <v>0</v>
      </c>
      <c r="AE845" s="306">
        <v>0</v>
      </c>
      <c r="AF845" s="306">
        <v>0</v>
      </c>
      <c r="AG845" s="306">
        <v>0</v>
      </c>
      <c r="AH845" s="306">
        <v>0</v>
      </c>
      <c r="AI845" s="306">
        <v>0</v>
      </c>
    </row>
    <row r="846" spans="1:35">
      <c r="A846" s="290"/>
      <c r="B846" s="306">
        <v>22201</v>
      </c>
      <c r="C846" s="1148" t="s">
        <v>4676</v>
      </c>
      <c r="D846" s="303"/>
      <c r="E846" s="303">
        <v>0</v>
      </c>
      <c r="F846" s="303"/>
      <c r="G846" s="303"/>
      <c r="H846" s="303"/>
      <c r="I846" s="303"/>
      <c r="J846" s="303"/>
      <c r="K846" s="1545">
        <v>0</v>
      </c>
      <c r="L846" s="303">
        <v>0</v>
      </c>
      <c r="M846" s="303">
        <v>0</v>
      </c>
      <c r="N846" s="303">
        <v>0</v>
      </c>
      <c r="O846" s="303">
        <v>0</v>
      </c>
      <c r="P846" s="303">
        <v>0</v>
      </c>
      <c r="Q846" s="303">
        <v>0</v>
      </c>
      <c r="R846" s="303">
        <v>0</v>
      </c>
      <c r="S846" s="303">
        <v>0</v>
      </c>
      <c r="T846" s="303">
        <v>0</v>
      </c>
      <c r="U846" s="303">
        <v>0</v>
      </c>
      <c r="V846" s="303">
        <v>0</v>
      </c>
      <c r="W846" s="303">
        <v>0</v>
      </c>
      <c r="X846" s="303">
        <v>0</v>
      </c>
      <c r="Y846" s="303">
        <v>0</v>
      </c>
      <c r="Z846" s="303">
        <v>0</v>
      </c>
      <c r="AA846" s="303">
        <v>0</v>
      </c>
      <c r="AB846" s="303">
        <v>0</v>
      </c>
      <c r="AC846" s="303">
        <v>0</v>
      </c>
      <c r="AD846" s="303">
        <v>0</v>
      </c>
      <c r="AE846" s="303">
        <v>0</v>
      </c>
      <c r="AF846" s="303">
        <v>0</v>
      </c>
      <c r="AG846" s="303">
        <v>0</v>
      </c>
      <c r="AH846" s="303">
        <v>0</v>
      </c>
      <c r="AI846" s="303">
        <v>0</v>
      </c>
    </row>
    <row r="847" spans="1:35">
      <c r="A847" s="290"/>
      <c r="B847" s="306"/>
      <c r="C847" s="1376"/>
      <c r="D847" s="303"/>
      <c r="E847" s="304"/>
      <c r="F847" s="292"/>
      <c r="G847" s="1147"/>
      <c r="H847" s="1147"/>
      <c r="I847" s="1147"/>
      <c r="J847" s="1147"/>
      <c r="K847" s="1538">
        <v>0</v>
      </c>
      <c r="L847" s="1147">
        <v>0</v>
      </c>
      <c r="M847" s="1147">
        <v>0</v>
      </c>
      <c r="N847" s="1147">
        <v>0</v>
      </c>
      <c r="O847" s="1147">
        <v>0</v>
      </c>
      <c r="P847" s="1147">
        <v>0</v>
      </c>
      <c r="Q847" s="1147">
        <v>0</v>
      </c>
      <c r="R847" s="1147">
        <v>0</v>
      </c>
      <c r="S847" s="1147">
        <v>0</v>
      </c>
      <c r="T847" s="1147">
        <v>0</v>
      </c>
      <c r="U847" s="1147">
        <v>0</v>
      </c>
      <c r="V847" s="1147">
        <v>0</v>
      </c>
      <c r="W847" s="1147">
        <v>0</v>
      </c>
      <c r="X847" s="1147">
        <v>0</v>
      </c>
      <c r="Y847" s="1147">
        <v>0</v>
      </c>
      <c r="Z847" s="1147">
        <v>0</v>
      </c>
      <c r="AA847" s="1147">
        <v>0</v>
      </c>
      <c r="AB847" s="1147">
        <v>0</v>
      </c>
      <c r="AC847" s="1147">
        <v>0</v>
      </c>
      <c r="AD847" s="1147">
        <v>0</v>
      </c>
      <c r="AE847" s="1147">
        <v>0</v>
      </c>
      <c r="AF847" s="1147">
        <v>0</v>
      </c>
      <c r="AG847" s="1147">
        <v>0</v>
      </c>
      <c r="AH847" s="1147">
        <v>0</v>
      </c>
      <c r="AI847" s="1147">
        <v>0</v>
      </c>
    </row>
    <row r="848" spans="1:35">
      <c r="A848" s="290"/>
      <c r="B848" s="306">
        <v>22202</v>
      </c>
      <c r="C848" s="1148" t="s">
        <v>4677</v>
      </c>
      <c r="D848" s="303"/>
      <c r="E848" s="303">
        <v>0</v>
      </c>
      <c r="F848" s="303"/>
      <c r="G848" s="303"/>
      <c r="H848" s="303"/>
      <c r="I848" s="303"/>
      <c r="J848" s="303"/>
      <c r="K848" s="1545">
        <v>0</v>
      </c>
      <c r="L848" s="303">
        <v>0</v>
      </c>
      <c r="M848" s="303">
        <v>0</v>
      </c>
      <c r="N848" s="303">
        <v>0</v>
      </c>
      <c r="O848" s="303">
        <v>0</v>
      </c>
      <c r="P848" s="303">
        <v>0</v>
      </c>
      <c r="Q848" s="303">
        <v>0</v>
      </c>
      <c r="R848" s="303">
        <v>0</v>
      </c>
      <c r="S848" s="303">
        <v>0</v>
      </c>
      <c r="T848" s="303">
        <v>0</v>
      </c>
      <c r="U848" s="303">
        <v>0</v>
      </c>
      <c r="V848" s="303">
        <v>0</v>
      </c>
      <c r="W848" s="303">
        <v>0</v>
      </c>
      <c r="X848" s="303">
        <v>0</v>
      </c>
      <c r="Y848" s="303">
        <v>0</v>
      </c>
      <c r="Z848" s="303">
        <v>0</v>
      </c>
      <c r="AA848" s="303">
        <v>0</v>
      </c>
      <c r="AB848" s="303">
        <v>0</v>
      </c>
      <c r="AC848" s="303">
        <v>0</v>
      </c>
      <c r="AD848" s="303">
        <v>0</v>
      </c>
      <c r="AE848" s="303">
        <v>0</v>
      </c>
      <c r="AF848" s="303">
        <v>0</v>
      </c>
      <c r="AG848" s="303">
        <v>0</v>
      </c>
      <c r="AH848" s="303">
        <v>0</v>
      </c>
      <c r="AI848" s="303">
        <v>0</v>
      </c>
    </row>
    <row r="849" spans="1:35">
      <c r="A849" s="290"/>
      <c r="B849" s="306"/>
      <c r="C849" s="1376"/>
      <c r="D849" s="303"/>
      <c r="E849" s="304"/>
      <c r="F849" s="292"/>
      <c r="G849" s="1147"/>
      <c r="H849" s="1147"/>
      <c r="I849" s="1147"/>
      <c r="J849" s="1147"/>
      <c r="K849" s="1538">
        <v>0</v>
      </c>
      <c r="L849" s="1147">
        <v>0</v>
      </c>
      <c r="M849" s="1147">
        <v>0</v>
      </c>
      <c r="N849" s="1147">
        <v>0</v>
      </c>
      <c r="O849" s="1147">
        <v>0</v>
      </c>
      <c r="P849" s="1147">
        <v>0</v>
      </c>
      <c r="Q849" s="1147">
        <v>0</v>
      </c>
      <c r="R849" s="1147">
        <v>0</v>
      </c>
      <c r="S849" s="1147">
        <v>0</v>
      </c>
      <c r="T849" s="1147">
        <v>0</v>
      </c>
      <c r="U849" s="1147">
        <v>0</v>
      </c>
      <c r="V849" s="1147">
        <v>0</v>
      </c>
      <c r="W849" s="1147">
        <v>0</v>
      </c>
      <c r="X849" s="1147">
        <v>0</v>
      </c>
      <c r="Y849" s="1147">
        <v>0</v>
      </c>
      <c r="Z849" s="1147">
        <v>0</v>
      </c>
      <c r="AA849" s="1147">
        <v>0</v>
      </c>
      <c r="AB849" s="1147">
        <v>0</v>
      </c>
      <c r="AC849" s="1147">
        <v>0</v>
      </c>
      <c r="AD849" s="1147">
        <v>0</v>
      </c>
      <c r="AE849" s="1147">
        <v>0</v>
      </c>
      <c r="AF849" s="1147">
        <v>0</v>
      </c>
      <c r="AG849" s="1147">
        <v>0</v>
      </c>
      <c r="AH849" s="1147">
        <v>0</v>
      </c>
      <c r="AI849" s="1147">
        <v>0</v>
      </c>
    </row>
    <row r="850" spans="1:35" ht="24">
      <c r="A850" s="290"/>
      <c r="B850" s="306">
        <v>22203</v>
      </c>
      <c r="C850" s="1148" t="s">
        <v>4678</v>
      </c>
      <c r="D850" s="303"/>
      <c r="E850" s="303">
        <v>0</v>
      </c>
      <c r="F850" s="303"/>
      <c r="G850" s="303"/>
      <c r="H850" s="303"/>
      <c r="I850" s="303"/>
      <c r="J850" s="303"/>
      <c r="K850" s="1545">
        <v>0</v>
      </c>
      <c r="L850" s="303">
        <v>0</v>
      </c>
      <c r="M850" s="303">
        <v>0</v>
      </c>
      <c r="N850" s="303">
        <v>0</v>
      </c>
      <c r="O850" s="303">
        <v>0</v>
      </c>
      <c r="P850" s="303">
        <v>0</v>
      </c>
      <c r="Q850" s="303">
        <v>0</v>
      </c>
      <c r="R850" s="303">
        <v>0</v>
      </c>
      <c r="S850" s="303">
        <v>0</v>
      </c>
      <c r="T850" s="303">
        <v>0</v>
      </c>
      <c r="U850" s="303">
        <v>0</v>
      </c>
      <c r="V850" s="303">
        <v>0</v>
      </c>
      <c r="W850" s="303">
        <v>0</v>
      </c>
      <c r="X850" s="303">
        <v>0</v>
      </c>
      <c r="Y850" s="303">
        <v>0</v>
      </c>
      <c r="Z850" s="303">
        <v>0</v>
      </c>
      <c r="AA850" s="303">
        <v>0</v>
      </c>
      <c r="AB850" s="303">
        <v>0</v>
      </c>
      <c r="AC850" s="303">
        <v>0</v>
      </c>
      <c r="AD850" s="303">
        <v>0</v>
      </c>
      <c r="AE850" s="303">
        <v>0</v>
      </c>
      <c r="AF850" s="303">
        <v>0</v>
      </c>
      <c r="AG850" s="303">
        <v>0</v>
      </c>
      <c r="AH850" s="303">
        <v>0</v>
      </c>
      <c r="AI850" s="303">
        <v>0</v>
      </c>
    </row>
    <row r="851" spans="1:35">
      <c r="A851" s="290"/>
      <c r="B851" s="306"/>
      <c r="C851" s="1376"/>
      <c r="D851" s="303"/>
      <c r="E851" s="304"/>
      <c r="F851" s="292"/>
      <c r="G851" s="1147"/>
      <c r="H851" s="1147"/>
      <c r="I851" s="1147"/>
      <c r="J851" s="1147"/>
      <c r="K851" s="1538">
        <v>0</v>
      </c>
      <c r="L851" s="1147">
        <v>0</v>
      </c>
      <c r="M851" s="1147">
        <v>0</v>
      </c>
      <c r="N851" s="1147">
        <v>0</v>
      </c>
      <c r="O851" s="1147">
        <v>0</v>
      </c>
      <c r="P851" s="1147">
        <v>0</v>
      </c>
      <c r="Q851" s="1147">
        <v>0</v>
      </c>
      <c r="R851" s="1147">
        <v>0</v>
      </c>
      <c r="S851" s="1147">
        <v>0</v>
      </c>
      <c r="T851" s="1147">
        <v>0</v>
      </c>
      <c r="U851" s="1147">
        <v>0</v>
      </c>
      <c r="V851" s="1147">
        <v>0</v>
      </c>
      <c r="W851" s="1147">
        <v>0</v>
      </c>
      <c r="X851" s="1147">
        <v>0</v>
      </c>
      <c r="Y851" s="1147">
        <v>0</v>
      </c>
      <c r="Z851" s="1147">
        <v>0</v>
      </c>
      <c r="AA851" s="1147">
        <v>0</v>
      </c>
      <c r="AB851" s="1147">
        <v>0</v>
      </c>
      <c r="AC851" s="1147">
        <v>0</v>
      </c>
      <c r="AD851" s="1147">
        <v>0</v>
      </c>
      <c r="AE851" s="1147">
        <v>0</v>
      </c>
      <c r="AF851" s="1147">
        <v>0</v>
      </c>
      <c r="AG851" s="1147">
        <v>0</v>
      </c>
      <c r="AH851" s="1147">
        <v>0</v>
      </c>
      <c r="AI851" s="1147">
        <v>0</v>
      </c>
    </row>
    <row r="852" spans="1:35" ht="24">
      <c r="A852" s="290"/>
      <c r="B852" s="306">
        <v>22204</v>
      </c>
      <c r="C852" s="1148" t="s">
        <v>4679</v>
      </c>
      <c r="D852" s="303"/>
      <c r="E852" s="303">
        <v>0</v>
      </c>
      <c r="F852" s="303"/>
      <c r="G852" s="303"/>
      <c r="H852" s="303"/>
      <c r="I852" s="303"/>
      <c r="J852" s="303"/>
      <c r="K852" s="1545">
        <v>0</v>
      </c>
      <c r="L852" s="303">
        <v>0</v>
      </c>
      <c r="M852" s="303">
        <v>0</v>
      </c>
      <c r="N852" s="303">
        <v>0</v>
      </c>
      <c r="O852" s="303">
        <v>0</v>
      </c>
      <c r="P852" s="303">
        <v>0</v>
      </c>
      <c r="Q852" s="303">
        <v>0</v>
      </c>
      <c r="R852" s="303">
        <v>0</v>
      </c>
      <c r="S852" s="303">
        <v>0</v>
      </c>
      <c r="T852" s="303">
        <v>0</v>
      </c>
      <c r="U852" s="303">
        <v>0</v>
      </c>
      <c r="V852" s="303">
        <v>0</v>
      </c>
      <c r="W852" s="303">
        <v>0</v>
      </c>
      <c r="X852" s="303">
        <v>0</v>
      </c>
      <c r="Y852" s="303">
        <v>0</v>
      </c>
      <c r="Z852" s="303">
        <v>0</v>
      </c>
      <c r="AA852" s="303">
        <v>0</v>
      </c>
      <c r="AB852" s="303">
        <v>0</v>
      </c>
      <c r="AC852" s="303">
        <v>0</v>
      </c>
      <c r="AD852" s="303">
        <v>0</v>
      </c>
      <c r="AE852" s="303">
        <v>0</v>
      </c>
      <c r="AF852" s="303">
        <v>0</v>
      </c>
      <c r="AG852" s="303">
        <v>0</v>
      </c>
      <c r="AH852" s="303">
        <v>0</v>
      </c>
      <c r="AI852" s="303">
        <v>0</v>
      </c>
    </row>
    <row r="853" spans="1:35">
      <c r="A853" s="290"/>
      <c r="B853" s="306"/>
      <c r="C853" s="1376"/>
      <c r="D853" s="303"/>
      <c r="E853" s="304"/>
      <c r="F853" s="292"/>
      <c r="G853" s="1147"/>
      <c r="H853" s="1147"/>
      <c r="I853" s="1147"/>
      <c r="J853" s="1147"/>
      <c r="K853" s="1538">
        <v>0</v>
      </c>
      <c r="L853" s="1147">
        <v>0</v>
      </c>
      <c r="M853" s="1147">
        <v>0</v>
      </c>
      <c r="N853" s="1147">
        <v>0</v>
      </c>
      <c r="O853" s="1147">
        <v>0</v>
      </c>
      <c r="P853" s="1147">
        <v>0</v>
      </c>
      <c r="Q853" s="1147">
        <v>0</v>
      </c>
      <c r="R853" s="1147">
        <v>0</v>
      </c>
      <c r="S853" s="1147">
        <v>0</v>
      </c>
      <c r="T853" s="1147">
        <v>0</v>
      </c>
      <c r="U853" s="1147">
        <v>0</v>
      </c>
      <c r="V853" s="1147">
        <v>0</v>
      </c>
      <c r="W853" s="1147">
        <v>0</v>
      </c>
      <c r="X853" s="1147">
        <v>0</v>
      </c>
      <c r="Y853" s="1147">
        <v>0</v>
      </c>
      <c r="Z853" s="1147">
        <v>0</v>
      </c>
      <c r="AA853" s="1147">
        <v>0</v>
      </c>
      <c r="AB853" s="1147">
        <v>0</v>
      </c>
      <c r="AC853" s="1147">
        <v>0</v>
      </c>
      <c r="AD853" s="1147">
        <v>0</v>
      </c>
      <c r="AE853" s="1147">
        <v>0</v>
      </c>
      <c r="AF853" s="1147">
        <v>0</v>
      </c>
      <c r="AG853" s="1147">
        <v>0</v>
      </c>
      <c r="AH853" s="1147">
        <v>0</v>
      </c>
      <c r="AI853" s="1147">
        <v>0</v>
      </c>
    </row>
    <row r="854" spans="1:35">
      <c r="A854" s="290"/>
      <c r="B854" s="306">
        <v>223</v>
      </c>
      <c r="C854" s="306" t="s">
        <v>811</v>
      </c>
      <c r="D854" s="306"/>
      <c r="E854" s="1154">
        <v>290</v>
      </c>
      <c r="F854" s="306"/>
      <c r="G854" s="306">
        <v>0</v>
      </c>
      <c r="H854" s="306">
        <v>0</v>
      </c>
      <c r="I854" s="306">
        <v>0</v>
      </c>
      <c r="J854" s="306"/>
      <c r="K854" s="1550">
        <v>12202</v>
      </c>
      <c r="L854" s="306">
        <v>0</v>
      </c>
      <c r="M854" s="306">
        <v>0</v>
      </c>
      <c r="N854" s="306">
        <v>0</v>
      </c>
      <c r="O854" s="306">
        <v>0</v>
      </c>
      <c r="P854" s="306">
        <v>290</v>
      </c>
      <c r="Q854" s="306">
        <v>12202</v>
      </c>
      <c r="R854" s="306">
        <v>0</v>
      </c>
      <c r="S854" s="306">
        <v>0</v>
      </c>
      <c r="T854" s="306">
        <v>0</v>
      </c>
      <c r="U854" s="306">
        <v>0</v>
      </c>
      <c r="V854" s="306">
        <v>0</v>
      </c>
      <c r="W854" s="306">
        <v>0</v>
      </c>
      <c r="X854" s="306">
        <v>0</v>
      </c>
      <c r="Y854" s="306">
        <v>0</v>
      </c>
      <c r="Z854" s="306">
        <v>0</v>
      </c>
      <c r="AA854" s="306">
        <v>0</v>
      </c>
      <c r="AB854" s="306">
        <v>0</v>
      </c>
      <c r="AC854" s="306">
        <v>0</v>
      </c>
      <c r="AD854" s="306">
        <v>0</v>
      </c>
      <c r="AE854" s="306">
        <v>0</v>
      </c>
      <c r="AF854" s="306">
        <v>0</v>
      </c>
      <c r="AG854" s="306">
        <v>0</v>
      </c>
      <c r="AH854" s="306">
        <v>0</v>
      </c>
      <c r="AI854" s="306">
        <v>0</v>
      </c>
    </row>
    <row r="855" spans="1:35">
      <c r="A855" s="290"/>
      <c r="B855" s="306">
        <v>22301</v>
      </c>
      <c r="C855" s="1148" t="s">
        <v>812</v>
      </c>
      <c r="D855" s="303"/>
      <c r="E855" s="303">
        <v>0</v>
      </c>
      <c r="F855" s="303"/>
      <c r="G855" s="303">
        <v>0</v>
      </c>
      <c r="H855" s="303">
        <v>0</v>
      </c>
      <c r="I855" s="303">
        <v>0</v>
      </c>
      <c r="J855" s="303"/>
      <c r="K855" s="1545">
        <v>0</v>
      </c>
      <c r="L855" s="303">
        <v>0</v>
      </c>
      <c r="M855" s="303">
        <v>0</v>
      </c>
      <c r="N855" s="303">
        <v>0</v>
      </c>
      <c r="O855" s="303">
        <v>0</v>
      </c>
      <c r="P855" s="303">
        <v>0</v>
      </c>
      <c r="Q855" s="303">
        <v>0</v>
      </c>
      <c r="R855" s="303">
        <v>0</v>
      </c>
      <c r="S855" s="303">
        <v>0</v>
      </c>
      <c r="T855" s="303">
        <v>0</v>
      </c>
      <c r="U855" s="303">
        <v>0</v>
      </c>
      <c r="V855" s="303">
        <v>0</v>
      </c>
      <c r="W855" s="303">
        <v>0</v>
      </c>
      <c r="X855" s="303">
        <v>0</v>
      </c>
      <c r="Y855" s="303">
        <v>0</v>
      </c>
      <c r="Z855" s="303">
        <v>0</v>
      </c>
      <c r="AA855" s="303">
        <v>0</v>
      </c>
      <c r="AB855" s="303">
        <v>0</v>
      </c>
      <c r="AC855" s="303">
        <v>0</v>
      </c>
      <c r="AD855" s="303">
        <v>0</v>
      </c>
      <c r="AE855" s="303">
        <v>0</v>
      </c>
      <c r="AF855" s="303">
        <v>0</v>
      </c>
      <c r="AG855" s="303">
        <v>0</v>
      </c>
      <c r="AH855" s="303">
        <v>0</v>
      </c>
      <c r="AI855" s="303">
        <v>0</v>
      </c>
    </row>
    <row r="856" spans="1:35">
      <c r="A856" s="290"/>
      <c r="B856" s="306"/>
      <c r="C856" s="1376"/>
      <c r="D856" s="303"/>
      <c r="E856" s="304">
        <v>0</v>
      </c>
      <c r="F856" s="1377"/>
      <c r="G856" s="1378"/>
      <c r="H856" s="1378"/>
      <c r="I856" s="1378"/>
      <c r="J856" s="1378"/>
      <c r="K856" s="1556">
        <v>0</v>
      </c>
      <c r="L856" s="1378">
        <v>0</v>
      </c>
      <c r="M856" s="1378">
        <v>0</v>
      </c>
      <c r="N856" s="1378">
        <v>0</v>
      </c>
      <c r="O856" s="1378">
        <v>0</v>
      </c>
      <c r="P856" s="1378">
        <v>0</v>
      </c>
      <c r="Q856" s="1378">
        <v>0</v>
      </c>
      <c r="R856" s="1378">
        <v>0</v>
      </c>
      <c r="S856" s="1378">
        <v>0</v>
      </c>
      <c r="T856" s="1378">
        <v>0</v>
      </c>
      <c r="U856" s="1378">
        <v>0</v>
      </c>
      <c r="V856" s="1378">
        <v>0</v>
      </c>
      <c r="W856" s="1378">
        <v>0</v>
      </c>
      <c r="X856" s="1378">
        <v>0</v>
      </c>
      <c r="Y856" s="1378">
        <v>0</v>
      </c>
      <c r="Z856" s="1378">
        <v>0</v>
      </c>
      <c r="AA856" s="1378">
        <v>0</v>
      </c>
      <c r="AB856" s="1378">
        <v>0</v>
      </c>
      <c r="AC856" s="1378">
        <v>0</v>
      </c>
      <c r="AD856" s="1378">
        <v>0</v>
      </c>
      <c r="AE856" s="1378">
        <v>0</v>
      </c>
      <c r="AF856" s="1378">
        <v>0</v>
      </c>
      <c r="AG856" s="1378">
        <v>0</v>
      </c>
      <c r="AH856" s="1378">
        <v>0</v>
      </c>
      <c r="AI856" s="1378">
        <v>0</v>
      </c>
    </row>
    <row r="857" spans="1:35">
      <c r="A857" s="290"/>
      <c r="B857" s="306">
        <v>22302</v>
      </c>
      <c r="C857" s="1148" t="s">
        <v>817</v>
      </c>
      <c r="D857" s="303"/>
      <c r="E857" s="291">
        <v>290</v>
      </c>
      <c r="F857" s="303"/>
      <c r="G857" s="303"/>
      <c r="H857" s="303"/>
      <c r="I857" s="303"/>
      <c r="J857" s="303"/>
      <c r="K857" s="1545">
        <v>12202</v>
      </c>
      <c r="L857" s="303">
        <v>0</v>
      </c>
      <c r="M857" s="303">
        <v>0</v>
      </c>
      <c r="N857" s="303">
        <v>0</v>
      </c>
      <c r="O857" s="303">
        <v>0</v>
      </c>
      <c r="P857" s="303">
        <v>290</v>
      </c>
      <c r="Q857" s="303">
        <v>12202</v>
      </c>
      <c r="R857" s="303">
        <v>0</v>
      </c>
      <c r="S857" s="303">
        <v>0</v>
      </c>
      <c r="T857" s="303">
        <v>0</v>
      </c>
      <c r="U857" s="303">
        <v>0</v>
      </c>
      <c r="V857" s="303">
        <v>0</v>
      </c>
      <c r="W857" s="303">
        <v>0</v>
      </c>
      <c r="X857" s="303">
        <v>0</v>
      </c>
      <c r="Y857" s="303">
        <v>0</v>
      </c>
      <c r="Z857" s="303">
        <v>0</v>
      </c>
      <c r="AA857" s="303">
        <v>0</v>
      </c>
      <c r="AB857" s="303">
        <v>0</v>
      </c>
      <c r="AC857" s="303">
        <v>0</v>
      </c>
      <c r="AD857" s="303">
        <v>0</v>
      </c>
      <c r="AE857" s="303">
        <v>0</v>
      </c>
      <c r="AF857" s="303">
        <v>0</v>
      </c>
      <c r="AG857" s="303">
        <v>0</v>
      </c>
      <c r="AH857" s="303">
        <v>0</v>
      </c>
      <c r="AI857" s="303">
        <v>0</v>
      </c>
    </row>
    <row r="858" spans="1:35" ht="66">
      <c r="A858" s="290"/>
      <c r="B858" s="299">
        <v>42.34</v>
      </c>
      <c r="C858" s="1344" t="s">
        <v>818</v>
      </c>
      <c r="D858" s="292"/>
      <c r="E858" s="293">
        <v>0</v>
      </c>
      <c r="F858" s="292" t="s">
        <v>11</v>
      </c>
      <c r="G858" s="294" t="s">
        <v>12</v>
      </c>
      <c r="H858" s="295" t="s">
        <v>13</v>
      </c>
      <c r="I858" s="294" t="s">
        <v>14</v>
      </c>
      <c r="J858" s="294">
        <v>46</v>
      </c>
      <c r="K858" s="1540">
        <v>0</v>
      </c>
      <c r="L858" s="294">
        <v>0</v>
      </c>
      <c r="M858" s="294">
        <v>0</v>
      </c>
      <c r="N858" s="294">
        <v>0</v>
      </c>
      <c r="O858" s="294">
        <v>0</v>
      </c>
      <c r="P858" s="294">
        <v>0</v>
      </c>
      <c r="Q858" s="294">
        <v>0</v>
      </c>
      <c r="R858" s="294">
        <v>0</v>
      </c>
      <c r="S858" s="294">
        <v>0</v>
      </c>
      <c r="T858" s="294">
        <v>0</v>
      </c>
      <c r="U858" s="294">
        <v>0</v>
      </c>
      <c r="V858" s="294">
        <v>0</v>
      </c>
      <c r="W858" s="294">
        <v>0</v>
      </c>
      <c r="X858" s="294">
        <v>0</v>
      </c>
      <c r="Y858" s="294">
        <v>0</v>
      </c>
      <c r="Z858" s="294">
        <v>0</v>
      </c>
      <c r="AA858" s="294">
        <v>0</v>
      </c>
      <c r="AB858" s="294">
        <v>0</v>
      </c>
      <c r="AC858" s="294">
        <v>0</v>
      </c>
      <c r="AD858" s="294">
        <v>0</v>
      </c>
      <c r="AE858" s="294">
        <v>0</v>
      </c>
      <c r="AF858" s="294">
        <v>0</v>
      </c>
      <c r="AG858" s="294">
        <v>0</v>
      </c>
      <c r="AH858" s="294">
        <v>0</v>
      </c>
      <c r="AI858" s="294">
        <v>0</v>
      </c>
    </row>
    <row r="859" spans="1:35" ht="66">
      <c r="A859" s="290"/>
      <c r="B859" s="299">
        <v>29.695</v>
      </c>
      <c r="C859" s="298" t="s">
        <v>819</v>
      </c>
      <c r="D859" s="292"/>
      <c r="E859" s="293">
        <v>0</v>
      </c>
      <c r="F859" s="292" t="s">
        <v>11</v>
      </c>
      <c r="G859" s="294" t="s">
        <v>12</v>
      </c>
      <c r="H859" s="295" t="s">
        <v>13</v>
      </c>
      <c r="I859" s="294" t="s">
        <v>14</v>
      </c>
      <c r="J859" s="294">
        <v>33</v>
      </c>
      <c r="K859" s="1540">
        <v>0</v>
      </c>
      <c r="L859" s="294">
        <v>0</v>
      </c>
      <c r="M859" s="294">
        <v>0</v>
      </c>
      <c r="N859" s="294">
        <v>0</v>
      </c>
      <c r="O859" s="294">
        <v>0</v>
      </c>
      <c r="P859" s="294">
        <v>0</v>
      </c>
      <c r="Q859" s="294">
        <v>0</v>
      </c>
      <c r="R859" s="294">
        <v>0</v>
      </c>
      <c r="S859" s="294">
        <v>0</v>
      </c>
      <c r="T859" s="294">
        <v>0</v>
      </c>
      <c r="U859" s="294">
        <v>0</v>
      </c>
      <c r="V859" s="294">
        <v>0</v>
      </c>
      <c r="W859" s="294">
        <v>0</v>
      </c>
      <c r="X859" s="294">
        <v>0</v>
      </c>
      <c r="Y859" s="294">
        <v>0</v>
      </c>
      <c r="Z859" s="294">
        <v>0</v>
      </c>
      <c r="AA859" s="294">
        <v>0</v>
      </c>
      <c r="AB859" s="294">
        <v>0</v>
      </c>
      <c r="AC859" s="294">
        <v>0</v>
      </c>
      <c r="AD859" s="294">
        <v>0</v>
      </c>
      <c r="AE859" s="294">
        <v>0</v>
      </c>
      <c r="AF859" s="294">
        <v>0</v>
      </c>
      <c r="AG859" s="294">
        <v>0</v>
      </c>
      <c r="AH859" s="294">
        <v>0</v>
      </c>
      <c r="AI859" s="294">
        <v>0</v>
      </c>
    </row>
    <row r="860" spans="1:35" ht="66">
      <c r="A860" s="290"/>
      <c r="B860" s="299">
        <v>105.72</v>
      </c>
      <c r="C860" s="298" t="s">
        <v>820</v>
      </c>
      <c r="D860" s="292"/>
      <c r="E860" s="293">
        <v>0</v>
      </c>
      <c r="F860" s="292" t="s">
        <v>11</v>
      </c>
      <c r="G860" s="294" t="s">
        <v>12</v>
      </c>
      <c r="H860" s="295" t="s">
        <v>13</v>
      </c>
      <c r="I860" s="294" t="s">
        <v>14</v>
      </c>
      <c r="J860" s="294">
        <v>115</v>
      </c>
      <c r="K860" s="1540">
        <v>0</v>
      </c>
      <c r="L860" s="294">
        <v>0</v>
      </c>
      <c r="M860" s="294">
        <v>0</v>
      </c>
      <c r="N860" s="294">
        <v>0</v>
      </c>
      <c r="O860" s="294">
        <v>0</v>
      </c>
      <c r="P860" s="294">
        <v>0</v>
      </c>
      <c r="Q860" s="294">
        <v>0</v>
      </c>
      <c r="R860" s="294">
        <v>0</v>
      </c>
      <c r="S860" s="294">
        <v>0</v>
      </c>
      <c r="T860" s="294">
        <v>0</v>
      </c>
      <c r="U860" s="294">
        <v>0</v>
      </c>
      <c r="V860" s="294">
        <v>0</v>
      </c>
      <c r="W860" s="294">
        <v>0</v>
      </c>
      <c r="X860" s="294">
        <v>0</v>
      </c>
      <c r="Y860" s="294">
        <v>0</v>
      </c>
      <c r="Z860" s="294">
        <v>0</v>
      </c>
      <c r="AA860" s="294">
        <v>0</v>
      </c>
      <c r="AB860" s="294">
        <v>0</v>
      </c>
      <c r="AC860" s="294">
        <v>0</v>
      </c>
      <c r="AD860" s="294">
        <v>0</v>
      </c>
      <c r="AE860" s="294">
        <v>0</v>
      </c>
      <c r="AF860" s="294">
        <v>0</v>
      </c>
      <c r="AG860" s="294">
        <v>0</v>
      </c>
      <c r="AH860" s="294">
        <v>0</v>
      </c>
      <c r="AI860" s="294">
        <v>0</v>
      </c>
    </row>
    <row r="861" spans="1:35" ht="66">
      <c r="A861" s="290"/>
      <c r="B861" s="299">
        <v>130.685</v>
      </c>
      <c r="C861" s="298" t="s">
        <v>821</v>
      </c>
      <c r="D861" s="303"/>
      <c r="E861" s="293">
        <v>5</v>
      </c>
      <c r="F861" s="292" t="s">
        <v>11</v>
      </c>
      <c r="G861" s="294" t="s">
        <v>12</v>
      </c>
      <c r="H861" s="295" t="s">
        <v>13</v>
      </c>
      <c r="I861" s="294" t="s">
        <v>14</v>
      </c>
      <c r="J861" s="294">
        <v>142</v>
      </c>
      <c r="K861" s="1540">
        <v>710</v>
      </c>
      <c r="L861" s="294">
        <v>0</v>
      </c>
      <c r="M861" s="294">
        <v>0</v>
      </c>
      <c r="N861" s="294">
        <v>0</v>
      </c>
      <c r="O861" s="294">
        <v>0</v>
      </c>
      <c r="P861" s="294">
        <v>5</v>
      </c>
      <c r="Q861" s="294">
        <v>710</v>
      </c>
      <c r="R861" s="294">
        <v>0</v>
      </c>
      <c r="S861" s="294">
        <v>0</v>
      </c>
      <c r="T861" s="294">
        <v>0</v>
      </c>
      <c r="U861" s="294">
        <v>0</v>
      </c>
      <c r="V861" s="294">
        <v>0</v>
      </c>
      <c r="W861" s="294">
        <v>0</v>
      </c>
      <c r="X861" s="294">
        <v>0</v>
      </c>
      <c r="Y861" s="294">
        <v>0</v>
      </c>
      <c r="Z861" s="294">
        <v>0</v>
      </c>
      <c r="AA861" s="294">
        <v>0</v>
      </c>
      <c r="AB861" s="294">
        <v>0</v>
      </c>
      <c r="AC861" s="294">
        <v>0</v>
      </c>
      <c r="AD861" s="294">
        <v>0</v>
      </c>
      <c r="AE861" s="294">
        <v>0</v>
      </c>
      <c r="AF861" s="294">
        <v>0</v>
      </c>
      <c r="AG861" s="294">
        <v>0</v>
      </c>
      <c r="AH861" s="294">
        <v>0</v>
      </c>
      <c r="AI861" s="294">
        <v>0</v>
      </c>
    </row>
    <row r="862" spans="1:35" ht="66">
      <c r="A862" s="290"/>
      <c r="B862" s="299">
        <v>26.945999999999998</v>
      </c>
      <c r="C862" s="1403" t="s">
        <v>146</v>
      </c>
      <c r="D862" s="303"/>
      <c r="E862" s="293">
        <v>10</v>
      </c>
      <c r="F862" s="292" t="s">
        <v>22</v>
      </c>
      <c r="G862" s="294" t="s">
        <v>12</v>
      </c>
      <c r="H862" s="295" t="s">
        <v>13</v>
      </c>
      <c r="I862" s="294" t="s">
        <v>14</v>
      </c>
      <c r="J862" s="294">
        <v>30</v>
      </c>
      <c r="K862" s="1540">
        <v>300</v>
      </c>
      <c r="L862" s="294">
        <v>0</v>
      </c>
      <c r="M862" s="294">
        <v>0</v>
      </c>
      <c r="N862" s="294">
        <v>0</v>
      </c>
      <c r="O862" s="294">
        <v>0</v>
      </c>
      <c r="P862" s="294">
        <v>10</v>
      </c>
      <c r="Q862" s="294">
        <v>300</v>
      </c>
      <c r="R862" s="294">
        <v>0</v>
      </c>
      <c r="S862" s="294">
        <v>0</v>
      </c>
      <c r="T862" s="294">
        <v>0</v>
      </c>
      <c r="U862" s="294">
        <v>0</v>
      </c>
      <c r="V862" s="294">
        <v>0</v>
      </c>
      <c r="W862" s="294">
        <v>0</v>
      </c>
      <c r="X862" s="294">
        <v>0</v>
      </c>
      <c r="Y862" s="294">
        <v>0</v>
      </c>
      <c r="Z862" s="294">
        <v>0</v>
      </c>
      <c r="AA862" s="294">
        <v>0</v>
      </c>
      <c r="AB862" s="294">
        <v>0</v>
      </c>
      <c r="AC862" s="294">
        <v>0</v>
      </c>
      <c r="AD862" s="294">
        <v>0</v>
      </c>
      <c r="AE862" s="294">
        <v>0</v>
      </c>
      <c r="AF862" s="294">
        <v>0</v>
      </c>
      <c r="AG862" s="294">
        <v>0</v>
      </c>
      <c r="AH862" s="294">
        <v>0</v>
      </c>
      <c r="AI862" s="294">
        <v>0</v>
      </c>
    </row>
    <row r="863" spans="1:35" ht="66">
      <c r="A863" s="290"/>
      <c r="B863" s="299">
        <v>59.213000000000001</v>
      </c>
      <c r="C863" s="1403" t="s">
        <v>822</v>
      </c>
      <c r="D863" s="303"/>
      <c r="E863" s="293">
        <v>10</v>
      </c>
      <c r="F863" s="292" t="s">
        <v>22</v>
      </c>
      <c r="G863" s="294" t="s">
        <v>12</v>
      </c>
      <c r="H863" s="295" t="s">
        <v>13</v>
      </c>
      <c r="I863" s="294" t="s">
        <v>14</v>
      </c>
      <c r="J863" s="294">
        <v>64</v>
      </c>
      <c r="K863" s="1540">
        <v>640</v>
      </c>
      <c r="L863" s="294">
        <v>0</v>
      </c>
      <c r="M863" s="294">
        <v>0</v>
      </c>
      <c r="N863" s="294">
        <v>0</v>
      </c>
      <c r="O863" s="294">
        <v>0</v>
      </c>
      <c r="P863" s="294">
        <v>10</v>
      </c>
      <c r="Q863" s="294">
        <v>640</v>
      </c>
      <c r="R863" s="294">
        <v>0</v>
      </c>
      <c r="S863" s="294">
        <v>0</v>
      </c>
      <c r="T863" s="294">
        <v>0</v>
      </c>
      <c r="U863" s="294">
        <v>0</v>
      </c>
      <c r="V863" s="294">
        <v>0</v>
      </c>
      <c r="W863" s="294">
        <v>0</v>
      </c>
      <c r="X863" s="294">
        <v>0</v>
      </c>
      <c r="Y863" s="294">
        <v>0</v>
      </c>
      <c r="Z863" s="294">
        <v>0</v>
      </c>
      <c r="AA863" s="294">
        <v>0</v>
      </c>
      <c r="AB863" s="294">
        <v>0</v>
      </c>
      <c r="AC863" s="294">
        <v>0</v>
      </c>
      <c r="AD863" s="294">
        <v>0</v>
      </c>
      <c r="AE863" s="294">
        <v>0</v>
      </c>
      <c r="AF863" s="294">
        <v>0</v>
      </c>
      <c r="AG863" s="294">
        <v>0</v>
      </c>
      <c r="AH863" s="294">
        <v>0</v>
      </c>
      <c r="AI863" s="294">
        <v>0</v>
      </c>
    </row>
    <row r="864" spans="1:35" ht="66">
      <c r="A864" s="290"/>
      <c r="B864" s="299">
        <v>106.93</v>
      </c>
      <c r="C864" s="298" t="s">
        <v>823</v>
      </c>
      <c r="D864" s="303"/>
      <c r="E864" s="293">
        <v>0</v>
      </c>
      <c r="F864" s="292" t="s">
        <v>11</v>
      </c>
      <c r="G864" s="294" t="s">
        <v>12</v>
      </c>
      <c r="H864" s="295" t="s">
        <v>13</v>
      </c>
      <c r="I864" s="294" t="s">
        <v>14</v>
      </c>
      <c r="J864" s="294">
        <v>116</v>
      </c>
      <c r="K864" s="1540">
        <v>0</v>
      </c>
      <c r="L864" s="294">
        <v>0</v>
      </c>
      <c r="M864" s="294">
        <v>0</v>
      </c>
      <c r="N864" s="294">
        <v>0</v>
      </c>
      <c r="O864" s="294">
        <v>0</v>
      </c>
      <c r="P864" s="294">
        <v>0</v>
      </c>
      <c r="Q864" s="294">
        <v>0</v>
      </c>
      <c r="R864" s="294">
        <v>0</v>
      </c>
      <c r="S864" s="294">
        <v>0</v>
      </c>
      <c r="T864" s="294">
        <v>0</v>
      </c>
      <c r="U864" s="294">
        <v>0</v>
      </c>
      <c r="V864" s="294">
        <v>0</v>
      </c>
      <c r="W864" s="294">
        <v>0</v>
      </c>
      <c r="X864" s="294">
        <v>0</v>
      </c>
      <c r="Y864" s="294">
        <v>0</v>
      </c>
      <c r="Z864" s="294">
        <v>0</v>
      </c>
      <c r="AA864" s="294">
        <v>0</v>
      </c>
      <c r="AB864" s="294">
        <v>0</v>
      </c>
      <c r="AC864" s="294">
        <v>0</v>
      </c>
      <c r="AD864" s="294">
        <v>0</v>
      </c>
      <c r="AE864" s="294">
        <v>0</v>
      </c>
      <c r="AF864" s="294">
        <v>0</v>
      </c>
      <c r="AG864" s="294">
        <v>0</v>
      </c>
      <c r="AH864" s="294">
        <v>0</v>
      </c>
      <c r="AI864" s="294">
        <v>0</v>
      </c>
    </row>
    <row r="865" spans="1:35" ht="66">
      <c r="A865" s="290"/>
      <c r="B865" s="299">
        <v>83.173333333333332</v>
      </c>
      <c r="C865" s="1344" t="s">
        <v>824</v>
      </c>
      <c r="D865" s="303"/>
      <c r="E865" s="293">
        <v>0</v>
      </c>
      <c r="F865" s="292" t="s">
        <v>11</v>
      </c>
      <c r="G865" s="294" t="s">
        <v>12</v>
      </c>
      <c r="H865" s="295" t="s">
        <v>13</v>
      </c>
      <c r="I865" s="294" t="s">
        <v>14</v>
      </c>
      <c r="J865" s="294">
        <v>90</v>
      </c>
      <c r="K865" s="1540">
        <v>0</v>
      </c>
      <c r="L865" s="294">
        <v>0</v>
      </c>
      <c r="M865" s="294">
        <v>0</v>
      </c>
      <c r="N865" s="294">
        <v>0</v>
      </c>
      <c r="O865" s="294">
        <v>0</v>
      </c>
      <c r="P865" s="294">
        <v>0</v>
      </c>
      <c r="Q865" s="294">
        <v>0</v>
      </c>
      <c r="R865" s="294">
        <v>0</v>
      </c>
      <c r="S865" s="294">
        <v>0</v>
      </c>
      <c r="T865" s="294">
        <v>0</v>
      </c>
      <c r="U865" s="294">
        <v>0</v>
      </c>
      <c r="V865" s="294">
        <v>0</v>
      </c>
      <c r="W865" s="294">
        <v>0</v>
      </c>
      <c r="X865" s="294">
        <v>0</v>
      </c>
      <c r="Y865" s="294">
        <v>0</v>
      </c>
      <c r="Z865" s="294">
        <v>0</v>
      </c>
      <c r="AA865" s="294">
        <v>0</v>
      </c>
      <c r="AB865" s="294">
        <v>0</v>
      </c>
      <c r="AC865" s="294">
        <v>0</v>
      </c>
      <c r="AD865" s="294">
        <v>0</v>
      </c>
      <c r="AE865" s="294">
        <v>0</v>
      </c>
      <c r="AF865" s="294">
        <v>0</v>
      </c>
      <c r="AG865" s="294">
        <v>0</v>
      </c>
      <c r="AH865" s="294">
        <v>0</v>
      </c>
      <c r="AI865" s="294">
        <v>0</v>
      </c>
    </row>
    <row r="866" spans="1:35" ht="66">
      <c r="A866" s="290"/>
      <c r="B866" s="299">
        <v>4.7560000000000002</v>
      </c>
      <c r="C866" s="298" t="s">
        <v>825</v>
      </c>
      <c r="D866" s="303"/>
      <c r="E866" s="293">
        <v>0</v>
      </c>
      <c r="F866" s="292" t="s">
        <v>22</v>
      </c>
      <c r="G866" s="294" t="s">
        <v>12</v>
      </c>
      <c r="H866" s="295" t="s">
        <v>13</v>
      </c>
      <c r="I866" s="294" t="s">
        <v>14</v>
      </c>
      <c r="J866" s="294">
        <v>5</v>
      </c>
      <c r="K866" s="1540">
        <v>0</v>
      </c>
      <c r="L866" s="294">
        <v>0</v>
      </c>
      <c r="M866" s="294">
        <v>0</v>
      </c>
      <c r="N866" s="294">
        <v>0</v>
      </c>
      <c r="O866" s="294">
        <v>0</v>
      </c>
      <c r="P866" s="294">
        <v>0</v>
      </c>
      <c r="Q866" s="294">
        <v>0</v>
      </c>
      <c r="R866" s="294">
        <v>0</v>
      </c>
      <c r="S866" s="294">
        <v>0</v>
      </c>
      <c r="T866" s="294">
        <v>0</v>
      </c>
      <c r="U866" s="294">
        <v>0</v>
      </c>
      <c r="V866" s="294">
        <v>0</v>
      </c>
      <c r="W866" s="294">
        <v>0</v>
      </c>
      <c r="X866" s="294">
        <v>0</v>
      </c>
      <c r="Y866" s="294">
        <v>0</v>
      </c>
      <c r="Z866" s="294">
        <v>0</v>
      </c>
      <c r="AA866" s="294">
        <v>0</v>
      </c>
      <c r="AB866" s="294">
        <v>0</v>
      </c>
      <c r="AC866" s="294">
        <v>0</v>
      </c>
      <c r="AD866" s="294">
        <v>0</v>
      </c>
      <c r="AE866" s="294">
        <v>0</v>
      </c>
      <c r="AF866" s="294">
        <v>0</v>
      </c>
      <c r="AG866" s="294">
        <v>0</v>
      </c>
      <c r="AH866" s="294">
        <v>0</v>
      </c>
      <c r="AI866" s="294">
        <v>0</v>
      </c>
    </row>
    <row r="867" spans="1:35" ht="66">
      <c r="A867" s="290"/>
      <c r="B867" s="299">
        <v>8.99</v>
      </c>
      <c r="C867" s="1347" t="s">
        <v>826</v>
      </c>
      <c r="D867" s="303"/>
      <c r="E867" s="293">
        <v>0</v>
      </c>
      <c r="F867" s="292" t="s">
        <v>22</v>
      </c>
      <c r="G867" s="294" t="s">
        <v>12</v>
      </c>
      <c r="H867" s="295" t="s">
        <v>13</v>
      </c>
      <c r="I867" s="294" t="s">
        <v>14</v>
      </c>
      <c r="J867" s="294">
        <v>10</v>
      </c>
      <c r="K867" s="1540">
        <v>0</v>
      </c>
      <c r="L867" s="294">
        <v>0</v>
      </c>
      <c r="M867" s="294">
        <v>0</v>
      </c>
      <c r="N867" s="294">
        <v>0</v>
      </c>
      <c r="O867" s="294">
        <v>0</v>
      </c>
      <c r="P867" s="294">
        <v>0</v>
      </c>
      <c r="Q867" s="294">
        <v>0</v>
      </c>
      <c r="R867" s="294">
        <v>0</v>
      </c>
      <c r="S867" s="294">
        <v>0</v>
      </c>
      <c r="T867" s="294">
        <v>0</v>
      </c>
      <c r="U867" s="294">
        <v>0</v>
      </c>
      <c r="V867" s="294">
        <v>0</v>
      </c>
      <c r="W867" s="294">
        <v>0</v>
      </c>
      <c r="X867" s="294">
        <v>0</v>
      </c>
      <c r="Y867" s="294">
        <v>0</v>
      </c>
      <c r="Z867" s="294">
        <v>0</v>
      </c>
      <c r="AA867" s="294">
        <v>0</v>
      </c>
      <c r="AB867" s="294">
        <v>0</v>
      </c>
      <c r="AC867" s="294">
        <v>0</v>
      </c>
      <c r="AD867" s="294">
        <v>0</v>
      </c>
      <c r="AE867" s="294">
        <v>0</v>
      </c>
      <c r="AF867" s="294">
        <v>0</v>
      </c>
      <c r="AG867" s="294">
        <v>0</v>
      </c>
      <c r="AH867" s="294">
        <v>0</v>
      </c>
      <c r="AI867" s="294">
        <v>0</v>
      </c>
    </row>
    <row r="868" spans="1:35" ht="66">
      <c r="A868" s="290"/>
      <c r="B868" s="299">
        <v>65.33</v>
      </c>
      <c r="C868" s="1344" t="s">
        <v>827</v>
      </c>
      <c r="D868" s="303"/>
      <c r="E868" s="293">
        <v>0</v>
      </c>
      <c r="F868" s="292" t="s">
        <v>11</v>
      </c>
      <c r="G868" s="294" t="s">
        <v>12</v>
      </c>
      <c r="H868" s="295" t="s">
        <v>13</v>
      </c>
      <c r="I868" s="294" t="s">
        <v>14</v>
      </c>
      <c r="J868" s="294">
        <v>71</v>
      </c>
      <c r="K868" s="1540">
        <v>0</v>
      </c>
      <c r="L868" s="294">
        <v>0</v>
      </c>
      <c r="M868" s="294">
        <v>0</v>
      </c>
      <c r="N868" s="294">
        <v>0</v>
      </c>
      <c r="O868" s="294">
        <v>0</v>
      </c>
      <c r="P868" s="294">
        <v>0</v>
      </c>
      <c r="Q868" s="294">
        <v>0</v>
      </c>
      <c r="R868" s="294">
        <v>0</v>
      </c>
      <c r="S868" s="294">
        <v>0</v>
      </c>
      <c r="T868" s="294">
        <v>0</v>
      </c>
      <c r="U868" s="294">
        <v>0</v>
      </c>
      <c r="V868" s="294">
        <v>0</v>
      </c>
      <c r="W868" s="294">
        <v>0</v>
      </c>
      <c r="X868" s="294">
        <v>0</v>
      </c>
      <c r="Y868" s="294">
        <v>0</v>
      </c>
      <c r="Z868" s="294">
        <v>0</v>
      </c>
      <c r="AA868" s="294">
        <v>0</v>
      </c>
      <c r="AB868" s="294">
        <v>0</v>
      </c>
      <c r="AC868" s="294">
        <v>0</v>
      </c>
      <c r="AD868" s="294">
        <v>0</v>
      </c>
      <c r="AE868" s="294">
        <v>0</v>
      </c>
      <c r="AF868" s="294">
        <v>0</v>
      </c>
      <c r="AG868" s="294">
        <v>0</v>
      </c>
      <c r="AH868" s="294">
        <v>0</v>
      </c>
      <c r="AI868" s="294">
        <v>0</v>
      </c>
    </row>
    <row r="869" spans="1:35" ht="66">
      <c r="A869" s="290"/>
      <c r="B869" s="299">
        <v>5.9391999999999996</v>
      </c>
      <c r="C869" s="298" t="s">
        <v>828</v>
      </c>
      <c r="D869" s="303"/>
      <c r="E869" s="293">
        <v>0</v>
      </c>
      <c r="F869" s="292" t="s">
        <v>11</v>
      </c>
      <c r="G869" s="294" t="s">
        <v>12</v>
      </c>
      <c r="H869" s="295" t="s">
        <v>13</v>
      </c>
      <c r="I869" s="294" t="s">
        <v>14</v>
      </c>
      <c r="J869" s="294">
        <v>7</v>
      </c>
      <c r="K869" s="1540">
        <v>0</v>
      </c>
      <c r="L869" s="294">
        <v>0</v>
      </c>
      <c r="M869" s="294">
        <v>0</v>
      </c>
      <c r="N869" s="294">
        <v>0</v>
      </c>
      <c r="O869" s="294">
        <v>0</v>
      </c>
      <c r="P869" s="294">
        <v>0</v>
      </c>
      <c r="Q869" s="294">
        <v>0</v>
      </c>
      <c r="R869" s="294">
        <v>0</v>
      </c>
      <c r="S869" s="294">
        <v>0</v>
      </c>
      <c r="T869" s="294">
        <v>0</v>
      </c>
      <c r="U869" s="294">
        <v>0</v>
      </c>
      <c r="V869" s="294">
        <v>0</v>
      </c>
      <c r="W869" s="294">
        <v>0</v>
      </c>
      <c r="X869" s="294">
        <v>0</v>
      </c>
      <c r="Y869" s="294">
        <v>0</v>
      </c>
      <c r="Z869" s="294">
        <v>0</v>
      </c>
      <c r="AA869" s="294">
        <v>0</v>
      </c>
      <c r="AB869" s="294">
        <v>0</v>
      </c>
      <c r="AC869" s="294">
        <v>0</v>
      </c>
      <c r="AD869" s="294">
        <v>0</v>
      </c>
      <c r="AE869" s="294">
        <v>0</v>
      </c>
      <c r="AF869" s="294">
        <v>0</v>
      </c>
      <c r="AG869" s="294">
        <v>0</v>
      </c>
      <c r="AH869" s="294">
        <v>0</v>
      </c>
      <c r="AI869" s="294">
        <v>0</v>
      </c>
    </row>
    <row r="870" spans="1:35" ht="66">
      <c r="A870" s="290"/>
      <c r="B870" s="299">
        <v>10.26</v>
      </c>
      <c r="C870" s="298" t="s">
        <v>829</v>
      </c>
      <c r="D870" s="303"/>
      <c r="E870" s="293">
        <v>0</v>
      </c>
      <c r="F870" s="292" t="s">
        <v>22</v>
      </c>
      <c r="G870" s="294" t="s">
        <v>12</v>
      </c>
      <c r="H870" s="295" t="s">
        <v>13</v>
      </c>
      <c r="I870" s="294" t="s">
        <v>14</v>
      </c>
      <c r="J870" s="294">
        <v>11</v>
      </c>
      <c r="K870" s="1540">
        <v>0</v>
      </c>
      <c r="L870" s="294">
        <v>0</v>
      </c>
      <c r="M870" s="294">
        <v>0</v>
      </c>
      <c r="N870" s="294">
        <v>0</v>
      </c>
      <c r="O870" s="294">
        <v>0</v>
      </c>
      <c r="P870" s="294">
        <v>0</v>
      </c>
      <c r="Q870" s="294">
        <v>0</v>
      </c>
      <c r="R870" s="294">
        <v>0</v>
      </c>
      <c r="S870" s="294">
        <v>0</v>
      </c>
      <c r="T870" s="294">
        <v>0</v>
      </c>
      <c r="U870" s="294">
        <v>0</v>
      </c>
      <c r="V870" s="294">
        <v>0</v>
      </c>
      <c r="W870" s="294">
        <v>0</v>
      </c>
      <c r="X870" s="294">
        <v>0</v>
      </c>
      <c r="Y870" s="294">
        <v>0</v>
      </c>
      <c r="Z870" s="294">
        <v>0</v>
      </c>
      <c r="AA870" s="294">
        <v>0</v>
      </c>
      <c r="AB870" s="294">
        <v>0</v>
      </c>
      <c r="AC870" s="294">
        <v>0</v>
      </c>
      <c r="AD870" s="294">
        <v>0</v>
      </c>
      <c r="AE870" s="294">
        <v>0</v>
      </c>
      <c r="AF870" s="294">
        <v>0</v>
      </c>
      <c r="AG870" s="294">
        <v>0</v>
      </c>
      <c r="AH870" s="294">
        <v>0</v>
      </c>
      <c r="AI870" s="294">
        <v>0</v>
      </c>
    </row>
    <row r="871" spans="1:35" ht="66">
      <c r="A871" s="290"/>
      <c r="B871" s="299">
        <v>106.93</v>
      </c>
      <c r="C871" s="1344" t="s">
        <v>830</v>
      </c>
      <c r="D871" s="303"/>
      <c r="E871" s="293">
        <v>0</v>
      </c>
      <c r="F871" s="292" t="s">
        <v>11</v>
      </c>
      <c r="G871" s="294" t="s">
        <v>12</v>
      </c>
      <c r="H871" s="295" t="s">
        <v>13</v>
      </c>
      <c r="I871" s="294" t="s">
        <v>14</v>
      </c>
      <c r="J871" s="294">
        <v>116</v>
      </c>
      <c r="K871" s="1540">
        <v>0</v>
      </c>
      <c r="L871" s="294">
        <v>0</v>
      </c>
      <c r="M871" s="294">
        <v>0</v>
      </c>
      <c r="N871" s="294">
        <v>0</v>
      </c>
      <c r="O871" s="294">
        <v>0</v>
      </c>
      <c r="P871" s="294">
        <v>0</v>
      </c>
      <c r="Q871" s="294">
        <v>0</v>
      </c>
      <c r="R871" s="294">
        <v>0</v>
      </c>
      <c r="S871" s="294">
        <v>0</v>
      </c>
      <c r="T871" s="294">
        <v>0</v>
      </c>
      <c r="U871" s="294">
        <v>0</v>
      </c>
      <c r="V871" s="294">
        <v>0</v>
      </c>
      <c r="W871" s="294">
        <v>0</v>
      </c>
      <c r="X871" s="294">
        <v>0</v>
      </c>
      <c r="Y871" s="294">
        <v>0</v>
      </c>
      <c r="Z871" s="294">
        <v>0</v>
      </c>
      <c r="AA871" s="294">
        <v>0</v>
      </c>
      <c r="AB871" s="294">
        <v>0</v>
      </c>
      <c r="AC871" s="294">
        <v>0</v>
      </c>
      <c r="AD871" s="294">
        <v>0</v>
      </c>
      <c r="AE871" s="294">
        <v>0</v>
      </c>
      <c r="AF871" s="294">
        <v>0</v>
      </c>
      <c r="AG871" s="294">
        <v>0</v>
      </c>
      <c r="AH871" s="294">
        <v>0</v>
      </c>
      <c r="AI871" s="294">
        <v>0</v>
      </c>
    </row>
    <row r="872" spans="1:35" ht="66">
      <c r="A872" s="290"/>
      <c r="B872" s="299">
        <v>297.00666666666666</v>
      </c>
      <c r="C872" s="298" t="s">
        <v>831</v>
      </c>
      <c r="D872" s="303"/>
      <c r="E872" s="293">
        <v>0</v>
      </c>
      <c r="F872" s="292" t="s">
        <v>11</v>
      </c>
      <c r="G872" s="294" t="s">
        <v>12</v>
      </c>
      <c r="H872" s="295" t="s">
        <v>13</v>
      </c>
      <c r="I872" s="294" t="s">
        <v>14</v>
      </c>
      <c r="J872" s="294">
        <v>321</v>
      </c>
      <c r="K872" s="1540">
        <v>0</v>
      </c>
      <c r="L872" s="294">
        <v>0</v>
      </c>
      <c r="M872" s="294">
        <v>0</v>
      </c>
      <c r="N872" s="294">
        <v>0</v>
      </c>
      <c r="O872" s="294">
        <v>0</v>
      </c>
      <c r="P872" s="294">
        <v>0</v>
      </c>
      <c r="Q872" s="294">
        <v>0</v>
      </c>
      <c r="R872" s="294">
        <v>0</v>
      </c>
      <c r="S872" s="294">
        <v>0</v>
      </c>
      <c r="T872" s="294">
        <v>0</v>
      </c>
      <c r="U872" s="294">
        <v>0</v>
      </c>
      <c r="V872" s="294">
        <v>0</v>
      </c>
      <c r="W872" s="294">
        <v>0</v>
      </c>
      <c r="X872" s="294">
        <v>0</v>
      </c>
      <c r="Y872" s="294">
        <v>0</v>
      </c>
      <c r="Z872" s="294">
        <v>0</v>
      </c>
      <c r="AA872" s="294">
        <v>0</v>
      </c>
      <c r="AB872" s="294">
        <v>0</v>
      </c>
      <c r="AC872" s="294">
        <v>0</v>
      </c>
      <c r="AD872" s="294">
        <v>0</v>
      </c>
      <c r="AE872" s="294">
        <v>0</v>
      </c>
      <c r="AF872" s="294">
        <v>0</v>
      </c>
      <c r="AG872" s="294">
        <v>0</v>
      </c>
      <c r="AH872" s="294">
        <v>0</v>
      </c>
      <c r="AI872" s="294">
        <v>0</v>
      </c>
    </row>
    <row r="873" spans="1:35" ht="66">
      <c r="A873" s="290"/>
      <c r="B873" s="299">
        <v>106.93</v>
      </c>
      <c r="C873" s="1344" t="s">
        <v>832</v>
      </c>
      <c r="D873" s="303"/>
      <c r="E873" s="293">
        <v>7</v>
      </c>
      <c r="F873" s="292" t="s">
        <v>11</v>
      </c>
      <c r="G873" s="294" t="s">
        <v>12</v>
      </c>
      <c r="H873" s="295" t="s">
        <v>13</v>
      </c>
      <c r="I873" s="294" t="s">
        <v>14</v>
      </c>
      <c r="J873" s="294">
        <v>116</v>
      </c>
      <c r="K873" s="1540">
        <v>812</v>
      </c>
      <c r="L873" s="294">
        <v>0</v>
      </c>
      <c r="M873" s="294">
        <v>0</v>
      </c>
      <c r="N873" s="294">
        <v>0</v>
      </c>
      <c r="O873" s="294">
        <v>0</v>
      </c>
      <c r="P873" s="294">
        <v>7</v>
      </c>
      <c r="Q873" s="294">
        <v>812</v>
      </c>
      <c r="R873" s="294">
        <v>0</v>
      </c>
      <c r="S873" s="294">
        <v>0</v>
      </c>
      <c r="T873" s="294">
        <v>0</v>
      </c>
      <c r="U873" s="294">
        <v>0</v>
      </c>
      <c r="V873" s="294">
        <v>0</v>
      </c>
      <c r="W873" s="294">
        <v>0</v>
      </c>
      <c r="X873" s="294">
        <v>0</v>
      </c>
      <c r="Y873" s="294">
        <v>0</v>
      </c>
      <c r="Z873" s="294">
        <v>0</v>
      </c>
      <c r="AA873" s="294">
        <v>0</v>
      </c>
      <c r="AB873" s="294">
        <v>0</v>
      </c>
      <c r="AC873" s="294">
        <v>0</v>
      </c>
      <c r="AD873" s="294">
        <v>0</v>
      </c>
      <c r="AE873" s="294">
        <v>0</v>
      </c>
      <c r="AF873" s="294">
        <v>0</v>
      </c>
      <c r="AG873" s="294">
        <v>0</v>
      </c>
      <c r="AH873" s="294">
        <v>0</v>
      </c>
      <c r="AI873" s="294">
        <v>0</v>
      </c>
    </row>
    <row r="874" spans="1:35" ht="66">
      <c r="A874" s="290"/>
      <c r="B874" s="299">
        <v>672.80000000000007</v>
      </c>
      <c r="C874" s="1349" t="s">
        <v>833</v>
      </c>
      <c r="D874" s="303"/>
      <c r="E874" s="293">
        <v>0</v>
      </c>
      <c r="F874" s="292" t="s">
        <v>26</v>
      </c>
      <c r="G874" s="294" t="s">
        <v>12</v>
      </c>
      <c r="H874" s="295" t="s">
        <v>13</v>
      </c>
      <c r="I874" s="294" t="s">
        <v>14</v>
      </c>
      <c r="J874" s="294">
        <v>727</v>
      </c>
      <c r="K874" s="1540">
        <v>0</v>
      </c>
      <c r="L874" s="294">
        <v>0</v>
      </c>
      <c r="M874" s="294">
        <v>0</v>
      </c>
      <c r="N874" s="294">
        <v>0</v>
      </c>
      <c r="O874" s="294">
        <v>0</v>
      </c>
      <c r="P874" s="294">
        <v>0</v>
      </c>
      <c r="Q874" s="294">
        <v>0</v>
      </c>
      <c r="R874" s="294">
        <v>0</v>
      </c>
      <c r="S874" s="294">
        <v>0</v>
      </c>
      <c r="T874" s="294">
        <v>0</v>
      </c>
      <c r="U874" s="294">
        <v>0</v>
      </c>
      <c r="V874" s="294">
        <v>0</v>
      </c>
      <c r="W874" s="294">
        <v>0</v>
      </c>
      <c r="X874" s="294">
        <v>0</v>
      </c>
      <c r="Y874" s="294">
        <v>0</v>
      </c>
      <c r="Z874" s="294">
        <v>0</v>
      </c>
      <c r="AA874" s="294">
        <v>0</v>
      </c>
      <c r="AB874" s="294">
        <v>0</v>
      </c>
      <c r="AC874" s="294">
        <v>0</v>
      </c>
      <c r="AD874" s="294">
        <v>0</v>
      </c>
      <c r="AE874" s="294">
        <v>0</v>
      </c>
      <c r="AF874" s="294">
        <v>0</v>
      </c>
      <c r="AG874" s="294">
        <v>0</v>
      </c>
      <c r="AH874" s="294">
        <v>0</v>
      </c>
      <c r="AI874" s="294">
        <v>0</v>
      </c>
    </row>
    <row r="875" spans="1:35" ht="66">
      <c r="A875" s="290"/>
      <c r="B875" s="299">
        <v>142.565</v>
      </c>
      <c r="C875" s="1344" t="s">
        <v>834</v>
      </c>
      <c r="D875" s="303"/>
      <c r="E875" s="293">
        <v>2</v>
      </c>
      <c r="F875" s="292" t="s">
        <v>11</v>
      </c>
      <c r="G875" s="294" t="s">
        <v>12</v>
      </c>
      <c r="H875" s="295" t="s">
        <v>13</v>
      </c>
      <c r="I875" s="294" t="s">
        <v>14</v>
      </c>
      <c r="J875" s="294">
        <v>154</v>
      </c>
      <c r="K875" s="1540">
        <v>308</v>
      </c>
      <c r="L875" s="294">
        <v>0</v>
      </c>
      <c r="M875" s="294">
        <v>0</v>
      </c>
      <c r="N875" s="294">
        <v>0</v>
      </c>
      <c r="O875" s="294">
        <v>0</v>
      </c>
      <c r="P875" s="294">
        <v>2</v>
      </c>
      <c r="Q875" s="294">
        <v>308</v>
      </c>
      <c r="R875" s="294">
        <v>0</v>
      </c>
      <c r="S875" s="294">
        <v>0</v>
      </c>
      <c r="T875" s="294">
        <v>0</v>
      </c>
      <c r="U875" s="294">
        <v>0</v>
      </c>
      <c r="V875" s="294">
        <v>0</v>
      </c>
      <c r="W875" s="294">
        <v>0</v>
      </c>
      <c r="X875" s="294">
        <v>0</v>
      </c>
      <c r="Y875" s="294">
        <v>0</v>
      </c>
      <c r="Z875" s="294">
        <v>0</v>
      </c>
      <c r="AA875" s="294">
        <v>0</v>
      </c>
      <c r="AB875" s="294">
        <v>0</v>
      </c>
      <c r="AC875" s="294">
        <v>0</v>
      </c>
      <c r="AD875" s="294">
        <v>0</v>
      </c>
      <c r="AE875" s="294">
        <v>0</v>
      </c>
      <c r="AF875" s="294">
        <v>0</v>
      </c>
      <c r="AG875" s="294">
        <v>0</v>
      </c>
      <c r="AH875" s="294">
        <v>0</v>
      </c>
      <c r="AI875" s="294">
        <v>0</v>
      </c>
    </row>
    <row r="876" spans="1:35" ht="66">
      <c r="A876" s="290"/>
      <c r="B876" s="299">
        <v>142.56399999999999</v>
      </c>
      <c r="C876" s="298" t="s">
        <v>837</v>
      </c>
      <c r="D876" s="303"/>
      <c r="E876" s="293">
        <v>0</v>
      </c>
      <c r="F876" s="292" t="s">
        <v>11</v>
      </c>
      <c r="G876" s="294" t="s">
        <v>12</v>
      </c>
      <c r="H876" s="295" t="s">
        <v>13</v>
      </c>
      <c r="I876" s="294" t="s">
        <v>14</v>
      </c>
      <c r="J876" s="294">
        <v>154</v>
      </c>
      <c r="K876" s="1540">
        <v>0</v>
      </c>
      <c r="L876" s="294">
        <v>0</v>
      </c>
      <c r="M876" s="294">
        <v>0</v>
      </c>
      <c r="N876" s="294">
        <v>0</v>
      </c>
      <c r="O876" s="294">
        <v>0</v>
      </c>
      <c r="P876" s="294">
        <v>0</v>
      </c>
      <c r="Q876" s="294">
        <v>0</v>
      </c>
      <c r="R876" s="294">
        <v>0</v>
      </c>
      <c r="S876" s="294">
        <v>0</v>
      </c>
      <c r="T876" s="294">
        <v>0</v>
      </c>
      <c r="U876" s="294">
        <v>0</v>
      </c>
      <c r="V876" s="294">
        <v>0</v>
      </c>
      <c r="W876" s="294">
        <v>0</v>
      </c>
      <c r="X876" s="294">
        <v>0</v>
      </c>
      <c r="Y876" s="294">
        <v>0</v>
      </c>
      <c r="Z876" s="294">
        <v>0</v>
      </c>
      <c r="AA876" s="294">
        <v>0</v>
      </c>
      <c r="AB876" s="294">
        <v>0</v>
      </c>
      <c r="AC876" s="294">
        <v>0</v>
      </c>
      <c r="AD876" s="294">
        <v>0</v>
      </c>
      <c r="AE876" s="294">
        <v>0</v>
      </c>
      <c r="AF876" s="294">
        <v>0</v>
      </c>
      <c r="AG876" s="294">
        <v>0</v>
      </c>
      <c r="AH876" s="294">
        <v>0</v>
      </c>
      <c r="AI876" s="294">
        <v>0</v>
      </c>
    </row>
    <row r="877" spans="1:35" ht="66">
      <c r="A877" s="290"/>
      <c r="B877" s="299">
        <v>580</v>
      </c>
      <c r="C877" s="298" t="s">
        <v>838</v>
      </c>
      <c r="D877" s="303"/>
      <c r="E877" s="293">
        <v>0</v>
      </c>
      <c r="F877" s="292" t="s">
        <v>26</v>
      </c>
      <c r="G877" s="294" t="s">
        <v>12</v>
      </c>
      <c r="H877" s="295" t="s">
        <v>13</v>
      </c>
      <c r="I877" s="294" t="s">
        <v>14</v>
      </c>
      <c r="J877" s="294">
        <v>626</v>
      </c>
      <c r="K877" s="1540">
        <v>0</v>
      </c>
      <c r="L877" s="294">
        <v>0</v>
      </c>
      <c r="M877" s="294">
        <v>0</v>
      </c>
      <c r="N877" s="294">
        <v>0</v>
      </c>
      <c r="O877" s="294">
        <v>0</v>
      </c>
      <c r="P877" s="294">
        <v>0</v>
      </c>
      <c r="Q877" s="294">
        <v>0</v>
      </c>
      <c r="R877" s="294">
        <v>0</v>
      </c>
      <c r="S877" s="294">
        <v>0</v>
      </c>
      <c r="T877" s="294">
        <v>0</v>
      </c>
      <c r="U877" s="294">
        <v>0</v>
      </c>
      <c r="V877" s="294">
        <v>0</v>
      </c>
      <c r="W877" s="294">
        <v>0</v>
      </c>
      <c r="X877" s="294">
        <v>0</v>
      </c>
      <c r="Y877" s="294">
        <v>0</v>
      </c>
      <c r="Z877" s="294">
        <v>0</v>
      </c>
      <c r="AA877" s="294">
        <v>0</v>
      </c>
      <c r="AB877" s="294">
        <v>0</v>
      </c>
      <c r="AC877" s="294">
        <v>0</v>
      </c>
      <c r="AD877" s="294">
        <v>0</v>
      </c>
      <c r="AE877" s="294">
        <v>0</v>
      </c>
      <c r="AF877" s="294">
        <v>0</v>
      </c>
      <c r="AG877" s="294">
        <v>0</v>
      </c>
      <c r="AH877" s="294">
        <v>0</v>
      </c>
      <c r="AI877" s="294">
        <v>0</v>
      </c>
    </row>
    <row r="878" spans="1:35" ht="66">
      <c r="A878" s="290"/>
      <c r="B878" s="299">
        <v>300</v>
      </c>
      <c r="C878" s="1344" t="s">
        <v>839</v>
      </c>
      <c r="D878" s="303"/>
      <c r="E878" s="293">
        <v>0</v>
      </c>
      <c r="F878" s="292" t="s">
        <v>26</v>
      </c>
      <c r="G878" s="294" t="s">
        <v>12</v>
      </c>
      <c r="H878" s="295" t="s">
        <v>13</v>
      </c>
      <c r="I878" s="294" t="s">
        <v>14</v>
      </c>
      <c r="J878" s="294">
        <v>324</v>
      </c>
      <c r="K878" s="1540">
        <v>0</v>
      </c>
      <c r="L878" s="294">
        <v>0</v>
      </c>
      <c r="M878" s="294">
        <v>0</v>
      </c>
      <c r="N878" s="294">
        <v>0</v>
      </c>
      <c r="O878" s="294">
        <v>0</v>
      </c>
      <c r="P878" s="294">
        <v>0</v>
      </c>
      <c r="Q878" s="294">
        <v>0</v>
      </c>
      <c r="R878" s="294">
        <v>0</v>
      </c>
      <c r="S878" s="294">
        <v>0</v>
      </c>
      <c r="T878" s="294">
        <v>0</v>
      </c>
      <c r="U878" s="294">
        <v>0</v>
      </c>
      <c r="V878" s="294">
        <v>0</v>
      </c>
      <c r="W878" s="294">
        <v>0</v>
      </c>
      <c r="X878" s="294">
        <v>0</v>
      </c>
      <c r="Y878" s="294">
        <v>0</v>
      </c>
      <c r="Z878" s="294">
        <v>0</v>
      </c>
      <c r="AA878" s="294">
        <v>0</v>
      </c>
      <c r="AB878" s="294">
        <v>0</v>
      </c>
      <c r="AC878" s="294">
        <v>0</v>
      </c>
      <c r="AD878" s="294">
        <v>0</v>
      </c>
      <c r="AE878" s="294">
        <v>0</v>
      </c>
      <c r="AF878" s="294">
        <v>0</v>
      </c>
      <c r="AG878" s="294">
        <v>0</v>
      </c>
      <c r="AH878" s="294">
        <v>0</v>
      </c>
      <c r="AI878" s="294">
        <v>0</v>
      </c>
    </row>
    <row r="879" spans="1:35" ht="66">
      <c r="A879" s="290"/>
      <c r="B879" s="299">
        <v>2969.99</v>
      </c>
      <c r="C879" s="1344" t="s">
        <v>840</v>
      </c>
      <c r="D879" s="303"/>
      <c r="E879" s="293">
        <v>0</v>
      </c>
      <c r="F879" s="292" t="s">
        <v>11</v>
      </c>
      <c r="G879" s="294" t="s">
        <v>12</v>
      </c>
      <c r="H879" s="295" t="s">
        <v>13</v>
      </c>
      <c r="I879" s="294" t="s">
        <v>14</v>
      </c>
      <c r="J879" s="294">
        <v>3208</v>
      </c>
      <c r="K879" s="1540">
        <v>0</v>
      </c>
      <c r="L879" s="294">
        <v>0</v>
      </c>
      <c r="M879" s="294">
        <v>0</v>
      </c>
      <c r="N879" s="294">
        <v>0</v>
      </c>
      <c r="O879" s="294">
        <v>0</v>
      </c>
      <c r="P879" s="294">
        <v>0</v>
      </c>
      <c r="Q879" s="294">
        <v>0</v>
      </c>
      <c r="R879" s="294">
        <v>0</v>
      </c>
      <c r="S879" s="294">
        <v>0</v>
      </c>
      <c r="T879" s="294">
        <v>0</v>
      </c>
      <c r="U879" s="294">
        <v>0</v>
      </c>
      <c r="V879" s="294">
        <v>0</v>
      </c>
      <c r="W879" s="294">
        <v>0</v>
      </c>
      <c r="X879" s="294">
        <v>0</v>
      </c>
      <c r="Y879" s="294">
        <v>0</v>
      </c>
      <c r="Z879" s="294">
        <v>0</v>
      </c>
      <c r="AA879" s="294">
        <v>0</v>
      </c>
      <c r="AB879" s="294">
        <v>0</v>
      </c>
      <c r="AC879" s="294">
        <v>0</v>
      </c>
      <c r="AD879" s="294">
        <v>0</v>
      </c>
      <c r="AE879" s="294">
        <v>0</v>
      </c>
      <c r="AF879" s="294">
        <v>0</v>
      </c>
      <c r="AG879" s="294">
        <v>0</v>
      </c>
      <c r="AH879" s="294">
        <v>0</v>
      </c>
      <c r="AI879" s="294">
        <v>0</v>
      </c>
    </row>
    <row r="880" spans="1:35" ht="66">
      <c r="A880" s="290"/>
      <c r="B880" s="299">
        <v>612.48</v>
      </c>
      <c r="C880" s="298" t="s">
        <v>841</v>
      </c>
      <c r="D880" s="303"/>
      <c r="E880" s="293">
        <v>0</v>
      </c>
      <c r="F880" s="292" t="s">
        <v>11</v>
      </c>
      <c r="G880" s="294" t="s">
        <v>12</v>
      </c>
      <c r="H880" s="295" t="s">
        <v>13</v>
      </c>
      <c r="I880" s="294" t="s">
        <v>14</v>
      </c>
      <c r="J880" s="294">
        <v>662</v>
      </c>
      <c r="K880" s="1540">
        <v>0</v>
      </c>
      <c r="L880" s="294">
        <v>0</v>
      </c>
      <c r="M880" s="294">
        <v>0</v>
      </c>
      <c r="N880" s="294">
        <v>0</v>
      </c>
      <c r="O880" s="294">
        <v>0</v>
      </c>
      <c r="P880" s="294">
        <v>0</v>
      </c>
      <c r="Q880" s="294">
        <v>0</v>
      </c>
      <c r="R880" s="294">
        <v>0</v>
      </c>
      <c r="S880" s="294">
        <v>0</v>
      </c>
      <c r="T880" s="294">
        <v>0</v>
      </c>
      <c r="U880" s="294">
        <v>0</v>
      </c>
      <c r="V880" s="294">
        <v>0</v>
      </c>
      <c r="W880" s="294">
        <v>0</v>
      </c>
      <c r="X880" s="294">
        <v>0</v>
      </c>
      <c r="Y880" s="294">
        <v>0</v>
      </c>
      <c r="Z880" s="294">
        <v>0</v>
      </c>
      <c r="AA880" s="294">
        <v>0</v>
      </c>
      <c r="AB880" s="294">
        <v>0</v>
      </c>
      <c r="AC880" s="294">
        <v>0</v>
      </c>
      <c r="AD880" s="294">
        <v>0</v>
      </c>
      <c r="AE880" s="294">
        <v>0</v>
      </c>
      <c r="AF880" s="294">
        <v>0</v>
      </c>
      <c r="AG880" s="294">
        <v>0</v>
      </c>
      <c r="AH880" s="294">
        <v>0</v>
      </c>
      <c r="AI880" s="294">
        <v>0</v>
      </c>
    </row>
    <row r="881" spans="1:35" ht="66">
      <c r="A881" s="290"/>
      <c r="B881" s="299">
        <v>63</v>
      </c>
      <c r="C881" s="298" t="s">
        <v>842</v>
      </c>
      <c r="D881" s="303"/>
      <c r="E881" s="293">
        <v>0</v>
      </c>
      <c r="F881" s="292" t="s">
        <v>11</v>
      </c>
      <c r="G881" s="294" t="s">
        <v>12</v>
      </c>
      <c r="H881" s="295" t="s">
        <v>13</v>
      </c>
      <c r="I881" s="294" t="s">
        <v>14</v>
      </c>
      <c r="J881" s="294">
        <v>69</v>
      </c>
      <c r="K881" s="1540">
        <v>0</v>
      </c>
      <c r="L881" s="294">
        <v>0</v>
      </c>
      <c r="M881" s="294">
        <v>0</v>
      </c>
      <c r="N881" s="294">
        <v>0</v>
      </c>
      <c r="O881" s="294">
        <v>0</v>
      </c>
      <c r="P881" s="294">
        <v>0</v>
      </c>
      <c r="Q881" s="294">
        <v>0</v>
      </c>
      <c r="R881" s="294">
        <v>0</v>
      </c>
      <c r="S881" s="294">
        <v>0</v>
      </c>
      <c r="T881" s="294">
        <v>0</v>
      </c>
      <c r="U881" s="294">
        <v>0</v>
      </c>
      <c r="V881" s="294">
        <v>0</v>
      </c>
      <c r="W881" s="294">
        <v>0</v>
      </c>
      <c r="X881" s="294">
        <v>0</v>
      </c>
      <c r="Y881" s="294">
        <v>0</v>
      </c>
      <c r="Z881" s="294">
        <v>0</v>
      </c>
      <c r="AA881" s="294">
        <v>0</v>
      </c>
      <c r="AB881" s="294">
        <v>0</v>
      </c>
      <c r="AC881" s="294">
        <v>0</v>
      </c>
      <c r="AD881" s="294">
        <v>0</v>
      </c>
      <c r="AE881" s="294">
        <v>0</v>
      </c>
      <c r="AF881" s="294">
        <v>0</v>
      </c>
      <c r="AG881" s="294">
        <v>0</v>
      </c>
      <c r="AH881" s="294">
        <v>0</v>
      </c>
      <c r="AI881" s="294">
        <v>0</v>
      </c>
    </row>
    <row r="882" spans="1:35" ht="66">
      <c r="A882" s="290"/>
      <c r="B882" s="299">
        <v>38.024799999999999</v>
      </c>
      <c r="C882" s="298" t="s">
        <v>843</v>
      </c>
      <c r="D882" s="303"/>
      <c r="E882" s="293">
        <v>0</v>
      </c>
      <c r="F882" s="292" t="s">
        <v>11</v>
      </c>
      <c r="G882" s="294" t="s">
        <v>12</v>
      </c>
      <c r="H882" s="295" t="s">
        <v>13</v>
      </c>
      <c r="I882" s="294" t="s">
        <v>14</v>
      </c>
      <c r="J882" s="294">
        <v>41</v>
      </c>
      <c r="K882" s="1540">
        <v>0</v>
      </c>
      <c r="L882" s="294">
        <v>0</v>
      </c>
      <c r="M882" s="294">
        <v>0</v>
      </c>
      <c r="N882" s="294">
        <v>0</v>
      </c>
      <c r="O882" s="294">
        <v>0</v>
      </c>
      <c r="P882" s="294">
        <v>0</v>
      </c>
      <c r="Q882" s="294">
        <v>0</v>
      </c>
      <c r="R882" s="294">
        <v>0</v>
      </c>
      <c r="S882" s="294">
        <v>0</v>
      </c>
      <c r="T882" s="294">
        <v>0</v>
      </c>
      <c r="U882" s="294">
        <v>0</v>
      </c>
      <c r="V882" s="294">
        <v>0</v>
      </c>
      <c r="W882" s="294">
        <v>0</v>
      </c>
      <c r="X882" s="294">
        <v>0</v>
      </c>
      <c r="Y882" s="294">
        <v>0</v>
      </c>
      <c r="Z882" s="294">
        <v>0</v>
      </c>
      <c r="AA882" s="294">
        <v>0</v>
      </c>
      <c r="AB882" s="294">
        <v>0</v>
      </c>
      <c r="AC882" s="294">
        <v>0</v>
      </c>
      <c r="AD882" s="294">
        <v>0</v>
      </c>
      <c r="AE882" s="294">
        <v>0</v>
      </c>
      <c r="AF882" s="294">
        <v>0</v>
      </c>
      <c r="AG882" s="294">
        <v>0</v>
      </c>
      <c r="AH882" s="294">
        <v>0</v>
      </c>
      <c r="AI882" s="294">
        <v>0</v>
      </c>
    </row>
    <row r="883" spans="1:35" ht="66">
      <c r="A883" s="290"/>
      <c r="B883" s="299">
        <v>36.818400000000004</v>
      </c>
      <c r="C883" s="298" t="s">
        <v>844</v>
      </c>
      <c r="D883" s="303"/>
      <c r="E883" s="293">
        <v>0</v>
      </c>
      <c r="F883" s="292" t="s">
        <v>11</v>
      </c>
      <c r="G883" s="294" t="s">
        <v>12</v>
      </c>
      <c r="H883" s="295" t="s">
        <v>13</v>
      </c>
      <c r="I883" s="294" t="s">
        <v>14</v>
      </c>
      <c r="J883" s="294">
        <v>40</v>
      </c>
      <c r="K883" s="1540">
        <v>0</v>
      </c>
      <c r="L883" s="294">
        <v>0</v>
      </c>
      <c r="M883" s="294">
        <v>0</v>
      </c>
      <c r="N883" s="294">
        <v>0</v>
      </c>
      <c r="O883" s="294">
        <v>0</v>
      </c>
      <c r="P883" s="294">
        <v>0</v>
      </c>
      <c r="Q883" s="294">
        <v>0</v>
      </c>
      <c r="R883" s="294">
        <v>0</v>
      </c>
      <c r="S883" s="294">
        <v>0</v>
      </c>
      <c r="T883" s="294">
        <v>0</v>
      </c>
      <c r="U883" s="294">
        <v>0</v>
      </c>
      <c r="V883" s="294">
        <v>0</v>
      </c>
      <c r="W883" s="294">
        <v>0</v>
      </c>
      <c r="X883" s="294">
        <v>0</v>
      </c>
      <c r="Y883" s="294">
        <v>0</v>
      </c>
      <c r="Z883" s="294">
        <v>0</v>
      </c>
      <c r="AA883" s="294">
        <v>0</v>
      </c>
      <c r="AB883" s="294">
        <v>0</v>
      </c>
      <c r="AC883" s="294">
        <v>0</v>
      </c>
      <c r="AD883" s="294">
        <v>0</v>
      </c>
      <c r="AE883" s="294">
        <v>0</v>
      </c>
      <c r="AF883" s="294">
        <v>0</v>
      </c>
      <c r="AG883" s="294">
        <v>0</v>
      </c>
      <c r="AH883" s="294">
        <v>0</v>
      </c>
      <c r="AI883" s="294">
        <v>0</v>
      </c>
    </row>
    <row r="884" spans="1:35" ht="66">
      <c r="A884" s="290"/>
      <c r="B884" s="299">
        <v>38.024749999999997</v>
      </c>
      <c r="C884" s="1344" t="s">
        <v>845</v>
      </c>
      <c r="D884" s="303"/>
      <c r="E884" s="293">
        <v>0</v>
      </c>
      <c r="F884" s="292" t="s">
        <v>11</v>
      </c>
      <c r="G884" s="294" t="s">
        <v>12</v>
      </c>
      <c r="H884" s="295" t="s">
        <v>13</v>
      </c>
      <c r="I884" s="294" t="s">
        <v>14</v>
      </c>
      <c r="J884" s="294">
        <v>42</v>
      </c>
      <c r="K884" s="1540">
        <v>0</v>
      </c>
      <c r="L884" s="294">
        <v>0</v>
      </c>
      <c r="M884" s="294">
        <v>0</v>
      </c>
      <c r="N884" s="294">
        <v>0</v>
      </c>
      <c r="O884" s="294">
        <v>0</v>
      </c>
      <c r="P884" s="294">
        <v>0</v>
      </c>
      <c r="Q884" s="294">
        <v>0</v>
      </c>
      <c r="R884" s="294">
        <v>0</v>
      </c>
      <c r="S884" s="294">
        <v>0</v>
      </c>
      <c r="T884" s="294">
        <v>0</v>
      </c>
      <c r="U884" s="294">
        <v>0</v>
      </c>
      <c r="V884" s="294">
        <v>0</v>
      </c>
      <c r="W884" s="294">
        <v>0</v>
      </c>
      <c r="X884" s="294">
        <v>0</v>
      </c>
      <c r="Y884" s="294">
        <v>0</v>
      </c>
      <c r="Z884" s="294">
        <v>0</v>
      </c>
      <c r="AA884" s="294">
        <v>0</v>
      </c>
      <c r="AB884" s="294">
        <v>0</v>
      </c>
      <c r="AC884" s="294">
        <v>0</v>
      </c>
      <c r="AD884" s="294">
        <v>0</v>
      </c>
      <c r="AE884" s="294">
        <v>0</v>
      </c>
      <c r="AF884" s="294">
        <v>0</v>
      </c>
      <c r="AG884" s="294">
        <v>0</v>
      </c>
      <c r="AH884" s="294">
        <v>0</v>
      </c>
      <c r="AI884" s="294">
        <v>0</v>
      </c>
    </row>
    <row r="885" spans="1:35" ht="66">
      <c r="A885" s="290"/>
      <c r="B885" s="299">
        <v>35.920999999999999</v>
      </c>
      <c r="C885" s="1403" t="s">
        <v>846</v>
      </c>
      <c r="D885" s="303"/>
      <c r="E885" s="293">
        <v>0</v>
      </c>
      <c r="F885" s="292" t="s">
        <v>22</v>
      </c>
      <c r="G885" s="294" t="s">
        <v>12</v>
      </c>
      <c r="H885" s="295" t="s">
        <v>13</v>
      </c>
      <c r="I885" s="294" t="s">
        <v>14</v>
      </c>
      <c r="J885" s="294">
        <v>39</v>
      </c>
      <c r="K885" s="1540">
        <v>0</v>
      </c>
      <c r="L885" s="294">
        <v>0</v>
      </c>
      <c r="M885" s="294">
        <v>0</v>
      </c>
      <c r="N885" s="294">
        <v>0</v>
      </c>
      <c r="O885" s="294">
        <v>0</v>
      </c>
      <c r="P885" s="294">
        <v>0</v>
      </c>
      <c r="Q885" s="294">
        <v>0</v>
      </c>
      <c r="R885" s="294">
        <v>0</v>
      </c>
      <c r="S885" s="294">
        <v>0</v>
      </c>
      <c r="T885" s="294">
        <v>0</v>
      </c>
      <c r="U885" s="294">
        <v>0</v>
      </c>
      <c r="V885" s="294">
        <v>0</v>
      </c>
      <c r="W885" s="294">
        <v>0</v>
      </c>
      <c r="X885" s="294">
        <v>0</v>
      </c>
      <c r="Y885" s="294">
        <v>0</v>
      </c>
      <c r="Z885" s="294">
        <v>0</v>
      </c>
      <c r="AA885" s="294">
        <v>0</v>
      </c>
      <c r="AB885" s="294">
        <v>0</v>
      </c>
      <c r="AC885" s="294">
        <v>0</v>
      </c>
      <c r="AD885" s="294">
        <v>0</v>
      </c>
      <c r="AE885" s="294">
        <v>0</v>
      </c>
      <c r="AF885" s="294">
        <v>0</v>
      </c>
      <c r="AG885" s="294">
        <v>0</v>
      </c>
      <c r="AH885" s="294">
        <v>0</v>
      </c>
      <c r="AI885" s="294">
        <v>0</v>
      </c>
    </row>
    <row r="886" spans="1:35" ht="66">
      <c r="A886" s="290"/>
      <c r="B886" s="299">
        <v>32.076000000000001</v>
      </c>
      <c r="C886" s="1403" t="s">
        <v>847</v>
      </c>
      <c r="D886" s="303"/>
      <c r="E886" s="293">
        <v>0</v>
      </c>
      <c r="F886" s="292" t="s">
        <v>22</v>
      </c>
      <c r="G886" s="294" t="s">
        <v>12</v>
      </c>
      <c r="H886" s="295" t="s">
        <v>13</v>
      </c>
      <c r="I886" s="294" t="s">
        <v>14</v>
      </c>
      <c r="J886" s="294">
        <v>35</v>
      </c>
      <c r="K886" s="1540">
        <v>0</v>
      </c>
      <c r="L886" s="294">
        <v>0</v>
      </c>
      <c r="M886" s="294">
        <v>0</v>
      </c>
      <c r="N886" s="294">
        <v>0</v>
      </c>
      <c r="O886" s="294">
        <v>0</v>
      </c>
      <c r="P886" s="294">
        <v>0</v>
      </c>
      <c r="Q886" s="294">
        <v>0</v>
      </c>
      <c r="R886" s="294">
        <v>0</v>
      </c>
      <c r="S886" s="294">
        <v>0</v>
      </c>
      <c r="T886" s="294">
        <v>0</v>
      </c>
      <c r="U886" s="294">
        <v>0</v>
      </c>
      <c r="V886" s="294">
        <v>0</v>
      </c>
      <c r="W886" s="294">
        <v>0</v>
      </c>
      <c r="X886" s="294">
        <v>0</v>
      </c>
      <c r="Y886" s="294">
        <v>0</v>
      </c>
      <c r="Z886" s="294">
        <v>0</v>
      </c>
      <c r="AA886" s="294">
        <v>0</v>
      </c>
      <c r="AB886" s="294">
        <v>0</v>
      </c>
      <c r="AC886" s="294">
        <v>0</v>
      </c>
      <c r="AD886" s="294">
        <v>0</v>
      </c>
      <c r="AE886" s="294">
        <v>0</v>
      </c>
      <c r="AF886" s="294">
        <v>0</v>
      </c>
      <c r="AG886" s="294">
        <v>0</v>
      </c>
      <c r="AH886" s="294">
        <v>0</v>
      </c>
      <c r="AI886" s="294">
        <v>0</v>
      </c>
    </row>
    <row r="887" spans="1:35" ht="66">
      <c r="A887" s="290"/>
      <c r="B887" s="299">
        <v>112.87</v>
      </c>
      <c r="C887" s="298" t="s">
        <v>848</v>
      </c>
      <c r="D887" s="303"/>
      <c r="E887" s="293">
        <v>0</v>
      </c>
      <c r="F887" s="292" t="s">
        <v>11</v>
      </c>
      <c r="G887" s="294" t="s">
        <v>12</v>
      </c>
      <c r="H887" s="295" t="s">
        <v>13</v>
      </c>
      <c r="I887" s="294" t="s">
        <v>14</v>
      </c>
      <c r="J887" s="294">
        <v>122</v>
      </c>
      <c r="K887" s="1540">
        <v>0</v>
      </c>
      <c r="L887" s="294">
        <v>0</v>
      </c>
      <c r="M887" s="294">
        <v>0</v>
      </c>
      <c r="N887" s="294">
        <v>0</v>
      </c>
      <c r="O887" s="294">
        <v>0</v>
      </c>
      <c r="P887" s="294">
        <v>0</v>
      </c>
      <c r="Q887" s="294">
        <v>0</v>
      </c>
      <c r="R887" s="294">
        <v>0</v>
      </c>
      <c r="S887" s="294">
        <v>0</v>
      </c>
      <c r="T887" s="294">
        <v>0</v>
      </c>
      <c r="U887" s="294">
        <v>0</v>
      </c>
      <c r="V887" s="294">
        <v>0</v>
      </c>
      <c r="W887" s="294">
        <v>0</v>
      </c>
      <c r="X887" s="294">
        <v>0</v>
      </c>
      <c r="Y887" s="294">
        <v>0</v>
      </c>
      <c r="Z887" s="294">
        <v>0</v>
      </c>
      <c r="AA887" s="294">
        <v>0</v>
      </c>
      <c r="AB887" s="294">
        <v>0</v>
      </c>
      <c r="AC887" s="294">
        <v>0</v>
      </c>
      <c r="AD887" s="294">
        <v>0</v>
      </c>
      <c r="AE887" s="294">
        <v>0</v>
      </c>
      <c r="AF887" s="294">
        <v>0</v>
      </c>
      <c r="AG887" s="294">
        <v>0</v>
      </c>
      <c r="AH887" s="294">
        <v>0</v>
      </c>
      <c r="AI887" s="294">
        <v>0</v>
      </c>
    </row>
    <row r="888" spans="1:35" ht="66">
      <c r="A888" s="290"/>
      <c r="B888" s="299">
        <v>112.86801526717556</v>
      </c>
      <c r="C888" s="298" t="s">
        <v>849</v>
      </c>
      <c r="D888" s="303"/>
      <c r="E888" s="293">
        <v>6</v>
      </c>
      <c r="F888" s="292" t="s">
        <v>11</v>
      </c>
      <c r="G888" s="294" t="s">
        <v>12</v>
      </c>
      <c r="H888" s="295" t="s">
        <v>13</v>
      </c>
      <c r="I888" s="294" t="s">
        <v>14</v>
      </c>
      <c r="J888" s="294">
        <v>122</v>
      </c>
      <c r="K888" s="1540">
        <v>732</v>
      </c>
      <c r="L888" s="294">
        <v>0</v>
      </c>
      <c r="M888" s="294">
        <v>0</v>
      </c>
      <c r="N888" s="294">
        <v>0</v>
      </c>
      <c r="O888" s="294">
        <v>0</v>
      </c>
      <c r="P888" s="294">
        <v>6</v>
      </c>
      <c r="Q888" s="294">
        <v>732</v>
      </c>
      <c r="R888" s="294">
        <v>0</v>
      </c>
      <c r="S888" s="294">
        <v>0</v>
      </c>
      <c r="T888" s="294">
        <v>0</v>
      </c>
      <c r="U888" s="294">
        <v>0</v>
      </c>
      <c r="V888" s="294">
        <v>0</v>
      </c>
      <c r="W888" s="294">
        <v>0</v>
      </c>
      <c r="X888" s="294">
        <v>0</v>
      </c>
      <c r="Y888" s="294">
        <v>0</v>
      </c>
      <c r="Z888" s="294">
        <v>0</v>
      </c>
      <c r="AA888" s="294">
        <v>0</v>
      </c>
      <c r="AB888" s="294">
        <v>0</v>
      </c>
      <c r="AC888" s="294">
        <v>0</v>
      </c>
      <c r="AD888" s="294">
        <v>0</v>
      </c>
      <c r="AE888" s="294">
        <v>0</v>
      </c>
      <c r="AF888" s="294">
        <v>0</v>
      </c>
      <c r="AG888" s="294">
        <v>0</v>
      </c>
      <c r="AH888" s="294">
        <v>0</v>
      </c>
      <c r="AI888" s="294">
        <v>0</v>
      </c>
    </row>
    <row r="889" spans="1:35" ht="66">
      <c r="A889" s="290"/>
      <c r="B889" s="299">
        <v>17.16</v>
      </c>
      <c r="C889" s="1403" t="s">
        <v>850</v>
      </c>
      <c r="D889" s="303"/>
      <c r="E889" s="293">
        <v>0</v>
      </c>
      <c r="F889" s="292" t="s">
        <v>22</v>
      </c>
      <c r="G889" s="294" t="s">
        <v>12</v>
      </c>
      <c r="H889" s="295" t="s">
        <v>13</v>
      </c>
      <c r="I889" s="294" t="s">
        <v>14</v>
      </c>
      <c r="J889" s="294">
        <v>19</v>
      </c>
      <c r="K889" s="1540">
        <v>0</v>
      </c>
      <c r="L889" s="294">
        <v>0</v>
      </c>
      <c r="M889" s="294">
        <v>0</v>
      </c>
      <c r="N889" s="294">
        <v>0</v>
      </c>
      <c r="O889" s="294">
        <v>0</v>
      </c>
      <c r="P889" s="294">
        <v>0</v>
      </c>
      <c r="Q889" s="294">
        <v>0</v>
      </c>
      <c r="R889" s="294">
        <v>0</v>
      </c>
      <c r="S889" s="294">
        <v>0</v>
      </c>
      <c r="T889" s="294">
        <v>0</v>
      </c>
      <c r="U889" s="294">
        <v>0</v>
      </c>
      <c r="V889" s="294">
        <v>0</v>
      </c>
      <c r="W889" s="294">
        <v>0</v>
      </c>
      <c r="X889" s="294">
        <v>0</v>
      </c>
      <c r="Y889" s="294">
        <v>0</v>
      </c>
      <c r="Z889" s="294">
        <v>0</v>
      </c>
      <c r="AA889" s="294">
        <v>0</v>
      </c>
      <c r="AB889" s="294">
        <v>0</v>
      </c>
      <c r="AC889" s="294">
        <v>0</v>
      </c>
      <c r="AD889" s="294">
        <v>0</v>
      </c>
      <c r="AE889" s="294">
        <v>0</v>
      </c>
      <c r="AF889" s="294">
        <v>0</v>
      </c>
      <c r="AG889" s="294">
        <v>0</v>
      </c>
      <c r="AH889" s="294">
        <v>0</v>
      </c>
      <c r="AI889" s="294">
        <v>0</v>
      </c>
    </row>
    <row r="890" spans="1:35" ht="66">
      <c r="A890" s="290"/>
      <c r="B890" s="299">
        <v>81.673352272727271</v>
      </c>
      <c r="C890" s="298" t="s">
        <v>851</v>
      </c>
      <c r="D890" s="303"/>
      <c r="E890" s="293">
        <v>50</v>
      </c>
      <c r="F890" s="292" t="s">
        <v>11</v>
      </c>
      <c r="G890" s="294" t="s">
        <v>12</v>
      </c>
      <c r="H890" s="295" t="s">
        <v>13</v>
      </c>
      <c r="I890" s="294" t="s">
        <v>14</v>
      </c>
      <c r="J890" s="294">
        <v>89</v>
      </c>
      <c r="K890" s="1540">
        <v>4450</v>
      </c>
      <c r="L890" s="294">
        <v>0</v>
      </c>
      <c r="M890" s="294">
        <v>0</v>
      </c>
      <c r="N890" s="294">
        <v>0</v>
      </c>
      <c r="O890" s="294">
        <v>0</v>
      </c>
      <c r="P890" s="294">
        <v>50</v>
      </c>
      <c r="Q890" s="294">
        <v>4450</v>
      </c>
      <c r="R890" s="294">
        <v>0</v>
      </c>
      <c r="S890" s="294">
        <v>0</v>
      </c>
      <c r="T890" s="294">
        <v>0</v>
      </c>
      <c r="U890" s="294">
        <v>0</v>
      </c>
      <c r="V890" s="294">
        <v>0</v>
      </c>
      <c r="W890" s="294">
        <v>0</v>
      </c>
      <c r="X890" s="294">
        <v>0</v>
      </c>
      <c r="Y890" s="294">
        <v>0</v>
      </c>
      <c r="Z890" s="294">
        <v>0</v>
      </c>
      <c r="AA890" s="294">
        <v>0</v>
      </c>
      <c r="AB890" s="294">
        <v>0</v>
      </c>
      <c r="AC890" s="294">
        <v>0</v>
      </c>
      <c r="AD890" s="294">
        <v>0</v>
      </c>
      <c r="AE890" s="294">
        <v>0</v>
      </c>
      <c r="AF890" s="294">
        <v>0</v>
      </c>
      <c r="AG890" s="294">
        <v>0</v>
      </c>
      <c r="AH890" s="294">
        <v>0</v>
      </c>
      <c r="AI890" s="294">
        <v>0</v>
      </c>
    </row>
    <row r="891" spans="1:35" ht="66">
      <c r="A891" s="290"/>
      <c r="B891" s="299">
        <v>403.91250000000002</v>
      </c>
      <c r="C891" s="1381" t="s">
        <v>852</v>
      </c>
      <c r="D891" s="303"/>
      <c r="E891" s="293">
        <v>0</v>
      </c>
      <c r="F891" s="292" t="s">
        <v>11</v>
      </c>
      <c r="G891" s="294" t="s">
        <v>12</v>
      </c>
      <c r="H891" s="295" t="s">
        <v>13</v>
      </c>
      <c r="I891" s="294" t="s">
        <v>14</v>
      </c>
      <c r="J891" s="294">
        <v>437</v>
      </c>
      <c r="K891" s="1540">
        <v>0</v>
      </c>
      <c r="L891" s="294">
        <v>0</v>
      </c>
      <c r="M891" s="294">
        <v>0</v>
      </c>
      <c r="N891" s="294">
        <v>0</v>
      </c>
      <c r="O891" s="294">
        <v>0</v>
      </c>
      <c r="P891" s="294">
        <v>0</v>
      </c>
      <c r="Q891" s="294">
        <v>0</v>
      </c>
      <c r="R891" s="294">
        <v>0</v>
      </c>
      <c r="S891" s="294">
        <v>0</v>
      </c>
      <c r="T891" s="294">
        <v>0</v>
      </c>
      <c r="U891" s="294">
        <v>0</v>
      </c>
      <c r="V891" s="294">
        <v>0</v>
      </c>
      <c r="W891" s="294">
        <v>0</v>
      </c>
      <c r="X891" s="294">
        <v>0</v>
      </c>
      <c r="Y891" s="294">
        <v>0</v>
      </c>
      <c r="Z891" s="294">
        <v>0</v>
      </c>
      <c r="AA891" s="294">
        <v>0</v>
      </c>
      <c r="AB891" s="294">
        <v>0</v>
      </c>
      <c r="AC891" s="294">
        <v>0</v>
      </c>
      <c r="AD891" s="294">
        <v>0</v>
      </c>
      <c r="AE891" s="294">
        <v>0</v>
      </c>
      <c r="AF891" s="294">
        <v>0</v>
      </c>
      <c r="AG891" s="294">
        <v>0</v>
      </c>
      <c r="AH891" s="294">
        <v>0</v>
      </c>
      <c r="AI891" s="294">
        <v>0</v>
      </c>
    </row>
    <row r="892" spans="1:35" ht="66">
      <c r="A892" s="290"/>
      <c r="B892" s="299">
        <v>638</v>
      </c>
      <c r="C892" s="1391" t="s">
        <v>853</v>
      </c>
      <c r="D892" s="303"/>
      <c r="E892" s="293">
        <v>0</v>
      </c>
      <c r="F892" s="292" t="s">
        <v>100</v>
      </c>
      <c r="G892" s="294" t="s">
        <v>12</v>
      </c>
      <c r="H892" s="295" t="s">
        <v>13</v>
      </c>
      <c r="I892" s="294" t="s">
        <v>14</v>
      </c>
      <c r="J892" s="294">
        <v>690</v>
      </c>
      <c r="K892" s="1540">
        <v>0</v>
      </c>
      <c r="L892" s="294">
        <v>0</v>
      </c>
      <c r="M892" s="294">
        <v>0</v>
      </c>
      <c r="N892" s="294">
        <v>0</v>
      </c>
      <c r="O892" s="294">
        <v>0</v>
      </c>
      <c r="P892" s="294">
        <v>0</v>
      </c>
      <c r="Q892" s="294">
        <v>0</v>
      </c>
      <c r="R892" s="294">
        <v>0</v>
      </c>
      <c r="S892" s="294">
        <v>0</v>
      </c>
      <c r="T892" s="294">
        <v>0</v>
      </c>
      <c r="U892" s="294">
        <v>0</v>
      </c>
      <c r="V892" s="294">
        <v>0</v>
      </c>
      <c r="W892" s="294">
        <v>0</v>
      </c>
      <c r="X892" s="294">
        <v>0</v>
      </c>
      <c r="Y892" s="294">
        <v>0</v>
      </c>
      <c r="Z892" s="294">
        <v>0</v>
      </c>
      <c r="AA892" s="294">
        <v>0</v>
      </c>
      <c r="AB892" s="294">
        <v>0</v>
      </c>
      <c r="AC892" s="294">
        <v>0</v>
      </c>
      <c r="AD892" s="294">
        <v>0</v>
      </c>
      <c r="AE892" s="294">
        <v>0</v>
      </c>
      <c r="AF892" s="294">
        <v>0</v>
      </c>
      <c r="AG892" s="294">
        <v>0</v>
      </c>
      <c r="AH892" s="294">
        <v>0</v>
      </c>
      <c r="AI892" s="294">
        <v>0</v>
      </c>
    </row>
    <row r="893" spans="1:35" ht="66">
      <c r="A893" s="290"/>
      <c r="B893" s="299">
        <v>29.695999999999998</v>
      </c>
      <c r="C893" s="1385" t="s">
        <v>854</v>
      </c>
      <c r="D893" s="303"/>
      <c r="E893" s="293">
        <v>0</v>
      </c>
      <c r="F893" s="292" t="s">
        <v>11</v>
      </c>
      <c r="G893" s="294" t="s">
        <v>12</v>
      </c>
      <c r="H893" s="295" t="s">
        <v>13</v>
      </c>
      <c r="I893" s="294" t="s">
        <v>14</v>
      </c>
      <c r="J893" s="294">
        <v>33</v>
      </c>
      <c r="K893" s="1540">
        <v>0</v>
      </c>
      <c r="L893" s="294">
        <v>0</v>
      </c>
      <c r="M893" s="294">
        <v>0</v>
      </c>
      <c r="N893" s="294">
        <v>0</v>
      </c>
      <c r="O893" s="294">
        <v>0</v>
      </c>
      <c r="P893" s="294">
        <v>0</v>
      </c>
      <c r="Q893" s="294">
        <v>0</v>
      </c>
      <c r="R893" s="294">
        <v>0</v>
      </c>
      <c r="S893" s="294">
        <v>0</v>
      </c>
      <c r="T893" s="294">
        <v>0</v>
      </c>
      <c r="U893" s="294">
        <v>0</v>
      </c>
      <c r="V893" s="294">
        <v>0</v>
      </c>
      <c r="W893" s="294">
        <v>0</v>
      </c>
      <c r="X893" s="294">
        <v>0</v>
      </c>
      <c r="Y893" s="294">
        <v>0</v>
      </c>
      <c r="Z893" s="294">
        <v>0</v>
      </c>
      <c r="AA893" s="294">
        <v>0</v>
      </c>
      <c r="AB893" s="294">
        <v>0</v>
      </c>
      <c r="AC893" s="294">
        <v>0</v>
      </c>
      <c r="AD893" s="294">
        <v>0</v>
      </c>
      <c r="AE893" s="294">
        <v>0</v>
      </c>
      <c r="AF893" s="294">
        <v>0</v>
      </c>
      <c r="AG893" s="294">
        <v>0</v>
      </c>
      <c r="AH893" s="294">
        <v>0</v>
      </c>
      <c r="AI893" s="294">
        <v>0</v>
      </c>
    </row>
    <row r="894" spans="1:35" ht="66">
      <c r="A894" s="290"/>
      <c r="B894" s="299">
        <v>5.9391999999999996</v>
      </c>
      <c r="C894" s="1385" t="s">
        <v>855</v>
      </c>
      <c r="D894" s="303"/>
      <c r="E894" s="293">
        <v>0</v>
      </c>
      <c r="F894" s="292" t="s">
        <v>11</v>
      </c>
      <c r="G894" s="294" t="s">
        <v>12</v>
      </c>
      <c r="H894" s="295" t="s">
        <v>13</v>
      </c>
      <c r="I894" s="294" t="s">
        <v>14</v>
      </c>
      <c r="J894" s="294">
        <v>7</v>
      </c>
      <c r="K894" s="1540">
        <v>0</v>
      </c>
      <c r="L894" s="294">
        <v>0</v>
      </c>
      <c r="M894" s="294">
        <v>0</v>
      </c>
      <c r="N894" s="294">
        <v>0</v>
      </c>
      <c r="O894" s="294">
        <v>0</v>
      </c>
      <c r="P894" s="294">
        <v>0</v>
      </c>
      <c r="Q894" s="294">
        <v>0</v>
      </c>
      <c r="R894" s="294">
        <v>0</v>
      </c>
      <c r="S894" s="294">
        <v>0</v>
      </c>
      <c r="T894" s="294">
        <v>0</v>
      </c>
      <c r="U894" s="294">
        <v>0</v>
      </c>
      <c r="V894" s="294">
        <v>0</v>
      </c>
      <c r="W894" s="294">
        <v>0</v>
      </c>
      <c r="X894" s="294">
        <v>0</v>
      </c>
      <c r="Y894" s="294">
        <v>0</v>
      </c>
      <c r="Z894" s="294">
        <v>0</v>
      </c>
      <c r="AA894" s="294">
        <v>0</v>
      </c>
      <c r="AB894" s="294">
        <v>0</v>
      </c>
      <c r="AC894" s="294">
        <v>0</v>
      </c>
      <c r="AD894" s="294">
        <v>0</v>
      </c>
      <c r="AE894" s="294">
        <v>0</v>
      </c>
      <c r="AF894" s="294">
        <v>0</v>
      </c>
      <c r="AG894" s="294">
        <v>0</v>
      </c>
      <c r="AH894" s="294">
        <v>0</v>
      </c>
      <c r="AI894" s="294">
        <v>0</v>
      </c>
    </row>
    <row r="895" spans="1:35" ht="66">
      <c r="A895" s="290"/>
      <c r="B895" s="299">
        <v>10.26</v>
      </c>
      <c r="C895" s="1404" t="s">
        <v>211</v>
      </c>
      <c r="D895" s="303"/>
      <c r="E895" s="293">
        <v>100</v>
      </c>
      <c r="F895" s="292" t="s">
        <v>22</v>
      </c>
      <c r="G895" s="294" t="s">
        <v>12</v>
      </c>
      <c r="H895" s="295" t="s">
        <v>13</v>
      </c>
      <c r="I895" s="294" t="s">
        <v>14</v>
      </c>
      <c r="J895" s="294">
        <v>11</v>
      </c>
      <c r="K895" s="1540">
        <v>1100</v>
      </c>
      <c r="L895" s="294">
        <v>0</v>
      </c>
      <c r="M895" s="294">
        <v>0</v>
      </c>
      <c r="N895" s="294">
        <v>0</v>
      </c>
      <c r="O895" s="294">
        <v>0</v>
      </c>
      <c r="P895" s="294">
        <v>100</v>
      </c>
      <c r="Q895" s="294">
        <v>1100</v>
      </c>
      <c r="R895" s="294">
        <v>0</v>
      </c>
      <c r="S895" s="294">
        <v>0</v>
      </c>
      <c r="T895" s="294">
        <v>0</v>
      </c>
      <c r="U895" s="294">
        <v>0</v>
      </c>
      <c r="V895" s="294">
        <v>0</v>
      </c>
      <c r="W895" s="294">
        <v>0</v>
      </c>
      <c r="X895" s="294">
        <v>0</v>
      </c>
      <c r="Y895" s="294">
        <v>0</v>
      </c>
      <c r="Z895" s="294">
        <v>0</v>
      </c>
      <c r="AA895" s="294">
        <v>0</v>
      </c>
      <c r="AB895" s="294">
        <v>0</v>
      </c>
      <c r="AC895" s="294">
        <v>0</v>
      </c>
      <c r="AD895" s="294">
        <v>0</v>
      </c>
      <c r="AE895" s="294">
        <v>0</v>
      </c>
      <c r="AF895" s="294">
        <v>0</v>
      </c>
      <c r="AG895" s="294">
        <v>0</v>
      </c>
      <c r="AH895" s="294">
        <v>0</v>
      </c>
      <c r="AI895" s="294">
        <v>0</v>
      </c>
    </row>
    <row r="896" spans="1:35" ht="66">
      <c r="A896" s="290"/>
      <c r="B896" s="299">
        <v>345.94636363636363</v>
      </c>
      <c r="C896" s="1405" t="s">
        <v>856</v>
      </c>
      <c r="D896" s="303"/>
      <c r="E896" s="293">
        <v>0</v>
      </c>
      <c r="F896" s="292" t="s">
        <v>22</v>
      </c>
      <c r="G896" s="294" t="s">
        <v>12</v>
      </c>
      <c r="H896" s="295" t="s">
        <v>13</v>
      </c>
      <c r="I896" s="294" t="s">
        <v>14</v>
      </c>
      <c r="J896" s="294">
        <v>374</v>
      </c>
      <c r="K896" s="1540">
        <v>0</v>
      </c>
      <c r="L896" s="294">
        <v>0</v>
      </c>
      <c r="M896" s="294">
        <v>0</v>
      </c>
      <c r="N896" s="294">
        <v>0</v>
      </c>
      <c r="O896" s="294">
        <v>0</v>
      </c>
      <c r="P896" s="294">
        <v>0</v>
      </c>
      <c r="Q896" s="294">
        <v>0</v>
      </c>
      <c r="R896" s="294">
        <v>0</v>
      </c>
      <c r="S896" s="294">
        <v>0</v>
      </c>
      <c r="T896" s="294">
        <v>0</v>
      </c>
      <c r="U896" s="294">
        <v>0</v>
      </c>
      <c r="V896" s="294">
        <v>0</v>
      </c>
      <c r="W896" s="294">
        <v>0</v>
      </c>
      <c r="X896" s="294">
        <v>0</v>
      </c>
      <c r="Y896" s="294">
        <v>0</v>
      </c>
      <c r="Z896" s="294">
        <v>0</v>
      </c>
      <c r="AA896" s="294">
        <v>0</v>
      </c>
      <c r="AB896" s="294">
        <v>0</v>
      </c>
      <c r="AC896" s="294">
        <v>0</v>
      </c>
      <c r="AD896" s="294">
        <v>0</v>
      </c>
      <c r="AE896" s="294">
        <v>0</v>
      </c>
      <c r="AF896" s="294">
        <v>0</v>
      </c>
      <c r="AG896" s="294">
        <v>0</v>
      </c>
      <c r="AH896" s="294">
        <v>0</v>
      </c>
      <c r="AI896" s="294">
        <v>0</v>
      </c>
    </row>
    <row r="897" spans="1:35" ht="66">
      <c r="A897" s="290"/>
      <c r="B897" s="299">
        <v>2744.78</v>
      </c>
      <c r="C897" s="1404" t="s">
        <v>857</v>
      </c>
      <c r="D897" s="303"/>
      <c r="E897" s="293">
        <v>0</v>
      </c>
      <c r="F897" s="292" t="s">
        <v>26</v>
      </c>
      <c r="G897" s="294" t="s">
        <v>12</v>
      </c>
      <c r="H897" s="295" t="s">
        <v>13</v>
      </c>
      <c r="I897" s="294" t="s">
        <v>14</v>
      </c>
      <c r="J897" s="294">
        <v>2965</v>
      </c>
      <c r="K897" s="1540">
        <v>0</v>
      </c>
      <c r="L897" s="294">
        <v>0</v>
      </c>
      <c r="M897" s="294">
        <v>0</v>
      </c>
      <c r="N897" s="294">
        <v>0</v>
      </c>
      <c r="O897" s="294">
        <v>0</v>
      </c>
      <c r="P897" s="294">
        <v>0</v>
      </c>
      <c r="Q897" s="294">
        <v>0</v>
      </c>
      <c r="R897" s="294">
        <v>0</v>
      </c>
      <c r="S897" s="294">
        <v>0</v>
      </c>
      <c r="T897" s="294">
        <v>0</v>
      </c>
      <c r="U897" s="294">
        <v>0</v>
      </c>
      <c r="V897" s="294">
        <v>0</v>
      </c>
      <c r="W897" s="294">
        <v>0</v>
      </c>
      <c r="X897" s="294">
        <v>0</v>
      </c>
      <c r="Y897" s="294">
        <v>0</v>
      </c>
      <c r="Z897" s="294">
        <v>0</v>
      </c>
      <c r="AA897" s="294">
        <v>0</v>
      </c>
      <c r="AB897" s="294">
        <v>0</v>
      </c>
      <c r="AC897" s="294">
        <v>0</v>
      </c>
      <c r="AD897" s="294">
        <v>0</v>
      </c>
      <c r="AE897" s="294">
        <v>0</v>
      </c>
      <c r="AF897" s="294">
        <v>0</v>
      </c>
      <c r="AG897" s="294">
        <v>0</v>
      </c>
      <c r="AH897" s="294">
        <v>0</v>
      </c>
      <c r="AI897" s="294">
        <v>0</v>
      </c>
    </row>
    <row r="898" spans="1:35" ht="66">
      <c r="A898" s="290"/>
      <c r="B898" s="299">
        <v>23.756799999999998</v>
      </c>
      <c r="C898" s="1381" t="s">
        <v>858</v>
      </c>
      <c r="D898" s="303"/>
      <c r="E898" s="293">
        <v>0</v>
      </c>
      <c r="F898" s="292" t="s">
        <v>11</v>
      </c>
      <c r="G898" s="294" t="s">
        <v>12</v>
      </c>
      <c r="H898" s="295" t="s">
        <v>13</v>
      </c>
      <c r="I898" s="294" t="s">
        <v>14</v>
      </c>
      <c r="J898" s="294">
        <v>26</v>
      </c>
      <c r="K898" s="1540">
        <v>0</v>
      </c>
      <c r="L898" s="294">
        <v>0</v>
      </c>
      <c r="M898" s="294">
        <v>0</v>
      </c>
      <c r="N898" s="294">
        <v>0</v>
      </c>
      <c r="O898" s="294">
        <v>0</v>
      </c>
      <c r="P898" s="294">
        <v>0</v>
      </c>
      <c r="Q898" s="294">
        <v>0</v>
      </c>
      <c r="R898" s="294">
        <v>0</v>
      </c>
      <c r="S898" s="294">
        <v>0</v>
      </c>
      <c r="T898" s="294">
        <v>0</v>
      </c>
      <c r="U898" s="294">
        <v>0</v>
      </c>
      <c r="V898" s="294">
        <v>0</v>
      </c>
      <c r="W898" s="294">
        <v>0</v>
      </c>
      <c r="X898" s="294">
        <v>0</v>
      </c>
      <c r="Y898" s="294">
        <v>0</v>
      </c>
      <c r="Z898" s="294">
        <v>0</v>
      </c>
      <c r="AA898" s="294">
        <v>0</v>
      </c>
      <c r="AB898" s="294">
        <v>0</v>
      </c>
      <c r="AC898" s="294">
        <v>0</v>
      </c>
      <c r="AD898" s="294">
        <v>0</v>
      </c>
      <c r="AE898" s="294">
        <v>0</v>
      </c>
      <c r="AF898" s="294">
        <v>0</v>
      </c>
      <c r="AG898" s="294">
        <v>0</v>
      </c>
      <c r="AH898" s="294">
        <v>0</v>
      </c>
      <c r="AI898" s="294">
        <v>0</v>
      </c>
    </row>
    <row r="899" spans="1:35" ht="66">
      <c r="A899" s="290"/>
      <c r="B899" s="299">
        <v>17.258000000000003</v>
      </c>
      <c r="C899" s="1381" t="s">
        <v>859</v>
      </c>
      <c r="D899" s="303"/>
      <c r="E899" s="293">
        <v>50</v>
      </c>
      <c r="F899" s="292" t="s">
        <v>11</v>
      </c>
      <c r="G899" s="294" t="s">
        <v>12</v>
      </c>
      <c r="H899" s="295" t="s">
        <v>13</v>
      </c>
      <c r="I899" s="294" t="s">
        <v>14</v>
      </c>
      <c r="J899" s="294">
        <v>19</v>
      </c>
      <c r="K899" s="1540">
        <v>950</v>
      </c>
      <c r="L899" s="294">
        <v>0</v>
      </c>
      <c r="M899" s="294">
        <v>0</v>
      </c>
      <c r="N899" s="294">
        <v>0</v>
      </c>
      <c r="O899" s="294">
        <v>0</v>
      </c>
      <c r="P899" s="294">
        <v>50</v>
      </c>
      <c r="Q899" s="294">
        <v>950</v>
      </c>
      <c r="R899" s="294">
        <v>0</v>
      </c>
      <c r="S899" s="294">
        <v>0</v>
      </c>
      <c r="T899" s="294">
        <v>0</v>
      </c>
      <c r="U899" s="294">
        <v>0</v>
      </c>
      <c r="V899" s="294">
        <v>0</v>
      </c>
      <c r="W899" s="294">
        <v>0</v>
      </c>
      <c r="X899" s="294">
        <v>0</v>
      </c>
      <c r="Y899" s="294">
        <v>0</v>
      </c>
      <c r="Z899" s="294">
        <v>0</v>
      </c>
      <c r="AA899" s="294">
        <v>0</v>
      </c>
      <c r="AB899" s="294">
        <v>0</v>
      </c>
      <c r="AC899" s="294">
        <v>0</v>
      </c>
      <c r="AD899" s="294">
        <v>0</v>
      </c>
      <c r="AE899" s="294">
        <v>0</v>
      </c>
      <c r="AF899" s="294">
        <v>0</v>
      </c>
      <c r="AG899" s="294">
        <v>0</v>
      </c>
      <c r="AH899" s="294">
        <v>0</v>
      </c>
      <c r="AI899" s="294">
        <v>0</v>
      </c>
    </row>
    <row r="900" spans="1:35" ht="66">
      <c r="A900" s="290"/>
      <c r="B900" s="299">
        <v>17.817500000000003</v>
      </c>
      <c r="C900" s="1381" t="s">
        <v>860</v>
      </c>
      <c r="D900" s="303"/>
      <c r="E900" s="293">
        <v>0</v>
      </c>
      <c r="F900" s="292" t="s">
        <v>11</v>
      </c>
      <c r="G900" s="294" t="s">
        <v>12</v>
      </c>
      <c r="H900" s="295" t="s">
        <v>13</v>
      </c>
      <c r="I900" s="294" t="s">
        <v>14</v>
      </c>
      <c r="J900" s="294">
        <v>19</v>
      </c>
      <c r="K900" s="1540">
        <v>0</v>
      </c>
      <c r="L900" s="294">
        <v>0</v>
      </c>
      <c r="M900" s="294">
        <v>0</v>
      </c>
      <c r="N900" s="294">
        <v>0</v>
      </c>
      <c r="O900" s="294">
        <v>0</v>
      </c>
      <c r="P900" s="294">
        <v>0</v>
      </c>
      <c r="Q900" s="294">
        <v>0</v>
      </c>
      <c r="R900" s="294">
        <v>0</v>
      </c>
      <c r="S900" s="294">
        <v>0</v>
      </c>
      <c r="T900" s="294">
        <v>0</v>
      </c>
      <c r="U900" s="294">
        <v>0</v>
      </c>
      <c r="V900" s="294">
        <v>0</v>
      </c>
      <c r="W900" s="294">
        <v>0</v>
      </c>
      <c r="X900" s="294">
        <v>0</v>
      </c>
      <c r="Y900" s="294">
        <v>0</v>
      </c>
      <c r="Z900" s="294">
        <v>0</v>
      </c>
      <c r="AA900" s="294">
        <v>0</v>
      </c>
      <c r="AB900" s="294">
        <v>0</v>
      </c>
      <c r="AC900" s="294">
        <v>0</v>
      </c>
      <c r="AD900" s="294">
        <v>0</v>
      </c>
      <c r="AE900" s="294">
        <v>0</v>
      </c>
      <c r="AF900" s="294">
        <v>0</v>
      </c>
      <c r="AG900" s="294">
        <v>0</v>
      </c>
      <c r="AH900" s="294">
        <v>0</v>
      </c>
      <c r="AI900" s="294">
        <v>0</v>
      </c>
    </row>
    <row r="901" spans="1:35" ht="66">
      <c r="A901" s="290"/>
      <c r="B901" s="299">
        <v>951.2</v>
      </c>
      <c r="C901" s="1405" t="s">
        <v>861</v>
      </c>
      <c r="D901" s="303"/>
      <c r="E901" s="293">
        <v>0</v>
      </c>
      <c r="F901" s="1406" t="s">
        <v>26</v>
      </c>
      <c r="G901" s="294" t="s">
        <v>12</v>
      </c>
      <c r="H901" s="295" t="s">
        <v>13</v>
      </c>
      <c r="I901" s="294" t="s">
        <v>14</v>
      </c>
      <c r="J901" s="294">
        <v>1028</v>
      </c>
      <c r="K901" s="1540">
        <v>0</v>
      </c>
      <c r="L901" s="294">
        <v>0</v>
      </c>
      <c r="M901" s="294">
        <v>0</v>
      </c>
      <c r="N901" s="294">
        <v>0</v>
      </c>
      <c r="O901" s="294">
        <v>0</v>
      </c>
      <c r="P901" s="294">
        <v>0</v>
      </c>
      <c r="Q901" s="294">
        <v>0</v>
      </c>
      <c r="R901" s="294">
        <v>0</v>
      </c>
      <c r="S901" s="294">
        <v>0</v>
      </c>
      <c r="T901" s="294">
        <v>0</v>
      </c>
      <c r="U901" s="294">
        <v>0</v>
      </c>
      <c r="V901" s="294">
        <v>0</v>
      </c>
      <c r="W901" s="294">
        <v>0</v>
      </c>
      <c r="X901" s="294">
        <v>0</v>
      </c>
      <c r="Y901" s="294">
        <v>0</v>
      </c>
      <c r="Z901" s="294">
        <v>0</v>
      </c>
      <c r="AA901" s="294">
        <v>0</v>
      </c>
      <c r="AB901" s="294">
        <v>0</v>
      </c>
      <c r="AC901" s="294">
        <v>0</v>
      </c>
      <c r="AD901" s="294">
        <v>0</v>
      </c>
      <c r="AE901" s="294">
        <v>0</v>
      </c>
      <c r="AF901" s="294">
        <v>0</v>
      </c>
      <c r="AG901" s="294">
        <v>0</v>
      </c>
      <c r="AH901" s="294">
        <v>0</v>
      </c>
      <c r="AI901" s="294">
        <v>0</v>
      </c>
    </row>
    <row r="902" spans="1:35" ht="66">
      <c r="A902" s="290"/>
      <c r="B902" s="299">
        <v>20.530999999999999</v>
      </c>
      <c r="C902" s="1404" t="s">
        <v>862</v>
      </c>
      <c r="D902" s="303"/>
      <c r="E902" s="293">
        <v>0</v>
      </c>
      <c r="F902" s="292" t="s">
        <v>22</v>
      </c>
      <c r="G902" s="294" t="s">
        <v>12</v>
      </c>
      <c r="H902" s="295" t="s">
        <v>13</v>
      </c>
      <c r="I902" s="294" t="s">
        <v>14</v>
      </c>
      <c r="J902" s="294">
        <v>23</v>
      </c>
      <c r="K902" s="1540">
        <v>0</v>
      </c>
      <c r="L902" s="294">
        <v>0</v>
      </c>
      <c r="M902" s="294">
        <v>0</v>
      </c>
      <c r="N902" s="294">
        <v>0</v>
      </c>
      <c r="O902" s="294">
        <v>0</v>
      </c>
      <c r="P902" s="294">
        <v>0</v>
      </c>
      <c r="Q902" s="294">
        <v>0</v>
      </c>
      <c r="R902" s="294">
        <v>0</v>
      </c>
      <c r="S902" s="294">
        <v>0</v>
      </c>
      <c r="T902" s="294">
        <v>0</v>
      </c>
      <c r="U902" s="294">
        <v>0</v>
      </c>
      <c r="V902" s="294">
        <v>0</v>
      </c>
      <c r="W902" s="294">
        <v>0</v>
      </c>
      <c r="X902" s="294">
        <v>0</v>
      </c>
      <c r="Y902" s="294">
        <v>0</v>
      </c>
      <c r="Z902" s="294">
        <v>0</v>
      </c>
      <c r="AA902" s="294">
        <v>0</v>
      </c>
      <c r="AB902" s="294">
        <v>0</v>
      </c>
      <c r="AC902" s="294">
        <v>0</v>
      </c>
      <c r="AD902" s="294">
        <v>0</v>
      </c>
      <c r="AE902" s="294">
        <v>0</v>
      </c>
      <c r="AF902" s="294">
        <v>0</v>
      </c>
      <c r="AG902" s="294">
        <v>0</v>
      </c>
      <c r="AH902" s="294">
        <v>0</v>
      </c>
      <c r="AI902" s="294">
        <v>0</v>
      </c>
    </row>
    <row r="903" spans="1:35" ht="66">
      <c r="A903" s="290"/>
      <c r="B903" s="299">
        <v>568.4</v>
      </c>
      <c r="C903" s="1391" t="s">
        <v>863</v>
      </c>
      <c r="D903" s="303"/>
      <c r="E903" s="293">
        <v>0</v>
      </c>
      <c r="F903" s="292" t="s">
        <v>100</v>
      </c>
      <c r="G903" s="294" t="s">
        <v>12</v>
      </c>
      <c r="H903" s="295" t="s">
        <v>13</v>
      </c>
      <c r="I903" s="294" t="s">
        <v>14</v>
      </c>
      <c r="J903" s="294">
        <v>614</v>
      </c>
      <c r="K903" s="1540">
        <v>0</v>
      </c>
      <c r="L903" s="294">
        <v>0</v>
      </c>
      <c r="M903" s="294">
        <v>0</v>
      </c>
      <c r="N903" s="294">
        <v>0</v>
      </c>
      <c r="O903" s="294">
        <v>0</v>
      </c>
      <c r="P903" s="294">
        <v>0</v>
      </c>
      <c r="Q903" s="294">
        <v>0</v>
      </c>
      <c r="R903" s="294">
        <v>0</v>
      </c>
      <c r="S903" s="294">
        <v>0</v>
      </c>
      <c r="T903" s="294">
        <v>0</v>
      </c>
      <c r="U903" s="294">
        <v>0</v>
      </c>
      <c r="V903" s="294">
        <v>0</v>
      </c>
      <c r="W903" s="294">
        <v>0</v>
      </c>
      <c r="X903" s="294">
        <v>0</v>
      </c>
      <c r="Y903" s="294">
        <v>0</v>
      </c>
      <c r="Z903" s="294">
        <v>0</v>
      </c>
      <c r="AA903" s="294">
        <v>0</v>
      </c>
      <c r="AB903" s="294">
        <v>0</v>
      </c>
      <c r="AC903" s="294">
        <v>0</v>
      </c>
      <c r="AD903" s="294">
        <v>0</v>
      </c>
      <c r="AE903" s="294">
        <v>0</v>
      </c>
      <c r="AF903" s="294">
        <v>0</v>
      </c>
      <c r="AG903" s="294">
        <v>0</v>
      </c>
      <c r="AH903" s="294">
        <v>0</v>
      </c>
      <c r="AI903" s="294">
        <v>0</v>
      </c>
    </row>
    <row r="904" spans="1:35" ht="66">
      <c r="A904" s="290"/>
      <c r="B904" s="299">
        <v>40.043999999999997</v>
      </c>
      <c r="C904" s="1391" t="s">
        <v>864</v>
      </c>
      <c r="D904" s="303"/>
      <c r="E904" s="293">
        <v>50</v>
      </c>
      <c r="F904" s="292" t="s">
        <v>865</v>
      </c>
      <c r="G904" s="294" t="s">
        <v>12</v>
      </c>
      <c r="H904" s="295" t="s">
        <v>13</v>
      </c>
      <c r="I904" s="294" t="s">
        <v>14</v>
      </c>
      <c r="J904" s="294">
        <v>44</v>
      </c>
      <c r="K904" s="1540">
        <v>2200</v>
      </c>
      <c r="L904" s="294">
        <v>0</v>
      </c>
      <c r="M904" s="294">
        <v>0</v>
      </c>
      <c r="N904" s="294">
        <v>0</v>
      </c>
      <c r="O904" s="294">
        <v>0</v>
      </c>
      <c r="P904" s="294">
        <v>50</v>
      </c>
      <c r="Q904" s="294">
        <v>2200</v>
      </c>
      <c r="R904" s="294">
        <v>0</v>
      </c>
      <c r="S904" s="294">
        <v>0</v>
      </c>
      <c r="T904" s="294">
        <v>0</v>
      </c>
      <c r="U904" s="294">
        <v>0</v>
      </c>
      <c r="V904" s="294">
        <v>0</v>
      </c>
      <c r="W904" s="294">
        <v>0</v>
      </c>
      <c r="X904" s="294">
        <v>0</v>
      </c>
      <c r="Y904" s="294">
        <v>0</v>
      </c>
      <c r="Z904" s="294">
        <v>0</v>
      </c>
      <c r="AA904" s="294">
        <v>0</v>
      </c>
      <c r="AB904" s="294">
        <v>0</v>
      </c>
      <c r="AC904" s="294">
        <v>0</v>
      </c>
      <c r="AD904" s="294">
        <v>0</v>
      </c>
      <c r="AE904" s="294">
        <v>0</v>
      </c>
      <c r="AF904" s="294">
        <v>0</v>
      </c>
      <c r="AG904" s="294">
        <v>0</v>
      </c>
      <c r="AH904" s="294">
        <v>0</v>
      </c>
      <c r="AI904" s="294">
        <v>0</v>
      </c>
    </row>
    <row r="905" spans="1:35" ht="66">
      <c r="A905" s="290"/>
      <c r="B905" s="299">
        <v>309</v>
      </c>
      <c r="C905" s="1381" t="s">
        <v>893</v>
      </c>
      <c r="D905" s="303"/>
      <c r="E905" s="293">
        <v>0</v>
      </c>
      <c r="F905" s="292" t="s">
        <v>11</v>
      </c>
      <c r="G905" s="294" t="s">
        <v>12</v>
      </c>
      <c r="H905" s="295" t="s">
        <v>13</v>
      </c>
      <c r="I905" s="294" t="s">
        <v>14</v>
      </c>
      <c r="J905" s="294">
        <v>334</v>
      </c>
      <c r="K905" s="1540">
        <v>0</v>
      </c>
      <c r="L905" s="294">
        <v>0</v>
      </c>
      <c r="M905" s="294">
        <v>0</v>
      </c>
      <c r="N905" s="294">
        <v>0</v>
      </c>
      <c r="O905" s="294">
        <v>0</v>
      </c>
      <c r="P905" s="294">
        <v>0</v>
      </c>
      <c r="Q905" s="294">
        <v>0</v>
      </c>
      <c r="R905" s="294">
        <v>0</v>
      </c>
      <c r="S905" s="294">
        <v>0</v>
      </c>
      <c r="T905" s="294">
        <v>0</v>
      </c>
      <c r="U905" s="294">
        <v>0</v>
      </c>
      <c r="V905" s="294">
        <v>0</v>
      </c>
      <c r="W905" s="294">
        <v>0</v>
      </c>
      <c r="X905" s="294">
        <v>0</v>
      </c>
      <c r="Y905" s="294">
        <v>0</v>
      </c>
      <c r="Z905" s="294">
        <v>0</v>
      </c>
      <c r="AA905" s="294">
        <v>0</v>
      </c>
      <c r="AB905" s="294">
        <v>0</v>
      </c>
      <c r="AC905" s="294">
        <v>0</v>
      </c>
      <c r="AD905" s="294">
        <v>0</v>
      </c>
      <c r="AE905" s="294">
        <v>0</v>
      </c>
      <c r="AF905" s="294">
        <v>0</v>
      </c>
      <c r="AG905" s="294">
        <v>0</v>
      </c>
      <c r="AH905" s="294">
        <v>0</v>
      </c>
      <c r="AI905" s="294">
        <v>0</v>
      </c>
    </row>
    <row r="906" spans="1:35" ht="24">
      <c r="A906" s="290"/>
      <c r="B906" s="306">
        <v>22303</v>
      </c>
      <c r="C906" s="1148" t="s">
        <v>894</v>
      </c>
      <c r="D906" s="303"/>
      <c r="E906" s="303">
        <v>0</v>
      </c>
      <c r="F906" s="303"/>
      <c r="G906" s="303"/>
      <c r="H906" s="303"/>
      <c r="I906" s="303"/>
      <c r="J906" s="303"/>
      <c r="K906" s="1545">
        <v>0</v>
      </c>
      <c r="L906" s="303">
        <v>0</v>
      </c>
      <c r="M906" s="303">
        <v>0</v>
      </c>
      <c r="N906" s="303">
        <v>0</v>
      </c>
      <c r="O906" s="303">
        <v>0</v>
      </c>
      <c r="P906" s="303">
        <v>0</v>
      </c>
      <c r="Q906" s="303">
        <v>0</v>
      </c>
      <c r="R906" s="303">
        <v>0</v>
      </c>
      <c r="S906" s="303">
        <v>0</v>
      </c>
      <c r="T906" s="303">
        <v>0</v>
      </c>
      <c r="U906" s="303">
        <v>0</v>
      </c>
      <c r="V906" s="303">
        <v>0</v>
      </c>
      <c r="W906" s="303">
        <v>0</v>
      </c>
      <c r="X906" s="303">
        <v>0</v>
      </c>
      <c r="Y906" s="303">
        <v>0</v>
      </c>
      <c r="Z906" s="303">
        <v>0</v>
      </c>
      <c r="AA906" s="303">
        <v>0</v>
      </c>
      <c r="AB906" s="303">
        <v>0</v>
      </c>
      <c r="AC906" s="303">
        <v>0</v>
      </c>
      <c r="AD906" s="303">
        <v>0</v>
      </c>
      <c r="AE906" s="303">
        <v>0</v>
      </c>
      <c r="AF906" s="303">
        <v>0</v>
      </c>
      <c r="AG906" s="303">
        <v>0</v>
      </c>
      <c r="AH906" s="303">
        <v>0</v>
      </c>
      <c r="AI906" s="303">
        <v>0</v>
      </c>
    </row>
    <row r="907" spans="1:35">
      <c r="A907" s="290"/>
      <c r="B907" s="306"/>
      <c r="C907" s="1376"/>
      <c r="D907" s="303"/>
      <c r="E907" s="304"/>
      <c r="F907" s="292"/>
      <c r="G907" s="1147"/>
      <c r="H907" s="1147"/>
      <c r="I907" s="1147"/>
      <c r="J907" s="1147"/>
      <c r="K907" s="1538">
        <v>0</v>
      </c>
      <c r="L907" s="1147">
        <v>0</v>
      </c>
      <c r="M907" s="1147">
        <v>0</v>
      </c>
      <c r="N907" s="1147">
        <v>0</v>
      </c>
      <c r="O907" s="1147">
        <v>0</v>
      </c>
      <c r="P907" s="1147">
        <v>0</v>
      </c>
      <c r="Q907" s="1147">
        <v>0</v>
      </c>
      <c r="R907" s="1147">
        <v>0</v>
      </c>
      <c r="S907" s="1147">
        <v>0</v>
      </c>
      <c r="T907" s="1147">
        <v>0</v>
      </c>
      <c r="U907" s="1147">
        <v>0</v>
      </c>
      <c r="V907" s="1147">
        <v>0</v>
      </c>
      <c r="W907" s="1147">
        <v>0</v>
      </c>
      <c r="X907" s="1147">
        <v>0</v>
      </c>
      <c r="Y907" s="1147">
        <v>0</v>
      </c>
      <c r="Z907" s="1147">
        <v>0</v>
      </c>
      <c r="AA907" s="1147">
        <v>0</v>
      </c>
      <c r="AB907" s="1147">
        <v>0</v>
      </c>
      <c r="AC907" s="1147">
        <v>0</v>
      </c>
      <c r="AD907" s="1147">
        <v>0</v>
      </c>
      <c r="AE907" s="1147">
        <v>0</v>
      </c>
      <c r="AF907" s="1147">
        <v>0</v>
      </c>
      <c r="AG907" s="1147">
        <v>0</v>
      </c>
      <c r="AH907" s="1147">
        <v>0</v>
      </c>
      <c r="AI907" s="1147">
        <v>0</v>
      </c>
    </row>
    <row r="908" spans="1:35" ht="24">
      <c r="A908" s="290"/>
      <c r="B908" s="306">
        <v>2300</v>
      </c>
      <c r="C908" s="1376" t="s">
        <v>895</v>
      </c>
      <c r="D908" s="303"/>
      <c r="E908" s="1407">
        <v>16291</v>
      </c>
      <c r="F908" s="1407"/>
      <c r="G908" s="1407">
        <v>0</v>
      </c>
      <c r="H908" s="1407">
        <v>0</v>
      </c>
      <c r="I908" s="1407">
        <v>0</v>
      </c>
      <c r="J908" s="1407"/>
      <c r="K908" s="1559">
        <v>1559036.24</v>
      </c>
      <c r="L908" s="1407">
        <v>0</v>
      </c>
      <c r="M908" s="1407">
        <v>0</v>
      </c>
      <c r="N908" s="1407">
        <v>0</v>
      </c>
      <c r="O908" s="1407">
        <v>0</v>
      </c>
      <c r="P908" s="1407">
        <v>495</v>
      </c>
      <c r="Q908" s="1407">
        <v>67140</v>
      </c>
      <c r="R908" s="1407">
        <v>0</v>
      </c>
      <c r="S908" s="1407">
        <v>0</v>
      </c>
      <c r="T908" s="1407">
        <v>6146</v>
      </c>
      <c r="U908" s="1407">
        <v>678841.24</v>
      </c>
      <c r="V908" s="1407">
        <v>2505</v>
      </c>
      <c r="W908" s="1407">
        <v>82330</v>
      </c>
      <c r="X908" s="1407">
        <v>3295</v>
      </c>
      <c r="Y908" s="1407">
        <v>345105</v>
      </c>
      <c r="Z908" s="1407">
        <v>3450</v>
      </c>
      <c r="AA908" s="1407">
        <v>323220</v>
      </c>
      <c r="AB908" s="1407">
        <v>400</v>
      </c>
      <c r="AC908" s="1407">
        <v>45000</v>
      </c>
      <c r="AD908" s="1407">
        <v>0</v>
      </c>
      <c r="AE908" s="1407">
        <v>0</v>
      </c>
      <c r="AF908" s="1407">
        <v>0</v>
      </c>
      <c r="AG908" s="1407">
        <v>0</v>
      </c>
      <c r="AH908" s="1407">
        <v>0</v>
      </c>
      <c r="AI908" s="1407">
        <v>0</v>
      </c>
    </row>
    <row r="909" spans="1:35" ht="22.5">
      <c r="A909" s="290"/>
      <c r="B909" s="306">
        <v>231</v>
      </c>
      <c r="C909" s="306" t="s">
        <v>896</v>
      </c>
      <c r="D909" s="306"/>
      <c r="E909" s="306">
        <v>0</v>
      </c>
      <c r="F909" s="306"/>
      <c r="G909" s="306"/>
      <c r="H909" s="306"/>
      <c r="I909" s="306"/>
      <c r="J909" s="306"/>
      <c r="K909" s="1550">
        <v>0</v>
      </c>
      <c r="L909" s="306">
        <v>0</v>
      </c>
      <c r="M909" s="306">
        <v>0</v>
      </c>
      <c r="N909" s="306">
        <v>0</v>
      </c>
      <c r="O909" s="306">
        <v>0</v>
      </c>
      <c r="P909" s="306">
        <v>0</v>
      </c>
      <c r="Q909" s="306">
        <v>0</v>
      </c>
      <c r="R909" s="306">
        <v>0</v>
      </c>
      <c r="S909" s="306">
        <v>0</v>
      </c>
      <c r="T909" s="306">
        <v>0</v>
      </c>
      <c r="U909" s="306">
        <v>0</v>
      </c>
      <c r="V909" s="306">
        <v>0</v>
      </c>
      <c r="W909" s="306">
        <v>0</v>
      </c>
      <c r="X909" s="306">
        <v>0</v>
      </c>
      <c r="Y909" s="306">
        <v>0</v>
      </c>
      <c r="Z909" s="306">
        <v>0</v>
      </c>
      <c r="AA909" s="306">
        <v>0</v>
      </c>
      <c r="AB909" s="306">
        <v>0</v>
      </c>
      <c r="AC909" s="306">
        <v>0</v>
      </c>
      <c r="AD909" s="306">
        <v>0</v>
      </c>
      <c r="AE909" s="306">
        <v>0</v>
      </c>
      <c r="AF909" s="306">
        <v>0</v>
      </c>
      <c r="AG909" s="306">
        <v>0</v>
      </c>
      <c r="AH909" s="306">
        <v>0</v>
      </c>
      <c r="AI909" s="306">
        <v>0</v>
      </c>
    </row>
    <row r="910" spans="1:35" ht="24">
      <c r="A910" s="290"/>
      <c r="B910" s="306">
        <v>23101</v>
      </c>
      <c r="C910" s="1148" t="s">
        <v>897</v>
      </c>
      <c r="D910" s="303"/>
      <c r="E910" s="303">
        <v>0</v>
      </c>
      <c r="F910" s="303"/>
      <c r="G910" s="303"/>
      <c r="H910" s="303"/>
      <c r="I910" s="303"/>
      <c r="J910" s="303"/>
      <c r="K910" s="1545">
        <v>0</v>
      </c>
      <c r="L910" s="303">
        <v>0</v>
      </c>
      <c r="M910" s="303">
        <v>0</v>
      </c>
      <c r="N910" s="303">
        <v>0</v>
      </c>
      <c r="O910" s="303">
        <v>0</v>
      </c>
      <c r="P910" s="303">
        <v>0</v>
      </c>
      <c r="Q910" s="303">
        <v>0</v>
      </c>
      <c r="R910" s="303">
        <v>0</v>
      </c>
      <c r="S910" s="303">
        <v>0</v>
      </c>
      <c r="T910" s="303">
        <v>0</v>
      </c>
      <c r="U910" s="303">
        <v>0</v>
      </c>
      <c r="V910" s="303">
        <v>0</v>
      </c>
      <c r="W910" s="303">
        <v>0</v>
      </c>
      <c r="X910" s="303">
        <v>0</v>
      </c>
      <c r="Y910" s="303">
        <v>0</v>
      </c>
      <c r="Z910" s="303">
        <v>0</v>
      </c>
      <c r="AA910" s="303">
        <v>0</v>
      </c>
      <c r="AB910" s="303">
        <v>0</v>
      </c>
      <c r="AC910" s="303">
        <v>0</v>
      </c>
      <c r="AD910" s="303">
        <v>0</v>
      </c>
      <c r="AE910" s="303">
        <v>0</v>
      </c>
      <c r="AF910" s="303">
        <v>0</v>
      </c>
      <c r="AG910" s="303">
        <v>0</v>
      </c>
      <c r="AH910" s="303">
        <v>0</v>
      </c>
      <c r="AI910" s="303">
        <v>0</v>
      </c>
    </row>
    <row r="911" spans="1:35">
      <c r="A911" s="290"/>
      <c r="B911" s="306"/>
      <c r="C911" s="1376"/>
      <c r="D911" s="303"/>
      <c r="E911" s="304">
        <v>0</v>
      </c>
      <c r="F911" s="292"/>
      <c r="G911" s="1147"/>
      <c r="H911" s="1147"/>
      <c r="I911" s="1147"/>
      <c r="J911" s="1147"/>
      <c r="K911" s="1538">
        <v>0</v>
      </c>
      <c r="L911" s="1147">
        <v>0</v>
      </c>
      <c r="M911" s="1147">
        <v>0</v>
      </c>
      <c r="N911" s="1147">
        <v>0</v>
      </c>
      <c r="O911" s="1147">
        <v>0</v>
      </c>
      <c r="P911" s="1147">
        <v>0</v>
      </c>
      <c r="Q911" s="1147">
        <v>0</v>
      </c>
      <c r="R911" s="1147">
        <v>0</v>
      </c>
      <c r="S911" s="1147">
        <v>0</v>
      </c>
      <c r="T911" s="1147">
        <v>0</v>
      </c>
      <c r="U911" s="1147">
        <v>0</v>
      </c>
      <c r="V911" s="1147">
        <v>0</v>
      </c>
      <c r="W911" s="1147">
        <v>0</v>
      </c>
      <c r="X911" s="1147">
        <v>0</v>
      </c>
      <c r="Y911" s="1147">
        <v>0</v>
      </c>
      <c r="Z911" s="1147">
        <v>0</v>
      </c>
      <c r="AA911" s="1147">
        <v>0</v>
      </c>
      <c r="AB911" s="1147">
        <v>0</v>
      </c>
      <c r="AC911" s="1147">
        <v>0</v>
      </c>
      <c r="AD911" s="1147">
        <v>0</v>
      </c>
      <c r="AE911" s="1147">
        <v>0</v>
      </c>
      <c r="AF911" s="1147">
        <v>0</v>
      </c>
      <c r="AG911" s="1147">
        <v>0</v>
      </c>
      <c r="AH911" s="1147">
        <v>0</v>
      </c>
      <c r="AI911" s="1147">
        <v>0</v>
      </c>
    </row>
    <row r="912" spans="1:35" s="1261" customFormat="1" ht="24">
      <c r="A912" s="290"/>
      <c r="B912" s="306">
        <v>23102</v>
      </c>
      <c r="C912" s="1148" t="s">
        <v>898</v>
      </c>
      <c r="D912" s="303"/>
      <c r="E912" s="291">
        <v>0</v>
      </c>
      <c r="F912" s="303"/>
      <c r="G912" s="303"/>
      <c r="H912" s="303"/>
      <c r="I912" s="303"/>
      <c r="J912" s="303"/>
      <c r="K912" s="1545">
        <v>0</v>
      </c>
      <c r="L912" s="303">
        <v>0</v>
      </c>
      <c r="M912" s="303">
        <v>0</v>
      </c>
      <c r="N912" s="303">
        <v>0</v>
      </c>
      <c r="O912" s="303">
        <v>0</v>
      </c>
      <c r="P912" s="303">
        <v>0</v>
      </c>
      <c r="Q912" s="303">
        <v>0</v>
      </c>
      <c r="R912" s="303">
        <v>0</v>
      </c>
      <c r="S912" s="303">
        <v>0</v>
      </c>
      <c r="T912" s="303">
        <v>0</v>
      </c>
      <c r="U912" s="303">
        <v>0</v>
      </c>
      <c r="V912" s="303">
        <v>0</v>
      </c>
      <c r="W912" s="303">
        <v>0</v>
      </c>
      <c r="X912" s="303">
        <v>0</v>
      </c>
      <c r="Y912" s="303">
        <v>0</v>
      </c>
      <c r="Z912" s="303">
        <v>0</v>
      </c>
      <c r="AA912" s="303">
        <v>0</v>
      </c>
      <c r="AB912" s="303">
        <v>0</v>
      </c>
      <c r="AC912" s="303">
        <v>0</v>
      </c>
      <c r="AD912" s="303">
        <v>0</v>
      </c>
      <c r="AE912" s="303">
        <v>0</v>
      </c>
      <c r="AF912" s="303">
        <v>0</v>
      </c>
      <c r="AG912" s="303">
        <v>0</v>
      </c>
      <c r="AH912" s="303">
        <v>0</v>
      </c>
      <c r="AI912" s="303">
        <v>0</v>
      </c>
    </row>
    <row r="913" spans="1:35" s="1261" customFormat="1">
      <c r="A913" s="290"/>
      <c r="B913" s="306"/>
      <c r="C913" s="1376"/>
      <c r="D913" s="303"/>
      <c r="E913" s="304">
        <v>0</v>
      </c>
      <c r="F913" s="292"/>
      <c r="G913" s="1147"/>
      <c r="H913" s="1147"/>
      <c r="I913" s="1147"/>
      <c r="J913" s="1147"/>
      <c r="K913" s="1538">
        <v>0</v>
      </c>
      <c r="L913" s="1147">
        <v>0</v>
      </c>
      <c r="M913" s="1147">
        <v>0</v>
      </c>
      <c r="N913" s="1147">
        <v>0</v>
      </c>
      <c r="O913" s="1147">
        <v>0</v>
      </c>
      <c r="P913" s="1147">
        <v>0</v>
      </c>
      <c r="Q913" s="1147">
        <v>0</v>
      </c>
      <c r="R913" s="1147">
        <v>0</v>
      </c>
      <c r="S913" s="1147">
        <v>0</v>
      </c>
      <c r="T913" s="1147">
        <v>0</v>
      </c>
      <c r="U913" s="1147">
        <v>0</v>
      </c>
      <c r="V913" s="1147">
        <v>0</v>
      </c>
      <c r="W913" s="1147">
        <v>0</v>
      </c>
      <c r="X913" s="1147">
        <v>0</v>
      </c>
      <c r="Y913" s="1147">
        <v>0</v>
      </c>
      <c r="Z913" s="1147">
        <v>0</v>
      </c>
      <c r="AA913" s="1147">
        <v>0</v>
      </c>
      <c r="AB913" s="1147">
        <v>0</v>
      </c>
      <c r="AC913" s="1147">
        <v>0</v>
      </c>
      <c r="AD913" s="1147">
        <v>0</v>
      </c>
      <c r="AE913" s="1147">
        <v>0</v>
      </c>
      <c r="AF913" s="1147">
        <v>0</v>
      </c>
      <c r="AG913" s="1147">
        <v>0</v>
      </c>
      <c r="AH913" s="1147">
        <v>0</v>
      </c>
      <c r="AI913" s="1147">
        <v>0</v>
      </c>
    </row>
    <row r="914" spans="1:35" s="1261" customFormat="1">
      <c r="A914" s="290"/>
      <c r="B914" s="306">
        <v>232</v>
      </c>
      <c r="C914" s="306" t="s">
        <v>899</v>
      </c>
      <c r="D914" s="306"/>
      <c r="E914" s="306">
        <v>6641</v>
      </c>
      <c r="F914" s="306"/>
      <c r="G914" s="306"/>
      <c r="H914" s="306"/>
      <c r="I914" s="306"/>
      <c r="J914" s="306"/>
      <c r="K914" s="1550">
        <v>670150</v>
      </c>
      <c r="L914" s="306">
        <v>0</v>
      </c>
      <c r="M914" s="306">
        <v>0</v>
      </c>
      <c r="N914" s="306">
        <v>0</v>
      </c>
      <c r="O914" s="306">
        <v>0</v>
      </c>
      <c r="P914" s="306">
        <v>0</v>
      </c>
      <c r="Q914" s="306">
        <v>0</v>
      </c>
      <c r="R914" s="306">
        <v>0</v>
      </c>
      <c r="S914" s="306">
        <v>0</v>
      </c>
      <c r="T914" s="306">
        <v>3366</v>
      </c>
      <c r="U914" s="306">
        <v>345525</v>
      </c>
      <c r="V914" s="306">
        <v>0</v>
      </c>
      <c r="W914" s="306">
        <v>0</v>
      </c>
      <c r="X914" s="306">
        <v>0</v>
      </c>
      <c r="Y914" s="306">
        <v>0</v>
      </c>
      <c r="Z914" s="306">
        <v>2875</v>
      </c>
      <c r="AA914" s="306">
        <v>279625</v>
      </c>
      <c r="AB914" s="306">
        <v>400</v>
      </c>
      <c r="AC914" s="306">
        <v>45000</v>
      </c>
      <c r="AD914" s="306">
        <v>0</v>
      </c>
      <c r="AE914" s="306">
        <v>0</v>
      </c>
      <c r="AF914" s="306">
        <v>0</v>
      </c>
      <c r="AG914" s="306">
        <v>0</v>
      </c>
      <c r="AH914" s="306">
        <v>0</v>
      </c>
      <c r="AI914" s="306">
        <v>0</v>
      </c>
    </row>
    <row r="915" spans="1:35" s="1261" customFormat="1" ht="24">
      <c r="A915" s="290"/>
      <c r="B915" s="306">
        <v>23201</v>
      </c>
      <c r="C915" s="1148" t="s">
        <v>900</v>
      </c>
      <c r="D915" s="303"/>
      <c r="E915" s="291">
        <v>0</v>
      </c>
      <c r="F915" s="303"/>
      <c r="G915" s="303"/>
      <c r="H915" s="303"/>
      <c r="I915" s="303"/>
      <c r="J915" s="303"/>
      <c r="K915" s="1545">
        <v>0</v>
      </c>
      <c r="L915" s="303">
        <v>0</v>
      </c>
      <c r="M915" s="303">
        <v>0</v>
      </c>
      <c r="N915" s="303">
        <v>0</v>
      </c>
      <c r="O915" s="303">
        <v>0</v>
      </c>
      <c r="P915" s="303">
        <v>0</v>
      </c>
      <c r="Q915" s="303">
        <v>0</v>
      </c>
      <c r="R915" s="303">
        <v>0</v>
      </c>
      <c r="S915" s="303">
        <v>0</v>
      </c>
      <c r="T915" s="303">
        <v>0</v>
      </c>
      <c r="U915" s="303">
        <v>0</v>
      </c>
      <c r="V915" s="303">
        <v>0</v>
      </c>
      <c r="W915" s="303">
        <v>0</v>
      </c>
      <c r="X915" s="303">
        <v>0</v>
      </c>
      <c r="Y915" s="303">
        <v>0</v>
      </c>
      <c r="Z915" s="303">
        <v>0</v>
      </c>
      <c r="AA915" s="303">
        <v>0</v>
      </c>
      <c r="AB915" s="303">
        <v>0</v>
      </c>
      <c r="AC915" s="303">
        <v>0</v>
      </c>
      <c r="AD915" s="303">
        <v>0</v>
      </c>
      <c r="AE915" s="303">
        <v>0</v>
      </c>
      <c r="AF915" s="303">
        <v>0</v>
      </c>
      <c r="AG915" s="303">
        <v>0</v>
      </c>
      <c r="AH915" s="303">
        <v>0</v>
      </c>
      <c r="AI915" s="303">
        <v>0</v>
      </c>
    </row>
    <row r="916" spans="1:35" s="1261" customFormat="1">
      <c r="A916" s="290"/>
      <c r="B916" s="306"/>
      <c r="C916" s="1376"/>
      <c r="D916" s="303"/>
      <c r="E916" s="304">
        <v>0</v>
      </c>
      <c r="F916" s="292"/>
      <c r="G916" s="1147"/>
      <c r="H916" s="1147"/>
      <c r="I916" s="1147"/>
      <c r="J916" s="1147"/>
      <c r="K916" s="1538">
        <v>0</v>
      </c>
      <c r="L916" s="1147">
        <v>0</v>
      </c>
      <c r="M916" s="1147">
        <v>0</v>
      </c>
      <c r="N916" s="1147">
        <v>0</v>
      </c>
      <c r="O916" s="1147">
        <v>0</v>
      </c>
      <c r="P916" s="1147">
        <v>0</v>
      </c>
      <c r="Q916" s="1147">
        <v>0</v>
      </c>
      <c r="R916" s="1147">
        <v>0</v>
      </c>
      <c r="S916" s="1147">
        <v>0</v>
      </c>
      <c r="T916" s="1147">
        <v>0</v>
      </c>
      <c r="U916" s="1147">
        <v>0</v>
      </c>
      <c r="V916" s="1147">
        <v>0</v>
      </c>
      <c r="W916" s="1147">
        <v>0</v>
      </c>
      <c r="X916" s="1147">
        <v>0</v>
      </c>
      <c r="Y916" s="1147">
        <v>0</v>
      </c>
      <c r="Z916" s="1147">
        <v>0</v>
      </c>
      <c r="AA916" s="1147">
        <v>0</v>
      </c>
      <c r="AB916" s="1147">
        <v>0</v>
      </c>
      <c r="AC916" s="1147">
        <v>0</v>
      </c>
      <c r="AD916" s="1147">
        <v>0</v>
      </c>
      <c r="AE916" s="1147">
        <v>0</v>
      </c>
      <c r="AF916" s="1147">
        <v>0</v>
      </c>
      <c r="AG916" s="1147">
        <v>0</v>
      </c>
      <c r="AH916" s="1147">
        <v>0</v>
      </c>
      <c r="AI916" s="1147">
        <v>0</v>
      </c>
    </row>
    <row r="917" spans="1:35" s="1261" customFormat="1" ht="24">
      <c r="A917" s="290"/>
      <c r="B917" s="306">
        <v>23202</v>
      </c>
      <c r="C917" s="1148" t="s">
        <v>901</v>
      </c>
      <c r="D917" s="303"/>
      <c r="E917" s="291">
        <v>0</v>
      </c>
      <c r="F917" s="303"/>
      <c r="G917" s="303"/>
      <c r="H917" s="303"/>
      <c r="I917" s="303"/>
      <c r="J917" s="303"/>
      <c r="K917" s="1545">
        <v>0</v>
      </c>
      <c r="L917" s="303">
        <v>0</v>
      </c>
      <c r="M917" s="303">
        <v>0</v>
      </c>
      <c r="N917" s="303">
        <v>0</v>
      </c>
      <c r="O917" s="303">
        <v>0</v>
      </c>
      <c r="P917" s="303">
        <v>0</v>
      </c>
      <c r="Q917" s="303">
        <v>0</v>
      </c>
      <c r="R917" s="303">
        <v>0</v>
      </c>
      <c r="S917" s="303">
        <v>0</v>
      </c>
      <c r="T917" s="303">
        <v>0</v>
      </c>
      <c r="U917" s="303">
        <v>0</v>
      </c>
      <c r="V917" s="303">
        <v>0</v>
      </c>
      <c r="W917" s="303">
        <v>0</v>
      </c>
      <c r="X917" s="303">
        <v>0</v>
      </c>
      <c r="Y917" s="303">
        <v>0</v>
      </c>
      <c r="Z917" s="303">
        <v>0</v>
      </c>
      <c r="AA917" s="303">
        <v>0</v>
      </c>
      <c r="AB917" s="303">
        <v>0</v>
      </c>
      <c r="AC917" s="303">
        <v>0</v>
      </c>
      <c r="AD917" s="303">
        <v>0</v>
      </c>
      <c r="AE917" s="303">
        <v>0</v>
      </c>
      <c r="AF917" s="303">
        <v>0</v>
      </c>
      <c r="AG917" s="303">
        <v>0</v>
      </c>
      <c r="AH917" s="303">
        <v>0</v>
      </c>
      <c r="AI917" s="303">
        <v>0</v>
      </c>
    </row>
    <row r="918" spans="1:35" s="1261" customFormat="1">
      <c r="A918" s="290"/>
      <c r="B918" s="306"/>
      <c r="C918" s="1376"/>
      <c r="D918" s="303"/>
      <c r="E918" s="304">
        <v>0</v>
      </c>
      <c r="F918" s="292"/>
      <c r="G918" s="1147"/>
      <c r="H918" s="1147"/>
      <c r="I918" s="1147"/>
      <c r="J918" s="1147"/>
      <c r="K918" s="1538">
        <v>0</v>
      </c>
      <c r="L918" s="1147">
        <v>0</v>
      </c>
      <c r="M918" s="1147">
        <v>0</v>
      </c>
      <c r="N918" s="1147">
        <v>0</v>
      </c>
      <c r="O918" s="1147">
        <v>0</v>
      </c>
      <c r="P918" s="1147">
        <v>0</v>
      </c>
      <c r="Q918" s="1147">
        <v>0</v>
      </c>
      <c r="R918" s="1147">
        <v>0</v>
      </c>
      <c r="S918" s="1147">
        <v>0</v>
      </c>
      <c r="T918" s="1147">
        <v>0</v>
      </c>
      <c r="U918" s="1147">
        <v>0</v>
      </c>
      <c r="V918" s="1147">
        <v>0</v>
      </c>
      <c r="W918" s="1147">
        <v>0</v>
      </c>
      <c r="X918" s="1147">
        <v>0</v>
      </c>
      <c r="Y918" s="1147">
        <v>0</v>
      </c>
      <c r="Z918" s="1147">
        <v>0</v>
      </c>
      <c r="AA918" s="1147">
        <v>0</v>
      </c>
      <c r="AB918" s="1147">
        <v>0</v>
      </c>
      <c r="AC918" s="1147">
        <v>0</v>
      </c>
      <c r="AD918" s="1147">
        <v>0</v>
      </c>
      <c r="AE918" s="1147">
        <v>0</v>
      </c>
      <c r="AF918" s="1147">
        <v>0</v>
      </c>
      <c r="AG918" s="1147">
        <v>0</v>
      </c>
      <c r="AH918" s="1147">
        <v>0</v>
      </c>
      <c r="AI918" s="1147">
        <v>0</v>
      </c>
    </row>
    <row r="919" spans="1:35" s="1261" customFormat="1" ht="24">
      <c r="A919" s="290"/>
      <c r="B919" s="306">
        <v>23203</v>
      </c>
      <c r="C919" s="1148" t="s">
        <v>902</v>
      </c>
      <c r="D919" s="303"/>
      <c r="E919" s="291">
        <v>6641</v>
      </c>
      <c r="F919" s="303"/>
      <c r="G919" s="303"/>
      <c r="H919" s="303"/>
      <c r="I919" s="303"/>
      <c r="J919" s="303"/>
      <c r="K919" s="1545">
        <v>670150</v>
      </c>
      <c r="L919" s="303">
        <v>0</v>
      </c>
      <c r="M919" s="303">
        <v>0</v>
      </c>
      <c r="N919" s="303">
        <v>0</v>
      </c>
      <c r="O919" s="303">
        <v>0</v>
      </c>
      <c r="P919" s="303">
        <v>0</v>
      </c>
      <c r="Q919" s="303">
        <v>0</v>
      </c>
      <c r="R919" s="303">
        <v>0</v>
      </c>
      <c r="S919" s="303">
        <v>0</v>
      </c>
      <c r="T919" s="303">
        <v>3366</v>
      </c>
      <c r="U919" s="303">
        <v>345525</v>
      </c>
      <c r="V919" s="303">
        <v>0</v>
      </c>
      <c r="W919" s="303">
        <v>0</v>
      </c>
      <c r="X919" s="303">
        <v>0</v>
      </c>
      <c r="Y919" s="303">
        <v>0</v>
      </c>
      <c r="Z919" s="303">
        <v>2875</v>
      </c>
      <c r="AA919" s="303">
        <v>279625</v>
      </c>
      <c r="AB919" s="303">
        <v>400</v>
      </c>
      <c r="AC919" s="303">
        <v>45000</v>
      </c>
      <c r="AD919" s="303">
        <v>0</v>
      </c>
      <c r="AE919" s="303">
        <v>0</v>
      </c>
      <c r="AF919" s="303">
        <v>0</v>
      </c>
      <c r="AG919" s="303">
        <v>0</v>
      </c>
      <c r="AH919" s="303">
        <v>0</v>
      </c>
      <c r="AI919" s="303">
        <v>0</v>
      </c>
    </row>
    <row r="920" spans="1:35" s="1261" customFormat="1" ht="66">
      <c r="A920" s="290"/>
      <c r="B920" s="1146"/>
      <c r="C920" s="1391" t="s">
        <v>2250</v>
      </c>
      <c r="D920" s="303"/>
      <c r="E920" s="304">
        <v>60</v>
      </c>
      <c r="F920" s="292" t="s">
        <v>386</v>
      </c>
      <c r="G920" s="294" t="s">
        <v>12</v>
      </c>
      <c r="H920" s="295" t="s">
        <v>13</v>
      </c>
      <c r="I920" s="294" t="s">
        <v>14</v>
      </c>
      <c r="J920" s="294">
        <v>155</v>
      </c>
      <c r="K920" s="1540">
        <v>9300</v>
      </c>
      <c r="L920" s="294">
        <v>0</v>
      </c>
      <c r="M920" s="294">
        <v>0</v>
      </c>
      <c r="N920" s="294">
        <v>0</v>
      </c>
      <c r="O920" s="294">
        <v>0</v>
      </c>
      <c r="P920" s="294">
        <v>0</v>
      </c>
      <c r="Q920" s="294">
        <v>0</v>
      </c>
      <c r="R920" s="294">
        <v>0</v>
      </c>
      <c r="S920" s="294">
        <v>0</v>
      </c>
      <c r="T920" s="294">
        <v>60</v>
      </c>
      <c r="U920" s="294">
        <v>9300</v>
      </c>
      <c r="V920" s="294">
        <v>0</v>
      </c>
      <c r="W920" s="294">
        <v>0</v>
      </c>
      <c r="X920" s="294">
        <v>0</v>
      </c>
      <c r="Y920" s="294">
        <v>0</v>
      </c>
      <c r="Z920" s="294">
        <v>0</v>
      </c>
      <c r="AA920" s="294">
        <v>0</v>
      </c>
      <c r="AB920" s="294">
        <v>0</v>
      </c>
      <c r="AC920" s="294">
        <v>0</v>
      </c>
      <c r="AD920" s="294">
        <v>0</v>
      </c>
      <c r="AE920" s="294">
        <v>0</v>
      </c>
      <c r="AF920" s="294">
        <v>0</v>
      </c>
      <c r="AG920" s="294">
        <v>0</v>
      </c>
      <c r="AH920" s="294">
        <v>0</v>
      </c>
      <c r="AI920" s="294">
        <v>0</v>
      </c>
    </row>
    <row r="921" spans="1:35" s="1261" customFormat="1" ht="66">
      <c r="A921" s="290"/>
      <c r="B921" s="1146"/>
      <c r="C921" s="1391" t="s">
        <v>2251</v>
      </c>
      <c r="D921" s="303"/>
      <c r="E921" s="304">
        <v>60</v>
      </c>
      <c r="F921" s="292" t="s">
        <v>386</v>
      </c>
      <c r="G921" s="294" t="s">
        <v>12</v>
      </c>
      <c r="H921" s="295" t="s">
        <v>13</v>
      </c>
      <c r="I921" s="294" t="s">
        <v>14</v>
      </c>
      <c r="J921" s="294">
        <v>155</v>
      </c>
      <c r="K921" s="1540">
        <v>9300</v>
      </c>
      <c r="L921" s="294">
        <v>0</v>
      </c>
      <c r="M921" s="294">
        <v>0</v>
      </c>
      <c r="N921" s="294">
        <v>0</v>
      </c>
      <c r="O921" s="294">
        <v>0</v>
      </c>
      <c r="P921" s="294">
        <v>0</v>
      </c>
      <c r="Q921" s="294">
        <v>0</v>
      </c>
      <c r="R921" s="294">
        <v>0</v>
      </c>
      <c r="S921" s="294">
        <v>0</v>
      </c>
      <c r="T921" s="294">
        <v>60</v>
      </c>
      <c r="U921" s="294">
        <v>9300</v>
      </c>
      <c r="V921" s="294">
        <v>0</v>
      </c>
      <c r="W921" s="294">
        <v>0</v>
      </c>
      <c r="X921" s="294">
        <v>0</v>
      </c>
      <c r="Y921" s="294">
        <v>0</v>
      </c>
      <c r="Z921" s="294">
        <v>0</v>
      </c>
      <c r="AA921" s="294">
        <v>0</v>
      </c>
      <c r="AB921" s="294">
        <v>0</v>
      </c>
      <c r="AC921" s="294">
        <v>0</v>
      </c>
      <c r="AD921" s="294">
        <v>0</v>
      </c>
      <c r="AE921" s="294">
        <v>0</v>
      </c>
      <c r="AF921" s="294">
        <v>0</v>
      </c>
      <c r="AG921" s="294">
        <v>0</v>
      </c>
      <c r="AH921" s="294">
        <v>0</v>
      </c>
      <c r="AI921" s="294">
        <v>0</v>
      </c>
    </row>
    <row r="922" spans="1:35" s="1261" customFormat="1" ht="66">
      <c r="A922" s="290"/>
      <c r="B922" s="1146"/>
      <c r="C922" s="1391" t="s">
        <v>2252</v>
      </c>
      <c r="D922" s="303"/>
      <c r="E922" s="304">
        <v>60</v>
      </c>
      <c r="F922" s="292" t="s">
        <v>386</v>
      </c>
      <c r="G922" s="294" t="s">
        <v>12</v>
      </c>
      <c r="H922" s="295" t="s">
        <v>13</v>
      </c>
      <c r="I922" s="294" t="s">
        <v>14</v>
      </c>
      <c r="J922" s="294">
        <v>155</v>
      </c>
      <c r="K922" s="1540">
        <v>9300</v>
      </c>
      <c r="L922" s="294">
        <v>0</v>
      </c>
      <c r="M922" s="294">
        <v>0</v>
      </c>
      <c r="N922" s="294">
        <v>0</v>
      </c>
      <c r="O922" s="294">
        <v>0</v>
      </c>
      <c r="P922" s="294">
        <v>0</v>
      </c>
      <c r="Q922" s="294">
        <v>0</v>
      </c>
      <c r="R922" s="294">
        <v>0</v>
      </c>
      <c r="S922" s="294">
        <v>0</v>
      </c>
      <c r="T922" s="294">
        <v>60</v>
      </c>
      <c r="U922" s="294">
        <v>9300</v>
      </c>
      <c r="V922" s="294">
        <v>0</v>
      </c>
      <c r="W922" s="294">
        <v>0</v>
      </c>
      <c r="X922" s="294">
        <v>0</v>
      </c>
      <c r="Y922" s="294">
        <v>0</v>
      </c>
      <c r="Z922" s="294">
        <v>0</v>
      </c>
      <c r="AA922" s="294">
        <v>0</v>
      </c>
      <c r="AB922" s="294">
        <v>0</v>
      </c>
      <c r="AC922" s="294">
        <v>0</v>
      </c>
      <c r="AD922" s="294">
        <v>0</v>
      </c>
      <c r="AE922" s="294">
        <v>0</v>
      </c>
      <c r="AF922" s="294">
        <v>0</v>
      </c>
      <c r="AG922" s="294">
        <v>0</v>
      </c>
      <c r="AH922" s="294">
        <v>0</v>
      </c>
      <c r="AI922" s="294">
        <v>0</v>
      </c>
    </row>
    <row r="923" spans="1:35" s="1261" customFormat="1" ht="66">
      <c r="A923" s="290"/>
      <c r="B923" s="1146"/>
      <c r="C923" s="1391" t="s">
        <v>2253</v>
      </c>
      <c r="D923" s="303"/>
      <c r="E923" s="304">
        <v>300</v>
      </c>
      <c r="F923" s="292" t="s">
        <v>386</v>
      </c>
      <c r="G923" s="294" t="s">
        <v>12</v>
      </c>
      <c r="H923" s="295" t="s">
        <v>13</v>
      </c>
      <c r="I923" s="294" t="s">
        <v>14</v>
      </c>
      <c r="J923" s="294">
        <v>115</v>
      </c>
      <c r="K923" s="1540">
        <v>34500</v>
      </c>
      <c r="L923" s="294">
        <v>0</v>
      </c>
      <c r="M923" s="294">
        <v>0</v>
      </c>
      <c r="N923" s="294">
        <v>0</v>
      </c>
      <c r="O923" s="294">
        <v>0</v>
      </c>
      <c r="P923" s="294">
        <v>0</v>
      </c>
      <c r="Q923" s="294">
        <v>0</v>
      </c>
      <c r="R923" s="294">
        <v>0</v>
      </c>
      <c r="S923" s="294">
        <v>0</v>
      </c>
      <c r="T923" s="294">
        <v>150</v>
      </c>
      <c r="U923" s="294">
        <v>17250</v>
      </c>
      <c r="V923" s="294">
        <v>0</v>
      </c>
      <c r="W923" s="294">
        <v>0</v>
      </c>
      <c r="X923" s="294">
        <v>0</v>
      </c>
      <c r="Y923" s="294">
        <v>0</v>
      </c>
      <c r="Z923" s="294">
        <v>150</v>
      </c>
      <c r="AA923" s="294">
        <v>17250</v>
      </c>
      <c r="AB923" s="294">
        <v>0</v>
      </c>
      <c r="AC923" s="294">
        <v>0</v>
      </c>
      <c r="AD923" s="294">
        <v>0</v>
      </c>
      <c r="AE923" s="294">
        <v>0</v>
      </c>
      <c r="AF923" s="294">
        <v>0</v>
      </c>
      <c r="AG923" s="294">
        <v>0</v>
      </c>
      <c r="AH923" s="294">
        <v>0</v>
      </c>
      <c r="AI923" s="294">
        <v>0</v>
      </c>
    </row>
    <row r="924" spans="1:35" s="1261" customFormat="1" ht="66">
      <c r="A924" s="290"/>
      <c r="B924" s="1146"/>
      <c r="C924" s="1391" t="s">
        <v>2254</v>
      </c>
      <c r="D924" s="303"/>
      <c r="E924" s="304">
        <v>200</v>
      </c>
      <c r="F924" s="292" t="s">
        <v>386</v>
      </c>
      <c r="G924" s="294" t="s">
        <v>12</v>
      </c>
      <c r="H924" s="295" t="s">
        <v>13</v>
      </c>
      <c r="I924" s="294" t="s">
        <v>14</v>
      </c>
      <c r="J924" s="294">
        <v>115</v>
      </c>
      <c r="K924" s="1540">
        <v>23000</v>
      </c>
      <c r="L924" s="294">
        <v>0</v>
      </c>
      <c r="M924" s="294">
        <v>0</v>
      </c>
      <c r="N924" s="294">
        <v>0</v>
      </c>
      <c r="O924" s="294">
        <v>0</v>
      </c>
      <c r="P924" s="294">
        <v>0</v>
      </c>
      <c r="Q924" s="294">
        <v>0</v>
      </c>
      <c r="R924" s="294">
        <v>0</v>
      </c>
      <c r="S924" s="294">
        <v>0</v>
      </c>
      <c r="T924" s="294">
        <v>200</v>
      </c>
      <c r="U924" s="294">
        <v>23000</v>
      </c>
      <c r="V924" s="294">
        <v>0</v>
      </c>
      <c r="W924" s="294">
        <v>0</v>
      </c>
      <c r="X924" s="294">
        <v>0</v>
      </c>
      <c r="Y924" s="294">
        <v>0</v>
      </c>
      <c r="Z924" s="294">
        <v>0</v>
      </c>
      <c r="AA924" s="294">
        <v>0</v>
      </c>
      <c r="AB924" s="294">
        <v>0</v>
      </c>
      <c r="AC924" s="294">
        <v>0</v>
      </c>
      <c r="AD924" s="294">
        <v>0</v>
      </c>
      <c r="AE924" s="294">
        <v>0</v>
      </c>
      <c r="AF924" s="294">
        <v>0</v>
      </c>
      <c r="AG924" s="294">
        <v>0</v>
      </c>
      <c r="AH924" s="294">
        <v>0</v>
      </c>
      <c r="AI924" s="294">
        <v>0</v>
      </c>
    </row>
    <row r="925" spans="1:35" s="1261" customFormat="1" ht="66">
      <c r="A925" s="290"/>
      <c r="B925" s="1146"/>
      <c r="C925" s="1391" t="s">
        <v>2255</v>
      </c>
      <c r="D925" s="303"/>
      <c r="E925" s="304">
        <v>800</v>
      </c>
      <c r="F925" s="292" t="s">
        <v>386</v>
      </c>
      <c r="G925" s="294" t="s">
        <v>12</v>
      </c>
      <c r="H925" s="295" t="s">
        <v>13</v>
      </c>
      <c r="I925" s="294" t="s">
        <v>14</v>
      </c>
      <c r="J925" s="294">
        <v>110</v>
      </c>
      <c r="K925" s="1540">
        <v>88000</v>
      </c>
      <c r="L925" s="294">
        <v>0</v>
      </c>
      <c r="M925" s="294">
        <v>0</v>
      </c>
      <c r="N925" s="294">
        <v>0</v>
      </c>
      <c r="O925" s="294">
        <v>0</v>
      </c>
      <c r="P925" s="294">
        <v>0</v>
      </c>
      <c r="Q925" s="294">
        <v>0</v>
      </c>
      <c r="R925" s="294">
        <v>0</v>
      </c>
      <c r="S925" s="294">
        <v>0</v>
      </c>
      <c r="T925" s="294">
        <v>300</v>
      </c>
      <c r="U925" s="294">
        <v>33000</v>
      </c>
      <c r="V925" s="294">
        <v>0</v>
      </c>
      <c r="W925" s="294">
        <v>0</v>
      </c>
      <c r="X925" s="294">
        <v>0</v>
      </c>
      <c r="Y925" s="294">
        <v>0</v>
      </c>
      <c r="Z925" s="294">
        <v>300</v>
      </c>
      <c r="AA925" s="294">
        <v>33000</v>
      </c>
      <c r="AB925" s="294">
        <v>200</v>
      </c>
      <c r="AC925" s="294">
        <v>22000</v>
      </c>
      <c r="AD925" s="294">
        <v>0</v>
      </c>
      <c r="AE925" s="294">
        <v>0</v>
      </c>
      <c r="AF925" s="294">
        <v>0</v>
      </c>
      <c r="AG925" s="294">
        <v>0</v>
      </c>
      <c r="AH925" s="294">
        <v>0</v>
      </c>
      <c r="AI925" s="294">
        <v>0</v>
      </c>
    </row>
    <row r="926" spans="1:35" s="1261" customFormat="1" ht="66">
      <c r="A926" s="290"/>
      <c r="B926" s="1146"/>
      <c r="C926" s="1391" t="s">
        <v>2256</v>
      </c>
      <c r="D926" s="303"/>
      <c r="E926" s="304">
        <v>300</v>
      </c>
      <c r="F926" s="292" t="s">
        <v>386</v>
      </c>
      <c r="G926" s="294" t="s">
        <v>12</v>
      </c>
      <c r="H926" s="295" t="s">
        <v>13</v>
      </c>
      <c r="I926" s="294" t="s">
        <v>14</v>
      </c>
      <c r="J926" s="294">
        <v>115</v>
      </c>
      <c r="K926" s="1540">
        <v>34500</v>
      </c>
      <c r="L926" s="294">
        <v>0</v>
      </c>
      <c r="M926" s="294">
        <v>0</v>
      </c>
      <c r="N926" s="294">
        <v>0</v>
      </c>
      <c r="O926" s="294">
        <v>0</v>
      </c>
      <c r="P926" s="294">
        <v>0</v>
      </c>
      <c r="Q926" s="294">
        <v>0</v>
      </c>
      <c r="R926" s="294">
        <v>0</v>
      </c>
      <c r="S926" s="294">
        <v>0</v>
      </c>
      <c r="T926" s="294">
        <v>150</v>
      </c>
      <c r="U926" s="294">
        <v>17250</v>
      </c>
      <c r="V926" s="294">
        <v>0</v>
      </c>
      <c r="W926" s="294">
        <v>0</v>
      </c>
      <c r="X926" s="294">
        <v>0</v>
      </c>
      <c r="Y926" s="294">
        <v>0</v>
      </c>
      <c r="Z926" s="294">
        <v>150</v>
      </c>
      <c r="AA926" s="294">
        <v>17250</v>
      </c>
      <c r="AB926" s="294">
        <v>0</v>
      </c>
      <c r="AC926" s="294">
        <v>0</v>
      </c>
      <c r="AD926" s="294">
        <v>0</v>
      </c>
      <c r="AE926" s="294">
        <v>0</v>
      </c>
      <c r="AF926" s="294">
        <v>0</v>
      </c>
      <c r="AG926" s="294">
        <v>0</v>
      </c>
      <c r="AH926" s="294">
        <v>0</v>
      </c>
      <c r="AI926" s="294">
        <v>0</v>
      </c>
    </row>
    <row r="927" spans="1:35" s="1261" customFormat="1" ht="66">
      <c r="A927" s="290"/>
      <c r="B927" s="1146"/>
      <c r="C927" s="1391" t="s">
        <v>2257</v>
      </c>
      <c r="D927" s="303"/>
      <c r="E927" s="304">
        <v>500</v>
      </c>
      <c r="F927" s="292" t="s">
        <v>386</v>
      </c>
      <c r="G927" s="294" t="s">
        <v>12</v>
      </c>
      <c r="H927" s="295" t="s">
        <v>13</v>
      </c>
      <c r="I927" s="294" t="s">
        <v>14</v>
      </c>
      <c r="J927" s="294">
        <v>115</v>
      </c>
      <c r="K927" s="1540">
        <v>57500</v>
      </c>
      <c r="L927" s="294">
        <v>0</v>
      </c>
      <c r="M927" s="294">
        <v>0</v>
      </c>
      <c r="N927" s="294">
        <v>0</v>
      </c>
      <c r="O927" s="294">
        <v>0</v>
      </c>
      <c r="P927" s="294">
        <v>0</v>
      </c>
      <c r="Q927" s="294">
        <v>0</v>
      </c>
      <c r="R927" s="294">
        <v>0</v>
      </c>
      <c r="S927" s="294">
        <v>0</v>
      </c>
      <c r="T927" s="294">
        <v>150</v>
      </c>
      <c r="U927" s="294">
        <v>17250</v>
      </c>
      <c r="V927" s="294">
        <v>0</v>
      </c>
      <c r="W927" s="294">
        <v>0</v>
      </c>
      <c r="X927" s="294">
        <v>0</v>
      </c>
      <c r="Y927" s="294">
        <v>0</v>
      </c>
      <c r="Z927" s="294">
        <v>150</v>
      </c>
      <c r="AA927" s="294">
        <v>17250</v>
      </c>
      <c r="AB927" s="294">
        <v>200</v>
      </c>
      <c r="AC927" s="294">
        <v>23000</v>
      </c>
      <c r="AD927" s="294">
        <v>0</v>
      </c>
      <c r="AE927" s="294">
        <v>0</v>
      </c>
      <c r="AF927" s="294">
        <v>0</v>
      </c>
      <c r="AG927" s="294">
        <v>0</v>
      </c>
      <c r="AH927" s="294">
        <v>0</v>
      </c>
      <c r="AI927" s="294">
        <v>0</v>
      </c>
    </row>
    <row r="928" spans="1:35" s="1261" customFormat="1" ht="66">
      <c r="A928" s="290"/>
      <c r="B928" s="1146"/>
      <c r="C928" s="1391" t="s">
        <v>2258</v>
      </c>
      <c r="D928" s="303"/>
      <c r="E928" s="304">
        <v>300</v>
      </c>
      <c r="F928" s="292" t="s">
        <v>386</v>
      </c>
      <c r="G928" s="294" t="s">
        <v>12</v>
      </c>
      <c r="H928" s="295" t="s">
        <v>13</v>
      </c>
      <c r="I928" s="294" t="s">
        <v>14</v>
      </c>
      <c r="J928" s="294">
        <v>115</v>
      </c>
      <c r="K928" s="1540">
        <v>34500</v>
      </c>
      <c r="L928" s="294">
        <v>0</v>
      </c>
      <c r="M928" s="294">
        <v>0</v>
      </c>
      <c r="N928" s="294">
        <v>0</v>
      </c>
      <c r="O928" s="294">
        <v>0</v>
      </c>
      <c r="P928" s="294">
        <v>0</v>
      </c>
      <c r="Q928" s="294">
        <v>0</v>
      </c>
      <c r="R928" s="294">
        <v>0</v>
      </c>
      <c r="S928" s="294">
        <v>0</v>
      </c>
      <c r="T928" s="294">
        <v>150</v>
      </c>
      <c r="U928" s="294">
        <v>17250</v>
      </c>
      <c r="V928" s="294">
        <v>0</v>
      </c>
      <c r="W928" s="294">
        <v>0</v>
      </c>
      <c r="X928" s="294">
        <v>0</v>
      </c>
      <c r="Y928" s="294">
        <v>0</v>
      </c>
      <c r="Z928" s="294">
        <v>150</v>
      </c>
      <c r="AA928" s="294">
        <v>17250</v>
      </c>
      <c r="AB928" s="294">
        <v>0</v>
      </c>
      <c r="AC928" s="294">
        <v>0</v>
      </c>
      <c r="AD928" s="294">
        <v>0</v>
      </c>
      <c r="AE928" s="294">
        <v>0</v>
      </c>
      <c r="AF928" s="294">
        <v>0</v>
      </c>
      <c r="AG928" s="294">
        <v>0</v>
      </c>
      <c r="AH928" s="294">
        <v>0</v>
      </c>
      <c r="AI928" s="294">
        <v>0</v>
      </c>
    </row>
    <row r="929" spans="1:35" s="1261" customFormat="1" ht="66">
      <c r="A929" s="290"/>
      <c r="B929" s="1146"/>
      <c r="C929" s="1391" t="s">
        <v>2259</v>
      </c>
      <c r="D929" s="303"/>
      <c r="E929" s="304">
        <v>300</v>
      </c>
      <c r="F929" s="292" t="s">
        <v>386</v>
      </c>
      <c r="G929" s="294" t="s">
        <v>12</v>
      </c>
      <c r="H929" s="295" t="s">
        <v>13</v>
      </c>
      <c r="I929" s="294" t="s">
        <v>14</v>
      </c>
      <c r="J929" s="294">
        <v>85</v>
      </c>
      <c r="K929" s="1540">
        <v>25500</v>
      </c>
      <c r="L929" s="294">
        <v>0</v>
      </c>
      <c r="M929" s="294">
        <v>0</v>
      </c>
      <c r="N929" s="294">
        <v>0</v>
      </c>
      <c r="O929" s="294">
        <v>0</v>
      </c>
      <c r="P929" s="294">
        <v>0</v>
      </c>
      <c r="Q929" s="294">
        <v>0</v>
      </c>
      <c r="R929" s="294">
        <v>0</v>
      </c>
      <c r="S929" s="294">
        <v>0</v>
      </c>
      <c r="T929" s="294">
        <v>150</v>
      </c>
      <c r="U929" s="294">
        <v>12750</v>
      </c>
      <c r="V929" s="294">
        <v>0</v>
      </c>
      <c r="W929" s="294">
        <v>0</v>
      </c>
      <c r="X929" s="294">
        <v>0</v>
      </c>
      <c r="Y929" s="294">
        <v>0</v>
      </c>
      <c r="Z929" s="294">
        <v>150</v>
      </c>
      <c r="AA929" s="294">
        <v>12750</v>
      </c>
      <c r="AB929" s="294">
        <v>0</v>
      </c>
      <c r="AC929" s="294">
        <v>0</v>
      </c>
      <c r="AD929" s="294">
        <v>0</v>
      </c>
      <c r="AE929" s="294">
        <v>0</v>
      </c>
      <c r="AF929" s="294">
        <v>0</v>
      </c>
      <c r="AG929" s="294">
        <v>0</v>
      </c>
      <c r="AH929" s="294">
        <v>0</v>
      </c>
      <c r="AI929" s="294">
        <v>0</v>
      </c>
    </row>
    <row r="930" spans="1:35" s="1261" customFormat="1" ht="66">
      <c r="A930" s="290"/>
      <c r="B930" s="1146"/>
      <c r="C930" s="1391" t="s">
        <v>2260</v>
      </c>
      <c r="D930" s="303"/>
      <c r="E930" s="304">
        <v>300</v>
      </c>
      <c r="F930" s="292" t="s">
        <v>386</v>
      </c>
      <c r="G930" s="294" t="s">
        <v>12</v>
      </c>
      <c r="H930" s="295" t="s">
        <v>13</v>
      </c>
      <c r="I930" s="294" t="s">
        <v>14</v>
      </c>
      <c r="J930" s="294">
        <v>85</v>
      </c>
      <c r="K930" s="1540">
        <v>25500</v>
      </c>
      <c r="L930" s="294">
        <v>0</v>
      </c>
      <c r="M930" s="294">
        <v>0</v>
      </c>
      <c r="N930" s="294">
        <v>0</v>
      </c>
      <c r="O930" s="294">
        <v>0</v>
      </c>
      <c r="P930" s="294">
        <v>0</v>
      </c>
      <c r="Q930" s="294">
        <v>0</v>
      </c>
      <c r="R930" s="294">
        <v>0</v>
      </c>
      <c r="S930" s="294">
        <v>0</v>
      </c>
      <c r="T930" s="294">
        <v>150</v>
      </c>
      <c r="U930" s="294">
        <v>12750</v>
      </c>
      <c r="V930" s="294">
        <v>0</v>
      </c>
      <c r="W930" s="294">
        <v>0</v>
      </c>
      <c r="X930" s="294">
        <v>0</v>
      </c>
      <c r="Y930" s="294">
        <v>0</v>
      </c>
      <c r="Z930" s="294">
        <v>150</v>
      </c>
      <c r="AA930" s="294">
        <v>12750</v>
      </c>
      <c r="AB930" s="294">
        <v>0</v>
      </c>
      <c r="AC930" s="294">
        <v>0</v>
      </c>
      <c r="AD930" s="294">
        <v>0</v>
      </c>
      <c r="AE930" s="294">
        <v>0</v>
      </c>
      <c r="AF930" s="294">
        <v>0</v>
      </c>
      <c r="AG930" s="294">
        <v>0</v>
      </c>
      <c r="AH930" s="294">
        <v>0</v>
      </c>
      <c r="AI930" s="294">
        <v>0</v>
      </c>
    </row>
    <row r="931" spans="1:35" s="1261" customFormat="1" ht="66">
      <c r="A931" s="290"/>
      <c r="B931" s="1146"/>
      <c r="C931" s="1391" t="s">
        <v>2261</v>
      </c>
      <c r="D931" s="303"/>
      <c r="E931" s="304">
        <v>301</v>
      </c>
      <c r="F931" s="292" t="s">
        <v>386</v>
      </c>
      <c r="G931" s="294" t="s">
        <v>12</v>
      </c>
      <c r="H931" s="295" t="s">
        <v>13</v>
      </c>
      <c r="I931" s="294" t="s">
        <v>14</v>
      </c>
      <c r="J931" s="294">
        <v>150</v>
      </c>
      <c r="K931" s="1540">
        <v>45150</v>
      </c>
      <c r="L931" s="294">
        <v>0</v>
      </c>
      <c r="M931" s="294">
        <v>0</v>
      </c>
      <c r="N931" s="294">
        <v>0</v>
      </c>
      <c r="O931" s="294">
        <v>0</v>
      </c>
      <c r="P931" s="294">
        <v>0</v>
      </c>
      <c r="Q931" s="294">
        <v>0</v>
      </c>
      <c r="R931" s="294">
        <v>0</v>
      </c>
      <c r="S931" s="294">
        <v>0</v>
      </c>
      <c r="T931" s="294">
        <v>151</v>
      </c>
      <c r="U931" s="294">
        <v>22650</v>
      </c>
      <c r="V931" s="294">
        <v>0</v>
      </c>
      <c r="W931" s="294">
        <v>0</v>
      </c>
      <c r="X931" s="294">
        <v>0</v>
      </c>
      <c r="Y931" s="294">
        <v>0</v>
      </c>
      <c r="Z931" s="294">
        <v>150</v>
      </c>
      <c r="AA931" s="294">
        <v>22500</v>
      </c>
      <c r="AB931" s="294">
        <v>0</v>
      </c>
      <c r="AC931" s="294">
        <v>0</v>
      </c>
      <c r="AD931" s="294">
        <v>0</v>
      </c>
      <c r="AE931" s="294">
        <v>0</v>
      </c>
      <c r="AF931" s="294">
        <v>0</v>
      </c>
      <c r="AG931" s="294">
        <v>0</v>
      </c>
      <c r="AH931" s="294">
        <v>0</v>
      </c>
      <c r="AI931" s="294">
        <v>0</v>
      </c>
    </row>
    <row r="932" spans="1:35" s="1261" customFormat="1" ht="66">
      <c r="A932" s="290"/>
      <c r="B932" s="1146"/>
      <c r="C932" s="1391" t="s">
        <v>2262</v>
      </c>
      <c r="D932" s="303"/>
      <c r="E932" s="304">
        <v>200</v>
      </c>
      <c r="F932" s="292" t="s">
        <v>386</v>
      </c>
      <c r="G932" s="294" t="s">
        <v>12</v>
      </c>
      <c r="H932" s="295" t="s">
        <v>13</v>
      </c>
      <c r="I932" s="294" t="s">
        <v>14</v>
      </c>
      <c r="J932" s="294">
        <v>45</v>
      </c>
      <c r="K932" s="1540">
        <v>9000</v>
      </c>
      <c r="L932" s="294">
        <v>0</v>
      </c>
      <c r="M932" s="294">
        <v>0</v>
      </c>
      <c r="N932" s="294">
        <v>0</v>
      </c>
      <c r="O932" s="294">
        <v>0</v>
      </c>
      <c r="P932" s="294">
        <v>0</v>
      </c>
      <c r="Q932" s="294">
        <v>0</v>
      </c>
      <c r="R932" s="294">
        <v>0</v>
      </c>
      <c r="S932" s="294">
        <v>0</v>
      </c>
      <c r="T932" s="294">
        <v>100</v>
      </c>
      <c r="U932" s="294">
        <v>4500</v>
      </c>
      <c r="V932" s="294">
        <v>0</v>
      </c>
      <c r="W932" s="294">
        <v>0</v>
      </c>
      <c r="X932" s="294">
        <v>0</v>
      </c>
      <c r="Y932" s="294">
        <v>0</v>
      </c>
      <c r="Z932" s="294">
        <v>100</v>
      </c>
      <c r="AA932" s="294">
        <v>4500</v>
      </c>
      <c r="AB932" s="294">
        <v>0</v>
      </c>
      <c r="AC932" s="294">
        <v>0</v>
      </c>
      <c r="AD932" s="294">
        <v>0</v>
      </c>
      <c r="AE932" s="294">
        <v>0</v>
      </c>
      <c r="AF932" s="294">
        <v>0</v>
      </c>
      <c r="AG932" s="294">
        <v>0</v>
      </c>
      <c r="AH932" s="294">
        <v>0</v>
      </c>
      <c r="AI932" s="294">
        <v>0</v>
      </c>
    </row>
    <row r="933" spans="1:35" s="1261" customFormat="1" ht="66">
      <c r="A933" s="290"/>
      <c r="B933" s="1146"/>
      <c r="C933" s="1391" t="s">
        <v>2263</v>
      </c>
      <c r="D933" s="303"/>
      <c r="E933" s="304">
        <v>200</v>
      </c>
      <c r="F933" s="292" t="s">
        <v>386</v>
      </c>
      <c r="G933" s="294" t="s">
        <v>12</v>
      </c>
      <c r="H933" s="295" t="s">
        <v>13</v>
      </c>
      <c r="I933" s="294" t="s">
        <v>14</v>
      </c>
      <c r="J933" s="294">
        <v>45</v>
      </c>
      <c r="K933" s="1540">
        <v>9000</v>
      </c>
      <c r="L933" s="294">
        <v>0</v>
      </c>
      <c r="M933" s="294">
        <v>0</v>
      </c>
      <c r="N933" s="294">
        <v>0</v>
      </c>
      <c r="O933" s="294">
        <v>0</v>
      </c>
      <c r="P933" s="294">
        <v>0</v>
      </c>
      <c r="Q933" s="294">
        <v>0</v>
      </c>
      <c r="R933" s="294">
        <v>0</v>
      </c>
      <c r="S933" s="294">
        <v>0</v>
      </c>
      <c r="T933" s="294">
        <v>100</v>
      </c>
      <c r="U933" s="294">
        <v>4500</v>
      </c>
      <c r="V933" s="294">
        <v>0</v>
      </c>
      <c r="W933" s="294">
        <v>0</v>
      </c>
      <c r="X933" s="294">
        <v>0</v>
      </c>
      <c r="Y933" s="294">
        <v>0</v>
      </c>
      <c r="Z933" s="294">
        <v>100</v>
      </c>
      <c r="AA933" s="294">
        <v>4500</v>
      </c>
      <c r="AB933" s="294">
        <v>0</v>
      </c>
      <c r="AC933" s="294">
        <v>0</v>
      </c>
      <c r="AD933" s="294">
        <v>0</v>
      </c>
      <c r="AE933" s="294">
        <v>0</v>
      </c>
      <c r="AF933" s="294">
        <v>0</v>
      </c>
      <c r="AG933" s="294">
        <v>0</v>
      </c>
      <c r="AH933" s="294">
        <v>0</v>
      </c>
      <c r="AI933" s="294">
        <v>0</v>
      </c>
    </row>
    <row r="934" spans="1:35" s="1261" customFormat="1" ht="66">
      <c r="A934" s="290"/>
      <c r="B934" s="1146"/>
      <c r="C934" s="1391" t="s">
        <v>2264</v>
      </c>
      <c r="D934" s="303"/>
      <c r="E934" s="304">
        <v>30</v>
      </c>
      <c r="F934" s="292" t="s">
        <v>386</v>
      </c>
      <c r="G934" s="294" t="s">
        <v>12</v>
      </c>
      <c r="H934" s="295" t="s">
        <v>13</v>
      </c>
      <c r="I934" s="294" t="s">
        <v>14</v>
      </c>
      <c r="J934" s="294">
        <v>45</v>
      </c>
      <c r="K934" s="1540">
        <v>1350</v>
      </c>
      <c r="L934" s="294">
        <v>0</v>
      </c>
      <c r="M934" s="294">
        <v>0</v>
      </c>
      <c r="N934" s="294">
        <v>0</v>
      </c>
      <c r="O934" s="294">
        <v>0</v>
      </c>
      <c r="P934" s="294">
        <v>0</v>
      </c>
      <c r="Q934" s="294">
        <v>0</v>
      </c>
      <c r="R934" s="294">
        <v>0</v>
      </c>
      <c r="S934" s="294">
        <v>0</v>
      </c>
      <c r="T934" s="294">
        <v>15</v>
      </c>
      <c r="U934" s="294">
        <v>675</v>
      </c>
      <c r="V934" s="294">
        <v>0</v>
      </c>
      <c r="W934" s="294">
        <v>0</v>
      </c>
      <c r="X934" s="294">
        <v>0</v>
      </c>
      <c r="Y934" s="294">
        <v>0</v>
      </c>
      <c r="Z934" s="294">
        <v>15</v>
      </c>
      <c r="AA934" s="294">
        <v>675</v>
      </c>
      <c r="AB934" s="294">
        <v>0</v>
      </c>
      <c r="AC934" s="294">
        <v>0</v>
      </c>
      <c r="AD934" s="294">
        <v>0</v>
      </c>
      <c r="AE934" s="294">
        <v>0</v>
      </c>
      <c r="AF934" s="294">
        <v>0</v>
      </c>
      <c r="AG934" s="294">
        <v>0</v>
      </c>
      <c r="AH934" s="294">
        <v>0</v>
      </c>
      <c r="AI934" s="294">
        <v>0</v>
      </c>
    </row>
    <row r="935" spans="1:35" s="1261" customFormat="1" ht="66">
      <c r="A935" s="290"/>
      <c r="B935" s="1146"/>
      <c r="C935" s="1391" t="s">
        <v>2265</v>
      </c>
      <c r="D935" s="303"/>
      <c r="E935" s="304">
        <v>30</v>
      </c>
      <c r="F935" s="292" t="s">
        <v>386</v>
      </c>
      <c r="G935" s="294" t="s">
        <v>12</v>
      </c>
      <c r="H935" s="295" t="s">
        <v>13</v>
      </c>
      <c r="I935" s="294" t="s">
        <v>14</v>
      </c>
      <c r="J935" s="294">
        <v>45</v>
      </c>
      <c r="K935" s="1540">
        <v>1350</v>
      </c>
      <c r="L935" s="294">
        <v>0</v>
      </c>
      <c r="M935" s="294">
        <v>0</v>
      </c>
      <c r="N935" s="294">
        <v>0</v>
      </c>
      <c r="O935" s="294">
        <v>0</v>
      </c>
      <c r="P935" s="294">
        <v>0</v>
      </c>
      <c r="Q935" s="294">
        <v>0</v>
      </c>
      <c r="R935" s="294">
        <v>0</v>
      </c>
      <c r="S935" s="294">
        <v>0</v>
      </c>
      <c r="T935" s="294">
        <v>15</v>
      </c>
      <c r="U935" s="294">
        <v>675</v>
      </c>
      <c r="V935" s="294">
        <v>0</v>
      </c>
      <c r="W935" s="294">
        <v>0</v>
      </c>
      <c r="X935" s="294">
        <v>0</v>
      </c>
      <c r="Y935" s="294">
        <v>0</v>
      </c>
      <c r="Z935" s="294">
        <v>15</v>
      </c>
      <c r="AA935" s="294">
        <v>675</v>
      </c>
      <c r="AB935" s="294">
        <v>0</v>
      </c>
      <c r="AC935" s="294">
        <v>0</v>
      </c>
      <c r="AD935" s="294">
        <v>0</v>
      </c>
      <c r="AE935" s="294">
        <v>0</v>
      </c>
      <c r="AF935" s="294">
        <v>0</v>
      </c>
      <c r="AG935" s="294">
        <v>0</v>
      </c>
      <c r="AH935" s="294">
        <v>0</v>
      </c>
      <c r="AI935" s="294">
        <v>0</v>
      </c>
    </row>
    <row r="936" spans="1:35" s="1261" customFormat="1" ht="66">
      <c r="A936" s="290"/>
      <c r="B936" s="1146"/>
      <c r="C936" s="1391" t="s">
        <v>2266</v>
      </c>
      <c r="D936" s="303"/>
      <c r="E936" s="304">
        <v>30</v>
      </c>
      <c r="F936" s="292" t="s">
        <v>386</v>
      </c>
      <c r="G936" s="294" t="s">
        <v>12</v>
      </c>
      <c r="H936" s="295" t="s">
        <v>13</v>
      </c>
      <c r="I936" s="294" t="s">
        <v>14</v>
      </c>
      <c r="J936" s="294">
        <v>45</v>
      </c>
      <c r="K936" s="1540">
        <v>1350</v>
      </c>
      <c r="L936" s="294">
        <v>0</v>
      </c>
      <c r="M936" s="294">
        <v>0</v>
      </c>
      <c r="N936" s="294">
        <v>0</v>
      </c>
      <c r="O936" s="294">
        <v>0</v>
      </c>
      <c r="P936" s="294">
        <v>0</v>
      </c>
      <c r="Q936" s="294">
        <v>0</v>
      </c>
      <c r="R936" s="294">
        <v>0</v>
      </c>
      <c r="S936" s="294">
        <v>0</v>
      </c>
      <c r="T936" s="294">
        <v>15</v>
      </c>
      <c r="U936" s="294">
        <v>675</v>
      </c>
      <c r="V936" s="294">
        <v>0</v>
      </c>
      <c r="W936" s="294">
        <v>0</v>
      </c>
      <c r="X936" s="294">
        <v>0</v>
      </c>
      <c r="Y936" s="294">
        <v>0</v>
      </c>
      <c r="Z936" s="294">
        <v>15</v>
      </c>
      <c r="AA936" s="294">
        <v>675</v>
      </c>
      <c r="AB936" s="294">
        <v>0</v>
      </c>
      <c r="AC936" s="294">
        <v>0</v>
      </c>
      <c r="AD936" s="294">
        <v>0</v>
      </c>
      <c r="AE936" s="294">
        <v>0</v>
      </c>
      <c r="AF936" s="294">
        <v>0</v>
      </c>
      <c r="AG936" s="294">
        <v>0</v>
      </c>
      <c r="AH936" s="294">
        <v>0</v>
      </c>
      <c r="AI936" s="294">
        <v>0</v>
      </c>
    </row>
    <row r="937" spans="1:35" s="1261" customFormat="1" ht="66">
      <c r="A937" s="290"/>
      <c r="B937" s="1146"/>
      <c r="C937" s="1391" t="s">
        <v>2267</v>
      </c>
      <c r="D937" s="303"/>
      <c r="E937" s="304">
        <v>30</v>
      </c>
      <c r="F937" s="292" t="s">
        <v>386</v>
      </c>
      <c r="G937" s="294" t="s">
        <v>12</v>
      </c>
      <c r="H937" s="295" t="s">
        <v>13</v>
      </c>
      <c r="I937" s="294" t="s">
        <v>14</v>
      </c>
      <c r="J937" s="294">
        <v>45</v>
      </c>
      <c r="K937" s="1540">
        <v>1350</v>
      </c>
      <c r="L937" s="294">
        <v>0</v>
      </c>
      <c r="M937" s="294">
        <v>0</v>
      </c>
      <c r="N937" s="294">
        <v>0</v>
      </c>
      <c r="O937" s="294">
        <v>0</v>
      </c>
      <c r="P937" s="294">
        <v>0</v>
      </c>
      <c r="Q937" s="294">
        <v>0</v>
      </c>
      <c r="R937" s="294">
        <v>0</v>
      </c>
      <c r="S937" s="294">
        <v>0</v>
      </c>
      <c r="T937" s="294">
        <v>15</v>
      </c>
      <c r="U937" s="294">
        <v>675</v>
      </c>
      <c r="V937" s="294">
        <v>0</v>
      </c>
      <c r="W937" s="294">
        <v>0</v>
      </c>
      <c r="X937" s="294">
        <v>0</v>
      </c>
      <c r="Y937" s="294">
        <v>0</v>
      </c>
      <c r="Z937" s="294">
        <v>15</v>
      </c>
      <c r="AA937" s="294">
        <v>675</v>
      </c>
      <c r="AB937" s="294">
        <v>0</v>
      </c>
      <c r="AC937" s="294">
        <v>0</v>
      </c>
      <c r="AD937" s="294">
        <v>0</v>
      </c>
      <c r="AE937" s="294">
        <v>0</v>
      </c>
      <c r="AF937" s="294">
        <v>0</v>
      </c>
      <c r="AG937" s="294">
        <v>0</v>
      </c>
      <c r="AH937" s="294">
        <v>0</v>
      </c>
      <c r="AI937" s="294">
        <v>0</v>
      </c>
    </row>
    <row r="938" spans="1:35" s="1261" customFormat="1" ht="66">
      <c r="A938" s="290"/>
      <c r="B938" s="1146"/>
      <c r="C938" s="1391" t="s">
        <v>2268</v>
      </c>
      <c r="D938" s="303"/>
      <c r="E938" s="304">
        <v>30</v>
      </c>
      <c r="F938" s="292" t="s">
        <v>386</v>
      </c>
      <c r="G938" s="294" t="s">
        <v>12</v>
      </c>
      <c r="H938" s="295" t="s">
        <v>13</v>
      </c>
      <c r="I938" s="294" t="s">
        <v>14</v>
      </c>
      <c r="J938" s="294">
        <v>45</v>
      </c>
      <c r="K938" s="1540">
        <v>1350</v>
      </c>
      <c r="L938" s="294">
        <v>0</v>
      </c>
      <c r="M938" s="294">
        <v>0</v>
      </c>
      <c r="N938" s="294">
        <v>0</v>
      </c>
      <c r="O938" s="294">
        <v>0</v>
      </c>
      <c r="P938" s="294">
        <v>0</v>
      </c>
      <c r="Q938" s="294">
        <v>0</v>
      </c>
      <c r="R938" s="294">
        <v>0</v>
      </c>
      <c r="S938" s="294">
        <v>0</v>
      </c>
      <c r="T938" s="294">
        <v>15</v>
      </c>
      <c r="U938" s="294">
        <v>675</v>
      </c>
      <c r="V938" s="294">
        <v>0</v>
      </c>
      <c r="W938" s="294">
        <v>0</v>
      </c>
      <c r="X938" s="294">
        <v>0</v>
      </c>
      <c r="Y938" s="294">
        <v>0</v>
      </c>
      <c r="Z938" s="294">
        <v>15</v>
      </c>
      <c r="AA938" s="294">
        <v>675</v>
      </c>
      <c r="AB938" s="294">
        <v>0</v>
      </c>
      <c r="AC938" s="294">
        <v>0</v>
      </c>
      <c r="AD938" s="294">
        <v>0</v>
      </c>
      <c r="AE938" s="294">
        <v>0</v>
      </c>
      <c r="AF938" s="294">
        <v>0</v>
      </c>
      <c r="AG938" s="294">
        <v>0</v>
      </c>
      <c r="AH938" s="294">
        <v>0</v>
      </c>
      <c r="AI938" s="294">
        <v>0</v>
      </c>
    </row>
    <row r="939" spans="1:35" s="1261" customFormat="1" ht="66">
      <c r="A939" s="290"/>
      <c r="B939" s="1146"/>
      <c r="C939" s="1391" t="s">
        <v>2269</v>
      </c>
      <c r="D939" s="303"/>
      <c r="E939" s="304">
        <v>30</v>
      </c>
      <c r="F939" s="292" t="s">
        <v>386</v>
      </c>
      <c r="G939" s="294" t="s">
        <v>12</v>
      </c>
      <c r="H939" s="295" t="s">
        <v>13</v>
      </c>
      <c r="I939" s="294" t="s">
        <v>14</v>
      </c>
      <c r="J939" s="294">
        <v>45</v>
      </c>
      <c r="K939" s="1540">
        <v>1350</v>
      </c>
      <c r="L939" s="294">
        <v>0</v>
      </c>
      <c r="M939" s="294">
        <v>0</v>
      </c>
      <c r="N939" s="294">
        <v>0</v>
      </c>
      <c r="O939" s="294">
        <v>0</v>
      </c>
      <c r="P939" s="294">
        <v>0</v>
      </c>
      <c r="Q939" s="294">
        <v>0</v>
      </c>
      <c r="R939" s="294">
        <v>0</v>
      </c>
      <c r="S939" s="294">
        <v>0</v>
      </c>
      <c r="T939" s="294">
        <v>15</v>
      </c>
      <c r="U939" s="294">
        <v>675</v>
      </c>
      <c r="V939" s="294">
        <v>0</v>
      </c>
      <c r="W939" s="294">
        <v>0</v>
      </c>
      <c r="X939" s="294">
        <v>0</v>
      </c>
      <c r="Y939" s="294">
        <v>0</v>
      </c>
      <c r="Z939" s="294">
        <v>15</v>
      </c>
      <c r="AA939" s="294">
        <v>675</v>
      </c>
      <c r="AB939" s="294">
        <v>0</v>
      </c>
      <c r="AC939" s="294">
        <v>0</v>
      </c>
      <c r="AD939" s="294">
        <v>0</v>
      </c>
      <c r="AE939" s="294">
        <v>0</v>
      </c>
      <c r="AF939" s="294">
        <v>0</v>
      </c>
      <c r="AG939" s="294">
        <v>0</v>
      </c>
      <c r="AH939" s="294">
        <v>0</v>
      </c>
      <c r="AI939" s="294">
        <v>0</v>
      </c>
    </row>
    <row r="940" spans="1:35" s="1261" customFormat="1" ht="66">
      <c r="A940" s="290"/>
      <c r="B940" s="1146"/>
      <c r="C940" s="1391" t="s">
        <v>2270</v>
      </c>
      <c r="D940" s="303"/>
      <c r="E940" s="304">
        <v>30</v>
      </c>
      <c r="F940" s="292" t="s">
        <v>386</v>
      </c>
      <c r="G940" s="294" t="s">
        <v>12</v>
      </c>
      <c r="H940" s="295" t="s">
        <v>13</v>
      </c>
      <c r="I940" s="294" t="s">
        <v>14</v>
      </c>
      <c r="J940" s="294">
        <v>45</v>
      </c>
      <c r="K940" s="1540">
        <v>1350</v>
      </c>
      <c r="L940" s="294">
        <v>0</v>
      </c>
      <c r="M940" s="294">
        <v>0</v>
      </c>
      <c r="N940" s="294">
        <v>0</v>
      </c>
      <c r="O940" s="294">
        <v>0</v>
      </c>
      <c r="P940" s="294">
        <v>0</v>
      </c>
      <c r="Q940" s="294">
        <v>0</v>
      </c>
      <c r="R940" s="294">
        <v>0</v>
      </c>
      <c r="S940" s="294">
        <v>0</v>
      </c>
      <c r="T940" s="294">
        <v>15</v>
      </c>
      <c r="U940" s="294">
        <v>675</v>
      </c>
      <c r="V940" s="294">
        <v>0</v>
      </c>
      <c r="W940" s="294">
        <v>0</v>
      </c>
      <c r="X940" s="294">
        <v>0</v>
      </c>
      <c r="Y940" s="294">
        <v>0</v>
      </c>
      <c r="Z940" s="294">
        <v>15</v>
      </c>
      <c r="AA940" s="294">
        <v>675</v>
      </c>
      <c r="AB940" s="294">
        <v>0</v>
      </c>
      <c r="AC940" s="294">
        <v>0</v>
      </c>
      <c r="AD940" s="294">
        <v>0</v>
      </c>
      <c r="AE940" s="294">
        <v>0</v>
      </c>
      <c r="AF940" s="294">
        <v>0</v>
      </c>
      <c r="AG940" s="294">
        <v>0</v>
      </c>
      <c r="AH940" s="294">
        <v>0</v>
      </c>
      <c r="AI940" s="294">
        <v>0</v>
      </c>
    </row>
    <row r="941" spans="1:35" s="1261" customFormat="1" ht="66">
      <c r="A941" s="290"/>
      <c r="B941" s="1146"/>
      <c r="C941" s="1391" t="s">
        <v>2271</v>
      </c>
      <c r="D941" s="303"/>
      <c r="E941" s="304">
        <v>30</v>
      </c>
      <c r="F941" s="292" t="s">
        <v>386</v>
      </c>
      <c r="G941" s="294" t="s">
        <v>12</v>
      </c>
      <c r="H941" s="295" t="s">
        <v>13</v>
      </c>
      <c r="I941" s="294" t="s">
        <v>14</v>
      </c>
      <c r="J941" s="294">
        <v>45</v>
      </c>
      <c r="K941" s="1540">
        <v>1350</v>
      </c>
      <c r="L941" s="294">
        <v>0</v>
      </c>
      <c r="M941" s="294">
        <v>0</v>
      </c>
      <c r="N941" s="294">
        <v>0</v>
      </c>
      <c r="O941" s="294">
        <v>0</v>
      </c>
      <c r="P941" s="294">
        <v>0</v>
      </c>
      <c r="Q941" s="294">
        <v>0</v>
      </c>
      <c r="R941" s="294">
        <v>0</v>
      </c>
      <c r="S941" s="294">
        <v>0</v>
      </c>
      <c r="T941" s="294">
        <v>15</v>
      </c>
      <c r="U941" s="294">
        <v>675</v>
      </c>
      <c r="V941" s="294">
        <v>0</v>
      </c>
      <c r="W941" s="294">
        <v>0</v>
      </c>
      <c r="X941" s="294">
        <v>0</v>
      </c>
      <c r="Y941" s="294">
        <v>0</v>
      </c>
      <c r="Z941" s="294">
        <v>15</v>
      </c>
      <c r="AA941" s="294">
        <v>675</v>
      </c>
      <c r="AB941" s="294">
        <v>0</v>
      </c>
      <c r="AC941" s="294">
        <v>0</v>
      </c>
      <c r="AD941" s="294">
        <v>0</v>
      </c>
      <c r="AE941" s="294">
        <v>0</v>
      </c>
      <c r="AF941" s="294">
        <v>0</v>
      </c>
      <c r="AG941" s="294">
        <v>0</v>
      </c>
      <c r="AH941" s="294">
        <v>0</v>
      </c>
      <c r="AI941" s="294">
        <v>0</v>
      </c>
    </row>
    <row r="942" spans="1:35" s="1261" customFormat="1" ht="66">
      <c r="A942" s="290"/>
      <c r="B942" s="1146"/>
      <c r="C942" s="1391" t="s">
        <v>2272</v>
      </c>
      <c r="D942" s="303"/>
      <c r="E942" s="304">
        <v>30</v>
      </c>
      <c r="F942" s="292" t="s">
        <v>386</v>
      </c>
      <c r="G942" s="294" t="s">
        <v>12</v>
      </c>
      <c r="H942" s="295" t="s">
        <v>13</v>
      </c>
      <c r="I942" s="294" t="s">
        <v>14</v>
      </c>
      <c r="J942" s="294">
        <v>45</v>
      </c>
      <c r="K942" s="1540">
        <v>1350</v>
      </c>
      <c r="L942" s="294">
        <v>0</v>
      </c>
      <c r="M942" s="294">
        <v>0</v>
      </c>
      <c r="N942" s="294">
        <v>0</v>
      </c>
      <c r="O942" s="294">
        <v>0</v>
      </c>
      <c r="P942" s="294">
        <v>0</v>
      </c>
      <c r="Q942" s="294">
        <v>0</v>
      </c>
      <c r="R942" s="294">
        <v>0</v>
      </c>
      <c r="S942" s="294">
        <v>0</v>
      </c>
      <c r="T942" s="294">
        <v>15</v>
      </c>
      <c r="U942" s="294">
        <v>675</v>
      </c>
      <c r="V942" s="294">
        <v>0</v>
      </c>
      <c r="W942" s="294">
        <v>0</v>
      </c>
      <c r="X942" s="294">
        <v>0</v>
      </c>
      <c r="Y942" s="294">
        <v>0</v>
      </c>
      <c r="Z942" s="294">
        <v>15</v>
      </c>
      <c r="AA942" s="294">
        <v>675</v>
      </c>
      <c r="AB942" s="294">
        <v>0</v>
      </c>
      <c r="AC942" s="294">
        <v>0</v>
      </c>
      <c r="AD942" s="294">
        <v>0</v>
      </c>
      <c r="AE942" s="294">
        <v>0</v>
      </c>
      <c r="AF942" s="294">
        <v>0</v>
      </c>
      <c r="AG942" s="294">
        <v>0</v>
      </c>
      <c r="AH942" s="294">
        <v>0</v>
      </c>
      <c r="AI942" s="294">
        <v>0</v>
      </c>
    </row>
    <row r="943" spans="1:35" s="1261" customFormat="1" ht="66">
      <c r="A943" s="290"/>
      <c r="B943" s="1146"/>
      <c r="C943" s="1391" t="s">
        <v>2273</v>
      </c>
      <c r="D943" s="303"/>
      <c r="E943" s="304">
        <v>30</v>
      </c>
      <c r="F943" s="292" t="s">
        <v>386</v>
      </c>
      <c r="G943" s="294" t="s">
        <v>12</v>
      </c>
      <c r="H943" s="295" t="s">
        <v>13</v>
      </c>
      <c r="I943" s="294" t="s">
        <v>14</v>
      </c>
      <c r="J943" s="294">
        <v>45</v>
      </c>
      <c r="K943" s="1540">
        <v>1350</v>
      </c>
      <c r="L943" s="294">
        <v>0</v>
      </c>
      <c r="M943" s="294">
        <v>0</v>
      </c>
      <c r="N943" s="294">
        <v>0</v>
      </c>
      <c r="O943" s="294">
        <v>0</v>
      </c>
      <c r="P943" s="294">
        <v>0</v>
      </c>
      <c r="Q943" s="294">
        <v>0</v>
      </c>
      <c r="R943" s="294">
        <v>0</v>
      </c>
      <c r="S943" s="294">
        <v>0</v>
      </c>
      <c r="T943" s="294">
        <v>15</v>
      </c>
      <c r="U943" s="294">
        <v>675</v>
      </c>
      <c r="V943" s="294">
        <v>0</v>
      </c>
      <c r="W943" s="294">
        <v>0</v>
      </c>
      <c r="X943" s="294">
        <v>0</v>
      </c>
      <c r="Y943" s="294">
        <v>0</v>
      </c>
      <c r="Z943" s="294">
        <v>15</v>
      </c>
      <c r="AA943" s="294">
        <v>675</v>
      </c>
      <c r="AB943" s="294">
        <v>0</v>
      </c>
      <c r="AC943" s="294">
        <v>0</v>
      </c>
      <c r="AD943" s="294">
        <v>0</v>
      </c>
      <c r="AE943" s="294">
        <v>0</v>
      </c>
      <c r="AF943" s="294">
        <v>0</v>
      </c>
      <c r="AG943" s="294">
        <v>0</v>
      </c>
      <c r="AH943" s="294">
        <v>0</v>
      </c>
      <c r="AI943" s="294">
        <v>0</v>
      </c>
    </row>
    <row r="944" spans="1:35" s="1261" customFormat="1" ht="66">
      <c r="A944" s="290"/>
      <c r="B944" s="1146"/>
      <c r="C944" s="1391" t="s">
        <v>2274</v>
      </c>
      <c r="D944" s="303"/>
      <c r="E944" s="304">
        <v>30</v>
      </c>
      <c r="F944" s="292" t="s">
        <v>386</v>
      </c>
      <c r="G944" s="294" t="s">
        <v>12</v>
      </c>
      <c r="H944" s="295" t="s">
        <v>13</v>
      </c>
      <c r="I944" s="294" t="s">
        <v>14</v>
      </c>
      <c r="J944" s="294">
        <v>45</v>
      </c>
      <c r="K944" s="1540">
        <v>1350</v>
      </c>
      <c r="L944" s="294">
        <v>0</v>
      </c>
      <c r="M944" s="294">
        <v>0</v>
      </c>
      <c r="N944" s="294">
        <v>0</v>
      </c>
      <c r="O944" s="294">
        <v>0</v>
      </c>
      <c r="P944" s="294">
        <v>0</v>
      </c>
      <c r="Q944" s="294">
        <v>0</v>
      </c>
      <c r="R944" s="294">
        <v>0</v>
      </c>
      <c r="S944" s="294">
        <v>0</v>
      </c>
      <c r="T944" s="294">
        <v>15</v>
      </c>
      <c r="U944" s="294">
        <v>675</v>
      </c>
      <c r="V944" s="294">
        <v>0</v>
      </c>
      <c r="W944" s="294">
        <v>0</v>
      </c>
      <c r="X944" s="294">
        <v>0</v>
      </c>
      <c r="Y944" s="294">
        <v>0</v>
      </c>
      <c r="Z944" s="294">
        <v>15</v>
      </c>
      <c r="AA944" s="294">
        <v>675</v>
      </c>
      <c r="AB944" s="294">
        <v>0</v>
      </c>
      <c r="AC944" s="294">
        <v>0</v>
      </c>
      <c r="AD944" s="294">
        <v>0</v>
      </c>
      <c r="AE944" s="294">
        <v>0</v>
      </c>
      <c r="AF944" s="294">
        <v>0</v>
      </c>
      <c r="AG944" s="294">
        <v>0</v>
      </c>
      <c r="AH944" s="294">
        <v>0</v>
      </c>
      <c r="AI944" s="294">
        <v>0</v>
      </c>
    </row>
    <row r="945" spans="1:35" s="1261" customFormat="1" ht="66">
      <c r="A945" s="290"/>
      <c r="B945" s="1146"/>
      <c r="C945" s="1391" t="s">
        <v>2275</v>
      </c>
      <c r="D945" s="303"/>
      <c r="E945" s="304">
        <v>100</v>
      </c>
      <c r="F945" s="292" t="s">
        <v>386</v>
      </c>
      <c r="G945" s="294" t="s">
        <v>12</v>
      </c>
      <c r="H945" s="295" t="s">
        <v>13</v>
      </c>
      <c r="I945" s="294" t="s">
        <v>14</v>
      </c>
      <c r="J945" s="294">
        <v>40</v>
      </c>
      <c r="K945" s="1540">
        <v>4000</v>
      </c>
      <c r="L945" s="294">
        <v>0</v>
      </c>
      <c r="M945" s="294">
        <v>0</v>
      </c>
      <c r="N945" s="294">
        <v>0</v>
      </c>
      <c r="O945" s="294">
        <v>0</v>
      </c>
      <c r="P945" s="294">
        <v>0</v>
      </c>
      <c r="Q945" s="294">
        <v>0</v>
      </c>
      <c r="R945" s="294">
        <v>0</v>
      </c>
      <c r="S945" s="294">
        <v>0</v>
      </c>
      <c r="T945" s="294">
        <v>50</v>
      </c>
      <c r="U945" s="294">
        <v>2000</v>
      </c>
      <c r="V945" s="294">
        <v>0</v>
      </c>
      <c r="W945" s="294">
        <v>0</v>
      </c>
      <c r="X945" s="294">
        <v>0</v>
      </c>
      <c r="Y945" s="294">
        <v>0</v>
      </c>
      <c r="Z945" s="294">
        <v>50</v>
      </c>
      <c r="AA945" s="294">
        <v>2000</v>
      </c>
      <c r="AB945" s="294">
        <v>0</v>
      </c>
      <c r="AC945" s="294">
        <v>0</v>
      </c>
      <c r="AD945" s="294">
        <v>0</v>
      </c>
      <c r="AE945" s="294">
        <v>0</v>
      </c>
      <c r="AF945" s="294">
        <v>0</v>
      </c>
      <c r="AG945" s="294">
        <v>0</v>
      </c>
      <c r="AH945" s="294">
        <v>0</v>
      </c>
      <c r="AI945" s="294">
        <v>0</v>
      </c>
    </row>
    <row r="946" spans="1:35" s="1261" customFormat="1" ht="66">
      <c r="A946" s="290"/>
      <c r="B946" s="1146"/>
      <c r="C946" s="1391" t="s">
        <v>2276</v>
      </c>
      <c r="D946" s="303"/>
      <c r="E946" s="304">
        <v>100</v>
      </c>
      <c r="F946" s="292" t="s">
        <v>386</v>
      </c>
      <c r="G946" s="294" t="s">
        <v>12</v>
      </c>
      <c r="H946" s="295" t="s">
        <v>13</v>
      </c>
      <c r="I946" s="294" t="s">
        <v>14</v>
      </c>
      <c r="J946" s="294">
        <v>40</v>
      </c>
      <c r="K946" s="1540">
        <v>4000</v>
      </c>
      <c r="L946" s="294">
        <v>0</v>
      </c>
      <c r="M946" s="294">
        <v>0</v>
      </c>
      <c r="N946" s="294">
        <v>0</v>
      </c>
      <c r="O946" s="294">
        <v>0</v>
      </c>
      <c r="P946" s="294">
        <v>0</v>
      </c>
      <c r="Q946" s="294">
        <v>0</v>
      </c>
      <c r="R946" s="294">
        <v>0</v>
      </c>
      <c r="S946" s="294">
        <v>0</v>
      </c>
      <c r="T946" s="294">
        <v>50</v>
      </c>
      <c r="U946" s="294">
        <v>2000</v>
      </c>
      <c r="V946" s="294">
        <v>0</v>
      </c>
      <c r="W946" s="294">
        <v>0</v>
      </c>
      <c r="X946" s="294">
        <v>0</v>
      </c>
      <c r="Y946" s="294">
        <v>0</v>
      </c>
      <c r="Z946" s="294">
        <v>50</v>
      </c>
      <c r="AA946" s="294">
        <v>2000</v>
      </c>
      <c r="AB946" s="294">
        <v>0</v>
      </c>
      <c r="AC946" s="294">
        <v>0</v>
      </c>
      <c r="AD946" s="294">
        <v>0</v>
      </c>
      <c r="AE946" s="294">
        <v>0</v>
      </c>
      <c r="AF946" s="294">
        <v>0</v>
      </c>
      <c r="AG946" s="294">
        <v>0</v>
      </c>
      <c r="AH946" s="294">
        <v>0</v>
      </c>
      <c r="AI946" s="294">
        <v>0</v>
      </c>
    </row>
    <row r="947" spans="1:35" s="1261" customFormat="1" ht="66">
      <c r="A947" s="290"/>
      <c r="B947" s="1146"/>
      <c r="C947" s="1391" t="s">
        <v>2277</v>
      </c>
      <c r="D947" s="303"/>
      <c r="E947" s="304">
        <v>100</v>
      </c>
      <c r="F947" s="292" t="s">
        <v>11</v>
      </c>
      <c r="G947" s="294" t="s">
        <v>12</v>
      </c>
      <c r="H947" s="295" t="s">
        <v>13</v>
      </c>
      <c r="I947" s="294" t="s">
        <v>14</v>
      </c>
      <c r="J947" s="294">
        <v>40</v>
      </c>
      <c r="K947" s="1540">
        <v>4000</v>
      </c>
      <c r="L947" s="294">
        <v>0</v>
      </c>
      <c r="M947" s="294">
        <v>0</v>
      </c>
      <c r="N947" s="294">
        <v>0</v>
      </c>
      <c r="O947" s="294">
        <v>0</v>
      </c>
      <c r="P947" s="294">
        <v>0</v>
      </c>
      <c r="Q947" s="294">
        <v>0</v>
      </c>
      <c r="R947" s="294">
        <v>0</v>
      </c>
      <c r="S947" s="294">
        <v>0</v>
      </c>
      <c r="T947" s="294">
        <v>50</v>
      </c>
      <c r="U947" s="294">
        <v>2000</v>
      </c>
      <c r="V947" s="294">
        <v>0</v>
      </c>
      <c r="W947" s="294">
        <v>0</v>
      </c>
      <c r="X947" s="294">
        <v>0</v>
      </c>
      <c r="Y947" s="294">
        <v>0</v>
      </c>
      <c r="Z947" s="294">
        <v>50</v>
      </c>
      <c r="AA947" s="294">
        <v>2000</v>
      </c>
      <c r="AB947" s="294">
        <v>0</v>
      </c>
      <c r="AC947" s="294">
        <v>0</v>
      </c>
      <c r="AD947" s="294">
        <v>0</v>
      </c>
      <c r="AE947" s="294">
        <v>0</v>
      </c>
      <c r="AF947" s="294">
        <v>0</v>
      </c>
      <c r="AG947" s="294">
        <v>0</v>
      </c>
      <c r="AH947" s="294">
        <v>0</v>
      </c>
      <c r="AI947" s="294">
        <v>0</v>
      </c>
    </row>
    <row r="948" spans="1:35" s="1261" customFormat="1" ht="66">
      <c r="A948" s="290"/>
      <c r="B948" s="1146"/>
      <c r="C948" s="1391" t="s">
        <v>2278</v>
      </c>
      <c r="D948" s="303"/>
      <c r="E948" s="304">
        <v>70</v>
      </c>
      <c r="F948" s="292" t="s">
        <v>11</v>
      </c>
      <c r="G948" s="294" t="s">
        <v>12</v>
      </c>
      <c r="H948" s="295" t="s">
        <v>13</v>
      </c>
      <c r="I948" s="294" t="s">
        <v>14</v>
      </c>
      <c r="J948" s="294">
        <v>40</v>
      </c>
      <c r="K948" s="1540">
        <v>2800</v>
      </c>
      <c r="L948" s="294">
        <v>0</v>
      </c>
      <c r="M948" s="294">
        <v>0</v>
      </c>
      <c r="N948" s="294">
        <v>0</v>
      </c>
      <c r="O948" s="294">
        <v>0</v>
      </c>
      <c r="P948" s="294">
        <v>0</v>
      </c>
      <c r="Q948" s="294">
        <v>0</v>
      </c>
      <c r="R948" s="294">
        <v>0</v>
      </c>
      <c r="S948" s="294">
        <v>0</v>
      </c>
      <c r="T948" s="294">
        <v>35</v>
      </c>
      <c r="U948" s="294">
        <v>1400</v>
      </c>
      <c r="V948" s="294">
        <v>0</v>
      </c>
      <c r="W948" s="294">
        <v>0</v>
      </c>
      <c r="X948" s="294">
        <v>0</v>
      </c>
      <c r="Y948" s="294">
        <v>0</v>
      </c>
      <c r="Z948" s="294">
        <v>35</v>
      </c>
      <c r="AA948" s="294">
        <v>1400</v>
      </c>
      <c r="AB948" s="294">
        <v>0</v>
      </c>
      <c r="AC948" s="294">
        <v>0</v>
      </c>
      <c r="AD948" s="294">
        <v>0</v>
      </c>
      <c r="AE948" s="294">
        <v>0</v>
      </c>
      <c r="AF948" s="294">
        <v>0</v>
      </c>
      <c r="AG948" s="294">
        <v>0</v>
      </c>
      <c r="AH948" s="294">
        <v>0</v>
      </c>
      <c r="AI948" s="294">
        <v>0</v>
      </c>
    </row>
    <row r="949" spans="1:35" s="1261" customFormat="1" ht="66">
      <c r="A949" s="290"/>
      <c r="B949" s="1146"/>
      <c r="C949" s="1391" t="s">
        <v>2279</v>
      </c>
      <c r="D949" s="303"/>
      <c r="E949" s="304">
        <v>70</v>
      </c>
      <c r="F949" s="292" t="s">
        <v>11</v>
      </c>
      <c r="G949" s="294" t="s">
        <v>12</v>
      </c>
      <c r="H949" s="295" t="s">
        <v>13</v>
      </c>
      <c r="I949" s="294" t="s">
        <v>14</v>
      </c>
      <c r="J949" s="294">
        <v>40</v>
      </c>
      <c r="K949" s="1540">
        <v>2800</v>
      </c>
      <c r="L949" s="294">
        <v>0</v>
      </c>
      <c r="M949" s="294">
        <v>0</v>
      </c>
      <c r="N949" s="294">
        <v>0</v>
      </c>
      <c r="O949" s="294">
        <v>0</v>
      </c>
      <c r="P949" s="294">
        <v>0</v>
      </c>
      <c r="Q949" s="294">
        <v>0</v>
      </c>
      <c r="R949" s="294">
        <v>0</v>
      </c>
      <c r="S949" s="294">
        <v>0</v>
      </c>
      <c r="T949" s="294">
        <v>35</v>
      </c>
      <c r="U949" s="294">
        <v>1400</v>
      </c>
      <c r="V949" s="294">
        <v>0</v>
      </c>
      <c r="W949" s="294">
        <v>0</v>
      </c>
      <c r="X949" s="294">
        <v>0</v>
      </c>
      <c r="Y949" s="294">
        <v>0</v>
      </c>
      <c r="Z949" s="294">
        <v>35</v>
      </c>
      <c r="AA949" s="294">
        <v>1400</v>
      </c>
      <c r="AB949" s="294">
        <v>0</v>
      </c>
      <c r="AC949" s="294">
        <v>0</v>
      </c>
      <c r="AD949" s="294">
        <v>0</v>
      </c>
      <c r="AE949" s="294">
        <v>0</v>
      </c>
      <c r="AF949" s="294">
        <v>0</v>
      </c>
      <c r="AG949" s="294">
        <v>0</v>
      </c>
      <c r="AH949" s="294">
        <v>0</v>
      </c>
      <c r="AI949" s="294">
        <v>0</v>
      </c>
    </row>
    <row r="950" spans="1:35" s="1261" customFormat="1" ht="66">
      <c r="A950" s="290"/>
      <c r="B950" s="1146"/>
      <c r="C950" s="1391" t="s">
        <v>2280</v>
      </c>
      <c r="D950" s="303"/>
      <c r="E950" s="304">
        <v>70</v>
      </c>
      <c r="F950" s="292" t="s">
        <v>11</v>
      </c>
      <c r="G950" s="294" t="s">
        <v>12</v>
      </c>
      <c r="H950" s="295" t="s">
        <v>13</v>
      </c>
      <c r="I950" s="294" t="s">
        <v>14</v>
      </c>
      <c r="J950" s="294">
        <v>40</v>
      </c>
      <c r="K950" s="1540">
        <v>2800</v>
      </c>
      <c r="L950" s="294">
        <v>0</v>
      </c>
      <c r="M950" s="294">
        <v>0</v>
      </c>
      <c r="N950" s="294">
        <v>0</v>
      </c>
      <c r="O950" s="294">
        <v>0</v>
      </c>
      <c r="P950" s="294">
        <v>0</v>
      </c>
      <c r="Q950" s="294">
        <v>0</v>
      </c>
      <c r="R950" s="294">
        <v>0</v>
      </c>
      <c r="S950" s="294">
        <v>0</v>
      </c>
      <c r="T950" s="294">
        <v>35</v>
      </c>
      <c r="U950" s="294">
        <v>1400</v>
      </c>
      <c r="V950" s="294">
        <v>0</v>
      </c>
      <c r="W950" s="294">
        <v>0</v>
      </c>
      <c r="X950" s="294">
        <v>0</v>
      </c>
      <c r="Y950" s="294">
        <v>0</v>
      </c>
      <c r="Z950" s="294">
        <v>35</v>
      </c>
      <c r="AA950" s="294">
        <v>1400</v>
      </c>
      <c r="AB950" s="294">
        <v>0</v>
      </c>
      <c r="AC950" s="294">
        <v>0</v>
      </c>
      <c r="AD950" s="294">
        <v>0</v>
      </c>
      <c r="AE950" s="294">
        <v>0</v>
      </c>
      <c r="AF950" s="294">
        <v>0</v>
      </c>
      <c r="AG950" s="294">
        <v>0</v>
      </c>
      <c r="AH950" s="294">
        <v>0</v>
      </c>
      <c r="AI950" s="294">
        <v>0</v>
      </c>
    </row>
    <row r="951" spans="1:35" s="1261" customFormat="1" ht="66">
      <c r="A951" s="290"/>
      <c r="B951" s="1146"/>
      <c r="C951" s="1391" t="s">
        <v>2281</v>
      </c>
      <c r="D951" s="303"/>
      <c r="E951" s="304">
        <v>70</v>
      </c>
      <c r="F951" s="292" t="s">
        <v>11</v>
      </c>
      <c r="G951" s="294" t="s">
        <v>12</v>
      </c>
      <c r="H951" s="295" t="s">
        <v>13</v>
      </c>
      <c r="I951" s="294" t="s">
        <v>14</v>
      </c>
      <c r="J951" s="294">
        <v>40</v>
      </c>
      <c r="K951" s="1540">
        <v>2800</v>
      </c>
      <c r="L951" s="294">
        <v>0</v>
      </c>
      <c r="M951" s="294">
        <v>0</v>
      </c>
      <c r="N951" s="294">
        <v>0</v>
      </c>
      <c r="O951" s="294">
        <v>0</v>
      </c>
      <c r="P951" s="294">
        <v>0</v>
      </c>
      <c r="Q951" s="294">
        <v>0</v>
      </c>
      <c r="R951" s="294">
        <v>0</v>
      </c>
      <c r="S951" s="294">
        <v>0</v>
      </c>
      <c r="T951" s="294">
        <v>35</v>
      </c>
      <c r="U951" s="294">
        <v>1400</v>
      </c>
      <c r="V951" s="294">
        <v>0</v>
      </c>
      <c r="W951" s="294">
        <v>0</v>
      </c>
      <c r="X951" s="294">
        <v>0</v>
      </c>
      <c r="Y951" s="294">
        <v>0</v>
      </c>
      <c r="Z951" s="294">
        <v>35</v>
      </c>
      <c r="AA951" s="294">
        <v>1400</v>
      </c>
      <c r="AB951" s="294">
        <v>0</v>
      </c>
      <c r="AC951" s="294">
        <v>0</v>
      </c>
      <c r="AD951" s="294">
        <v>0</v>
      </c>
      <c r="AE951" s="294">
        <v>0</v>
      </c>
      <c r="AF951" s="294">
        <v>0</v>
      </c>
      <c r="AG951" s="294">
        <v>0</v>
      </c>
      <c r="AH951" s="294">
        <v>0</v>
      </c>
      <c r="AI951" s="294">
        <v>0</v>
      </c>
    </row>
    <row r="952" spans="1:35" s="1261" customFormat="1" ht="66">
      <c r="A952" s="290"/>
      <c r="B952" s="1146"/>
      <c r="C952" s="1391" t="s">
        <v>2282</v>
      </c>
      <c r="D952" s="303"/>
      <c r="E952" s="304">
        <v>300</v>
      </c>
      <c r="F952" s="292" t="s">
        <v>386</v>
      </c>
      <c r="G952" s="294" t="s">
        <v>12</v>
      </c>
      <c r="H952" s="295" t="s">
        <v>13</v>
      </c>
      <c r="I952" s="294" t="s">
        <v>14</v>
      </c>
      <c r="J952" s="294">
        <v>15</v>
      </c>
      <c r="K952" s="1540">
        <v>4500</v>
      </c>
      <c r="L952" s="294">
        <v>0</v>
      </c>
      <c r="M952" s="294">
        <v>0</v>
      </c>
      <c r="N952" s="294">
        <v>0</v>
      </c>
      <c r="O952" s="294">
        <v>0</v>
      </c>
      <c r="P952" s="294">
        <v>0</v>
      </c>
      <c r="Q952" s="294">
        <v>0</v>
      </c>
      <c r="R952" s="294">
        <v>0</v>
      </c>
      <c r="S952" s="294">
        <v>0</v>
      </c>
      <c r="T952" s="294">
        <v>150</v>
      </c>
      <c r="U952" s="294">
        <v>2250</v>
      </c>
      <c r="V952" s="294">
        <v>0</v>
      </c>
      <c r="W952" s="294">
        <v>0</v>
      </c>
      <c r="X952" s="294">
        <v>0</v>
      </c>
      <c r="Y952" s="294">
        <v>0</v>
      </c>
      <c r="Z952" s="294">
        <v>150</v>
      </c>
      <c r="AA952" s="294">
        <v>2250</v>
      </c>
      <c r="AB952" s="294">
        <v>0</v>
      </c>
      <c r="AC952" s="294">
        <v>0</v>
      </c>
      <c r="AD952" s="294">
        <v>0</v>
      </c>
      <c r="AE952" s="294">
        <v>0</v>
      </c>
      <c r="AF952" s="294">
        <v>0</v>
      </c>
      <c r="AG952" s="294">
        <v>0</v>
      </c>
      <c r="AH952" s="294">
        <v>0</v>
      </c>
      <c r="AI952" s="294">
        <v>0</v>
      </c>
    </row>
    <row r="953" spans="1:35" s="1261" customFormat="1" ht="66">
      <c r="A953" s="290"/>
      <c r="B953" s="1146"/>
      <c r="C953" s="1391" t="s">
        <v>2283</v>
      </c>
      <c r="D953" s="303"/>
      <c r="E953" s="304">
        <v>300</v>
      </c>
      <c r="F953" s="292" t="s">
        <v>386</v>
      </c>
      <c r="G953" s="294" t="s">
        <v>12</v>
      </c>
      <c r="H953" s="295" t="s">
        <v>13</v>
      </c>
      <c r="I953" s="294" t="s">
        <v>14</v>
      </c>
      <c r="J953" s="294">
        <v>12</v>
      </c>
      <c r="K953" s="1540">
        <v>3600</v>
      </c>
      <c r="L953" s="294">
        <v>0</v>
      </c>
      <c r="M953" s="294">
        <v>0</v>
      </c>
      <c r="N953" s="294">
        <v>0</v>
      </c>
      <c r="O953" s="294">
        <v>0</v>
      </c>
      <c r="P953" s="294">
        <v>0</v>
      </c>
      <c r="Q953" s="294">
        <v>0</v>
      </c>
      <c r="R953" s="294">
        <v>0</v>
      </c>
      <c r="S953" s="294">
        <v>0</v>
      </c>
      <c r="T953" s="294">
        <v>150</v>
      </c>
      <c r="U953" s="294">
        <v>1800</v>
      </c>
      <c r="V953" s="294">
        <v>0</v>
      </c>
      <c r="W953" s="294">
        <v>0</v>
      </c>
      <c r="X953" s="294">
        <v>0</v>
      </c>
      <c r="Y953" s="294">
        <v>0</v>
      </c>
      <c r="Z953" s="294">
        <v>150</v>
      </c>
      <c r="AA953" s="294">
        <v>1800</v>
      </c>
      <c r="AB953" s="294">
        <v>0</v>
      </c>
      <c r="AC953" s="294">
        <v>0</v>
      </c>
      <c r="AD953" s="294">
        <v>0</v>
      </c>
      <c r="AE953" s="294">
        <v>0</v>
      </c>
      <c r="AF953" s="294">
        <v>0</v>
      </c>
      <c r="AG953" s="294">
        <v>0</v>
      </c>
      <c r="AH953" s="294">
        <v>0</v>
      </c>
      <c r="AI953" s="294">
        <v>0</v>
      </c>
    </row>
    <row r="954" spans="1:35" s="1261" customFormat="1" ht="66">
      <c r="A954" s="290"/>
      <c r="B954" s="1146"/>
      <c r="C954" s="1391" t="s">
        <v>2284</v>
      </c>
      <c r="D954" s="303"/>
      <c r="E954" s="304">
        <v>300</v>
      </c>
      <c r="F954" s="292" t="s">
        <v>386</v>
      </c>
      <c r="G954" s="294" t="s">
        <v>12</v>
      </c>
      <c r="H954" s="295" t="s">
        <v>13</v>
      </c>
      <c r="I954" s="294" t="s">
        <v>14</v>
      </c>
      <c r="J954" s="294">
        <v>7</v>
      </c>
      <c r="K954" s="1540">
        <v>2100</v>
      </c>
      <c r="L954" s="294">
        <v>0</v>
      </c>
      <c r="M954" s="294">
        <v>0</v>
      </c>
      <c r="N954" s="294">
        <v>0</v>
      </c>
      <c r="O954" s="294">
        <v>0</v>
      </c>
      <c r="P954" s="294">
        <v>0</v>
      </c>
      <c r="Q954" s="294">
        <v>0</v>
      </c>
      <c r="R954" s="294">
        <v>0</v>
      </c>
      <c r="S954" s="294">
        <v>0</v>
      </c>
      <c r="T954" s="294">
        <v>150</v>
      </c>
      <c r="U954" s="294">
        <v>1050</v>
      </c>
      <c r="V954" s="294">
        <v>0</v>
      </c>
      <c r="W954" s="294">
        <v>0</v>
      </c>
      <c r="X954" s="294">
        <v>0</v>
      </c>
      <c r="Y954" s="294">
        <v>0</v>
      </c>
      <c r="Z954" s="294">
        <v>150</v>
      </c>
      <c r="AA954" s="294">
        <v>1050</v>
      </c>
      <c r="AB954" s="294">
        <v>0</v>
      </c>
      <c r="AC954" s="294">
        <v>0</v>
      </c>
      <c r="AD954" s="294">
        <v>0</v>
      </c>
      <c r="AE954" s="294">
        <v>0</v>
      </c>
      <c r="AF954" s="294">
        <v>0</v>
      </c>
      <c r="AG954" s="294">
        <v>0</v>
      </c>
      <c r="AH954" s="294">
        <v>0</v>
      </c>
      <c r="AI954" s="294">
        <v>0</v>
      </c>
    </row>
    <row r="955" spans="1:35" s="1261" customFormat="1" ht="66">
      <c r="A955" s="290"/>
      <c r="B955" s="1146"/>
      <c r="C955" s="1391" t="s">
        <v>2285</v>
      </c>
      <c r="D955" s="303"/>
      <c r="E955" s="304">
        <v>200</v>
      </c>
      <c r="F955" s="292" t="s">
        <v>386</v>
      </c>
      <c r="G955" s="294" t="s">
        <v>12</v>
      </c>
      <c r="H955" s="295" t="s">
        <v>13</v>
      </c>
      <c r="I955" s="294" t="s">
        <v>14</v>
      </c>
      <c r="J955" s="294">
        <v>5</v>
      </c>
      <c r="K955" s="1540">
        <v>1000</v>
      </c>
      <c r="L955" s="294">
        <v>0</v>
      </c>
      <c r="M955" s="294">
        <v>0</v>
      </c>
      <c r="N955" s="294">
        <v>0</v>
      </c>
      <c r="O955" s="294">
        <v>0</v>
      </c>
      <c r="P955" s="294">
        <v>0</v>
      </c>
      <c r="Q955" s="294">
        <v>0</v>
      </c>
      <c r="R955" s="294">
        <v>0</v>
      </c>
      <c r="S955" s="294">
        <v>0</v>
      </c>
      <c r="T955" s="294">
        <v>100</v>
      </c>
      <c r="U955" s="294">
        <v>500</v>
      </c>
      <c r="V955" s="294">
        <v>0</v>
      </c>
      <c r="W955" s="294">
        <v>0</v>
      </c>
      <c r="X955" s="294">
        <v>0</v>
      </c>
      <c r="Y955" s="294">
        <v>0</v>
      </c>
      <c r="Z955" s="294">
        <v>100</v>
      </c>
      <c r="AA955" s="294">
        <v>500</v>
      </c>
      <c r="AB955" s="294">
        <v>0</v>
      </c>
      <c r="AC955" s="294">
        <v>0</v>
      </c>
      <c r="AD955" s="294">
        <v>0</v>
      </c>
      <c r="AE955" s="294">
        <v>0</v>
      </c>
      <c r="AF955" s="294">
        <v>0</v>
      </c>
      <c r="AG955" s="294">
        <v>0</v>
      </c>
      <c r="AH955" s="294">
        <v>0</v>
      </c>
      <c r="AI955" s="294">
        <v>0</v>
      </c>
    </row>
    <row r="956" spans="1:35" s="1261" customFormat="1" ht="66">
      <c r="A956" s="290"/>
      <c r="B956" s="1146"/>
      <c r="C956" s="1391" t="s">
        <v>2286</v>
      </c>
      <c r="D956" s="303"/>
      <c r="E956" s="304">
        <v>20</v>
      </c>
      <c r="F956" s="292" t="s">
        <v>386</v>
      </c>
      <c r="G956" s="294" t="s">
        <v>12</v>
      </c>
      <c r="H956" s="295" t="s">
        <v>13</v>
      </c>
      <c r="I956" s="294" t="s">
        <v>14</v>
      </c>
      <c r="J956" s="294">
        <v>120</v>
      </c>
      <c r="K956" s="1540">
        <v>2400</v>
      </c>
      <c r="L956" s="294">
        <v>0</v>
      </c>
      <c r="M956" s="294">
        <v>0</v>
      </c>
      <c r="N956" s="294">
        <v>0</v>
      </c>
      <c r="O956" s="294">
        <v>0</v>
      </c>
      <c r="P956" s="294">
        <v>0</v>
      </c>
      <c r="Q956" s="294">
        <v>0</v>
      </c>
      <c r="R956" s="294">
        <v>0</v>
      </c>
      <c r="S956" s="294">
        <v>0</v>
      </c>
      <c r="T956" s="294">
        <v>20</v>
      </c>
      <c r="U956" s="294">
        <v>2400</v>
      </c>
      <c r="V956" s="294">
        <v>0</v>
      </c>
      <c r="W956" s="294">
        <v>0</v>
      </c>
      <c r="X956" s="294">
        <v>0</v>
      </c>
      <c r="Y956" s="294">
        <v>0</v>
      </c>
      <c r="Z956" s="294">
        <v>0</v>
      </c>
      <c r="AA956" s="294">
        <v>0</v>
      </c>
      <c r="AB956" s="294">
        <v>0</v>
      </c>
      <c r="AC956" s="294">
        <v>0</v>
      </c>
      <c r="AD956" s="294">
        <v>0</v>
      </c>
      <c r="AE956" s="294">
        <v>0</v>
      </c>
      <c r="AF956" s="294">
        <v>0</v>
      </c>
      <c r="AG956" s="294">
        <v>0</v>
      </c>
      <c r="AH956" s="294">
        <v>0</v>
      </c>
      <c r="AI956" s="294">
        <v>0</v>
      </c>
    </row>
    <row r="957" spans="1:35" s="1261" customFormat="1" ht="66">
      <c r="A957" s="290"/>
      <c r="B957" s="1146"/>
      <c r="C957" s="1391" t="s">
        <v>2287</v>
      </c>
      <c r="D957" s="303"/>
      <c r="E957" s="304">
        <v>50</v>
      </c>
      <c r="F957" s="292" t="s">
        <v>111</v>
      </c>
      <c r="G957" s="294" t="s">
        <v>12</v>
      </c>
      <c r="H957" s="295" t="s">
        <v>13</v>
      </c>
      <c r="I957" s="294" t="s">
        <v>14</v>
      </c>
      <c r="J957" s="294">
        <v>185</v>
      </c>
      <c r="K957" s="1540">
        <v>9250</v>
      </c>
      <c r="L957" s="294">
        <v>0</v>
      </c>
      <c r="M957" s="294">
        <v>0</v>
      </c>
      <c r="N957" s="294">
        <v>0</v>
      </c>
      <c r="O957" s="294">
        <v>0</v>
      </c>
      <c r="P957" s="294">
        <v>0</v>
      </c>
      <c r="Q957" s="294">
        <v>0</v>
      </c>
      <c r="R957" s="294">
        <v>0</v>
      </c>
      <c r="S957" s="294">
        <v>0</v>
      </c>
      <c r="T957" s="294">
        <v>50</v>
      </c>
      <c r="U957" s="294">
        <v>9250</v>
      </c>
      <c r="V957" s="294">
        <v>0</v>
      </c>
      <c r="W957" s="294">
        <v>0</v>
      </c>
      <c r="X957" s="294">
        <v>0</v>
      </c>
      <c r="Y957" s="294">
        <v>0</v>
      </c>
      <c r="Z957" s="294">
        <v>0</v>
      </c>
      <c r="AA957" s="294">
        <v>0</v>
      </c>
      <c r="AB957" s="294">
        <v>0</v>
      </c>
      <c r="AC957" s="294">
        <v>0</v>
      </c>
      <c r="AD957" s="294">
        <v>0</v>
      </c>
      <c r="AE957" s="294">
        <v>0</v>
      </c>
      <c r="AF957" s="294">
        <v>0</v>
      </c>
      <c r="AG957" s="294">
        <v>0</v>
      </c>
      <c r="AH957" s="294">
        <v>0</v>
      </c>
      <c r="AI957" s="294">
        <v>0</v>
      </c>
    </row>
    <row r="958" spans="1:35" s="1261" customFormat="1" ht="66">
      <c r="A958" s="290"/>
      <c r="B958" s="1146"/>
      <c r="C958" s="1391" t="s">
        <v>2288</v>
      </c>
      <c r="D958" s="303"/>
      <c r="E958" s="304">
        <v>20</v>
      </c>
      <c r="F958" s="292" t="s">
        <v>111</v>
      </c>
      <c r="G958" s="294" t="s">
        <v>12</v>
      </c>
      <c r="H958" s="295" t="s">
        <v>13</v>
      </c>
      <c r="I958" s="294" t="s">
        <v>14</v>
      </c>
      <c r="J958" s="294">
        <v>80</v>
      </c>
      <c r="K958" s="1540">
        <v>1600</v>
      </c>
      <c r="L958" s="294">
        <v>0</v>
      </c>
      <c r="M958" s="294">
        <v>0</v>
      </c>
      <c r="N958" s="294">
        <v>0</v>
      </c>
      <c r="O958" s="294">
        <v>0</v>
      </c>
      <c r="P958" s="294">
        <v>0</v>
      </c>
      <c r="Q958" s="294">
        <v>0</v>
      </c>
      <c r="R958" s="294">
        <v>0</v>
      </c>
      <c r="S958" s="294">
        <v>0</v>
      </c>
      <c r="T958" s="294">
        <v>20</v>
      </c>
      <c r="U958" s="294">
        <v>1600</v>
      </c>
      <c r="V958" s="294">
        <v>0</v>
      </c>
      <c r="W958" s="294">
        <v>0</v>
      </c>
      <c r="X958" s="294">
        <v>0</v>
      </c>
      <c r="Y958" s="294">
        <v>0</v>
      </c>
      <c r="Z958" s="294">
        <v>0</v>
      </c>
      <c r="AA958" s="294">
        <v>0</v>
      </c>
      <c r="AB958" s="294">
        <v>0</v>
      </c>
      <c r="AC958" s="294">
        <v>0</v>
      </c>
      <c r="AD958" s="294">
        <v>0</v>
      </c>
      <c r="AE958" s="294">
        <v>0</v>
      </c>
      <c r="AF958" s="294">
        <v>0</v>
      </c>
      <c r="AG958" s="294">
        <v>0</v>
      </c>
      <c r="AH958" s="294">
        <v>0</v>
      </c>
      <c r="AI958" s="294">
        <v>0</v>
      </c>
    </row>
    <row r="959" spans="1:35" s="1261" customFormat="1" ht="66">
      <c r="A959" s="290"/>
      <c r="B959" s="1146"/>
      <c r="C959" s="1391" t="s">
        <v>2289</v>
      </c>
      <c r="D959" s="303"/>
      <c r="E959" s="304">
        <v>20</v>
      </c>
      <c r="F959" s="292" t="s">
        <v>111</v>
      </c>
      <c r="G959" s="294" t="s">
        <v>12</v>
      </c>
      <c r="H959" s="295" t="s">
        <v>13</v>
      </c>
      <c r="I959" s="294" t="s">
        <v>14</v>
      </c>
      <c r="J959" s="294">
        <v>80</v>
      </c>
      <c r="K959" s="1540">
        <v>1600</v>
      </c>
      <c r="L959" s="294">
        <v>0</v>
      </c>
      <c r="M959" s="294">
        <v>0</v>
      </c>
      <c r="N959" s="294">
        <v>0</v>
      </c>
      <c r="O959" s="294">
        <v>0</v>
      </c>
      <c r="P959" s="294">
        <v>0</v>
      </c>
      <c r="Q959" s="294">
        <v>0</v>
      </c>
      <c r="R959" s="294">
        <v>0</v>
      </c>
      <c r="S959" s="294">
        <v>0</v>
      </c>
      <c r="T959" s="294">
        <v>20</v>
      </c>
      <c r="U959" s="294">
        <v>1600</v>
      </c>
      <c r="V959" s="294">
        <v>0</v>
      </c>
      <c r="W959" s="294">
        <v>0</v>
      </c>
      <c r="X959" s="294">
        <v>0</v>
      </c>
      <c r="Y959" s="294">
        <v>0</v>
      </c>
      <c r="Z959" s="294">
        <v>0</v>
      </c>
      <c r="AA959" s="294">
        <v>0</v>
      </c>
      <c r="AB959" s="294">
        <v>0</v>
      </c>
      <c r="AC959" s="294">
        <v>0</v>
      </c>
      <c r="AD959" s="294">
        <v>0</v>
      </c>
      <c r="AE959" s="294">
        <v>0</v>
      </c>
      <c r="AF959" s="294">
        <v>0</v>
      </c>
      <c r="AG959" s="294">
        <v>0</v>
      </c>
      <c r="AH959" s="294">
        <v>0</v>
      </c>
      <c r="AI959" s="294">
        <v>0</v>
      </c>
    </row>
    <row r="960" spans="1:35" s="1261" customFormat="1" ht="66">
      <c r="A960" s="290"/>
      <c r="B960" s="1146"/>
      <c r="C960" s="1391" t="s">
        <v>2290</v>
      </c>
      <c r="D960" s="303"/>
      <c r="E960" s="304">
        <v>40</v>
      </c>
      <c r="F960" s="292" t="s">
        <v>111</v>
      </c>
      <c r="G960" s="294" t="s">
        <v>12</v>
      </c>
      <c r="H960" s="295" t="s">
        <v>13</v>
      </c>
      <c r="I960" s="294" t="s">
        <v>14</v>
      </c>
      <c r="J960" s="294">
        <v>300</v>
      </c>
      <c r="K960" s="1540">
        <v>12000</v>
      </c>
      <c r="L960" s="294">
        <v>0</v>
      </c>
      <c r="M960" s="294">
        <v>0</v>
      </c>
      <c r="N960" s="294">
        <v>0</v>
      </c>
      <c r="O960" s="294">
        <v>0</v>
      </c>
      <c r="P960" s="294">
        <v>0</v>
      </c>
      <c r="Q960" s="294">
        <v>0</v>
      </c>
      <c r="R960" s="294">
        <v>0</v>
      </c>
      <c r="S960" s="294">
        <v>0</v>
      </c>
      <c r="T960" s="294">
        <v>20</v>
      </c>
      <c r="U960" s="294">
        <v>6000</v>
      </c>
      <c r="V960" s="294">
        <v>0</v>
      </c>
      <c r="W960" s="294">
        <v>0</v>
      </c>
      <c r="X960" s="294">
        <v>0</v>
      </c>
      <c r="Y960" s="294">
        <v>0</v>
      </c>
      <c r="Z960" s="294">
        <v>20</v>
      </c>
      <c r="AA960" s="294">
        <v>6000</v>
      </c>
      <c r="AB960" s="294">
        <v>0</v>
      </c>
      <c r="AC960" s="294">
        <v>0</v>
      </c>
      <c r="AD960" s="294">
        <v>0</v>
      </c>
      <c r="AE960" s="294">
        <v>0</v>
      </c>
      <c r="AF960" s="294">
        <v>0</v>
      </c>
      <c r="AG960" s="294">
        <v>0</v>
      </c>
      <c r="AH960" s="294">
        <v>0</v>
      </c>
      <c r="AI960" s="294">
        <v>0</v>
      </c>
    </row>
    <row r="961" spans="1:35" s="1261" customFormat="1" ht="66">
      <c r="A961" s="290"/>
      <c r="B961" s="1146"/>
      <c r="C961" s="1391" t="s">
        <v>2291</v>
      </c>
      <c r="D961" s="303"/>
      <c r="E961" s="304">
        <v>40</v>
      </c>
      <c r="F961" s="292" t="s">
        <v>111</v>
      </c>
      <c r="G961" s="294" t="s">
        <v>12</v>
      </c>
      <c r="H961" s="295" t="s">
        <v>13</v>
      </c>
      <c r="I961" s="294" t="s">
        <v>14</v>
      </c>
      <c r="J961" s="294">
        <v>300</v>
      </c>
      <c r="K961" s="1540">
        <v>12000</v>
      </c>
      <c r="L961" s="294">
        <v>0</v>
      </c>
      <c r="M961" s="294">
        <v>0</v>
      </c>
      <c r="N961" s="294">
        <v>0</v>
      </c>
      <c r="O961" s="294">
        <v>0</v>
      </c>
      <c r="P961" s="294">
        <v>0</v>
      </c>
      <c r="Q961" s="294">
        <v>0</v>
      </c>
      <c r="R961" s="294">
        <v>0</v>
      </c>
      <c r="S961" s="294">
        <v>0</v>
      </c>
      <c r="T961" s="294">
        <v>20</v>
      </c>
      <c r="U961" s="294">
        <v>6000</v>
      </c>
      <c r="V961" s="294">
        <v>0</v>
      </c>
      <c r="W961" s="294">
        <v>0</v>
      </c>
      <c r="X961" s="294">
        <v>0</v>
      </c>
      <c r="Y961" s="294">
        <v>0</v>
      </c>
      <c r="Z961" s="294">
        <v>20</v>
      </c>
      <c r="AA961" s="294">
        <v>6000</v>
      </c>
      <c r="AB961" s="294">
        <v>0</v>
      </c>
      <c r="AC961" s="294">
        <v>0</v>
      </c>
      <c r="AD961" s="294">
        <v>0</v>
      </c>
      <c r="AE961" s="294">
        <v>0</v>
      </c>
      <c r="AF961" s="294">
        <v>0</v>
      </c>
      <c r="AG961" s="294">
        <v>0</v>
      </c>
      <c r="AH961" s="294">
        <v>0</v>
      </c>
      <c r="AI961" s="294">
        <v>0</v>
      </c>
    </row>
    <row r="962" spans="1:35" s="1261" customFormat="1" ht="66">
      <c r="A962" s="290"/>
      <c r="B962" s="1146"/>
      <c r="C962" s="1391" t="s">
        <v>2292</v>
      </c>
      <c r="D962" s="303"/>
      <c r="E962" s="304">
        <v>40</v>
      </c>
      <c r="F962" s="292" t="s">
        <v>111</v>
      </c>
      <c r="G962" s="294" t="s">
        <v>12</v>
      </c>
      <c r="H962" s="295" t="s">
        <v>13</v>
      </c>
      <c r="I962" s="294" t="s">
        <v>14</v>
      </c>
      <c r="J962" s="294">
        <v>300</v>
      </c>
      <c r="K962" s="1540">
        <v>12000</v>
      </c>
      <c r="L962" s="294">
        <v>0</v>
      </c>
      <c r="M962" s="294">
        <v>0</v>
      </c>
      <c r="N962" s="294">
        <v>0</v>
      </c>
      <c r="O962" s="294">
        <v>0</v>
      </c>
      <c r="P962" s="294">
        <v>0</v>
      </c>
      <c r="Q962" s="294">
        <v>0</v>
      </c>
      <c r="R962" s="294">
        <v>0</v>
      </c>
      <c r="S962" s="294">
        <v>0</v>
      </c>
      <c r="T962" s="294">
        <v>20</v>
      </c>
      <c r="U962" s="294">
        <v>6000</v>
      </c>
      <c r="V962" s="294">
        <v>0</v>
      </c>
      <c r="W962" s="294">
        <v>0</v>
      </c>
      <c r="X962" s="294">
        <v>0</v>
      </c>
      <c r="Y962" s="294">
        <v>0</v>
      </c>
      <c r="Z962" s="294">
        <v>20</v>
      </c>
      <c r="AA962" s="294">
        <v>6000</v>
      </c>
      <c r="AB962" s="294">
        <v>0</v>
      </c>
      <c r="AC962" s="294">
        <v>0</v>
      </c>
      <c r="AD962" s="294">
        <v>0</v>
      </c>
      <c r="AE962" s="294">
        <v>0</v>
      </c>
      <c r="AF962" s="294">
        <v>0</v>
      </c>
      <c r="AG962" s="294">
        <v>0</v>
      </c>
      <c r="AH962" s="294">
        <v>0</v>
      </c>
      <c r="AI962" s="294">
        <v>0</v>
      </c>
    </row>
    <row r="963" spans="1:35" s="1261" customFormat="1" ht="66">
      <c r="A963" s="290"/>
      <c r="B963" s="1146"/>
      <c r="C963" s="1391" t="s">
        <v>2293</v>
      </c>
      <c r="D963" s="303"/>
      <c r="E963" s="304">
        <v>40</v>
      </c>
      <c r="F963" s="292" t="s">
        <v>111</v>
      </c>
      <c r="G963" s="294" t="s">
        <v>12</v>
      </c>
      <c r="H963" s="295" t="s">
        <v>13</v>
      </c>
      <c r="I963" s="294" t="s">
        <v>14</v>
      </c>
      <c r="J963" s="294">
        <v>300</v>
      </c>
      <c r="K963" s="1540">
        <v>12000</v>
      </c>
      <c r="L963" s="294">
        <v>0</v>
      </c>
      <c r="M963" s="294">
        <v>0</v>
      </c>
      <c r="N963" s="294">
        <v>0</v>
      </c>
      <c r="O963" s="294">
        <v>0</v>
      </c>
      <c r="P963" s="294">
        <v>0</v>
      </c>
      <c r="Q963" s="294">
        <v>0</v>
      </c>
      <c r="R963" s="294">
        <v>0</v>
      </c>
      <c r="S963" s="294">
        <v>0</v>
      </c>
      <c r="T963" s="294">
        <v>20</v>
      </c>
      <c r="U963" s="294">
        <v>6000</v>
      </c>
      <c r="V963" s="294">
        <v>0</v>
      </c>
      <c r="W963" s="294">
        <v>0</v>
      </c>
      <c r="X963" s="294">
        <v>0</v>
      </c>
      <c r="Y963" s="294">
        <v>0</v>
      </c>
      <c r="Z963" s="294">
        <v>20</v>
      </c>
      <c r="AA963" s="294">
        <v>6000</v>
      </c>
      <c r="AB963" s="294">
        <v>0</v>
      </c>
      <c r="AC963" s="294">
        <v>0</v>
      </c>
      <c r="AD963" s="294">
        <v>0</v>
      </c>
      <c r="AE963" s="294">
        <v>0</v>
      </c>
      <c r="AF963" s="294">
        <v>0</v>
      </c>
      <c r="AG963" s="294">
        <v>0</v>
      </c>
      <c r="AH963" s="294">
        <v>0</v>
      </c>
      <c r="AI963" s="294">
        <v>0</v>
      </c>
    </row>
    <row r="964" spans="1:35" s="1261" customFormat="1" ht="66">
      <c r="A964" s="290"/>
      <c r="B964" s="1146"/>
      <c r="C964" s="1391" t="s">
        <v>2294</v>
      </c>
      <c r="D964" s="303"/>
      <c r="E964" s="304">
        <v>40</v>
      </c>
      <c r="F964" s="292" t="s">
        <v>111</v>
      </c>
      <c r="G964" s="294" t="s">
        <v>12</v>
      </c>
      <c r="H964" s="295" t="s">
        <v>13</v>
      </c>
      <c r="I964" s="294" t="s">
        <v>14</v>
      </c>
      <c r="J964" s="294">
        <v>300</v>
      </c>
      <c r="K964" s="1540">
        <v>12000</v>
      </c>
      <c r="L964" s="294">
        <v>0</v>
      </c>
      <c r="M964" s="294">
        <v>0</v>
      </c>
      <c r="N964" s="294">
        <v>0</v>
      </c>
      <c r="O964" s="294">
        <v>0</v>
      </c>
      <c r="P964" s="294">
        <v>0</v>
      </c>
      <c r="Q964" s="294">
        <v>0</v>
      </c>
      <c r="R964" s="294">
        <v>0</v>
      </c>
      <c r="S964" s="294">
        <v>0</v>
      </c>
      <c r="T964" s="294">
        <v>20</v>
      </c>
      <c r="U964" s="294">
        <v>6000</v>
      </c>
      <c r="V964" s="294">
        <v>0</v>
      </c>
      <c r="W964" s="294">
        <v>0</v>
      </c>
      <c r="X964" s="294">
        <v>0</v>
      </c>
      <c r="Y964" s="294">
        <v>0</v>
      </c>
      <c r="Z964" s="294">
        <v>20</v>
      </c>
      <c r="AA964" s="294">
        <v>6000</v>
      </c>
      <c r="AB964" s="294">
        <v>0</v>
      </c>
      <c r="AC964" s="294">
        <v>0</v>
      </c>
      <c r="AD964" s="294">
        <v>0</v>
      </c>
      <c r="AE964" s="294">
        <v>0</v>
      </c>
      <c r="AF964" s="294">
        <v>0</v>
      </c>
      <c r="AG964" s="294">
        <v>0</v>
      </c>
      <c r="AH964" s="294">
        <v>0</v>
      </c>
      <c r="AI964" s="294">
        <v>0</v>
      </c>
    </row>
    <row r="965" spans="1:35" s="1261" customFormat="1" ht="66">
      <c r="A965" s="290"/>
      <c r="B965" s="1146"/>
      <c r="C965" s="1391" t="s">
        <v>2295</v>
      </c>
      <c r="D965" s="303"/>
      <c r="E965" s="304">
        <v>40</v>
      </c>
      <c r="F965" s="292" t="s">
        <v>111</v>
      </c>
      <c r="G965" s="294" t="s">
        <v>12</v>
      </c>
      <c r="H965" s="295" t="s">
        <v>13</v>
      </c>
      <c r="I965" s="294" t="s">
        <v>14</v>
      </c>
      <c r="J965" s="294">
        <v>300</v>
      </c>
      <c r="K965" s="1540">
        <v>12000</v>
      </c>
      <c r="L965" s="294">
        <v>0</v>
      </c>
      <c r="M965" s="294">
        <v>0</v>
      </c>
      <c r="N965" s="294">
        <v>0</v>
      </c>
      <c r="O965" s="294">
        <v>0</v>
      </c>
      <c r="P965" s="294">
        <v>0</v>
      </c>
      <c r="Q965" s="294">
        <v>0</v>
      </c>
      <c r="R965" s="294">
        <v>0</v>
      </c>
      <c r="S965" s="294">
        <v>0</v>
      </c>
      <c r="T965" s="294">
        <v>20</v>
      </c>
      <c r="U965" s="294">
        <v>6000</v>
      </c>
      <c r="V965" s="294">
        <v>0</v>
      </c>
      <c r="W965" s="294">
        <v>0</v>
      </c>
      <c r="X965" s="294">
        <v>0</v>
      </c>
      <c r="Y965" s="294">
        <v>0</v>
      </c>
      <c r="Z965" s="294">
        <v>20</v>
      </c>
      <c r="AA965" s="294">
        <v>6000</v>
      </c>
      <c r="AB965" s="294">
        <v>0</v>
      </c>
      <c r="AC965" s="294">
        <v>0</v>
      </c>
      <c r="AD965" s="294">
        <v>0</v>
      </c>
      <c r="AE965" s="294">
        <v>0</v>
      </c>
      <c r="AF965" s="294">
        <v>0</v>
      </c>
      <c r="AG965" s="294">
        <v>0</v>
      </c>
      <c r="AH965" s="294">
        <v>0</v>
      </c>
      <c r="AI965" s="294">
        <v>0</v>
      </c>
    </row>
    <row r="966" spans="1:35" s="1261" customFormat="1" ht="66">
      <c r="A966" s="290"/>
      <c r="B966" s="1146"/>
      <c r="C966" s="1391" t="s">
        <v>2296</v>
      </c>
      <c r="D966" s="303"/>
      <c r="E966" s="304">
        <v>40</v>
      </c>
      <c r="F966" s="292" t="s">
        <v>111</v>
      </c>
      <c r="G966" s="294" t="s">
        <v>12</v>
      </c>
      <c r="H966" s="295" t="s">
        <v>13</v>
      </c>
      <c r="I966" s="294" t="s">
        <v>14</v>
      </c>
      <c r="J966" s="294">
        <v>300</v>
      </c>
      <c r="K966" s="1540">
        <v>12000</v>
      </c>
      <c r="L966" s="294">
        <v>0</v>
      </c>
      <c r="M966" s="294">
        <v>0</v>
      </c>
      <c r="N966" s="294">
        <v>0</v>
      </c>
      <c r="O966" s="294">
        <v>0</v>
      </c>
      <c r="P966" s="294">
        <v>0</v>
      </c>
      <c r="Q966" s="294">
        <v>0</v>
      </c>
      <c r="R966" s="294">
        <v>0</v>
      </c>
      <c r="S966" s="294">
        <v>0</v>
      </c>
      <c r="T966" s="294">
        <v>20</v>
      </c>
      <c r="U966" s="294">
        <v>6000</v>
      </c>
      <c r="V966" s="294">
        <v>0</v>
      </c>
      <c r="W966" s="294">
        <v>0</v>
      </c>
      <c r="X966" s="294">
        <v>0</v>
      </c>
      <c r="Y966" s="294">
        <v>0</v>
      </c>
      <c r="Z966" s="294">
        <v>20</v>
      </c>
      <c r="AA966" s="294">
        <v>6000</v>
      </c>
      <c r="AB966" s="294">
        <v>0</v>
      </c>
      <c r="AC966" s="294">
        <v>0</v>
      </c>
      <c r="AD966" s="294">
        <v>0</v>
      </c>
      <c r="AE966" s="294">
        <v>0</v>
      </c>
      <c r="AF966" s="294">
        <v>0</v>
      </c>
      <c r="AG966" s="294">
        <v>0</v>
      </c>
      <c r="AH966" s="294">
        <v>0</v>
      </c>
      <c r="AI966" s="294">
        <v>0</v>
      </c>
    </row>
    <row r="967" spans="1:35" s="1261" customFormat="1" ht="66">
      <c r="A967" s="290"/>
      <c r="B967" s="1146"/>
      <c r="C967" s="1391" t="s">
        <v>2297</v>
      </c>
      <c r="D967" s="303"/>
      <c r="E967" s="304">
        <v>40</v>
      </c>
      <c r="F967" s="292" t="s">
        <v>111</v>
      </c>
      <c r="G967" s="294" t="s">
        <v>12</v>
      </c>
      <c r="H967" s="295" t="s">
        <v>13</v>
      </c>
      <c r="I967" s="294" t="s">
        <v>14</v>
      </c>
      <c r="J967" s="294">
        <v>300</v>
      </c>
      <c r="K967" s="1540">
        <v>12000</v>
      </c>
      <c r="L967" s="294">
        <v>0</v>
      </c>
      <c r="M967" s="294">
        <v>0</v>
      </c>
      <c r="N967" s="294">
        <v>0</v>
      </c>
      <c r="O967" s="294">
        <v>0</v>
      </c>
      <c r="P967" s="294">
        <v>0</v>
      </c>
      <c r="Q967" s="294">
        <v>0</v>
      </c>
      <c r="R967" s="294">
        <v>0</v>
      </c>
      <c r="S967" s="294">
        <v>0</v>
      </c>
      <c r="T967" s="294">
        <v>20</v>
      </c>
      <c r="U967" s="294">
        <v>6000</v>
      </c>
      <c r="V967" s="294">
        <v>0</v>
      </c>
      <c r="W967" s="294">
        <v>0</v>
      </c>
      <c r="X967" s="294">
        <v>0</v>
      </c>
      <c r="Y967" s="294">
        <v>0</v>
      </c>
      <c r="Z967" s="294">
        <v>20</v>
      </c>
      <c r="AA967" s="294">
        <v>6000</v>
      </c>
      <c r="AB967" s="294">
        <v>0</v>
      </c>
      <c r="AC967" s="294">
        <v>0</v>
      </c>
      <c r="AD967" s="294">
        <v>0</v>
      </c>
      <c r="AE967" s="294">
        <v>0</v>
      </c>
      <c r="AF967" s="294">
        <v>0</v>
      </c>
      <c r="AG967" s="294">
        <v>0</v>
      </c>
      <c r="AH967" s="294">
        <v>0</v>
      </c>
      <c r="AI967" s="294">
        <v>0</v>
      </c>
    </row>
    <row r="968" spans="1:35" ht="66">
      <c r="A968" s="290"/>
      <c r="B968" s="1146"/>
      <c r="C968" s="1391" t="s">
        <v>2298</v>
      </c>
      <c r="D968" s="303"/>
      <c r="E968" s="304">
        <v>40</v>
      </c>
      <c r="F968" s="292" t="s">
        <v>111</v>
      </c>
      <c r="G968" s="294" t="s">
        <v>12</v>
      </c>
      <c r="H968" s="295" t="s">
        <v>13</v>
      </c>
      <c r="I968" s="294" t="s">
        <v>14</v>
      </c>
      <c r="J968" s="294">
        <v>300</v>
      </c>
      <c r="K968" s="1540">
        <v>12000</v>
      </c>
      <c r="L968" s="294">
        <v>0</v>
      </c>
      <c r="M968" s="294">
        <v>0</v>
      </c>
      <c r="N968" s="294">
        <v>0</v>
      </c>
      <c r="O968" s="294">
        <v>0</v>
      </c>
      <c r="P968" s="294">
        <v>0</v>
      </c>
      <c r="Q968" s="294">
        <v>0</v>
      </c>
      <c r="R968" s="294">
        <v>0</v>
      </c>
      <c r="S968" s="294">
        <v>0</v>
      </c>
      <c r="T968" s="294">
        <v>20</v>
      </c>
      <c r="U968" s="294">
        <v>6000</v>
      </c>
      <c r="V968" s="294">
        <v>0</v>
      </c>
      <c r="W968" s="294">
        <v>0</v>
      </c>
      <c r="X968" s="294">
        <v>0</v>
      </c>
      <c r="Y968" s="294">
        <v>0</v>
      </c>
      <c r="Z968" s="294">
        <v>20</v>
      </c>
      <c r="AA968" s="294">
        <v>6000</v>
      </c>
      <c r="AB968" s="294">
        <v>0</v>
      </c>
      <c r="AC968" s="294">
        <v>0</v>
      </c>
      <c r="AD968" s="294">
        <v>0</v>
      </c>
      <c r="AE968" s="294">
        <v>0</v>
      </c>
      <c r="AF968" s="294">
        <v>0</v>
      </c>
      <c r="AG968" s="294">
        <v>0</v>
      </c>
      <c r="AH968" s="294">
        <v>0</v>
      </c>
      <c r="AI968" s="294">
        <v>0</v>
      </c>
    </row>
    <row r="969" spans="1:35" ht="66">
      <c r="A969" s="290"/>
      <c r="B969" s="1146"/>
      <c r="C969" s="1391" t="s">
        <v>2299</v>
      </c>
      <c r="D969" s="303"/>
      <c r="E969" s="304">
        <v>40</v>
      </c>
      <c r="F969" s="292" t="s">
        <v>111</v>
      </c>
      <c r="G969" s="294" t="s">
        <v>12</v>
      </c>
      <c r="H969" s="295" t="s">
        <v>13</v>
      </c>
      <c r="I969" s="294" t="s">
        <v>14</v>
      </c>
      <c r="J969" s="294">
        <v>300</v>
      </c>
      <c r="K969" s="1540">
        <v>12000</v>
      </c>
      <c r="L969" s="294">
        <v>0</v>
      </c>
      <c r="M969" s="294">
        <v>0</v>
      </c>
      <c r="N969" s="294">
        <v>0</v>
      </c>
      <c r="O969" s="294">
        <v>0</v>
      </c>
      <c r="P969" s="294">
        <v>0</v>
      </c>
      <c r="Q969" s="294">
        <v>0</v>
      </c>
      <c r="R969" s="294">
        <v>0</v>
      </c>
      <c r="S969" s="294">
        <v>0</v>
      </c>
      <c r="T969" s="294">
        <v>20</v>
      </c>
      <c r="U969" s="294">
        <v>6000</v>
      </c>
      <c r="V969" s="294">
        <v>0</v>
      </c>
      <c r="W969" s="294">
        <v>0</v>
      </c>
      <c r="X969" s="294">
        <v>0</v>
      </c>
      <c r="Y969" s="294">
        <v>0</v>
      </c>
      <c r="Z969" s="294">
        <v>20</v>
      </c>
      <c r="AA969" s="294">
        <v>6000</v>
      </c>
      <c r="AB969" s="294">
        <v>0</v>
      </c>
      <c r="AC969" s="294">
        <v>0</v>
      </c>
      <c r="AD969" s="294">
        <v>0</v>
      </c>
      <c r="AE969" s="294">
        <v>0</v>
      </c>
      <c r="AF969" s="294">
        <v>0</v>
      </c>
      <c r="AG969" s="294">
        <v>0</v>
      </c>
      <c r="AH969" s="294">
        <v>0</v>
      </c>
      <c r="AI969" s="294">
        <v>0</v>
      </c>
    </row>
    <row r="970" spans="1:35" ht="66">
      <c r="A970" s="290"/>
      <c r="B970" s="1146"/>
      <c r="C970" s="1391" t="s">
        <v>2300</v>
      </c>
      <c r="D970" s="303"/>
      <c r="E970" s="304">
        <v>40</v>
      </c>
      <c r="F970" s="292" t="s">
        <v>111</v>
      </c>
      <c r="G970" s="294" t="s">
        <v>12</v>
      </c>
      <c r="H970" s="295" t="s">
        <v>13</v>
      </c>
      <c r="I970" s="294" t="s">
        <v>14</v>
      </c>
      <c r="J970" s="294">
        <v>300</v>
      </c>
      <c r="K970" s="1540">
        <v>12000</v>
      </c>
      <c r="L970" s="294">
        <v>0</v>
      </c>
      <c r="M970" s="294">
        <v>0</v>
      </c>
      <c r="N970" s="294">
        <v>0</v>
      </c>
      <c r="O970" s="294">
        <v>0</v>
      </c>
      <c r="P970" s="294">
        <v>0</v>
      </c>
      <c r="Q970" s="294">
        <v>0</v>
      </c>
      <c r="R970" s="294">
        <v>0</v>
      </c>
      <c r="S970" s="294">
        <v>0</v>
      </c>
      <c r="T970" s="294">
        <v>20</v>
      </c>
      <c r="U970" s="294">
        <v>6000</v>
      </c>
      <c r="V970" s="294">
        <v>0</v>
      </c>
      <c r="W970" s="294">
        <v>0</v>
      </c>
      <c r="X970" s="294">
        <v>0</v>
      </c>
      <c r="Y970" s="294">
        <v>0</v>
      </c>
      <c r="Z970" s="294">
        <v>20</v>
      </c>
      <c r="AA970" s="294">
        <v>6000</v>
      </c>
      <c r="AB970" s="294">
        <v>0</v>
      </c>
      <c r="AC970" s="294">
        <v>0</v>
      </c>
      <c r="AD970" s="294">
        <v>0</v>
      </c>
      <c r="AE970" s="294">
        <v>0</v>
      </c>
      <c r="AF970" s="294">
        <v>0</v>
      </c>
      <c r="AG970" s="294">
        <v>0</v>
      </c>
      <c r="AH970" s="294">
        <v>0</v>
      </c>
      <c r="AI970" s="294">
        <v>0</v>
      </c>
    </row>
    <row r="971" spans="1:35" ht="66">
      <c r="A971" s="290"/>
      <c r="B971" s="1146"/>
      <c r="C971" s="1391" t="s">
        <v>2301</v>
      </c>
      <c r="D971" s="303"/>
      <c r="E971" s="304">
        <v>40</v>
      </c>
      <c r="F971" s="292" t="s">
        <v>111</v>
      </c>
      <c r="G971" s="294" t="s">
        <v>12</v>
      </c>
      <c r="H971" s="295" t="s">
        <v>13</v>
      </c>
      <c r="I971" s="294" t="s">
        <v>14</v>
      </c>
      <c r="J971" s="294">
        <v>300</v>
      </c>
      <c r="K971" s="1540">
        <v>12000</v>
      </c>
      <c r="L971" s="294">
        <v>0</v>
      </c>
      <c r="M971" s="294">
        <v>0</v>
      </c>
      <c r="N971" s="294">
        <v>0</v>
      </c>
      <c r="O971" s="294">
        <v>0</v>
      </c>
      <c r="P971" s="294">
        <v>0</v>
      </c>
      <c r="Q971" s="294">
        <v>0</v>
      </c>
      <c r="R971" s="294">
        <v>0</v>
      </c>
      <c r="S971" s="294">
        <v>0</v>
      </c>
      <c r="T971" s="294">
        <v>20</v>
      </c>
      <c r="U971" s="294">
        <v>6000</v>
      </c>
      <c r="V971" s="294">
        <v>0</v>
      </c>
      <c r="W971" s="294">
        <v>0</v>
      </c>
      <c r="X971" s="294">
        <v>0</v>
      </c>
      <c r="Y971" s="294">
        <v>0</v>
      </c>
      <c r="Z971" s="294">
        <v>20</v>
      </c>
      <c r="AA971" s="294">
        <v>6000</v>
      </c>
      <c r="AB971" s="294">
        <v>0</v>
      </c>
      <c r="AC971" s="294">
        <v>0</v>
      </c>
      <c r="AD971" s="294">
        <v>0</v>
      </c>
      <c r="AE971" s="294">
        <v>0</v>
      </c>
      <c r="AF971" s="294">
        <v>0</v>
      </c>
      <c r="AG971" s="294">
        <v>0</v>
      </c>
      <c r="AH971" s="294">
        <v>0</v>
      </c>
      <c r="AI971" s="294">
        <v>0</v>
      </c>
    </row>
    <row r="972" spans="1:35" ht="66">
      <c r="A972" s="290"/>
      <c r="B972" s="1146"/>
      <c r="C972" s="1391" t="s">
        <v>2302</v>
      </c>
      <c r="D972" s="303"/>
      <c r="E972" s="304">
        <v>40</v>
      </c>
      <c r="F972" s="292" t="s">
        <v>111</v>
      </c>
      <c r="G972" s="294" t="s">
        <v>12</v>
      </c>
      <c r="H972" s="295" t="s">
        <v>13</v>
      </c>
      <c r="I972" s="294" t="s">
        <v>14</v>
      </c>
      <c r="J972" s="294">
        <v>300</v>
      </c>
      <c r="K972" s="1540">
        <v>12000</v>
      </c>
      <c r="L972" s="294">
        <v>0</v>
      </c>
      <c r="M972" s="294">
        <v>0</v>
      </c>
      <c r="N972" s="294">
        <v>0</v>
      </c>
      <c r="O972" s="294">
        <v>0</v>
      </c>
      <c r="P972" s="294">
        <v>0</v>
      </c>
      <c r="Q972" s="294">
        <v>0</v>
      </c>
      <c r="R972" s="294">
        <v>0</v>
      </c>
      <c r="S972" s="294">
        <v>0</v>
      </c>
      <c r="T972" s="294">
        <v>20</v>
      </c>
      <c r="U972" s="294">
        <v>6000</v>
      </c>
      <c r="V972" s="294">
        <v>0</v>
      </c>
      <c r="W972" s="294">
        <v>0</v>
      </c>
      <c r="X972" s="294">
        <v>0</v>
      </c>
      <c r="Y972" s="294">
        <v>0</v>
      </c>
      <c r="Z972" s="294">
        <v>20</v>
      </c>
      <c r="AA972" s="294">
        <v>6000</v>
      </c>
      <c r="AB972" s="294">
        <v>0</v>
      </c>
      <c r="AC972" s="294">
        <v>0</v>
      </c>
      <c r="AD972" s="294">
        <v>0</v>
      </c>
      <c r="AE972" s="294">
        <v>0</v>
      </c>
      <c r="AF972" s="294">
        <v>0</v>
      </c>
      <c r="AG972" s="294">
        <v>0</v>
      </c>
      <c r="AH972" s="294">
        <v>0</v>
      </c>
      <c r="AI972" s="294">
        <v>0</v>
      </c>
    </row>
    <row r="973" spans="1:35" ht="66">
      <c r="A973" s="290"/>
      <c r="B973" s="1146"/>
      <c r="C973" s="1391" t="s">
        <v>2303</v>
      </c>
      <c r="D973" s="303"/>
      <c r="E973" s="304">
        <v>40</v>
      </c>
      <c r="F973" s="292" t="s">
        <v>111</v>
      </c>
      <c r="G973" s="294" t="s">
        <v>12</v>
      </c>
      <c r="H973" s="295" t="s">
        <v>13</v>
      </c>
      <c r="I973" s="294" t="s">
        <v>14</v>
      </c>
      <c r="J973" s="294">
        <v>300</v>
      </c>
      <c r="K973" s="1540">
        <v>12000</v>
      </c>
      <c r="L973" s="294">
        <v>0</v>
      </c>
      <c r="M973" s="294">
        <v>0</v>
      </c>
      <c r="N973" s="294">
        <v>0</v>
      </c>
      <c r="O973" s="294">
        <v>0</v>
      </c>
      <c r="P973" s="294">
        <v>0</v>
      </c>
      <c r="Q973" s="294">
        <v>0</v>
      </c>
      <c r="R973" s="294">
        <v>0</v>
      </c>
      <c r="S973" s="294">
        <v>0</v>
      </c>
      <c r="T973" s="294">
        <v>20</v>
      </c>
      <c r="U973" s="294">
        <v>6000</v>
      </c>
      <c r="V973" s="294">
        <v>0</v>
      </c>
      <c r="W973" s="294">
        <v>0</v>
      </c>
      <c r="X973" s="294">
        <v>0</v>
      </c>
      <c r="Y973" s="294">
        <v>0</v>
      </c>
      <c r="Z973" s="294">
        <v>20</v>
      </c>
      <c r="AA973" s="294">
        <v>6000</v>
      </c>
      <c r="AB973" s="294">
        <v>0</v>
      </c>
      <c r="AC973" s="294">
        <v>0</v>
      </c>
      <c r="AD973" s="294">
        <v>0</v>
      </c>
      <c r="AE973" s="294">
        <v>0</v>
      </c>
      <c r="AF973" s="294">
        <v>0</v>
      </c>
      <c r="AG973" s="294">
        <v>0</v>
      </c>
      <c r="AH973" s="294">
        <v>0</v>
      </c>
      <c r="AI973" s="294">
        <v>0</v>
      </c>
    </row>
    <row r="974" spans="1:35" ht="66">
      <c r="A974" s="290"/>
      <c r="B974" s="1146"/>
      <c r="C974" s="1391" t="s">
        <v>2304</v>
      </c>
      <c r="D974" s="303"/>
      <c r="E974" s="304">
        <v>40</v>
      </c>
      <c r="F974" s="292" t="s">
        <v>111</v>
      </c>
      <c r="G974" s="294" t="s">
        <v>12</v>
      </c>
      <c r="H974" s="295" t="s">
        <v>13</v>
      </c>
      <c r="I974" s="294" t="s">
        <v>14</v>
      </c>
      <c r="J974" s="294">
        <v>300</v>
      </c>
      <c r="K974" s="1540">
        <v>12000</v>
      </c>
      <c r="L974" s="294">
        <v>0</v>
      </c>
      <c r="M974" s="294">
        <v>0</v>
      </c>
      <c r="N974" s="294">
        <v>0</v>
      </c>
      <c r="O974" s="294">
        <v>0</v>
      </c>
      <c r="P974" s="294">
        <v>0</v>
      </c>
      <c r="Q974" s="294">
        <v>0</v>
      </c>
      <c r="R974" s="294">
        <v>0</v>
      </c>
      <c r="S974" s="294">
        <v>0</v>
      </c>
      <c r="T974" s="294">
        <v>20</v>
      </c>
      <c r="U974" s="294">
        <v>6000</v>
      </c>
      <c r="V974" s="294">
        <v>0</v>
      </c>
      <c r="W974" s="294">
        <v>0</v>
      </c>
      <c r="X974" s="294">
        <v>0</v>
      </c>
      <c r="Y974" s="294">
        <v>0</v>
      </c>
      <c r="Z974" s="294">
        <v>20</v>
      </c>
      <c r="AA974" s="294">
        <v>6000</v>
      </c>
      <c r="AB974" s="294">
        <v>0</v>
      </c>
      <c r="AC974" s="294">
        <v>0</v>
      </c>
      <c r="AD974" s="294">
        <v>0</v>
      </c>
      <c r="AE974" s="294">
        <v>0</v>
      </c>
      <c r="AF974" s="294">
        <v>0</v>
      </c>
      <c r="AG974" s="294">
        <v>0</v>
      </c>
      <c r="AH974" s="294">
        <v>0</v>
      </c>
      <c r="AI974" s="294">
        <v>0</v>
      </c>
    </row>
    <row r="975" spans="1:35" ht="66">
      <c r="A975" s="290"/>
      <c r="B975" s="1146"/>
      <c r="C975" s="1391" t="s">
        <v>2305</v>
      </c>
      <c r="D975" s="303"/>
      <c r="E975" s="304">
        <v>40</v>
      </c>
      <c r="F975" s="292" t="s">
        <v>111</v>
      </c>
      <c r="G975" s="294" t="s">
        <v>12</v>
      </c>
      <c r="H975" s="295" t="s">
        <v>13</v>
      </c>
      <c r="I975" s="294" t="s">
        <v>14</v>
      </c>
      <c r="J975" s="294">
        <v>300</v>
      </c>
      <c r="K975" s="1540">
        <v>12000</v>
      </c>
      <c r="L975" s="294">
        <v>0</v>
      </c>
      <c r="M975" s="294">
        <v>0</v>
      </c>
      <c r="N975" s="294">
        <v>0</v>
      </c>
      <c r="O975" s="294">
        <v>0</v>
      </c>
      <c r="P975" s="294">
        <v>0</v>
      </c>
      <c r="Q975" s="294">
        <v>0</v>
      </c>
      <c r="R975" s="294">
        <v>0</v>
      </c>
      <c r="S975" s="294">
        <v>0</v>
      </c>
      <c r="T975" s="294">
        <v>20</v>
      </c>
      <c r="U975" s="294">
        <v>6000</v>
      </c>
      <c r="V975" s="294">
        <v>0</v>
      </c>
      <c r="W975" s="294">
        <v>0</v>
      </c>
      <c r="X975" s="294">
        <v>0</v>
      </c>
      <c r="Y975" s="294">
        <v>0</v>
      </c>
      <c r="Z975" s="294">
        <v>20</v>
      </c>
      <c r="AA975" s="294">
        <v>6000</v>
      </c>
      <c r="AB975" s="294">
        <v>0</v>
      </c>
      <c r="AC975" s="294">
        <v>0</v>
      </c>
      <c r="AD975" s="294">
        <v>0</v>
      </c>
      <c r="AE975" s="294">
        <v>0</v>
      </c>
      <c r="AF975" s="294">
        <v>0</v>
      </c>
      <c r="AG975" s="294">
        <v>0</v>
      </c>
      <c r="AH975" s="294">
        <v>0</v>
      </c>
      <c r="AI975" s="294">
        <v>0</v>
      </c>
    </row>
    <row r="976" spans="1:35" ht="24">
      <c r="A976" s="290"/>
      <c r="B976" s="306">
        <v>23204</v>
      </c>
      <c r="C976" s="1148" t="s">
        <v>903</v>
      </c>
      <c r="D976" s="303"/>
      <c r="E976" s="291">
        <v>0</v>
      </c>
      <c r="F976" s="303"/>
      <c r="G976" s="303"/>
      <c r="H976" s="303"/>
      <c r="I976" s="303"/>
      <c r="J976" s="303"/>
      <c r="K976" s="1545">
        <v>0</v>
      </c>
      <c r="L976" s="303">
        <v>0</v>
      </c>
      <c r="M976" s="303">
        <v>0</v>
      </c>
      <c r="N976" s="303">
        <v>0</v>
      </c>
      <c r="O976" s="303">
        <v>0</v>
      </c>
      <c r="P976" s="303">
        <v>0</v>
      </c>
      <c r="Q976" s="303">
        <v>0</v>
      </c>
      <c r="R976" s="303">
        <v>0</v>
      </c>
      <c r="S976" s="303">
        <v>0</v>
      </c>
      <c r="T976" s="303">
        <v>0</v>
      </c>
      <c r="U976" s="303">
        <v>0</v>
      </c>
      <c r="V976" s="303">
        <v>0</v>
      </c>
      <c r="W976" s="303">
        <v>0</v>
      </c>
      <c r="X976" s="303">
        <v>0</v>
      </c>
      <c r="Y976" s="303">
        <v>0</v>
      </c>
      <c r="Z976" s="303">
        <v>0</v>
      </c>
      <c r="AA976" s="303">
        <v>0</v>
      </c>
      <c r="AB976" s="303">
        <v>0</v>
      </c>
      <c r="AC976" s="303">
        <v>0</v>
      </c>
      <c r="AD976" s="303">
        <v>0</v>
      </c>
      <c r="AE976" s="303">
        <v>0</v>
      </c>
      <c r="AF976" s="303">
        <v>0</v>
      </c>
      <c r="AG976" s="303">
        <v>0</v>
      </c>
      <c r="AH976" s="303">
        <v>0</v>
      </c>
      <c r="AI976" s="303">
        <v>0</v>
      </c>
    </row>
    <row r="977" spans="1:35">
      <c r="A977" s="290"/>
      <c r="B977" s="306"/>
      <c r="C977" s="1376"/>
      <c r="D977" s="303"/>
      <c r="E977" s="304">
        <v>0</v>
      </c>
      <c r="F977" s="292"/>
      <c r="G977" s="1147"/>
      <c r="H977" s="1147"/>
      <c r="I977" s="1147"/>
      <c r="J977" s="1147"/>
      <c r="K977" s="1538">
        <v>0</v>
      </c>
      <c r="L977" s="1147">
        <v>0</v>
      </c>
      <c r="M977" s="1147">
        <v>0</v>
      </c>
      <c r="N977" s="1147">
        <v>0</v>
      </c>
      <c r="O977" s="1147">
        <v>0</v>
      </c>
      <c r="P977" s="1147">
        <v>0</v>
      </c>
      <c r="Q977" s="1147">
        <v>0</v>
      </c>
      <c r="R977" s="1147">
        <v>0</v>
      </c>
      <c r="S977" s="1147">
        <v>0</v>
      </c>
      <c r="T977" s="1147">
        <v>0</v>
      </c>
      <c r="U977" s="1147">
        <v>0</v>
      </c>
      <c r="V977" s="1147">
        <v>0</v>
      </c>
      <c r="W977" s="1147">
        <v>0</v>
      </c>
      <c r="X977" s="1147">
        <v>0</v>
      </c>
      <c r="Y977" s="1147">
        <v>0</v>
      </c>
      <c r="Z977" s="1147">
        <v>0</v>
      </c>
      <c r="AA977" s="1147">
        <v>0</v>
      </c>
      <c r="AB977" s="1147">
        <v>0</v>
      </c>
      <c r="AC977" s="1147">
        <v>0</v>
      </c>
      <c r="AD977" s="1147">
        <v>0</v>
      </c>
      <c r="AE977" s="1147">
        <v>0</v>
      </c>
      <c r="AF977" s="1147">
        <v>0</v>
      </c>
      <c r="AG977" s="1147">
        <v>0</v>
      </c>
      <c r="AH977" s="1147">
        <v>0</v>
      </c>
      <c r="AI977" s="1147">
        <v>0</v>
      </c>
    </row>
    <row r="978" spans="1:35" ht="24">
      <c r="A978" s="290"/>
      <c r="B978" s="306">
        <v>233</v>
      </c>
      <c r="C978" s="1376" t="s">
        <v>904</v>
      </c>
      <c r="D978" s="303"/>
      <c r="E978" s="304">
        <v>0</v>
      </c>
      <c r="F978" s="292"/>
      <c r="G978" s="1147"/>
      <c r="H978" s="1147"/>
      <c r="I978" s="1147"/>
      <c r="J978" s="1147"/>
      <c r="K978" s="1538">
        <v>0</v>
      </c>
      <c r="L978" s="1147">
        <v>0</v>
      </c>
      <c r="M978" s="1147">
        <v>0</v>
      </c>
      <c r="N978" s="1147">
        <v>0</v>
      </c>
      <c r="O978" s="1147">
        <v>0</v>
      </c>
      <c r="P978" s="1147">
        <v>0</v>
      </c>
      <c r="Q978" s="1147">
        <v>0</v>
      </c>
      <c r="R978" s="1147">
        <v>0</v>
      </c>
      <c r="S978" s="1147">
        <v>0</v>
      </c>
      <c r="T978" s="1147">
        <v>0</v>
      </c>
      <c r="U978" s="1147">
        <v>0</v>
      </c>
      <c r="V978" s="1147">
        <v>0</v>
      </c>
      <c r="W978" s="1147">
        <v>0</v>
      </c>
      <c r="X978" s="1147">
        <v>0</v>
      </c>
      <c r="Y978" s="1147">
        <v>0</v>
      </c>
      <c r="Z978" s="1147">
        <v>0</v>
      </c>
      <c r="AA978" s="1147">
        <v>0</v>
      </c>
      <c r="AB978" s="1147">
        <v>0</v>
      </c>
      <c r="AC978" s="1147">
        <v>0</v>
      </c>
      <c r="AD978" s="1147">
        <v>0</v>
      </c>
      <c r="AE978" s="1147">
        <v>0</v>
      </c>
      <c r="AF978" s="1147">
        <v>0</v>
      </c>
      <c r="AG978" s="1147">
        <v>0</v>
      </c>
      <c r="AH978" s="1147">
        <v>0</v>
      </c>
      <c r="AI978" s="1147">
        <v>0</v>
      </c>
    </row>
    <row r="979" spans="1:35" ht="24">
      <c r="A979" s="290"/>
      <c r="B979" s="306">
        <v>23301</v>
      </c>
      <c r="C979" s="1148" t="s">
        <v>905</v>
      </c>
      <c r="D979" s="303"/>
      <c r="E979" s="291">
        <v>0</v>
      </c>
      <c r="F979" s="303"/>
      <c r="G979" s="303"/>
      <c r="H979" s="303"/>
      <c r="I979" s="303"/>
      <c r="J979" s="303"/>
      <c r="K979" s="1545">
        <v>0</v>
      </c>
      <c r="L979" s="303">
        <v>0</v>
      </c>
      <c r="M979" s="303">
        <v>0</v>
      </c>
      <c r="N979" s="303">
        <v>0</v>
      </c>
      <c r="O979" s="303">
        <v>0</v>
      </c>
      <c r="P979" s="303">
        <v>0</v>
      </c>
      <c r="Q979" s="303">
        <v>0</v>
      </c>
      <c r="R979" s="303">
        <v>0</v>
      </c>
      <c r="S979" s="303">
        <v>0</v>
      </c>
      <c r="T979" s="303">
        <v>0</v>
      </c>
      <c r="U979" s="303">
        <v>0</v>
      </c>
      <c r="V979" s="303">
        <v>0</v>
      </c>
      <c r="W979" s="303">
        <v>0</v>
      </c>
      <c r="X979" s="303">
        <v>0</v>
      </c>
      <c r="Y979" s="303">
        <v>0</v>
      </c>
      <c r="Z979" s="303">
        <v>0</v>
      </c>
      <c r="AA979" s="303">
        <v>0</v>
      </c>
      <c r="AB979" s="303">
        <v>0</v>
      </c>
      <c r="AC979" s="303">
        <v>0</v>
      </c>
      <c r="AD979" s="303">
        <v>0</v>
      </c>
      <c r="AE979" s="303">
        <v>0</v>
      </c>
      <c r="AF979" s="303">
        <v>0</v>
      </c>
      <c r="AG979" s="303">
        <v>0</v>
      </c>
      <c r="AH979" s="303">
        <v>0</v>
      </c>
      <c r="AI979" s="303">
        <v>0</v>
      </c>
    </row>
    <row r="980" spans="1:35">
      <c r="A980" s="290"/>
      <c r="B980" s="306"/>
      <c r="C980" s="1376"/>
      <c r="D980" s="303"/>
      <c r="E980" s="304">
        <v>0</v>
      </c>
      <c r="F980" s="292"/>
      <c r="G980" s="1147"/>
      <c r="H980" s="1147"/>
      <c r="I980" s="1147"/>
      <c r="J980" s="1147"/>
      <c r="K980" s="1538">
        <v>0</v>
      </c>
      <c r="L980" s="1147">
        <v>0</v>
      </c>
      <c r="M980" s="1147">
        <v>0</v>
      </c>
      <c r="N980" s="1147">
        <v>0</v>
      </c>
      <c r="O980" s="1147">
        <v>0</v>
      </c>
      <c r="P980" s="1147">
        <v>0</v>
      </c>
      <c r="Q980" s="1147">
        <v>0</v>
      </c>
      <c r="R980" s="1147">
        <v>0</v>
      </c>
      <c r="S980" s="1147">
        <v>0</v>
      </c>
      <c r="T980" s="1147">
        <v>0</v>
      </c>
      <c r="U980" s="1147">
        <v>0</v>
      </c>
      <c r="V980" s="1147">
        <v>0</v>
      </c>
      <c r="W980" s="1147">
        <v>0</v>
      </c>
      <c r="X980" s="1147">
        <v>0</v>
      </c>
      <c r="Y980" s="1147">
        <v>0</v>
      </c>
      <c r="Z980" s="1147">
        <v>0</v>
      </c>
      <c r="AA980" s="1147">
        <v>0</v>
      </c>
      <c r="AB980" s="1147">
        <v>0</v>
      </c>
      <c r="AC980" s="1147">
        <v>0</v>
      </c>
      <c r="AD980" s="1147">
        <v>0</v>
      </c>
      <c r="AE980" s="1147">
        <v>0</v>
      </c>
      <c r="AF980" s="1147">
        <v>0</v>
      </c>
      <c r="AG980" s="1147">
        <v>0</v>
      </c>
      <c r="AH980" s="1147">
        <v>0</v>
      </c>
      <c r="AI980" s="1147">
        <v>0</v>
      </c>
    </row>
    <row r="981" spans="1:35" ht="24">
      <c r="A981" s="290"/>
      <c r="B981" s="306">
        <v>23302</v>
      </c>
      <c r="C981" s="1148" t="s">
        <v>898</v>
      </c>
      <c r="D981" s="303"/>
      <c r="E981" s="291">
        <v>0</v>
      </c>
      <c r="F981" s="303"/>
      <c r="G981" s="303"/>
      <c r="H981" s="303"/>
      <c r="I981" s="303"/>
      <c r="J981" s="303"/>
      <c r="K981" s="1545">
        <v>0</v>
      </c>
      <c r="L981" s="303">
        <v>0</v>
      </c>
      <c r="M981" s="303">
        <v>0</v>
      </c>
      <c r="N981" s="303">
        <v>0</v>
      </c>
      <c r="O981" s="303">
        <v>0</v>
      </c>
      <c r="P981" s="303">
        <v>0</v>
      </c>
      <c r="Q981" s="303">
        <v>0</v>
      </c>
      <c r="R981" s="303">
        <v>0</v>
      </c>
      <c r="S981" s="303">
        <v>0</v>
      </c>
      <c r="T981" s="303">
        <v>0</v>
      </c>
      <c r="U981" s="303">
        <v>0</v>
      </c>
      <c r="V981" s="303">
        <v>0</v>
      </c>
      <c r="W981" s="303">
        <v>0</v>
      </c>
      <c r="X981" s="303">
        <v>0</v>
      </c>
      <c r="Y981" s="303">
        <v>0</v>
      </c>
      <c r="Z981" s="303">
        <v>0</v>
      </c>
      <c r="AA981" s="303">
        <v>0</v>
      </c>
      <c r="AB981" s="303">
        <v>0</v>
      </c>
      <c r="AC981" s="303">
        <v>0</v>
      </c>
      <c r="AD981" s="303">
        <v>0</v>
      </c>
      <c r="AE981" s="303">
        <v>0</v>
      </c>
      <c r="AF981" s="303">
        <v>0</v>
      </c>
      <c r="AG981" s="303">
        <v>0</v>
      </c>
      <c r="AH981" s="303">
        <v>0</v>
      </c>
      <c r="AI981" s="303">
        <v>0</v>
      </c>
    </row>
    <row r="982" spans="1:35">
      <c r="A982" s="290"/>
      <c r="B982" s="306"/>
      <c r="C982" s="1376"/>
      <c r="D982" s="1408"/>
      <c r="E982" s="304">
        <v>0</v>
      </c>
      <c r="F982" s="292"/>
      <c r="G982" s="1147"/>
      <c r="H982" s="1147"/>
      <c r="I982" s="1147"/>
      <c r="J982" s="1147"/>
      <c r="K982" s="1538">
        <v>0</v>
      </c>
      <c r="L982" s="1147">
        <v>0</v>
      </c>
      <c r="M982" s="1147">
        <v>0</v>
      </c>
      <c r="N982" s="1147">
        <v>0</v>
      </c>
      <c r="O982" s="1147">
        <v>0</v>
      </c>
      <c r="P982" s="1147">
        <v>0</v>
      </c>
      <c r="Q982" s="1147">
        <v>0</v>
      </c>
      <c r="R982" s="1147">
        <v>0</v>
      </c>
      <c r="S982" s="1147">
        <v>0</v>
      </c>
      <c r="T982" s="1147">
        <v>0</v>
      </c>
      <c r="U982" s="1147">
        <v>0</v>
      </c>
      <c r="V982" s="1147">
        <v>0</v>
      </c>
      <c r="W982" s="1147">
        <v>0</v>
      </c>
      <c r="X982" s="1147">
        <v>0</v>
      </c>
      <c r="Y982" s="1147">
        <v>0</v>
      </c>
      <c r="Z982" s="1147">
        <v>0</v>
      </c>
      <c r="AA982" s="1147">
        <v>0</v>
      </c>
      <c r="AB982" s="1147">
        <v>0</v>
      </c>
      <c r="AC982" s="1147">
        <v>0</v>
      </c>
      <c r="AD982" s="1147">
        <v>0</v>
      </c>
      <c r="AE982" s="1147">
        <v>0</v>
      </c>
      <c r="AF982" s="1147">
        <v>0</v>
      </c>
      <c r="AG982" s="1147">
        <v>0</v>
      </c>
      <c r="AH982" s="1147">
        <v>0</v>
      </c>
      <c r="AI982" s="1147">
        <v>0</v>
      </c>
    </row>
    <row r="983" spans="1:35" ht="36">
      <c r="A983" s="290"/>
      <c r="B983" s="306">
        <v>234</v>
      </c>
      <c r="C983" s="1376" t="s">
        <v>906</v>
      </c>
      <c r="D983" s="303"/>
      <c r="E983" s="304">
        <v>0</v>
      </c>
      <c r="F983" s="292"/>
      <c r="G983" s="1147"/>
      <c r="H983" s="1147"/>
      <c r="I983" s="1147"/>
      <c r="J983" s="1147"/>
      <c r="K983" s="1538">
        <v>0</v>
      </c>
      <c r="L983" s="1147">
        <v>0</v>
      </c>
      <c r="M983" s="1147">
        <v>0</v>
      </c>
      <c r="N983" s="1147">
        <v>0</v>
      </c>
      <c r="O983" s="1147">
        <v>0</v>
      </c>
      <c r="P983" s="1147">
        <v>0</v>
      </c>
      <c r="Q983" s="1147">
        <v>0</v>
      </c>
      <c r="R983" s="1147">
        <v>0</v>
      </c>
      <c r="S983" s="1147">
        <v>0</v>
      </c>
      <c r="T983" s="1147">
        <v>0</v>
      </c>
      <c r="U983" s="1147">
        <v>0</v>
      </c>
      <c r="V983" s="1147">
        <v>0</v>
      </c>
      <c r="W983" s="1147">
        <v>0</v>
      </c>
      <c r="X983" s="1147">
        <v>0</v>
      </c>
      <c r="Y983" s="1147">
        <v>0</v>
      </c>
      <c r="Z983" s="1147">
        <v>0</v>
      </c>
      <c r="AA983" s="1147">
        <v>0</v>
      </c>
      <c r="AB983" s="1147">
        <v>0</v>
      </c>
      <c r="AC983" s="1147">
        <v>0</v>
      </c>
      <c r="AD983" s="1147">
        <v>0</v>
      </c>
      <c r="AE983" s="1147">
        <v>0</v>
      </c>
      <c r="AF983" s="1147">
        <v>0</v>
      </c>
      <c r="AG983" s="1147">
        <v>0</v>
      </c>
      <c r="AH983" s="1147">
        <v>0</v>
      </c>
      <c r="AI983" s="1147">
        <v>0</v>
      </c>
    </row>
    <row r="984" spans="1:35" ht="24">
      <c r="A984" s="290"/>
      <c r="B984" s="306">
        <v>23401</v>
      </c>
      <c r="C984" s="1148" t="s">
        <v>907</v>
      </c>
      <c r="D984" s="303"/>
      <c r="E984" s="291">
        <v>0</v>
      </c>
      <c r="F984" s="303"/>
      <c r="G984" s="303"/>
      <c r="H984" s="303"/>
      <c r="I984" s="303"/>
      <c r="J984" s="303"/>
      <c r="K984" s="1545">
        <v>0</v>
      </c>
      <c r="L984" s="303">
        <v>0</v>
      </c>
      <c r="M984" s="303">
        <v>0</v>
      </c>
      <c r="N984" s="303">
        <v>0</v>
      </c>
      <c r="O984" s="303">
        <v>0</v>
      </c>
      <c r="P984" s="303">
        <v>0</v>
      </c>
      <c r="Q984" s="303">
        <v>0</v>
      </c>
      <c r="R984" s="303">
        <v>0</v>
      </c>
      <c r="S984" s="303">
        <v>0</v>
      </c>
      <c r="T984" s="303">
        <v>0</v>
      </c>
      <c r="U984" s="303">
        <v>0</v>
      </c>
      <c r="V984" s="303">
        <v>0</v>
      </c>
      <c r="W984" s="303">
        <v>0</v>
      </c>
      <c r="X984" s="303">
        <v>0</v>
      </c>
      <c r="Y984" s="303">
        <v>0</v>
      </c>
      <c r="Z984" s="303">
        <v>0</v>
      </c>
      <c r="AA984" s="303">
        <v>0</v>
      </c>
      <c r="AB984" s="303">
        <v>0</v>
      </c>
      <c r="AC984" s="303">
        <v>0</v>
      </c>
      <c r="AD984" s="303">
        <v>0</v>
      </c>
      <c r="AE984" s="303">
        <v>0</v>
      </c>
      <c r="AF984" s="303">
        <v>0</v>
      </c>
      <c r="AG984" s="303">
        <v>0</v>
      </c>
      <c r="AH984" s="303">
        <v>0</v>
      </c>
      <c r="AI984" s="303">
        <v>0</v>
      </c>
    </row>
    <row r="985" spans="1:35">
      <c r="A985" s="290"/>
      <c r="B985" s="306"/>
      <c r="C985" s="1376"/>
      <c r="D985" s="303"/>
      <c r="E985" s="304">
        <v>0</v>
      </c>
      <c r="F985" s="292"/>
      <c r="G985" s="1147"/>
      <c r="H985" s="1147"/>
      <c r="I985" s="1147"/>
      <c r="J985" s="1147"/>
      <c r="K985" s="1538">
        <v>0</v>
      </c>
      <c r="L985" s="1147">
        <v>0</v>
      </c>
      <c r="M985" s="1147">
        <v>0</v>
      </c>
      <c r="N985" s="1147">
        <v>0</v>
      </c>
      <c r="O985" s="1147">
        <v>0</v>
      </c>
      <c r="P985" s="1147">
        <v>0</v>
      </c>
      <c r="Q985" s="1147">
        <v>0</v>
      </c>
      <c r="R985" s="1147">
        <v>0</v>
      </c>
      <c r="S985" s="1147">
        <v>0</v>
      </c>
      <c r="T985" s="1147">
        <v>0</v>
      </c>
      <c r="U985" s="1147">
        <v>0</v>
      </c>
      <c r="V985" s="1147">
        <v>0</v>
      </c>
      <c r="W985" s="1147">
        <v>0</v>
      </c>
      <c r="X985" s="1147">
        <v>0</v>
      </c>
      <c r="Y985" s="1147">
        <v>0</v>
      </c>
      <c r="Z985" s="1147">
        <v>0</v>
      </c>
      <c r="AA985" s="1147">
        <v>0</v>
      </c>
      <c r="AB985" s="1147">
        <v>0</v>
      </c>
      <c r="AC985" s="1147">
        <v>0</v>
      </c>
      <c r="AD985" s="1147">
        <v>0</v>
      </c>
      <c r="AE985" s="1147">
        <v>0</v>
      </c>
      <c r="AF985" s="1147">
        <v>0</v>
      </c>
      <c r="AG985" s="1147">
        <v>0</v>
      </c>
      <c r="AH985" s="1147">
        <v>0</v>
      </c>
      <c r="AI985" s="1147">
        <v>0</v>
      </c>
    </row>
    <row r="986" spans="1:35" ht="24">
      <c r="A986" s="290"/>
      <c r="B986" s="306">
        <v>235</v>
      </c>
      <c r="C986" s="1376" t="s">
        <v>908</v>
      </c>
      <c r="D986" s="303"/>
      <c r="E986" s="304">
        <v>0</v>
      </c>
      <c r="F986" s="292"/>
      <c r="G986" s="1147"/>
      <c r="H986" s="1147"/>
      <c r="I986" s="1147"/>
      <c r="J986" s="1147"/>
      <c r="K986" s="1538">
        <v>0</v>
      </c>
      <c r="L986" s="1147">
        <v>0</v>
      </c>
      <c r="M986" s="1147">
        <v>0</v>
      </c>
      <c r="N986" s="1147">
        <v>0</v>
      </c>
      <c r="O986" s="1147">
        <v>0</v>
      </c>
      <c r="P986" s="1147">
        <v>0</v>
      </c>
      <c r="Q986" s="1147">
        <v>0</v>
      </c>
      <c r="R986" s="1147">
        <v>0</v>
      </c>
      <c r="S986" s="1147">
        <v>0</v>
      </c>
      <c r="T986" s="1147">
        <v>0</v>
      </c>
      <c r="U986" s="1147">
        <v>0</v>
      </c>
      <c r="V986" s="1147">
        <v>0</v>
      </c>
      <c r="W986" s="1147">
        <v>0</v>
      </c>
      <c r="X986" s="1147">
        <v>0</v>
      </c>
      <c r="Y986" s="1147">
        <v>0</v>
      </c>
      <c r="Z986" s="1147">
        <v>0</v>
      </c>
      <c r="AA986" s="1147">
        <v>0</v>
      </c>
      <c r="AB986" s="1147">
        <v>0</v>
      </c>
      <c r="AC986" s="1147">
        <v>0</v>
      </c>
      <c r="AD986" s="1147">
        <v>0</v>
      </c>
      <c r="AE986" s="1147">
        <v>0</v>
      </c>
      <c r="AF986" s="1147">
        <v>0</v>
      </c>
      <c r="AG986" s="1147">
        <v>0</v>
      </c>
      <c r="AH986" s="1147">
        <v>0</v>
      </c>
      <c r="AI986" s="1147">
        <v>0</v>
      </c>
    </row>
    <row r="987" spans="1:35" ht="24">
      <c r="A987" s="290"/>
      <c r="B987" s="306">
        <v>23501</v>
      </c>
      <c r="C987" s="1376" t="s">
        <v>909</v>
      </c>
      <c r="D987" s="303"/>
      <c r="E987" s="304">
        <v>0</v>
      </c>
      <c r="F987" s="292"/>
      <c r="G987" s="1147"/>
      <c r="H987" s="1147"/>
      <c r="I987" s="1147"/>
      <c r="J987" s="1147"/>
      <c r="K987" s="1538">
        <v>0</v>
      </c>
      <c r="L987" s="1147">
        <v>0</v>
      </c>
      <c r="M987" s="1147">
        <v>0</v>
      </c>
      <c r="N987" s="1147">
        <v>0</v>
      </c>
      <c r="O987" s="1147">
        <v>0</v>
      </c>
      <c r="P987" s="1147">
        <v>0</v>
      </c>
      <c r="Q987" s="1147">
        <v>0</v>
      </c>
      <c r="R987" s="1147">
        <v>0</v>
      </c>
      <c r="S987" s="1147">
        <v>0</v>
      </c>
      <c r="T987" s="1147">
        <v>0</v>
      </c>
      <c r="U987" s="1147">
        <v>0</v>
      </c>
      <c r="V987" s="1147">
        <v>0</v>
      </c>
      <c r="W987" s="1147">
        <v>0</v>
      </c>
      <c r="X987" s="1147">
        <v>0</v>
      </c>
      <c r="Y987" s="1147">
        <v>0</v>
      </c>
      <c r="Z987" s="1147">
        <v>0</v>
      </c>
      <c r="AA987" s="1147">
        <v>0</v>
      </c>
      <c r="AB987" s="1147">
        <v>0</v>
      </c>
      <c r="AC987" s="1147">
        <v>0</v>
      </c>
      <c r="AD987" s="1147">
        <v>0</v>
      </c>
      <c r="AE987" s="1147">
        <v>0</v>
      </c>
      <c r="AF987" s="1147">
        <v>0</v>
      </c>
      <c r="AG987" s="1147">
        <v>0</v>
      </c>
      <c r="AH987" s="1147">
        <v>0</v>
      </c>
      <c r="AI987" s="1147">
        <v>0</v>
      </c>
    </row>
    <row r="988" spans="1:35">
      <c r="A988" s="290"/>
      <c r="B988" s="306"/>
      <c r="C988" s="1376"/>
      <c r="D988" s="303"/>
      <c r="E988" s="304">
        <v>0</v>
      </c>
      <c r="F988" s="292"/>
      <c r="G988" s="1147"/>
      <c r="H988" s="1147"/>
      <c r="I988" s="1147"/>
      <c r="J988" s="1147"/>
      <c r="K988" s="1538">
        <v>0</v>
      </c>
      <c r="L988" s="1147">
        <v>0</v>
      </c>
      <c r="M988" s="1147">
        <v>0</v>
      </c>
      <c r="N988" s="1147">
        <v>0</v>
      </c>
      <c r="O988" s="1147">
        <v>0</v>
      </c>
      <c r="P988" s="1147">
        <v>0</v>
      </c>
      <c r="Q988" s="1147">
        <v>0</v>
      </c>
      <c r="R988" s="1147">
        <v>0</v>
      </c>
      <c r="S988" s="1147">
        <v>0</v>
      </c>
      <c r="T988" s="1147">
        <v>0</v>
      </c>
      <c r="U988" s="1147">
        <v>0</v>
      </c>
      <c r="V988" s="1147">
        <v>0</v>
      </c>
      <c r="W988" s="1147">
        <v>0</v>
      </c>
      <c r="X988" s="1147">
        <v>0</v>
      </c>
      <c r="Y988" s="1147">
        <v>0</v>
      </c>
      <c r="Z988" s="1147">
        <v>0</v>
      </c>
      <c r="AA988" s="1147">
        <v>0</v>
      </c>
      <c r="AB988" s="1147">
        <v>0</v>
      </c>
      <c r="AC988" s="1147">
        <v>0</v>
      </c>
      <c r="AD988" s="1147">
        <v>0</v>
      </c>
      <c r="AE988" s="1147">
        <v>0</v>
      </c>
      <c r="AF988" s="1147">
        <v>0</v>
      </c>
      <c r="AG988" s="1147">
        <v>0</v>
      </c>
      <c r="AH988" s="1147">
        <v>0</v>
      </c>
      <c r="AI988" s="1147">
        <v>0</v>
      </c>
    </row>
    <row r="989" spans="1:35" ht="24">
      <c r="A989" s="290"/>
      <c r="B989" s="306">
        <v>236</v>
      </c>
      <c r="C989" s="1376" t="s">
        <v>910</v>
      </c>
      <c r="D989" s="303"/>
      <c r="E989" s="304">
        <v>0</v>
      </c>
      <c r="F989" s="292"/>
      <c r="G989" s="1147"/>
      <c r="H989" s="1147"/>
      <c r="I989" s="1147"/>
      <c r="J989" s="1147"/>
      <c r="K989" s="1538">
        <v>0</v>
      </c>
      <c r="L989" s="1147">
        <v>0</v>
      </c>
      <c r="M989" s="1147">
        <v>0</v>
      </c>
      <c r="N989" s="1147">
        <v>0</v>
      </c>
      <c r="O989" s="1147">
        <v>0</v>
      </c>
      <c r="P989" s="1147">
        <v>0</v>
      </c>
      <c r="Q989" s="1147">
        <v>0</v>
      </c>
      <c r="R989" s="1147">
        <v>0</v>
      </c>
      <c r="S989" s="1147">
        <v>0</v>
      </c>
      <c r="T989" s="1147">
        <v>0</v>
      </c>
      <c r="U989" s="1147">
        <v>0</v>
      </c>
      <c r="V989" s="1147">
        <v>0</v>
      </c>
      <c r="W989" s="1147">
        <v>0</v>
      </c>
      <c r="X989" s="1147">
        <v>0</v>
      </c>
      <c r="Y989" s="1147">
        <v>0</v>
      </c>
      <c r="Z989" s="1147">
        <v>0</v>
      </c>
      <c r="AA989" s="1147">
        <v>0</v>
      </c>
      <c r="AB989" s="1147">
        <v>0</v>
      </c>
      <c r="AC989" s="1147">
        <v>0</v>
      </c>
      <c r="AD989" s="1147">
        <v>0</v>
      </c>
      <c r="AE989" s="1147">
        <v>0</v>
      </c>
      <c r="AF989" s="1147">
        <v>0</v>
      </c>
      <c r="AG989" s="1147">
        <v>0</v>
      </c>
      <c r="AH989" s="1147">
        <v>0</v>
      </c>
      <c r="AI989" s="1147">
        <v>0</v>
      </c>
    </row>
    <row r="990" spans="1:35" ht="24">
      <c r="A990" s="290"/>
      <c r="B990" s="306">
        <v>23601</v>
      </c>
      <c r="C990" s="1376" t="s">
        <v>911</v>
      </c>
      <c r="D990" s="303"/>
      <c r="E990" s="304">
        <v>0</v>
      </c>
      <c r="F990" s="292"/>
      <c r="G990" s="1147"/>
      <c r="H990" s="1147"/>
      <c r="I990" s="1147"/>
      <c r="J990" s="1147"/>
      <c r="K990" s="1538">
        <v>0</v>
      </c>
      <c r="L990" s="1147">
        <v>0</v>
      </c>
      <c r="M990" s="1147">
        <v>0</v>
      </c>
      <c r="N990" s="1147">
        <v>0</v>
      </c>
      <c r="O990" s="1147">
        <v>0</v>
      </c>
      <c r="P990" s="1147">
        <v>0</v>
      </c>
      <c r="Q990" s="1147">
        <v>0</v>
      </c>
      <c r="R990" s="1147">
        <v>0</v>
      </c>
      <c r="S990" s="1147">
        <v>0</v>
      </c>
      <c r="T990" s="1147">
        <v>0</v>
      </c>
      <c r="U990" s="1147">
        <v>0</v>
      </c>
      <c r="V990" s="1147">
        <v>0</v>
      </c>
      <c r="W990" s="1147">
        <v>0</v>
      </c>
      <c r="X990" s="1147">
        <v>0</v>
      </c>
      <c r="Y990" s="1147">
        <v>0</v>
      </c>
      <c r="Z990" s="1147">
        <v>0</v>
      </c>
      <c r="AA990" s="1147">
        <v>0</v>
      </c>
      <c r="AB990" s="1147">
        <v>0</v>
      </c>
      <c r="AC990" s="1147">
        <v>0</v>
      </c>
      <c r="AD990" s="1147">
        <v>0</v>
      </c>
      <c r="AE990" s="1147">
        <v>0</v>
      </c>
      <c r="AF990" s="1147">
        <v>0</v>
      </c>
      <c r="AG990" s="1147">
        <v>0</v>
      </c>
      <c r="AH990" s="1147">
        <v>0</v>
      </c>
      <c r="AI990" s="1147">
        <v>0</v>
      </c>
    </row>
    <row r="991" spans="1:35">
      <c r="A991" s="290"/>
      <c r="B991" s="306"/>
      <c r="C991" s="1376"/>
      <c r="D991" s="303"/>
      <c r="E991" s="304">
        <v>0</v>
      </c>
      <c r="F991" s="292"/>
      <c r="G991" s="1147"/>
      <c r="H991" s="1147"/>
      <c r="I991" s="1147"/>
      <c r="J991" s="1147"/>
      <c r="K991" s="1538">
        <v>0</v>
      </c>
      <c r="L991" s="1147">
        <v>0</v>
      </c>
      <c r="M991" s="1147">
        <v>0</v>
      </c>
      <c r="N991" s="1147">
        <v>0</v>
      </c>
      <c r="O991" s="1147">
        <v>0</v>
      </c>
      <c r="P991" s="1147">
        <v>0</v>
      </c>
      <c r="Q991" s="1147">
        <v>0</v>
      </c>
      <c r="R991" s="1147">
        <v>0</v>
      </c>
      <c r="S991" s="1147">
        <v>0</v>
      </c>
      <c r="T991" s="1147">
        <v>0</v>
      </c>
      <c r="U991" s="1147">
        <v>0</v>
      </c>
      <c r="V991" s="1147">
        <v>0</v>
      </c>
      <c r="W991" s="1147">
        <v>0</v>
      </c>
      <c r="X991" s="1147">
        <v>0</v>
      </c>
      <c r="Y991" s="1147">
        <v>0</v>
      </c>
      <c r="Z991" s="1147">
        <v>0</v>
      </c>
      <c r="AA991" s="1147">
        <v>0</v>
      </c>
      <c r="AB991" s="1147">
        <v>0</v>
      </c>
      <c r="AC991" s="1147">
        <v>0</v>
      </c>
      <c r="AD991" s="1147">
        <v>0</v>
      </c>
      <c r="AE991" s="1147">
        <v>0</v>
      </c>
      <c r="AF991" s="1147">
        <v>0</v>
      </c>
      <c r="AG991" s="1147">
        <v>0</v>
      </c>
      <c r="AH991" s="1147">
        <v>0</v>
      </c>
      <c r="AI991" s="1147">
        <v>0</v>
      </c>
    </row>
    <row r="992" spans="1:35" ht="24">
      <c r="A992" s="290"/>
      <c r="B992" s="306">
        <v>237</v>
      </c>
      <c r="C992" s="1376" t="s">
        <v>912</v>
      </c>
      <c r="D992" s="303"/>
      <c r="E992" s="304">
        <v>0</v>
      </c>
      <c r="F992" s="292"/>
      <c r="G992" s="1147"/>
      <c r="H992" s="1147"/>
      <c r="I992" s="1147"/>
      <c r="J992" s="1147"/>
      <c r="K992" s="1538">
        <v>0</v>
      </c>
      <c r="L992" s="1147">
        <v>0</v>
      </c>
      <c r="M992" s="1147">
        <v>0</v>
      </c>
      <c r="N992" s="1147">
        <v>0</v>
      </c>
      <c r="O992" s="1147">
        <v>0</v>
      </c>
      <c r="P992" s="1147">
        <v>0</v>
      </c>
      <c r="Q992" s="1147">
        <v>0</v>
      </c>
      <c r="R992" s="1147">
        <v>0</v>
      </c>
      <c r="S992" s="1147">
        <v>0</v>
      </c>
      <c r="T992" s="1147">
        <v>0</v>
      </c>
      <c r="U992" s="1147">
        <v>0</v>
      </c>
      <c r="V992" s="1147">
        <v>0</v>
      </c>
      <c r="W992" s="1147">
        <v>0</v>
      </c>
      <c r="X992" s="1147">
        <v>0</v>
      </c>
      <c r="Y992" s="1147">
        <v>0</v>
      </c>
      <c r="Z992" s="1147">
        <v>0</v>
      </c>
      <c r="AA992" s="1147">
        <v>0</v>
      </c>
      <c r="AB992" s="1147">
        <v>0</v>
      </c>
      <c r="AC992" s="1147">
        <v>0</v>
      </c>
      <c r="AD992" s="1147">
        <v>0</v>
      </c>
      <c r="AE992" s="1147">
        <v>0</v>
      </c>
      <c r="AF992" s="1147">
        <v>0</v>
      </c>
      <c r="AG992" s="1147">
        <v>0</v>
      </c>
      <c r="AH992" s="1147">
        <v>0</v>
      </c>
      <c r="AI992" s="1147">
        <v>0</v>
      </c>
    </row>
    <row r="993" spans="1:35" ht="24">
      <c r="A993" s="290"/>
      <c r="B993" s="306">
        <v>23701</v>
      </c>
      <c r="C993" s="1376" t="s">
        <v>913</v>
      </c>
      <c r="D993" s="303"/>
      <c r="E993" s="304">
        <v>0</v>
      </c>
      <c r="F993" s="292"/>
      <c r="G993" s="1147"/>
      <c r="H993" s="1147"/>
      <c r="I993" s="1147"/>
      <c r="J993" s="1147"/>
      <c r="K993" s="1538">
        <v>0</v>
      </c>
      <c r="L993" s="1147">
        <v>0</v>
      </c>
      <c r="M993" s="1147">
        <v>0</v>
      </c>
      <c r="N993" s="1147">
        <v>0</v>
      </c>
      <c r="O993" s="1147">
        <v>0</v>
      </c>
      <c r="P993" s="1147">
        <v>0</v>
      </c>
      <c r="Q993" s="1147">
        <v>0</v>
      </c>
      <c r="R993" s="1147">
        <v>0</v>
      </c>
      <c r="S993" s="1147">
        <v>0</v>
      </c>
      <c r="T993" s="1147">
        <v>0</v>
      </c>
      <c r="U993" s="1147">
        <v>0</v>
      </c>
      <c r="V993" s="1147">
        <v>0</v>
      </c>
      <c r="W993" s="1147">
        <v>0</v>
      </c>
      <c r="X993" s="1147">
        <v>0</v>
      </c>
      <c r="Y993" s="1147">
        <v>0</v>
      </c>
      <c r="Z993" s="1147">
        <v>0</v>
      </c>
      <c r="AA993" s="1147">
        <v>0</v>
      </c>
      <c r="AB993" s="1147">
        <v>0</v>
      </c>
      <c r="AC993" s="1147">
        <v>0</v>
      </c>
      <c r="AD993" s="1147">
        <v>0</v>
      </c>
      <c r="AE993" s="1147">
        <v>0</v>
      </c>
      <c r="AF993" s="1147">
        <v>0</v>
      </c>
      <c r="AG993" s="1147">
        <v>0</v>
      </c>
      <c r="AH993" s="1147">
        <v>0</v>
      </c>
      <c r="AI993" s="1147">
        <v>0</v>
      </c>
    </row>
    <row r="994" spans="1:35">
      <c r="A994" s="290"/>
      <c r="B994" s="306"/>
      <c r="C994" s="1376"/>
      <c r="D994" s="303"/>
      <c r="E994" s="304">
        <v>0</v>
      </c>
      <c r="F994" s="292"/>
      <c r="G994" s="1147"/>
      <c r="H994" s="1147"/>
      <c r="I994" s="1147"/>
      <c r="J994" s="1147"/>
      <c r="K994" s="1538">
        <v>0</v>
      </c>
      <c r="L994" s="1147">
        <v>0</v>
      </c>
      <c r="M994" s="1147">
        <v>0</v>
      </c>
      <c r="N994" s="1147">
        <v>0</v>
      </c>
      <c r="O994" s="1147">
        <v>0</v>
      </c>
      <c r="P994" s="1147">
        <v>0</v>
      </c>
      <c r="Q994" s="1147">
        <v>0</v>
      </c>
      <c r="R994" s="1147">
        <v>0</v>
      </c>
      <c r="S994" s="1147">
        <v>0</v>
      </c>
      <c r="T994" s="1147">
        <v>0</v>
      </c>
      <c r="U994" s="1147">
        <v>0</v>
      </c>
      <c r="V994" s="1147">
        <v>0</v>
      </c>
      <c r="W994" s="1147">
        <v>0</v>
      </c>
      <c r="X994" s="1147">
        <v>0</v>
      </c>
      <c r="Y994" s="1147">
        <v>0</v>
      </c>
      <c r="Z994" s="1147">
        <v>0</v>
      </c>
      <c r="AA994" s="1147">
        <v>0</v>
      </c>
      <c r="AB994" s="1147">
        <v>0</v>
      </c>
      <c r="AC994" s="1147">
        <v>0</v>
      </c>
      <c r="AD994" s="1147">
        <v>0</v>
      </c>
      <c r="AE994" s="1147">
        <v>0</v>
      </c>
      <c r="AF994" s="1147">
        <v>0</v>
      </c>
      <c r="AG994" s="1147">
        <v>0</v>
      </c>
      <c r="AH994" s="1147">
        <v>0</v>
      </c>
      <c r="AI994" s="1147">
        <v>0</v>
      </c>
    </row>
    <row r="995" spans="1:35" ht="24">
      <c r="A995" s="290"/>
      <c r="B995" s="306">
        <v>23702</v>
      </c>
      <c r="C995" s="1376" t="s">
        <v>914</v>
      </c>
      <c r="D995" s="303"/>
      <c r="E995" s="304">
        <v>0</v>
      </c>
      <c r="F995" s="292"/>
      <c r="G995" s="1147"/>
      <c r="H995" s="1147"/>
      <c r="I995" s="1147"/>
      <c r="J995" s="1147"/>
      <c r="K995" s="1538">
        <v>0</v>
      </c>
      <c r="L995" s="1147">
        <v>0</v>
      </c>
      <c r="M995" s="1147">
        <v>0</v>
      </c>
      <c r="N995" s="1147">
        <v>0</v>
      </c>
      <c r="O995" s="1147">
        <v>0</v>
      </c>
      <c r="P995" s="1147">
        <v>0</v>
      </c>
      <c r="Q995" s="1147">
        <v>0</v>
      </c>
      <c r="R995" s="1147">
        <v>0</v>
      </c>
      <c r="S995" s="1147">
        <v>0</v>
      </c>
      <c r="T995" s="1147">
        <v>0</v>
      </c>
      <c r="U995" s="1147">
        <v>0</v>
      </c>
      <c r="V995" s="1147">
        <v>0</v>
      </c>
      <c r="W995" s="1147">
        <v>0</v>
      </c>
      <c r="X995" s="1147">
        <v>0</v>
      </c>
      <c r="Y995" s="1147">
        <v>0</v>
      </c>
      <c r="Z995" s="1147">
        <v>0</v>
      </c>
      <c r="AA995" s="1147">
        <v>0</v>
      </c>
      <c r="AB995" s="1147">
        <v>0</v>
      </c>
      <c r="AC995" s="1147">
        <v>0</v>
      </c>
      <c r="AD995" s="1147">
        <v>0</v>
      </c>
      <c r="AE995" s="1147">
        <v>0</v>
      </c>
      <c r="AF995" s="1147">
        <v>0</v>
      </c>
      <c r="AG995" s="1147">
        <v>0</v>
      </c>
      <c r="AH995" s="1147">
        <v>0</v>
      </c>
      <c r="AI995" s="1147">
        <v>0</v>
      </c>
    </row>
    <row r="996" spans="1:35">
      <c r="A996" s="290"/>
      <c r="B996" s="306"/>
      <c r="C996" s="1376"/>
      <c r="D996" s="303"/>
      <c r="E996" s="304">
        <v>0</v>
      </c>
      <c r="F996" s="292"/>
      <c r="G996" s="1147"/>
      <c r="H996" s="1147"/>
      <c r="I996" s="1147"/>
      <c r="J996" s="1147"/>
      <c r="K996" s="1538">
        <v>0</v>
      </c>
      <c r="L996" s="1147">
        <v>0</v>
      </c>
      <c r="M996" s="1147">
        <v>0</v>
      </c>
      <c r="N996" s="1147">
        <v>0</v>
      </c>
      <c r="O996" s="1147">
        <v>0</v>
      </c>
      <c r="P996" s="1147">
        <v>0</v>
      </c>
      <c r="Q996" s="1147">
        <v>0</v>
      </c>
      <c r="R996" s="1147">
        <v>0</v>
      </c>
      <c r="S996" s="1147">
        <v>0</v>
      </c>
      <c r="T996" s="1147">
        <v>0</v>
      </c>
      <c r="U996" s="1147">
        <v>0</v>
      </c>
      <c r="V996" s="1147">
        <v>0</v>
      </c>
      <c r="W996" s="1147">
        <v>0</v>
      </c>
      <c r="X996" s="1147">
        <v>0</v>
      </c>
      <c r="Y996" s="1147">
        <v>0</v>
      </c>
      <c r="Z996" s="1147">
        <v>0</v>
      </c>
      <c r="AA996" s="1147">
        <v>0</v>
      </c>
      <c r="AB996" s="1147">
        <v>0</v>
      </c>
      <c r="AC996" s="1147">
        <v>0</v>
      </c>
      <c r="AD996" s="1147">
        <v>0</v>
      </c>
      <c r="AE996" s="1147">
        <v>0</v>
      </c>
      <c r="AF996" s="1147">
        <v>0</v>
      </c>
      <c r="AG996" s="1147">
        <v>0</v>
      </c>
      <c r="AH996" s="1147">
        <v>0</v>
      </c>
      <c r="AI996" s="1147">
        <v>0</v>
      </c>
    </row>
    <row r="997" spans="1:35" s="1261" customFormat="1" ht="36">
      <c r="A997" s="290"/>
      <c r="B997" s="306">
        <v>23703</v>
      </c>
      <c r="C997" s="1376" t="s">
        <v>915</v>
      </c>
      <c r="D997" s="303"/>
      <c r="E997" s="304">
        <v>0</v>
      </c>
      <c r="F997" s="292"/>
      <c r="G997" s="1147"/>
      <c r="H997" s="1147"/>
      <c r="I997" s="1147"/>
      <c r="J997" s="1147"/>
      <c r="K997" s="1538">
        <v>0</v>
      </c>
      <c r="L997" s="1147">
        <v>0</v>
      </c>
      <c r="M997" s="1147">
        <v>0</v>
      </c>
      <c r="N997" s="1147">
        <v>0</v>
      </c>
      <c r="O997" s="1147">
        <v>0</v>
      </c>
      <c r="P997" s="1147">
        <v>0</v>
      </c>
      <c r="Q997" s="1147">
        <v>0</v>
      </c>
      <c r="R997" s="1147">
        <v>0</v>
      </c>
      <c r="S997" s="1147">
        <v>0</v>
      </c>
      <c r="T997" s="1147">
        <v>0</v>
      </c>
      <c r="U997" s="1147">
        <v>0</v>
      </c>
      <c r="V997" s="1147">
        <v>0</v>
      </c>
      <c r="W997" s="1147">
        <v>0</v>
      </c>
      <c r="X997" s="1147">
        <v>0</v>
      </c>
      <c r="Y997" s="1147">
        <v>0</v>
      </c>
      <c r="Z997" s="1147">
        <v>0</v>
      </c>
      <c r="AA997" s="1147">
        <v>0</v>
      </c>
      <c r="AB997" s="1147">
        <v>0</v>
      </c>
      <c r="AC997" s="1147">
        <v>0</v>
      </c>
      <c r="AD997" s="1147">
        <v>0</v>
      </c>
      <c r="AE997" s="1147">
        <v>0</v>
      </c>
      <c r="AF997" s="1147">
        <v>0</v>
      </c>
      <c r="AG997" s="1147">
        <v>0</v>
      </c>
      <c r="AH997" s="1147">
        <v>0</v>
      </c>
      <c r="AI997" s="1147">
        <v>0</v>
      </c>
    </row>
    <row r="998" spans="1:35">
      <c r="A998" s="290"/>
      <c r="B998" s="1409"/>
      <c r="C998" s="1376"/>
      <c r="D998" s="303"/>
      <c r="E998" s="304">
        <v>0</v>
      </c>
      <c r="F998" s="292"/>
      <c r="G998" s="1147"/>
      <c r="H998" s="1147"/>
      <c r="I998" s="1147"/>
      <c r="J998" s="1147"/>
      <c r="K998" s="1538">
        <v>0</v>
      </c>
      <c r="L998" s="1147">
        <v>0</v>
      </c>
      <c r="M998" s="1147">
        <v>0</v>
      </c>
      <c r="N998" s="1147">
        <v>0</v>
      </c>
      <c r="O998" s="1147">
        <v>0</v>
      </c>
      <c r="P998" s="1147">
        <v>0</v>
      </c>
      <c r="Q998" s="1147">
        <v>0</v>
      </c>
      <c r="R998" s="1147">
        <v>0</v>
      </c>
      <c r="S998" s="1147">
        <v>0</v>
      </c>
      <c r="T998" s="1147">
        <v>0</v>
      </c>
      <c r="U998" s="1147">
        <v>0</v>
      </c>
      <c r="V998" s="1147">
        <v>0</v>
      </c>
      <c r="W998" s="1147">
        <v>0</v>
      </c>
      <c r="X998" s="1147">
        <v>0</v>
      </c>
      <c r="Y998" s="1147">
        <v>0</v>
      </c>
      <c r="Z998" s="1147">
        <v>0</v>
      </c>
      <c r="AA998" s="1147">
        <v>0</v>
      </c>
      <c r="AB998" s="1147">
        <v>0</v>
      </c>
      <c r="AC998" s="1147">
        <v>0</v>
      </c>
      <c r="AD998" s="1147">
        <v>0</v>
      </c>
      <c r="AE998" s="1147">
        <v>0</v>
      </c>
      <c r="AF998" s="1147">
        <v>0</v>
      </c>
      <c r="AG998" s="1147">
        <v>0</v>
      </c>
      <c r="AH998" s="1147">
        <v>0</v>
      </c>
      <c r="AI998" s="1147">
        <v>0</v>
      </c>
    </row>
    <row r="999" spans="1:35" ht="24">
      <c r="A999" s="290"/>
      <c r="B999" s="306">
        <v>23704</v>
      </c>
      <c r="C999" s="1376" t="s">
        <v>916</v>
      </c>
      <c r="D999" s="303"/>
      <c r="E999" s="304">
        <v>0</v>
      </c>
      <c r="F999" s="292"/>
      <c r="G999" s="1147"/>
      <c r="H999" s="1147"/>
      <c r="I999" s="1147"/>
      <c r="J999" s="1147"/>
      <c r="K999" s="1538">
        <v>0</v>
      </c>
      <c r="L999" s="1147">
        <v>0</v>
      </c>
      <c r="M999" s="1147">
        <v>0</v>
      </c>
      <c r="N999" s="1147">
        <v>0</v>
      </c>
      <c r="O999" s="1147">
        <v>0</v>
      </c>
      <c r="P999" s="1147">
        <v>0</v>
      </c>
      <c r="Q999" s="1147">
        <v>0</v>
      </c>
      <c r="R999" s="1147">
        <v>0</v>
      </c>
      <c r="S999" s="1147">
        <v>0</v>
      </c>
      <c r="T999" s="1147">
        <v>0</v>
      </c>
      <c r="U999" s="1147">
        <v>0</v>
      </c>
      <c r="V999" s="1147">
        <v>0</v>
      </c>
      <c r="W999" s="1147">
        <v>0</v>
      </c>
      <c r="X999" s="1147">
        <v>0</v>
      </c>
      <c r="Y999" s="1147">
        <v>0</v>
      </c>
      <c r="Z999" s="1147">
        <v>0</v>
      </c>
      <c r="AA999" s="1147">
        <v>0</v>
      </c>
      <c r="AB999" s="1147">
        <v>0</v>
      </c>
      <c r="AC999" s="1147">
        <v>0</v>
      </c>
      <c r="AD999" s="1147">
        <v>0</v>
      </c>
      <c r="AE999" s="1147">
        <v>0</v>
      </c>
      <c r="AF999" s="1147">
        <v>0</v>
      </c>
      <c r="AG999" s="1147">
        <v>0</v>
      </c>
      <c r="AH999" s="1147">
        <v>0</v>
      </c>
      <c r="AI999" s="1147">
        <v>0</v>
      </c>
    </row>
    <row r="1000" spans="1:35">
      <c r="A1000" s="290"/>
      <c r="B1000" s="1409"/>
      <c r="C1000" s="1376"/>
      <c r="D1000" s="303"/>
      <c r="E1000" s="304">
        <v>0</v>
      </c>
      <c r="F1000" s="292"/>
      <c r="G1000" s="1147"/>
      <c r="H1000" s="1147"/>
      <c r="I1000" s="1147"/>
      <c r="J1000" s="1147"/>
      <c r="K1000" s="1538">
        <v>0</v>
      </c>
      <c r="L1000" s="1147">
        <v>0</v>
      </c>
      <c r="M1000" s="1147">
        <v>0</v>
      </c>
      <c r="N1000" s="1147">
        <v>0</v>
      </c>
      <c r="O1000" s="1147">
        <v>0</v>
      </c>
      <c r="P1000" s="1147">
        <v>0</v>
      </c>
      <c r="Q1000" s="1147">
        <v>0</v>
      </c>
      <c r="R1000" s="1147">
        <v>0</v>
      </c>
      <c r="S1000" s="1147">
        <v>0</v>
      </c>
      <c r="T1000" s="1147">
        <v>0</v>
      </c>
      <c r="U1000" s="1147">
        <v>0</v>
      </c>
      <c r="V1000" s="1147">
        <v>0</v>
      </c>
      <c r="W1000" s="1147">
        <v>0</v>
      </c>
      <c r="X1000" s="1147">
        <v>0</v>
      </c>
      <c r="Y1000" s="1147">
        <v>0</v>
      </c>
      <c r="Z1000" s="1147">
        <v>0</v>
      </c>
      <c r="AA1000" s="1147">
        <v>0</v>
      </c>
      <c r="AB1000" s="1147">
        <v>0</v>
      </c>
      <c r="AC1000" s="1147">
        <v>0</v>
      </c>
      <c r="AD1000" s="1147">
        <v>0</v>
      </c>
      <c r="AE1000" s="1147">
        <v>0</v>
      </c>
      <c r="AF1000" s="1147">
        <v>0</v>
      </c>
      <c r="AG1000" s="1147">
        <v>0</v>
      </c>
      <c r="AH1000" s="1147">
        <v>0</v>
      </c>
      <c r="AI1000" s="1147">
        <v>0</v>
      </c>
    </row>
    <row r="1001" spans="1:35" ht="24">
      <c r="A1001" s="290"/>
      <c r="B1001" s="306">
        <v>23705</v>
      </c>
      <c r="C1001" s="1376" t="s">
        <v>917</v>
      </c>
      <c r="D1001" s="303"/>
      <c r="E1001" s="304">
        <v>0</v>
      </c>
      <c r="F1001" s="292"/>
      <c r="G1001" s="1147"/>
      <c r="H1001" s="1147"/>
      <c r="I1001" s="1147"/>
      <c r="J1001" s="1147"/>
      <c r="K1001" s="1538">
        <v>0</v>
      </c>
      <c r="L1001" s="1147">
        <v>0</v>
      </c>
      <c r="M1001" s="1147">
        <v>0</v>
      </c>
      <c r="N1001" s="1147">
        <v>0</v>
      </c>
      <c r="O1001" s="1147">
        <v>0</v>
      </c>
      <c r="P1001" s="1147">
        <v>0</v>
      </c>
      <c r="Q1001" s="1147">
        <v>0</v>
      </c>
      <c r="R1001" s="1147">
        <v>0</v>
      </c>
      <c r="S1001" s="1147">
        <v>0</v>
      </c>
      <c r="T1001" s="1147">
        <v>0</v>
      </c>
      <c r="U1001" s="1147">
        <v>0</v>
      </c>
      <c r="V1001" s="1147">
        <v>0</v>
      </c>
      <c r="W1001" s="1147">
        <v>0</v>
      </c>
      <c r="X1001" s="1147">
        <v>0</v>
      </c>
      <c r="Y1001" s="1147">
        <v>0</v>
      </c>
      <c r="Z1001" s="1147">
        <v>0</v>
      </c>
      <c r="AA1001" s="1147">
        <v>0</v>
      </c>
      <c r="AB1001" s="1147">
        <v>0</v>
      </c>
      <c r="AC1001" s="1147">
        <v>0</v>
      </c>
      <c r="AD1001" s="1147">
        <v>0</v>
      </c>
      <c r="AE1001" s="1147">
        <v>0</v>
      </c>
      <c r="AF1001" s="1147">
        <v>0</v>
      </c>
      <c r="AG1001" s="1147">
        <v>0</v>
      </c>
      <c r="AH1001" s="1147">
        <v>0</v>
      </c>
      <c r="AI1001" s="1147">
        <v>0</v>
      </c>
    </row>
    <row r="1002" spans="1:35">
      <c r="A1002" s="290"/>
      <c r="B1002" s="1409"/>
      <c r="C1002" s="1410"/>
      <c r="D1002" s="303"/>
      <c r="E1002" s="304">
        <v>0</v>
      </c>
      <c r="F1002" s="292"/>
      <c r="G1002" s="1147"/>
      <c r="H1002" s="1147"/>
      <c r="I1002" s="1147"/>
      <c r="J1002" s="1147"/>
      <c r="K1002" s="1538">
        <v>0</v>
      </c>
      <c r="L1002" s="1147">
        <v>0</v>
      </c>
      <c r="M1002" s="1147">
        <v>0</v>
      </c>
      <c r="N1002" s="1147">
        <v>0</v>
      </c>
      <c r="O1002" s="1147">
        <v>0</v>
      </c>
      <c r="P1002" s="1147">
        <v>0</v>
      </c>
      <c r="Q1002" s="1147">
        <v>0</v>
      </c>
      <c r="R1002" s="1147">
        <v>0</v>
      </c>
      <c r="S1002" s="1147">
        <v>0</v>
      </c>
      <c r="T1002" s="1147">
        <v>0</v>
      </c>
      <c r="U1002" s="1147">
        <v>0</v>
      </c>
      <c r="V1002" s="1147">
        <v>0</v>
      </c>
      <c r="W1002" s="1147">
        <v>0</v>
      </c>
      <c r="X1002" s="1147">
        <v>0</v>
      </c>
      <c r="Y1002" s="1147">
        <v>0</v>
      </c>
      <c r="Z1002" s="1147">
        <v>0</v>
      </c>
      <c r="AA1002" s="1147">
        <v>0</v>
      </c>
      <c r="AB1002" s="1147">
        <v>0</v>
      </c>
      <c r="AC1002" s="1147">
        <v>0</v>
      </c>
      <c r="AD1002" s="1147">
        <v>0</v>
      </c>
      <c r="AE1002" s="1147">
        <v>0</v>
      </c>
      <c r="AF1002" s="1147">
        <v>0</v>
      </c>
      <c r="AG1002" s="1147">
        <v>0</v>
      </c>
      <c r="AH1002" s="1147">
        <v>0</v>
      </c>
      <c r="AI1002" s="1147">
        <v>0</v>
      </c>
    </row>
    <row r="1003" spans="1:35" ht="24">
      <c r="A1003" s="290"/>
      <c r="B1003" s="306">
        <v>238</v>
      </c>
      <c r="C1003" s="1376" t="s">
        <v>918</v>
      </c>
      <c r="D1003" s="303"/>
      <c r="E1003" s="304">
        <v>0</v>
      </c>
      <c r="F1003" s="292"/>
      <c r="G1003" s="1147"/>
      <c r="H1003" s="1147"/>
      <c r="I1003" s="1147"/>
      <c r="J1003" s="1147"/>
      <c r="K1003" s="1538">
        <v>17400</v>
      </c>
      <c r="L1003" s="1147">
        <v>0</v>
      </c>
      <c r="M1003" s="1147">
        <v>0</v>
      </c>
      <c r="N1003" s="1147">
        <v>0</v>
      </c>
      <c r="O1003" s="1147">
        <v>0</v>
      </c>
      <c r="P1003" s="1147">
        <v>0</v>
      </c>
      <c r="Q1003" s="1147">
        <v>0</v>
      </c>
      <c r="R1003" s="1147">
        <v>0</v>
      </c>
      <c r="S1003" s="1147">
        <v>0</v>
      </c>
      <c r="T1003" s="1147">
        <v>0</v>
      </c>
      <c r="U1003" s="1147">
        <v>0</v>
      </c>
      <c r="V1003" s="1147">
        <v>0</v>
      </c>
      <c r="W1003" s="1147">
        <v>0</v>
      </c>
      <c r="X1003" s="1147">
        <v>0</v>
      </c>
      <c r="Y1003" s="1147">
        <v>0</v>
      </c>
      <c r="Z1003" s="1147">
        <v>0</v>
      </c>
      <c r="AA1003" s="1147">
        <v>0</v>
      </c>
      <c r="AB1003" s="1147">
        <v>0</v>
      </c>
      <c r="AC1003" s="1147">
        <v>0</v>
      </c>
      <c r="AD1003" s="1147">
        <v>0</v>
      </c>
      <c r="AE1003" s="1147">
        <v>0</v>
      </c>
      <c r="AF1003" s="1147">
        <v>0</v>
      </c>
      <c r="AG1003" s="1147">
        <v>0</v>
      </c>
      <c r="AH1003" s="1147">
        <v>0</v>
      </c>
      <c r="AI1003" s="1147">
        <v>0</v>
      </c>
    </row>
    <row r="1004" spans="1:35" s="1261" customFormat="1" ht="24">
      <c r="A1004" s="290"/>
      <c r="B1004" s="306">
        <v>23801</v>
      </c>
      <c r="C1004" s="1376" t="s">
        <v>919</v>
      </c>
      <c r="D1004" s="303"/>
      <c r="E1004" s="304">
        <v>0</v>
      </c>
      <c r="F1004" s="292"/>
      <c r="G1004" s="1147"/>
      <c r="H1004" s="1147"/>
      <c r="I1004" s="1147"/>
      <c r="J1004" s="1147"/>
      <c r="K1004" s="1538">
        <v>17400</v>
      </c>
      <c r="L1004" s="1147">
        <v>0</v>
      </c>
      <c r="M1004" s="1147">
        <v>0</v>
      </c>
      <c r="N1004" s="1147">
        <v>0</v>
      </c>
      <c r="O1004" s="1147">
        <v>0</v>
      </c>
      <c r="P1004" s="1147">
        <v>0</v>
      </c>
      <c r="Q1004" s="1147">
        <v>0</v>
      </c>
      <c r="R1004" s="1147">
        <v>0</v>
      </c>
      <c r="S1004" s="1147">
        <v>0</v>
      </c>
      <c r="T1004" s="1147">
        <v>0</v>
      </c>
      <c r="U1004" s="1147">
        <v>0</v>
      </c>
      <c r="V1004" s="1147">
        <v>0</v>
      </c>
      <c r="W1004" s="1147">
        <v>0</v>
      </c>
      <c r="X1004" s="1147">
        <v>0</v>
      </c>
      <c r="Y1004" s="1147">
        <v>0</v>
      </c>
      <c r="Z1004" s="1147">
        <v>0</v>
      </c>
      <c r="AA1004" s="1147">
        <v>0</v>
      </c>
      <c r="AB1004" s="1147">
        <v>0</v>
      </c>
      <c r="AC1004" s="1147">
        <v>0</v>
      </c>
      <c r="AD1004" s="1147">
        <v>0</v>
      </c>
      <c r="AE1004" s="1147">
        <v>0</v>
      </c>
      <c r="AF1004" s="1147">
        <v>0</v>
      </c>
      <c r="AG1004" s="1147">
        <v>0</v>
      </c>
      <c r="AH1004" s="1147">
        <v>0</v>
      </c>
      <c r="AI1004" s="1147">
        <v>0</v>
      </c>
    </row>
    <row r="1005" spans="1:35" s="1261" customFormat="1" ht="66">
      <c r="A1005" s="290"/>
      <c r="B1005" s="1409"/>
      <c r="C1005" s="1410" t="s">
        <v>2306</v>
      </c>
      <c r="D1005" s="303"/>
      <c r="E1005" s="304">
        <v>150</v>
      </c>
      <c r="F1005" s="292" t="s">
        <v>164</v>
      </c>
      <c r="G1005" s="294" t="s">
        <v>12</v>
      </c>
      <c r="H1005" s="295" t="s">
        <v>13</v>
      </c>
      <c r="I1005" s="294" t="s">
        <v>14</v>
      </c>
      <c r="J1005" s="294">
        <v>116</v>
      </c>
      <c r="K1005" s="1540">
        <v>17400</v>
      </c>
      <c r="L1005" s="294">
        <v>0</v>
      </c>
      <c r="M1005" s="294">
        <v>0</v>
      </c>
      <c r="N1005" s="294">
        <v>0</v>
      </c>
      <c r="O1005" s="294">
        <v>0</v>
      </c>
      <c r="P1005" s="294">
        <v>0</v>
      </c>
      <c r="Q1005" s="294">
        <v>0</v>
      </c>
      <c r="R1005" s="294">
        <v>0</v>
      </c>
      <c r="S1005" s="294">
        <v>0</v>
      </c>
      <c r="T1005" s="294">
        <v>75</v>
      </c>
      <c r="U1005" s="294">
        <v>8700</v>
      </c>
      <c r="V1005" s="294">
        <v>0</v>
      </c>
      <c r="W1005" s="294">
        <v>0</v>
      </c>
      <c r="X1005" s="294">
        <v>75</v>
      </c>
      <c r="Y1005" s="294">
        <v>8700</v>
      </c>
      <c r="Z1005" s="294">
        <v>0</v>
      </c>
      <c r="AA1005" s="294">
        <v>0</v>
      </c>
      <c r="AB1005" s="294">
        <v>0</v>
      </c>
      <c r="AC1005" s="294">
        <v>0</v>
      </c>
      <c r="AD1005" s="294">
        <v>0</v>
      </c>
      <c r="AE1005" s="294">
        <v>0</v>
      </c>
      <c r="AF1005" s="294">
        <v>0</v>
      </c>
      <c r="AG1005" s="294">
        <v>0</v>
      </c>
      <c r="AH1005" s="294">
        <v>0</v>
      </c>
      <c r="AI1005" s="294">
        <v>0</v>
      </c>
    </row>
    <row r="1006" spans="1:35" s="1261" customFormat="1" ht="24">
      <c r="A1006" s="290"/>
      <c r="B1006" s="306">
        <v>23802</v>
      </c>
      <c r="C1006" s="1376" t="s">
        <v>920</v>
      </c>
      <c r="D1006" s="303"/>
      <c r="E1006" s="304">
        <v>0</v>
      </c>
      <c r="F1006" s="1152"/>
      <c r="G1006" s="294"/>
      <c r="H1006" s="294"/>
      <c r="I1006" s="294"/>
      <c r="J1006" s="294"/>
      <c r="K1006" s="1540">
        <v>0</v>
      </c>
      <c r="L1006" s="294">
        <v>0</v>
      </c>
      <c r="M1006" s="294">
        <v>0</v>
      </c>
      <c r="N1006" s="294">
        <v>0</v>
      </c>
      <c r="O1006" s="294">
        <v>0</v>
      </c>
      <c r="P1006" s="294">
        <v>0</v>
      </c>
      <c r="Q1006" s="294">
        <v>0</v>
      </c>
      <c r="R1006" s="294">
        <v>0</v>
      </c>
      <c r="S1006" s="294">
        <v>0</v>
      </c>
      <c r="T1006" s="294">
        <v>0</v>
      </c>
      <c r="U1006" s="294">
        <v>0</v>
      </c>
      <c r="V1006" s="294">
        <v>0</v>
      </c>
      <c r="W1006" s="294">
        <v>0</v>
      </c>
      <c r="X1006" s="294">
        <v>0</v>
      </c>
      <c r="Y1006" s="294">
        <v>0</v>
      </c>
      <c r="Z1006" s="294">
        <v>0</v>
      </c>
      <c r="AA1006" s="294">
        <v>0</v>
      </c>
      <c r="AB1006" s="294">
        <v>0</v>
      </c>
      <c r="AC1006" s="294">
        <v>0</v>
      </c>
      <c r="AD1006" s="294">
        <v>0</v>
      </c>
      <c r="AE1006" s="294">
        <v>0</v>
      </c>
      <c r="AF1006" s="294">
        <v>0</v>
      </c>
      <c r="AG1006" s="294">
        <v>0</v>
      </c>
      <c r="AH1006" s="294">
        <v>0</v>
      </c>
      <c r="AI1006" s="294">
        <v>0</v>
      </c>
    </row>
    <row r="1007" spans="1:35" s="1261" customFormat="1">
      <c r="A1007" s="290"/>
      <c r="B1007" s="1409"/>
      <c r="C1007" s="1410"/>
      <c r="D1007" s="303"/>
      <c r="E1007" s="304">
        <v>0</v>
      </c>
      <c r="F1007" s="1152"/>
      <c r="G1007" s="294"/>
      <c r="H1007" s="294"/>
      <c r="I1007" s="294"/>
      <c r="J1007" s="294"/>
      <c r="K1007" s="1540">
        <v>0</v>
      </c>
      <c r="L1007" s="294">
        <v>0</v>
      </c>
      <c r="M1007" s="294">
        <v>0</v>
      </c>
      <c r="N1007" s="294">
        <v>0</v>
      </c>
      <c r="O1007" s="294">
        <v>0</v>
      </c>
      <c r="P1007" s="294">
        <v>0</v>
      </c>
      <c r="Q1007" s="294">
        <v>0</v>
      </c>
      <c r="R1007" s="294">
        <v>0</v>
      </c>
      <c r="S1007" s="294">
        <v>0</v>
      </c>
      <c r="T1007" s="294">
        <v>0</v>
      </c>
      <c r="U1007" s="294">
        <v>0</v>
      </c>
      <c r="V1007" s="294">
        <v>0</v>
      </c>
      <c r="W1007" s="294">
        <v>0</v>
      </c>
      <c r="X1007" s="294">
        <v>0</v>
      </c>
      <c r="Y1007" s="294">
        <v>0</v>
      </c>
      <c r="Z1007" s="294">
        <v>0</v>
      </c>
      <c r="AA1007" s="294">
        <v>0</v>
      </c>
      <c r="AB1007" s="294">
        <v>0</v>
      </c>
      <c r="AC1007" s="294">
        <v>0</v>
      </c>
      <c r="AD1007" s="294">
        <v>0</v>
      </c>
      <c r="AE1007" s="294">
        <v>0</v>
      </c>
      <c r="AF1007" s="294">
        <v>0</v>
      </c>
      <c r="AG1007" s="294">
        <v>0</v>
      </c>
      <c r="AH1007" s="294">
        <v>0</v>
      </c>
      <c r="AI1007" s="294">
        <v>0</v>
      </c>
    </row>
    <row r="1008" spans="1:35" s="1261" customFormat="1" ht="24">
      <c r="A1008" s="290"/>
      <c r="B1008" s="306">
        <v>23803</v>
      </c>
      <c r="C1008" s="1376" t="s">
        <v>921</v>
      </c>
      <c r="D1008" s="303"/>
      <c r="E1008" s="304">
        <v>0</v>
      </c>
      <c r="F1008" s="1152"/>
      <c r="G1008" s="294"/>
      <c r="H1008" s="294"/>
      <c r="I1008" s="294"/>
      <c r="J1008" s="294"/>
      <c r="K1008" s="1540">
        <v>0</v>
      </c>
      <c r="L1008" s="294">
        <v>0</v>
      </c>
      <c r="M1008" s="294">
        <v>0</v>
      </c>
      <c r="N1008" s="294">
        <v>0</v>
      </c>
      <c r="O1008" s="294">
        <v>0</v>
      </c>
      <c r="P1008" s="294">
        <v>0</v>
      </c>
      <c r="Q1008" s="294">
        <v>0</v>
      </c>
      <c r="R1008" s="294">
        <v>0</v>
      </c>
      <c r="S1008" s="294">
        <v>0</v>
      </c>
      <c r="T1008" s="294">
        <v>0</v>
      </c>
      <c r="U1008" s="294">
        <v>0</v>
      </c>
      <c r="V1008" s="294">
        <v>0</v>
      </c>
      <c r="W1008" s="294">
        <v>0</v>
      </c>
      <c r="X1008" s="294">
        <v>0</v>
      </c>
      <c r="Y1008" s="294">
        <v>0</v>
      </c>
      <c r="Z1008" s="294">
        <v>0</v>
      </c>
      <c r="AA1008" s="294">
        <v>0</v>
      </c>
      <c r="AB1008" s="294">
        <v>0</v>
      </c>
      <c r="AC1008" s="294">
        <v>0</v>
      </c>
      <c r="AD1008" s="294">
        <v>0</v>
      </c>
      <c r="AE1008" s="294">
        <v>0</v>
      </c>
      <c r="AF1008" s="294">
        <v>0</v>
      </c>
      <c r="AG1008" s="294">
        <v>0</v>
      </c>
      <c r="AH1008" s="294">
        <v>0</v>
      </c>
      <c r="AI1008" s="294">
        <v>0</v>
      </c>
    </row>
    <row r="1009" spans="1:35" s="1261" customFormat="1">
      <c r="A1009" s="290"/>
      <c r="B1009" s="1409"/>
      <c r="C1009" s="1410"/>
      <c r="D1009" s="303"/>
      <c r="E1009" s="304">
        <v>0</v>
      </c>
      <c r="F1009" s="1152"/>
      <c r="G1009" s="294"/>
      <c r="H1009" s="294"/>
      <c r="I1009" s="294"/>
      <c r="J1009" s="294"/>
      <c r="K1009" s="1540">
        <v>0</v>
      </c>
      <c r="L1009" s="294">
        <v>0</v>
      </c>
      <c r="M1009" s="294">
        <v>0</v>
      </c>
      <c r="N1009" s="294">
        <v>0</v>
      </c>
      <c r="O1009" s="294">
        <v>0</v>
      </c>
      <c r="P1009" s="294">
        <v>0</v>
      </c>
      <c r="Q1009" s="294">
        <v>0</v>
      </c>
      <c r="R1009" s="294">
        <v>0</v>
      </c>
      <c r="S1009" s="294">
        <v>0</v>
      </c>
      <c r="T1009" s="294">
        <v>0</v>
      </c>
      <c r="U1009" s="294">
        <v>0</v>
      </c>
      <c r="V1009" s="294">
        <v>0</v>
      </c>
      <c r="W1009" s="294">
        <v>0</v>
      </c>
      <c r="X1009" s="294">
        <v>0</v>
      </c>
      <c r="Y1009" s="294">
        <v>0</v>
      </c>
      <c r="Z1009" s="294">
        <v>0</v>
      </c>
      <c r="AA1009" s="294">
        <v>0</v>
      </c>
      <c r="AB1009" s="294">
        <v>0</v>
      </c>
      <c r="AC1009" s="294">
        <v>0</v>
      </c>
      <c r="AD1009" s="294">
        <v>0</v>
      </c>
      <c r="AE1009" s="294">
        <v>0</v>
      </c>
      <c r="AF1009" s="294">
        <v>0</v>
      </c>
      <c r="AG1009" s="294">
        <v>0</v>
      </c>
      <c r="AH1009" s="294">
        <v>0</v>
      </c>
      <c r="AI1009" s="294">
        <v>0</v>
      </c>
    </row>
    <row r="1010" spans="1:35" s="1261" customFormat="1" ht="24">
      <c r="A1010" s="290"/>
      <c r="B1010" s="306">
        <v>239</v>
      </c>
      <c r="C1010" s="1376" t="s">
        <v>922</v>
      </c>
      <c r="D1010" s="303"/>
      <c r="E1010" s="304">
        <v>9650</v>
      </c>
      <c r="F1010" s="1152"/>
      <c r="G1010" s="294"/>
      <c r="H1010" s="294"/>
      <c r="I1010" s="294"/>
      <c r="J1010" s="294"/>
      <c r="K1010" s="1540">
        <v>871486.24</v>
      </c>
      <c r="L1010" s="294">
        <v>0</v>
      </c>
      <c r="M1010" s="294">
        <v>0</v>
      </c>
      <c r="N1010" s="294">
        <v>0</v>
      </c>
      <c r="O1010" s="294">
        <v>0</v>
      </c>
      <c r="P1010" s="294">
        <v>495</v>
      </c>
      <c r="Q1010" s="294">
        <v>67140</v>
      </c>
      <c r="R1010" s="294">
        <v>0</v>
      </c>
      <c r="S1010" s="294">
        <v>0</v>
      </c>
      <c r="T1010" s="294">
        <v>2780</v>
      </c>
      <c r="U1010" s="294">
        <v>333316.24000000005</v>
      </c>
      <c r="V1010" s="294">
        <v>2505</v>
      </c>
      <c r="W1010" s="294">
        <v>82330</v>
      </c>
      <c r="X1010" s="294">
        <v>3295</v>
      </c>
      <c r="Y1010" s="294">
        <v>345105</v>
      </c>
      <c r="Z1010" s="294">
        <v>575</v>
      </c>
      <c r="AA1010" s="294">
        <v>43595</v>
      </c>
      <c r="AB1010" s="294">
        <v>0</v>
      </c>
      <c r="AC1010" s="294">
        <v>0</v>
      </c>
      <c r="AD1010" s="294">
        <v>0</v>
      </c>
      <c r="AE1010" s="294">
        <v>0</v>
      </c>
      <c r="AF1010" s="294">
        <v>0</v>
      </c>
      <c r="AG1010" s="294">
        <v>0</v>
      </c>
      <c r="AH1010" s="294">
        <v>0</v>
      </c>
      <c r="AI1010" s="294">
        <v>0</v>
      </c>
    </row>
    <row r="1011" spans="1:35" s="1261" customFormat="1" ht="24">
      <c r="A1011" s="290"/>
      <c r="B1011" s="306">
        <v>23901</v>
      </c>
      <c r="C1011" s="1376" t="s">
        <v>923</v>
      </c>
      <c r="D1011" s="303"/>
      <c r="E1011" s="304">
        <v>3538</v>
      </c>
      <c r="F1011" s="1411"/>
      <c r="G1011" s="1412"/>
      <c r="H1011" s="1412"/>
      <c r="I1011" s="1412"/>
      <c r="J1011" s="1412"/>
      <c r="K1011" s="1560">
        <v>771846.24</v>
      </c>
      <c r="L1011" s="1412">
        <v>0</v>
      </c>
      <c r="M1011" s="1412">
        <v>0</v>
      </c>
      <c r="N1011" s="1412">
        <v>0</v>
      </c>
      <c r="O1011" s="1412">
        <v>0</v>
      </c>
      <c r="P1011" s="1412">
        <v>495</v>
      </c>
      <c r="Q1011" s="1412">
        <v>67140</v>
      </c>
      <c r="R1011" s="1412">
        <v>0</v>
      </c>
      <c r="S1011" s="1412">
        <v>0</v>
      </c>
      <c r="T1011" s="1412">
        <v>1283</v>
      </c>
      <c r="U1011" s="1412">
        <v>318376.24000000005</v>
      </c>
      <c r="V1011" s="1412">
        <v>440</v>
      </c>
      <c r="W1011" s="1412">
        <v>62880</v>
      </c>
      <c r="X1011" s="1412">
        <v>1020</v>
      </c>
      <c r="Y1011" s="1412">
        <v>303730</v>
      </c>
      <c r="Z1011" s="1412">
        <v>300</v>
      </c>
      <c r="AA1011" s="1412">
        <v>19720</v>
      </c>
      <c r="AB1011" s="1412">
        <v>0</v>
      </c>
      <c r="AC1011" s="1412">
        <v>0</v>
      </c>
      <c r="AD1011" s="1412">
        <v>0</v>
      </c>
      <c r="AE1011" s="1412">
        <v>0</v>
      </c>
      <c r="AF1011" s="1412">
        <v>0</v>
      </c>
      <c r="AG1011" s="1412">
        <v>0</v>
      </c>
      <c r="AH1011" s="1412">
        <v>0</v>
      </c>
      <c r="AI1011" s="1412">
        <v>0</v>
      </c>
    </row>
    <row r="1012" spans="1:35" s="1261" customFormat="1" ht="66">
      <c r="A1012" s="290"/>
      <c r="B1012" s="1409"/>
      <c r="C1012" s="1410" t="s">
        <v>2307</v>
      </c>
      <c r="D1012" s="303"/>
      <c r="E1012" s="304">
        <v>1</v>
      </c>
      <c r="F1012" s="1413" t="s">
        <v>11</v>
      </c>
      <c r="G1012" s="294" t="s">
        <v>12</v>
      </c>
      <c r="H1012" s="295" t="s">
        <v>13</v>
      </c>
      <c r="I1012" s="294" t="s">
        <v>14</v>
      </c>
      <c r="J1012" s="294">
        <v>112.64</v>
      </c>
      <c r="K1012" s="1540">
        <v>112.64</v>
      </c>
      <c r="L1012" s="294">
        <v>0</v>
      </c>
      <c r="M1012" s="294">
        <v>0</v>
      </c>
      <c r="N1012" s="294">
        <v>0</v>
      </c>
      <c r="O1012" s="294">
        <v>0</v>
      </c>
      <c r="P1012" s="294">
        <v>0</v>
      </c>
      <c r="Q1012" s="294">
        <v>0</v>
      </c>
      <c r="R1012" s="294">
        <v>0</v>
      </c>
      <c r="S1012" s="294">
        <v>0</v>
      </c>
      <c r="T1012" s="294">
        <v>1</v>
      </c>
      <c r="U1012" s="294">
        <v>112.64</v>
      </c>
      <c r="V1012" s="294">
        <v>0</v>
      </c>
      <c r="W1012" s="294">
        <v>0</v>
      </c>
      <c r="X1012" s="294">
        <v>0</v>
      </c>
      <c r="Y1012" s="294">
        <v>0</v>
      </c>
      <c r="Z1012" s="294">
        <v>0</v>
      </c>
      <c r="AA1012" s="294">
        <v>0</v>
      </c>
      <c r="AB1012" s="294">
        <v>0</v>
      </c>
      <c r="AC1012" s="294">
        <v>0</v>
      </c>
      <c r="AD1012" s="294">
        <v>0</v>
      </c>
      <c r="AE1012" s="294">
        <v>0</v>
      </c>
      <c r="AF1012" s="294">
        <v>0</v>
      </c>
      <c r="AG1012" s="294">
        <v>0</v>
      </c>
      <c r="AH1012" s="294">
        <v>0</v>
      </c>
      <c r="AI1012" s="294">
        <v>0</v>
      </c>
    </row>
    <row r="1013" spans="1:35" s="1261" customFormat="1" ht="66">
      <c r="A1013" s="290"/>
      <c r="B1013" s="1409"/>
      <c r="C1013" s="1410" t="s">
        <v>2307</v>
      </c>
      <c r="D1013" s="303"/>
      <c r="E1013" s="304">
        <v>1000</v>
      </c>
      <c r="F1013" s="1413" t="s">
        <v>11</v>
      </c>
      <c r="G1013" s="294" t="s">
        <v>12</v>
      </c>
      <c r="H1013" s="295" t="s">
        <v>13</v>
      </c>
      <c r="I1013" s="294" t="s">
        <v>14</v>
      </c>
      <c r="J1013" s="294">
        <v>116</v>
      </c>
      <c r="K1013" s="1540">
        <v>116000</v>
      </c>
      <c r="L1013" s="294">
        <v>0</v>
      </c>
      <c r="M1013" s="294">
        <v>0</v>
      </c>
      <c r="N1013" s="294">
        <v>0</v>
      </c>
      <c r="O1013" s="294">
        <v>0</v>
      </c>
      <c r="P1013" s="294">
        <v>300</v>
      </c>
      <c r="Q1013" s="294">
        <v>34800</v>
      </c>
      <c r="R1013" s="294">
        <v>0</v>
      </c>
      <c r="S1013" s="294">
        <v>0</v>
      </c>
      <c r="T1013" s="294">
        <v>300</v>
      </c>
      <c r="U1013" s="294">
        <v>34800</v>
      </c>
      <c r="V1013" s="294">
        <v>0</v>
      </c>
      <c r="W1013" s="294">
        <v>0</v>
      </c>
      <c r="X1013" s="294">
        <v>300</v>
      </c>
      <c r="Y1013" s="294">
        <v>34800</v>
      </c>
      <c r="Z1013" s="294">
        <v>100</v>
      </c>
      <c r="AA1013" s="294">
        <v>11600</v>
      </c>
      <c r="AB1013" s="294">
        <v>0</v>
      </c>
      <c r="AC1013" s="294">
        <v>0</v>
      </c>
      <c r="AD1013" s="294">
        <v>0</v>
      </c>
      <c r="AE1013" s="294">
        <v>0</v>
      </c>
      <c r="AF1013" s="294">
        <v>0</v>
      </c>
      <c r="AG1013" s="294">
        <v>0</v>
      </c>
      <c r="AH1013" s="294">
        <v>0</v>
      </c>
      <c r="AI1013" s="294">
        <v>0</v>
      </c>
    </row>
    <row r="1014" spans="1:35" s="1261" customFormat="1" ht="66">
      <c r="A1014" s="290"/>
      <c r="B1014" s="1409"/>
      <c r="C1014" s="1410" t="s">
        <v>2308</v>
      </c>
      <c r="D1014" s="303"/>
      <c r="E1014" s="304">
        <v>50</v>
      </c>
      <c r="F1014" s="1413" t="s">
        <v>11</v>
      </c>
      <c r="G1014" s="294" t="s">
        <v>12</v>
      </c>
      <c r="H1014" s="295" t="s">
        <v>13</v>
      </c>
      <c r="I1014" s="294" t="s">
        <v>14</v>
      </c>
      <c r="J1014" s="294">
        <v>371.2</v>
      </c>
      <c r="K1014" s="1540">
        <v>18560</v>
      </c>
      <c r="L1014" s="294">
        <v>0</v>
      </c>
      <c r="M1014" s="294">
        <v>0</v>
      </c>
      <c r="N1014" s="294">
        <v>0</v>
      </c>
      <c r="O1014" s="294">
        <v>0</v>
      </c>
      <c r="P1014" s="294">
        <v>0</v>
      </c>
      <c r="Q1014" s="294">
        <v>0</v>
      </c>
      <c r="R1014" s="294">
        <v>0</v>
      </c>
      <c r="S1014" s="294">
        <v>0</v>
      </c>
      <c r="T1014" s="294">
        <v>50</v>
      </c>
      <c r="U1014" s="294">
        <v>18560</v>
      </c>
      <c r="V1014" s="294">
        <v>0</v>
      </c>
      <c r="W1014" s="294">
        <v>0</v>
      </c>
      <c r="X1014" s="294">
        <v>0</v>
      </c>
      <c r="Y1014" s="294">
        <v>0</v>
      </c>
      <c r="Z1014" s="294">
        <v>0</v>
      </c>
      <c r="AA1014" s="294">
        <v>0</v>
      </c>
      <c r="AB1014" s="294">
        <v>0</v>
      </c>
      <c r="AC1014" s="294">
        <v>0</v>
      </c>
      <c r="AD1014" s="294">
        <v>0</v>
      </c>
      <c r="AE1014" s="294">
        <v>0</v>
      </c>
      <c r="AF1014" s="294">
        <v>0</v>
      </c>
      <c r="AG1014" s="294">
        <v>0</v>
      </c>
      <c r="AH1014" s="294">
        <v>0</v>
      </c>
      <c r="AI1014" s="294">
        <v>0</v>
      </c>
    </row>
    <row r="1015" spans="1:35" s="1261" customFormat="1" ht="66">
      <c r="A1015" s="290"/>
      <c r="B1015" s="1409"/>
      <c r="C1015" s="1410" t="s">
        <v>2309</v>
      </c>
      <c r="D1015" s="303"/>
      <c r="E1015" s="304">
        <v>100</v>
      </c>
      <c r="F1015" s="1413" t="s">
        <v>11</v>
      </c>
      <c r="G1015" s="294" t="s">
        <v>12</v>
      </c>
      <c r="H1015" s="295" t="s">
        <v>13</v>
      </c>
      <c r="I1015" s="294" t="s">
        <v>14</v>
      </c>
      <c r="J1015" s="294">
        <v>324.8</v>
      </c>
      <c r="K1015" s="1540">
        <v>32480</v>
      </c>
      <c r="L1015" s="294">
        <v>0</v>
      </c>
      <c r="M1015" s="294">
        <v>0</v>
      </c>
      <c r="N1015" s="294">
        <v>0</v>
      </c>
      <c r="O1015" s="294">
        <v>0</v>
      </c>
      <c r="P1015" s="294">
        <v>0</v>
      </c>
      <c r="Q1015" s="294">
        <v>0</v>
      </c>
      <c r="R1015" s="294">
        <v>0</v>
      </c>
      <c r="S1015" s="294">
        <v>0</v>
      </c>
      <c r="T1015" s="294">
        <v>50</v>
      </c>
      <c r="U1015" s="294">
        <v>16240</v>
      </c>
      <c r="V1015" s="294">
        <v>0</v>
      </c>
      <c r="W1015" s="294">
        <v>0</v>
      </c>
      <c r="X1015" s="294">
        <v>50</v>
      </c>
      <c r="Y1015" s="294">
        <v>16240</v>
      </c>
      <c r="Z1015" s="294">
        <v>0</v>
      </c>
      <c r="AA1015" s="294">
        <v>0</v>
      </c>
      <c r="AB1015" s="294">
        <v>0</v>
      </c>
      <c r="AC1015" s="294">
        <v>0</v>
      </c>
      <c r="AD1015" s="294">
        <v>0</v>
      </c>
      <c r="AE1015" s="294">
        <v>0</v>
      </c>
      <c r="AF1015" s="294">
        <v>0</v>
      </c>
      <c r="AG1015" s="294">
        <v>0</v>
      </c>
      <c r="AH1015" s="294">
        <v>0</v>
      </c>
      <c r="AI1015" s="294">
        <v>0</v>
      </c>
    </row>
    <row r="1016" spans="1:35" s="1261" customFormat="1" ht="66">
      <c r="A1016" s="290"/>
      <c r="B1016" s="1409"/>
      <c r="C1016" s="1410" t="s">
        <v>2310</v>
      </c>
      <c r="D1016" s="303"/>
      <c r="E1016" s="304">
        <v>100</v>
      </c>
      <c r="F1016" s="1413" t="s">
        <v>11</v>
      </c>
      <c r="G1016" s="294" t="s">
        <v>12</v>
      </c>
      <c r="H1016" s="295" t="s">
        <v>13</v>
      </c>
      <c r="I1016" s="294" t="s">
        <v>14</v>
      </c>
      <c r="J1016" s="294">
        <v>348</v>
      </c>
      <c r="K1016" s="1540">
        <v>34800</v>
      </c>
      <c r="L1016" s="294">
        <v>0</v>
      </c>
      <c r="M1016" s="294">
        <v>0</v>
      </c>
      <c r="N1016" s="294">
        <v>0</v>
      </c>
      <c r="O1016" s="294">
        <v>0</v>
      </c>
      <c r="P1016" s="294">
        <v>0</v>
      </c>
      <c r="Q1016" s="294">
        <v>0</v>
      </c>
      <c r="R1016" s="294">
        <v>0</v>
      </c>
      <c r="S1016" s="294">
        <v>0</v>
      </c>
      <c r="T1016" s="294">
        <v>50</v>
      </c>
      <c r="U1016" s="294">
        <v>17400</v>
      </c>
      <c r="V1016" s="294">
        <v>0</v>
      </c>
      <c r="W1016" s="294">
        <v>0</v>
      </c>
      <c r="X1016" s="294">
        <v>50</v>
      </c>
      <c r="Y1016" s="294">
        <v>17400</v>
      </c>
      <c r="Z1016" s="294">
        <v>0</v>
      </c>
      <c r="AA1016" s="294">
        <v>0</v>
      </c>
      <c r="AB1016" s="294">
        <v>0</v>
      </c>
      <c r="AC1016" s="294">
        <v>0</v>
      </c>
      <c r="AD1016" s="294">
        <v>0</v>
      </c>
      <c r="AE1016" s="294">
        <v>0</v>
      </c>
      <c r="AF1016" s="294">
        <v>0</v>
      </c>
      <c r="AG1016" s="294">
        <v>0</v>
      </c>
      <c r="AH1016" s="294">
        <v>0</v>
      </c>
      <c r="AI1016" s="294">
        <v>0</v>
      </c>
    </row>
    <row r="1017" spans="1:35" s="1261" customFormat="1" ht="66">
      <c r="A1017" s="290"/>
      <c r="B1017" s="1409"/>
      <c r="C1017" s="1410" t="s">
        <v>2311</v>
      </c>
      <c r="D1017" s="303"/>
      <c r="E1017" s="304">
        <v>100</v>
      </c>
      <c r="F1017" s="1413" t="s">
        <v>11</v>
      </c>
      <c r="G1017" s="294" t="s">
        <v>12</v>
      </c>
      <c r="H1017" s="295" t="s">
        <v>13</v>
      </c>
      <c r="I1017" s="294" t="s">
        <v>14</v>
      </c>
      <c r="J1017" s="294">
        <v>371.2</v>
      </c>
      <c r="K1017" s="1540">
        <v>37120</v>
      </c>
      <c r="L1017" s="294">
        <v>0</v>
      </c>
      <c r="M1017" s="294">
        <v>0</v>
      </c>
      <c r="N1017" s="294">
        <v>0</v>
      </c>
      <c r="O1017" s="294">
        <v>0</v>
      </c>
      <c r="P1017" s="294">
        <v>0</v>
      </c>
      <c r="Q1017" s="294">
        <v>0</v>
      </c>
      <c r="R1017" s="294">
        <v>0</v>
      </c>
      <c r="S1017" s="294">
        <v>0</v>
      </c>
      <c r="T1017" s="294">
        <v>50</v>
      </c>
      <c r="U1017" s="294">
        <v>18560</v>
      </c>
      <c r="V1017" s="294">
        <v>0</v>
      </c>
      <c r="W1017" s="294">
        <v>0</v>
      </c>
      <c r="X1017" s="294">
        <v>50</v>
      </c>
      <c r="Y1017" s="294">
        <v>18560</v>
      </c>
      <c r="Z1017" s="294">
        <v>0</v>
      </c>
      <c r="AA1017" s="294">
        <v>0</v>
      </c>
      <c r="AB1017" s="294">
        <v>0</v>
      </c>
      <c r="AC1017" s="294">
        <v>0</v>
      </c>
      <c r="AD1017" s="294">
        <v>0</v>
      </c>
      <c r="AE1017" s="294">
        <v>0</v>
      </c>
      <c r="AF1017" s="294">
        <v>0</v>
      </c>
      <c r="AG1017" s="294">
        <v>0</v>
      </c>
      <c r="AH1017" s="294">
        <v>0</v>
      </c>
      <c r="AI1017" s="294">
        <v>0</v>
      </c>
    </row>
    <row r="1018" spans="1:35" s="1261" customFormat="1" ht="66">
      <c r="A1018" s="290"/>
      <c r="B1018" s="1409"/>
      <c r="C1018" s="1410" t="s">
        <v>2312</v>
      </c>
      <c r="D1018" s="303"/>
      <c r="E1018" s="304">
        <v>100</v>
      </c>
      <c r="F1018" s="1413" t="s">
        <v>11</v>
      </c>
      <c r="G1018" s="294" t="s">
        <v>12</v>
      </c>
      <c r="H1018" s="295" t="s">
        <v>13</v>
      </c>
      <c r="I1018" s="294" t="s">
        <v>14</v>
      </c>
      <c r="J1018" s="294">
        <v>290</v>
      </c>
      <c r="K1018" s="1540">
        <v>29000</v>
      </c>
      <c r="L1018" s="294">
        <v>0</v>
      </c>
      <c r="M1018" s="294">
        <v>0</v>
      </c>
      <c r="N1018" s="294">
        <v>0</v>
      </c>
      <c r="O1018" s="294">
        <v>0</v>
      </c>
      <c r="P1018" s="294">
        <v>0</v>
      </c>
      <c r="Q1018" s="294">
        <v>0</v>
      </c>
      <c r="R1018" s="294">
        <v>0</v>
      </c>
      <c r="S1018" s="294">
        <v>0</v>
      </c>
      <c r="T1018" s="294">
        <v>50</v>
      </c>
      <c r="U1018" s="294">
        <v>14500</v>
      </c>
      <c r="V1018" s="294">
        <v>0</v>
      </c>
      <c r="W1018" s="294">
        <v>0</v>
      </c>
      <c r="X1018" s="294">
        <v>50</v>
      </c>
      <c r="Y1018" s="294">
        <v>14500</v>
      </c>
      <c r="Z1018" s="294">
        <v>0</v>
      </c>
      <c r="AA1018" s="294">
        <v>0</v>
      </c>
      <c r="AB1018" s="294">
        <v>0</v>
      </c>
      <c r="AC1018" s="294">
        <v>0</v>
      </c>
      <c r="AD1018" s="294">
        <v>0</v>
      </c>
      <c r="AE1018" s="294">
        <v>0</v>
      </c>
      <c r="AF1018" s="294">
        <v>0</v>
      </c>
      <c r="AG1018" s="294">
        <v>0</v>
      </c>
      <c r="AH1018" s="294">
        <v>0</v>
      </c>
      <c r="AI1018" s="294">
        <v>0</v>
      </c>
    </row>
    <row r="1019" spans="1:35" s="1261" customFormat="1" ht="66">
      <c r="A1019" s="290"/>
      <c r="B1019" s="1409"/>
      <c r="C1019" s="1410" t="s">
        <v>2313</v>
      </c>
      <c r="D1019" s="303"/>
      <c r="E1019" s="304">
        <v>100</v>
      </c>
      <c r="F1019" s="1413" t="s">
        <v>11</v>
      </c>
      <c r="G1019" s="294" t="s">
        <v>12</v>
      </c>
      <c r="H1019" s="295" t="s">
        <v>13</v>
      </c>
      <c r="I1019" s="294" t="s">
        <v>14</v>
      </c>
      <c r="J1019" s="294">
        <v>301.60000000000002</v>
      </c>
      <c r="K1019" s="1540">
        <v>30160.000000000004</v>
      </c>
      <c r="L1019" s="294">
        <v>0</v>
      </c>
      <c r="M1019" s="294">
        <v>0</v>
      </c>
      <c r="N1019" s="294">
        <v>0</v>
      </c>
      <c r="O1019" s="294">
        <v>0</v>
      </c>
      <c r="P1019" s="294">
        <v>0</v>
      </c>
      <c r="Q1019" s="294">
        <v>0</v>
      </c>
      <c r="R1019" s="294">
        <v>0</v>
      </c>
      <c r="S1019" s="294">
        <v>0</v>
      </c>
      <c r="T1019" s="294">
        <v>50</v>
      </c>
      <c r="U1019" s="294">
        <v>15080.000000000002</v>
      </c>
      <c r="V1019" s="294">
        <v>0</v>
      </c>
      <c r="W1019" s="294">
        <v>0</v>
      </c>
      <c r="X1019" s="294">
        <v>50</v>
      </c>
      <c r="Y1019" s="294">
        <v>15080.000000000002</v>
      </c>
      <c r="Z1019" s="294">
        <v>0</v>
      </c>
      <c r="AA1019" s="294">
        <v>0</v>
      </c>
      <c r="AB1019" s="294">
        <v>0</v>
      </c>
      <c r="AC1019" s="294">
        <v>0</v>
      </c>
      <c r="AD1019" s="294">
        <v>0</v>
      </c>
      <c r="AE1019" s="294">
        <v>0</v>
      </c>
      <c r="AF1019" s="294">
        <v>0</v>
      </c>
      <c r="AG1019" s="294">
        <v>0</v>
      </c>
      <c r="AH1019" s="294">
        <v>0</v>
      </c>
      <c r="AI1019" s="294">
        <v>0</v>
      </c>
    </row>
    <row r="1020" spans="1:35" s="1261" customFormat="1" ht="66">
      <c r="A1020" s="290"/>
      <c r="B1020" s="1409"/>
      <c r="C1020" s="1410" t="s">
        <v>2314</v>
      </c>
      <c r="D1020" s="303"/>
      <c r="E1020" s="304">
        <v>25</v>
      </c>
      <c r="F1020" s="1413" t="s">
        <v>11</v>
      </c>
      <c r="G1020" s="294" t="s">
        <v>12</v>
      </c>
      <c r="H1020" s="295" t="s">
        <v>13</v>
      </c>
      <c r="I1020" s="294" t="s">
        <v>14</v>
      </c>
      <c r="J1020" s="294">
        <v>1300</v>
      </c>
      <c r="K1020" s="1540">
        <v>32500</v>
      </c>
      <c r="L1020" s="294">
        <v>0</v>
      </c>
      <c r="M1020" s="294">
        <v>0</v>
      </c>
      <c r="N1020" s="294">
        <v>0</v>
      </c>
      <c r="O1020" s="294">
        <v>0</v>
      </c>
      <c r="P1020" s="294">
        <v>0</v>
      </c>
      <c r="Q1020" s="294">
        <v>0</v>
      </c>
      <c r="R1020" s="294">
        <v>0</v>
      </c>
      <c r="S1020" s="294">
        <v>0</v>
      </c>
      <c r="T1020" s="294">
        <v>10</v>
      </c>
      <c r="U1020" s="294">
        <v>13000</v>
      </c>
      <c r="V1020" s="294">
        <v>0</v>
      </c>
      <c r="W1020" s="294">
        <v>0</v>
      </c>
      <c r="X1020" s="294">
        <v>15</v>
      </c>
      <c r="Y1020" s="294">
        <v>19500</v>
      </c>
      <c r="Z1020" s="294">
        <v>0</v>
      </c>
      <c r="AA1020" s="294">
        <v>0</v>
      </c>
      <c r="AB1020" s="294">
        <v>0</v>
      </c>
      <c r="AC1020" s="294">
        <v>0</v>
      </c>
      <c r="AD1020" s="294">
        <v>0</v>
      </c>
      <c r="AE1020" s="294">
        <v>0</v>
      </c>
      <c r="AF1020" s="294">
        <v>0</v>
      </c>
      <c r="AG1020" s="294">
        <v>0</v>
      </c>
      <c r="AH1020" s="294">
        <v>0</v>
      </c>
      <c r="AI1020" s="294">
        <v>0</v>
      </c>
    </row>
    <row r="1021" spans="1:35" s="1261" customFormat="1" ht="66">
      <c r="A1021" s="290"/>
      <c r="B1021" s="1409"/>
      <c r="C1021" s="1410" t="s">
        <v>2314</v>
      </c>
      <c r="D1021" s="303"/>
      <c r="E1021" s="304">
        <v>25</v>
      </c>
      <c r="F1021" s="1413" t="s">
        <v>11</v>
      </c>
      <c r="G1021" s="294" t="s">
        <v>12</v>
      </c>
      <c r="H1021" s="295" t="s">
        <v>13</v>
      </c>
      <c r="I1021" s="294" t="s">
        <v>14</v>
      </c>
      <c r="J1021" s="294">
        <v>1400</v>
      </c>
      <c r="K1021" s="1540">
        <v>35000</v>
      </c>
      <c r="L1021" s="294">
        <v>0</v>
      </c>
      <c r="M1021" s="294">
        <v>0</v>
      </c>
      <c r="N1021" s="294">
        <v>0</v>
      </c>
      <c r="O1021" s="294">
        <v>0</v>
      </c>
      <c r="P1021" s="294">
        <v>0</v>
      </c>
      <c r="Q1021" s="294">
        <v>0</v>
      </c>
      <c r="R1021" s="294">
        <v>0</v>
      </c>
      <c r="S1021" s="294">
        <v>0</v>
      </c>
      <c r="T1021" s="294">
        <v>10</v>
      </c>
      <c r="U1021" s="294">
        <v>14000</v>
      </c>
      <c r="V1021" s="294">
        <v>0</v>
      </c>
      <c r="W1021" s="294">
        <v>0</v>
      </c>
      <c r="X1021" s="294">
        <v>15</v>
      </c>
      <c r="Y1021" s="294">
        <v>21000</v>
      </c>
      <c r="Z1021" s="294">
        <v>0</v>
      </c>
      <c r="AA1021" s="294">
        <v>0</v>
      </c>
      <c r="AB1021" s="294">
        <v>0</v>
      </c>
      <c r="AC1021" s="294">
        <v>0</v>
      </c>
      <c r="AD1021" s="294">
        <v>0</v>
      </c>
      <c r="AE1021" s="294">
        <v>0</v>
      </c>
      <c r="AF1021" s="294">
        <v>0</v>
      </c>
      <c r="AG1021" s="294">
        <v>0</v>
      </c>
      <c r="AH1021" s="294">
        <v>0</v>
      </c>
      <c r="AI1021" s="294">
        <v>0</v>
      </c>
    </row>
    <row r="1022" spans="1:35" s="1261" customFormat="1" ht="66">
      <c r="A1022" s="290"/>
      <c r="B1022" s="1409"/>
      <c r="C1022" s="1410" t="s">
        <v>2314</v>
      </c>
      <c r="D1022" s="303"/>
      <c r="E1022" s="304">
        <v>25</v>
      </c>
      <c r="F1022" s="1413" t="s">
        <v>11</v>
      </c>
      <c r="G1022" s="294" t="s">
        <v>12</v>
      </c>
      <c r="H1022" s="295" t="s">
        <v>13</v>
      </c>
      <c r="I1022" s="294" t="s">
        <v>14</v>
      </c>
      <c r="J1022" s="294">
        <v>638</v>
      </c>
      <c r="K1022" s="1540">
        <v>15950</v>
      </c>
      <c r="L1022" s="294">
        <v>0</v>
      </c>
      <c r="M1022" s="294">
        <v>0</v>
      </c>
      <c r="N1022" s="294">
        <v>0</v>
      </c>
      <c r="O1022" s="294">
        <v>0</v>
      </c>
      <c r="P1022" s="294">
        <v>0</v>
      </c>
      <c r="Q1022" s="294">
        <v>0</v>
      </c>
      <c r="R1022" s="294">
        <v>0</v>
      </c>
      <c r="S1022" s="294">
        <v>0</v>
      </c>
      <c r="T1022" s="294">
        <v>10</v>
      </c>
      <c r="U1022" s="294">
        <v>6380</v>
      </c>
      <c r="V1022" s="294">
        <v>0</v>
      </c>
      <c r="W1022" s="294">
        <v>0</v>
      </c>
      <c r="X1022" s="294">
        <v>15</v>
      </c>
      <c r="Y1022" s="294">
        <v>9570</v>
      </c>
      <c r="Z1022" s="294">
        <v>0</v>
      </c>
      <c r="AA1022" s="294">
        <v>0</v>
      </c>
      <c r="AB1022" s="294">
        <v>0</v>
      </c>
      <c r="AC1022" s="294">
        <v>0</v>
      </c>
      <c r="AD1022" s="294">
        <v>0</v>
      </c>
      <c r="AE1022" s="294">
        <v>0</v>
      </c>
      <c r="AF1022" s="294">
        <v>0</v>
      </c>
      <c r="AG1022" s="294">
        <v>0</v>
      </c>
      <c r="AH1022" s="294">
        <v>0</v>
      </c>
      <c r="AI1022" s="294">
        <v>0</v>
      </c>
    </row>
    <row r="1023" spans="1:35" ht="66">
      <c r="A1023" s="290"/>
      <c r="B1023" s="1409"/>
      <c r="C1023" s="1410" t="s">
        <v>2314</v>
      </c>
      <c r="D1023" s="303"/>
      <c r="E1023" s="304">
        <v>25</v>
      </c>
      <c r="F1023" s="1413" t="s">
        <v>11</v>
      </c>
      <c r="G1023" s="294" t="s">
        <v>12</v>
      </c>
      <c r="H1023" s="295" t="s">
        <v>13</v>
      </c>
      <c r="I1023" s="294" t="s">
        <v>14</v>
      </c>
      <c r="J1023" s="294">
        <v>986</v>
      </c>
      <c r="K1023" s="1540">
        <v>24650</v>
      </c>
      <c r="L1023" s="294">
        <v>0</v>
      </c>
      <c r="M1023" s="294">
        <v>0</v>
      </c>
      <c r="N1023" s="294">
        <v>0</v>
      </c>
      <c r="O1023" s="294">
        <v>0</v>
      </c>
      <c r="P1023" s="294">
        <v>0</v>
      </c>
      <c r="Q1023" s="294">
        <v>0</v>
      </c>
      <c r="R1023" s="294">
        <v>0</v>
      </c>
      <c r="S1023" s="294">
        <v>0</v>
      </c>
      <c r="T1023" s="294">
        <v>10</v>
      </c>
      <c r="U1023" s="294">
        <v>9860</v>
      </c>
      <c r="V1023" s="294">
        <v>0</v>
      </c>
      <c r="W1023" s="294">
        <v>0</v>
      </c>
      <c r="X1023" s="294">
        <v>15</v>
      </c>
      <c r="Y1023" s="294">
        <v>14790</v>
      </c>
      <c r="Z1023" s="294">
        <v>0</v>
      </c>
      <c r="AA1023" s="294">
        <v>0</v>
      </c>
      <c r="AB1023" s="294">
        <v>0</v>
      </c>
      <c r="AC1023" s="294">
        <v>0</v>
      </c>
      <c r="AD1023" s="294">
        <v>0</v>
      </c>
      <c r="AE1023" s="294">
        <v>0</v>
      </c>
      <c r="AF1023" s="294">
        <v>0</v>
      </c>
      <c r="AG1023" s="294">
        <v>0</v>
      </c>
      <c r="AH1023" s="294">
        <v>0</v>
      </c>
      <c r="AI1023" s="294">
        <v>0</v>
      </c>
    </row>
    <row r="1024" spans="1:35" s="1261" customFormat="1" ht="66">
      <c r="A1024" s="290"/>
      <c r="B1024" s="1409"/>
      <c r="C1024" s="1410" t="s">
        <v>2315</v>
      </c>
      <c r="D1024" s="303"/>
      <c r="E1024" s="304">
        <v>1000</v>
      </c>
      <c r="F1024" s="1413" t="s">
        <v>11</v>
      </c>
      <c r="G1024" s="294" t="s">
        <v>12</v>
      </c>
      <c r="H1024" s="295" t="s">
        <v>13</v>
      </c>
      <c r="I1024" s="294" t="s">
        <v>14</v>
      </c>
      <c r="J1024" s="294">
        <v>40.6</v>
      </c>
      <c r="K1024" s="1540">
        <v>40600</v>
      </c>
      <c r="L1024" s="294">
        <v>0</v>
      </c>
      <c r="M1024" s="294">
        <v>0</v>
      </c>
      <c r="N1024" s="294">
        <v>0</v>
      </c>
      <c r="O1024" s="294">
        <v>0</v>
      </c>
      <c r="P1024" s="294">
        <v>150</v>
      </c>
      <c r="Q1024" s="294">
        <v>6090</v>
      </c>
      <c r="R1024" s="294">
        <v>0</v>
      </c>
      <c r="S1024" s="294">
        <v>0</v>
      </c>
      <c r="T1024" s="294">
        <v>300</v>
      </c>
      <c r="U1024" s="294">
        <v>12180</v>
      </c>
      <c r="V1024" s="294">
        <v>200</v>
      </c>
      <c r="W1024" s="294">
        <v>8120</v>
      </c>
      <c r="X1024" s="294">
        <v>150</v>
      </c>
      <c r="Y1024" s="294">
        <v>6090</v>
      </c>
      <c r="Z1024" s="294">
        <v>200</v>
      </c>
      <c r="AA1024" s="294">
        <v>8120</v>
      </c>
      <c r="AB1024" s="294">
        <v>0</v>
      </c>
      <c r="AC1024" s="294">
        <v>0</v>
      </c>
      <c r="AD1024" s="294">
        <v>0</v>
      </c>
      <c r="AE1024" s="294">
        <v>0</v>
      </c>
      <c r="AF1024" s="294">
        <v>0</v>
      </c>
      <c r="AG1024" s="294">
        <v>0</v>
      </c>
      <c r="AH1024" s="294">
        <v>0</v>
      </c>
      <c r="AI1024" s="294">
        <v>0</v>
      </c>
    </row>
    <row r="1025" spans="1:35" s="1261" customFormat="1" ht="66">
      <c r="A1025" s="290"/>
      <c r="B1025" s="1409"/>
      <c r="C1025" s="1410" t="s">
        <v>2316</v>
      </c>
      <c r="D1025" s="303"/>
      <c r="E1025" s="304">
        <v>497</v>
      </c>
      <c r="F1025" s="1413" t="s">
        <v>11</v>
      </c>
      <c r="G1025" s="294" t="s">
        <v>12</v>
      </c>
      <c r="H1025" s="295" t="s">
        <v>13</v>
      </c>
      <c r="I1025" s="294" t="s">
        <v>14</v>
      </c>
      <c r="J1025" s="294">
        <v>208.8</v>
      </c>
      <c r="K1025" s="1540">
        <v>103773.6</v>
      </c>
      <c r="L1025" s="294">
        <v>0</v>
      </c>
      <c r="M1025" s="294">
        <v>0</v>
      </c>
      <c r="N1025" s="294">
        <v>0</v>
      </c>
      <c r="O1025" s="294">
        <v>0</v>
      </c>
      <c r="P1025" s="294">
        <v>0</v>
      </c>
      <c r="Q1025" s="294">
        <v>0</v>
      </c>
      <c r="R1025" s="294">
        <v>0</v>
      </c>
      <c r="S1025" s="294">
        <v>0</v>
      </c>
      <c r="T1025" s="294">
        <v>197</v>
      </c>
      <c r="U1025" s="294">
        <v>41133.600000000006</v>
      </c>
      <c r="V1025" s="294">
        <v>200</v>
      </c>
      <c r="W1025" s="294">
        <v>41760</v>
      </c>
      <c r="X1025" s="294">
        <v>100</v>
      </c>
      <c r="Y1025" s="294">
        <v>20880</v>
      </c>
      <c r="Z1025" s="294">
        <v>0</v>
      </c>
      <c r="AA1025" s="294">
        <v>0</v>
      </c>
      <c r="AB1025" s="294">
        <v>0</v>
      </c>
      <c r="AC1025" s="294">
        <v>0</v>
      </c>
      <c r="AD1025" s="294">
        <v>0</v>
      </c>
      <c r="AE1025" s="294">
        <v>0</v>
      </c>
      <c r="AF1025" s="294">
        <v>0</v>
      </c>
      <c r="AG1025" s="294">
        <v>0</v>
      </c>
      <c r="AH1025" s="294">
        <v>0</v>
      </c>
      <c r="AI1025" s="294">
        <v>0</v>
      </c>
    </row>
    <row r="1026" spans="1:35" s="1261" customFormat="1" ht="66">
      <c r="A1026" s="290"/>
      <c r="B1026" s="1409"/>
      <c r="C1026" s="1410" t="s">
        <v>2317</v>
      </c>
      <c r="D1026" s="303"/>
      <c r="E1026" s="304">
        <v>200</v>
      </c>
      <c r="F1026" s="1413" t="s">
        <v>11</v>
      </c>
      <c r="G1026" s="294" t="s">
        <v>12</v>
      </c>
      <c r="H1026" s="295" t="s">
        <v>13</v>
      </c>
      <c r="I1026" s="294" t="s">
        <v>14</v>
      </c>
      <c r="J1026" s="294">
        <v>603.20000000000005</v>
      </c>
      <c r="K1026" s="1540">
        <v>120640.00000000001</v>
      </c>
      <c r="L1026" s="294">
        <v>0</v>
      </c>
      <c r="M1026" s="294">
        <v>0</v>
      </c>
      <c r="N1026" s="294">
        <v>0</v>
      </c>
      <c r="O1026" s="294">
        <v>0</v>
      </c>
      <c r="P1026" s="294">
        <v>0</v>
      </c>
      <c r="Q1026" s="294">
        <v>0</v>
      </c>
      <c r="R1026" s="294">
        <v>0</v>
      </c>
      <c r="S1026" s="294">
        <v>0</v>
      </c>
      <c r="T1026" s="294">
        <v>100</v>
      </c>
      <c r="U1026" s="294">
        <v>60320.000000000007</v>
      </c>
      <c r="V1026" s="294">
        <v>0</v>
      </c>
      <c r="W1026" s="294">
        <v>0</v>
      </c>
      <c r="X1026" s="294">
        <v>100</v>
      </c>
      <c r="Y1026" s="294">
        <v>60320.000000000007</v>
      </c>
      <c r="Z1026" s="294">
        <v>0</v>
      </c>
      <c r="AA1026" s="294">
        <v>0</v>
      </c>
      <c r="AB1026" s="294">
        <v>0</v>
      </c>
      <c r="AC1026" s="294">
        <v>0</v>
      </c>
      <c r="AD1026" s="294">
        <v>0</v>
      </c>
      <c r="AE1026" s="294">
        <v>0</v>
      </c>
      <c r="AF1026" s="294">
        <v>0</v>
      </c>
      <c r="AG1026" s="294">
        <v>0</v>
      </c>
      <c r="AH1026" s="294">
        <v>0</v>
      </c>
      <c r="AI1026" s="294">
        <v>0</v>
      </c>
    </row>
    <row r="1027" spans="1:35" s="1261" customFormat="1" ht="66">
      <c r="A1027" s="290"/>
      <c r="B1027" s="1409"/>
      <c r="C1027" s="1410" t="s">
        <v>2318</v>
      </c>
      <c r="D1027" s="303"/>
      <c r="E1027" s="304">
        <v>50</v>
      </c>
      <c r="F1027" s="1413" t="s">
        <v>11</v>
      </c>
      <c r="G1027" s="294" t="s">
        <v>12</v>
      </c>
      <c r="H1027" s="295" t="s">
        <v>13</v>
      </c>
      <c r="I1027" s="294" t="s">
        <v>14</v>
      </c>
      <c r="J1027" s="294">
        <v>1160</v>
      </c>
      <c r="K1027" s="1540">
        <v>58000</v>
      </c>
      <c r="L1027" s="294">
        <v>0</v>
      </c>
      <c r="M1027" s="294">
        <v>0</v>
      </c>
      <c r="N1027" s="294">
        <v>0</v>
      </c>
      <c r="O1027" s="294">
        <v>0</v>
      </c>
      <c r="P1027" s="294">
        <v>15</v>
      </c>
      <c r="Q1027" s="294">
        <v>17400</v>
      </c>
      <c r="R1027" s="294">
        <v>0</v>
      </c>
      <c r="S1027" s="294">
        <v>0</v>
      </c>
      <c r="T1027" s="294">
        <v>15</v>
      </c>
      <c r="U1027" s="294">
        <v>17400</v>
      </c>
      <c r="V1027" s="294">
        <v>0</v>
      </c>
      <c r="W1027" s="294">
        <v>0</v>
      </c>
      <c r="X1027" s="294">
        <v>20</v>
      </c>
      <c r="Y1027" s="294">
        <v>23200</v>
      </c>
      <c r="Z1027" s="294">
        <v>0</v>
      </c>
      <c r="AA1027" s="294">
        <v>0</v>
      </c>
      <c r="AB1027" s="294">
        <v>0</v>
      </c>
      <c r="AC1027" s="294">
        <v>0</v>
      </c>
      <c r="AD1027" s="294">
        <v>0</v>
      </c>
      <c r="AE1027" s="294">
        <v>0</v>
      </c>
      <c r="AF1027" s="294">
        <v>0</v>
      </c>
      <c r="AG1027" s="294">
        <v>0</v>
      </c>
      <c r="AH1027" s="294">
        <v>0</v>
      </c>
      <c r="AI1027" s="294">
        <v>0</v>
      </c>
    </row>
    <row r="1028" spans="1:35" s="1261" customFormat="1" ht="66">
      <c r="A1028" s="290"/>
      <c r="B1028" s="1409"/>
      <c r="C1028" s="1410" t="s">
        <v>2319</v>
      </c>
      <c r="D1028" s="303"/>
      <c r="E1028" s="304">
        <v>50</v>
      </c>
      <c r="F1028" s="1413" t="s">
        <v>11</v>
      </c>
      <c r="G1028" s="294" t="s">
        <v>12</v>
      </c>
      <c r="H1028" s="295" t="s">
        <v>13</v>
      </c>
      <c r="I1028" s="294" t="s">
        <v>14</v>
      </c>
      <c r="J1028" s="294">
        <v>290</v>
      </c>
      <c r="K1028" s="1540">
        <v>14500</v>
      </c>
      <c r="L1028" s="294">
        <v>0</v>
      </c>
      <c r="M1028" s="294">
        <v>0</v>
      </c>
      <c r="N1028" s="294">
        <v>0</v>
      </c>
      <c r="O1028" s="294">
        <v>0</v>
      </c>
      <c r="P1028" s="294">
        <v>15</v>
      </c>
      <c r="Q1028" s="294">
        <v>4350</v>
      </c>
      <c r="R1028" s="294">
        <v>0</v>
      </c>
      <c r="S1028" s="294">
        <v>0</v>
      </c>
      <c r="T1028" s="294">
        <v>15</v>
      </c>
      <c r="U1028" s="294">
        <v>4350</v>
      </c>
      <c r="V1028" s="294">
        <v>0</v>
      </c>
      <c r="W1028" s="294">
        <v>0</v>
      </c>
      <c r="X1028" s="294">
        <v>20</v>
      </c>
      <c r="Y1028" s="294">
        <v>5800</v>
      </c>
      <c r="Z1028" s="294">
        <v>0</v>
      </c>
      <c r="AA1028" s="294">
        <v>0</v>
      </c>
      <c r="AB1028" s="294">
        <v>0</v>
      </c>
      <c r="AC1028" s="294">
        <v>0</v>
      </c>
      <c r="AD1028" s="294">
        <v>0</v>
      </c>
      <c r="AE1028" s="294">
        <v>0</v>
      </c>
      <c r="AF1028" s="294">
        <v>0</v>
      </c>
      <c r="AG1028" s="294">
        <v>0</v>
      </c>
      <c r="AH1028" s="294">
        <v>0</v>
      </c>
      <c r="AI1028" s="294">
        <v>0</v>
      </c>
    </row>
    <row r="1029" spans="1:35" s="1261" customFormat="1" ht="66">
      <c r="A1029" s="290"/>
      <c r="B1029" s="1409"/>
      <c r="C1029" s="1410" t="s">
        <v>2320</v>
      </c>
      <c r="D1029" s="303"/>
      <c r="E1029" s="304">
        <v>70</v>
      </c>
      <c r="F1029" s="1413" t="s">
        <v>11</v>
      </c>
      <c r="G1029" s="294" t="s">
        <v>12</v>
      </c>
      <c r="H1029" s="295" t="s">
        <v>13</v>
      </c>
      <c r="I1029" s="294" t="s">
        <v>14</v>
      </c>
      <c r="J1029" s="294">
        <v>300</v>
      </c>
      <c r="K1029" s="1540">
        <v>21000</v>
      </c>
      <c r="L1029" s="294">
        <v>0</v>
      </c>
      <c r="M1029" s="294">
        <v>0</v>
      </c>
      <c r="N1029" s="294">
        <v>0</v>
      </c>
      <c r="O1029" s="294">
        <v>0</v>
      </c>
      <c r="P1029" s="294">
        <v>15</v>
      </c>
      <c r="Q1029" s="294">
        <v>4500</v>
      </c>
      <c r="R1029" s="294">
        <v>0</v>
      </c>
      <c r="S1029" s="294">
        <v>0</v>
      </c>
      <c r="T1029" s="294">
        <v>15</v>
      </c>
      <c r="U1029" s="294">
        <v>4500</v>
      </c>
      <c r="V1029" s="294">
        <v>20</v>
      </c>
      <c r="W1029" s="294">
        <v>6000</v>
      </c>
      <c r="X1029" s="294">
        <v>20</v>
      </c>
      <c r="Y1029" s="294">
        <v>6000</v>
      </c>
      <c r="Z1029" s="294">
        <v>0</v>
      </c>
      <c r="AA1029" s="294">
        <v>0</v>
      </c>
      <c r="AB1029" s="294">
        <v>0</v>
      </c>
      <c r="AC1029" s="294">
        <v>0</v>
      </c>
      <c r="AD1029" s="294">
        <v>0</v>
      </c>
      <c r="AE1029" s="294">
        <v>0</v>
      </c>
      <c r="AF1029" s="294">
        <v>0</v>
      </c>
      <c r="AG1029" s="294">
        <v>0</v>
      </c>
      <c r="AH1029" s="294">
        <v>0</v>
      </c>
      <c r="AI1029" s="294">
        <v>0</v>
      </c>
    </row>
    <row r="1030" spans="1:35" s="1261" customFormat="1" ht="66">
      <c r="A1030" s="290"/>
      <c r="B1030" s="1409"/>
      <c r="C1030" s="1410" t="s">
        <v>2321</v>
      </c>
      <c r="D1030" s="303"/>
      <c r="E1030" s="304">
        <v>20</v>
      </c>
      <c r="F1030" s="1413" t="s">
        <v>11</v>
      </c>
      <c r="G1030" s="294" t="s">
        <v>12</v>
      </c>
      <c r="H1030" s="295" t="s">
        <v>13</v>
      </c>
      <c r="I1030" s="294" t="s">
        <v>14</v>
      </c>
      <c r="J1030" s="294">
        <v>350</v>
      </c>
      <c r="K1030" s="1540">
        <v>7000</v>
      </c>
      <c r="L1030" s="294">
        <v>0</v>
      </c>
      <c r="M1030" s="294">
        <v>0</v>
      </c>
      <c r="N1030" s="294">
        <v>0</v>
      </c>
      <c r="O1030" s="294">
        <v>0</v>
      </c>
      <c r="P1030" s="294">
        <v>0</v>
      </c>
      <c r="Q1030" s="294">
        <v>0</v>
      </c>
      <c r="R1030" s="294">
        <v>0</v>
      </c>
      <c r="S1030" s="294">
        <v>0</v>
      </c>
      <c r="T1030" s="294">
        <v>0</v>
      </c>
      <c r="U1030" s="294">
        <v>0</v>
      </c>
      <c r="V1030" s="294">
        <v>20</v>
      </c>
      <c r="W1030" s="294">
        <v>7000</v>
      </c>
      <c r="X1030" s="294">
        <v>0</v>
      </c>
      <c r="Y1030" s="294">
        <v>0</v>
      </c>
      <c r="Z1030" s="294">
        <v>0</v>
      </c>
      <c r="AA1030" s="294">
        <v>0</v>
      </c>
      <c r="AB1030" s="294">
        <v>0</v>
      </c>
      <c r="AC1030" s="294">
        <v>0</v>
      </c>
      <c r="AD1030" s="294">
        <v>0</v>
      </c>
      <c r="AE1030" s="294">
        <v>0</v>
      </c>
      <c r="AF1030" s="294">
        <v>0</v>
      </c>
      <c r="AG1030" s="294">
        <v>0</v>
      </c>
      <c r="AH1030" s="294">
        <v>0</v>
      </c>
      <c r="AI1030" s="294">
        <v>0</v>
      </c>
    </row>
    <row r="1031" spans="1:35" s="1261" customFormat="1" ht="24">
      <c r="A1031" s="290"/>
      <c r="B1031" s="306">
        <v>23902</v>
      </c>
      <c r="C1031" s="1376" t="s">
        <v>924</v>
      </c>
      <c r="D1031" s="303"/>
      <c r="E1031" s="304">
        <v>6112</v>
      </c>
      <c r="F1031" s="1152"/>
      <c r="G1031" s="294"/>
      <c r="H1031" s="294"/>
      <c r="I1031" s="294"/>
      <c r="J1031" s="294"/>
      <c r="K1031" s="1540">
        <v>99640</v>
      </c>
      <c r="L1031" s="294">
        <v>0</v>
      </c>
      <c r="M1031" s="294">
        <v>0</v>
      </c>
      <c r="N1031" s="294">
        <v>0</v>
      </c>
      <c r="O1031" s="294">
        <v>0</v>
      </c>
      <c r="P1031" s="294">
        <v>0</v>
      </c>
      <c r="Q1031" s="294">
        <v>0</v>
      </c>
      <c r="R1031" s="294">
        <v>0</v>
      </c>
      <c r="S1031" s="294">
        <v>0</v>
      </c>
      <c r="T1031" s="294">
        <v>1497</v>
      </c>
      <c r="U1031" s="294">
        <v>14940</v>
      </c>
      <c r="V1031" s="294">
        <v>2065</v>
      </c>
      <c r="W1031" s="294">
        <v>19450</v>
      </c>
      <c r="X1031" s="294">
        <v>2275</v>
      </c>
      <c r="Y1031" s="294">
        <v>41375</v>
      </c>
      <c r="Z1031" s="294">
        <v>275</v>
      </c>
      <c r="AA1031" s="294">
        <v>23875</v>
      </c>
      <c r="AB1031" s="294">
        <v>0</v>
      </c>
      <c r="AC1031" s="294">
        <v>0</v>
      </c>
      <c r="AD1031" s="294">
        <v>0</v>
      </c>
      <c r="AE1031" s="294">
        <v>0</v>
      </c>
      <c r="AF1031" s="294">
        <v>0</v>
      </c>
      <c r="AG1031" s="294">
        <v>0</v>
      </c>
      <c r="AH1031" s="294">
        <v>0</v>
      </c>
      <c r="AI1031" s="294">
        <v>0</v>
      </c>
    </row>
    <row r="1032" spans="1:35" s="1261" customFormat="1" ht="66">
      <c r="A1032" s="290"/>
      <c r="B1032" s="1409"/>
      <c r="C1032" s="1414" t="s">
        <v>2322</v>
      </c>
      <c r="D1032" s="303"/>
      <c r="E1032" s="304">
        <v>65</v>
      </c>
      <c r="F1032" s="1152" t="s">
        <v>111</v>
      </c>
      <c r="G1032" s="294" t="s">
        <v>12</v>
      </c>
      <c r="H1032" s="295" t="s">
        <v>13</v>
      </c>
      <c r="I1032" s="294" t="s">
        <v>14</v>
      </c>
      <c r="J1032" s="294">
        <v>30</v>
      </c>
      <c r="K1032" s="1540">
        <v>1950</v>
      </c>
      <c r="L1032" s="294">
        <v>0</v>
      </c>
      <c r="M1032" s="294">
        <v>0</v>
      </c>
      <c r="N1032" s="294">
        <v>0</v>
      </c>
      <c r="O1032" s="294">
        <v>0</v>
      </c>
      <c r="P1032" s="294">
        <v>0</v>
      </c>
      <c r="Q1032" s="294">
        <v>0</v>
      </c>
      <c r="R1032" s="294">
        <v>0</v>
      </c>
      <c r="S1032" s="294">
        <v>0</v>
      </c>
      <c r="T1032" s="294">
        <v>0</v>
      </c>
      <c r="U1032" s="294">
        <v>0</v>
      </c>
      <c r="V1032" s="294">
        <v>65</v>
      </c>
      <c r="W1032" s="294">
        <v>1950</v>
      </c>
      <c r="X1032" s="294">
        <v>0</v>
      </c>
      <c r="Y1032" s="294">
        <v>0</v>
      </c>
      <c r="Z1032" s="294">
        <v>0</v>
      </c>
      <c r="AA1032" s="294">
        <v>0</v>
      </c>
      <c r="AB1032" s="294">
        <v>0</v>
      </c>
      <c r="AC1032" s="294">
        <v>0</v>
      </c>
      <c r="AD1032" s="294">
        <v>0</v>
      </c>
      <c r="AE1032" s="294">
        <v>0</v>
      </c>
      <c r="AF1032" s="294">
        <v>0</v>
      </c>
      <c r="AG1032" s="294">
        <v>0</v>
      </c>
      <c r="AH1032" s="294">
        <v>0</v>
      </c>
      <c r="AI1032" s="294">
        <v>0</v>
      </c>
    </row>
    <row r="1033" spans="1:35" ht="66">
      <c r="A1033" s="290"/>
      <c r="B1033" s="1409"/>
      <c r="C1033" s="1414" t="s">
        <v>2323</v>
      </c>
      <c r="D1033" s="303"/>
      <c r="E1033" s="304">
        <v>1500</v>
      </c>
      <c r="F1033" s="1152" t="s">
        <v>11</v>
      </c>
      <c r="G1033" s="294" t="s">
        <v>12</v>
      </c>
      <c r="H1033" s="295" t="s">
        <v>13</v>
      </c>
      <c r="I1033" s="294" t="s">
        <v>14</v>
      </c>
      <c r="J1033" s="294">
        <v>5</v>
      </c>
      <c r="K1033" s="1540">
        <v>7500</v>
      </c>
      <c r="L1033" s="294">
        <v>0</v>
      </c>
      <c r="M1033" s="294">
        <v>0</v>
      </c>
      <c r="N1033" s="294">
        <v>0</v>
      </c>
      <c r="O1033" s="294">
        <v>0</v>
      </c>
      <c r="P1033" s="294">
        <v>0</v>
      </c>
      <c r="Q1033" s="294">
        <v>0</v>
      </c>
      <c r="R1033" s="294">
        <v>0</v>
      </c>
      <c r="S1033" s="294">
        <v>0</v>
      </c>
      <c r="T1033" s="294">
        <v>500</v>
      </c>
      <c r="U1033" s="294">
        <v>2500</v>
      </c>
      <c r="V1033" s="294">
        <v>500</v>
      </c>
      <c r="W1033" s="294">
        <v>2500</v>
      </c>
      <c r="X1033" s="294">
        <v>500</v>
      </c>
      <c r="Y1033" s="294">
        <v>2500</v>
      </c>
      <c r="Z1033" s="294">
        <v>0</v>
      </c>
      <c r="AA1033" s="294">
        <v>0</v>
      </c>
      <c r="AB1033" s="294">
        <v>0</v>
      </c>
      <c r="AC1033" s="294">
        <v>0</v>
      </c>
      <c r="AD1033" s="294">
        <v>0</v>
      </c>
      <c r="AE1033" s="294">
        <v>0</v>
      </c>
      <c r="AF1033" s="294">
        <v>0</v>
      </c>
      <c r="AG1033" s="294">
        <v>0</v>
      </c>
      <c r="AH1033" s="294">
        <v>0</v>
      </c>
      <c r="AI1033" s="294">
        <v>0</v>
      </c>
    </row>
    <row r="1034" spans="1:35" ht="66">
      <c r="A1034" s="290"/>
      <c r="B1034" s="1409"/>
      <c r="C1034" s="1414" t="s">
        <v>2324</v>
      </c>
      <c r="D1034" s="303"/>
      <c r="E1034" s="304">
        <v>1000</v>
      </c>
      <c r="F1034" s="1152" t="s">
        <v>11</v>
      </c>
      <c r="G1034" s="294" t="s">
        <v>12</v>
      </c>
      <c r="H1034" s="295" t="s">
        <v>13</v>
      </c>
      <c r="I1034" s="294" t="s">
        <v>14</v>
      </c>
      <c r="J1034" s="294">
        <v>5</v>
      </c>
      <c r="K1034" s="1540">
        <v>5000</v>
      </c>
      <c r="L1034" s="294">
        <v>0</v>
      </c>
      <c r="M1034" s="294">
        <v>0</v>
      </c>
      <c r="N1034" s="294">
        <v>0</v>
      </c>
      <c r="O1034" s="294">
        <v>0</v>
      </c>
      <c r="P1034" s="294">
        <v>0</v>
      </c>
      <c r="Q1034" s="294">
        <v>0</v>
      </c>
      <c r="R1034" s="294">
        <v>0</v>
      </c>
      <c r="S1034" s="294">
        <v>0</v>
      </c>
      <c r="T1034" s="294">
        <v>0</v>
      </c>
      <c r="U1034" s="294">
        <v>0</v>
      </c>
      <c r="V1034" s="294">
        <v>500</v>
      </c>
      <c r="W1034" s="294">
        <v>2500</v>
      </c>
      <c r="X1034" s="294">
        <v>500</v>
      </c>
      <c r="Y1034" s="294">
        <v>2500</v>
      </c>
      <c r="Z1034" s="294">
        <v>0</v>
      </c>
      <c r="AA1034" s="294">
        <v>0</v>
      </c>
      <c r="AB1034" s="294">
        <v>0</v>
      </c>
      <c r="AC1034" s="294">
        <v>0</v>
      </c>
      <c r="AD1034" s="294">
        <v>0</v>
      </c>
      <c r="AE1034" s="294">
        <v>0</v>
      </c>
      <c r="AF1034" s="294">
        <v>0</v>
      </c>
      <c r="AG1034" s="294">
        <v>0</v>
      </c>
      <c r="AH1034" s="294">
        <v>0</v>
      </c>
      <c r="AI1034" s="294">
        <v>0</v>
      </c>
    </row>
    <row r="1035" spans="1:35" ht="66">
      <c r="A1035" s="290"/>
      <c r="B1035" s="1409"/>
      <c r="C1035" s="1414" t="s">
        <v>2325</v>
      </c>
      <c r="D1035" s="303"/>
      <c r="E1035" s="304">
        <v>1500</v>
      </c>
      <c r="F1035" s="1152" t="s">
        <v>11</v>
      </c>
      <c r="G1035" s="294" t="s">
        <v>12</v>
      </c>
      <c r="H1035" s="295" t="s">
        <v>13</v>
      </c>
      <c r="I1035" s="294" t="s">
        <v>14</v>
      </c>
      <c r="J1035" s="294">
        <v>5</v>
      </c>
      <c r="K1035" s="1540">
        <v>7500</v>
      </c>
      <c r="L1035" s="294">
        <v>0</v>
      </c>
      <c r="M1035" s="294">
        <v>0</v>
      </c>
      <c r="N1035" s="294">
        <v>0</v>
      </c>
      <c r="O1035" s="294">
        <v>0</v>
      </c>
      <c r="P1035" s="294">
        <v>0</v>
      </c>
      <c r="Q1035" s="294">
        <v>0</v>
      </c>
      <c r="R1035" s="294">
        <v>0</v>
      </c>
      <c r="S1035" s="294">
        <v>0</v>
      </c>
      <c r="T1035" s="294">
        <v>500</v>
      </c>
      <c r="U1035" s="294">
        <v>2500</v>
      </c>
      <c r="V1035" s="294">
        <v>500</v>
      </c>
      <c r="W1035" s="294">
        <v>2500</v>
      </c>
      <c r="X1035" s="294">
        <v>500</v>
      </c>
      <c r="Y1035" s="294">
        <v>2500</v>
      </c>
      <c r="Z1035" s="294">
        <v>0</v>
      </c>
      <c r="AA1035" s="294">
        <v>0</v>
      </c>
      <c r="AB1035" s="294">
        <v>0</v>
      </c>
      <c r="AC1035" s="294">
        <v>0</v>
      </c>
      <c r="AD1035" s="294">
        <v>0</v>
      </c>
      <c r="AE1035" s="294">
        <v>0</v>
      </c>
      <c r="AF1035" s="294">
        <v>0</v>
      </c>
      <c r="AG1035" s="294">
        <v>0</v>
      </c>
      <c r="AH1035" s="294">
        <v>0</v>
      </c>
      <c r="AI1035" s="294">
        <v>0</v>
      </c>
    </row>
    <row r="1036" spans="1:35" ht="66">
      <c r="A1036" s="290"/>
      <c r="B1036" s="1409"/>
      <c r="C1036" s="1414" t="s">
        <v>2326</v>
      </c>
      <c r="D1036" s="303"/>
      <c r="E1036" s="304">
        <v>1497</v>
      </c>
      <c r="F1036" s="1152" t="s">
        <v>11</v>
      </c>
      <c r="G1036" s="294" t="s">
        <v>12</v>
      </c>
      <c r="H1036" s="295" t="s">
        <v>13</v>
      </c>
      <c r="I1036" s="294" t="s">
        <v>14</v>
      </c>
      <c r="J1036" s="294">
        <v>20</v>
      </c>
      <c r="K1036" s="1540">
        <v>29940</v>
      </c>
      <c r="L1036" s="294">
        <v>0</v>
      </c>
      <c r="M1036" s="294">
        <v>0</v>
      </c>
      <c r="N1036" s="294">
        <v>0</v>
      </c>
      <c r="O1036" s="294">
        <v>0</v>
      </c>
      <c r="P1036" s="294">
        <v>0</v>
      </c>
      <c r="Q1036" s="294">
        <v>0</v>
      </c>
      <c r="R1036" s="294">
        <v>0</v>
      </c>
      <c r="S1036" s="294">
        <v>0</v>
      </c>
      <c r="T1036" s="294">
        <v>497</v>
      </c>
      <c r="U1036" s="294">
        <v>9940</v>
      </c>
      <c r="V1036" s="294">
        <v>500</v>
      </c>
      <c r="W1036" s="294">
        <v>10000</v>
      </c>
      <c r="X1036" s="294">
        <v>500</v>
      </c>
      <c r="Y1036" s="294">
        <v>10000</v>
      </c>
      <c r="Z1036" s="294">
        <v>0</v>
      </c>
      <c r="AA1036" s="294">
        <v>0</v>
      </c>
      <c r="AB1036" s="294">
        <v>0</v>
      </c>
      <c r="AC1036" s="294">
        <v>0</v>
      </c>
      <c r="AD1036" s="294">
        <v>0</v>
      </c>
      <c r="AE1036" s="294">
        <v>0</v>
      </c>
      <c r="AF1036" s="294">
        <v>0</v>
      </c>
      <c r="AG1036" s="294">
        <v>0</v>
      </c>
      <c r="AH1036" s="294">
        <v>0</v>
      </c>
      <c r="AI1036" s="294">
        <v>0</v>
      </c>
    </row>
    <row r="1037" spans="1:35" ht="66">
      <c r="A1037" s="290"/>
      <c r="B1037" s="1409"/>
      <c r="C1037" s="1414" t="s">
        <v>2327</v>
      </c>
      <c r="D1037" s="303"/>
      <c r="E1037" s="304">
        <v>300</v>
      </c>
      <c r="F1037" s="1152" t="s">
        <v>11</v>
      </c>
      <c r="G1037" s="294" t="s">
        <v>12</v>
      </c>
      <c r="H1037" s="295" t="s">
        <v>13</v>
      </c>
      <c r="I1037" s="294" t="s">
        <v>14</v>
      </c>
      <c r="J1037" s="294">
        <v>75</v>
      </c>
      <c r="K1037" s="1540">
        <v>22500</v>
      </c>
      <c r="L1037" s="294">
        <v>0</v>
      </c>
      <c r="M1037" s="294">
        <v>0</v>
      </c>
      <c r="N1037" s="294">
        <v>0</v>
      </c>
      <c r="O1037" s="294">
        <v>0</v>
      </c>
      <c r="P1037" s="294">
        <v>0</v>
      </c>
      <c r="Q1037" s="294">
        <v>0</v>
      </c>
      <c r="R1037" s="294">
        <v>0</v>
      </c>
      <c r="S1037" s="294">
        <v>0</v>
      </c>
      <c r="T1037" s="294">
        <v>0</v>
      </c>
      <c r="U1037" s="294">
        <v>0</v>
      </c>
      <c r="V1037" s="294">
        <v>0</v>
      </c>
      <c r="W1037" s="294">
        <v>0</v>
      </c>
      <c r="X1037" s="294">
        <v>150</v>
      </c>
      <c r="Y1037" s="294">
        <v>11250</v>
      </c>
      <c r="Z1037" s="294">
        <v>150</v>
      </c>
      <c r="AA1037" s="294">
        <v>11250</v>
      </c>
      <c r="AB1037" s="294">
        <v>0</v>
      </c>
      <c r="AC1037" s="294">
        <v>0</v>
      </c>
      <c r="AD1037" s="294">
        <v>0</v>
      </c>
      <c r="AE1037" s="294">
        <v>0</v>
      </c>
      <c r="AF1037" s="294">
        <v>0</v>
      </c>
      <c r="AG1037" s="294">
        <v>0</v>
      </c>
      <c r="AH1037" s="294">
        <v>0</v>
      </c>
      <c r="AI1037" s="294">
        <v>0</v>
      </c>
    </row>
    <row r="1038" spans="1:35" ht="66">
      <c r="A1038" s="290"/>
      <c r="B1038" s="1409"/>
      <c r="C1038" s="1414" t="s">
        <v>2328</v>
      </c>
      <c r="D1038" s="303"/>
      <c r="E1038" s="304">
        <v>150</v>
      </c>
      <c r="F1038" s="1152" t="s">
        <v>11</v>
      </c>
      <c r="G1038" s="294" t="s">
        <v>12</v>
      </c>
      <c r="H1038" s="295" t="s">
        <v>13</v>
      </c>
      <c r="I1038" s="294" t="s">
        <v>14</v>
      </c>
      <c r="J1038" s="294">
        <v>95</v>
      </c>
      <c r="K1038" s="1540">
        <v>14250</v>
      </c>
      <c r="L1038" s="294">
        <v>0</v>
      </c>
      <c r="M1038" s="294">
        <v>0</v>
      </c>
      <c r="N1038" s="294">
        <v>0</v>
      </c>
      <c r="O1038" s="294">
        <v>0</v>
      </c>
      <c r="P1038" s="294">
        <v>0</v>
      </c>
      <c r="Q1038" s="294">
        <v>0</v>
      </c>
      <c r="R1038" s="294">
        <v>0</v>
      </c>
      <c r="S1038" s="294">
        <v>0</v>
      </c>
      <c r="T1038" s="294">
        <v>0</v>
      </c>
      <c r="U1038" s="294">
        <v>0</v>
      </c>
      <c r="V1038" s="294">
        <v>0</v>
      </c>
      <c r="W1038" s="294">
        <v>0</v>
      </c>
      <c r="X1038" s="294">
        <v>75</v>
      </c>
      <c r="Y1038" s="294">
        <v>7125</v>
      </c>
      <c r="Z1038" s="294">
        <v>75</v>
      </c>
      <c r="AA1038" s="294">
        <v>7125</v>
      </c>
      <c r="AB1038" s="294">
        <v>0</v>
      </c>
      <c r="AC1038" s="294">
        <v>0</v>
      </c>
      <c r="AD1038" s="294">
        <v>0</v>
      </c>
      <c r="AE1038" s="294">
        <v>0</v>
      </c>
      <c r="AF1038" s="294">
        <v>0</v>
      </c>
      <c r="AG1038" s="294">
        <v>0</v>
      </c>
      <c r="AH1038" s="294">
        <v>0</v>
      </c>
      <c r="AI1038" s="294">
        <v>0</v>
      </c>
    </row>
    <row r="1039" spans="1:35" ht="66">
      <c r="A1039" s="290"/>
      <c r="B1039" s="1409"/>
      <c r="C1039" s="1414" t="s">
        <v>2329</v>
      </c>
      <c r="D1039" s="303"/>
      <c r="E1039" s="304">
        <v>50</v>
      </c>
      <c r="F1039" s="1152" t="s">
        <v>11</v>
      </c>
      <c r="G1039" s="294" t="s">
        <v>12</v>
      </c>
      <c r="H1039" s="295" t="s">
        <v>13</v>
      </c>
      <c r="I1039" s="294" t="s">
        <v>14</v>
      </c>
      <c r="J1039" s="294">
        <v>100</v>
      </c>
      <c r="K1039" s="1540">
        <v>5000</v>
      </c>
      <c r="L1039" s="294">
        <v>0</v>
      </c>
      <c r="M1039" s="294">
        <v>0</v>
      </c>
      <c r="N1039" s="294">
        <v>0</v>
      </c>
      <c r="O1039" s="294">
        <v>0</v>
      </c>
      <c r="P1039" s="294">
        <v>0</v>
      </c>
      <c r="Q1039" s="294">
        <v>0</v>
      </c>
      <c r="R1039" s="294">
        <v>0</v>
      </c>
      <c r="S1039" s="294">
        <v>0</v>
      </c>
      <c r="T1039" s="294">
        <v>0</v>
      </c>
      <c r="U1039" s="294">
        <v>0</v>
      </c>
      <c r="V1039" s="294">
        <v>0</v>
      </c>
      <c r="W1039" s="294">
        <v>0</v>
      </c>
      <c r="X1039" s="294">
        <v>25</v>
      </c>
      <c r="Y1039" s="294">
        <v>2500</v>
      </c>
      <c r="Z1039" s="294">
        <v>25</v>
      </c>
      <c r="AA1039" s="294">
        <v>2500</v>
      </c>
      <c r="AB1039" s="294">
        <v>0</v>
      </c>
      <c r="AC1039" s="294">
        <v>0</v>
      </c>
      <c r="AD1039" s="294">
        <v>0</v>
      </c>
      <c r="AE1039" s="294">
        <v>0</v>
      </c>
      <c r="AF1039" s="294">
        <v>0</v>
      </c>
      <c r="AG1039" s="294">
        <v>0</v>
      </c>
      <c r="AH1039" s="294">
        <v>0</v>
      </c>
      <c r="AI1039" s="294">
        <v>0</v>
      </c>
    </row>
    <row r="1040" spans="1:35" ht="66">
      <c r="A1040" s="290"/>
      <c r="B1040" s="1409"/>
      <c r="C1040" s="1414" t="s">
        <v>2330</v>
      </c>
      <c r="D1040" s="303"/>
      <c r="E1040" s="304">
        <v>50</v>
      </c>
      <c r="F1040" s="1152" t="s">
        <v>11</v>
      </c>
      <c r="G1040" s="294" t="s">
        <v>12</v>
      </c>
      <c r="H1040" s="295" t="s">
        <v>13</v>
      </c>
      <c r="I1040" s="294" t="s">
        <v>14</v>
      </c>
      <c r="J1040" s="294">
        <v>120</v>
      </c>
      <c r="K1040" s="1540">
        <v>6000</v>
      </c>
      <c r="L1040" s="294">
        <v>0</v>
      </c>
      <c r="M1040" s="294">
        <v>0</v>
      </c>
      <c r="N1040" s="294">
        <v>0</v>
      </c>
      <c r="O1040" s="294">
        <v>0</v>
      </c>
      <c r="P1040" s="294">
        <v>0</v>
      </c>
      <c r="Q1040" s="294">
        <v>0</v>
      </c>
      <c r="R1040" s="294">
        <v>0</v>
      </c>
      <c r="S1040" s="294">
        <v>0</v>
      </c>
      <c r="T1040" s="294">
        <v>0</v>
      </c>
      <c r="U1040" s="294">
        <v>0</v>
      </c>
      <c r="V1040" s="294">
        <v>0</v>
      </c>
      <c r="W1040" s="294">
        <v>0</v>
      </c>
      <c r="X1040" s="294">
        <v>25</v>
      </c>
      <c r="Y1040" s="294">
        <v>3000</v>
      </c>
      <c r="Z1040" s="294">
        <v>25</v>
      </c>
      <c r="AA1040" s="294">
        <v>3000</v>
      </c>
      <c r="AB1040" s="294">
        <v>0</v>
      </c>
      <c r="AC1040" s="294">
        <v>0</v>
      </c>
      <c r="AD1040" s="294">
        <v>0</v>
      </c>
      <c r="AE1040" s="294">
        <v>0</v>
      </c>
      <c r="AF1040" s="294">
        <v>0</v>
      </c>
      <c r="AG1040" s="294">
        <v>0</v>
      </c>
      <c r="AH1040" s="294">
        <v>0</v>
      </c>
      <c r="AI1040" s="294">
        <v>0</v>
      </c>
    </row>
    <row r="1041" spans="1:35">
      <c r="A1041" s="290"/>
      <c r="B1041" s="306">
        <v>23903</v>
      </c>
      <c r="C1041" s="1376" t="s">
        <v>925</v>
      </c>
      <c r="D1041" s="303"/>
      <c r="E1041" s="304">
        <v>0</v>
      </c>
      <c r="F1041" s="1152"/>
      <c r="G1041" s="294"/>
      <c r="H1041" s="294"/>
      <c r="I1041" s="294"/>
      <c r="J1041" s="294"/>
      <c r="K1041" s="1540">
        <v>0</v>
      </c>
      <c r="L1041" s="294">
        <v>0</v>
      </c>
      <c r="M1041" s="294">
        <v>0</v>
      </c>
      <c r="N1041" s="294">
        <v>0</v>
      </c>
      <c r="O1041" s="294">
        <v>0</v>
      </c>
      <c r="P1041" s="294">
        <v>0</v>
      </c>
      <c r="Q1041" s="294">
        <v>0</v>
      </c>
      <c r="R1041" s="294">
        <v>0</v>
      </c>
      <c r="S1041" s="294">
        <v>0</v>
      </c>
      <c r="T1041" s="294">
        <v>0</v>
      </c>
      <c r="U1041" s="294">
        <v>0</v>
      </c>
      <c r="V1041" s="294">
        <v>0</v>
      </c>
      <c r="W1041" s="294">
        <v>0</v>
      </c>
      <c r="X1041" s="294">
        <v>0</v>
      </c>
      <c r="Y1041" s="294">
        <v>0</v>
      </c>
      <c r="Z1041" s="294">
        <v>0</v>
      </c>
      <c r="AA1041" s="294">
        <v>0</v>
      </c>
      <c r="AB1041" s="294">
        <v>0</v>
      </c>
      <c r="AC1041" s="294">
        <v>0</v>
      </c>
      <c r="AD1041" s="294">
        <v>0</v>
      </c>
      <c r="AE1041" s="294">
        <v>0</v>
      </c>
      <c r="AF1041" s="294">
        <v>0</v>
      </c>
      <c r="AG1041" s="294">
        <v>0</v>
      </c>
      <c r="AH1041" s="294">
        <v>0</v>
      </c>
      <c r="AI1041" s="294">
        <v>0</v>
      </c>
    </row>
    <row r="1042" spans="1:35">
      <c r="A1042" s="290"/>
      <c r="B1042" s="1409"/>
      <c r="C1042" s="1410"/>
      <c r="D1042" s="303"/>
      <c r="E1042" s="304">
        <v>0</v>
      </c>
      <c r="F1042" s="1152"/>
      <c r="G1042" s="294"/>
      <c r="H1042" s="294"/>
      <c r="I1042" s="294"/>
      <c r="J1042" s="294"/>
      <c r="K1042" s="1540">
        <v>0</v>
      </c>
      <c r="L1042" s="294">
        <v>0</v>
      </c>
      <c r="M1042" s="294">
        <v>0</v>
      </c>
      <c r="N1042" s="294">
        <v>0</v>
      </c>
      <c r="O1042" s="294">
        <v>0</v>
      </c>
      <c r="P1042" s="294">
        <v>0</v>
      </c>
      <c r="Q1042" s="294">
        <v>0</v>
      </c>
      <c r="R1042" s="294">
        <v>0</v>
      </c>
      <c r="S1042" s="294">
        <v>0</v>
      </c>
      <c r="T1042" s="294">
        <v>0</v>
      </c>
      <c r="U1042" s="294">
        <v>0</v>
      </c>
      <c r="V1042" s="294">
        <v>0</v>
      </c>
      <c r="W1042" s="294">
        <v>0</v>
      </c>
      <c r="X1042" s="294">
        <v>0</v>
      </c>
      <c r="Y1042" s="294">
        <v>0</v>
      </c>
      <c r="Z1042" s="294">
        <v>0</v>
      </c>
      <c r="AA1042" s="294">
        <v>0</v>
      </c>
      <c r="AB1042" s="294">
        <v>0</v>
      </c>
      <c r="AC1042" s="294">
        <v>0</v>
      </c>
      <c r="AD1042" s="294">
        <v>0</v>
      </c>
      <c r="AE1042" s="294">
        <v>0</v>
      </c>
      <c r="AF1042" s="294">
        <v>0</v>
      </c>
      <c r="AG1042" s="294">
        <v>0</v>
      </c>
      <c r="AH1042" s="294">
        <v>0</v>
      </c>
      <c r="AI1042" s="294">
        <v>0</v>
      </c>
    </row>
    <row r="1043" spans="1:35" ht="36">
      <c r="A1043" s="290"/>
      <c r="B1043" s="306">
        <v>23904</v>
      </c>
      <c r="C1043" s="1376" t="s">
        <v>926</v>
      </c>
      <c r="D1043" s="303"/>
      <c r="E1043" s="304">
        <v>0</v>
      </c>
      <c r="F1043" s="1152"/>
      <c r="G1043" s="294"/>
      <c r="H1043" s="294"/>
      <c r="I1043" s="294"/>
      <c r="J1043" s="294"/>
      <c r="K1043" s="1540">
        <v>0</v>
      </c>
      <c r="L1043" s="294">
        <v>0</v>
      </c>
      <c r="M1043" s="294">
        <v>0</v>
      </c>
      <c r="N1043" s="294">
        <v>0</v>
      </c>
      <c r="O1043" s="294">
        <v>0</v>
      </c>
      <c r="P1043" s="294">
        <v>0</v>
      </c>
      <c r="Q1043" s="294">
        <v>0</v>
      </c>
      <c r="R1043" s="294">
        <v>0</v>
      </c>
      <c r="S1043" s="294">
        <v>0</v>
      </c>
      <c r="T1043" s="294">
        <v>0</v>
      </c>
      <c r="U1043" s="294">
        <v>0</v>
      </c>
      <c r="V1043" s="294">
        <v>0</v>
      </c>
      <c r="W1043" s="294">
        <v>0</v>
      </c>
      <c r="X1043" s="294">
        <v>0</v>
      </c>
      <c r="Y1043" s="294">
        <v>0</v>
      </c>
      <c r="Z1043" s="294">
        <v>0</v>
      </c>
      <c r="AA1043" s="294">
        <v>0</v>
      </c>
      <c r="AB1043" s="294">
        <v>0</v>
      </c>
      <c r="AC1043" s="294">
        <v>0</v>
      </c>
      <c r="AD1043" s="294">
        <v>0</v>
      </c>
      <c r="AE1043" s="294">
        <v>0</v>
      </c>
      <c r="AF1043" s="294">
        <v>0</v>
      </c>
      <c r="AG1043" s="294">
        <v>0</v>
      </c>
      <c r="AH1043" s="294">
        <v>0</v>
      </c>
      <c r="AI1043" s="294">
        <v>0</v>
      </c>
    </row>
    <row r="1044" spans="1:35">
      <c r="A1044" s="290"/>
      <c r="B1044" s="1409"/>
      <c r="C1044" s="1410"/>
      <c r="D1044" s="303"/>
      <c r="E1044" s="304">
        <v>0</v>
      </c>
      <c r="F1044" s="1152"/>
      <c r="G1044" s="294"/>
      <c r="H1044" s="294"/>
      <c r="I1044" s="294"/>
      <c r="J1044" s="294"/>
      <c r="K1044" s="1540">
        <v>0</v>
      </c>
      <c r="L1044" s="294">
        <v>0</v>
      </c>
      <c r="M1044" s="294">
        <v>0</v>
      </c>
      <c r="N1044" s="294">
        <v>0</v>
      </c>
      <c r="O1044" s="294">
        <v>0</v>
      </c>
      <c r="P1044" s="294">
        <v>0</v>
      </c>
      <c r="Q1044" s="294">
        <v>0</v>
      </c>
      <c r="R1044" s="294">
        <v>0</v>
      </c>
      <c r="S1044" s="294">
        <v>0</v>
      </c>
      <c r="T1044" s="294">
        <v>0</v>
      </c>
      <c r="U1044" s="294">
        <v>0</v>
      </c>
      <c r="V1044" s="294">
        <v>0</v>
      </c>
      <c r="W1044" s="294">
        <v>0</v>
      </c>
      <c r="X1044" s="294">
        <v>0</v>
      </c>
      <c r="Y1044" s="294">
        <v>0</v>
      </c>
      <c r="Z1044" s="294">
        <v>0</v>
      </c>
      <c r="AA1044" s="294">
        <v>0</v>
      </c>
      <c r="AB1044" s="294">
        <v>0</v>
      </c>
      <c r="AC1044" s="294">
        <v>0</v>
      </c>
      <c r="AD1044" s="294">
        <v>0</v>
      </c>
      <c r="AE1044" s="294">
        <v>0</v>
      </c>
      <c r="AF1044" s="294">
        <v>0</v>
      </c>
      <c r="AG1044" s="294">
        <v>0</v>
      </c>
      <c r="AH1044" s="294">
        <v>0</v>
      </c>
      <c r="AI1044" s="294">
        <v>0</v>
      </c>
    </row>
    <row r="1045" spans="1:35" ht="24">
      <c r="A1045" s="290"/>
      <c r="B1045" s="306">
        <v>23905</v>
      </c>
      <c r="C1045" s="1376" t="s">
        <v>927</v>
      </c>
      <c r="D1045" s="303"/>
      <c r="E1045" s="304">
        <v>0</v>
      </c>
      <c r="F1045" s="1152"/>
      <c r="G1045" s="294"/>
      <c r="H1045" s="294"/>
      <c r="I1045" s="294"/>
      <c r="J1045" s="294"/>
      <c r="K1045" s="1540">
        <v>0</v>
      </c>
      <c r="L1045" s="294">
        <v>0</v>
      </c>
      <c r="M1045" s="294">
        <v>0</v>
      </c>
      <c r="N1045" s="294">
        <v>0</v>
      </c>
      <c r="O1045" s="294">
        <v>0</v>
      </c>
      <c r="P1045" s="294">
        <v>0</v>
      </c>
      <c r="Q1045" s="294">
        <v>0</v>
      </c>
      <c r="R1045" s="294">
        <v>0</v>
      </c>
      <c r="S1045" s="294">
        <v>0</v>
      </c>
      <c r="T1045" s="294">
        <v>0</v>
      </c>
      <c r="U1045" s="294">
        <v>0</v>
      </c>
      <c r="V1045" s="294">
        <v>0</v>
      </c>
      <c r="W1045" s="294">
        <v>0</v>
      </c>
      <c r="X1045" s="294">
        <v>0</v>
      </c>
      <c r="Y1045" s="294">
        <v>0</v>
      </c>
      <c r="Z1045" s="294">
        <v>0</v>
      </c>
      <c r="AA1045" s="294">
        <v>0</v>
      </c>
      <c r="AB1045" s="294">
        <v>0</v>
      </c>
      <c r="AC1045" s="294">
        <v>0</v>
      </c>
      <c r="AD1045" s="294">
        <v>0</v>
      </c>
      <c r="AE1045" s="294">
        <v>0</v>
      </c>
      <c r="AF1045" s="294">
        <v>0</v>
      </c>
      <c r="AG1045" s="294">
        <v>0</v>
      </c>
      <c r="AH1045" s="294">
        <v>0</v>
      </c>
      <c r="AI1045" s="294">
        <v>0</v>
      </c>
    </row>
    <row r="1046" spans="1:35">
      <c r="A1046" s="290"/>
      <c r="B1046" s="306"/>
      <c r="C1046" s="1376"/>
      <c r="D1046" s="303"/>
      <c r="E1046" s="304">
        <v>0</v>
      </c>
      <c r="F1046" s="1377"/>
      <c r="G1046" s="1378"/>
      <c r="H1046" s="1378"/>
      <c r="I1046" s="1378"/>
      <c r="J1046" s="1378"/>
      <c r="K1046" s="1556">
        <v>0</v>
      </c>
      <c r="L1046" s="1378">
        <v>0</v>
      </c>
      <c r="M1046" s="1378">
        <v>0</v>
      </c>
      <c r="N1046" s="1378">
        <v>0</v>
      </c>
      <c r="O1046" s="1378">
        <v>0</v>
      </c>
      <c r="P1046" s="1378">
        <v>0</v>
      </c>
      <c r="Q1046" s="1378">
        <v>0</v>
      </c>
      <c r="R1046" s="1378">
        <v>0</v>
      </c>
      <c r="S1046" s="1378">
        <v>0</v>
      </c>
      <c r="T1046" s="1378">
        <v>0</v>
      </c>
      <c r="U1046" s="1378">
        <v>0</v>
      </c>
      <c r="V1046" s="1378">
        <v>0</v>
      </c>
      <c r="W1046" s="1378">
        <v>0</v>
      </c>
      <c r="X1046" s="1378">
        <v>0</v>
      </c>
      <c r="Y1046" s="1378">
        <v>0</v>
      </c>
      <c r="Z1046" s="1378">
        <v>0</v>
      </c>
      <c r="AA1046" s="1378">
        <v>0</v>
      </c>
      <c r="AB1046" s="1378">
        <v>0</v>
      </c>
      <c r="AC1046" s="1378">
        <v>0</v>
      </c>
      <c r="AD1046" s="1378">
        <v>0</v>
      </c>
      <c r="AE1046" s="1378">
        <v>0</v>
      </c>
      <c r="AF1046" s="1378">
        <v>0</v>
      </c>
      <c r="AG1046" s="1378">
        <v>0</v>
      </c>
      <c r="AH1046" s="1378">
        <v>0</v>
      </c>
      <c r="AI1046" s="1378">
        <v>0</v>
      </c>
    </row>
    <row r="1047" spans="1:35" ht="24">
      <c r="A1047" s="290"/>
      <c r="B1047" s="306">
        <v>2400</v>
      </c>
      <c r="C1047" s="1148" t="s">
        <v>928</v>
      </c>
      <c r="D1047" s="303"/>
      <c r="E1047" s="293">
        <v>1375</v>
      </c>
      <c r="F1047" s="293">
        <v>0</v>
      </c>
      <c r="G1047" s="293"/>
      <c r="H1047" s="293"/>
      <c r="I1047" s="293"/>
      <c r="J1047" s="293">
        <v>0</v>
      </c>
      <c r="K1047" s="1558">
        <v>984925.5</v>
      </c>
      <c r="L1047" s="293">
        <v>5</v>
      </c>
      <c r="M1047" s="293">
        <v>14226</v>
      </c>
      <c r="N1047" s="293">
        <v>88</v>
      </c>
      <c r="O1047" s="293">
        <v>56190</v>
      </c>
      <c r="P1047" s="293">
        <v>195</v>
      </c>
      <c r="Q1047" s="293">
        <v>157559.6</v>
      </c>
      <c r="R1047" s="293">
        <v>213</v>
      </c>
      <c r="S1047" s="293">
        <v>225170.2</v>
      </c>
      <c r="T1047" s="293">
        <v>180</v>
      </c>
      <c r="U1047" s="293">
        <v>61653</v>
      </c>
      <c r="V1047" s="293">
        <v>42</v>
      </c>
      <c r="W1047" s="293">
        <v>65589</v>
      </c>
      <c r="X1047" s="293">
        <v>135</v>
      </c>
      <c r="Y1047" s="293">
        <v>109546.20000000001</v>
      </c>
      <c r="Z1047" s="293">
        <v>188</v>
      </c>
      <c r="AA1047" s="293">
        <v>73155.3</v>
      </c>
      <c r="AB1047" s="293">
        <v>33</v>
      </c>
      <c r="AC1047" s="293">
        <v>7221.2</v>
      </c>
      <c r="AD1047" s="293">
        <v>205</v>
      </c>
      <c r="AE1047" s="293">
        <v>48032.800000000003</v>
      </c>
      <c r="AF1047" s="293">
        <v>154</v>
      </c>
      <c r="AG1047" s="293">
        <v>165621</v>
      </c>
      <c r="AH1047" s="293">
        <v>1</v>
      </c>
      <c r="AI1047" s="293">
        <v>961.2</v>
      </c>
    </row>
    <row r="1048" spans="1:35">
      <c r="A1048" s="290"/>
      <c r="B1048" s="306">
        <v>241</v>
      </c>
      <c r="C1048" s="306" t="s">
        <v>929</v>
      </c>
      <c r="D1048" s="306"/>
      <c r="E1048" s="306">
        <v>7</v>
      </c>
      <c r="F1048" s="306">
        <v>0</v>
      </c>
      <c r="G1048" s="306"/>
      <c r="H1048" s="306"/>
      <c r="I1048" s="306"/>
      <c r="J1048" s="306">
        <v>0</v>
      </c>
      <c r="K1048" s="1550">
        <v>37506</v>
      </c>
      <c r="L1048" s="306">
        <v>0</v>
      </c>
      <c r="M1048" s="306">
        <v>0</v>
      </c>
      <c r="N1048" s="306">
        <v>0</v>
      </c>
      <c r="O1048" s="306">
        <v>0</v>
      </c>
      <c r="P1048" s="306">
        <v>1</v>
      </c>
      <c r="Q1048" s="306">
        <v>5358</v>
      </c>
      <c r="R1048" s="306">
        <v>0</v>
      </c>
      <c r="S1048" s="306">
        <v>32148</v>
      </c>
      <c r="T1048" s="306">
        <v>0</v>
      </c>
      <c r="U1048" s="306">
        <v>0</v>
      </c>
      <c r="V1048" s="306">
        <v>0</v>
      </c>
      <c r="W1048" s="306">
        <v>0</v>
      </c>
      <c r="X1048" s="306">
        <v>0</v>
      </c>
      <c r="Y1048" s="306">
        <v>0</v>
      </c>
      <c r="Z1048" s="306">
        <v>0</v>
      </c>
      <c r="AA1048" s="306">
        <v>0</v>
      </c>
      <c r="AB1048" s="306">
        <v>0</v>
      </c>
      <c r="AC1048" s="306">
        <v>0</v>
      </c>
      <c r="AD1048" s="306">
        <v>0</v>
      </c>
      <c r="AE1048" s="306">
        <v>0</v>
      </c>
      <c r="AF1048" s="306">
        <v>0</v>
      </c>
      <c r="AG1048" s="306">
        <v>0</v>
      </c>
      <c r="AH1048" s="306">
        <v>0</v>
      </c>
      <c r="AI1048" s="306">
        <v>0</v>
      </c>
    </row>
    <row r="1049" spans="1:35" ht="24">
      <c r="A1049" s="290"/>
      <c r="B1049" s="306">
        <v>24101</v>
      </c>
      <c r="C1049" s="1148" t="s">
        <v>930</v>
      </c>
      <c r="D1049" s="303"/>
      <c r="E1049" s="303">
        <v>7</v>
      </c>
      <c r="F1049" s="303"/>
      <c r="G1049" s="303"/>
      <c r="H1049" s="303"/>
      <c r="I1049" s="303"/>
      <c r="J1049" s="303"/>
      <c r="K1049" s="1545">
        <v>37506</v>
      </c>
      <c r="L1049" s="303">
        <v>0</v>
      </c>
      <c r="M1049" s="303">
        <v>0</v>
      </c>
      <c r="N1049" s="303">
        <v>0</v>
      </c>
      <c r="O1049" s="303">
        <v>0</v>
      </c>
      <c r="P1049" s="303">
        <v>1</v>
      </c>
      <c r="Q1049" s="303">
        <v>5358</v>
      </c>
      <c r="R1049" s="303">
        <v>0</v>
      </c>
      <c r="S1049" s="303">
        <v>32148</v>
      </c>
      <c r="T1049" s="303">
        <v>0</v>
      </c>
      <c r="U1049" s="303">
        <v>0</v>
      </c>
      <c r="V1049" s="303">
        <v>0</v>
      </c>
      <c r="W1049" s="303">
        <v>0</v>
      </c>
      <c r="X1049" s="303">
        <v>0</v>
      </c>
      <c r="Y1049" s="303">
        <v>0</v>
      </c>
      <c r="Z1049" s="303">
        <v>0</v>
      </c>
      <c r="AA1049" s="303">
        <v>0</v>
      </c>
      <c r="AB1049" s="303">
        <v>0</v>
      </c>
      <c r="AC1049" s="303">
        <v>0</v>
      </c>
      <c r="AD1049" s="303">
        <v>0</v>
      </c>
      <c r="AE1049" s="303">
        <v>0</v>
      </c>
      <c r="AF1049" s="303">
        <v>0</v>
      </c>
      <c r="AG1049" s="303">
        <v>0</v>
      </c>
      <c r="AH1049" s="303">
        <v>0</v>
      </c>
      <c r="AI1049" s="303">
        <v>0</v>
      </c>
    </row>
    <row r="1050" spans="1:35" ht="66">
      <c r="A1050" s="290"/>
      <c r="B1050" s="305">
        <v>4961.09</v>
      </c>
      <c r="C1050" s="1391" t="s">
        <v>931</v>
      </c>
      <c r="D1050" s="303"/>
      <c r="E1050" s="304">
        <v>7</v>
      </c>
      <c r="F1050" s="292" t="s">
        <v>11</v>
      </c>
      <c r="G1050" s="294" t="s">
        <v>12</v>
      </c>
      <c r="H1050" s="295" t="s">
        <v>13</v>
      </c>
      <c r="I1050" s="294" t="s">
        <v>14</v>
      </c>
      <c r="J1050" s="294">
        <v>5358</v>
      </c>
      <c r="K1050" s="1540">
        <v>37506</v>
      </c>
      <c r="L1050" s="294">
        <v>0</v>
      </c>
      <c r="M1050" s="294">
        <v>0</v>
      </c>
      <c r="N1050" s="294">
        <v>0</v>
      </c>
      <c r="O1050" s="294">
        <v>0</v>
      </c>
      <c r="P1050" s="294">
        <v>1</v>
      </c>
      <c r="Q1050" s="294">
        <v>5358</v>
      </c>
      <c r="R1050" s="294">
        <v>6</v>
      </c>
      <c r="S1050" s="294">
        <v>32148</v>
      </c>
      <c r="T1050" s="294">
        <v>0</v>
      </c>
      <c r="U1050" s="294">
        <v>0</v>
      </c>
      <c r="V1050" s="294">
        <v>0</v>
      </c>
      <c r="W1050" s="294">
        <v>0</v>
      </c>
      <c r="X1050" s="294">
        <v>0</v>
      </c>
      <c r="Y1050" s="294">
        <v>0</v>
      </c>
      <c r="Z1050" s="294">
        <v>0</v>
      </c>
      <c r="AA1050" s="294">
        <v>0</v>
      </c>
      <c r="AB1050" s="294">
        <v>0</v>
      </c>
      <c r="AC1050" s="294">
        <v>0</v>
      </c>
      <c r="AD1050" s="294">
        <v>0</v>
      </c>
      <c r="AE1050" s="294">
        <v>0</v>
      </c>
      <c r="AF1050" s="294">
        <v>0</v>
      </c>
      <c r="AG1050" s="294">
        <v>0</v>
      </c>
      <c r="AH1050" s="294">
        <v>0</v>
      </c>
      <c r="AI1050" s="294">
        <v>0</v>
      </c>
    </row>
    <row r="1051" spans="1:35">
      <c r="A1051" s="290"/>
      <c r="B1051" s="306">
        <v>24102</v>
      </c>
      <c r="C1051" s="1148" t="s">
        <v>932</v>
      </c>
      <c r="D1051" s="303"/>
      <c r="E1051" s="303">
        <v>0</v>
      </c>
      <c r="F1051" s="303"/>
      <c r="G1051" s="303"/>
      <c r="H1051" s="303"/>
      <c r="I1051" s="303"/>
      <c r="J1051" s="303"/>
      <c r="K1051" s="1545">
        <v>0</v>
      </c>
      <c r="L1051" s="303">
        <v>0</v>
      </c>
      <c r="M1051" s="303">
        <v>0</v>
      </c>
      <c r="N1051" s="303">
        <v>0</v>
      </c>
      <c r="O1051" s="303">
        <v>0</v>
      </c>
      <c r="P1051" s="303">
        <v>0</v>
      </c>
      <c r="Q1051" s="303">
        <v>0</v>
      </c>
      <c r="R1051" s="303">
        <v>0</v>
      </c>
      <c r="S1051" s="303">
        <v>0</v>
      </c>
      <c r="T1051" s="303">
        <v>0</v>
      </c>
      <c r="U1051" s="303">
        <v>0</v>
      </c>
      <c r="V1051" s="303">
        <v>0</v>
      </c>
      <c r="W1051" s="303">
        <v>0</v>
      </c>
      <c r="X1051" s="303">
        <v>0</v>
      </c>
      <c r="Y1051" s="303">
        <v>0</v>
      </c>
      <c r="Z1051" s="303">
        <v>0</v>
      </c>
      <c r="AA1051" s="303">
        <v>0</v>
      </c>
      <c r="AB1051" s="303">
        <v>0</v>
      </c>
      <c r="AC1051" s="303">
        <v>0</v>
      </c>
      <c r="AD1051" s="303">
        <v>0</v>
      </c>
      <c r="AE1051" s="303">
        <v>0</v>
      </c>
      <c r="AF1051" s="303">
        <v>0</v>
      </c>
      <c r="AG1051" s="303">
        <v>0</v>
      </c>
      <c r="AH1051" s="303">
        <v>0</v>
      </c>
      <c r="AI1051" s="303">
        <v>0</v>
      </c>
    </row>
    <row r="1052" spans="1:35">
      <c r="A1052" s="290"/>
      <c r="B1052" s="306"/>
      <c r="C1052" s="1376"/>
      <c r="D1052" s="303"/>
      <c r="E1052" s="304">
        <v>0</v>
      </c>
      <c r="F1052" s="292"/>
      <c r="G1052" s="1147"/>
      <c r="H1052" s="1147"/>
      <c r="I1052" s="1147"/>
      <c r="J1052" s="1147"/>
      <c r="K1052" s="1538">
        <v>0</v>
      </c>
      <c r="L1052" s="1147">
        <v>0</v>
      </c>
      <c r="M1052" s="1147">
        <v>0</v>
      </c>
      <c r="N1052" s="1147">
        <v>0</v>
      </c>
      <c r="O1052" s="1147">
        <v>0</v>
      </c>
      <c r="P1052" s="1147">
        <v>0</v>
      </c>
      <c r="Q1052" s="1147">
        <v>0</v>
      </c>
      <c r="R1052" s="1147">
        <v>0</v>
      </c>
      <c r="S1052" s="1147">
        <v>0</v>
      </c>
      <c r="T1052" s="1147">
        <v>0</v>
      </c>
      <c r="U1052" s="1147">
        <v>0</v>
      </c>
      <c r="V1052" s="1147">
        <v>0</v>
      </c>
      <c r="W1052" s="1147">
        <v>0</v>
      </c>
      <c r="X1052" s="1147">
        <v>0</v>
      </c>
      <c r="Y1052" s="1147">
        <v>0</v>
      </c>
      <c r="Z1052" s="1147">
        <v>0</v>
      </c>
      <c r="AA1052" s="1147">
        <v>0</v>
      </c>
      <c r="AB1052" s="1147">
        <v>0</v>
      </c>
      <c r="AC1052" s="1147">
        <v>0</v>
      </c>
      <c r="AD1052" s="1147">
        <v>0</v>
      </c>
      <c r="AE1052" s="1147">
        <v>0</v>
      </c>
      <c r="AF1052" s="1147">
        <v>0</v>
      </c>
      <c r="AG1052" s="1147">
        <v>0</v>
      </c>
      <c r="AH1052" s="1147">
        <v>0</v>
      </c>
      <c r="AI1052" s="1147">
        <v>0</v>
      </c>
    </row>
    <row r="1053" spans="1:35" ht="24">
      <c r="A1053" s="290"/>
      <c r="B1053" s="306">
        <v>24103</v>
      </c>
      <c r="C1053" s="1148" t="s">
        <v>933</v>
      </c>
      <c r="D1053" s="303"/>
      <c r="E1053" s="303">
        <v>0</v>
      </c>
      <c r="F1053" s="303"/>
      <c r="G1053" s="303"/>
      <c r="H1053" s="303"/>
      <c r="I1053" s="303"/>
      <c r="J1053" s="303"/>
      <c r="K1053" s="1545">
        <v>0</v>
      </c>
      <c r="L1053" s="303">
        <v>0</v>
      </c>
      <c r="M1053" s="303">
        <v>0</v>
      </c>
      <c r="N1053" s="303">
        <v>0</v>
      </c>
      <c r="O1053" s="303">
        <v>0</v>
      </c>
      <c r="P1053" s="303">
        <v>0</v>
      </c>
      <c r="Q1053" s="303">
        <v>0</v>
      </c>
      <c r="R1053" s="303">
        <v>0</v>
      </c>
      <c r="S1053" s="303">
        <v>0</v>
      </c>
      <c r="T1053" s="303">
        <v>0</v>
      </c>
      <c r="U1053" s="303">
        <v>0</v>
      </c>
      <c r="V1053" s="303">
        <v>0</v>
      </c>
      <c r="W1053" s="303">
        <v>0</v>
      </c>
      <c r="X1053" s="303">
        <v>0</v>
      </c>
      <c r="Y1053" s="303">
        <v>0</v>
      </c>
      <c r="Z1053" s="303">
        <v>0</v>
      </c>
      <c r="AA1053" s="303">
        <v>0</v>
      </c>
      <c r="AB1053" s="303">
        <v>0</v>
      </c>
      <c r="AC1053" s="303">
        <v>0</v>
      </c>
      <c r="AD1053" s="303">
        <v>0</v>
      </c>
      <c r="AE1053" s="303">
        <v>0</v>
      </c>
      <c r="AF1053" s="303">
        <v>0</v>
      </c>
      <c r="AG1053" s="303">
        <v>0</v>
      </c>
      <c r="AH1053" s="303">
        <v>0</v>
      </c>
      <c r="AI1053" s="303">
        <v>0</v>
      </c>
    </row>
    <row r="1054" spans="1:35">
      <c r="A1054" s="290"/>
      <c r="B1054" s="306"/>
      <c r="C1054" s="1376"/>
      <c r="D1054" s="1408"/>
      <c r="E1054" s="304">
        <v>0</v>
      </c>
      <c r="F1054" s="1377"/>
      <c r="G1054" s="1378"/>
      <c r="H1054" s="1378"/>
      <c r="I1054" s="1378"/>
      <c r="J1054" s="1378"/>
      <c r="K1054" s="1556">
        <v>0</v>
      </c>
      <c r="L1054" s="1378">
        <v>0</v>
      </c>
      <c r="M1054" s="1378">
        <v>0</v>
      </c>
      <c r="N1054" s="1378">
        <v>0</v>
      </c>
      <c r="O1054" s="1378">
        <v>0</v>
      </c>
      <c r="P1054" s="1378">
        <v>0</v>
      </c>
      <c r="Q1054" s="1378">
        <v>0</v>
      </c>
      <c r="R1054" s="1378">
        <v>0</v>
      </c>
      <c r="S1054" s="1378">
        <v>0</v>
      </c>
      <c r="T1054" s="1378">
        <v>0</v>
      </c>
      <c r="U1054" s="1378">
        <v>0</v>
      </c>
      <c r="V1054" s="1378">
        <v>0</v>
      </c>
      <c r="W1054" s="1378">
        <v>0</v>
      </c>
      <c r="X1054" s="1378">
        <v>0</v>
      </c>
      <c r="Y1054" s="1378">
        <v>0</v>
      </c>
      <c r="Z1054" s="1378">
        <v>0</v>
      </c>
      <c r="AA1054" s="1378">
        <v>0</v>
      </c>
      <c r="AB1054" s="1378">
        <v>0</v>
      </c>
      <c r="AC1054" s="1378">
        <v>0</v>
      </c>
      <c r="AD1054" s="1378">
        <v>0</v>
      </c>
      <c r="AE1054" s="1378">
        <v>0</v>
      </c>
      <c r="AF1054" s="1378">
        <v>0</v>
      </c>
      <c r="AG1054" s="1378">
        <v>0</v>
      </c>
      <c r="AH1054" s="1378">
        <v>0</v>
      </c>
      <c r="AI1054" s="1378">
        <v>0</v>
      </c>
    </row>
    <row r="1055" spans="1:35" s="6" customFormat="1" outlineLevel="4">
      <c r="A1055" s="290"/>
      <c r="B1055" s="306">
        <v>242</v>
      </c>
      <c r="C1055" s="306" t="s">
        <v>936</v>
      </c>
      <c r="D1055" s="306"/>
      <c r="E1055" s="1154">
        <v>14</v>
      </c>
      <c r="F1055" s="1154"/>
      <c r="G1055" s="1154">
        <v>0</v>
      </c>
      <c r="H1055" s="1154">
        <v>0</v>
      </c>
      <c r="I1055" s="1154">
        <v>0</v>
      </c>
      <c r="J1055" s="1154"/>
      <c r="K1055" s="1550">
        <v>5653</v>
      </c>
      <c r="L1055" s="1154">
        <v>0</v>
      </c>
      <c r="M1055" s="1154">
        <v>0</v>
      </c>
      <c r="N1055" s="1154">
        <v>0</v>
      </c>
      <c r="O1055" s="1154">
        <v>0</v>
      </c>
      <c r="P1055" s="1154">
        <v>4</v>
      </c>
      <c r="Q1055" s="1154">
        <v>1483</v>
      </c>
      <c r="R1055" s="1154">
        <v>10</v>
      </c>
      <c r="S1055" s="1154">
        <v>4170</v>
      </c>
      <c r="T1055" s="1154">
        <v>0</v>
      </c>
      <c r="U1055" s="1154">
        <v>0</v>
      </c>
      <c r="V1055" s="1154">
        <v>0</v>
      </c>
      <c r="W1055" s="1154">
        <v>0</v>
      </c>
      <c r="X1055" s="1154">
        <v>0</v>
      </c>
      <c r="Y1055" s="1154">
        <v>0</v>
      </c>
      <c r="Z1055" s="1154">
        <v>0</v>
      </c>
      <c r="AA1055" s="1154">
        <v>0</v>
      </c>
      <c r="AB1055" s="1154">
        <v>0</v>
      </c>
      <c r="AC1055" s="1154">
        <v>0</v>
      </c>
      <c r="AD1055" s="1154">
        <v>0</v>
      </c>
      <c r="AE1055" s="1154">
        <v>0</v>
      </c>
      <c r="AF1055" s="1154">
        <v>0</v>
      </c>
      <c r="AG1055" s="1154">
        <v>0</v>
      </c>
      <c r="AH1055" s="1154">
        <v>0</v>
      </c>
      <c r="AI1055" s="1154">
        <v>0</v>
      </c>
    </row>
    <row r="1056" spans="1:35" s="6" customFormat="1" outlineLevel="4">
      <c r="A1056" s="290"/>
      <c r="B1056" s="306">
        <v>24201</v>
      </c>
      <c r="C1056" s="1148" t="s">
        <v>936</v>
      </c>
      <c r="D1056" s="303"/>
      <c r="E1056" s="291">
        <v>14</v>
      </c>
      <c r="F1056" s="303"/>
      <c r="G1056" s="303">
        <v>0</v>
      </c>
      <c r="H1056" s="303">
        <v>0</v>
      </c>
      <c r="I1056" s="303">
        <v>0</v>
      </c>
      <c r="J1056" s="303"/>
      <c r="K1056" s="1545">
        <v>5653</v>
      </c>
      <c r="L1056" s="303">
        <v>0</v>
      </c>
      <c r="M1056" s="303">
        <v>0</v>
      </c>
      <c r="N1056" s="303">
        <v>0</v>
      </c>
      <c r="O1056" s="303">
        <v>0</v>
      </c>
      <c r="P1056" s="303">
        <v>4</v>
      </c>
      <c r="Q1056" s="303">
        <v>1483</v>
      </c>
      <c r="R1056" s="303">
        <v>10</v>
      </c>
      <c r="S1056" s="303">
        <v>4170</v>
      </c>
      <c r="T1056" s="303">
        <v>0</v>
      </c>
      <c r="U1056" s="303">
        <v>0</v>
      </c>
      <c r="V1056" s="303">
        <v>0</v>
      </c>
      <c r="W1056" s="303">
        <v>0</v>
      </c>
      <c r="X1056" s="303">
        <v>0</v>
      </c>
      <c r="Y1056" s="303">
        <v>0</v>
      </c>
      <c r="Z1056" s="303">
        <v>0</v>
      </c>
      <c r="AA1056" s="303">
        <v>0</v>
      </c>
      <c r="AB1056" s="303">
        <v>0</v>
      </c>
      <c r="AC1056" s="303">
        <v>0</v>
      </c>
      <c r="AD1056" s="303">
        <v>0</v>
      </c>
      <c r="AE1056" s="303">
        <v>0</v>
      </c>
      <c r="AF1056" s="303">
        <v>0</v>
      </c>
      <c r="AG1056" s="303">
        <v>0</v>
      </c>
      <c r="AH1056" s="303">
        <v>0</v>
      </c>
      <c r="AI1056" s="303">
        <v>0</v>
      </c>
    </row>
    <row r="1057" spans="1:39" ht="66">
      <c r="A1057" s="290"/>
      <c r="B1057" s="305">
        <v>406.53</v>
      </c>
      <c r="C1057" s="1391" t="s">
        <v>937</v>
      </c>
      <c r="D1057" s="303"/>
      <c r="E1057" s="293">
        <v>1</v>
      </c>
      <c r="F1057" s="292" t="s">
        <v>11</v>
      </c>
      <c r="G1057" s="294" t="s">
        <v>12</v>
      </c>
      <c r="H1057" s="295" t="s">
        <v>13</v>
      </c>
      <c r="I1057" s="294" t="s">
        <v>14</v>
      </c>
      <c r="J1057" s="294">
        <v>440</v>
      </c>
      <c r="K1057" s="1540">
        <v>440</v>
      </c>
      <c r="L1057" s="294">
        <v>0</v>
      </c>
      <c r="M1057" s="294">
        <v>0</v>
      </c>
      <c r="N1057" s="294">
        <v>0</v>
      </c>
      <c r="O1057" s="294">
        <v>0</v>
      </c>
      <c r="P1057" s="294">
        <v>1</v>
      </c>
      <c r="Q1057" s="294">
        <v>440</v>
      </c>
      <c r="R1057" s="294">
        <v>0</v>
      </c>
      <c r="S1057" s="294">
        <v>0</v>
      </c>
      <c r="T1057" s="294">
        <v>0</v>
      </c>
      <c r="U1057" s="294">
        <v>0</v>
      </c>
      <c r="V1057" s="294">
        <v>0</v>
      </c>
      <c r="W1057" s="294">
        <v>0</v>
      </c>
      <c r="X1057" s="294">
        <v>0</v>
      </c>
      <c r="Y1057" s="294">
        <v>0</v>
      </c>
      <c r="Z1057" s="294">
        <v>0</v>
      </c>
      <c r="AA1057" s="294">
        <v>0</v>
      </c>
      <c r="AB1057" s="294">
        <v>0</v>
      </c>
      <c r="AC1057" s="294">
        <v>0</v>
      </c>
      <c r="AD1057" s="294">
        <v>0</v>
      </c>
      <c r="AE1057" s="294">
        <v>0</v>
      </c>
      <c r="AF1057" s="294">
        <v>0</v>
      </c>
      <c r="AG1057" s="294">
        <v>0</v>
      </c>
      <c r="AH1057" s="294">
        <v>0</v>
      </c>
      <c r="AI1057" s="294">
        <v>0</v>
      </c>
    </row>
    <row r="1058" spans="1:39" ht="66">
      <c r="A1058" s="290"/>
      <c r="B1058" s="305">
        <v>385.86</v>
      </c>
      <c r="C1058" s="1391" t="s">
        <v>938</v>
      </c>
      <c r="D1058" s="303"/>
      <c r="E1058" s="293">
        <v>12</v>
      </c>
      <c r="F1058" s="292" t="s">
        <v>11</v>
      </c>
      <c r="G1058" s="294" t="s">
        <v>12</v>
      </c>
      <c r="H1058" s="295" t="s">
        <v>13</v>
      </c>
      <c r="I1058" s="294" t="s">
        <v>14</v>
      </c>
      <c r="J1058" s="294">
        <v>417</v>
      </c>
      <c r="K1058" s="1540">
        <v>5004</v>
      </c>
      <c r="L1058" s="294">
        <v>0</v>
      </c>
      <c r="M1058" s="294">
        <v>0</v>
      </c>
      <c r="N1058" s="294">
        <v>0</v>
      </c>
      <c r="O1058" s="294">
        <v>0</v>
      </c>
      <c r="P1058" s="294">
        <v>2</v>
      </c>
      <c r="Q1058" s="294">
        <v>834</v>
      </c>
      <c r="R1058" s="294">
        <v>10</v>
      </c>
      <c r="S1058" s="294">
        <v>4170</v>
      </c>
      <c r="T1058" s="294">
        <v>0</v>
      </c>
      <c r="U1058" s="294">
        <v>0</v>
      </c>
      <c r="V1058" s="294">
        <v>0</v>
      </c>
      <c r="W1058" s="294">
        <v>0</v>
      </c>
      <c r="X1058" s="294">
        <v>0</v>
      </c>
      <c r="Y1058" s="294">
        <v>0</v>
      </c>
      <c r="Z1058" s="294">
        <v>0</v>
      </c>
      <c r="AA1058" s="294">
        <v>0</v>
      </c>
      <c r="AB1058" s="294">
        <v>0</v>
      </c>
      <c r="AC1058" s="294">
        <v>0</v>
      </c>
      <c r="AD1058" s="294">
        <v>0</v>
      </c>
      <c r="AE1058" s="294">
        <v>0</v>
      </c>
      <c r="AF1058" s="294">
        <v>0</v>
      </c>
      <c r="AG1058" s="294">
        <v>0</v>
      </c>
      <c r="AH1058" s="294">
        <v>0</v>
      </c>
      <c r="AI1058" s="294">
        <v>0</v>
      </c>
    </row>
    <row r="1059" spans="1:39" ht="66">
      <c r="A1059" s="290"/>
      <c r="B1059" s="305">
        <v>192.93</v>
      </c>
      <c r="C1059" s="1391" t="s">
        <v>939</v>
      </c>
      <c r="D1059" s="303"/>
      <c r="E1059" s="293">
        <v>1</v>
      </c>
      <c r="F1059" s="292" t="s">
        <v>11</v>
      </c>
      <c r="G1059" s="294" t="s">
        <v>12</v>
      </c>
      <c r="H1059" s="295" t="s">
        <v>13</v>
      </c>
      <c r="I1059" s="294" t="s">
        <v>14</v>
      </c>
      <c r="J1059" s="294">
        <v>209</v>
      </c>
      <c r="K1059" s="1540">
        <v>209</v>
      </c>
      <c r="L1059" s="294">
        <v>0</v>
      </c>
      <c r="M1059" s="294">
        <v>0</v>
      </c>
      <c r="N1059" s="294">
        <v>0</v>
      </c>
      <c r="O1059" s="294">
        <v>0</v>
      </c>
      <c r="P1059" s="294">
        <v>1</v>
      </c>
      <c r="Q1059" s="294">
        <v>209</v>
      </c>
      <c r="R1059" s="294">
        <v>0</v>
      </c>
      <c r="S1059" s="294">
        <v>0</v>
      </c>
      <c r="T1059" s="294">
        <v>0</v>
      </c>
      <c r="U1059" s="294">
        <v>0</v>
      </c>
      <c r="V1059" s="294">
        <v>0</v>
      </c>
      <c r="W1059" s="294">
        <v>0</v>
      </c>
      <c r="X1059" s="294">
        <v>0</v>
      </c>
      <c r="Y1059" s="294">
        <v>0</v>
      </c>
      <c r="Z1059" s="294">
        <v>0</v>
      </c>
      <c r="AA1059" s="294">
        <v>0</v>
      </c>
      <c r="AB1059" s="294">
        <v>0</v>
      </c>
      <c r="AC1059" s="294">
        <v>0</v>
      </c>
      <c r="AD1059" s="294">
        <v>0</v>
      </c>
      <c r="AE1059" s="294">
        <v>0</v>
      </c>
      <c r="AF1059" s="294">
        <v>0</v>
      </c>
      <c r="AG1059" s="294">
        <v>0</v>
      </c>
      <c r="AH1059" s="294">
        <v>0</v>
      </c>
      <c r="AI1059" s="294">
        <v>0</v>
      </c>
    </row>
    <row r="1060" spans="1:39">
      <c r="A1060" s="290"/>
      <c r="B1060" s="306">
        <v>243</v>
      </c>
      <c r="C1060" s="306" t="s">
        <v>940</v>
      </c>
      <c r="D1060" s="306"/>
      <c r="E1060" s="306">
        <v>0</v>
      </c>
      <c r="F1060" s="306"/>
      <c r="G1060" s="306">
        <v>0</v>
      </c>
      <c r="H1060" s="306">
        <v>0</v>
      </c>
      <c r="I1060" s="306">
        <v>0</v>
      </c>
      <c r="J1060" s="306"/>
      <c r="K1060" s="1550">
        <v>21761.200000000001</v>
      </c>
      <c r="L1060" s="306">
        <v>0</v>
      </c>
      <c r="M1060" s="306">
        <v>0</v>
      </c>
      <c r="N1060" s="306">
        <v>0</v>
      </c>
      <c r="O1060" s="306">
        <v>0</v>
      </c>
      <c r="P1060" s="306">
        <v>0</v>
      </c>
      <c r="Q1060" s="306">
        <v>0</v>
      </c>
      <c r="R1060" s="306">
        <v>0</v>
      </c>
      <c r="S1060" s="306">
        <v>0</v>
      </c>
      <c r="T1060" s="306">
        <v>0</v>
      </c>
      <c r="U1060" s="306">
        <v>0</v>
      </c>
      <c r="V1060" s="306">
        <v>0</v>
      </c>
      <c r="W1060" s="306">
        <v>0</v>
      </c>
      <c r="X1060" s="306">
        <v>0</v>
      </c>
      <c r="Y1060" s="306">
        <v>0</v>
      </c>
      <c r="Z1060" s="306">
        <v>0</v>
      </c>
      <c r="AA1060" s="306">
        <v>0</v>
      </c>
      <c r="AB1060" s="306">
        <v>0</v>
      </c>
      <c r="AC1060" s="306">
        <v>0</v>
      </c>
      <c r="AD1060" s="306">
        <v>160</v>
      </c>
      <c r="AE1060" s="306">
        <v>20800</v>
      </c>
      <c r="AF1060" s="306">
        <v>0</v>
      </c>
      <c r="AG1060" s="306">
        <v>0</v>
      </c>
      <c r="AH1060" s="306">
        <v>1</v>
      </c>
      <c r="AI1060" s="306">
        <v>961.2</v>
      </c>
    </row>
    <row r="1061" spans="1:39">
      <c r="A1061" s="290"/>
      <c r="B1061" s="306">
        <v>24301</v>
      </c>
      <c r="C1061" s="1148" t="s">
        <v>940</v>
      </c>
      <c r="D1061" s="303"/>
      <c r="E1061" s="303">
        <v>0</v>
      </c>
      <c r="F1061" s="303"/>
      <c r="G1061" s="303">
        <v>0</v>
      </c>
      <c r="H1061" s="303">
        <v>0</v>
      </c>
      <c r="I1061" s="303">
        <v>0</v>
      </c>
      <c r="J1061" s="303"/>
      <c r="K1061" s="1545">
        <v>21761.200000000001</v>
      </c>
      <c r="L1061" s="303">
        <v>0</v>
      </c>
      <c r="M1061" s="303">
        <v>0</v>
      </c>
      <c r="N1061" s="303">
        <v>0</v>
      </c>
      <c r="O1061" s="303">
        <v>0</v>
      </c>
      <c r="P1061" s="303">
        <v>0</v>
      </c>
      <c r="Q1061" s="303">
        <v>0</v>
      </c>
      <c r="R1061" s="303">
        <v>0</v>
      </c>
      <c r="S1061" s="303">
        <v>0</v>
      </c>
      <c r="T1061" s="303">
        <v>0</v>
      </c>
      <c r="U1061" s="303">
        <v>0</v>
      </c>
      <c r="V1061" s="303">
        <v>0</v>
      </c>
      <c r="W1061" s="303">
        <v>0</v>
      </c>
      <c r="X1061" s="303">
        <v>0</v>
      </c>
      <c r="Y1061" s="303">
        <v>0</v>
      </c>
      <c r="Z1061" s="303">
        <v>0</v>
      </c>
      <c r="AA1061" s="303">
        <v>0</v>
      </c>
      <c r="AB1061" s="303">
        <v>0</v>
      </c>
      <c r="AC1061" s="303">
        <v>0</v>
      </c>
      <c r="AD1061" s="303">
        <v>160</v>
      </c>
      <c r="AE1061" s="303">
        <v>20800</v>
      </c>
      <c r="AF1061" s="303">
        <v>0</v>
      </c>
      <c r="AG1061" s="303">
        <v>0</v>
      </c>
      <c r="AH1061" s="303">
        <v>1</v>
      </c>
      <c r="AI1061" s="303">
        <v>961.2</v>
      </c>
    </row>
    <row r="1062" spans="1:39" ht="66">
      <c r="A1062" s="290"/>
      <c r="B1062" s="305">
        <v>4086.01</v>
      </c>
      <c r="C1062" s="1391" t="s">
        <v>941</v>
      </c>
      <c r="D1062" s="303"/>
      <c r="E1062" s="304">
        <v>0</v>
      </c>
      <c r="F1062" s="292" t="s">
        <v>26</v>
      </c>
      <c r="G1062" s="294" t="s">
        <v>12</v>
      </c>
      <c r="H1062" s="295" t="s">
        <v>13</v>
      </c>
      <c r="I1062" s="294" t="s">
        <v>14</v>
      </c>
      <c r="J1062" s="294">
        <v>4413</v>
      </c>
      <c r="K1062" s="1540">
        <v>0</v>
      </c>
      <c r="L1062" s="294">
        <v>0</v>
      </c>
      <c r="M1062" s="294">
        <v>0</v>
      </c>
      <c r="N1062" s="294">
        <v>0</v>
      </c>
      <c r="O1062" s="294">
        <v>0</v>
      </c>
      <c r="P1062" s="294">
        <v>0</v>
      </c>
      <c r="Q1062" s="294">
        <v>0</v>
      </c>
      <c r="R1062" s="294">
        <v>0</v>
      </c>
      <c r="S1062" s="294">
        <v>0</v>
      </c>
      <c r="T1062" s="294">
        <v>0</v>
      </c>
      <c r="U1062" s="294">
        <v>0</v>
      </c>
      <c r="V1062" s="294">
        <v>0</v>
      </c>
      <c r="W1062" s="294">
        <v>0</v>
      </c>
      <c r="X1062" s="294">
        <v>0</v>
      </c>
      <c r="Y1062" s="294">
        <v>0</v>
      </c>
      <c r="Z1062" s="294">
        <v>0</v>
      </c>
      <c r="AA1062" s="294">
        <v>0</v>
      </c>
      <c r="AB1062" s="294">
        <v>0</v>
      </c>
      <c r="AC1062" s="294">
        <v>0</v>
      </c>
      <c r="AD1062" s="294">
        <v>0</v>
      </c>
      <c r="AE1062" s="294">
        <v>0</v>
      </c>
      <c r="AF1062" s="294">
        <v>0</v>
      </c>
      <c r="AG1062" s="294">
        <v>0</v>
      </c>
      <c r="AH1062" s="294">
        <v>0</v>
      </c>
      <c r="AI1062" s="294">
        <v>0</v>
      </c>
    </row>
    <row r="1063" spans="1:39" ht="66">
      <c r="A1063" s="290"/>
      <c r="B1063" s="55"/>
      <c r="C1063" s="1297" t="s">
        <v>2331</v>
      </c>
      <c r="D1063" s="14"/>
      <c r="E1063" s="1313">
        <v>1</v>
      </c>
      <c r="F1063" s="14" t="s">
        <v>11</v>
      </c>
      <c r="G1063" s="16" t="s">
        <v>12</v>
      </c>
      <c r="H1063" s="17" t="s">
        <v>13</v>
      </c>
      <c r="I1063" s="16" t="s">
        <v>14</v>
      </c>
      <c r="J1063" s="16">
        <v>961.2</v>
      </c>
      <c r="K1063" s="997">
        <v>961.2</v>
      </c>
      <c r="L1063" s="16">
        <v>0</v>
      </c>
      <c r="M1063" s="16">
        <v>0</v>
      </c>
      <c r="N1063" s="16">
        <v>0</v>
      </c>
      <c r="O1063" s="16">
        <v>0</v>
      </c>
      <c r="P1063" s="16">
        <v>0</v>
      </c>
      <c r="Q1063" s="16">
        <v>0</v>
      </c>
      <c r="R1063" s="16">
        <v>0</v>
      </c>
      <c r="S1063" s="16">
        <v>0</v>
      </c>
      <c r="T1063" s="16">
        <v>0</v>
      </c>
      <c r="U1063" s="16">
        <v>0</v>
      </c>
      <c r="V1063" s="16">
        <v>0</v>
      </c>
      <c r="W1063" s="16">
        <v>0</v>
      </c>
      <c r="X1063" s="16">
        <v>0</v>
      </c>
      <c r="Y1063" s="16">
        <v>0</v>
      </c>
      <c r="Z1063" s="16">
        <v>0</v>
      </c>
      <c r="AA1063" s="16">
        <v>0</v>
      </c>
      <c r="AB1063" s="16">
        <v>0</v>
      </c>
      <c r="AC1063" s="16">
        <v>0</v>
      </c>
      <c r="AD1063" s="16">
        <v>0</v>
      </c>
      <c r="AE1063" s="16">
        <v>0</v>
      </c>
      <c r="AF1063" s="16">
        <v>0</v>
      </c>
      <c r="AG1063" s="16">
        <v>0</v>
      </c>
      <c r="AH1063" s="16">
        <v>1</v>
      </c>
      <c r="AI1063" s="16">
        <v>961.2</v>
      </c>
    </row>
    <row r="1064" spans="1:39" ht="66">
      <c r="A1064" s="290"/>
      <c r="B1064" s="55"/>
      <c r="C1064" s="1297" t="s">
        <v>4680</v>
      </c>
      <c r="D1064" s="14"/>
      <c r="E1064" s="1313">
        <v>160</v>
      </c>
      <c r="F1064" s="14" t="s">
        <v>4674</v>
      </c>
      <c r="G1064" s="16" t="s">
        <v>12</v>
      </c>
      <c r="H1064" s="17" t="s">
        <v>13</v>
      </c>
      <c r="I1064" s="16" t="s">
        <v>14</v>
      </c>
      <c r="J1064" s="16">
        <v>130</v>
      </c>
      <c r="K1064" s="997">
        <v>20800</v>
      </c>
      <c r="L1064" s="16">
        <v>0</v>
      </c>
      <c r="M1064" s="16">
        <v>0</v>
      </c>
      <c r="N1064" s="16">
        <v>0</v>
      </c>
      <c r="O1064" s="16">
        <v>0</v>
      </c>
      <c r="P1064" s="16">
        <v>0</v>
      </c>
      <c r="Q1064" s="16">
        <v>0</v>
      </c>
      <c r="R1064" s="16">
        <v>0</v>
      </c>
      <c r="S1064" s="16">
        <v>0</v>
      </c>
      <c r="T1064" s="16">
        <v>0</v>
      </c>
      <c r="U1064" s="16">
        <v>0</v>
      </c>
      <c r="V1064" s="16">
        <v>0</v>
      </c>
      <c r="W1064" s="16">
        <v>0</v>
      </c>
      <c r="X1064" s="16">
        <v>0</v>
      </c>
      <c r="Y1064" s="16">
        <v>0</v>
      </c>
      <c r="Z1064" s="16">
        <v>0</v>
      </c>
      <c r="AA1064" s="16">
        <v>0</v>
      </c>
      <c r="AB1064" s="16">
        <v>0</v>
      </c>
      <c r="AC1064" s="16">
        <v>0</v>
      </c>
      <c r="AD1064" s="16">
        <v>160</v>
      </c>
      <c r="AE1064" s="16">
        <v>20800</v>
      </c>
      <c r="AF1064" s="16">
        <v>0</v>
      </c>
      <c r="AG1064" s="16">
        <v>0</v>
      </c>
      <c r="AH1064" s="16">
        <v>0</v>
      </c>
      <c r="AI1064" s="16">
        <v>0</v>
      </c>
    </row>
    <row r="1065" spans="1:39">
      <c r="A1065" s="290"/>
      <c r="B1065" s="306">
        <v>244</v>
      </c>
      <c r="C1065" s="306" t="s">
        <v>942</v>
      </c>
      <c r="D1065" s="306"/>
      <c r="E1065" s="1154">
        <v>6</v>
      </c>
      <c r="F1065" s="1154"/>
      <c r="G1065" s="1154">
        <v>0</v>
      </c>
      <c r="H1065" s="1154">
        <v>0</v>
      </c>
      <c r="I1065" s="1154">
        <v>0</v>
      </c>
      <c r="J1065" s="1154"/>
      <c r="K1065" s="1550">
        <v>12282</v>
      </c>
      <c r="L1065" s="1154">
        <v>0</v>
      </c>
      <c r="M1065" s="1154">
        <v>0</v>
      </c>
      <c r="N1065" s="1154">
        <v>0</v>
      </c>
      <c r="O1065" s="1154">
        <v>0</v>
      </c>
      <c r="P1065" s="1154">
        <v>6</v>
      </c>
      <c r="Q1065" s="1154">
        <v>12282</v>
      </c>
      <c r="R1065" s="1154">
        <v>0</v>
      </c>
      <c r="S1065" s="1154">
        <v>0</v>
      </c>
      <c r="T1065" s="1154">
        <v>0</v>
      </c>
      <c r="U1065" s="1154">
        <v>0</v>
      </c>
      <c r="V1065" s="1154">
        <v>0</v>
      </c>
      <c r="W1065" s="1154">
        <v>0</v>
      </c>
      <c r="X1065" s="1154">
        <v>0</v>
      </c>
      <c r="Y1065" s="1154">
        <v>0</v>
      </c>
      <c r="Z1065" s="1154">
        <v>0</v>
      </c>
      <c r="AA1065" s="1154">
        <v>0</v>
      </c>
      <c r="AB1065" s="1154">
        <v>0</v>
      </c>
      <c r="AC1065" s="1154">
        <v>0</v>
      </c>
      <c r="AD1065" s="1154">
        <v>0</v>
      </c>
      <c r="AE1065" s="1154">
        <v>0</v>
      </c>
      <c r="AF1065" s="1154">
        <v>0</v>
      </c>
      <c r="AG1065" s="1154">
        <v>0</v>
      </c>
      <c r="AH1065" s="1154">
        <v>0</v>
      </c>
      <c r="AI1065" s="1154">
        <v>0</v>
      </c>
    </row>
    <row r="1066" spans="1:39">
      <c r="A1066" s="290"/>
      <c r="B1066" s="306">
        <v>24401</v>
      </c>
      <c r="C1066" s="1148" t="s">
        <v>942</v>
      </c>
      <c r="D1066" s="303"/>
      <c r="E1066" s="291">
        <v>4</v>
      </c>
      <c r="F1066" s="291"/>
      <c r="G1066" s="291">
        <v>0</v>
      </c>
      <c r="H1066" s="291">
        <v>0</v>
      </c>
      <c r="I1066" s="291">
        <v>0</v>
      </c>
      <c r="J1066" s="291"/>
      <c r="K1066" s="1545">
        <v>4764</v>
      </c>
      <c r="L1066" s="291">
        <v>0</v>
      </c>
      <c r="M1066" s="291">
        <v>0</v>
      </c>
      <c r="N1066" s="291">
        <v>0</v>
      </c>
      <c r="O1066" s="291">
        <v>0</v>
      </c>
      <c r="P1066" s="291">
        <v>4</v>
      </c>
      <c r="Q1066" s="291">
        <v>4764</v>
      </c>
      <c r="R1066" s="291">
        <v>0</v>
      </c>
      <c r="S1066" s="291">
        <v>0</v>
      </c>
      <c r="T1066" s="291">
        <v>0</v>
      </c>
      <c r="U1066" s="291">
        <v>0</v>
      </c>
      <c r="V1066" s="291">
        <v>0</v>
      </c>
      <c r="W1066" s="291">
        <v>0</v>
      </c>
      <c r="X1066" s="291">
        <v>0</v>
      </c>
      <c r="Y1066" s="291">
        <v>0</v>
      </c>
      <c r="Z1066" s="291">
        <v>0</v>
      </c>
      <c r="AA1066" s="291">
        <v>0</v>
      </c>
      <c r="AB1066" s="291">
        <v>0</v>
      </c>
      <c r="AC1066" s="291">
        <v>0</v>
      </c>
      <c r="AD1066" s="291">
        <v>0</v>
      </c>
      <c r="AE1066" s="291">
        <v>0</v>
      </c>
      <c r="AF1066" s="291">
        <v>0</v>
      </c>
      <c r="AG1066" s="291">
        <v>0</v>
      </c>
      <c r="AH1066" s="291">
        <v>0</v>
      </c>
      <c r="AI1066" s="291">
        <v>0</v>
      </c>
    </row>
    <row r="1067" spans="1:39" ht="66">
      <c r="A1067" s="290"/>
      <c r="B1067" s="305">
        <v>1102.46</v>
      </c>
      <c r="C1067" s="1391" t="s">
        <v>943</v>
      </c>
      <c r="D1067" s="303"/>
      <c r="E1067" s="293">
        <v>4</v>
      </c>
      <c r="F1067" s="292" t="s">
        <v>11</v>
      </c>
      <c r="G1067" s="294" t="s">
        <v>12</v>
      </c>
      <c r="H1067" s="295" t="s">
        <v>13</v>
      </c>
      <c r="I1067" s="294" t="s">
        <v>14</v>
      </c>
      <c r="J1067" s="294">
        <v>1191</v>
      </c>
      <c r="K1067" s="1540">
        <v>4764</v>
      </c>
      <c r="L1067" s="294">
        <v>0</v>
      </c>
      <c r="M1067" s="294">
        <v>0</v>
      </c>
      <c r="N1067" s="294">
        <v>0</v>
      </c>
      <c r="O1067" s="294">
        <v>0</v>
      </c>
      <c r="P1067" s="294">
        <v>4</v>
      </c>
      <c r="Q1067" s="294">
        <v>4764</v>
      </c>
      <c r="R1067" s="294">
        <v>0</v>
      </c>
      <c r="S1067" s="294">
        <v>0</v>
      </c>
      <c r="T1067" s="294">
        <v>0</v>
      </c>
      <c r="U1067" s="294">
        <v>0</v>
      </c>
      <c r="V1067" s="294">
        <v>0</v>
      </c>
      <c r="W1067" s="294">
        <v>0</v>
      </c>
      <c r="X1067" s="294">
        <v>0</v>
      </c>
      <c r="Y1067" s="294">
        <v>0</v>
      </c>
      <c r="Z1067" s="294">
        <v>0</v>
      </c>
      <c r="AA1067" s="294">
        <v>0</v>
      </c>
      <c r="AB1067" s="294">
        <v>0</v>
      </c>
      <c r="AC1067" s="294">
        <v>0</v>
      </c>
      <c r="AD1067" s="294">
        <v>0</v>
      </c>
      <c r="AE1067" s="294">
        <v>0</v>
      </c>
      <c r="AF1067" s="294">
        <v>0</v>
      </c>
      <c r="AG1067" s="294">
        <v>0</v>
      </c>
      <c r="AH1067" s="294">
        <v>0</v>
      </c>
      <c r="AI1067" s="294">
        <v>0</v>
      </c>
    </row>
    <row r="1068" spans="1:39" ht="66">
      <c r="A1068" s="290"/>
      <c r="B1068" s="305">
        <v>823.16361111111121</v>
      </c>
      <c r="C1068" s="1391" t="s">
        <v>944</v>
      </c>
      <c r="D1068" s="303"/>
      <c r="E1068" s="293">
        <v>0</v>
      </c>
      <c r="F1068" s="292" t="s">
        <v>11</v>
      </c>
      <c r="G1068" s="294" t="s">
        <v>12</v>
      </c>
      <c r="H1068" s="295" t="s">
        <v>13</v>
      </c>
      <c r="I1068" s="294" t="s">
        <v>14</v>
      </c>
      <c r="J1068" s="294">
        <v>890</v>
      </c>
      <c r="K1068" s="1540">
        <v>0</v>
      </c>
      <c r="L1068" s="294">
        <v>0</v>
      </c>
      <c r="M1068" s="294">
        <v>0</v>
      </c>
      <c r="N1068" s="294">
        <v>0</v>
      </c>
      <c r="O1068" s="294">
        <v>0</v>
      </c>
      <c r="P1068" s="294">
        <v>0</v>
      </c>
      <c r="Q1068" s="294">
        <v>0</v>
      </c>
      <c r="R1068" s="294">
        <v>0</v>
      </c>
      <c r="S1068" s="294">
        <v>0</v>
      </c>
      <c r="T1068" s="294">
        <v>0</v>
      </c>
      <c r="U1068" s="294">
        <v>0</v>
      </c>
      <c r="V1068" s="294">
        <v>0</v>
      </c>
      <c r="W1068" s="294">
        <v>0</v>
      </c>
      <c r="X1068" s="294">
        <v>0</v>
      </c>
      <c r="Y1068" s="294">
        <v>0</v>
      </c>
      <c r="Z1068" s="294">
        <v>0</v>
      </c>
      <c r="AA1068" s="294">
        <v>0</v>
      </c>
      <c r="AB1068" s="294">
        <v>0</v>
      </c>
      <c r="AC1068" s="294">
        <v>0</v>
      </c>
      <c r="AD1068" s="294">
        <v>0</v>
      </c>
      <c r="AE1068" s="294">
        <v>0</v>
      </c>
      <c r="AF1068" s="294">
        <v>0</v>
      </c>
      <c r="AG1068" s="294">
        <v>0</v>
      </c>
      <c r="AH1068" s="294">
        <v>0</v>
      </c>
      <c r="AI1068" s="294">
        <v>0</v>
      </c>
    </row>
    <row r="1069" spans="1:39">
      <c r="A1069" s="290"/>
      <c r="B1069" s="306">
        <v>24402</v>
      </c>
      <c r="C1069" s="1148" t="s">
        <v>945</v>
      </c>
      <c r="D1069" s="303"/>
      <c r="E1069" s="303">
        <v>2</v>
      </c>
      <c r="F1069" s="303"/>
      <c r="G1069" s="303">
        <v>0</v>
      </c>
      <c r="H1069" s="303">
        <v>0</v>
      </c>
      <c r="I1069" s="303">
        <v>0</v>
      </c>
      <c r="J1069" s="303"/>
      <c r="K1069" s="1545">
        <v>7518</v>
      </c>
      <c r="L1069" s="303">
        <v>0</v>
      </c>
      <c r="M1069" s="303">
        <v>0</v>
      </c>
      <c r="N1069" s="303">
        <v>0</v>
      </c>
      <c r="O1069" s="303">
        <v>0</v>
      </c>
      <c r="P1069" s="303">
        <v>2</v>
      </c>
      <c r="Q1069" s="303">
        <v>7518</v>
      </c>
      <c r="R1069" s="303">
        <v>0</v>
      </c>
      <c r="S1069" s="303">
        <v>0</v>
      </c>
      <c r="T1069" s="303">
        <v>0</v>
      </c>
      <c r="U1069" s="303">
        <v>0</v>
      </c>
      <c r="V1069" s="303">
        <v>0</v>
      </c>
      <c r="W1069" s="303">
        <v>0</v>
      </c>
      <c r="X1069" s="303">
        <v>0</v>
      </c>
      <c r="Y1069" s="303">
        <v>0</v>
      </c>
      <c r="Z1069" s="303">
        <v>0</v>
      </c>
      <c r="AA1069" s="303">
        <v>0</v>
      </c>
      <c r="AB1069" s="303">
        <v>0</v>
      </c>
      <c r="AC1069" s="303">
        <v>0</v>
      </c>
      <c r="AD1069" s="303">
        <v>0</v>
      </c>
      <c r="AE1069" s="303">
        <v>0</v>
      </c>
      <c r="AF1069" s="303">
        <v>0</v>
      </c>
      <c r="AG1069" s="303">
        <v>0</v>
      </c>
      <c r="AH1069" s="303">
        <v>0</v>
      </c>
      <c r="AI1069" s="303">
        <v>0</v>
      </c>
    </row>
    <row r="1070" spans="1:39" ht="66">
      <c r="A1070" s="290"/>
      <c r="B1070" s="305">
        <v>3480</v>
      </c>
      <c r="C1070" s="1391" t="s">
        <v>946</v>
      </c>
      <c r="D1070" s="303"/>
      <c r="E1070" s="304">
        <v>2</v>
      </c>
      <c r="F1070" s="292" t="s">
        <v>11</v>
      </c>
      <c r="G1070" s="294" t="s">
        <v>12</v>
      </c>
      <c r="H1070" s="295" t="s">
        <v>13</v>
      </c>
      <c r="I1070" s="294" t="s">
        <v>14</v>
      </c>
      <c r="J1070" s="294">
        <v>3759</v>
      </c>
      <c r="K1070" s="1540">
        <v>7518</v>
      </c>
      <c r="L1070" s="294">
        <v>0</v>
      </c>
      <c r="M1070" s="294">
        <v>0</v>
      </c>
      <c r="N1070" s="294">
        <v>0</v>
      </c>
      <c r="O1070" s="294">
        <v>0</v>
      </c>
      <c r="P1070" s="294">
        <v>2</v>
      </c>
      <c r="Q1070" s="294">
        <v>7518</v>
      </c>
      <c r="R1070" s="294">
        <v>0</v>
      </c>
      <c r="S1070" s="294">
        <v>0</v>
      </c>
      <c r="T1070" s="294">
        <v>0</v>
      </c>
      <c r="U1070" s="294">
        <v>0</v>
      </c>
      <c r="V1070" s="294">
        <v>0</v>
      </c>
      <c r="W1070" s="294">
        <v>0</v>
      </c>
      <c r="X1070" s="294">
        <v>0</v>
      </c>
      <c r="Y1070" s="294">
        <v>0</v>
      </c>
      <c r="Z1070" s="294">
        <v>0</v>
      </c>
      <c r="AA1070" s="294">
        <v>0</v>
      </c>
      <c r="AB1070" s="294">
        <v>0</v>
      </c>
      <c r="AC1070" s="294">
        <v>0</v>
      </c>
      <c r="AD1070" s="294">
        <v>0</v>
      </c>
      <c r="AE1070" s="294">
        <v>0</v>
      </c>
      <c r="AF1070" s="294">
        <v>0</v>
      </c>
      <c r="AG1070" s="294">
        <v>0</v>
      </c>
      <c r="AH1070" s="294">
        <v>0</v>
      </c>
      <c r="AI1070" s="294">
        <v>0</v>
      </c>
    </row>
    <row r="1071" spans="1:39">
      <c r="A1071" s="290"/>
      <c r="B1071" s="306">
        <v>245</v>
      </c>
      <c r="C1071" s="306" t="s">
        <v>947</v>
      </c>
      <c r="D1071" s="306">
        <v>0</v>
      </c>
      <c r="E1071" s="1154">
        <v>0</v>
      </c>
      <c r="F1071" s="306"/>
      <c r="G1071" s="1154">
        <v>0</v>
      </c>
      <c r="H1071" s="1154">
        <v>0</v>
      </c>
      <c r="I1071" s="1154">
        <v>0</v>
      </c>
      <c r="J1071" s="1154"/>
      <c r="K1071" s="1550">
        <v>0</v>
      </c>
      <c r="L1071" s="1154">
        <v>0</v>
      </c>
      <c r="M1071" s="1154">
        <v>0</v>
      </c>
      <c r="N1071" s="1154">
        <v>0</v>
      </c>
      <c r="O1071" s="1154">
        <v>0</v>
      </c>
      <c r="P1071" s="1154">
        <v>0</v>
      </c>
      <c r="Q1071" s="1154">
        <v>0</v>
      </c>
      <c r="R1071" s="1154">
        <v>0</v>
      </c>
      <c r="S1071" s="1154">
        <v>0</v>
      </c>
      <c r="T1071" s="1154">
        <v>0</v>
      </c>
      <c r="U1071" s="1154">
        <v>0</v>
      </c>
      <c r="V1071" s="1154">
        <v>0</v>
      </c>
      <c r="W1071" s="1154">
        <v>0</v>
      </c>
      <c r="X1071" s="1154">
        <v>0</v>
      </c>
      <c r="Y1071" s="1154">
        <v>0</v>
      </c>
      <c r="Z1071" s="1154">
        <v>0</v>
      </c>
      <c r="AA1071" s="1154">
        <v>0</v>
      </c>
      <c r="AB1071" s="1154">
        <v>0</v>
      </c>
      <c r="AC1071" s="1154">
        <v>0</v>
      </c>
      <c r="AD1071" s="1154">
        <v>0</v>
      </c>
      <c r="AE1071" s="1154">
        <v>0</v>
      </c>
      <c r="AF1071" s="1154">
        <v>0</v>
      </c>
      <c r="AG1071" s="1154">
        <v>0</v>
      </c>
      <c r="AH1071" s="1154">
        <v>0</v>
      </c>
      <c r="AI1071" s="1154">
        <v>0</v>
      </c>
    </row>
    <row r="1072" spans="1:39" s="319" customFormat="1">
      <c r="A1072" s="290"/>
      <c r="B1072" s="306">
        <v>24501</v>
      </c>
      <c r="C1072" s="1148" t="s">
        <v>948</v>
      </c>
      <c r="D1072" s="303"/>
      <c r="E1072" s="291">
        <v>0</v>
      </c>
      <c r="F1072" s="291"/>
      <c r="G1072" s="291">
        <v>0</v>
      </c>
      <c r="H1072" s="291">
        <v>0</v>
      </c>
      <c r="I1072" s="291">
        <v>0</v>
      </c>
      <c r="J1072" s="291"/>
      <c r="K1072" s="1545">
        <v>0</v>
      </c>
      <c r="L1072" s="291">
        <v>0</v>
      </c>
      <c r="M1072" s="291">
        <v>0</v>
      </c>
      <c r="N1072" s="291">
        <v>0</v>
      </c>
      <c r="O1072" s="291">
        <v>0</v>
      </c>
      <c r="P1072" s="291">
        <v>0</v>
      </c>
      <c r="Q1072" s="291">
        <v>0</v>
      </c>
      <c r="R1072" s="291">
        <v>0</v>
      </c>
      <c r="S1072" s="291">
        <v>0</v>
      </c>
      <c r="T1072" s="291">
        <v>0</v>
      </c>
      <c r="U1072" s="291">
        <v>0</v>
      </c>
      <c r="V1072" s="291">
        <v>0</v>
      </c>
      <c r="W1072" s="291">
        <v>0</v>
      </c>
      <c r="X1072" s="291">
        <v>0</v>
      </c>
      <c r="Y1072" s="291">
        <v>0</v>
      </c>
      <c r="Z1072" s="291">
        <v>0</v>
      </c>
      <c r="AA1072" s="291">
        <v>0</v>
      </c>
      <c r="AB1072" s="291">
        <v>0</v>
      </c>
      <c r="AC1072" s="291">
        <v>0</v>
      </c>
      <c r="AD1072" s="291">
        <v>0</v>
      </c>
      <c r="AE1072" s="291">
        <v>0</v>
      </c>
      <c r="AF1072" s="291">
        <v>0</v>
      </c>
      <c r="AG1072" s="291">
        <v>0</v>
      </c>
      <c r="AH1072" s="291">
        <v>0</v>
      </c>
      <c r="AI1072" s="291">
        <v>0</v>
      </c>
      <c r="AM1072" s="3">
        <v>0</v>
      </c>
    </row>
    <row r="1073" spans="1:35">
      <c r="A1073" s="290"/>
      <c r="B1073" s="306"/>
      <c r="C1073" s="1376" t="s">
        <v>949</v>
      </c>
      <c r="D1073" s="303"/>
      <c r="E1073" s="304">
        <v>0</v>
      </c>
      <c r="F1073" s="292" t="s">
        <v>950</v>
      </c>
      <c r="G1073" s="1147"/>
      <c r="H1073" s="1147"/>
      <c r="I1073" s="1147"/>
      <c r="J1073" s="1147">
        <v>2000</v>
      </c>
      <c r="K1073" s="1538">
        <v>0</v>
      </c>
      <c r="L1073" s="1147">
        <v>0</v>
      </c>
      <c r="M1073" s="1147">
        <v>0</v>
      </c>
      <c r="N1073" s="1147">
        <v>0</v>
      </c>
      <c r="O1073" s="1147">
        <v>0</v>
      </c>
      <c r="P1073" s="1147">
        <v>0</v>
      </c>
      <c r="Q1073" s="1147">
        <v>0</v>
      </c>
      <c r="R1073" s="1147">
        <v>0</v>
      </c>
      <c r="S1073" s="1147">
        <v>0</v>
      </c>
      <c r="T1073" s="1147">
        <v>0</v>
      </c>
      <c r="U1073" s="1147">
        <v>0</v>
      </c>
      <c r="V1073" s="1147">
        <v>0</v>
      </c>
      <c r="W1073" s="1147">
        <v>0</v>
      </c>
      <c r="X1073" s="1147">
        <v>0</v>
      </c>
      <c r="Y1073" s="1147">
        <v>0</v>
      </c>
      <c r="Z1073" s="1147">
        <v>0</v>
      </c>
      <c r="AA1073" s="1147">
        <v>0</v>
      </c>
      <c r="AB1073" s="1147">
        <v>0</v>
      </c>
      <c r="AC1073" s="1147">
        <v>0</v>
      </c>
      <c r="AD1073" s="1147">
        <v>0</v>
      </c>
      <c r="AE1073" s="1147">
        <v>0</v>
      </c>
      <c r="AF1073" s="1147">
        <v>0</v>
      </c>
      <c r="AG1073" s="1147">
        <v>0</v>
      </c>
      <c r="AH1073" s="1147">
        <v>0</v>
      </c>
      <c r="AI1073" s="1147">
        <v>0</v>
      </c>
    </row>
    <row r="1074" spans="1:35">
      <c r="A1074" s="290"/>
      <c r="B1074" s="306">
        <v>24502</v>
      </c>
      <c r="C1074" s="1148" t="s">
        <v>952</v>
      </c>
      <c r="D1074" s="303"/>
      <c r="E1074" s="291">
        <v>0</v>
      </c>
      <c r="F1074" s="291"/>
      <c r="G1074" s="291"/>
      <c r="H1074" s="291"/>
      <c r="I1074" s="291"/>
      <c r="J1074" s="291"/>
      <c r="K1074" s="1545">
        <v>0</v>
      </c>
      <c r="L1074" s="291">
        <v>0</v>
      </c>
      <c r="M1074" s="291">
        <v>0</v>
      </c>
      <c r="N1074" s="291">
        <v>0</v>
      </c>
      <c r="O1074" s="291">
        <v>0</v>
      </c>
      <c r="P1074" s="291">
        <v>0</v>
      </c>
      <c r="Q1074" s="291">
        <v>0</v>
      </c>
      <c r="R1074" s="291">
        <v>0</v>
      </c>
      <c r="S1074" s="291">
        <v>0</v>
      </c>
      <c r="T1074" s="291">
        <v>0</v>
      </c>
      <c r="U1074" s="291">
        <v>0</v>
      </c>
      <c r="V1074" s="291">
        <v>0</v>
      </c>
      <c r="W1074" s="291">
        <v>0</v>
      </c>
      <c r="X1074" s="291">
        <v>0</v>
      </c>
      <c r="Y1074" s="291">
        <v>0</v>
      </c>
      <c r="Z1074" s="291">
        <v>0</v>
      </c>
      <c r="AA1074" s="291">
        <v>0</v>
      </c>
      <c r="AB1074" s="291">
        <v>0</v>
      </c>
      <c r="AC1074" s="291">
        <v>0</v>
      </c>
      <c r="AD1074" s="291">
        <v>0</v>
      </c>
      <c r="AE1074" s="291">
        <v>0</v>
      </c>
      <c r="AF1074" s="291">
        <v>0</v>
      </c>
      <c r="AG1074" s="291">
        <v>0</v>
      </c>
      <c r="AH1074" s="291">
        <v>0</v>
      </c>
      <c r="AI1074" s="291">
        <v>0</v>
      </c>
    </row>
    <row r="1075" spans="1:35">
      <c r="A1075" s="290"/>
      <c r="B1075" s="306"/>
      <c r="C1075" s="1376"/>
      <c r="D1075" s="303"/>
      <c r="E1075" s="304">
        <v>0</v>
      </c>
      <c r="F1075" s="292"/>
      <c r="G1075" s="1147"/>
      <c r="H1075" s="1147"/>
      <c r="I1075" s="1147"/>
      <c r="J1075" s="1147"/>
      <c r="K1075" s="1538">
        <v>0</v>
      </c>
      <c r="L1075" s="1147">
        <v>0</v>
      </c>
      <c r="M1075" s="1147">
        <v>0</v>
      </c>
      <c r="N1075" s="1147">
        <v>0</v>
      </c>
      <c r="O1075" s="1147">
        <v>0</v>
      </c>
      <c r="P1075" s="1147">
        <v>0</v>
      </c>
      <c r="Q1075" s="1147">
        <v>0</v>
      </c>
      <c r="R1075" s="1147">
        <v>0</v>
      </c>
      <c r="S1075" s="1147">
        <v>0</v>
      </c>
      <c r="T1075" s="1147">
        <v>0</v>
      </c>
      <c r="U1075" s="1147">
        <v>0</v>
      </c>
      <c r="V1075" s="1147">
        <v>0</v>
      </c>
      <c r="W1075" s="1147">
        <v>0</v>
      </c>
      <c r="X1075" s="1147">
        <v>0</v>
      </c>
      <c r="Y1075" s="1147">
        <v>0</v>
      </c>
      <c r="Z1075" s="1147">
        <v>0</v>
      </c>
      <c r="AA1075" s="1147">
        <v>0</v>
      </c>
      <c r="AB1075" s="1147">
        <v>0</v>
      </c>
      <c r="AC1075" s="1147">
        <v>0</v>
      </c>
      <c r="AD1075" s="1147">
        <v>0</v>
      </c>
      <c r="AE1075" s="1147">
        <v>0</v>
      </c>
      <c r="AF1075" s="1147">
        <v>0</v>
      </c>
      <c r="AG1075" s="1147">
        <v>0</v>
      </c>
      <c r="AH1075" s="1147">
        <v>0</v>
      </c>
      <c r="AI1075" s="1147">
        <v>0</v>
      </c>
    </row>
    <row r="1076" spans="1:35">
      <c r="A1076" s="290"/>
      <c r="B1076" s="306">
        <v>24503</v>
      </c>
      <c r="C1076" s="1148" t="s">
        <v>953</v>
      </c>
      <c r="D1076" s="303"/>
      <c r="E1076" s="291">
        <v>0</v>
      </c>
      <c r="F1076" s="291"/>
      <c r="G1076" s="291"/>
      <c r="H1076" s="291"/>
      <c r="I1076" s="291"/>
      <c r="J1076" s="291"/>
      <c r="K1076" s="1545">
        <v>0</v>
      </c>
      <c r="L1076" s="291">
        <v>0</v>
      </c>
      <c r="M1076" s="291">
        <v>0</v>
      </c>
      <c r="N1076" s="291">
        <v>0</v>
      </c>
      <c r="O1076" s="291">
        <v>0</v>
      </c>
      <c r="P1076" s="291">
        <v>0</v>
      </c>
      <c r="Q1076" s="291">
        <v>0</v>
      </c>
      <c r="R1076" s="291">
        <v>0</v>
      </c>
      <c r="S1076" s="291">
        <v>0</v>
      </c>
      <c r="T1076" s="291">
        <v>0</v>
      </c>
      <c r="U1076" s="291">
        <v>0</v>
      </c>
      <c r="V1076" s="291">
        <v>0</v>
      </c>
      <c r="W1076" s="291">
        <v>0</v>
      </c>
      <c r="X1076" s="291">
        <v>0</v>
      </c>
      <c r="Y1076" s="291">
        <v>0</v>
      </c>
      <c r="Z1076" s="291">
        <v>0</v>
      </c>
      <c r="AA1076" s="291">
        <v>0</v>
      </c>
      <c r="AB1076" s="291">
        <v>0</v>
      </c>
      <c r="AC1076" s="291">
        <v>0</v>
      </c>
      <c r="AD1076" s="291">
        <v>0</v>
      </c>
      <c r="AE1076" s="291">
        <v>0</v>
      </c>
      <c r="AF1076" s="291">
        <v>0</v>
      </c>
      <c r="AG1076" s="291">
        <v>0</v>
      </c>
      <c r="AH1076" s="291">
        <v>0</v>
      </c>
      <c r="AI1076" s="291">
        <v>0</v>
      </c>
    </row>
    <row r="1077" spans="1:35">
      <c r="A1077" s="290"/>
      <c r="B1077" s="306"/>
      <c r="C1077" s="1376"/>
      <c r="D1077" s="303"/>
      <c r="E1077" s="304">
        <v>0</v>
      </c>
      <c r="F1077" s="1377"/>
      <c r="G1077" s="1378"/>
      <c r="H1077" s="1378"/>
      <c r="I1077" s="1378"/>
      <c r="J1077" s="1378"/>
      <c r="K1077" s="1556">
        <v>0</v>
      </c>
      <c r="L1077" s="1378">
        <v>0</v>
      </c>
      <c r="M1077" s="1378">
        <v>0</v>
      </c>
      <c r="N1077" s="1378">
        <v>0</v>
      </c>
      <c r="O1077" s="1378">
        <v>0</v>
      </c>
      <c r="P1077" s="1378">
        <v>0</v>
      </c>
      <c r="Q1077" s="1378">
        <v>0</v>
      </c>
      <c r="R1077" s="1378">
        <v>0</v>
      </c>
      <c r="S1077" s="1378">
        <v>0</v>
      </c>
      <c r="T1077" s="1378">
        <v>0</v>
      </c>
      <c r="U1077" s="1378">
        <v>0</v>
      </c>
      <c r="V1077" s="1378">
        <v>0</v>
      </c>
      <c r="W1077" s="1378">
        <v>0</v>
      </c>
      <c r="X1077" s="1378">
        <v>0</v>
      </c>
      <c r="Y1077" s="1378">
        <v>0</v>
      </c>
      <c r="Z1077" s="1378">
        <v>0</v>
      </c>
      <c r="AA1077" s="1378">
        <v>0</v>
      </c>
      <c r="AB1077" s="1378">
        <v>0</v>
      </c>
      <c r="AC1077" s="1378">
        <v>0</v>
      </c>
      <c r="AD1077" s="1378">
        <v>0</v>
      </c>
      <c r="AE1077" s="1378">
        <v>0</v>
      </c>
      <c r="AF1077" s="1378">
        <v>0</v>
      </c>
      <c r="AG1077" s="1378">
        <v>0</v>
      </c>
      <c r="AH1077" s="1378">
        <v>0</v>
      </c>
      <c r="AI1077" s="1378">
        <v>0</v>
      </c>
    </row>
    <row r="1078" spans="1:35">
      <c r="A1078" s="290"/>
      <c r="B1078" s="306">
        <v>246</v>
      </c>
      <c r="C1078" s="306" t="s">
        <v>954</v>
      </c>
      <c r="D1078" s="306"/>
      <c r="E1078" s="1154">
        <v>546</v>
      </c>
      <c r="F1078" s="306"/>
      <c r="G1078" s="306"/>
      <c r="H1078" s="306"/>
      <c r="I1078" s="306"/>
      <c r="J1078" s="306"/>
      <c r="K1078" s="1550">
        <v>192046.62</v>
      </c>
      <c r="L1078" s="306">
        <v>0</v>
      </c>
      <c r="M1078" s="306">
        <v>0</v>
      </c>
      <c r="N1078" s="306">
        <v>0</v>
      </c>
      <c r="O1078" s="306">
        <v>1540</v>
      </c>
      <c r="P1078" s="306">
        <v>70</v>
      </c>
      <c r="Q1078" s="306">
        <v>14741</v>
      </c>
      <c r="R1078" s="306">
        <v>181</v>
      </c>
      <c r="S1078" s="306">
        <v>68746.2</v>
      </c>
      <c r="T1078" s="306">
        <v>178</v>
      </c>
      <c r="U1078" s="306">
        <v>57931</v>
      </c>
      <c r="V1078" s="306">
        <v>0</v>
      </c>
      <c r="W1078" s="306">
        <v>0</v>
      </c>
      <c r="X1078" s="306">
        <v>5</v>
      </c>
      <c r="Y1078" s="306">
        <v>7908.2</v>
      </c>
      <c r="Z1078" s="306">
        <v>6</v>
      </c>
      <c r="AA1078" s="306">
        <v>37405.020000000004</v>
      </c>
      <c r="AB1078" s="306">
        <v>0</v>
      </c>
      <c r="AC1078" s="306">
        <v>0</v>
      </c>
      <c r="AD1078" s="306">
        <v>5</v>
      </c>
      <c r="AE1078" s="306">
        <v>3775.2</v>
      </c>
      <c r="AF1078" s="306">
        <v>0</v>
      </c>
      <c r="AG1078" s="306">
        <v>0</v>
      </c>
      <c r="AH1078" s="306">
        <v>0</v>
      </c>
      <c r="AI1078" s="306">
        <v>0</v>
      </c>
    </row>
    <row r="1079" spans="1:35">
      <c r="A1079" s="290"/>
      <c r="B1079" s="306">
        <v>24601</v>
      </c>
      <c r="C1079" s="1148" t="s">
        <v>955</v>
      </c>
      <c r="D1079" s="303"/>
      <c r="E1079" s="291">
        <v>530</v>
      </c>
      <c r="F1079" s="291"/>
      <c r="G1079" s="291">
        <v>0</v>
      </c>
      <c r="H1079" s="291">
        <v>0</v>
      </c>
      <c r="I1079" s="291">
        <v>0</v>
      </c>
      <c r="J1079" s="291"/>
      <c r="K1079" s="1545">
        <v>183051.62</v>
      </c>
      <c r="L1079" s="291">
        <v>0</v>
      </c>
      <c r="M1079" s="291">
        <v>0</v>
      </c>
      <c r="N1079" s="291">
        <v>0</v>
      </c>
      <c r="O1079" s="291">
        <v>0</v>
      </c>
      <c r="P1079" s="291">
        <v>70</v>
      </c>
      <c r="Q1079" s="291">
        <v>14741</v>
      </c>
      <c r="R1079" s="291">
        <v>176</v>
      </c>
      <c r="S1079" s="291">
        <v>64806.2</v>
      </c>
      <c r="T1079" s="291">
        <v>176</v>
      </c>
      <c r="U1079" s="291">
        <v>57631</v>
      </c>
      <c r="V1079" s="291">
        <v>0</v>
      </c>
      <c r="W1079" s="291">
        <v>0</v>
      </c>
      <c r="X1079" s="291">
        <v>5</v>
      </c>
      <c r="Y1079" s="291">
        <v>6233.2</v>
      </c>
      <c r="Z1079" s="291">
        <v>6</v>
      </c>
      <c r="AA1079" s="291">
        <v>37405.020000000004</v>
      </c>
      <c r="AB1079" s="291">
        <v>0</v>
      </c>
      <c r="AC1079" s="291">
        <v>0</v>
      </c>
      <c r="AD1079" s="291">
        <v>5</v>
      </c>
      <c r="AE1079" s="291">
        <v>2235.1999999999998</v>
      </c>
      <c r="AF1079" s="291">
        <v>0</v>
      </c>
      <c r="AG1079" s="291">
        <v>0</v>
      </c>
      <c r="AH1079" s="291">
        <v>0</v>
      </c>
      <c r="AI1079" s="291">
        <v>0</v>
      </c>
    </row>
    <row r="1080" spans="1:35" ht="66">
      <c r="A1080" s="4"/>
      <c r="B1080" s="55">
        <v>939.6</v>
      </c>
      <c r="C1080" s="13" t="s">
        <v>4681</v>
      </c>
      <c r="D1080" s="126"/>
      <c r="E1080" s="293">
        <v>6</v>
      </c>
      <c r="F1080" s="9" t="s">
        <v>11</v>
      </c>
      <c r="G1080" s="16" t="s">
        <v>12</v>
      </c>
      <c r="H1080" s="17" t="s">
        <v>13</v>
      </c>
      <c r="I1080" s="16" t="s">
        <v>14</v>
      </c>
      <c r="J1080" s="16">
        <v>6234.17</v>
      </c>
      <c r="K1080" s="997">
        <v>37405.020000000004</v>
      </c>
      <c r="L1080" s="16">
        <v>0</v>
      </c>
      <c r="M1080" s="16">
        <v>0</v>
      </c>
      <c r="N1080" s="16">
        <v>0</v>
      </c>
      <c r="O1080" s="16">
        <v>0</v>
      </c>
      <c r="P1080" s="16">
        <v>0</v>
      </c>
      <c r="Q1080" s="16">
        <v>0</v>
      </c>
      <c r="R1080" s="16">
        <v>0</v>
      </c>
      <c r="S1080" s="16">
        <v>0</v>
      </c>
      <c r="T1080" s="16">
        <v>0</v>
      </c>
      <c r="U1080" s="16">
        <v>0</v>
      </c>
      <c r="V1080" s="16">
        <v>0</v>
      </c>
      <c r="W1080" s="16">
        <v>0</v>
      </c>
      <c r="X1080" s="16">
        <v>0</v>
      </c>
      <c r="Y1080" s="16">
        <v>0</v>
      </c>
      <c r="Z1080" s="16">
        <v>6</v>
      </c>
      <c r="AA1080" s="16">
        <v>37405.020000000004</v>
      </c>
      <c r="AB1080" s="16">
        <v>0</v>
      </c>
      <c r="AC1080" s="16">
        <v>0</v>
      </c>
      <c r="AD1080" s="16">
        <v>0</v>
      </c>
      <c r="AE1080" s="16">
        <v>0</v>
      </c>
      <c r="AF1080" s="16">
        <v>0</v>
      </c>
      <c r="AG1080" s="16">
        <v>0</v>
      </c>
      <c r="AH1080" s="16">
        <v>0</v>
      </c>
      <c r="AI1080" s="16">
        <v>0</v>
      </c>
    </row>
    <row r="1081" spans="1:35" ht="66">
      <c r="A1081" s="290"/>
      <c r="B1081" s="305">
        <v>939.6</v>
      </c>
      <c r="C1081" s="1342" t="s">
        <v>956</v>
      </c>
      <c r="D1081" s="1415"/>
      <c r="E1081" s="293">
        <v>1</v>
      </c>
      <c r="F1081" s="292" t="s">
        <v>22</v>
      </c>
      <c r="G1081" s="294" t="s">
        <v>12</v>
      </c>
      <c r="H1081" s="295" t="s">
        <v>13</v>
      </c>
      <c r="I1081" s="294" t="s">
        <v>14</v>
      </c>
      <c r="J1081" s="294">
        <v>1015</v>
      </c>
      <c r="K1081" s="1540">
        <v>1015</v>
      </c>
      <c r="L1081" s="294">
        <v>0</v>
      </c>
      <c r="M1081" s="294">
        <v>0</v>
      </c>
      <c r="N1081" s="294">
        <v>0</v>
      </c>
      <c r="O1081" s="294">
        <v>0</v>
      </c>
      <c r="P1081" s="294">
        <v>1</v>
      </c>
      <c r="Q1081" s="294">
        <v>1015</v>
      </c>
      <c r="R1081" s="294">
        <v>0</v>
      </c>
      <c r="S1081" s="294">
        <v>0</v>
      </c>
      <c r="T1081" s="294">
        <v>0</v>
      </c>
      <c r="U1081" s="294">
        <v>0</v>
      </c>
      <c r="V1081" s="294">
        <v>0</v>
      </c>
      <c r="W1081" s="294">
        <v>0</v>
      </c>
      <c r="X1081" s="294">
        <v>0</v>
      </c>
      <c r="Y1081" s="294">
        <v>0</v>
      </c>
      <c r="Z1081" s="294">
        <v>0</v>
      </c>
      <c r="AA1081" s="294">
        <v>0</v>
      </c>
      <c r="AB1081" s="294">
        <v>0</v>
      </c>
      <c r="AC1081" s="294">
        <v>0</v>
      </c>
      <c r="AD1081" s="294">
        <v>0</v>
      </c>
      <c r="AE1081" s="294">
        <v>0</v>
      </c>
      <c r="AF1081" s="294">
        <v>0</v>
      </c>
      <c r="AG1081" s="294">
        <v>0</v>
      </c>
      <c r="AH1081" s="294">
        <v>0</v>
      </c>
      <c r="AI1081" s="294">
        <v>0</v>
      </c>
    </row>
    <row r="1082" spans="1:35" ht="66">
      <c r="A1082" s="290"/>
      <c r="B1082" s="305">
        <v>939.6</v>
      </c>
      <c r="C1082" s="1342" t="s">
        <v>957</v>
      </c>
      <c r="D1082" s="1415"/>
      <c r="E1082" s="293">
        <v>1</v>
      </c>
      <c r="F1082" s="292" t="s">
        <v>22</v>
      </c>
      <c r="G1082" s="294" t="s">
        <v>12</v>
      </c>
      <c r="H1082" s="295" t="s">
        <v>13</v>
      </c>
      <c r="I1082" s="294" t="s">
        <v>14</v>
      </c>
      <c r="J1082" s="294">
        <v>1015</v>
      </c>
      <c r="K1082" s="1540">
        <v>1015</v>
      </c>
      <c r="L1082" s="294">
        <v>0</v>
      </c>
      <c r="M1082" s="294">
        <v>0</v>
      </c>
      <c r="N1082" s="294">
        <v>0</v>
      </c>
      <c r="O1082" s="294">
        <v>0</v>
      </c>
      <c r="P1082" s="294">
        <v>1</v>
      </c>
      <c r="Q1082" s="294">
        <v>1015</v>
      </c>
      <c r="R1082" s="294">
        <v>0</v>
      </c>
      <c r="S1082" s="294">
        <v>0</v>
      </c>
      <c r="T1082" s="294">
        <v>0</v>
      </c>
      <c r="U1082" s="294">
        <v>0</v>
      </c>
      <c r="V1082" s="294">
        <v>0</v>
      </c>
      <c r="W1082" s="294">
        <v>0</v>
      </c>
      <c r="X1082" s="294">
        <v>0</v>
      </c>
      <c r="Y1082" s="294">
        <v>0</v>
      </c>
      <c r="Z1082" s="294">
        <v>0</v>
      </c>
      <c r="AA1082" s="294">
        <v>0</v>
      </c>
      <c r="AB1082" s="294">
        <v>0</v>
      </c>
      <c r="AC1082" s="294">
        <v>0</v>
      </c>
      <c r="AD1082" s="294">
        <v>0</v>
      </c>
      <c r="AE1082" s="294">
        <v>0</v>
      </c>
      <c r="AF1082" s="294">
        <v>0</v>
      </c>
      <c r="AG1082" s="294">
        <v>0</v>
      </c>
      <c r="AH1082" s="294">
        <v>0</v>
      </c>
      <c r="AI1082" s="294">
        <v>0</v>
      </c>
    </row>
    <row r="1083" spans="1:35" ht="66">
      <c r="A1083" s="290"/>
      <c r="B1083" s="305">
        <v>195.458</v>
      </c>
      <c r="C1083" s="1344" t="s">
        <v>958</v>
      </c>
      <c r="D1083" s="1415"/>
      <c r="E1083" s="293">
        <v>20</v>
      </c>
      <c r="F1083" s="292" t="s">
        <v>11</v>
      </c>
      <c r="G1083" s="294" t="s">
        <v>12</v>
      </c>
      <c r="H1083" s="295" t="s">
        <v>13</v>
      </c>
      <c r="I1083" s="294" t="s">
        <v>14</v>
      </c>
      <c r="J1083" s="294">
        <v>212</v>
      </c>
      <c r="K1083" s="1540">
        <v>4240</v>
      </c>
      <c r="L1083" s="294">
        <v>0</v>
      </c>
      <c r="M1083" s="294">
        <v>0</v>
      </c>
      <c r="N1083" s="294">
        <v>0</v>
      </c>
      <c r="O1083" s="294">
        <v>0</v>
      </c>
      <c r="P1083" s="294">
        <v>0</v>
      </c>
      <c r="Q1083" s="294">
        <v>0</v>
      </c>
      <c r="R1083" s="294">
        <v>5</v>
      </c>
      <c r="S1083" s="294">
        <v>1060</v>
      </c>
      <c r="T1083" s="294">
        <v>10</v>
      </c>
      <c r="U1083" s="294">
        <v>2120</v>
      </c>
      <c r="V1083" s="294">
        <v>0</v>
      </c>
      <c r="W1083" s="294">
        <v>0</v>
      </c>
      <c r="X1083" s="294">
        <v>5</v>
      </c>
      <c r="Y1083" s="294">
        <v>1060</v>
      </c>
      <c r="Z1083" s="294">
        <v>0</v>
      </c>
      <c r="AA1083" s="294">
        <v>0</v>
      </c>
      <c r="AB1083" s="294">
        <v>0</v>
      </c>
      <c r="AC1083" s="294">
        <v>0</v>
      </c>
      <c r="AD1083" s="294">
        <v>0</v>
      </c>
      <c r="AE1083" s="294">
        <v>0</v>
      </c>
      <c r="AF1083" s="294">
        <v>0</v>
      </c>
      <c r="AG1083" s="294">
        <v>0</v>
      </c>
      <c r="AH1083" s="294">
        <v>0</v>
      </c>
      <c r="AI1083" s="294">
        <v>0</v>
      </c>
    </row>
    <row r="1084" spans="1:35" ht="66">
      <c r="A1084" s="290"/>
      <c r="B1084" s="305">
        <v>580</v>
      </c>
      <c r="C1084" s="1342" t="s">
        <v>959</v>
      </c>
      <c r="D1084" s="1415"/>
      <c r="E1084" s="293">
        <v>0</v>
      </c>
      <c r="F1084" s="292" t="s">
        <v>22</v>
      </c>
      <c r="G1084" s="294" t="s">
        <v>12</v>
      </c>
      <c r="H1084" s="295" t="s">
        <v>13</v>
      </c>
      <c r="I1084" s="294" t="s">
        <v>14</v>
      </c>
      <c r="J1084" s="294">
        <v>627</v>
      </c>
      <c r="K1084" s="1540">
        <v>0</v>
      </c>
      <c r="L1084" s="294">
        <v>0</v>
      </c>
      <c r="M1084" s="294">
        <v>0</v>
      </c>
      <c r="N1084" s="294">
        <v>0</v>
      </c>
      <c r="O1084" s="294">
        <v>0</v>
      </c>
      <c r="P1084" s="294">
        <v>0</v>
      </c>
      <c r="Q1084" s="294">
        <v>0</v>
      </c>
      <c r="R1084" s="294">
        <v>0</v>
      </c>
      <c r="S1084" s="294">
        <v>0</v>
      </c>
      <c r="T1084" s="294">
        <v>0</v>
      </c>
      <c r="U1084" s="294">
        <v>0</v>
      </c>
      <c r="V1084" s="294">
        <v>0</v>
      </c>
      <c r="W1084" s="294">
        <v>0</v>
      </c>
      <c r="X1084" s="294">
        <v>0</v>
      </c>
      <c r="Y1084" s="294">
        <v>0</v>
      </c>
      <c r="Z1084" s="294">
        <v>0</v>
      </c>
      <c r="AA1084" s="294">
        <v>0</v>
      </c>
      <c r="AB1084" s="294">
        <v>0</v>
      </c>
      <c r="AC1084" s="294">
        <v>0</v>
      </c>
      <c r="AD1084" s="294">
        <v>0</v>
      </c>
      <c r="AE1084" s="294">
        <v>0</v>
      </c>
      <c r="AF1084" s="294">
        <v>0</v>
      </c>
      <c r="AG1084" s="294">
        <v>0</v>
      </c>
      <c r="AH1084" s="294">
        <v>0</v>
      </c>
      <c r="AI1084" s="294">
        <v>0</v>
      </c>
    </row>
    <row r="1085" spans="1:35" ht="66">
      <c r="A1085" s="290"/>
      <c r="B1085" s="305">
        <v>165.36936507936508</v>
      </c>
      <c r="C1085" s="298" t="s">
        <v>960</v>
      </c>
      <c r="D1085" s="1415"/>
      <c r="E1085" s="293">
        <v>26</v>
      </c>
      <c r="F1085" s="292" t="s">
        <v>961</v>
      </c>
      <c r="G1085" s="294" t="s">
        <v>12</v>
      </c>
      <c r="H1085" s="295" t="s">
        <v>13</v>
      </c>
      <c r="I1085" s="294" t="s">
        <v>14</v>
      </c>
      <c r="J1085" s="294">
        <v>179</v>
      </c>
      <c r="K1085" s="1540">
        <v>4654</v>
      </c>
      <c r="L1085" s="294">
        <v>0</v>
      </c>
      <c r="M1085" s="294">
        <v>0</v>
      </c>
      <c r="N1085" s="294">
        <v>0</v>
      </c>
      <c r="O1085" s="294">
        <v>0</v>
      </c>
      <c r="P1085" s="294">
        <v>0</v>
      </c>
      <c r="Q1085" s="294">
        <v>0</v>
      </c>
      <c r="R1085" s="294">
        <v>25</v>
      </c>
      <c r="S1085" s="294">
        <v>4475</v>
      </c>
      <c r="T1085" s="294">
        <v>1</v>
      </c>
      <c r="U1085" s="294">
        <v>179</v>
      </c>
      <c r="V1085" s="294">
        <v>0</v>
      </c>
      <c r="W1085" s="294">
        <v>0</v>
      </c>
      <c r="X1085" s="294">
        <v>0</v>
      </c>
      <c r="Y1085" s="294">
        <v>0</v>
      </c>
      <c r="Z1085" s="294">
        <v>0</v>
      </c>
      <c r="AA1085" s="294">
        <v>0</v>
      </c>
      <c r="AB1085" s="294">
        <v>0</v>
      </c>
      <c r="AC1085" s="294">
        <v>0</v>
      </c>
      <c r="AD1085" s="294">
        <v>0</v>
      </c>
      <c r="AE1085" s="294">
        <v>0</v>
      </c>
      <c r="AF1085" s="294">
        <v>0</v>
      </c>
      <c r="AG1085" s="294">
        <v>0</v>
      </c>
      <c r="AH1085" s="294">
        <v>0</v>
      </c>
      <c r="AI1085" s="294">
        <v>0</v>
      </c>
    </row>
    <row r="1086" spans="1:35" s="6" customFormat="1" ht="66" outlineLevel="4">
      <c r="A1086" s="290"/>
      <c r="B1086" s="305">
        <v>3100.68</v>
      </c>
      <c r="C1086" s="1381" t="s">
        <v>962</v>
      </c>
      <c r="D1086" s="1415"/>
      <c r="E1086" s="293">
        <v>0</v>
      </c>
      <c r="F1086" s="292" t="s">
        <v>149</v>
      </c>
      <c r="G1086" s="294" t="s">
        <v>12</v>
      </c>
      <c r="H1086" s="295" t="s">
        <v>13</v>
      </c>
      <c r="I1086" s="294" t="s">
        <v>14</v>
      </c>
      <c r="J1086" s="294">
        <v>3349</v>
      </c>
      <c r="K1086" s="1540">
        <v>0</v>
      </c>
      <c r="L1086" s="294">
        <v>0</v>
      </c>
      <c r="M1086" s="294">
        <v>0</v>
      </c>
      <c r="N1086" s="294">
        <v>0</v>
      </c>
      <c r="O1086" s="294">
        <v>0</v>
      </c>
      <c r="P1086" s="294">
        <v>0</v>
      </c>
      <c r="Q1086" s="294">
        <v>0</v>
      </c>
      <c r="R1086" s="294">
        <v>0</v>
      </c>
      <c r="S1086" s="294">
        <v>0</v>
      </c>
      <c r="T1086" s="294">
        <v>0</v>
      </c>
      <c r="U1086" s="294">
        <v>0</v>
      </c>
      <c r="V1086" s="294">
        <v>0</v>
      </c>
      <c r="W1086" s="294">
        <v>0</v>
      </c>
      <c r="X1086" s="294">
        <v>0</v>
      </c>
      <c r="Y1086" s="294">
        <v>0</v>
      </c>
      <c r="Z1086" s="294">
        <v>0</v>
      </c>
      <c r="AA1086" s="294">
        <v>0</v>
      </c>
      <c r="AB1086" s="294">
        <v>0</v>
      </c>
      <c r="AC1086" s="294">
        <v>0</v>
      </c>
      <c r="AD1086" s="294">
        <v>0</v>
      </c>
      <c r="AE1086" s="294">
        <v>0</v>
      </c>
      <c r="AF1086" s="294">
        <v>0</v>
      </c>
      <c r="AG1086" s="294">
        <v>0</v>
      </c>
      <c r="AH1086" s="294">
        <v>0</v>
      </c>
      <c r="AI1086" s="294">
        <v>0</v>
      </c>
    </row>
    <row r="1087" spans="1:35" s="6" customFormat="1" ht="66" outlineLevel="4">
      <c r="A1087" s="290"/>
      <c r="B1087" s="305">
        <v>2009.239</v>
      </c>
      <c r="C1087" s="298" t="s">
        <v>963</v>
      </c>
      <c r="D1087" s="1415"/>
      <c r="E1087" s="293">
        <v>1</v>
      </c>
      <c r="F1087" s="292" t="s">
        <v>149</v>
      </c>
      <c r="G1087" s="294" t="s">
        <v>12</v>
      </c>
      <c r="H1087" s="295" t="s">
        <v>13</v>
      </c>
      <c r="I1087" s="294" t="s">
        <v>14</v>
      </c>
      <c r="J1087" s="294">
        <v>2170</v>
      </c>
      <c r="K1087" s="1540">
        <v>2170</v>
      </c>
      <c r="L1087" s="294">
        <v>0</v>
      </c>
      <c r="M1087" s="294">
        <v>0</v>
      </c>
      <c r="N1087" s="294">
        <v>0</v>
      </c>
      <c r="O1087" s="294">
        <v>0</v>
      </c>
      <c r="P1087" s="294">
        <v>0</v>
      </c>
      <c r="Q1087" s="294">
        <v>0</v>
      </c>
      <c r="R1087" s="294">
        <v>0</v>
      </c>
      <c r="S1087" s="294">
        <v>0</v>
      </c>
      <c r="T1087" s="294">
        <v>1</v>
      </c>
      <c r="U1087" s="294">
        <v>2170</v>
      </c>
      <c r="V1087" s="294">
        <v>0</v>
      </c>
      <c r="W1087" s="294">
        <v>0</v>
      </c>
      <c r="X1087" s="294">
        <v>0</v>
      </c>
      <c r="Y1087" s="294">
        <v>0</v>
      </c>
      <c r="Z1087" s="294">
        <v>0</v>
      </c>
      <c r="AA1087" s="294">
        <v>0</v>
      </c>
      <c r="AB1087" s="294">
        <v>0</v>
      </c>
      <c r="AC1087" s="294">
        <v>0</v>
      </c>
      <c r="AD1087" s="294">
        <v>0</v>
      </c>
      <c r="AE1087" s="294">
        <v>0</v>
      </c>
      <c r="AF1087" s="294">
        <v>0</v>
      </c>
      <c r="AG1087" s="294">
        <v>0</v>
      </c>
      <c r="AH1087" s="294">
        <v>0</v>
      </c>
      <c r="AI1087" s="294">
        <v>0</v>
      </c>
    </row>
    <row r="1088" spans="1:35" ht="66">
      <c r="A1088" s="290"/>
      <c r="B1088" s="305">
        <v>131.55432653061226</v>
      </c>
      <c r="C1088" s="298" t="s">
        <v>964</v>
      </c>
      <c r="D1088" s="1415"/>
      <c r="E1088" s="293">
        <v>6</v>
      </c>
      <c r="F1088" s="292" t="s">
        <v>149</v>
      </c>
      <c r="G1088" s="294" t="s">
        <v>12</v>
      </c>
      <c r="H1088" s="295" t="s">
        <v>13</v>
      </c>
      <c r="I1088" s="294" t="s">
        <v>14</v>
      </c>
      <c r="J1088" s="294">
        <v>143</v>
      </c>
      <c r="K1088" s="1540">
        <v>858</v>
      </c>
      <c r="L1088" s="294">
        <v>0</v>
      </c>
      <c r="M1088" s="294">
        <v>0</v>
      </c>
      <c r="N1088" s="294">
        <v>0</v>
      </c>
      <c r="O1088" s="294">
        <v>0</v>
      </c>
      <c r="P1088" s="294">
        <v>0</v>
      </c>
      <c r="Q1088" s="294">
        <v>0</v>
      </c>
      <c r="R1088" s="294">
        <v>5</v>
      </c>
      <c r="S1088" s="294">
        <v>715</v>
      </c>
      <c r="T1088" s="294">
        <v>1</v>
      </c>
      <c r="U1088" s="294">
        <v>143</v>
      </c>
      <c r="V1088" s="294">
        <v>0</v>
      </c>
      <c r="W1088" s="294">
        <v>0</v>
      </c>
      <c r="X1088" s="294">
        <v>0</v>
      </c>
      <c r="Y1088" s="294">
        <v>0</v>
      </c>
      <c r="Z1088" s="294">
        <v>0</v>
      </c>
      <c r="AA1088" s="294">
        <v>0</v>
      </c>
      <c r="AB1088" s="294">
        <v>0</v>
      </c>
      <c r="AC1088" s="294">
        <v>0</v>
      </c>
      <c r="AD1088" s="294">
        <v>0</v>
      </c>
      <c r="AE1088" s="294">
        <v>0</v>
      </c>
      <c r="AF1088" s="294">
        <v>0</v>
      </c>
      <c r="AG1088" s="294">
        <v>0</v>
      </c>
      <c r="AH1088" s="294">
        <v>0</v>
      </c>
      <c r="AI1088" s="294">
        <v>0</v>
      </c>
    </row>
    <row r="1089" spans="1:35" ht="66">
      <c r="A1089" s="290"/>
      <c r="B1089" s="305">
        <v>3996.4320000000007</v>
      </c>
      <c r="C1089" s="298" t="s">
        <v>965</v>
      </c>
      <c r="D1089" s="1415"/>
      <c r="E1089" s="293">
        <v>0</v>
      </c>
      <c r="F1089" s="292" t="s">
        <v>11</v>
      </c>
      <c r="G1089" s="294" t="s">
        <v>12</v>
      </c>
      <c r="H1089" s="295" t="s">
        <v>13</v>
      </c>
      <c r="I1089" s="294" t="s">
        <v>14</v>
      </c>
      <c r="J1089" s="294">
        <v>4317</v>
      </c>
      <c r="K1089" s="1540">
        <v>0</v>
      </c>
      <c r="L1089" s="294">
        <v>0</v>
      </c>
      <c r="M1089" s="294">
        <v>0</v>
      </c>
      <c r="N1089" s="294">
        <v>0</v>
      </c>
      <c r="O1089" s="294">
        <v>0</v>
      </c>
      <c r="P1089" s="294">
        <v>0</v>
      </c>
      <c r="Q1089" s="294">
        <v>0</v>
      </c>
      <c r="R1089" s="294">
        <v>0</v>
      </c>
      <c r="S1089" s="294">
        <v>0</v>
      </c>
      <c r="T1089" s="294">
        <v>0</v>
      </c>
      <c r="U1089" s="294">
        <v>0</v>
      </c>
      <c r="V1089" s="294">
        <v>0</v>
      </c>
      <c r="W1089" s="294">
        <v>0</v>
      </c>
      <c r="X1089" s="294">
        <v>0</v>
      </c>
      <c r="Y1089" s="294">
        <v>0</v>
      </c>
      <c r="Z1089" s="294">
        <v>0</v>
      </c>
      <c r="AA1089" s="294">
        <v>0</v>
      </c>
      <c r="AB1089" s="294">
        <v>0</v>
      </c>
      <c r="AC1089" s="294">
        <v>0</v>
      </c>
      <c r="AD1089" s="294">
        <v>0</v>
      </c>
      <c r="AE1089" s="294">
        <v>0</v>
      </c>
      <c r="AF1089" s="294">
        <v>0</v>
      </c>
      <c r="AG1089" s="294">
        <v>0</v>
      </c>
      <c r="AH1089" s="294">
        <v>0</v>
      </c>
      <c r="AI1089" s="294">
        <v>0</v>
      </c>
    </row>
    <row r="1090" spans="1:35" ht="66">
      <c r="A1090" s="290"/>
      <c r="B1090" s="305">
        <v>500</v>
      </c>
      <c r="C1090" s="1342" t="s">
        <v>968</v>
      </c>
      <c r="D1090" s="1415"/>
      <c r="E1090" s="293">
        <v>0</v>
      </c>
      <c r="F1090" s="292" t="s">
        <v>11</v>
      </c>
      <c r="G1090" s="294" t="s">
        <v>12</v>
      </c>
      <c r="H1090" s="295" t="s">
        <v>13</v>
      </c>
      <c r="I1090" s="294" t="s">
        <v>14</v>
      </c>
      <c r="J1090" s="294">
        <v>540</v>
      </c>
      <c r="K1090" s="1540">
        <v>0</v>
      </c>
      <c r="L1090" s="294">
        <v>0</v>
      </c>
      <c r="M1090" s="294">
        <v>0</v>
      </c>
      <c r="N1090" s="294">
        <v>0</v>
      </c>
      <c r="O1090" s="294">
        <v>0</v>
      </c>
      <c r="P1090" s="294">
        <v>0</v>
      </c>
      <c r="Q1090" s="294">
        <v>0</v>
      </c>
      <c r="R1090" s="294">
        <v>0</v>
      </c>
      <c r="S1090" s="294">
        <v>0</v>
      </c>
      <c r="T1090" s="294">
        <v>0</v>
      </c>
      <c r="U1090" s="294">
        <v>0</v>
      </c>
      <c r="V1090" s="294">
        <v>0</v>
      </c>
      <c r="W1090" s="294">
        <v>0</v>
      </c>
      <c r="X1090" s="294">
        <v>0</v>
      </c>
      <c r="Y1090" s="294">
        <v>0</v>
      </c>
      <c r="Z1090" s="294">
        <v>0</v>
      </c>
      <c r="AA1090" s="294">
        <v>0</v>
      </c>
      <c r="AB1090" s="294">
        <v>0</v>
      </c>
      <c r="AC1090" s="294">
        <v>0</v>
      </c>
      <c r="AD1090" s="294">
        <v>0</v>
      </c>
      <c r="AE1090" s="294">
        <v>0</v>
      </c>
      <c r="AF1090" s="294">
        <v>0</v>
      </c>
      <c r="AG1090" s="294">
        <v>0</v>
      </c>
      <c r="AH1090" s="294">
        <v>0</v>
      </c>
      <c r="AI1090" s="294">
        <v>0</v>
      </c>
    </row>
    <row r="1091" spans="1:35" ht="66">
      <c r="A1091" s="290"/>
      <c r="B1091" s="305">
        <v>23.978000000000002</v>
      </c>
      <c r="C1091" s="298" t="s">
        <v>969</v>
      </c>
      <c r="D1091" s="1415"/>
      <c r="E1091" s="293">
        <v>0</v>
      </c>
      <c r="F1091" s="292" t="s">
        <v>11</v>
      </c>
      <c r="G1091" s="294" t="s">
        <v>12</v>
      </c>
      <c r="H1091" s="295" t="s">
        <v>13</v>
      </c>
      <c r="I1091" s="294" t="s">
        <v>14</v>
      </c>
      <c r="J1091" s="294">
        <v>26</v>
      </c>
      <c r="K1091" s="1540">
        <v>0</v>
      </c>
      <c r="L1091" s="294">
        <v>0</v>
      </c>
      <c r="M1091" s="294">
        <v>0</v>
      </c>
      <c r="N1091" s="294">
        <v>0</v>
      </c>
      <c r="O1091" s="294">
        <v>0</v>
      </c>
      <c r="P1091" s="294">
        <v>0</v>
      </c>
      <c r="Q1091" s="294">
        <v>0</v>
      </c>
      <c r="R1091" s="294">
        <v>0</v>
      </c>
      <c r="S1091" s="294">
        <v>0</v>
      </c>
      <c r="T1091" s="294">
        <v>0</v>
      </c>
      <c r="U1091" s="294">
        <v>0</v>
      </c>
      <c r="V1091" s="294">
        <v>0</v>
      </c>
      <c r="W1091" s="294">
        <v>0</v>
      </c>
      <c r="X1091" s="294">
        <v>0</v>
      </c>
      <c r="Y1091" s="294">
        <v>0</v>
      </c>
      <c r="Z1091" s="294">
        <v>0</v>
      </c>
      <c r="AA1091" s="294">
        <v>0</v>
      </c>
      <c r="AB1091" s="294">
        <v>0</v>
      </c>
      <c r="AC1091" s="294">
        <v>0</v>
      </c>
      <c r="AD1091" s="294">
        <v>0</v>
      </c>
      <c r="AE1091" s="294">
        <v>0</v>
      </c>
      <c r="AF1091" s="294">
        <v>0</v>
      </c>
      <c r="AG1091" s="294">
        <v>0</v>
      </c>
      <c r="AH1091" s="294">
        <v>0</v>
      </c>
      <c r="AI1091" s="294">
        <v>0</v>
      </c>
    </row>
    <row r="1092" spans="1:35" ht="66">
      <c r="A1092" s="290"/>
      <c r="B1092" s="305">
        <v>20.670999999999999</v>
      </c>
      <c r="C1092" s="298" t="s">
        <v>970</v>
      </c>
      <c r="D1092" s="1415"/>
      <c r="E1092" s="293">
        <v>0</v>
      </c>
      <c r="F1092" s="292" t="s">
        <v>11</v>
      </c>
      <c r="G1092" s="294" t="s">
        <v>12</v>
      </c>
      <c r="H1092" s="295" t="s">
        <v>13</v>
      </c>
      <c r="I1092" s="294" t="s">
        <v>14</v>
      </c>
      <c r="J1092" s="294">
        <v>23</v>
      </c>
      <c r="K1092" s="1540">
        <v>0</v>
      </c>
      <c r="L1092" s="294">
        <v>0</v>
      </c>
      <c r="M1092" s="294">
        <v>0</v>
      </c>
      <c r="N1092" s="294">
        <v>0</v>
      </c>
      <c r="O1092" s="294">
        <v>0</v>
      </c>
      <c r="P1092" s="294">
        <v>0</v>
      </c>
      <c r="Q1092" s="294">
        <v>0</v>
      </c>
      <c r="R1092" s="294">
        <v>0</v>
      </c>
      <c r="S1092" s="294">
        <v>0</v>
      </c>
      <c r="T1092" s="294">
        <v>0</v>
      </c>
      <c r="U1092" s="294">
        <v>0</v>
      </c>
      <c r="V1092" s="294">
        <v>0</v>
      </c>
      <c r="W1092" s="294">
        <v>0</v>
      </c>
      <c r="X1092" s="294">
        <v>0</v>
      </c>
      <c r="Y1092" s="294">
        <v>0</v>
      </c>
      <c r="Z1092" s="294">
        <v>0</v>
      </c>
      <c r="AA1092" s="294">
        <v>0</v>
      </c>
      <c r="AB1092" s="294">
        <v>0</v>
      </c>
      <c r="AC1092" s="294">
        <v>0</v>
      </c>
      <c r="AD1092" s="294">
        <v>0</v>
      </c>
      <c r="AE1092" s="294">
        <v>0</v>
      </c>
      <c r="AF1092" s="294">
        <v>0</v>
      </c>
      <c r="AG1092" s="294">
        <v>0</v>
      </c>
      <c r="AH1092" s="294">
        <v>0</v>
      </c>
      <c r="AI1092" s="294">
        <v>0</v>
      </c>
    </row>
    <row r="1093" spans="1:35" ht="66">
      <c r="A1093" s="290"/>
      <c r="B1093" s="305">
        <v>1300</v>
      </c>
      <c r="C1093" s="1342" t="s">
        <v>971</v>
      </c>
      <c r="D1093" s="1415"/>
      <c r="E1093" s="293">
        <v>0</v>
      </c>
      <c r="F1093" s="292" t="s">
        <v>22</v>
      </c>
      <c r="G1093" s="294" t="s">
        <v>12</v>
      </c>
      <c r="H1093" s="295" t="s">
        <v>13</v>
      </c>
      <c r="I1093" s="294" t="s">
        <v>14</v>
      </c>
      <c r="J1093" s="294">
        <v>1404</v>
      </c>
      <c r="K1093" s="1540">
        <v>0</v>
      </c>
      <c r="L1093" s="294">
        <v>0</v>
      </c>
      <c r="M1093" s="294">
        <v>0</v>
      </c>
      <c r="N1093" s="294">
        <v>0</v>
      </c>
      <c r="O1093" s="294">
        <v>0</v>
      </c>
      <c r="P1093" s="294">
        <v>0</v>
      </c>
      <c r="Q1093" s="294">
        <v>0</v>
      </c>
      <c r="R1093" s="294">
        <v>0</v>
      </c>
      <c r="S1093" s="294">
        <v>0</v>
      </c>
      <c r="T1093" s="294">
        <v>0</v>
      </c>
      <c r="U1093" s="294">
        <v>0</v>
      </c>
      <c r="V1093" s="294">
        <v>0</v>
      </c>
      <c r="W1093" s="294">
        <v>0</v>
      </c>
      <c r="X1093" s="294">
        <v>0</v>
      </c>
      <c r="Y1093" s="294">
        <v>0</v>
      </c>
      <c r="Z1093" s="294">
        <v>0</v>
      </c>
      <c r="AA1093" s="294">
        <v>0</v>
      </c>
      <c r="AB1093" s="294">
        <v>0</v>
      </c>
      <c r="AC1093" s="294">
        <v>0</v>
      </c>
      <c r="AD1093" s="294">
        <v>0</v>
      </c>
      <c r="AE1093" s="294">
        <v>0</v>
      </c>
      <c r="AF1093" s="294">
        <v>0</v>
      </c>
      <c r="AG1093" s="294">
        <v>0</v>
      </c>
      <c r="AH1093" s="294">
        <v>0</v>
      </c>
      <c r="AI1093" s="294">
        <v>0</v>
      </c>
    </row>
    <row r="1094" spans="1:35" ht="66">
      <c r="A1094" s="290"/>
      <c r="B1094" s="1300"/>
      <c r="C1094" s="1297" t="s">
        <v>2248</v>
      </c>
      <c r="D1094" s="14"/>
      <c r="E1094" s="1313">
        <v>15</v>
      </c>
      <c r="F1094" s="14" t="s">
        <v>11</v>
      </c>
      <c r="G1094" s="16" t="s">
        <v>12</v>
      </c>
      <c r="H1094" s="17" t="s">
        <v>13</v>
      </c>
      <c r="I1094" s="16" t="s">
        <v>14</v>
      </c>
      <c r="J1094" s="16">
        <v>143.63999999999999</v>
      </c>
      <c r="K1094" s="997">
        <v>2154.6</v>
      </c>
      <c r="L1094" s="16">
        <v>0</v>
      </c>
      <c r="M1094" s="16">
        <v>0</v>
      </c>
      <c r="N1094" s="16">
        <v>0</v>
      </c>
      <c r="O1094" s="16">
        <v>0</v>
      </c>
      <c r="P1094" s="16">
        <v>0</v>
      </c>
      <c r="Q1094" s="16">
        <v>0</v>
      </c>
      <c r="R1094" s="16">
        <v>5</v>
      </c>
      <c r="S1094" s="16">
        <v>718.19999999999993</v>
      </c>
      <c r="T1094" s="16">
        <v>0</v>
      </c>
      <c r="U1094" s="16">
        <v>0</v>
      </c>
      <c r="V1094" s="16">
        <v>0</v>
      </c>
      <c r="W1094" s="16">
        <v>0</v>
      </c>
      <c r="X1094" s="16">
        <v>5</v>
      </c>
      <c r="Y1094" s="16">
        <v>718.19999999999993</v>
      </c>
      <c r="Z1094" s="16">
        <v>0</v>
      </c>
      <c r="AA1094" s="16">
        <v>0</v>
      </c>
      <c r="AB1094" s="16">
        <v>0</v>
      </c>
      <c r="AC1094" s="16">
        <v>0</v>
      </c>
      <c r="AD1094" s="16">
        <v>5</v>
      </c>
      <c r="AE1094" s="16">
        <v>718.19999999999993</v>
      </c>
      <c r="AF1094" s="16">
        <v>0</v>
      </c>
      <c r="AG1094" s="16">
        <v>0</v>
      </c>
      <c r="AH1094" s="16">
        <v>0</v>
      </c>
      <c r="AI1094" s="16">
        <v>0</v>
      </c>
    </row>
    <row r="1095" spans="1:35" ht="66">
      <c r="A1095" s="290"/>
      <c r="B1095" s="1300"/>
      <c r="C1095" s="1297" t="s">
        <v>975</v>
      </c>
      <c r="D1095" s="14"/>
      <c r="E1095" s="1313">
        <v>20</v>
      </c>
      <c r="F1095" s="14" t="s">
        <v>11</v>
      </c>
      <c r="G1095" s="16" t="s">
        <v>12</v>
      </c>
      <c r="H1095" s="17" t="s">
        <v>13</v>
      </c>
      <c r="I1095" s="16" t="s">
        <v>14</v>
      </c>
      <c r="J1095" s="16">
        <v>52</v>
      </c>
      <c r="K1095" s="997">
        <v>1040</v>
      </c>
      <c r="L1095" s="16">
        <v>0</v>
      </c>
      <c r="M1095" s="16">
        <v>0</v>
      </c>
      <c r="N1095" s="16">
        <v>0</v>
      </c>
      <c r="O1095" s="16">
        <v>0</v>
      </c>
      <c r="P1095" s="16">
        <v>0</v>
      </c>
      <c r="Q1095" s="16">
        <v>0</v>
      </c>
      <c r="R1095" s="16">
        <v>0</v>
      </c>
      <c r="S1095" s="16">
        <v>0</v>
      </c>
      <c r="T1095" s="16">
        <v>20</v>
      </c>
      <c r="U1095" s="16">
        <v>1040</v>
      </c>
      <c r="V1095" s="16">
        <v>0</v>
      </c>
      <c r="W1095" s="16">
        <v>0</v>
      </c>
      <c r="X1095" s="16">
        <v>0</v>
      </c>
      <c r="Y1095" s="16">
        <v>0</v>
      </c>
      <c r="Z1095" s="16">
        <v>0</v>
      </c>
      <c r="AA1095" s="16">
        <v>0</v>
      </c>
      <c r="AB1095" s="16">
        <v>0</v>
      </c>
      <c r="AC1095" s="16">
        <v>0</v>
      </c>
      <c r="AD1095" s="16">
        <v>0</v>
      </c>
      <c r="AE1095" s="16">
        <v>0</v>
      </c>
      <c r="AF1095" s="16">
        <v>0</v>
      </c>
      <c r="AG1095" s="16">
        <v>0</v>
      </c>
      <c r="AH1095" s="16">
        <v>0</v>
      </c>
      <c r="AI1095" s="16">
        <v>0</v>
      </c>
    </row>
    <row r="1096" spans="1:35" ht="66">
      <c r="A1096" s="290"/>
      <c r="B1096" s="305">
        <v>110.24639999999999</v>
      </c>
      <c r="C1096" s="298" t="s">
        <v>973</v>
      </c>
      <c r="D1096" s="1415"/>
      <c r="E1096" s="293">
        <v>0</v>
      </c>
      <c r="F1096" s="292" t="s">
        <v>22</v>
      </c>
      <c r="G1096" s="294" t="s">
        <v>12</v>
      </c>
      <c r="H1096" s="295" t="s">
        <v>13</v>
      </c>
      <c r="I1096" s="294" t="s">
        <v>14</v>
      </c>
      <c r="J1096" s="294">
        <v>120</v>
      </c>
      <c r="K1096" s="1540">
        <v>0</v>
      </c>
      <c r="L1096" s="294">
        <v>0</v>
      </c>
      <c r="M1096" s="294">
        <v>0</v>
      </c>
      <c r="N1096" s="294">
        <v>0</v>
      </c>
      <c r="O1096" s="294">
        <v>0</v>
      </c>
      <c r="P1096" s="294">
        <v>0</v>
      </c>
      <c r="Q1096" s="294">
        <v>0</v>
      </c>
      <c r="R1096" s="294">
        <v>0</v>
      </c>
      <c r="S1096" s="294">
        <v>0</v>
      </c>
      <c r="T1096" s="294">
        <v>0</v>
      </c>
      <c r="U1096" s="294">
        <v>0</v>
      </c>
      <c r="V1096" s="294">
        <v>0</v>
      </c>
      <c r="W1096" s="294">
        <v>0</v>
      </c>
      <c r="X1096" s="294">
        <v>0</v>
      </c>
      <c r="Y1096" s="294">
        <v>0</v>
      </c>
      <c r="Z1096" s="294">
        <v>0</v>
      </c>
      <c r="AA1096" s="294">
        <v>0</v>
      </c>
      <c r="AB1096" s="294">
        <v>0</v>
      </c>
      <c r="AC1096" s="294">
        <v>0</v>
      </c>
      <c r="AD1096" s="294">
        <v>0</v>
      </c>
      <c r="AE1096" s="294">
        <v>0</v>
      </c>
      <c r="AF1096" s="294">
        <v>0</v>
      </c>
      <c r="AG1096" s="294">
        <v>0</v>
      </c>
      <c r="AH1096" s="294">
        <v>0</v>
      </c>
      <c r="AI1096" s="294">
        <v>0</v>
      </c>
    </row>
    <row r="1097" spans="1:35" ht="66">
      <c r="A1097" s="290"/>
      <c r="B1097" s="305">
        <v>206.7106666666667</v>
      </c>
      <c r="C1097" s="298" t="s">
        <v>974</v>
      </c>
      <c r="D1097" s="1415"/>
      <c r="E1097" s="293">
        <v>0</v>
      </c>
      <c r="F1097" s="292" t="s">
        <v>22</v>
      </c>
      <c r="G1097" s="294" t="s">
        <v>12</v>
      </c>
      <c r="H1097" s="295" t="s">
        <v>13</v>
      </c>
      <c r="I1097" s="294" t="s">
        <v>14</v>
      </c>
      <c r="J1097" s="294">
        <v>224</v>
      </c>
      <c r="K1097" s="1540">
        <v>0</v>
      </c>
      <c r="L1097" s="294">
        <v>0</v>
      </c>
      <c r="M1097" s="294">
        <v>0</v>
      </c>
      <c r="N1097" s="294">
        <v>0</v>
      </c>
      <c r="O1097" s="294">
        <v>0</v>
      </c>
      <c r="P1097" s="294">
        <v>0</v>
      </c>
      <c r="Q1097" s="294">
        <v>0</v>
      </c>
      <c r="R1097" s="294">
        <v>0</v>
      </c>
      <c r="S1097" s="294">
        <v>0</v>
      </c>
      <c r="T1097" s="294">
        <v>0</v>
      </c>
      <c r="U1097" s="294">
        <v>0</v>
      </c>
      <c r="V1097" s="294">
        <v>0</v>
      </c>
      <c r="W1097" s="294">
        <v>0</v>
      </c>
      <c r="X1097" s="294">
        <v>0</v>
      </c>
      <c r="Y1097" s="294">
        <v>0</v>
      </c>
      <c r="Z1097" s="294">
        <v>0</v>
      </c>
      <c r="AA1097" s="294">
        <v>0</v>
      </c>
      <c r="AB1097" s="294">
        <v>0</v>
      </c>
      <c r="AC1097" s="294">
        <v>0</v>
      </c>
      <c r="AD1097" s="294">
        <v>0</v>
      </c>
      <c r="AE1097" s="294">
        <v>0</v>
      </c>
      <c r="AF1097" s="294">
        <v>0</v>
      </c>
      <c r="AG1097" s="294">
        <v>0</v>
      </c>
      <c r="AH1097" s="294">
        <v>0</v>
      </c>
      <c r="AI1097" s="294">
        <v>0</v>
      </c>
    </row>
    <row r="1098" spans="1:35" ht="66">
      <c r="A1098" s="290"/>
      <c r="B1098" s="305">
        <v>47.95333333333334</v>
      </c>
      <c r="C1098" s="1344" t="s">
        <v>975</v>
      </c>
      <c r="D1098" s="1415"/>
      <c r="E1098" s="293">
        <v>1</v>
      </c>
      <c r="F1098" s="292" t="s">
        <v>11</v>
      </c>
      <c r="G1098" s="294" t="s">
        <v>12</v>
      </c>
      <c r="H1098" s="295" t="s">
        <v>13</v>
      </c>
      <c r="I1098" s="294" t="s">
        <v>14</v>
      </c>
      <c r="J1098" s="294">
        <v>52</v>
      </c>
      <c r="K1098" s="1540">
        <v>52</v>
      </c>
      <c r="L1098" s="294">
        <v>0</v>
      </c>
      <c r="M1098" s="294">
        <v>0</v>
      </c>
      <c r="N1098" s="294">
        <v>0</v>
      </c>
      <c r="O1098" s="294">
        <v>0</v>
      </c>
      <c r="P1098" s="294">
        <v>1</v>
      </c>
      <c r="Q1098" s="294">
        <v>52</v>
      </c>
      <c r="R1098" s="294">
        <v>0</v>
      </c>
      <c r="S1098" s="294">
        <v>0</v>
      </c>
      <c r="T1098" s="294">
        <v>0</v>
      </c>
      <c r="U1098" s="294">
        <v>0</v>
      </c>
      <c r="V1098" s="294">
        <v>0</v>
      </c>
      <c r="W1098" s="294">
        <v>0</v>
      </c>
      <c r="X1098" s="294">
        <v>0</v>
      </c>
      <c r="Y1098" s="294">
        <v>0</v>
      </c>
      <c r="Z1098" s="294">
        <v>0</v>
      </c>
      <c r="AA1098" s="294">
        <v>0</v>
      </c>
      <c r="AB1098" s="294">
        <v>0</v>
      </c>
      <c r="AC1098" s="294">
        <v>0</v>
      </c>
      <c r="AD1098" s="294">
        <v>0</v>
      </c>
      <c r="AE1098" s="294">
        <v>0</v>
      </c>
      <c r="AF1098" s="294">
        <v>0</v>
      </c>
      <c r="AG1098" s="294">
        <v>0</v>
      </c>
      <c r="AH1098" s="294">
        <v>0</v>
      </c>
      <c r="AI1098" s="294">
        <v>0</v>
      </c>
    </row>
    <row r="1099" spans="1:35" ht="66">
      <c r="A1099" s="290"/>
      <c r="B1099" s="305">
        <v>41.341666666666669</v>
      </c>
      <c r="C1099" s="298" t="s">
        <v>976</v>
      </c>
      <c r="D1099" s="1415"/>
      <c r="E1099" s="293">
        <v>25</v>
      </c>
      <c r="F1099" s="292" t="s">
        <v>11</v>
      </c>
      <c r="G1099" s="294" t="s">
        <v>12</v>
      </c>
      <c r="H1099" s="295" t="s">
        <v>13</v>
      </c>
      <c r="I1099" s="294" t="s">
        <v>14</v>
      </c>
      <c r="J1099" s="294">
        <v>45</v>
      </c>
      <c r="K1099" s="1540">
        <v>1125</v>
      </c>
      <c r="L1099" s="294">
        <v>0</v>
      </c>
      <c r="M1099" s="294">
        <v>0</v>
      </c>
      <c r="N1099" s="294">
        <v>0</v>
      </c>
      <c r="O1099" s="294">
        <v>0</v>
      </c>
      <c r="P1099" s="294">
        <v>25</v>
      </c>
      <c r="Q1099" s="294">
        <v>1125</v>
      </c>
      <c r="R1099" s="294">
        <v>0</v>
      </c>
      <c r="S1099" s="294">
        <v>0</v>
      </c>
      <c r="T1099" s="294">
        <v>0</v>
      </c>
      <c r="U1099" s="294">
        <v>0</v>
      </c>
      <c r="V1099" s="294">
        <v>0</v>
      </c>
      <c r="W1099" s="294">
        <v>0</v>
      </c>
      <c r="X1099" s="294">
        <v>0</v>
      </c>
      <c r="Y1099" s="294">
        <v>0</v>
      </c>
      <c r="Z1099" s="294">
        <v>0</v>
      </c>
      <c r="AA1099" s="294">
        <v>0</v>
      </c>
      <c r="AB1099" s="294">
        <v>0</v>
      </c>
      <c r="AC1099" s="294">
        <v>0</v>
      </c>
      <c r="AD1099" s="294">
        <v>0</v>
      </c>
      <c r="AE1099" s="294">
        <v>0</v>
      </c>
      <c r="AF1099" s="294">
        <v>0</v>
      </c>
      <c r="AG1099" s="294">
        <v>0</v>
      </c>
      <c r="AH1099" s="294">
        <v>0</v>
      </c>
      <c r="AI1099" s="294">
        <v>0</v>
      </c>
    </row>
    <row r="1100" spans="1:35" ht="66">
      <c r="A1100" s="290"/>
      <c r="B1100" s="305">
        <v>41.341999999999999</v>
      </c>
      <c r="C1100" s="298" t="s">
        <v>977</v>
      </c>
      <c r="D1100" s="1415"/>
      <c r="E1100" s="293">
        <v>0</v>
      </c>
      <c r="F1100" s="292" t="s">
        <v>11</v>
      </c>
      <c r="G1100" s="294" t="s">
        <v>12</v>
      </c>
      <c r="H1100" s="295" t="s">
        <v>13</v>
      </c>
      <c r="I1100" s="294" t="s">
        <v>14</v>
      </c>
      <c r="J1100" s="294">
        <v>45</v>
      </c>
      <c r="K1100" s="1540">
        <v>0</v>
      </c>
      <c r="L1100" s="294">
        <v>0</v>
      </c>
      <c r="M1100" s="294">
        <v>0</v>
      </c>
      <c r="N1100" s="294">
        <v>0</v>
      </c>
      <c r="O1100" s="294">
        <v>0</v>
      </c>
      <c r="P1100" s="294">
        <v>0</v>
      </c>
      <c r="Q1100" s="294">
        <v>0</v>
      </c>
      <c r="R1100" s="294">
        <v>0</v>
      </c>
      <c r="S1100" s="294">
        <v>0</v>
      </c>
      <c r="T1100" s="294">
        <v>0</v>
      </c>
      <c r="U1100" s="294">
        <v>0</v>
      </c>
      <c r="V1100" s="294">
        <v>0</v>
      </c>
      <c r="W1100" s="294">
        <v>0</v>
      </c>
      <c r="X1100" s="294">
        <v>0</v>
      </c>
      <c r="Y1100" s="294">
        <v>0</v>
      </c>
      <c r="Z1100" s="294">
        <v>0</v>
      </c>
      <c r="AA1100" s="294">
        <v>0</v>
      </c>
      <c r="AB1100" s="294">
        <v>0</v>
      </c>
      <c r="AC1100" s="294">
        <v>0</v>
      </c>
      <c r="AD1100" s="294">
        <v>0</v>
      </c>
      <c r="AE1100" s="294">
        <v>0</v>
      </c>
      <c r="AF1100" s="294">
        <v>0</v>
      </c>
      <c r="AG1100" s="294">
        <v>0</v>
      </c>
      <c r="AH1100" s="294">
        <v>0</v>
      </c>
      <c r="AI1100" s="294">
        <v>0</v>
      </c>
    </row>
    <row r="1101" spans="1:35" ht="66">
      <c r="A1101" s="290"/>
      <c r="B1101" s="305">
        <v>24.805</v>
      </c>
      <c r="C1101" s="298" t="s">
        <v>978</v>
      </c>
      <c r="D1101" s="1415"/>
      <c r="E1101" s="293">
        <v>3</v>
      </c>
      <c r="F1101" s="292" t="s">
        <v>11</v>
      </c>
      <c r="G1101" s="294" t="s">
        <v>12</v>
      </c>
      <c r="H1101" s="295" t="s">
        <v>13</v>
      </c>
      <c r="I1101" s="294" t="s">
        <v>14</v>
      </c>
      <c r="J1101" s="294">
        <v>27</v>
      </c>
      <c r="K1101" s="1540">
        <v>81</v>
      </c>
      <c r="L1101" s="294">
        <v>0</v>
      </c>
      <c r="M1101" s="294">
        <v>0</v>
      </c>
      <c r="N1101" s="294">
        <v>0</v>
      </c>
      <c r="O1101" s="294">
        <v>0</v>
      </c>
      <c r="P1101" s="294">
        <v>0</v>
      </c>
      <c r="Q1101" s="294">
        <v>0</v>
      </c>
      <c r="R1101" s="294">
        <v>3</v>
      </c>
      <c r="S1101" s="294">
        <v>81</v>
      </c>
      <c r="T1101" s="294">
        <v>0</v>
      </c>
      <c r="U1101" s="294">
        <v>0</v>
      </c>
      <c r="V1101" s="294">
        <v>0</v>
      </c>
      <c r="W1101" s="294">
        <v>0</v>
      </c>
      <c r="X1101" s="294">
        <v>0</v>
      </c>
      <c r="Y1101" s="294">
        <v>0</v>
      </c>
      <c r="Z1101" s="294">
        <v>0</v>
      </c>
      <c r="AA1101" s="294">
        <v>0</v>
      </c>
      <c r="AB1101" s="294">
        <v>0</v>
      </c>
      <c r="AC1101" s="294">
        <v>0</v>
      </c>
      <c r="AD1101" s="294">
        <v>0</v>
      </c>
      <c r="AE1101" s="294">
        <v>0</v>
      </c>
      <c r="AF1101" s="294">
        <v>0</v>
      </c>
      <c r="AG1101" s="294">
        <v>0</v>
      </c>
      <c r="AH1101" s="294">
        <v>0</v>
      </c>
      <c r="AI1101" s="294">
        <v>0</v>
      </c>
    </row>
    <row r="1102" spans="1:35" ht="66">
      <c r="A1102" s="290"/>
      <c r="B1102" s="305">
        <v>130.91787499999998</v>
      </c>
      <c r="C1102" s="298" t="s">
        <v>979</v>
      </c>
      <c r="D1102" s="1415"/>
      <c r="E1102" s="293">
        <v>21</v>
      </c>
      <c r="F1102" s="292" t="s">
        <v>980</v>
      </c>
      <c r="G1102" s="294" t="s">
        <v>12</v>
      </c>
      <c r="H1102" s="295" t="s">
        <v>13</v>
      </c>
      <c r="I1102" s="294" t="s">
        <v>14</v>
      </c>
      <c r="J1102" s="294">
        <v>142</v>
      </c>
      <c r="K1102" s="1540">
        <v>2982</v>
      </c>
      <c r="L1102" s="294">
        <v>0</v>
      </c>
      <c r="M1102" s="294">
        <v>0</v>
      </c>
      <c r="N1102" s="294">
        <v>0</v>
      </c>
      <c r="O1102" s="294">
        <v>0</v>
      </c>
      <c r="P1102" s="294">
        <v>0</v>
      </c>
      <c r="Q1102" s="294">
        <v>0</v>
      </c>
      <c r="R1102" s="294">
        <v>16</v>
      </c>
      <c r="S1102" s="294">
        <v>2272</v>
      </c>
      <c r="T1102" s="294">
        <v>0</v>
      </c>
      <c r="U1102" s="294">
        <v>0</v>
      </c>
      <c r="V1102" s="294">
        <v>0</v>
      </c>
      <c r="W1102" s="294">
        <v>0</v>
      </c>
      <c r="X1102" s="294">
        <v>5</v>
      </c>
      <c r="Y1102" s="294">
        <v>710</v>
      </c>
      <c r="Z1102" s="294">
        <v>0</v>
      </c>
      <c r="AA1102" s="294">
        <v>0</v>
      </c>
      <c r="AB1102" s="294">
        <v>0</v>
      </c>
      <c r="AC1102" s="294">
        <v>0</v>
      </c>
      <c r="AD1102" s="294">
        <v>0</v>
      </c>
      <c r="AE1102" s="294">
        <v>0</v>
      </c>
      <c r="AF1102" s="294">
        <v>0</v>
      </c>
      <c r="AG1102" s="294">
        <v>0</v>
      </c>
      <c r="AH1102" s="294">
        <v>0</v>
      </c>
      <c r="AI1102" s="294">
        <v>0</v>
      </c>
    </row>
    <row r="1103" spans="1:35" ht="66">
      <c r="A1103" s="290"/>
      <c r="B1103" s="305">
        <v>55.122133333333331</v>
      </c>
      <c r="C1103" s="298" t="s">
        <v>981</v>
      </c>
      <c r="D1103" s="1415"/>
      <c r="E1103" s="293">
        <v>12</v>
      </c>
      <c r="F1103" s="292" t="s">
        <v>11</v>
      </c>
      <c r="G1103" s="294" t="s">
        <v>12</v>
      </c>
      <c r="H1103" s="295" t="s">
        <v>13</v>
      </c>
      <c r="I1103" s="294" t="s">
        <v>14</v>
      </c>
      <c r="J1103" s="294">
        <v>60</v>
      </c>
      <c r="K1103" s="1540">
        <v>720</v>
      </c>
      <c r="L1103" s="294">
        <v>0</v>
      </c>
      <c r="M1103" s="294">
        <v>0</v>
      </c>
      <c r="N1103" s="294">
        <v>0</v>
      </c>
      <c r="O1103" s="294">
        <v>0</v>
      </c>
      <c r="P1103" s="294">
        <v>0</v>
      </c>
      <c r="Q1103" s="294">
        <v>0</v>
      </c>
      <c r="R1103" s="294">
        <v>6</v>
      </c>
      <c r="S1103" s="294">
        <v>360</v>
      </c>
      <c r="T1103" s="294">
        <v>1</v>
      </c>
      <c r="U1103" s="294">
        <v>60</v>
      </c>
      <c r="V1103" s="294">
        <v>0</v>
      </c>
      <c r="W1103" s="294">
        <v>0</v>
      </c>
      <c r="X1103" s="294">
        <v>5</v>
      </c>
      <c r="Y1103" s="294">
        <v>300</v>
      </c>
      <c r="Z1103" s="294">
        <v>0</v>
      </c>
      <c r="AA1103" s="294">
        <v>0</v>
      </c>
      <c r="AB1103" s="294">
        <v>0</v>
      </c>
      <c r="AC1103" s="294">
        <v>0</v>
      </c>
      <c r="AD1103" s="294">
        <v>0</v>
      </c>
      <c r="AE1103" s="294">
        <v>0</v>
      </c>
      <c r="AF1103" s="294">
        <v>0</v>
      </c>
      <c r="AG1103" s="294">
        <v>0</v>
      </c>
      <c r="AH1103" s="294">
        <v>0</v>
      </c>
      <c r="AI1103" s="294">
        <v>0</v>
      </c>
    </row>
    <row r="1104" spans="1:35" ht="66">
      <c r="A1104" s="290"/>
      <c r="B1104" s="305">
        <v>661.47839999999997</v>
      </c>
      <c r="C1104" s="298" t="s">
        <v>982</v>
      </c>
      <c r="D1104" s="1415"/>
      <c r="E1104" s="293">
        <v>26</v>
      </c>
      <c r="F1104" s="292" t="s">
        <v>11</v>
      </c>
      <c r="G1104" s="294" t="s">
        <v>12</v>
      </c>
      <c r="H1104" s="295" t="s">
        <v>13</v>
      </c>
      <c r="I1104" s="294" t="s">
        <v>14</v>
      </c>
      <c r="J1104" s="294">
        <v>715</v>
      </c>
      <c r="K1104" s="1540">
        <v>18590</v>
      </c>
      <c r="L1104" s="294">
        <v>0</v>
      </c>
      <c r="M1104" s="294">
        <v>0</v>
      </c>
      <c r="N1104" s="294">
        <v>0</v>
      </c>
      <c r="O1104" s="294">
        <v>0</v>
      </c>
      <c r="P1104" s="294">
        <v>0</v>
      </c>
      <c r="Q1104" s="294">
        <v>0</v>
      </c>
      <c r="R1104" s="294">
        <v>11</v>
      </c>
      <c r="S1104" s="294">
        <v>7865</v>
      </c>
      <c r="T1104" s="294">
        <v>15</v>
      </c>
      <c r="U1104" s="294">
        <v>10725</v>
      </c>
      <c r="V1104" s="294">
        <v>0</v>
      </c>
      <c r="W1104" s="294">
        <v>0</v>
      </c>
      <c r="X1104" s="294">
        <v>0</v>
      </c>
      <c r="Y1104" s="294">
        <v>0</v>
      </c>
      <c r="Z1104" s="294">
        <v>0</v>
      </c>
      <c r="AA1104" s="294">
        <v>0</v>
      </c>
      <c r="AB1104" s="294">
        <v>0</v>
      </c>
      <c r="AC1104" s="294">
        <v>0</v>
      </c>
      <c r="AD1104" s="294">
        <v>0</v>
      </c>
      <c r="AE1104" s="294">
        <v>0</v>
      </c>
      <c r="AF1104" s="294">
        <v>0</v>
      </c>
      <c r="AG1104" s="294">
        <v>0</v>
      </c>
      <c r="AH1104" s="294">
        <v>0</v>
      </c>
      <c r="AI1104" s="294">
        <v>0</v>
      </c>
    </row>
    <row r="1105" spans="1:35" ht="66">
      <c r="A1105" s="290"/>
      <c r="B1105" s="305">
        <v>151.86700000000002</v>
      </c>
      <c r="C1105" s="1344" t="s">
        <v>983</v>
      </c>
      <c r="D1105" s="1415"/>
      <c r="E1105" s="293">
        <v>0</v>
      </c>
      <c r="F1105" s="292" t="s">
        <v>11</v>
      </c>
      <c r="G1105" s="294" t="s">
        <v>12</v>
      </c>
      <c r="H1105" s="295" t="s">
        <v>13</v>
      </c>
      <c r="I1105" s="294" t="s">
        <v>14</v>
      </c>
      <c r="J1105" s="294">
        <v>165</v>
      </c>
      <c r="K1105" s="1540">
        <v>0</v>
      </c>
      <c r="L1105" s="294">
        <v>0</v>
      </c>
      <c r="M1105" s="294">
        <v>0</v>
      </c>
      <c r="N1105" s="294">
        <v>0</v>
      </c>
      <c r="O1105" s="294">
        <v>0</v>
      </c>
      <c r="P1105" s="294">
        <v>0</v>
      </c>
      <c r="Q1105" s="294">
        <v>0</v>
      </c>
      <c r="R1105" s="294">
        <v>0</v>
      </c>
      <c r="S1105" s="294">
        <v>0</v>
      </c>
      <c r="T1105" s="294">
        <v>0</v>
      </c>
      <c r="U1105" s="294">
        <v>0</v>
      </c>
      <c r="V1105" s="294">
        <v>0</v>
      </c>
      <c r="W1105" s="294">
        <v>0</v>
      </c>
      <c r="X1105" s="294">
        <v>0</v>
      </c>
      <c r="Y1105" s="294">
        <v>0</v>
      </c>
      <c r="Z1105" s="294">
        <v>0</v>
      </c>
      <c r="AA1105" s="294">
        <v>0</v>
      </c>
      <c r="AB1105" s="294">
        <v>0</v>
      </c>
      <c r="AC1105" s="294">
        <v>0</v>
      </c>
      <c r="AD1105" s="294">
        <v>0</v>
      </c>
      <c r="AE1105" s="294">
        <v>0</v>
      </c>
      <c r="AF1105" s="294">
        <v>0</v>
      </c>
      <c r="AG1105" s="294">
        <v>0</v>
      </c>
      <c r="AH1105" s="294">
        <v>0</v>
      </c>
      <c r="AI1105" s="294">
        <v>0</v>
      </c>
    </row>
    <row r="1106" spans="1:35" ht="66">
      <c r="A1106" s="290"/>
      <c r="B1106" s="305">
        <v>316.95875000000001</v>
      </c>
      <c r="C1106" s="298" t="s">
        <v>984</v>
      </c>
      <c r="D1106" s="1415"/>
      <c r="E1106" s="293">
        <v>22</v>
      </c>
      <c r="F1106" s="292" t="s">
        <v>11</v>
      </c>
      <c r="G1106" s="294" t="s">
        <v>12</v>
      </c>
      <c r="H1106" s="295" t="s">
        <v>13</v>
      </c>
      <c r="I1106" s="294" t="s">
        <v>14</v>
      </c>
      <c r="J1106" s="294">
        <v>343</v>
      </c>
      <c r="K1106" s="1540">
        <v>7546</v>
      </c>
      <c r="L1106" s="294">
        <v>0</v>
      </c>
      <c r="M1106" s="294">
        <v>0</v>
      </c>
      <c r="N1106" s="294">
        <v>0</v>
      </c>
      <c r="O1106" s="294">
        <v>0</v>
      </c>
      <c r="P1106" s="294">
        <v>18</v>
      </c>
      <c r="Q1106" s="294">
        <v>6174</v>
      </c>
      <c r="R1106" s="294">
        <v>3</v>
      </c>
      <c r="S1106" s="294">
        <v>1029</v>
      </c>
      <c r="T1106" s="294">
        <v>1</v>
      </c>
      <c r="U1106" s="294">
        <v>343</v>
      </c>
      <c r="V1106" s="294">
        <v>0</v>
      </c>
      <c r="W1106" s="294">
        <v>0</v>
      </c>
      <c r="X1106" s="294">
        <v>0</v>
      </c>
      <c r="Y1106" s="294">
        <v>0</v>
      </c>
      <c r="Z1106" s="294">
        <v>0</v>
      </c>
      <c r="AA1106" s="294">
        <v>0</v>
      </c>
      <c r="AB1106" s="294">
        <v>0</v>
      </c>
      <c r="AC1106" s="294">
        <v>0</v>
      </c>
      <c r="AD1106" s="294">
        <v>0</v>
      </c>
      <c r="AE1106" s="294">
        <v>0</v>
      </c>
      <c r="AF1106" s="294">
        <v>0</v>
      </c>
      <c r="AG1106" s="294">
        <v>0</v>
      </c>
      <c r="AH1106" s="294">
        <v>0</v>
      </c>
      <c r="AI1106" s="294">
        <v>0</v>
      </c>
    </row>
    <row r="1107" spans="1:35" ht="66">
      <c r="A1107" s="290"/>
      <c r="B1107" s="305">
        <v>41.342142857142861</v>
      </c>
      <c r="C1107" s="298" t="s">
        <v>985</v>
      </c>
      <c r="D1107" s="1415"/>
      <c r="E1107" s="293">
        <v>0</v>
      </c>
      <c r="F1107" s="292" t="s">
        <v>11</v>
      </c>
      <c r="G1107" s="294" t="s">
        <v>12</v>
      </c>
      <c r="H1107" s="295" t="s">
        <v>13</v>
      </c>
      <c r="I1107" s="294" t="s">
        <v>14</v>
      </c>
      <c r="J1107" s="294">
        <v>45</v>
      </c>
      <c r="K1107" s="1540">
        <v>0</v>
      </c>
      <c r="L1107" s="294">
        <v>0</v>
      </c>
      <c r="M1107" s="294">
        <v>0</v>
      </c>
      <c r="N1107" s="294">
        <v>0</v>
      </c>
      <c r="O1107" s="294">
        <v>0</v>
      </c>
      <c r="P1107" s="294">
        <v>0</v>
      </c>
      <c r="Q1107" s="294">
        <v>0</v>
      </c>
      <c r="R1107" s="294">
        <v>0</v>
      </c>
      <c r="S1107" s="294">
        <v>0</v>
      </c>
      <c r="T1107" s="294">
        <v>0</v>
      </c>
      <c r="U1107" s="294">
        <v>0</v>
      </c>
      <c r="V1107" s="294">
        <v>0</v>
      </c>
      <c r="W1107" s="294">
        <v>0</v>
      </c>
      <c r="X1107" s="294">
        <v>0</v>
      </c>
      <c r="Y1107" s="294">
        <v>0</v>
      </c>
      <c r="Z1107" s="294">
        <v>0</v>
      </c>
      <c r="AA1107" s="294">
        <v>0</v>
      </c>
      <c r="AB1107" s="294">
        <v>0</v>
      </c>
      <c r="AC1107" s="294">
        <v>0</v>
      </c>
      <c r="AD1107" s="294">
        <v>0</v>
      </c>
      <c r="AE1107" s="294">
        <v>0</v>
      </c>
      <c r="AF1107" s="294">
        <v>0</v>
      </c>
      <c r="AG1107" s="294">
        <v>0</v>
      </c>
      <c r="AH1107" s="294">
        <v>0</v>
      </c>
      <c r="AI1107" s="294">
        <v>0</v>
      </c>
    </row>
    <row r="1108" spans="1:35" ht="66">
      <c r="A1108" s="290"/>
      <c r="B1108" s="305">
        <v>47.954444444444441</v>
      </c>
      <c r="C1108" s="1344" t="s">
        <v>986</v>
      </c>
      <c r="D1108" s="1415"/>
      <c r="E1108" s="293">
        <v>104</v>
      </c>
      <c r="F1108" s="292" t="s">
        <v>11</v>
      </c>
      <c r="G1108" s="294" t="s">
        <v>12</v>
      </c>
      <c r="H1108" s="295" t="s">
        <v>13</v>
      </c>
      <c r="I1108" s="294" t="s">
        <v>14</v>
      </c>
      <c r="J1108" s="294">
        <v>52</v>
      </c>
      <c r="K1108" s="1540">
        <v>5408</v>
      </c>
      <c r="L1108" s="294">
        <v>0</v>
      </c>
      <c r="M1108" s="294">
        <v>0</v>
      </c>
      <c r="N1108" s="294">
        <v>0</v>
      </c>
      <c r="O1108" s="294">
        <v>0</v>
      </c>
      <c r="P1108" s="294">
        <v>0</v>
      </c>
      <c r="Q1108" s="294">
        <v>0</v>
      </c>
      <c r="R1108" s="294">
        <v>104</v>
      </c>
      <c r="S1108" s="294">
        <v>5408</v>
      </c>
      <c r="T1108" s="294">
        <v>0</v>
      </c>
      <c r="U1108" s="294">
        <v>0</v>
      </c>
      <c r="V1108" s="294">
        <v>0</v>
      </c>
      <c r="W1108" s="294">
        <v>0</v>
      </c>
      <c r="X1108" s="294">
        <v>0</v>
      </c>
      <c r="Y1108" s="294">
        <v>0</v>
      </c>
      <c r="Z1108" s="294">
        <v>0</v>
      </c>
      <c r="AA1108" s="294">
        <v>0</v>
      </c>
      <c r="AB1108" s="294">
        <v>0</v>
      </c>
      <c r="AC1108" s="294">
        <v>0</v>
      </c>
      <c r="AD1108" s="294">
        <v>0</v>
      </c>
      <c r="AE1108" s="294">
        <v>0</v>
      </c>
      <c r="AF1108" s="294">
        <v>0</v>
      </c>
      <c r="AG1108" s="294">
        <v>0</v>
      </c>
      <c r="AH1108" s="294">
        <v>0</v>
      </c>
      <c r="AI1108" s="294">
        <v>0</v>
      </c>
    </row>
    <row r="1109" spans="1:35" ht="66">
      <c r="A1109" s="290"/>
      <c r="B1109" s="305">
        <v>248.054</v>
      </c>
      <c r="C1109" s="298" t="s">
        <v>987</v>
      </c>
      <c r="D1109" s="1415"/>
      <c r="E1109" s="293">
        <v>20</v>
      </c>
      <c r="F1109" s="292" t="s">
        <v>11</v>
      </c>
      <c r="G1109" s="294" t="s">
        <v>12</v>
      </c>
      <c r="H1109" s="295" t="s">
        <v>13</v>
      </c>
      <c r="I1109" s="294" t="s">
        <v>14</v>
      </c>
      <c r="J1109" s="294">
        <v>268</v>
      </c>
      <c r="K1109" s="1540">
        <v>5360</v>
      </c>
      <c r="L1109" s="294">
        <v>0</v>
      </c>
      <c r="M1109" s="294">
        <v>0</v>
      </c>
      <c r="N1109" s="294">
        <v>0</v>
      </c>
      <c r="O1109" s="294">
        <v>0</v>
      </c>
      <c r="P1109" s="294">
        <v>0</v>
      </c>
      <c r="Q1109" s="294">
        <v>0</v>
      </c>
      <c r="R1109" s="294">
        <v>20</v>
      </c>
      <c r="S1109" s="294">
        <v>5360</v>
      </c>
      <c r="T1109" s="294">
        <v>0</v>
      </c>
      <c r="U1109" s="294">
        <v>0</v>
      </c>
      <c r="V1109" s="294">
        <v>0</v>
      </c>
      <c r="W1109" s="294">
        <v>0</v>
      </c>
      <c r="X1109" s="294">
        <v>0</v>
      </c>
      <c r="Y1109" s="294">
        <v>0</v>
      </c>
      <c r="Z1109" s="294">
        <v>0</v>
      </c>
      <c r="AA1109" s="294">
        <v>0</v>
      </c>
      <c r="AB1109" s="294">
        <v>0</v>
      </c>
      <c r="AC1109" s="294">
        <v>0</v>
      </c>
      <c r="AD1109" s="294">
        <v>0</v>
      </c>
      <c r="AE1109" s="294">
        <v>0</v>
      </c>
      <c r="AF1109" s="294">
        <v>0</v>
      </c>
      <c r="AG1109" s="294">
        <v>0</v>
      </c>
      <c r="AH1109" s="294">
        <v>0</v>
      </c>
      <c r="AI1109" s="294">
        <v>0</v>
      </c>
    </row>
    <row r="1110" spans="1:35" ht="66">
      <c r="A1110" s="290"/>
      <c r="B1110" s="305">
        <v>206.71</v>
      </c>
      <c r="C1110" s="298" t="s">
        <v>988</v>
      </c>
      <c r="D1110" s="1415"/>
      <c r="E1110" s="293">
        <v>2</v>
      </c>
      <c r="F1110" s="292" t="s">
        <v>22</v>
      </c>
      <c r="G1110" s="294" t="s">
        <v>12</v>
      </c>
      <c r="H1110" s="295" t="s">
        <v>13</v>
      </c>
      <c r="I1110" s="294" t="s">
        <v>14</v>
      </c>
      <c r="J1110" s="294">
        <v>224</v>
      </c>
      <c r="K1110" s="1540">
        <v>448</v>
      </c>
      <c r="L1110" s="294">
        <v>0</v>
      </c>
      <c r="M1110" s="294">
        <v>0</v>
      </c>
      <c r="N1110" s="294">
        <v>0</v>
      </c>
      <c r="O1110" s="294">
        <v>0</v>
      </c>
      <c r="P1110" s="294">
        <v>2</v>
      </c>
      <c r="Q1110" s="294">
        <v>448</v>
      </c>
      <c r="R1110" s="294">
        <v>0</v>
      </c>
      <c r="S1110" s="294">
        <v>0</v>
      </c>
      <c r="T1110" s="294">
        <v>0</v>
      </c>
      <c r="U1110" s="294">
        <v>0</v>
      </c>
      <c r="V1110" s="294">
        <v>0</v>
      </c>
      <c r="W1110" s="294">
        <v>0</v>
      </c>
      <c r="X1110" s="294">
        <v>0</v>
      </c>
      <c r="Y1110" s="294">
        <v>0</v>
      </c>
      <c r="Z1110" s="294">
        <v>0</v>
      </c>
      <c r="AA1110" s="294">
        <v>0</v>
      </c>
      <c r="AB1110" s="294">
        <v>0</v>
      </c>
      <c r="AC1110" s="294">
        <v>0</v>
      </c>
      <c r="AD1110" s="294">
        <v>0</v>
      </c>
      <c r="AE1110" s="294">
        <v>0</v>
      </c>
      <c r="AF1110" s="294">
        <v>0</v>
      </c>
      <c r="AG1110" s="294">
        <v>0</v>
      </c>
      <c r="AH1110" s="294">
        <v>0</v>
      </c>
      <c r="AI1110" s="294">
        <v>0</v>
      </c>
    </row>
    <row r="1111" spans="1:35" ht="66">
      <c r="A1111" s="290"/>
      <c r="B1111" s="305">
        <v>268.726</v>
      </c>
      <c r="C1111" s="298" t="s">
        <v>989</v>
      </c>
      <c r="D1111" s="1415"/>
      <c r="E1111" s="293">
        <v>39</v>
      </c>
      <c r="F1111" s="292" t="s">
        <v>11</v>
      </c>
      <c r="G1111" s="294" t="s">
        <v>12</v>
      </c>
      <c r="H1111" s="295" t="s">
        <v>13</v>
      </c>
      <c r="I1111" s="294" t="s">
        <v>14</v>
      </c>
      <c r="J1111" s="294">
        <v>291</v>
      </c>
      <c r="K1111" s="1540">
        <v>11349</v>
      </c>
      <c r="L1111" s="294">
        <v>0</v>
      </c>
      <c r="M1111" s="294">
        <v>0</v>
      </c>
      <c r="N1111" s="294">
        <v>0</v>
      </c>
      <c r="O1111" s="294">
        <v>0</v>
      </c>
      <c r="P1111" s="294">
        <v>2</v>
      </c>
      <c r="Q1111" s="294">
        <v>582</v>
      </c>
      <c r="R1111" s="294">
        <v>1</v>
      </c>
      <c r="S1111" s="294">
        <v>291</v>
      </c>
      <c r="T1111" s="294">
        <v>36</v>
      </c>
      <c r="U1111" s="294">
        <v>10476</v>
      </c>
      <c r="V1111" s="294">
        <v>0</v>
      </c>
      <c r="W1111" s="294">
        <v>0</v>
      </c>
      <c r="X1111" s="294">
        <v>0</v>
      </c>
      <c r="Y1111" s="294">
        <v>0</v>
      </c>
      <c r="Z1111" s="294">
        <v>0</v>
      </c>
      <c r="AA1111" s="294">
        <v>0</v>
      </c>
      <c r="AB1111" s="294">
        <v>0</v>
      </c>
      <c r="AC1111" s="294">
        <v>0</v>
      </c>
      <c r="AD1111" s="294">
        <v>0</v>
      </c>
      <c r="AE1111" s="294">
        <v>0</v>
      </c>
      <c r="AF1111" s="294">
        <v>0</v>
      </c>
      <c r="AG1111" s="294">
        <v>0</v>
      </c>
      <c r="AH1111" s="294">
        <v>0</v>
      </c>
      <c r="AI1111" s="294">
        <v>0</v>
      </c>
    </row>
    <row r="1112" spans="1:35" ht="66">
      <c r="A1112" s="290"/>
      <c r="B1112" s="305">
        <v>330.74000000000007</v>
      </c>
      <c r="C1112" s="1381" t="s">
        <v>990</v>
      </c>
      <c r="D1112" s="1415"/>
      <c r="E1112" s="293">
        <v>10</v>
      </c>
      <c r="F1112" s="292" t="s">
        <v>11</v>
      </c>
      <c r="G1112" s="294" t="s">
        <v>12</v>
      </c>
      <c r="H1112" s="295" t="s">
        <v>13</v>
      </c>
      <c r="I1112" s="294" t="s">
        <v>14</v>
      </c>
      <c r="J1112" s="294">
        <v>358</v>
      </c>
      <c r="K1112" s="1540">
        <v>3580</v>
      </c>
      <c r="L1112" s="294">
        <v>0</v>
      </c>
      <c r="M1112" s="294">
        <v>0</v>
      </c>
      <c r="N1112" s="294">
        <v>0</v>
      </c>
      <c r="O1112" s="294">
        <v>0</v>
      </c>
      <c r="P1112" s="294">
        <v>0</v>
      </c>
      <c r="Q1112" s="294">
        <v>0</v>
      </c>
      <c r="R1112" s="294">
        <v>0</v>
      </c>
      <c r="S1112" s="294">
        <v>0</v>
      </c>
      <c r="T1112" s="294">
        <v>10</v>
      </c>
      <c r="U1112" s="294">
        <v>3580</v>
      </c>
      <c r="V1112" s="294">
        <v>0</v>
      </c>
      <c r="W1112" s="294">
        <v>0</v>
      </c>
      <c r="X1112" s="294">
        <v>0</v>
      </c>
      <c r="Y1112" s="294">
        <v>0</v>
      </c>
      <c r="Z1112" s="294">
        <v>0</v>
      </c>
      <c r="AA1112" s="294">
        <v>0</v>
      </c>
      <c r="AB1112" s="294">
        <v>0</v>
      </c>
      <c r="AC1112" s="294">
        <v>0</v>
      </c>
      <c r="AD1112" s="294">
        <v>0</v>
      </c>
      <c r="AE1112" s="294">
        <v>0</v>
      </c>
      <c r="AF1112" s="294">
        <v>0</v>
      </c>
      <c r="AG1112" s="294">
        <v>0</v>
      </c>
      <c r="AH1112" s="294">
        <v>0</v>
      </c>
      <c r="AI1112" s="294">
        <v>0</v>
      </c>
    </row>
    <row r="1113" spans="1:35" ht="66">
      <c r="A1113" s="290"/>
      <c r="B1113" s="305">
        <v>902.64</v>
      </c>
      <c r="C1113" s="1416" t="s">
        <v>991</v>
      </c>
      <c r="D1113" s="1415"/>
      <c r="E1113" s="293">
        <v>15</v>
      </c>
      <c r="F1113" s="292" t="s">
        <v>11</v>
      </c>
      <c r="G1113" s="294" t="s">
        <v>12</v>
      </c>
      <c r="H1113" s="295" t="s">
        <v>13</v>
      </c>
      <c r="I1113" s="294" t="s">
        <v>14</v>
      </c>
      <c r="J1113" s="294">
        <v>975</v>
      </c>
      <c r="K1113" s="1540">
        <v>14625</v>
      </c>
      <c r="L1113" s="294">
        <v>0</v>
      </c>
      <c r="M1113" s="294">
        <v>0</v>
      </c>
      <c r="N1113" s="294">
        <v>0</v>
      </c>
      <c r="O1113" s="294">
        <v>0</v>
      </c>
      <c r="P1113" s="294">
        <v>0</v>
      </c>
      <c r="Q1113" s="294">
        <v>0</v>
      </c>
      <c r="R1113" s="294">
        <v>0</v>
      </c>
      <c r="S1113" s="294">
        <v>0</v>
      </c>
      <c r="T1113" s="294">
        <v>15</v>
      </c>
      <c r="U1113" s="294">
        <v>14625</v>
      </c>
      <c r="V1113" s="294">
        <v>0</v>
      </c>
      <c r="W1113" s="294">
        <v>0</v>
      </c>
      <c r="X1113" s="294">
        <v>0</v>
      </c>
      <c r="Y1113" s="294">
        <v>0</v>
      </c>
      <c r="Z1113" s="294">
        <v>0</v>
      </c>
      <c r="AA1113" s="294">
        <v>0</v>
      </c>
      <c r="AB1113" s="294">
        <v>0</v>
      </c>
      <c r="AC1113" s="294">
        <v>0</v>
      </c>
      <c r="AD1113" s="294">
        <v>0</v>
      </c>
      <c r="AE1113" s="294">
        <v>0</v>
      </c>
      <c r="AF1113" s="294">
        <v>0</v>
      </c>
      <c r="AG1113" s="294">
        <v>0</v>
      </c>
      <c r="AH1113" s="294">
        <v>0</v>
      </c>
      <c r="AI1113" s="294">
        <v>0</v>
      </c>
    </row>
    <row r="1114" spans="1:35" ht="66">
      <c r="A1114" s="290"/>
      <c r="B1114" s="305">
        <v>750</v>
      </c>
      <c r="C1114" s="298" t="s">
        <v>992</v>
      </c>
      <c r="D1114" s="1415"/>
      <c r="E1114" s="293">
        <v>3</v>
      </c>
      <c r="F1114" s="292" t="s">
        <v>22</v>
      </c>
      <c r="G1114" s="294" t="s">
        <v>12</v>
      </c>
      <c r="H1114" s="295" t="s">
        <v>13</v>
      </c>
      <c r="I1114" s="294" t="s">
        <v>14</v>
      </c>
      <c r="J1114" s="294">
        <v>810</v>
      </c>
      <c r="K1114" s="1540">
        <v>2430</v>
      </c>
      <c r="L1114" s="294">
        <v>0</v>
      </c>
      <c r="M1114" s="294">
        <v>0</v>
      </c>
      <c r="N1114" s="294">
        <v>0</v>
      </c>
      <c r="O1114" s="294">
        <v>0</v>
      </c>
      <c r="P1114" s="294">
        <v>0</v>
      </c>
      <c r="Q1114" s="294">
        <v>0</v>
      </c>
      <c r="R1114" s="294">
        <v>1</v>
      </c>
      <c r="S1114" s="294">
        <v>810</v>
      </c>
      <c r="T1114" s="294">
        <v>0</v>
      </c>
      <c r="U1114" s="294">
        <v>0</v>
      </c>
      <c r="V1114" s="294">
        <v>0</v>
      </c>
      <c r="W1114" s="294">
        <v>0</v>
      </c>
      <c r="X1114" s="294">
        <v>1</v>
      </c>
      <c r="Y1114" s="294">
        <v>810</v>
      </c>
      <c r="Z1114" s="294">
        <v>0</v>
      </c>
      <c r="AA1114" s="294">
        <v>0</v>
      </c>
      <c r="AB1114" s="294">
        <v>0</v>
      </c>
      <c r="AC1114" s="294">
        <v>0</v>
      </c>
      <c r="AD1114" s="294">
        <v>1</v>
      </c>
      <c r="AE1114" s="294">
        <v>810</v>
      </c>
      <c r="AF1114" s="294">
        <v>0</v>
      </c>
      <c r="AG1114" s="294">
        <v>0</v>
      </c>
      <c r="AH1114" s="294">
        <v>0</v>
      </c>
      <c r="AI1114" s="294">
        <v>0</v>
      </c>
    </row>
    <row r="1115" spans="1:35" ht="66">
      <c r="A1115" s="290"/>
      <c r="B1115" s="305">
        <v>241.99916666666664</v>
      </c>
      <c r="C1115" s="1349" t="s">
        <v>993</v>
      </c>
      <c r="D1115" s="1417"/>
      <c r="E1115" s="293">
        <v>0</v>
      </c>
      <c r="F1115" s="1406" t="s">
        <v>11</v>
      </c>
      <c r="G1115" s="294" t="s">
        <v>12</v>
      </c>
      <c r="H1115" s="295" t="s">
        <v>13</v>
      </c>
      <c r="I1115" s="294" t="s">
        <v>14</v>
      </c>
      <c r="J1115" s="294">
        <v>262</v>
      </c>
      <c r="K1115" s="1540">
        <v>0</v>
      </c>
      <c r="L1115" s="294">
        <v>0</v>
      </c>
      <c r="M1115" s="294">
        <v>0</v>
      </c>
      <c r="N1115" s="294">
        <v>0</v>
      </c>
      <c r="O1115" s="294">
        <v>0</v>
      </c>
      <c r="P1115" s="294">
        <v>0</v>
      </c>
      <c r="Q1115" s="294">
        <v>0</v>
      </c>
      <c r="R1115" s="294">
        <v>0</v>
      </c>
      <c r="S1115" s="294">
        <v>0</v>
      </c>
      <c r="T1115" s="294">
        <v>0</v>
      </c>
      <c r="U1115" s="294">
        <v>0</v>
      </c>
      <c r="V1115" s="294">
        <v>0</v>
      </c>
      <c r="W1115" s="294">
        <v>0</v>
      </c>
      <c r="X1115" s="294">
        <v>0</v>
      </c>
      <c r="Y1115" s="294">
        <v>0</v>
      </c>
      <c r="Z1115" s="294">
        <v>0</v>
      </c>
      <c r="AA1115" s="294">
        <v>0</v>
      </c>
      <c r="AB1115" s="294">
        <v>0</v>
      </c>
      <c r="AC1115" s="294">
        <v>0</v>
      </c>
      <c r="AD1115" s="294">
        <v>0</v>
      </c>
      <c r="AE1115" s="294">
        <v>0</v>
      </c>
      <c r="AF1115" s="294">
        <v>0</v>
      </c>
      <c r="AG1115" s="294">
        <v>0</v>
      </c>
      <c r="AH1115" s="294">
        <v>0</v>
      </c>
      <c r="AI1115" s="294">
        <v>0</v>
      </c>
    </row>
    <row r="1116" spans="1:35" ht="66">
      <c r="A1116" s="290"/>
      <c r="B1116" s="305">
        <v>234.33609756097562</v>
      </c>
      <c r="C1116" s="298" t="s">
        <v>994</v>
      </c>
      <c r="D1116" s="1415"/>
      <c r="E1116" s="293">
        <v>17</v>
      </c>
      <c r="F1116" s="292" t="s">
        <v>46</v>
      </c>
      <c r="G1116" s="294" t="s">
        <v>12</v>
      </c>
      <c r="H1116" s="295" t="s">
        <v>13</v>
      </c>
      <c r="I1116" s="294" t="s">
        <v>14</v>
      </c>
      <c r="J1116" s="294">
        <v>254</v>
      </c>
      <c r="K1116" s="1540">
        <v>4318</v>
      </c>
      <c r="L1116" s="294">
        <v>0</v>
      </c>
      <c r="M1116" s="294">
        <v>0</v>
      </c>
      <c r="N1116" s="294">
        <v>0</v>
      </c>
      <c r="O1116" s="294">
        <v>0</v>
      </c>
      <c r="P1116" s="294">
        <v>10</v>
      </c>
      <c r="Q1116" s="294">
        <v>2540</v>
      </c>
      <c r="R1116" s="294">
        <v>3</v>
      </c>
      <c r="S1116" s="294">
        <v>762</v>
      </c>
      <c r="T1116" s="294">
        <v>0</v>
      </c>
      <c r="U1116" s="294">
        <v>0</v>
      </c>
      <c r="V1116" s="294">
        <v>0</v>
      </c>
      <c r="W1116" s="294">
        <v>0</v>
      </c>
      <c r="X1116" s="294">
        <v>4</v>
      </c>
      <c r="Y1116" s="294">
        <v>1016</v>
      </c>
      <c r="Z1116" s="294">
        <v>0</v>
      </c>
      <c r="AA1116" s="294">
        <v>0</v>
      </c>
      <c r="AB1116" s="294">
        <v>0</v>
      </c>
      <c r="AC1116" s="294">
        <v>0</v>
      </c>
      <c r="AD1116" s="294">
        <v>0</v>
      </c>
      <c r="AE1116" s="294">
        <v>0</v>
      </c>
      <c r="AF1116" s="294">
        <v>0</v>
      </c>
      <c r="AG1116" s="294">
        <v>0</v>
      </c>
      <c r="AH1116" s="294">
        <v>0</v>
      </c>
      <c r="AI1116" s="294">
        <v>0</v>
      </c>
    </row>
    <row r="1117" spans="1:35" ht="66">
      <c r="A1117" s="290"/>
      <c r="B1117" s="305">
        <v>165.36966666666666</v>
      </c>
      <c r="C1117" s="298" t="s">
        <v>995</v>
      </c>
      <c r="D1117" s="1415"/>
      <c r="E1117" s="293">
        <v>77</v>
      </c>
      <c r="F1117" s="292" t="s">
        <v>46</v>
      </c>
      <c r="G1117" s="294" t="s">
        <v>12</v>
      </c>
      <c r="H1117" s="295" t="s">
        <v>13</v>
      </c>
      <c r="I1117" s="294" t="s">
        <v>14</v>
      </c>
      <c r="J1117" s="294">
        <v>179</v>
      </c>
      <c r="K1117" s="1540">
        <v>13783</v>
      </c>
      <c r="L1117" s="294">
        <v>0</v>
      </c>
      <c r="M1117" s="294">
        <v>0</v>
      </c>
      <c r="N1117" s="294">
        <v>0</v>
      </c>
      <c r="O1117" s="294">
        <v>0</v>
      </c>
      <c r="P1117" s="294">
        <v>10</v>
      </c>
      <c r="Q1117" s="294">
        <v>1790</v>
      </c>
      <c r="R1117" s="294">
        <v>3</v>
      </c>
      <c r="S1117" s="294">
        <v>537</v>
      </c>
      <c r="T1117" s="294">
        <v>60</v>
      </c>
      <c r="U1117" s="294">
        <v>10740</v>
      </c>
      <c r="V1117" s="294">
        <v>0</v>
      </c>
      <c r="W1117" s="294">
        <v>0</v>
      </c>
      <c r="X1117" s="294">
        <v>4</v>
      </c>
      <c r="Y1117" s="294">
        <v>716</v>
      </c>
      <c r="Z1117" s="294">
        <v>0</v>
      </c>
      <c r="AA1117" s="294">
        <v>0</v>
      </c>
      <c r="AB1117" s="294">
        <v>0</v>
      </c>
      <c r="AC1117" s="294">
        <v>0</v>
      </c>
      <c r="AD1117" s="294">
        <v>0</v>
      </c>
      <c r="AE1117" s="294">
        <v>0</v>
      </c>
      <c r="AF1117" s="294">
        <v>0</v>
      </c>
      <c r="AG1117" s="294">
        <v>0</v>
      </c>
      <c r="AH1117" s="294">
        <v>0</v>
      </c>
      <c r="AI1117" s="294">
        <v>0</v>
      </c>
    </row>
    <row r="1118" spans="1:35" ht="66">
      <c r="A1118" s="290"/>
      <c r="B1118" s="305">
        <v>264.48</v>
      </c>
      <c r="C1118" s="298" t="s">
        <v>996</v>
      </c>
      <c r="D1118" s="1415"/>
      <c r="E1118" s="293">
        <v>5</v>
      </c>
      <c r="F1118" s="292" t="s">
        <v>46</v>
      </c>
      <c r="G1118" s="294" t="s">
        <v>12</v>
      </c>
      <c r="H1118" s="295" t="s">
        <v>13</v>
      </c>
      <c r="I1118" s="294" t="s">
        <v>14</v>
      </c>
      <c r="J1118" s="294">
        <v>286</v>
      </c>
      <c r="K1118" s="1540">
        <v>1430</v>
      </c>
      <c r="L1118" s="294">
        <v>0</v>
      </c>
      <c r="M1118" s="294">
        <v>0</v>
      </c>
      <c r="N1118" s="294">
        <v>0</v>
      </c>
      <c r="O1118" s="294">
        <v>0</v>
      </c>
      <c r="P1118" s="294">
        <v>0</v>
      </c>
      <c r="Q1118" s="294">
        <v>0</v>
      </c>
      <c r="R1118" s="294">
        <v>0</v>
      </c>
      <c r="S1118" s="294">
        <v>0</v>
      </c>
      <c r="T1118" s="294">
        <v>5</v>
      </c>
      <c r="U1118" s="294">
        <v>1430</v>
      </c>
      <c r="V1118" s="294">
        <v>0</v>
      </c>
      <c r="W1118" s="294">
        <v>0</v>
      </c>
      <c r="X1118" s="294">
        <v>0</v>
      </c>
      <c r="Y1118" s="294">
        <v>0</v>
      </c>
      <c r="Z1118" s="294">
        <v>0</v>
      </c>
      <c r="AA1118" s="294">
        <v>0</v>
      </c>
      <c r="AB1118" s="294">
        <v>0</v>
      </c>
      <c r="AC1118" s="294">
        <v>0</v>
      </c>
      <c r="AD1118" s="294">
        <v>0</v>
      </c>
      <c r="AE1118" s="294">
        <v>0</v>
      </c>
      <c r="AF1118" s="294">
        <v>0</v>
      </c>
      <c r="AG1118" s="294">
        <v>0</v>
      </c>
      <c r="AH1118" s="294">
        <v>0</v>
      </c>
      <c r="AI1118" s="294">
        <v>0</v>
      </c>
    </row>
    <row r="1119" spans="1:35" ht="66">
      <c r="A1119" s="290"/>
      <c r="B1119" s="305">
        <v>62.01</v>
      </c>
      <c r="C1119" s="298" t="s">
        <v>997</v>
      </c>
      <c r="D1119" s="1415"/>
      <c r="E1119" s="293">
        <v>0</v>
      </c>
      <c r="F1119" s="292" t="s">
        <v>11</v>
      </c>
      <c r="G1119" s="294" t="s">
        <v>12</v>
      </c>
      <c r="H1119" s="295" t="s">
        <v>13</v>
      </c>
      <c r="I1119" s="294" t="s">
        <v>14</v>
      </c>
      <c r="J1119" s="294">
        <v>67</v>
      </c>
      <c r="K1119" s="1540">
        <v>0</v>
      </c>
      <c r="L1119" s="294">
        <v>0</v>
      </c>
      <c r="M1119" s="294">
        <v>0</v>
      </c>
      <c r="N1119" s="294">
        <v>0</v>
      </c>
      <c r="O1119" s="294">
        <v>0</v>
      </c>
      <c r="P1119" s="294">
        <v>0</v>
      </c>
      <c r="Q1119" s="294">
        <v>0</v>
      </c>
      <c r="R1119" s="294">
        <v>0</v>
      </c>
      <c r="S1119" s="294">
        <v>0</v>
      </c>
      <c r="T1119" s="294">
        <v>0</v>
      </c>
      <c r="U1119" s="294">
        <v>0</v>
      </c>
      <c r="V1119" s="294">
        <v>0</v>
      </c>
      <c r="W1119" s="294">
        <v>0</v>
      </c>
      <c r="X1119" s="294">
        <v>0</v>
      </c>
      <c r="Y1119" s="294">
        <v>0</v>
      </c>
      <c r="Z1119" s="294">
        <v>0</v>
      </c>
      <c r="AA1119" s="294">
        <v>0</v>
      </c>
      <c r="AB1119" s="294">
        <v>0</v>
      </c>
      <c r="AC1119" s="294">
        <v>0</v>
      </c>
      <c r="AD1119" s="294">
        <v>0</v>
      </c>
      <c r="AE1119" s="294">
        <v>0</v>
      </c>
      <c r="AF1119" s="294">
        <v>0</v>
      </c>
      <c r="AG1119" s="294">
        <v>0</v>
      </c>
      <c r="AH1119" s="294">
        <v>0</v>
      </c>
      <c r="AI1119" s="294">
        <v>0</v>
      </c>
    </row>
    <row r="1120" spans="1:35" ht="66">
      <c r="A1120" s="290"/>
      <c r="B1120" s="305">
        <v>472.63</v>
      </c>
      <c r="C1120" s="1418" t="s">
        <v>998</v>
      </c>
      <c r="D1120" s="1417"/>
      <c r="E1120" s="293">
        <v>3</v>
      </c>
      <c r="F1120" s="1406" t="s">
        <v>11</v>
      </c>
      <c r="G1120" s="294" t="s">
        <v>12</v>
      </c>
      <c r="H1120" s="295" t="s">
        <v>13</v>
      </c>
      <c r="I1120" s="294" t="s">
        <v>14</v>
      </c>
      <c r="J1120" s="294">
        <v>511</v>
      </c>
      <c r="K1120" s="1540">
        <v>1533</v>
      </c>
      <c r="L1120" s="294">
        <v>0</v>
      </c>
      <c r="M1120" s="294">
        <v>0</v>
      </c>
      <c r="N1120" s="294">
        <v>0</v>
      </c>
      <c r="O1120" s="294">
        <v>0</v>
      </c>
      <c r="P1120" s="294">
        <v>0</v>
      </c>
      <c r="Q1120" s="294">
        <v>0</v>
      </c>
      <c r="R1120" s="294">
        <v>1</v>
      </c>
      <c r="S1120" s="294">
        <v>511</v>
      </c>
      <c r="T1120" s="294">
        <v>0</v>
      </c>
      <c r="U1120" s="294">
        <v>0</v>
      </c>
      <c r="V1120" s="294">
        <v>0</v>
      </c>
      <c r="W1120" s="294">
        <v>0</v>
      </c>
      <c r="X1120" s="294">
        <v>1</v>
      </c>
      <c r="Y1120" s="294">
        <v>511</v>
      </c>
      <c r="Z1120" s="294">
        <v>0</v>
      </c>
      <c r="AA1120" s="294">
        <v>0</v>
      </c>
      <c r="AB1120" s="294">
        <v>0</v>
      </c>
      <c r="AC1120" s="294">
        <v>0</v>
      </c>
      <c r="AD1120" s="294">
        <v>1</v>
      </c>
      <c r="AE1120" s="294">
        <v>511</v>
      </c>
      <c r="AF1120" s="294">
        <v>0</v>
      </c>
      <c r="AG1120" s="294">
        <v>0</v>
      </c>
      <c r="AH1120" s="294">
        <v>0</v>
      </c>
      <c r="AI1120" s="294">
        <v>0</v>
      </c>
    </row>
    <row r="1121" spans="1:35" ht="66">
      <c r="A1121" s="290"/>
      <c r="B1121" s="305">
        <v>110.24639999999999</v>
      </c>
      <c r="C1121" s="1379" t="s">
        <v>999</v>
      </c>
      <c r="D1121" s="1415"/>
      <c r="E1121" s="293">
        <v>0</v>
      </c>
      <c r="F1121" s="292" t="s">
        <v>11</v>
      </c>
      <c r="G1121" s="294" t="s">
        <v>12</v>
      </c>
      <c r="H1121" s="295" t="s">
        <v>13</v>
      </c>
      <c r="I1121" s="294" t="s">
        <v>14</v>
      </c>
      <c r="J1121" s="294">
        <v>120</v>
      </c>
      <c r="K1121" s="1540">
        <v>0</v>
      </c>
      <c r="L1121" s="294">
        <v>0</v>
      </c>
      <c r="M1121" s="294">
        <v>0</v>
      </c>
      <c r="N1121" s="294">
        <v>0</v>
      </c>
      <c r="O1121" s="294">
        <v>0</v>
      </c>
      <c r="P1121" s="294">
        <v>0</v>
      </c>
      <c r="Q1121" s="294">
        <v>0</v>
      </c>
      <c r="R1121" s="294">
        <v>0</v>
      </c>
      <c r="S1121" s="294">
        <v>0</v>
      </c>
      <c r="T1121" s="294">
        <v>0</v>
      </c>
      <c r="U1121" s="294">
        <v>0</v>
      </c>
      <c r="V1121" s="294">
        <v>0</v>
      </c>
      <c r="W1121" s="294">
        <v>0</v>
      </c>
      <c r="X1121" s="294">
        <v>0</v>
      </c>
      <c r="Y1121" s="294">
        <v>0</v>
      </c>
      <c r="Z1121" s="294">
        <v>0</v>
      </c>
      <c r="AA1121" s="294">
        <v>0</v>
      </c>
      <c r="AB1121" s="294">
        <v>0</v>
      </c>
      <c r="AC1121" s="294">
        <v>0</v>
      </c>
      <c r="AD1121" s="294">
        <v>0</v>
      </c>
      <c r="AE1121" s="294">
        <v>0</v>
      </c>
      <c r="AF1121" s="294">
        <v>0</v>
      </c>
      <c r="AG1121" s="294">
        <v>0</v>
      </c>
      <c r="AH1121" s="294">
        <v>0</v>
      </c>
      <c r="AI1121" s="294">
        <v>0</v>
      </c>
    </row>
    <row r="1122" spans="1:35" ht="66">
      <c r="A1122" s="290"/>
      <c r="B1122" s="305">
        <v>220.49279999999999</v>
      </c>
      <c r="C1122" s="1379" t="s">
        <v>1000</v>
      </c>
      <c r="D1122" s="1415"/>
      <c r="E1122" s="293">
        <v>0</v>
      </c>
      <c r="F1122" s="292" t="s">
        <v>11</v>
      </c>
      <c r="G1122" s="294" t="s">
        <v>12</v>
      </c>
      <c r="H1122" s="295" t="s">
        <v>13</v>
      </c>
      <c r="I1122" s="294" t="s">
        <v>14</v>
      </c>
      <c r="J1122" s="294">
        <v>239</v>
      </c>
      <c r="K1122" s="1540">
        <v>0</v>
      </c>
      <c r="L1122" s="294">
        <v>0</v>
      </c>
      <c r="M1122" s="294">
        <v>0</v>
      </c>
      <c r="N1122" s="294">
        <v>0</v>
      </c>
      <c r="O1122" s="294">
        <v>0</v>
      </c>
      <c r="P1122" s="294">
        <v>0</v>
      </c>
      <c r="Q1122" s="294">
        <v>0</v>
      </c>
      <c r="R1122" s="294">
        <v>0</v>
      </c>
      <c r="S1122" s="294">
        <v>0</v>
      </c>
      <c r="T1122" s="294">
        <v>0</v>
      </c>
      <c r="U1122" s="294">
        <v>0</v>
      </c>
      <c r="V1122" s="294">
        <v>0</v>
      </c>
      <c r="W1122" s="294">
        <v>0</v>
      </c>
      <c r="X1122" s="294">
        <v>0</v>
      </c>
      <c r="Y1122" s="294">
        <v>0</v>
      </c>
      <c r="Z1122" s="294">
        <v>0</v>
      </c>
      <c r="AA1122" s="294">
        <v>0</v>
      </c>
      <c r="AB1122" s="294">
        <v>0</v>
      </c>
      <c r="AC1122" s="294">
        <v>0</v>
      </c>
      <c r="AD1122" s="294">
        <v>0</v>
      </c>
      <c r="AE1122" s="294">
        <v>0</v>
      </c>
      <c r="AF1122" s="294">
        <v>0</v>
      </c>
      <c r="AG1122" s="294">
        <v>0</v>
      </c>
      <c r="AH1122" s="294">
        <v>0</v>
      </c>
      <c r="AI1122" s="294">
        <v>0</v>
      </c>
    </row>
    <row r="1123" spans="1:35" ht="66">
      <c r="A1123" s="290"/>
      <c r="B1123" s="305">
        <v>54.265142857142855</v>
      </c>
      <c r="C1123" s="1381" t="s">
        <v>1001</v>
      </c>
      <c r="D1123" s="1415"/>
      <c r="E1123" s="293">
        <v>0</v>
      </c>
      <c r="F1123" s="292" t="s">
        <v>11</v>
      </c>
      <c r="G1123" s="294" t="s">
        <v>12</v>
      </c>
      <c r="H1123" s="295" t="s">
        <v>13</v>
      </c>
      <c r="I1123" s="294" t="s">
        <v>14</v>
      </c>
      <c r="J1123" s="294">
        <v>59</v>
      </c>
      <c r="K1123" s="1540">
        <v>0</v>
      </c>
      <c r="L1123" s="294">
        <v>0</v>
      </c>
      <c r="M1123" s="294">
        <v>0</v>
      </c>
      <c r="N1123" s="294">
        <v>0</v>
      </c>
      <c r="O1123" s="294">
        <v>0</v>
      </c>
      <c r="P1123" s="294">
        <v>0</v>
      </c>
      <c r="Q1123" s="294">
        <v>0</v>
      </c>
      <c r="R1123" s="294">
        <v>0</v>
      </c>
      <c r="S1123" s="294">
        <v>0</v>
      </c>
      <c r="T1123" s="294">
        <v>0</v>
      </c>
      <c r="U1123" s="294">
        <v>0</v>
      </c>
      <c r="V1123" s="294">
        <v>0</v>
      </c>
      <c r="W1123" s="294">
        <v>0</v>
      </c>
      <c r="X1123" s="294">
        <v>0</v>
      </c>
      <c r="Y1123" s="294">
        <v>0</v>
      </c>
      <c r="Z1123" s="294">
        <v>0</v>
      </c>
      <c r="AA1123" s="294">
        <v>0</v>
      </c>
      <c r="AB1123" s="294">
        <v>0</v>
      </c>
      <c r="AC1123" s="294">
        <v>0</v>
      </c>
      <c r="AD1123" s="294">
        <v>0</v>
      </c>
      <c r="AE1123" s="294">
        <v>0</v>
      </c>
      <c r="AF1123" s="294">
        <v>0</v>
      </c>
      <c r="AG1123" s="294">
        <v>0</v>
      </c>
      <c r="AH1123" s="294">
        <v>0</v>
      </c>
      <c r="AI1123" s="294">
        <v>0</v>
      </c>
    </row>
    <row r="1124" spans="1:35" ht="66">
      <c r="A1124" s="290"/>
      <c r="B1124" s="305">
        <v>55.123199999999997</v>
      </c>
      <c r="C1124" s="1381" t="s">
        <v>1002</v>
      </c>
      <c r="D1124" s="1415"/>
      <c r="E1124" s="293">
        <v>0</v>
      </c>
      <c r="F1124" s="292" t="s">
        <v>11</v>
      </c>
      <c r="G1124" s="294" t="s">
        <v>12</v>
      </c>
      <c r="H1124" s="295" t="s">
        <v>13</v>
      </c>
      <c r="I1124" s="294" t="s">
        <v>14</v>
      </c>
      <c r="J1124" s="294">
        <v>60</v>
      </c>
      <c r="K1124" s="1540">
        <v>0</v>
      </c>
      <c r="L1124" s="294">
        <v>0</v>
      </c>
      <c r="M1124" s="294">
        <v>0</v>
      </c>
      <c r="N1124" s="294">
        <v>0</v>
      </c>
      <c r="O1124" s="294">
        <v>0</v>
      </c>
      <c r="P1124" s="294">
        <v>0</v>
      </c>
      <c r="Q1124" s="294">
        <v>0</v>
      </c>
      <c r="R1124" s="294">
        <v>0</v>
      </c>
      <c r="S1124" s="294">
        <v>0</v>
      </c>
      <c r="T1124" s="294">
        <v>0</v>
      </c>
      <c r="U1124" s="294">
        <v>0</v>
      </c>
      <c r="V1124" s="294">
        <v>0</v>
      </c>
      <c r="W1124" s="294">
        <v>0</v>
      </c>
      <c r="X1124" s="294">
        <v>0</v>
      </c>
      <c r="Y1124" s="294">
        <v>0</v>
      </c>
      <c r="Z1124" s="294">
        <v>0</v>
      </c>
      <c r="AA1124" s="294">
        <v>0</v>
      </c>
      <c r="AB1124" s="294">
        <v>0</v>
      </c>
      <c r="AC1124" s="294">
        <v>0</v>
      </c>
      <c r="AD1124" s="294">
        <v>0</v>
      </c>
      <c r="AE1124" s="294">
        <v>0</v>
      </c>
      <c r="AF1124" s="294">
        <v>0</v>
      </c>
      <c r="AG1124" s="294">
        <v>0</v>
      </c>
      <c r="AH1124" s="294">
        <v>0</v>
      </c>
      <c r="AI1124" s="294">
        <v>0</v>
      </c>
    </row>
    <row r="1125" spans="1:35" ht="66">
      <c r="A1125" s="290"/>
      <c r="B1125" s="305">
        <v>663.84500000000003</v>
      </c>
      <c r="C1125" s="1381" t="s">
        <v>1003</v>
      </c>
      <c r="D1125" s="1415"/>
      <c r="E1125" s="293">
        <v>0</v>
      </c>
      <c r="F1125" s="292" t="s">
        <v>11</v>
      </c>
      <c r="G1125" s="294" t="s">
        <v>12</v>
      </c>
      <c r="H1125" s="295" t="s">
        <v>13</v>
      </c>
      <c r="I1125" s="294" t="s">
        <v>14</v>
      </c>
      <c r="J1125" s="294">
        <v>717</v>
      </c>
      <c r="K1125" s="1540">
        <v>0</v>
      </c>
      <c r="L1125" s="294">
        <v>0</v>
      </c>
      <c r="M1125" s="294">
        <v>0</v>
      </c>
      <c r="N1125" s="294">
        <v>0</v>
      </c>
      <c r="O1125" s="294">
        <v>0</v>
      </c>
      <c r="P1125" s="294">
        <v>0</v>
      </c>
      <c r="Q1125" s="294">
        <v>0</v>
      </c>
      <c r="R1125" s="294">
        <v>0</v>
      </c>
      <c r="S1125" s="294">
        <v>0</v>
      </c>
      <c r="T1125" s="294">
        <v>0</v>
      </c>
      <c r="U1125" s="294">
        <v>0</v>
      </c>
      <c r="V1125" s="294">
        <v>0</v>
      </c>
      <c r="W1125" s="294">
        <v>0</v>
      </c>
      <c r="X1125" s="294">
        <v>0</v>
      </c>
      <c r="Y1125" s="294">
        <v>0</v>
      </c>
      <c r="Z1125" s="294">
        <v>0</v>
      </c>
      <c r="AA1125" s="294">
        <v>0</v>
      </c>
      <c r="AB1125" s="294">
        <v>0</v>
      </c>
      <c r="AC1125" s="294">
        <v>0</v>
      </c>
      <c r="AD1125" s="294">
        <v>0</v>
      </c>
      <c r="AE1125" s="294">
        <v>0</v>
      </c>
      <c r="AF1125" s="294">
        <v>0</v>
      </c>
      <c r="AG1125" s="294">
        <v>0</v>
      </c>
      <c r="AH1125" s="294">
        <v>0</v>
      </c>
      <c r="AI1125" s="294">
        <v>0</v>
      </c>
    </row>
    <row r="1126" spans="1:35" ht="66">
      <c r="A1126" s="290"/>
      <c r="B1126" s="305">
        <v>992.22</v>
      </c>
      <c r="C1126" s="1381" t="s">
        <v>1004</v>
      </c>
      <c r="D1126" s="1415"/>
      <c r="E1126" s="293">
        <v>30</v>
      </c>
      <c r="F1126" s="292" t="s">
        <v>11</v>
      </c>
      <c r="G1126" s="294" t="s">
        <v>12</v>
      </c>
      <c r="H1126" s="295" t="s">
        <v>13</v>
      </c>
      <c r="I1126" s="294" t="s">
        <v>14</v>
      </c>
      <c r="J1126" s="294">
        <v>1072</v>
      </c>
      <c r="K1126" s="1540">
        <v>32160</v>
      </c>
      <c r="L1126" s="294">
        <v>0</v>
      </c>
      <c r="M1126" s="294">
        <v>0</v>
      </c>
      <c r="N1126" s="294">
        <v>0</v>
      </c>
      <c r="O1126" s="294">
        <v>0</v>
      </c>
      <c r="P1126" s="294">
        <v>0</v>
      </c>
      <c r="Q1126" s="294">
        <v>0</v>
      </c>
      <c r="R1126" s="294">
        <v>30</v>
      </c>
      <c r="S1126" s="294">
        <v>32160</v>
      </c>
      <c r="T1126" s="294">
        <v>0</v>
      </c>
      <c r="U1126" s="294">
        <v>0</v>
      </c>
      <c r="V1126" s="294">
        <v>0</v>
      </c>
      <c r="W1126" s="294">
        <v>0</v>
      </c>
      <c r="X1126" s="294">
        <v>0</v>
      </c>
      <c r="Y1126" s="294">
        <v>0</v>
      </c>
      <c r="Z1126" s="294">
        <v>0</v>
      </c>
      <c r="AA1126" s="294">
        <v>0</v>
      </c>
      <c r="AB1126" s="294">
        <v>0</v>
      </c>
      <c r="AC1126" s="294">
        <v>0</v>
      </c>
      <c r="AD1126" s="294">
        <v>0</v>
      </c>
      <c r="AE1126" s="294">
        <v>0</v>
      </c>
      <c r="AF1126" s="294">
        <v>0</v>
      </c>
      <c r="AG1126" s="294">
        <v>0</v>
      </c>
      <c r="AH1126" s="294">
        <v>0</v>
      </c>
      <c r="AI1126" s="294">
        <v>0</v>
      </c>
    </row>
    <row r="1127" spans="1:35" ht="66">
      <c r="A1127" s="290"/>
      <c r="B1127" s="305">
        <v>16.186666666666667</v>
      </c>
      <c r="C1127" s="1385" t="s">
        <v>1005</v>
      </c>
      <c r="D1127" s="1415"/>
      <c r="E1127" s="293">
        <v>0</v>
      </c>
      <c r="F1127" s="292" t="s">
        <v>11</v>
      </c>
      <c r="G1127" s="294" t="s">
        <v>12</v>
      </c>
      <c r="H1127" s="295" t="s">
        <v>13</v>
      </c>
      <c r="I1127" s="294" t="s">
        <v>14</v>
      </c>
      <c r="J1127" s="294">
        <v>18</v>
      </c>
      <c r="K1127" s="1540">
        <v>0</v>
      </c>
      <c r="L1127" s="294">
        <v>0</v>
      </c>
      <c r="M1127" s="294">
        <v>0</v>
      </c>
      <c r="N1127" s="294">
        <v>0</v>
      </c>
      <c r="O1127" s="294">
        <v>0</v>
      </c>
      <c r="P1127" s="294">
        <v>0</v>
      </c>
      <c r="Q1127" s="294">
        <v>0</v>
      </c>
      <c r="R1127" s="294">
        <v>0</v>
      </c>
      <c r="S1127" s="294">
        <v>0</v>
      </c>
      <c r="T1127" s="294">
        <v>0</v>
      </c>
      <c r="U1127" s="294">
        <v>0</v>
      </c>
      <c r="V1127" s="294">
        <v>0</v>
      </c>
      <c r="W1127" s="294">
        <v>0</v>
      </c>
      <c r="X1127" s="294">
        <v>0</v>
      </c>
      <c r="Y1127" s="294">
        <v>0</v>
      </c>
      <c r="Z1127" s="294">
        <v>0</v>
      </c>
      <c r="AA1127" s="294">
        <v>0</v>
      </c>
      <c r="AB1127" s="294">
        <v>0</v>
      </c>
      <c r="AC1127" s="294">
        <v>0</v>
      </c>
      <c r="AD1127" s="294">
        <v>0</v>
      </c>
      <c r="AE1127" s="294">
        <v>0</v>
      </c>
      <c r="AF1127" s="294">
        <v>0</v>
      </c>
      <c r="AG1127" s="294">
        <v>0</v>
      </c>
      <c r="AH1127" s="294">
        <v>0</v>
      </c>
      <c r="AI1127" s="294">
        <v>0</v>
      </c>
    </row>
    <row r="1128" spans="1:35" ht="66">
      <c r="A1128" s="290"/>
      <c r="B1128" s="305">
        <v>180.84013333333334</v>
      </c>
      <c r="C1128" s="1405" t="s">
        <v>1006</v>
      </c>
      <c r="D1128" s="1417"/>
      <c r="E1128" s="293">
        <v>5</v>
      </c>
      <c r="F1128" s="1406" t="s">
        <v>11</v>
      </c>
      <c r="G1128" s="294" t="s">
        <v>12</v>
      </c>
      <c r="H1128" s="295" t="s">
        <v>13</v>
      </c>
      <c r="I1128" s="294" t="s">
        <v>14</v>
      </c>
      <c r="J1128" s="294">
        <v>196</v>
      </c>
      <c r="K1128" s="1540">
        <v>980</v>
      </c>
      <c r="L1128" s="294">
        <v>0</v>
      </c>
      <c r="M1128" s="294">
        <v>0</v>
      </c>
      <c r="N1128" s="294">
        <v>0</v>
      </c>
      <c r="O1128" s="294">
        <v>0</v>
      </c>
      <c r="P1128" s="294">
        <v>0</v>
      </c>
      <c r="Q1128" s="294">
        <v>0</v>
      </c>
      <c r="R1128" s="294">
        <v>2</v>
      </c>
      <c r="S1128" s="294">
        <v>392</v>
      </c>
      <c r="T1128" s="294">
        <v>0</v>
      </c>
      <c r="U1128" s="294">
        <v>0</v>
      </c>
      <c r="V1128" s="294">
        <v>0</v>
      </c>
      <c r="W1128" s="294">
        <v>0</v>
      </c>
      <c r="X1128" s="294">
        <v>2</v>
      </c>
      <c r="Y1128" s="294">
        <v>392</v>
      </c>
      <c r="Z1128" s="294">
        <v>0</v>
      </c>
      <c r="AA1128" s="294">
        <v>0</v>
      </c>
      <c r="AB1128" s="294">
        <v>0</v>
      </c>
      <c r="AC1128" s="294">
        <v>0</v>
      </c>
      <c r="AD1128" s="294">
        <v>1</v>
      </c>
      <c r="AE1128" s="294">
        <v>196</v>
      </c>
      <c r="AF1128" s="294">
        <v>0</v>
      </c>
      <c r="AG1128" s="294">
        <v>0</v>
      </c>
      <c r="AH1128" s="294">
        <v>0</v>
      </c>
      <c r="AI1128" s="294">
        <v>0</v>
      </c>
    </row>
    <row r="1129" spans="1:35" ht="66">
      <c r="A1129" s="290"/>
      <c r="B1129" s="305">
        <v>241.16</v>
      </c>
      <c r="C1129" s="1381" t="s">
        <v>1007</v>
      </c>
      <c r="D1129" s="1415"/>
      <c r="E1129" s="293">
        <v>0</v>
      </c>
      <c r="F1129" s="292" t="s">
        <v>11</v>
      </c>
      <c r="G1129" s="294" t="s">
        <v>12</v>
      </c>
      <c r="H1129" s="295" t="s">
        <v>13</v>
      </c>
      <c r="I1129" s="294" t="s">
        <v>14</v>
      </c>
      <c r="J1129" s="294">
        <v>261</v>
      </c>
      <c r="K1129" s="1540">
        <v>0</v>
      </c>
      <c r="L1129" s="294">
        <v>0</v>
      </c>
      <c r="M1129" s="294">
        <v>0</v>
      </c>
      <c r="N1129" s="294">
        <v>0</v>
      </c>
      <c r="O1129" s="294">
        <v>0</v>
      </c>
      <c r="P1129" s="294">
        <v>0</v>
      </c>
      <c r="Q1129" s="294">
        <v>0</v>
      </c>
      <c r="R1129" s="294">
        <v>0</v>
      </c>
      <c r="S1129" s="294">
        <v>0</v>
      </c>
      <c r="T1129" s="294">
        <v>0</v>
      </c>
      <c r="U1129" s="294">
        <v>0</v>
      </c>
      <c r="V1129" s="294">
        <v>0</v>
      </c>
      <c r="W1129" s="294">
        <v>0</v>
      </c>
      <c r="X1129" s="294">
        <v>0</v>
      </c>
      <c r="Y1129" s="294">
        <v>0</v>
      </c>
      <c r="Z1129" s="294">
        <v>0</v>
      </c>
      <c r="AA1129" s="294">
        <v>0</v>
      </c>
      <c r="AB1129" s="294">
        <v>0</v>
      </c>
      <c r="AC1129" s="294">
        <v>0</v>
      </c>
      <c r="AD1129" s="294">
        <v>0</v>
      </c>
      <c r="AE1129" s="294">
        <v>0</v>
      </c>
      <c r="AF1129" s="294">
        <v>0</v>
      </c>
      <c r="AG1129" s="294">
        <v>0</v>
      </c>
      <c r="AH1129" s="294">
        <v>0</v>
      </c>
      <c r="AI1129" s="294">
        <v>0</v>
      </c>
    </row>
    <row r="1130" spans="1:35">
      <c r="A1130" s="290"/>
      <c r="B1130" s="306">
        <v>24602</v>
      </c>
      <c r="C1130" s="1148" t="s">
        <v>1008</v>
      </c>
      <c r="D1130" s="303"/>
      <c r="E1130" s="291">
        <v>0</v>
      </c>
      <c r="F1130" s="291"/>
      <c r="G1130" s="291">
        <v>0</v>
      </c>
      <c r="H1130" s="291">
        <v>0</v>
      </c>
      <c r="I1130" s="291">
        <v>0</v>
      </c>
      <c r="J1130" s="291"/>
      <c r="K1130" s="1545">
        <v>0</v>
      </c>
      <c r="L1130" s="291">
        <v>0</v>
      </c>
      <c r="M1130" s="291">
        <v>0</v>
      </c>
      <c r="N1130" s="291">
        <v>0</v>
      </c>
      <c r="O1130" s="291">
        <v>0</v>
      </c>
      <c r="P1130" s="291">
        <v>0</v>
      </c>
      <c r="Q1130" s="291">
        <v>0</v>
      </c>
      <c r="R1130" s="291">
        <v>0</v>
      </c>
      <c r="S1130" s="291">
        <v>0</v>
      </c>
      <c r="T1130" s="291">
        <v>0</v>
      </c>
      <c r="U1130" s="291">
        <v>0</v>
      </c>
      <c r="V1130" s="291">
        <v>0</v>
      </c>
      <c r="W1130" s="291">
        <v>0</v>
      </c>
      <c r="X1130" s="291">
        <v>0</v>
      </c>
      <c r="Y1130" s="291">
        <v>0</v>
      </c>
      <c r="Z1130" s="291">
        <v>0</v>
      </c>
      <c r="AA1130" s="291">
        <v>0</v>
      </c>
      <c r="AB1130" s="291">
        <v>0</v>
      </c>
      <c r="AC1130" s="291">
        <v>0</v>
      </c>
      <c r="AD1130" s="291">
        <v>0</v>
      </c>
      <c r="AE1130" s="291">
        <v>0</v>
      </c>
      <c r="AF1130" s="291">
        <v>0</v>
      </c>
      <c r="AG1130" s="291">
        <v>0</v>
      </c>
      <c r="AH1130" s="291">
        <v>0</v>
      </c>
      <c r="AI1130" s="291">
        <v>0</v>
      </c>
    </row>
    <row r="1131" spans="1:35" s="319" customFormat="1" outlineLevel="4">
      <c r="A1131" s="290"/>
      <c r="B1131" s="1146"/>
      <c r="C1131" s="1391"/>
      <c r="D1131" s="1408"/>
      <c r="E1131" s="304">
        <v>0</v>
      </c>
      <c r="F1131" s="1377"/>
      <c r="G1131" s="1378"/>
      <c r="H1131" s="1378"/>
      <c r="I1131" s="1378"/>
      <c r="J1131" s="1378"/>
      <c r="K1131" s="1556">
        <v>0</v>
      </c>
      <c r="L1131" s="1378">
        <v>0</v>
      </c>
      <c r="M1131" s="1378">
        <v>0</v>
      </c>
      <c r="N1131" s="1378">
        <v>0</v>
      </c>
      <c r="O1131" s="1378">
        <v>0</v>
      </c>
      <c r="P1131" s="1378">
        <v>0</v>
      </c>
      <c r="Q1131" s="1378">
        <v>0</v>
      </c>
      <c r="R1131" s="1378">
        <v>0</v>
      </c>
      <c r="S1131" s="1378">
        <v>0</v>
      </c>
      <c r="T1131" s="1378">
        <v>0</v>
      </c>
      <c r="U1131" s="1378">
        <v>0</v>
      </c>
      <c r="V1131" s="1378">
        <v>0</v>
      </c>
      <c r="W1131" s="1378">
        <v>0</v>
      </c>
      <c r="X1131" s="1378">
        <v>0</v>
      </c>
      <c r="Y1131" s="1378">
        <v>0</v>
      </c>
      <c r="Z1131" s="1378">
        <v>0</v>
      </c>
      <c r="AA1131" s="1378">
        <v>0</v>
      </c>
      <c r="AB1131" s="1378">
        <v>0</v>
      </c>
      <c r="AC1131" s="1378">
        <v>0</v>
      </c>
      <c r="AD1131" s="1378">
        <v>0</v>
      </c>
      <c r="AE1131" s="1378">
        <v>0</v>
      </c>
      <c r="AF1131" s="1378">
        <v>0</v>
      </c>
      <c r="AG1131" s="1378">
        <v>0</v>
      </c>
      <c r="AH1131" s="1378">
        <v>0</v>
      </c>
      <c r="AI1131" s="1378">
        <v>0</v>
      </c>
    </row>
    <row r="1132" spans="1:35">
      <c r="A1132" s="290"/>
      <c r="B1132" s="306">
        <v>24603</v>
      </c>
      <c r="C1132" s="1148" t="s">
        <v>1009</v>
      </c>
      <c r="D1132" s="303"/>
      <c r="E1132" s="291">
        <v>16</v>
      </c>
      <c r="F1132" s="291"/>
      <c r="G1132" s="291">
        <v>0</v>
      </c>
      <c r="H1132" s="291">
        <v>0</v>
      </c>
      <c r="I1132" s="291">
        <v>0</v>
      </c>
      <c r="J1132" s="291"/>
      <c r="K1132" s="1545">
        <v>8995</v>
      </c>
      <c r="L1132" s="291">
        <v>0</v>
      </c>
      <c r="M1132" s="291">
        <v>0</v>
      </c>
      <c r="N1132" s="291">
        <v>0</v>
      </c>
      <c r="O1132" s="291">
        <v>1540</v>
      </c>
      <c r="P1132" s="291">
        <v>0</v>
      </c>
      <c r="Q1132" s="291">
        <v>0</v>
      </c>
      <c r="R1132" s="291">
        <v>5</v>
      </c>
      <c r="S1132" s="291">
        <v>3940</v>
      </c>
      <c r="T1132" s="291">
        <v>2</v>
      </c>
      <c r="U1132" s="291">
        <v>300</v>
      </c>
      <c r="V1132" s="291">
        <v>0</v>
      </c>
      <c r="W1132" s="291">
        <v>0</v>
      </c>
      <c r="X1132" s="291">
        <v>0</v>
      </c>
      <c r="Y1132" s="291">
        <v>1675</v>
      </c>
      <c r="Z1132" s="291">
        <v>0</v>
      </c>
      <c r="AA1132" s="291">
        <v>0</v>
      </c>
      <c r="AB1132" s="291">
        <v>0</v>
      </c>
      <c r="AC1132" s="291">
        <v>0</v>
      </c>
      <c r="AD1132" s="291">
        <v>0</v>
      </c>
      <c r="AE1132" s="291">
        <v>1540</v>
      </c>
      <c r="AF1132" s="291">
        <v>0</v>
      </c>
      <c r="AG1132" s="291">
        <v>0</v>
      </c>
      <c r="AH1132" s="291">
        <v>0</v>
      </c>
      <c r="AI1132" s="291">
        <v>0</v>
      </c>
    </row>
    <row r="1133" spans="1:35" ht="66">
      <c r="A1133" s="290"/>
      <c r="B1133" s="305">
        <v>110.25</v>
      </c>
      <c r="C1133" s="1391" t="s">
        <v>973</v>
      </c>
      <c r="D1133" s="303"/>
      <c r="E1133" s="293">
        <v>0</v>
      </c>
      <c r="F1133" s="292" t="s">
        <v>22</v>
      </c>
      <c r="G1133" s="294" t="s">
        <v>12</v>
      </c>
      <c r="H1133" s="295" t="s">
        <v>13</v>
      </c>
      <c r="I1133" s="294" t="s">
        <v>14</v>
      </c>
      <c r="J1133" s="294">
        <v>120</v>
      </c>
      <c r="K1133" s="1540">
        <v>0</v>
      </c>
      <c r="L1133" s="294">
        <v>0</v>
      </c>
      <c r="M1133" s="294">
        <v>0</v>
      </c>
      <c r="N1133" s="294">
        <v>0</v>
      </c>
      <c r="O1133" s="294">
        <v>0</v>
      </c>
      <c r="P1133" s="294">
        <v>0</v>
      </c>
      <c r="Q1133" s="294">
        <v>0</v>
      </c>
      <c r="R1133" s="294">
        <v>0</v>
      </c>
      <c r="S1133" s="294">
        <v>0</v>
      </c>
      <c r="T1133" s="294">
        <v>0</v>
      </c>
      <c r="U1133" s="294">
        <v>0</v>
      </c>
      <c r="V1133" s="294">
        <v>0</v>
      </c>
      <c r="W1133" s="294">
        <v>0</v>
      </c>
      <c r="X1133" s="294">
        <v>0</v>
      </c>
      <c r="Y1133" s="294">
        <v>0</v>
      </c>
      <c r="Z1133" s="294">
        <v>0</v>
      </c>
      <c r="AA1133" s="294">
        <v>0</v>
      </c>
      <c r="AB1133" s="294">
        <v>0</v>
      </c>
      <c r="AC1133" s="294">
        <v>0</v>
      </c>
      <c r="AD1133" s="294">
        <v>0</v>
      </c>
      <c r="AE1133" s="294">
        <v>0</v>
      </c>
      <c r="AF1133" s="294">
        <v>0</v>
      </c>
      <c r="AG1133" s="294">
        <v>0</v>
      </c>
      <c r="AH1133" s="294">
        <v>0</v>
      </c>
      <c r="AI1133" s="294">
        <v>0</v>
      </c>
    </row>
    <row r="1134" spans="1:35" ht="66">
      <c r="A1134" s="290"/>
      <c r="B1134" s="305">
        <v>206.71</v>
      </c>
      <c r="C1134" s="1391" t="s">
        <v>974</v>
      </c>
      <c r="D1134" s="303"/>
      <c r="E1134" s="293">
        <v>0</v>
      </c>
      <c r="F1134" s="292" t="s">
        <v>22</v>
      </c>
      <c r="G1134" s="294" t="s">
        <v>12</v>
      </c>
      <c r="H1134" s="295" t="s">
        <v>13</v>
      </c>
      <c r="I1134" s="294" t="s">
        <v>14</v>
      </c>
      <c r="J1134" s="294">
        <v>224</v>
      </c>
      <c r="K1134" s="1540">
        <v>0</v>
      </c>
      <c r="L1134" s="294">
        <v>0</v>
      </c>
      <c r="M1134" s="294">
        <v>0</v>
      </c>
      <c r="N1134" s="294">
        <v>0</v>
      </c>
      <c r="O1134" s="294">
        <v>0</v>
      </c>
      <c r="P1134" s="294">
        <v>0</v>
      </c>
      <c r="Q1134" s="294">
        <v>0</v>
      </c>
      <c r="R1134" s="294">
        <v>0</v>
      </c>
      <c r="S1134" s="294">
        <v>0</v>
      </c>
      <c r="T1134" s="294">
        <v>0</v>
      </c>
      <c r="U1134" s="294">
        <v>0</v>
      </c>
      <c r="V1134" s="294">
        <v>0</v>
      </c>
      <c r="W1134" s="294">
        <v>0</v>
      </c>
      <c r="X1134" s="294">
        <v>0</v>
      </c>
      <c r="Y1134" s="294">
        <v>0</v>
      </c>
      <c r="Z1134" s="294">
        <v>0</v>
      </c>
      <c r="AA1134" s="294">
        <v>0</v>
      </c>
      <c r="AB1134" s="294">
        <v>0</v>
      </c>
      <c r="AC1134" s="294">
        <v>0</v>
      </c>
      <c r="AD1134" s="294">
        <v>0</v>
      </c>
      <c r="AE1134" s="294">
        <v>0</v>
      </c>
      <c r="AF1134" s="294">
        <v>0</v>
      </c>
      <c r="AG1134" s="294">
        <v>0</v>
      </c>
      <c r="AH1134" s="294">
        <v>0</v>
      </c>
      <c r="AI1134" s="294">
        <v>0</v>
      </c>
    </row>
    <row r="1135" spans="1:35" ht="66">
      <c r="A1135" s="290"/>
      <c r="B1135" s="305">
        <v>41.34</v>
      </c>
      <c r="C1135" s="1391" t="s">
        <v>976</v>
      </c>
      <c r="D1135" s="303"/>
      <c r="E1135" s="293">
        <v>5</v>
      </c>
      <c r="F1135" s="292" t="s">
        <v>11</v>
      </c>
      <c r="G1135" s="294" t="s">
        <v>12</v>
      </c>
      <c r="H1135" s="295" t="s">
        <v>13</v>
      </c>
      <c r="I1135" s="294" t="s">
        <v>14</v>
      </c>
      <c r="J1135" s="294">
        <v>45</v>
      </c>
      <c r="K1135" s="1540">
        <v>225</v>
      </c>
      <c r="L1135" s="294">
        <v>0</v>
      </c>
      <c r="M1135" s="294">
        <v>0</v>
      </c>
      <c r="N1135" s="294">
        <v>0</v>
      </c>
      <c r="O1135" s="294">
        <v>0</v>
      </c>
      <c r="P1135" s="294">
        <v>0</v>
      </c>
      <c r="Q1135" s="294">
        <v>0</v>
      </c>
      <c r="R1135" s="294">
        <v>2</v>
      </c>
      <c r="S1135" s="294">
        <v>90</v>
      </c>
      <c r="T1135" s="294">
        <v>0</v>
      </c>
      <c r="U1135" s="294">
        <v>0</v>
      </c>
      <c r="V1135" s="294">
        <v>0</v>
      </c>
      <c r="W1135" s="294">
        <v>0</v>
      </c>
      <c r="X1135" s="294">
        <v>3</v>
      </c>
      <c r="Y1135" s="294">
        <v>135</v>
      </c>
      <c r="Z1135" s="294">
        <v>0</v>
      </c>
      <c r="AA1135" s="294">
        <v>0</v>
      </c>
      <c r="AB1135" s="294">
        <v>0</v>
      </c>
      <c r="AC1135" s="294">
        <v>0</v>
      </c>
      <c r="AD1135" s="294">
        <v>0</v>
      </c>
      <c r="AE1135" s="294">
        <v>0</v>
      </c>
      <c r="AF1135" s="294">
        <v>0</v>
      </c>
      <c r="AG1135" s="294">
        <v>0</v>
      </c>
      <c r="AH1135" s="294">
        <v>0</v>
      </c>
      <c r="AI1135" s="294">
        <v>0</v>
      </c>
    </row>
    <row r="1136" spans="1:35">
      <c r="A1136" s="290"/>
      <c r="B1136" s="1409"/>
      <c r="C1136" s="1419" t="s">
        <v>1012</v>
      </c>
      <c r="D1136" s="303"/>
      <c r="E1136" s="293">
        <v>11</v>
      </c>
      <c r="F1136" s="292" t="s">
        <v>11</v>
      </c>
      <c r="G1136" s="1147"/>
      <c r="H1136" s="1420"/>
      <c r="I1136" s="1147"/>
      <c r="J1136" s="1147">
        <v>770</v>
      </c>
      <c r="K1136" s="1538">
        <v>8470</v>
      </c>
      <c r="L1136" s="1147">
        <v>0</v>
      </c>
      <c r="M1136" s="1147">
        <v>0</v>
      </c>
      <c r="N1136" s="1147">
        <v>2</v>
      </c>
      <c r="O1136" s="1147">
        <v>1540</v>
      </c>
      <c r="P1136" s="1147">
        <v>0</v>
      </c>
      <c r="Q1136" s="1147">
        <v>0</v>
      </c>
      <c r="R1136" s="1147">
        <v>5</v>
      </c>
      <c r="S1136" s="1147">
        <v>3850</v>
      </c>
      <c r="T1136" s="1147">
        <v>0</v>
      </c>
      <c r="U1136" s="1147">
        <v>0</v>
      </c>
      <c r="V1136" s="1147">
        <v>0</v>
      </c>
      <c r="W1136" s="1147">
        <v>0</v>
      </c>
      <c r="X1136" s="1147">
        <v>2</v>
      </c>
      <c r="Y1136" s="1147">
        <v>1540</v>
      </c>
      <c r="Z1136" s="1147">
        <v>0</v>
      </c>
      <c r="AA1136" s="1147">
        <v>0</v>
      </c>
      <c r="AB1136" s="1147">
        <v>0</v>
      </c>
      <c r="AC1136" s="1147">
        <v>0</v>
      </c>
      <c r="AD1136" s="1147">
        <v>2</v>
      </c>
      <c r="AE1136" s="1147">
        <v>1540</v>
      </c>
      <c r="AF1136" s="1147">
        <v>0</v>
      </c>
      <c r="AG1136" s="1147">
        <v>0</v>
      </c>
      <c r="AH1136" s="1147">
        <v>0</v>
      </c>
      <c r="AI1136" s="1147">
        <v>0</v>
      </c>
    </row>
    <row r="1137" spans="1:35">
      <c r="A1137" s="290"/>
      <c r="B1137" s="1409"/>
      <c r="C1137" s="1419" t="s">
        <v>1013</v>
      </c>
      <c r="D1137" s="303"/>
      <c r="E1137" s="293">
        <v>0</v>
      </c>
      <c r="F1137" s="292" t="s">
        <v>11</v>
      </c>
      <c r="G1137" s="1147"/>
      <c r="H1137" s="1420"/>
      <c r="I1137" s="1147"/>
      <c r="J1137" s="1147">
        <v>815</v>
      </c>
      <c r="K1137" s="1538">
        <v>0</v>
      </c>
      <c r="L1137" s="1147">
        <v>0</v>
      </c>
      <c r="M1137" s="1147">
        <v>0</v>
      </c>
      <c r="N1137" s="1147">
        <v>0</v>
      </c>
      <c r="O1137" s="1147">
        <v>0</v>
      </c>
      <c r="P1137" s="1147">
        <v>0</v>
      </c>
      <c r="Q1137" s="1147">
        <v>0</v>
      </c>
      <c r="R1137" s="1147">
        <v>0</v>
      </c>
      <c r="S1137" s="1147">
        <v>0</v>
      </c>
      <c r="T1137" s="1147">
        <v>0</v>
      </c>
      <c r="U1137" s="1147">
        <v>0</v>
      </c>
      <c r="V1137" s="1147">
        <v>0</v>
      </c>
      <c r="W1137" s="1147">
        <v>0</v>
      </c>
      <c r="X1137" s="1147">
        <v>0</v>
      </c>
      <c r="Y1137" s="1147">
        <v>0</v>
      </c>
      <c r="Z1137" s="1147">
        <v>0</v>
      </c>
      <c r="AA1137" s="1147">
        <v>0</v>
      </c>
      <c r="AB1137" s="1147">
        <v>0</v>
      </c>
      <c r="AC1137" s="1147">
        <v>0</v>
      </c>
      <c r="AD1137" s="1147">
        <v>0</v>
      </c>
      <c r="AE1137" s="1147">
        <v>0</v>
      </c>
      <c r="AF1137" s="1147">
        <v>0</v>
      </c>
      <c r="AG1137" s="1147">
        <v>0</v>
      </c>
      <c r="AH1137" s="1147">
        <v>0</v>
      </c>
      <c r="AI1137" s="1147">
        <v>0</v>
      </c>
    </row>
    <row r="1138" spans="1:35">
      <c r="A1138" s="290"/>
      <c r="B1138" s="1409"/>
      <c r="C1138" s="1419" t="s">
        <v>1014</v>
      </c>
      <c r="D1138" s="303"/>
      <c r="E1138" s="293">
        <v>0</v>
      </c>
      <c r="F1138" s="292" t="s">
        <v>11</v>
      </c>
      <c r="G1138" s="1147"/>
      <c r="H1138" s="1420"/>
      <c r="I1138" s="1147"/>
      <c r="J1138" s="1147">
        <v>520</v>
      </c>
      <c r="K1138" s="1538">
        <v>0</v>
      </c>
      <c r="L1138" s="1147">
        <v>0</v>
      </c>
      <c r="M1138" s="1147">
        <v>0</v>
      </c>
      <c r="N1138" s="1147">
        <v>0</v>
      </c>
      <c r="O1138" s="1147">
        <v>0</v>
      </c>
      <c r="P1138" s="1147">
        <v>0</v>
      </c>
      <c r="Q1138" s="1147">
        <v>0</v>
      </c>
      <c r="R1138" s="1147">
        <v>0</v>
      </c>
      <c r="S1138" s="1147">
        <v>0</v>
      </c>
      <c r="T1138" s="1147">
        <v>0</v>
      </c>
      <c r="U1138" s="1147">
        <v>0</v>
      </c>
      <c r="V1138" s="1147">
        <v>0</v>
      </c>
      <c r="W1138" s="1147">
        <v>0</v>
      </c>
      <c r="X1138" s="1147">
        <v>0</v>
      </c>
      <c r="Y1138" s="1147">
        <v>0</v>
      </c>
      <c r="Z1138" s="1147">
        <v>0</v>
      </c>
      <c r="AA1138" s="1147">
        <v>0</v>
      </c>
      <c r="AB1138" s="1147">
        <v>0</v>
      </c>
      <c r="AC1138" s="1147">
        <v>0</v>
      </c>
      <c r="AD1138" s="1147">
        <v>0</v>
      </c>
      <c r="AE1138" s="1147">
        <v>0</v>
      </c>
      <c r="AF1138" s="1147">
        <v>0</v>
      </c>
      <c r="AG1138" s="1147">
        <v>0</v>
      </c>
      <c r="AH1138" s="1147">
        <v>0</v>
      </c>
      <c r="AI1138" s="1147">
        <v>0</v>
      </c>
    </row>
    <row r="1139" spans="1:35" ht="123.75">
      <c r="A1139" s="290"/>
      <c r="B1139" s="1300">
        <v>108.25</v>
      </c>
      <c r="C1139" s="262" t="s">
        <v>1010</v>
      </c>
      <c r="D1139" s="14"/>
      <c r="E1139" s="1298">
        <v>2</v>
      </c>
      <c r="F1139" s="14" t="s">
        <v>22</v>
      </c>
      <c r="G1139" s="14" t="s">
        <v>12</v>
      </c>
      <c r="H1139" s="14" t="s">
        <v>13</v>
      </c>
      <c r="I1139" s="14" t="s">
        <v>14</v>
      </c>
      <c r="J1139" s="14">
        <v>150</v>
      </c>
      <c r="K1139" s="194">
        <v>300</v>
      </c>
      <c r="L1139" s="14">
        <v>0</v>
      </c>
      <c r="M1139" s="14">
        <v>0</v>
      </c>
      <c r="N1139" s="14">
        <v>0</v>
      </c>
      <c r="O1139" s="14">
        <v>0</v>
      </c>
      <c r="P1139" s="14">
        <v>0</v>
      </c>
      <c r="Q1139" s="14">
        <v>0</v>
      </c>
      <c r="R1139" s="14">
        <v>0</v>
      </c>
      <c r="S1139" s="14">
        <v>0</v>
      </c>
      <c r="T1139" s="14">
        <v>2</v>
      </c>
      <c r="U1139" s="14">
        <v>300</v>
      </c>
      <c r="V1139" s="14">
        <v>0</v>
      </c>
      <c r="W1139" s="14">
        <v>0</v>
      </c>
      <c r="X1139" s="14">
        <v>0</v>
      </c>
      <c r="Y1139" s="14">
        <v>0</v>
      </c>
      <c r="Z1139" s="14">
        <v>0</v>
      </c>
      <c r="AA1139" s="14">
        <v>0</v>
      </c>
      <c r="AB1139" s="14">
        <v>0</v>
      </c>
      <c r="AC1139" s="14">
        <v>0</v>
      </c>
      <c r="AD1139" s="14">
        <v>0</v>
      </c>
      <c r="AE1139" s="14">
        <v>0</v>
      </c>
      <c r="AF1139" s="14">
        <v>0</v>
      </c>
      <c r="AG1139" s="14">
        <v>0</v>
      </c>
      <c r="AH1139" s="14">
        <v>0</v>
      </c>
      <c r="AI1139" s="14">
        <v>0</v>
      </c>
    </row>
    <row r="1140" spans="1:35">
      <c r="A1140" s="290"/>
      <c r="B1140" s="306">
        <v>247</v>
      </c>
      <c r="C1140" s="306" t="s">
        <v>1015</v>
      </c>
      <c r="D1140" s="306"/>
      <c r="E1140" s="1154">
        <v>168</v>
      </c>
      <c r="F1140" s="1154"/>
      <c r="G1140" s="1154">
        <v>0</v>
      </c>
      <c r="H1140" s="1154">
        <v>0</v>
      </c>
      <c r="I1140" s="1154">
        <v>0</v>
      </c>
      <c r="J1140" s="1154"/>
      <c r="K1140" s="1550">
        <v>102554</v>
      </c>
      <c r="L1140" s="1154">
        <v>2</v>
      </c>
      <c r="M1140" s="1154">
        <v>12000</v>
      </c>
      <c r="N1140" s="1154">
        <v>2</v>
      </c>
      <c r="O1140" s="1154">
        <v>10952</v>
      </c>
      <c r="P1140" s="1154">
        <v>9</v>
      </c>
      <c r="Q1140" s="1154">
        <v>4472</v>
      </c>
      <c r="R1140" s="1154">
        <v>0</v>
      </c>
      <c r="S1140" s="1154">
        <v>228</v>
      </c>
      <c r="T1140" s="1154">
        <v>0</v>
      </c>
      <c r="U1140" s="1154">
        <v>0</v>
      </c>
      <c r="V1140" s="1154">
        <v>0</v>
      </c>
      <c r="W1140" s="1154">
        <v>54000</v>
      </c>
      <c r="X1140" s="1154">
        <v>5</v>
      </c>
      <c r="Y1140" s="1154">
        <v>14950</v>
      </c>
      <c r="Z1140" s="1154">
        <v>48</v>
      </c>
      <c r="AA1140" s="1154">
        <v>3688</v>
      </c>
      <c r="AB1140" s="1154">
        <v>0</v>
      </c>
      <c r="AC1140" s="1154">
        <v>2264</v>
      </c>
      <c r="AD1140" s="1154">
        <v>0</v>
      </c>
      <c r="AE1140" s="1154">
        <v>0</v>
      </c>
      <c r="AF1140" s="1154">
        <v>0</v>
      </c>
      <c r="AG1140" s="1154">
        <v>0</v>
      </c>
      <c r="AH1140" s="1154">
        <v>0</v>
      </c>
      <c r="AI1140" s="1154">
        <v>0</v>
      </c>
    </row>
    <row r="1141" spans="1:35" ht="24">
      <c r="A1141" s="290"/>
      <c r="B1141" s="306">
        <v>24701</v>
      </c>
      <c r="C1141" s="1148" t="s">
        <v>1016</v>
      </c>
      <c r="D1141" s="303"/>
      <c r="E1141" s="291"/>
      <c r="F1141" s="291"/>
      <c r="G1141" s="291"/>
      <c r="H1141" s="291"/>
      <c r="I1141" s="291"/>
      <c r="J1141" s="291"/>
      <c r="K1141" s="1545">
        <v>0</v>
      </c>
      <c r="L1141" s="291">
        <v>0</v>
      </c>
      <c r="M1141" s="291">
        <v>0</v>
      </c>
      <c r="N1141" s="291">
        <v>0</v>
      </c>
      <c r="O1141" s="291">
        <v>0</v>
      </c>
      <c r="P1141" s="291">
        <v>0</v>
      </c>
      <c r="Q1141" s="291">
        <v>0</v>
      </c>
      <c r="R1141" s="291">
        <v>0</v>
      </c>
      <c r="S1141" s="291">
        <v>0</v>
      </c>
      <c r="T1141" s="291">
        <v>0</v>
      </c>
      <c r="U1141" s="291">
        <v>0</v>
      </c>
      <c r="V1141" s="291">
        <v>0</v>
      </c>
      <c r="W1141" s="291">
        <v>0</v>
      </c>
      <c r="X1141" s="291">
        <v>0</v>
      </c>
      <c r="Y1141" s="291">
        <v>0</v>
      </c>
      <c r="Z1141" s="291">
        <v>0</v>
      </c>
      <c r="AA1141" s="291">
        <v>0</v>
      </c>
      <c r="AB1141" s="291">
        <v>0</v>
      </c>
      <c r="AC1141" s="291">
        <v>0</v>
      </c>
      <c r="AD1141" s="291">
        <v>0</v>
      </c>
      <c r="AE1141" s="291">
        <v>0</v>
      </c>
      <c r="AF1141" s="291">
        <v>0</v>
      </c>
      <c r="AG1141" s="291">
        <v>0</v>
      </c>
      <c r="AH1141" s="291">
        <v>0</v>
      </c>
      <c r="AI1141" s="291">
        <v>0</v>
      </c>
    </row>
    <row r="1142" spans="1:35">
      <c r="A1142" s="290"/>
      <c r="B1142" s="306">
        <v>24702</v>
      </c>
      <c r="C1142" s="1148" t="s">
        <v>1017</v>
      </c>
      <c r="D1142" s="303"/>
      <c r="E1142" s="291">
        <v>71</v>
      </c>
      <c r="F1142" s="291"/>
      <c r="G1142" s="291">
        <v>0</v>
      </c>
      <c r="H1142" s="291">
        <v>0</v>
      </c>
      <c r="I1142" s="291">
        <v>0</v>
      </c>
      <c r="J1142" s="291"/>
      <c r="K1142" s="1545">
        <v>18877</v>
      </c>
      <c r="L1142" s="291">
        <v>0</v>
      </c>
      <c r="M1142" s="291">
        <v>0</v>
      </c>
      <c r="N1142" s="291">
        <v>0</v>
      </c>
      <c r="O1142" s="291">
        <v>512</v>
      </c>
      <c r="P1142" s="291">
        <v>8</v>
      </c>
      <c r="Q1142" s="291">
        <v>67</v>
      </c>
      <c r="R1142" s="291">
        <v>0</v>
      </c>
      <c r="S1142" s="291">
        <v>228</v>
      </c>
      <c r="T1142" s="291">
        <v>0</v>
      </c>
      <c r="U1142" s="291">
        <v>0</v>
      </c>
      <c r="V1142" s="291">
        <v>0</v>
      </c>
      <c r="W1142" s="291">
        <v>0</v>
      </c>
      <c r="X1142" s="291">
        <v>5</v>
      </c>
      <c r="Y1142" s="291">
        <v>14950</v>
      </c>
      <c r="Z1142" s="291">
        <v>48</v>
      </c>
      <c r="AA1142" s="291">
        <v>3120</v>
      </c>
      <c r="AB1142" s="291">
        <v>0</v>
      </c>
      <c r="AC1142" s="291">
        <v>0</v>
      </c>
      <c r="AD1142" s="291">
        <v>0</v>
      </c>
      <c r="AE1142" s="291">
        <v>0</v>
      </c>
      <c r="AF1142" s="291">
        <v>0</v>
      </c>
      <c r="AG1142" s="291">
        <v>0</v>
      </c>
      <c r="AH1142" s="291">
        <v>0</v>
      </c>
      <c r="AI1142" s="291">
        <v>0</v>
      </c>
    </row>
    <row r="1143" spans="1:35" ht="66">
      <c r="A1143" s="290"/>
      <c r="B1143" s="305">
        <v>3.4799999999999995</v>
      </c>
      <c r="C1143" s="298" t="s">
        <v>1018</v>
      </c>
      <c r="D1143" s="303"/>
      <c r="E1143" s="293">
        <v>11</v>
      </c>
      <c r="F1143" s="292" t="s">
        <v>11</v>
      </c>
      <c r="G1143" s="294" t="s">
        <v>12</v>
      </c>
      <c r="H1143" s="295" t="s">
        <v>13</v>
      </c>
      <c r="I1143" s="294" t="s">
        <v>14</v>
      </c>
      <c r="J1143" s="294">
        <v>4</v>
      </c>
      <c r="K1143" s="1540">
        <v>44</v>
      </c>
      <c r="L1143" s="294">
        <v>0</v>
      </c>
      <c r="M1143" s="294">
        <v>0</v>
      </c>
      <c r="N1143" s="294">
        <v>2</v>
      </c>
      <c r="O1143" s="294">
        <v>8</v>
      </c>
      <c r="P1143" s="294">
        <v>5</v>
      </c>
      <c r="Q1143" s="294">
        <v>20</v>
      </c>
      <c r="R1143" s="294">
        <v>0</v>
      </c>
      <c r="S1143" s="294">
        <v>0</v>
      </c>
      <c r="T1143" s="294">
        <v>0</v>
      </c>
      <c r="U1143" s="294">
        <v>0</v>
      </c>
      <c r="V1143" s="294">
        <v>0</v>
      </c>
      <c r="W1143" s="294">
        <v>0</v>
      </c>
      <c r="X1143" s="294">
        <v>0</v>
      </c>
      <c r="Y1143" s="294">
        <v>0</v>
      </c>
      <c r="Z1143" s="294">
        <v>4</v>
      </c>
      <c r="AA1143" s="294">
        <v>16</v>
      </c>
      <c r="AB1143" s="294">
        <v>0</v>
      </c>
      <c r="AC1143" s="294">
        <v>0</v>
      </c>
      <c r="AD1143" s="294">
        <v>0</v>
      </c>
      <c r="AE1143" s="294">
        <v>0</v>
      </c>
      <c r="AF1143" s="294">
        <v>0</v>
      </c>
      <c r="AG1143" s="294">
        <v>0</v>
      </c>
      <c r="AH1143" s="294">
        <v>0</v>
      </c>
      <c r="AI1143" s="294">
        <v>0</v>
      </c>
    </row>
    <row r="1144" spans="1:35" ht="66">
      <c r="A1144" s="290"/>
      <c r="B1144" s="305">
        <v>127.6</v>
      </c>
      <c r="C1144" s="298" t="s">
        <v>1023</v>
      </c>
      <c r="D1144" s="303"/>
      <c r="E1144" s="293">
        <v>7</v>
      </c>
      <c r="F1144" s="292" t="s">
        <v>11</v>
      </c>
      <c r="G1144" s="294" t="s">
        <v>12</v>
      </c>
      <c r="H1144" s="295" t="s">
        <v>13</v>
      </c>
      <c r="I1144" s="294" t="s">
        <v>14</v>
      </c>
      <c r="J1144" s="294">
        <v>138</v>
      </c>
      <c r="K1144" s="1540">
        <v>966</v>
      </c>
      <c r="L1144" s="294">
        <v>0</v>
      </c>
      <c r="M1144" s="294">
        <v>0</v>
      </c>
      <c r="N1144" s="294">
        <v>2</v>
      </c>
      <c r="O1144" s="294">
        <v>276</v>
      </c>
      <c r="P1144" s="294">
        <v>0</v>
      </c>
      <c r="Q1144" s="294">
        <v>0</v>
      </c>
      <c r="R1144" s="294">
        <v>0</v>
      </c>
      <c r="S1144" s="294">
        <v>0</v>
      </c>
      <c r="T1144" s="294">
        <v>0</v>
      </c>
      <c r="U1144" s="294">
        <v>0</v>
      </c>
      <c r="V1144" s="294">
        <v>0</v>
      </c>
      <c r="W1144" s="294">
        <v>0</v>
      </c>
      <c r="X1144" s="294">
        <v>0</v>
      </c>
      <c r="Y1144" s="294">
        <v>0</v>
      </c>
      <c r="Z1144" s="294">
        <v>5</v>
      </c>
      <c r="AA1144" s="294">
        <v>690</v>
      </c>
      <c r="AB1144" s="294">
        <v>0</v>
      </c>
      <c r="AC1144" s="294">
        <v>0</v>
      </c>
      <c r="AD1144" s="294">
        <v>0</v>
      </c>
      <c r="AE1144" s="294">
        <v>0</v>
      </c>
      <c r="AF1144" s="294">
        <v>0</v>
      </c>
      <c r="AG1144" s="294">
        <v>0</v>
      </c>
      <c r="AH1144" s="294">
        <v>0</v>
      </c>
      <c r="AI1144" s="294">
        <v>0</v>
      </c>
    </row>
    <row r="1145" spans="1:35" ht="66">
      <c r="A1145" s="290"/>
      <c r="B1145" s="305">
        <v>34.799999999999997</v>
      </c>
      <c r="C1145" s="298" t="s">
        <v>1024</v>
      </c>
      <c r="D1145" s="303"/>
      <c r="E1145" s="293">
        <v>2</v>
      </c>
      <c r="F1145" s="292" t="s">
        <v>111</v>
      </c>
      <c r="G1145" s="294" t="s">
        <v>12</v>
      </c>
      <c r="H1145" s="295" t="s">
        <v>13</v>
      </c>
      <c r="I1145" s="294" t="s">
        <v>14</v>
      </c>
      <c r="J1145" s="294">
        <v>38</v>
      </c>
      <c r="K1145" s="1540">
        <v>76</v>
      </c>
      <c r="L1145" s="294">
        <v>0</v>
      </c>
      <c r="M1145" s="294">
        <v>0</v>
      </c>
      <c r="N1145" s="294">
        <v>0</v>
      </c>
      <c r="O1145" s="294">
        <v>0</v>
      </c>
      <c r="P1145" s="294">
        <v>1</v>
      </c>
      <c r="Q1145" s="294">
        <v>38</v>
      </c>
      <c r="R1145" s="294">
        <v>0</v>
      </c>
      <c r="S1145" s="294">
        <v>0</v>
      </c>
      <c r="T1145" s="294">
        <v>0</v>
      </c>
      <c r="U1145" s="294">
        <v>0</v>
      </c>
      <c r="V1145" s="294">
        <v>0</v>
      </c>
      <c r="W1145" s="294">
        <v>0</v>
      </c>
      <c r="X1145" s="294">
        <v>0</v>
      </c>
      <c r="Y1145" s="294">
        <v>0</v>
      </c>
      <c r="Z1145" s="294">
        <v>1</v>
      </c>
      <c r="AA1145" s="294">
        <v>38</v>
      </c>
      <c r="AB1145" s="294">
        <v>0</v>
      </c>
      <c r="AC1145" s="294">
        <v>0</v>
      </c>
      <c r="AD1145" s="294">
        <v>0</v>
      </c>
      <c r="AE1145" s="294">
        <v>0</v>
      </c>
      <c r="AF1145" s="294">
        <v>0</v>
      </c>
      <c r="AG1145" s="294">
        <v>0</v>
      </c>
      <c r="AH1145" s="294">
        <v>0</v>
      </c>
      <c r="AI1145" s="294">
        <v>0</v>
      </c>
    </row>
    <row r="1146" spans="1:35" s="6" customFormat="1" ht="66" outlineLevel="4">
      <c r="A1146" s="290"/>
      <c r="B1146" s="305">
        <v>3.48</v>
      </c>
      <c r="C1146" s="298" t="s">
        <v>1025</v>
      </c>
      <c r="D1146" s="303"/>
      <c r="E1146" s="293">
        <v>2</v>
      </c>
      <c r="F1146" s="292" t="s">
        <v>111</v>
      </c>
      <c r="G1146" s="294" t="s">
        <v>12</v>
      </c>
      <c r="H1146" s="295" t="s">
        <v>13</v>
      </c>
      <c r="I1146" s="294" t="s">
        <v>14</v>
      </c>
      <c r="J1146" s="294">
        <v>4</v>
      </c>
      <c r="K1146" s="1540">
        <v>8</v>
      </c>
      <c r="L1146" s="294">
        <v>0</v>
      </c>
      <c r="M1146" s="294">
        <v>0</v>
      </c>
      <c r="N1146" s="294">
        <v>0</v>
      </c>
      <c r="O1146" s="294">
        <v>0</v>
      </c>
      <c r="P1146" s="294">
        <v>1</v>
      </c>
      <c r="Q1146" s="294">
        <v>4</v>
      </c>
      <c r="R1146" s="294">
        <v>0</v>
      </c>
      <c r="S1146" s="294">
        <v>0</v>
      </c>
      <c r="T1146" s="294">
        <v>0</v>
      </c>
      <c r="U1146" s="294">
        <v>0</v>
      </c>
      <c r="V1146" s="294">
        <v>0</v>
      </c>
      <c r="W1146" s="294">
        <v>0</v>
      </c>
      <c r="X1146" s="294">
        <v>0</v>
      </c>
      <c r="Y1146" s="294">
        <v>0</v>
      </c>
      <c r="Z1146" s="294">
        <v>1</v>
      </c>
      <c r="AA1146" s="294">
        <v>4</v>
      </c>
      <c r="AB1146" s="294">
        <v>0</v>
      </c>
      <c r="AC1146" s="294">
        <v>0</v>
      </c>
      <c r="AD1146" s="294">
        <v>0</v>
      </c>
      <c r="AE1146" s="294">
        <v>0</v>
      </c>
      <c r="AF1146" s="294">
        <v>0</v>
      </c>
      <c r="AG1146" s="294">
        <v>0</v>
      </c>
      <c r="AH1146" s="294">
        <v>0</v>
      </c>
      <c r="AI1146" s="294">
        <v>0</v>
      </c>
    </row>
    <row r="1147" spans="1:35" ht="66">
      <c r="A1147" s="290"/>
      <c r="B1147" s="305">
        <v>8.73</v>
      </c>
      <c r="C1147" s="1391" t="s">
        <v>1026</v>
      </c>
      <c r="D1147" s="303"/>
      <c r="E1147" s="293">
        <v>5</v>
      </c>
      <c r="F1147" s="292" t="s">
        <v>11</v>
      </c>
      <c r="G1147" s="294" t="s">
        <v>12</v>
      </c>
      <c r="H1147" s="295" t="s">
        <v>13</v>
      </c>
      <c r="I1147" s="294" t="s">
        <v>14</v>
      </c>
      <c r="J1147" s="294">
        <v>10</v>
      </c>
      <c r="K1147" s="1540">
        <v>50</v>
      </c>
      <c r="L1147" s="294">
        <v>0</v>
      </c>
      <c r="M1147" s="294">
        <v>0</v>
      </c>
      <c r="N1147" s="294">
        <v>0</v>
      </c>
      <c r="O1147" s="294">
        <v>0</v>
      </c>
      <c r="P1147" s="294">
        <v>0</v>
      </c>
      <c r="Q1147" s="294">
        <v>0</v>
      </c>
      <c r="R1147" s="294">
        <v>0</v>
      </c>
      <c r="S1147" s="294">
        <v>0</v>
      </c>
      <c r="T1147" s="294">
        <v>0</v>
      </c>
      <c r="U1147" s="294">
        <v>0</v>
      </c>
      <c r="V1147" s="294">
        <v>0</v>
      </c>
      <c r="W1147" s="294">
        <v>0</v>
      </c>
      <c r="X1147" s="294">
        <v>0</v>
      </c>
      <c r="Y1147" s="294">
        <v>0</v>
      </c>
      <c r="Z1147" s="294">
        <v>5</v>
      </c>
      <c r="AA1147" s="294">
        <v>50</v>
      </c>
      <c r="AB1147" s="294">
        <v>0</v>
      </c>
      <c r="AC1147" s="294">
        <v>0</v>
      </c>
      <c r="AD1147" s="294">
        <v>0</v>
      </c>
      <c r="AE1147" s="294">
        <v>0</v>
      </c>
      <c r="AF1147" s="294">
        <v>0</v>
      </c>
      <c r="AG1147" s="294">
        <v>0</v>
      </c>
      <c r="AH1147" s="294">
        <v>0</v>
      </c>
      <c r="AI1147" s="294">
        <v>0</v>
      </c>
    </row>
    <row r="1148" spans="1:35" ht="66">
      <c r="A1148" s="290"/>
      <c r="B1148" s="305">
        <v>268.73</v>
      </c>
      <c r="C1148" s="1381" t="s">
        <v>989</v>
      </c>
      <c r="D1148" s="303"/>
      <c r="E1148" s="293">
        <v>0</v>
      </c>
      <c r="F1148" s="292" t="s">
        <v>11</v>
      </c>
      <c r="G1148" s="294" t="s">
        <v>12</v>
      </c>
      <c r="H1148" s="295" t="s">
        <v>13</v>
      </c>
      <c r="I1148" s="294" t="s">
        <v>14</v>
      </c>
      <c r="J1148" s="294">
        <v>291</v>
      </c>
      <c r="K1148" s="1540">
        <v>0</v>
      </c>
      <c r="L1148" s="294">
        <v>0</v>
      </c>
      <c r="M1148" s="294">
        <v>0</v>
      </c>
      <c r="N1148" s="294">
        <v>0</v>
      </c>
      <c r="O1148" s="294">
        <v>0</v>
      </c>
      <c r="P1148" s="294">
        <v>0</v>
      </c>
      <c r="Q1148" s="294">
        <v>0</v>
      </c>
      <c r="R1148" s="294">
        <v>0</v>
      </c>
      <c r="S1148" s="294">
        <v>0</v>
      </c>
      <c r="T1148" s="294">
        <v>0</v>
      </c>
      <c r="U1148" s="294">
        <v>0</v>
      </c>
      <c r="V1148" s="294">
        <v>0</v>
      </c>
      <c r="W1148" s="294">
        <v>0</v>
      </c>
      <c r="X1148" s="294">
        <v>0</v>
      </c>
      <c r="Y1148" s="294">
        <v>0</v>
      </c>
      <c r="Z1148" s="294">
        <v>0</v>
      </c>
      <c r="AA1148" s="294">
        <v>0</v>
      </c>
      <c r="AB1148" s="294">
        <v>0</v>
      </c>
      <c r="AC1148" s="294">
        <v>0</v>
      </c>
      <c r="AD1148" s="294">
        <v>0</v>
      </c>
      <c r="AE1148" s="294">
        <v>0</v>
      </c>
      <c r="AF1148" s="294">
        <v>0</v>
      </c>
      <c r="AG1148" s="294">
        <v>0</v>
      </c>
      <c r="AH1148" s="294">
        <v>0</v>
      </c>
      <c r="AI1148" s="294">
        <v>0</v>
      </c>
    </row>
    <row r="1149" spans="1:35" ht="66">
      <c r="A1149" s="290"/>
      <c r="B1149" s="305">
        <v>4.6399999999999997</v>
      </c>
      <c r="C1149" s="1379" t="s">
        <v>1027</v>
      </c>
      <c r="D1149" s="303"/>
      <c r="E1149" s="293">
        <v>1</v>
      </c>
      <c r="F1149" s="292" t="s">
        <v>22</v>
      </c>
      <c r="G1149" s="294" t="s">
        <v>12</v>
      </c>
      <c r="H1149" s="295" t="s">
        <v>13</v>
      </c>
      <c r="I1149" s="294" t="s">
        <v>14</v>
      </c>
      <c r="J1149" s="294">
        <v>5</v>
      </c>
      <c r="K1149" s="1540">
        <v>5</v>
      </c>
      <c r="L1149" s="294">
        <v>0</v>
      </c>
      <c r="M1149" s="294">
        <v>0</v>
      </c>
      <c r="N1149" s="294">
        <v>0</v>
      </c>
      <c r="O1149" s="294">
        <v>0</v>
      </c>
      <c r="P1149" s="294">
        <v>1</v>
      </c>
      <c r="Q1149" s="294">
        <v>5</v>
      </c>
      <c r="R1149" s="294">
        <v>0</v>
      </c>
      <c r="S1149" s="294">
        <v>0</v>
      </c>
      <c r="T1149" s="294">
        <v>0</v>
      </c>
      <c r="U1149" s="294">
        <v>0</v>
      </c>
      <c r="V1149" s="294">
        <v>0</v>
      </c>
      <c r="W1149" s="294">
        <v>0</v>
      </c>
      <c r="X1149" s="294">
        <v>0</v>
      </c>
      <c r="Y1149" s="294">
        <v>0</v>
      </c>
      <c r="Z1149" s="294">
        <v>0</v>
      </c>
      <c r="AA1149" s="294">
        <v>0</v>
      </c>
      <c r="AB1149" s="294">
        <v>0</v>
      </c>
      <c r="AC1149" s="294">
        <v>0</v>
      </c>
      <c r="AD1149" s="294">
        <v>0</v>
      </c>
      <c r="AE1149" s="294">
        <v>0</v>
      </c>
      <c r="AF1149" s="294">
        <v>0</v>
      </c>
      <c r="AG1149" s="294">
        <v>0</v>
      </c>
      <c r="AH1149" s="294">
        <v>0</v>
      </c>
      <c r="AI1149" s="294">
        <v>0</v>
      </c>
    </row>
    <row r="1150" spans="1:35" ht="66">
      <c r="A1150" s="290"/>
      <c r="B1150" s="305">
        <v>69.599999999999994</v>
      </c>
      <c r="C1150" s="1421" t="s">
        <v>1028</v>
      </c>
      <c r="D1150" s="303"/>
      <c r="E1150" s="293">
        <v>36</v>
      </c>
      <c r="F1150" s="1151" t="s">
        <v>22</v>
      </c>
      <c r="G1150" s="294" t="s">
        <v>12</v>
      </c>
      <c r="H1150" s="295" t="s">
        <v>13</v>
      </c>
      <c r="I1150" s="294" t="s">
        <v>14</v>
      </c>
      <c r="J1150" s="294">
        <v>76</v>
      </c>
      <c r="K1150" s="1540">
        <v>2736</v>
      </c>
      <c r="L1150" s="294">
        <v>0</v>
      </c>
      <c r="M1150" s="294">
        <v>0</v>
      </c>
      <c r="N1150" s="294">
        <v>3</v>
      </c>
      <c r="O1150" s="294">
        <v>228</v>
      </c>
      <c r="P1150" s="294">
        <v>0</v>
      </c>
      <c r="Q1150" s="294">
        <v>0</v>
      </c>
      <c r="R1150" s="294">
        <v>3</v>
      </c>
      <c r="S1150" s="294">
        <v>228</v>
      </c>
      <c r="T1150" s="294">
        <v>0</v>
      </c>
      <c r="U1150" s="294">
        <v>0</v>
      </c>
      <c r="V1150" s="294">
        <v>0</v>
      </c>
      <c r="W1150" s="294">
        <v>0</v>
      </c>
      <c r="X1150" s="294">
        <v>0</v>
      </c>
      <c r="Y1150" s="294">
        <v>0</v>
      </c>
      <c r="Z1150" s="294">
        <v>30</v>
      </c>
      <c r="AA1150" s="294">
        <v>2280</v>
      </c>
      <c r="AB1150" s="294">
        <v>0</v>
      </c>
      <c r="AC1150" s="294">
        <v>0</v>
      </c>
      <c r="AD1150" s="294">
        <v>0</v>
      </c>
      <c r="AE1150" s="294">
        <v>0</v>
      </c>
      <c r="AF1150" s="294">
        <v>0</v>
      </c>
      <c r="AG1150" s="294">
        <v>0</v>
      </c>
      <c r="AH1150" s="294">
        <v>0</v>
      </c>
      <c r="AI1150" s="294">
        <v>0</v>
      </c>
    </row>
    <row r="1151" spans="1:35" ht="66">
      <c r="A1151" s="290"/>
      <c r="B1151" s="305">
        <v>47.01</v>
      </c>
      <c r="C1151" s="1391" t="s">
        <v>1029</v>
      </c>
      <c r="D1151" s="303"/>
      <c r="E1151" s="293">
        <v>0</v>
      </c>
      <c r="F1151" s="1151" t="s">
        <v>11</v>
      </c>
      <c r="G1151" s="294" t="s">
        <v>12</v>
      </c>
      <c r="H1151" s="295" t="s">
        <v>13</v>
      </c>
      <c r="I1151" s="294" t="s">
        <v>14</v>
      </c>
      <c r="J1151" s="294">
        <v>51</v>
      </c>
      <c r="K1151" s="1540">
        <v>0</v>
      </c>
      <c r="L1151" s="294">
        <v>0</v>
      </c>
      <c r="M1151" s="294">
        <v>0</v>
      </c>
      <c r="N1151" s="294">
        <v>0</v>
      </c>
      <c r="O1151" s="294">
        <v>0</v>
      </c>
      <c r="P1151" s="294">
        <v>0</v>
      </c>
      <c r="Q1151" s="294">
        <v>0</v>
      </c>
      <c r="R1151" s="294">
        <v>0</v>
      </c>
      <c r="S1151" s="294">
        <v>0</v>
      </c>
      <c r="T1151" s="294">
        <v>0</v>
      </c>
      <c r="U1151" s="294">
        <v>0</v>
      </c>
      <c r="V1151" s="294">
        <v>0</v>
      </c>
      <c r="W1151" s="294">
        <v>0</v>
      </c>
      <c r="X1151" s="294">
        <v>0</v>
      </c>
      <c r="Y1151" s="294">
        <v>0</v>
      </c>
      <c r="Z1151" s="294">
        <v>0</v>
      </c>
      <c r="AA1151" s="294">
        <v>0</v>
      </c>
      <c r="AB1151" s="294">
        <v>0</v>
      </c>
      <c r="AC1151" s="294">
        <v>0</v>
      </c>
      <c r="AD1151" s="294">
        <v>0</v>
      </c>
      <c r="AE1151" s="294">
        <v>0</v>
      </c>
      <c r="AF1151" s="294">
        <v>0</v>
      </c>
      <c r="AG1151" s="294">
        <v>0</v>
      </c>
      <c r="AH1151" s="294">
        <v>0</v>
      </c>
      <c r="AI1151" s="294">
        <v>0</v>
      </c>
    </row>
    <row r="1152" spans="1:35" ht="66">
      <c r="A1152" s="290"/>
      <c r="B1152" s="305">
        <v>42.3</v>
      </c>
      <c r="C1152" s="1391" t="s">
        <v>1030</v>
      </c>
      <c r="D1152" s="303"/>
      <c r="E1152" s="293">
        <v>0</v>
      </c>
      <c r="F1152" s="1151" t="s">
        <v>11</v>
      </c>
      <c r="G1152" s="294" t="s">
        <v>12</v>
      </c>
      <c r="H1152" s="295" t="s">
        <v>13</v>
      </c>
      <c r="I1152" s="294" t="s">
        <v>14</v>
      </c>
      <c r="J1152" s="294">
        <v>46</v>
      </c>
      <c r="K1152" s="1540">
        <v>0</v>
      </c>
      <c r="L1152" s="294">
        <v>0</v>
      </c>
      <c r="M1152" s="294">
        <v>0</v>
      </c>
      <c r="N1152" s="294">
        <v>0</v>
      </c>
      <c r="O1152" s="294">
        <v>0</v>
      </c>
      <c r="P1152" s="294">
        <v>0</v>
      </c>
      <c r="Q1152" s="294">
        <v>0</v>
      </c>
      <c r="R1152" s="294">
        <v>0</v>
      </c>
      <c r="S1152" s="294">
        <v>0</v>
      </c>
      <c r="T1152" s="294">
        <v>0</v>
      </c>
      <c r="U1152" s="294">
        <v>0</v>
      </c>
      <c r="V1152" s="294">
        <v>0</v>
      </c>
      <c r="W1152" s="294">
        <v>0</v>
      </c>
      <c r="X1152" s="294">
        <v>0</v>
      </c>
      <c r="Y1152" s="294">
        <v>0</v>
      </c>
      <c r="Z1152" s="294">
        <v>0</v>
      </c>
      <c r="AA1152" s="294">
        <v>0</v>
      </c>
      <c r="AB1152" s="294">
        <v>0</v>
      </c>
      <c r="AC1152" s="294">
        <v>0</v>
      </c>
      <c r="AD1152" s="294">
        <v>0</v>
      </c>
      <c r="AE1152" s="294">
        <v>0</v>
      </c>
      <c r="AF1152" s="294">
        <v>0</v>
      </c>
      <c r="AG1152" s="294">
        <v>0</v>
      </c>
      <c r="AH1152" s="294">
        <v>0</v>
      </c>
      <c r="AI1152" s="294">
        <v>0</v>
      </c>
    </row>
    <row r="1153" spans="1:39">
      <c r="A1153" s="290"/>
      <c r="B1153" s="305"/>
      <c r="C1153" s="1391" t="s">
        <v>1031</v>
      </c>
      <c r="D1153" s="303"/>
      <c r="E1153" s="293">
        <v>0</v>
      </c>
      <c r="F1153" s="1151" t="s">
        <v>11</v>
      </c>
      <c r="G1153" s="294"/>
      <c r="H1153" s="295"/>
      <c r="I1153" s="294"/>
      <c r="J1153" s="294">
        <v>250</v>
      </c>
      <c r="K1153" s="1540">
        <v>0</v>
      </c>
      <c r="L1153" s="294">
        <v>0</v>
      </c>
      <c r="M1153" s="294">
        <v>0</v>
      </c>
      <c r="N1153" s="294">
        <v>0</v>
      </c>
      <c r="O1153" s="294">
        <v>0</v>
      </c>
      <c r="P1153" s="294">
        <v>0</v>
      </c>
      <c r="Q1153" s="294">
        <v>0</v>
      </c>
      <c r="R1153" s="294">
        <v>0</v>
      </c>
      <c r="S1153" s="294">
        <v>0</v>
      </c>
      <c r="T1153" s="294">
        <v>0</v>
      </c>
      <c r="U1153" s="294">
        <v>0</v>
      </c>
      <c r="V1153" s="294">
        <v>0</v>
      </c>
      <c r="W1153" s="294">
        <v>0</v>
      </c>
      <c r="X1153" s="294">
        <v>0</v>
      </c>
      <c r="Y1153" s="294">
        <v>0</v>
      </c>
      <c r="Z1153" s="294">
        <v>0</v>
      </c>
      <c r="AA1153" s="294">
        <v>0</v>
      </c>
      <c r="AB1153" s="294">
        <v>0</v>
      </c>
      <c r="AC1153" s="294">
        <v>0</v>
      </c>
      <c r="AD1153" s="294">
        <v>0</v>
      </c>
      <c r="AE1153" s="294">
        <v>0</v>
      </c>
      <c r="AF1153" s="294">
        <v>0</v>
      </c>
      <c r="AG1153" s="294">
        <v>0</v>
      </c>
      <c r="AH1153" s="294">
        <v>0</v>
      </c>
      <c r="AI1153" s="294">
        <v>0</v>
      </c>
    </row>
    <row r="1154" spans="1:39" ht="66">
      <c r="A1154" s="290"/>
      <c r="B1154" s="121"/>
      <c r="C1154" s="1314" t="s">
        <v>1104</v>
      </c>
      <c r="D1154" s="14"/>
      <c r="E1154" s="1298">
        <v>5</v>
      </c>
      <c r="F1154" s="14" t="s">
        <v>46</v>
      </c>
      <c r="G1154" s="16" t="s">
        <v>12</v>
      </c>
      <c r="H1154" s="17" t="s">
        <v>13</v>
      </c>
      <c r="I1154" s="16" t="s">
        <v>14</v>
      </c>
      <c r="J1154" s="16">
        <v>2990</v>
      </c>
      <c r="K1154" s="997">
        <v>14950</v>
      </c>
      <c r="L1154" s="16">
        <v>0</v>
      </c>
      <c r="M1154" s="16">
        <v>0</v>
      </c>
      <c r="N1154" s="16">
        <v>0</v>
      </c>
      <c r="O1154" s="16">
        <v>0</v>
      </c>
      <c r="P1154" s="16">
        <v>0</v>
      </c>
      <c r="Q1154" s="16">
        <v>0</v>
      </c>
      <c r="R1154" s="16">
        <v>0</v>
      </c>
      <c r="S1154" s="16">
        <v>0</v>
      </c>
      <c r="T1154" s="16">
        <v>0</v>
      </c>
      <c r="U1154" s="16">
        <v>0</v>
      </c>
      <c r="V1154" s="16">
        <v>0</v>
      </c>
      <c r="W1154" s="16">
        <v>0</v>
      </c>
      <c r="X1154" s="16">
        <v>5</v>
      </c>
      <c r="Y1154" s="16">
        <v>14950</v>
      </c>
      <c r="Z1154" s="16">
        <v>0</v>
      </c>
      <c r="AA1154" s="16">
        <v>0</v>
      </c>
      <c r="AB1154" s="16">
        <v>0</v>
      </c>
      <c r="AC1154" s="16">
        <v>0</v>
      </c>
      <c r="AD1154" s="16">
        <v>0</v>
      </c>
      <c r="AE1154" s="16">
        <v>0</v>
      </c>
      <c r="AF1154" s="16">
        <v>0</v>
      </c>
      <c r="AG1154" s="16">
        <v>0</v>
      </c>
      <c r="AH1154" s="16">
        <v>0</v>
      </c>
      <c r="AI1154" s="16">
        <v>0</v>
      </c>
    </row>
    <row r="1155" spans="1:39" s="6" customFormat="1" ht="66" outlineLevel="4">
      <c r="A1155" s="290"/>
      <c r="B1155" s="305">
        <v>3.48</v>
      </c>
      <c r="C1155" s="1381" t="s">
        <v>1032</v>
      </c>
      <c r="D1155" s="303"/>
      <c r="E1155" s="293">
        <v>1</v>
      </c>
      <c r="F1155" s="292" t="s">
        <v>11</v>
      </c>
      <c r="G1155" s="294" t="s">
        <v>12</v>
      </c>
      <c r="H1155" s="295" t="s">
        <v>13</v>
      </c>
      <c r="I1155" s="294" t="s">
        <v>14</v>
      </c>
      <c r="J1155" s="294">
        <v>4</v>
      </c>
      <c r="K1155" s="1540">
        <v>4</v>
      </c>
      <c r="L1155" s="294">
        <v>0</v>
      </c>
      <c r="M1155" s="294">
        <v>0</v>
      </c>
      <c r="N1155" s="294">
        <v>0</v>
      </c>
      <c r="O1155" s="294">
        <v>0</v>
      </c>
      <c r="P1155" s="294">
        <v>0</v>
      </c>
      <c r="Q1155" s="294">
        <v>0</v>
      </c>
      <c r="R1155" s="294">
        <v>0</v>
      </c>
      <c r="S1155" s="294">
        <v>0</v>
      </c>
      <c r="T1155" s="294">
        <v>0</v>
      </c>
      <c r="U1155" s="294">
        <v>0</v>
      </c>
      <c r="V1155" s="294">
        <v>0</v>
      </c>
      <c r="W1155" s="294">
        <v>0</v>
      </c>
      <c r="X1155" s="294">
        <v>0</v>
      </c>
      <c r="Y1155" s="294">
        <v>0</v>
      </c>
      <c r="Z1155" s="294">
        <v>1</v>
      </c>
      <c r="AA1155" s="294">
        <v>4</v>
      </c>
      <c r="AB1155" s="294">
        <v>0</v>
      </c>
      <c r="AC1155" s="294">
        <v>0</v>
      </c>
      <c r="AD1155" s="294">
        <v>0</v>
      </c>
      <c r="AE1155" s="294">
        <v>0</v>
      </c>
      <c r="AF1155" s="294">
        <v>0</v>
      </c>
      <c r="AG1155" s="294">
        <v>0</v>
      </c>
      <c r="AH1155" s="294">
        <v>0</v>
      </c>
      <c r="AI1155" s="294">
        <v>0</v>
      </c>
    </row>
    <row r="1156" spans="1:39" s="6" customFormat="1" ht="66" outlineLevel="4">
      <c r="A1156" s="290"/>
      <c r="B1156" s="305">
        <v>34.799999999999997</v>
      </c>
      <c r="C1156" s="1381" t="s">
        <v>1033</v>
      </c>
      <c r="D1156" s="303"/>
      <c r="E1156" s="293">
        <v>1</v>
      </c>
      <c r="F1156" s="292" t="s">
        <v>11</v>
      </c>
      <c r="G1156" s="294" t="s">
        <v>12</v>
      </c>
      <c r="H1156" s="295" t="s">
        <v>13</v>
      </c>
      <c r="I1156" s="294" t="s">
        <v>14</v>
      </c>
      <c r="J1156" s="294">
        <v>38</v>
      </c>
      <c r="K1156" s="1540">
        <v>38</v>
      </c>
      <c r="L1156" s="294">
        <v>0</v>
      </c>
      <c r="M1156" s="294">
        <v>0</v>
      </c>
      <c r="N1156" s="294">
        <v>0</v>
      </c>
      <c r="O1156" s="294">
        <v>0</v>
      </c>
      <c r="P1156" s="294">
        <v>0</v>
      </c>
      <c r="Q1156" s="294">
        <v>0</v>
      </c>
      <c r="R1156" s="294">
        <v>0</v>
      </c>
      <c r="S1156" s="294">
        <v>0</v>
      </c>
      <c r="T1156" s="294">
        <v>0</v>
      </c>
      <c r="U1156" s="294">
        <v>0</v>
      </c>
      <c r="V1156" s="294">
        <v>0</v>
      </c>
      <c r="W1156" s="294">
        <v>0</v>
      </c>
      <c r="X1156" s="294">
        <v>0</v>
      </c>
      <c r="Y1156" s="294">
        <v>0</v>
      </c>
      <c r="Z1156" s="294">
        <v>1</v>
      </c>
      <c r="AA1156" s="294">
        <v>38</v>
      </c>
      <c r="AB1156" s="294">
        <v>0</v>
      </c>
      <c r="AC1156" s="294">
        <v>0</v>
      </c>
      <c r="AD1156" s="294">
        <v>0</v>
      </c>
      <c r="AE1156" s="294">
        <v>0</v>
      </c>
      <c r="AF1156" s="294">
        <v>0</v>
      </c>
      <c r="AG1156" s="294">
        <v>0</v>
      </c>
      <c r="AH1156" s="294">
        <v>0</v>
      </c>
      <c r="AI1156" s="294">
        <v>0</v>
      </c>
    </row>
    <row r="1157" spans="1:39">
      <c r="A1157" s="290"/>
      <c r="B1157" s="306">
        <v>24703</v>
      </c>
      <c r="C1157" s="1148" t="s">
        <v>1034</v>
      </c>
      <c r="D1157" s="303"/>
      <c r="E1157" s="291">
        <v>96</v>
      </c>
      <c r="F1157" s="291"/>
      <c r="G1157" s="291">
        <v>0</v>
      </c>
      <c r="H1157" s="291">
        <v>0</v>
      </c>
      <c r="I1157" s="291">
        <v>0</v>
      </c>
      <c r="J1157" s="291"/>
      <c r="K1157" s="1545">
        <v>57292</v>
      </c>
      <c r="L1157" s="291">
        <v>0</v>
      </c>
      <c r="M1157" s="291">
        <v>0</v>
      </c>
      <c r="N1157" s="291">
        <v>0</v>
      </c>
      <c r="O1157" s="291">
        <v>0</v>
      </c>
      <c r="P1157" s="291">
        <v>0</v>
      </c>
      <c r="Q1157" s="291">
        <v>460</v>
      </c>
      <c r="R1157" s="291">
        <v>0</v>
      </c>
      <c r="S1157" s="291">
        <v>0</v>
      </c>
      <c r="T1157" s="291">
        <v>0</v>
      </c>
      <c r="U1157" s="291">
        <v>0</v>
      </c>
      <c r="V1157" s="291">
        <v>0</v>
      </c>
      <c r="W1157" s="291">
        <v>54000</v>
      </c>
      <c r="X1157" s="291">
        <v>0</v>
      </c>
      <c r="Y1157" s="291">
        <v>0</v>
      </c>
      <c r="Z1157" s="291">
        <v>0</v>
      </c>
      <c r="AA1157" s="291">
        <v>568</v>
      </c>
      <c r="AB1157" s="291">
        <v>0</v>
      </c>
      <c r="AC1157" s="291">
        <v>2264</v>
      </c>
      <c r="AD1157" s="291">
        <v>0</v>
      </c>
      <c r="AE1157" s="291">
        <v>0</v>
      </c>
      <c r="AF1157" s="291">
        <v>0</v>
      </c>
      <c r="AG1157" s="291">
        <v>0</v>
      </c>
      <c r="AH1157" s="291">
        <v>0</v>
      </c>
      <c r="AI1157" s="291">
        <v>0</v>
      </c>
    </row>
    <row r="1158" spans="1:39" ht="66">
      <c r="A1158" s="290"/>
      <c r="B1158" s="305">
        <v>6.8905000000000003</v>
      </c>
      <c r="C1158" s="298" t="s">
        <v>1035</v>
      </c>
      <c r="D1158" s="1389"/>
      <c r="E1158" s="304">
        <v>20</v>
      </c>
      <c r="F1158" s="292" t="s">
        <v>11</v>
      </c>
      <c r="G1158" s="294" t="s">
        <v>12</v>
      </c>
      <c r="H1158" s="295" t="s">
        <v>13</v>
      </c>
      <c r="I1158" s="294" t="s">
        <v>14</v>
      </c>
      <c r="J1158" s="294">
        <v>8</v>
      </c>
      <c r="K1158" s="1540">
        <v>160</v>
      </c>
      <c r="L1158" s="294">
        <v>0</v>
      </c>
      <c r="M1158" s="294">
        <v>0</v>
      </c>
      <c r="N1158" s="294">
        <v>0</v>
      </c>
      <c r="O1158" s="294">
        <v>0</v>
      </c>
      <c r="P1158" s="294">
        <v>20</v>
      </c>
      <c r="Q1158" s="294">
        <v>160</v>
      </c>
      <c r="R1158" s="294">
        <v>0</v>
      </c>
      <c r="S1158" s="294">
        <v>0</v>
      </c>
      <c r="T1158" s="294">
        <v>0</v>
      </c>
      <c r="U1158" s="294">
        <v>0</v>
      </c>
      <c r="V1158" s="294">
        <v>0</v>
      </c>
      <c r="W1158" s="294">
        <v>0</v>
      </c>
      <c r="X1158" s="294">
        <v>0</v>
      </c>
      <c r="Y1158" s="294">
        <v>0</v>
      </c>
      <c r="Z1158" s="294">
        <v>0</v>
      </c>
      <c r="AA1158" s="294">
        <v>0</v>
      </c>
      <c r="AB1158" s="294">
        <v>0</v>
      </c>
      <c r="AC1158" s="294">
        <v>0</v>
      </c>
      <c r="AD1158" s="294">
        <v>0</v>
      </c>
      <c r="AE1158" s="294">
        <v>0</v>
      </c>
      <c r="AF1158" s="294">
        <v>0</v>
      </c>
      <c r="AG1158" s="294">
        <v>0</v>
      </c>
      <c r="AH1158" s="294">
        <v>0</v>
      </c>
      <c r="AI1158" s="294">
        <v>0</v>
      </c>
    </row>
    <row r="1159" spans="1:39" s="319" customFormat="1" ht="66">
      <c r="A1159" s="290"/>
      <c r="B1159" s="305">
        <v>13.781000000000001</v>
      </c>
      <c r="C1159" s="298" t="s">
        <v>1036</v>
      </c>
      <c r="D1159" s="1389"/>
      <c r="E1159" s="304">
        <v>40</v>
      </c>
      <c r="F1159" s="292" t="s">
        <v>11</v>
      </c>
      <c r="G1159" s="294" t="s">
        <v>12</v>
      </c>
      <c r="H1159" s="295" t="s">
        <v>13</v>
      </c>
      <c r="I1159" s="294" t="s">
        <v>14</v>
      </c>
      <c r="J1159" s="294">
        <v>15</v>
      </c>
      <c r="K1159" s="1540">
        <v>600</v>
      </c>
      <c r="L1159" s="294">
        <v>0</v>
      </c>
      <c r="M1159" s="294">
        <v>0</v>
      </c>
      <c r="N1159" s="294">
        <v>0</v>
      </c>
      <c r="O1159" s="294">
        <v>0</v>
      </c>
      <c r="P1159" s="294">
        <v>20</v>
      </c>
      <c r="Q1159" s="294">
        <v>300</v>
      </c>
      <c r="R1159" s="294">
        <v>0</v>
      </c>
      <c r="S1159" s="294">
        <v>0</v>
      </c>
      <c r="T1159" s="294">
        <v>0</v>
      </c>
      <c r="U1159" s="294">
        <v>0</v>
      </c>
      <c r="V1159" s="294">
        <v>0</v>
      </c>
      <c r="W1159" s="294">
        <v>0</v>
      </c>
      <c r="X1159" s="294">
        <v>0</v>
      </c>
      <c r="Y1159" s="294">
        <v>0</v>
      </c>
      <c r="Z1159" s="294">
        <v>0</v>
      </c>
      <c r="AA1159" s="294">
        <v>0</v>
      </c>
      <c r="AB1159" s="294">
        <v>20</v>
      </c>
      <c r="AC1159" s="294">
        <v>300</v>
      </c>
      <c r="AD1159" s="294">
        <v>0</v>
      </c>
      <c r="AE1159" s="294">
        <v>0</v>
      </c>
      <c r="AF1159" s="294">
        <v>0</v>
      </c>
      <c r="AG1159" s="294">
        <v>0</v>
      </c>
      <c r="AH1159" s="294">
        <v>0</v>
      </c>
      <c r="AI1159" s="294">
        <v>0</v>
      </c>
      <c r="AM1159" s="3">
        <v>0</v>
      </c>
    </row>
    <row r="1160" spans="1:39" s="6" customFormat="1" ht="66">
      <c r="A1160" s="290"/>
      <c r="B1160" s="305">
        <v>151.58800000000002</v>
      </c>
      <c r="C1160" s="1381" t="s">
        <v>1037</v>
      </c>
      <c r="D1160" s="1389"/>
      <c r="E1160" s="304">
        <v>1</v>
      </c>
      <c r="F1160" s="292" t="s">
        <v>111</v>
      </c>
      <c r="G1160" s="294" t="s">
        <v>12</v>
      </c>
      <c r="H1160" s="295" t="s">
        <v>13</v>
      </c>
      <c r="I1160" s="294" t="s">
        <v>14</v>
      </c>
      <c r="J1160" s="294">
        <v>164</v>
      </c>
      <c r="K1160" s="1540">
        <v>164</v>
      </c>
      <c r="L1160" s="294">
        <v>0</v>
      </c>
      <c r="M1160" s="294">
        <v>0</v>
      </c>
      <c r="N1160" s="294">
        <v>0</v>
      </c>
      <c r="O1160" s="294">
        <v>0</v>
      </c>
      <c r="P1160" s="294">
        <v>0</v>
      </c>
      <c r="Q1160" s="294">
        <v>0</v>
      </c>
      <c r="R1160" s="294">
        <v>0</v>
      </c>
      <c r="S1160" s="294">
        <v>0</v>
      </c>
      <c r="T1160" s="294">
        <v>0</v>
      </c>
      <c r="U1160" s="294">
        <v>0</v>
      </c>
      <c r="V1160" s="294">
        <v>0</v>
      </c>
      <c r="W1160" s="294">
        <v>0</v>
      </c>
      <c r="X1160" s="294">
        <v>0</v>
      </c>
      <c r="Y1160" s="294">
        <v>0</v>
      </c>
      <c r="Z1160" s="294">
        <v>0</v>
      </c>
      <c r="AA1160" s="294">
        <v>0</v>
      </c>
      <c r="AB1160" s="294">
        <v>1</v>
      </c>
      <c r="AC1160" s="294">
        <v>164</v>
      </c>
      <c r="AD1160" s="294">
        <v>0</v>
      </c>
      <c r="AE1160" s="294">
        <v>0</v>
      </c>
      <c r="AF1160" s="294">
        <v>0</v>
      </c>
      <c r="AG1160" s="294">
        <v>0</v>
      </c>
      <c r="AH1160" s="294">
        <v>0</v>
      </c>
      <c r="AI1160" s="294">
        <v>0</v>
      </c>
      <c r="AM1160" s="8">
        <v>0</v>
      </c>
    </row>
    <row r="1161" spans="1:39" ht="66">
      <c r="A1161" s="290"/>
      <c r="B1161" s="305">
        <v>32.4</v>
      </c>
      <c r="C1161" s="1379" t="s">
        <v>1038</v>
      </c>
      <c r="D1161" s="1389"/>
      <c r="E1161" s="304">
        <v>0</v>
      </c>
      <c r="F1161" s="292" t="s">
        <v>11</v>
      </c>
      <c r="G1161" s="294" t="s">
        <v>12</v>
      </c>
      <c r="H1161" s="295" t="s">
        <v>13</v>
      </c>
      <c r="I1161" s="294" t="s">
        <v>14</v>
      </c>
      <c r="J1161" s="294">
        <v>65</v>
      </c>
      <c r="K1161" s="1540">
        <v>0</v>
      </c>
      <c r="L1161" s="294">
        <v>0</v>
      </c>
      <c r="M1161" s="294">
        <v>0</v>
      </c>
      <c r="N1161" s="294">
        <v>0</v>
      </c>
      <c r="O1161" s="294">
        <v>0</v>
      </c>
      <c r="P1161" s="294">
        <v>0</v>
      </c>
      <c r="Q1161" s="294">
        <v>0</v>
      </c>
      <c r="R1161" s="294">
        <v>0</v>
      </c>
      <c r="S1161" s="294">
        <v>0</v>
      </c>
      <c r="T1161" s="294">
        <v>0</v>
      </c>
      <c r="U1161" s="294">
        <v>0</v>
      </c>
      <c r="V1161" s="294">
        <v>0</v>
      </c>
      <c r="W1161" s="294">
        <v>0</v>
      </c>
      <c r="X1161" s="294">
        <v>0</v>
      </c>
      <c r="Y1161" s="294">
        <v>0</v>
      </c>
      <c r="Z1161" s="294">
        <v>0</v>
      </c>
      <c r="AA1161" s="294">
        <v>0</v>
      </c>
      <c r="AB1161" s="294">
        <v>0</v>
      </c>
      <c r="AC1161" s="294">
        <v>0</v>
      </c>
      <c r="AD1161" s="294">
        <v>0</v>
      </c>
      <c r="AE1161" s="294">
        <v>0</v>
      </c>
      <c r="AF1161" s="294">
        <v>0</v>
      </c>
      <c r="AG1161" s="294">
        <v>0</v>
      </c>
      <c r="AH1161" s="294">
        <v>0</v>
      </c>
      <c r="AI1161" s="294">
        <v>0</v>
      </c>
    </row>
    <row r="1162" spans="1:39" ht="66">
      <c r="A1162" s="290"/>
      <c r="B1162" s="305">
        <v>957.76666666666677</v>
      </c>
      <c r="C1162" s="1379" t="s">
        <v>1039</v>
      </c>
      <c r="D1162" s="1389"/>
      <c r="E1162" s="304">
        <v>0</v>
      </c>
      <c r="F1162" s="292" t="s">
        <v>11</v>
      </c>
      <c r="G1162" s="294" t="s">
        <v>12</v>
      </c>
      <c r="H1162" s="295" t="s">
        <v>13</v>
      </c>
      <c r="I1162" s="294" t="s">
        <v>14</v>
      </c>
      <c r="J1162" s="294">
        <v>1035</v>
      </c>
      <c r="K1162" s="1540">
        <v>0</v>
      </c>
      <c r="L1162" s="294">
        <v>0</v>
      </c>
      <c r="M1162" s="294">
        <v>0</v>
      </c>
      <c r="N1162" s="294">
        <v>0</v>
      </c>
      <c r="O1162" s="294">
        <v>0</v>
      </c>
      <c r="P1162" s="294">
        <v>0</v>
      </c>
      <c r="Q1162" s="294">
        <v>0</v>
      </c>
      <c r="R1162" s="294">
        <v>0</v>
      </c>
      <c r="S1162" s="294">
        <v>0</v>
      </c>
      <c r="T1162" s="294">
        <v>0</v>
      </c>
      <c r="U1162" s="294">
        <v>0</v>
      </c>
      <c r="V1162" s="294">
        <v>0</v>
      </c>
      <c r="W1162" s="294">
        <v>0</v>
      </c>
      <c r="X1162" s="294">
        <v>0</v>
      </c>
      <c r="Y1162" s="294">
        <v>0</v>
      </c>
      <c r="Z1162" s="294">
        <v>0</v>
      </c>
      <c r="AA1162" s="294">
        <v>0</v>
      </c>
      <c r="AB1162" s="294">
        <v>0</v>
      </c>
      <c r="AC1162" s="294">
        <v>0</v>
      </c>
      <c r="AD1162" s="294">
        <v>0</v>
      </c>
      <c r="AE1162" s="294">
        <v>0</v>
      </c>
      <c r="AF1162" s="294">
        <v>0</v>
      </c>
      <c r="AG1162" s="294">
        <v>0</v>
      </c>
      <c r="AH1162" s="294">
        <v>0</v>
      </c>
      <c r="AI1162" s="294">
        <v>0</v>
      </c>
    </row>
    <row r="1163" spans="1:39" ht="123.75">
      <c r="A1163" s="290"/>
      <c r="B1163" s="1315">
        <v>130.91759999999999</v>
      </c>
      <c r="C1163" s="1316" t="s">
        <v>1541</v>
      </c>
      <c r="D1163" s="14"/>
      <c r="E1163" s="1298">
        <v>2</v>
      </c>
      <c r="F1163" s="14" t="s">
        <v>11</v>
      </c>
      <c r="G1163" s="14" t="s">
        <v>12</v>
      </c>
      <c r="H1163" s="14" t="s">
        <v>13</v>
      </c>
      <c r="I1163" s="14" t="s">
        <v>14</v>
      </c>
      <c r="J1163" s="14">
        <v>142</v>
      </c>
      <c r="K1163" s="194">
        <v>284</v>
      </c>
      <c r="L1163" s="14">
        <v>0</v>
      </c>
      <c r="M1163" s="14">
        <v>0</v>
      </c>
      <c r="N1163" s="14">
        <v>0</v>
      </c>
      <c r="O1163" s="14">
        <v>0</v>
      </c>
      <c r="P1163" s="14">
        <v>0</v>
      </c>
      <c r="Q1163" s="14">
        <v>0</v>
      </c>
      <c r="R1163" s="14">
        <v>0</v>
      </c>
      <c r="S1163" s="14">
        <v>0</v>
      </c>
      <c r="T1163" s="14">
        <v>0</v>
      </c>
      <c r="U1163" s="14">
        <v>0</v>
      </c>
      <c r="V1163" s="14">
        <v>0</v>
      </c>
      <c r="W1163" s="14">
        <v>0</v>
      </c>
      <c r="X1163" s="14">
        <v>0</v>
      </c>
      <c r="Y1163" s="14">
        <v>0</v>
      </c>
      <c r="Z1163" s="14">
        <v>2</v>
      </c>
      <c r="AA1163" s="14">
        <v>284</v>
      </c>
      <c r="AB1163" s="14">
        <v>0</v>
      </c>
      <c r="AC1163" s="14">
        <v>0</v>
      </c>
      <c r="AD1163" s="14">
        <v>0</v>
      </c>
      <c r="AE1163" s="14">
        <v>0</v>
      </c>
      <c r="AF1163" s="14">
        <v>0</v>
      </c>
      <c r="AG1163" s="14">
        <v>0</v>
      </c>
      <c r="AH1163" s="14">
        <v>0</v>
      </c>
      <c r="AI1163" s="14">
        <v>0</v>
      </c>
    </row>
    <row r="1164" spans="1:39" ht="123.75">
      <c r="A1164" s="290"/>
      <c r="B1164" s="1315">
        <v>130.91759999999999</v>
      </c>
      <c r="C1164" s="1316" t="s">
        <v>1542</v>
      </c>
      <c r="D1164" s="14"/>
      <c r="E1164" s="1298">
        <v>2</v>
      </c>
      <c r="F1164" s="14" t="s">
        <v>11</v>
      </c>
      <c r="G1164" s="14" t="s">
        <v>12</v>
      </c>
      <c r="H1164" s="14" t="s">
        <v>13</v>
      </c>
      <c r="I1164" s="14" t="s">
        <v>14</v>
      </c>
      <c r="J1164" s="14">
        <v>142</v>
      </c>
      <c r="K1164" s="194">
        <v>284</v>
      </c>
      <c r="L1164" s="14">
        <v>0</v>
      </c>
      <c r="M1164" s="14">
        <v>0</v>
      </c>
      <c r="N1164" s="14">
        <v>0</v>
      </c>
      <c r="O1164" s="14">
        <v>0</v>
      </c>
      <c r="P1164" s="14">
        <v>0</v>
      </c>
      <c r="Q1164" s="14">
        <v>0</v>
      </c>
      <c r="R1164" s="14">
        <v>0</v>
      </c>
      <c r="S1164" s="14">
        <v>0</v>
      </c>
      <c r="T1164" s="14">
        <v>0</v>
      </c>
      <c r="U1164" s="14">
        <v>0</v>
      </c>
      <c r="V1164" s="14">
        <v>0</v>
      </c>
      <c r="W1164" s="14">
        <v>0</v>
      </c>
      <c r="X1164" s="14">
        <v>0</v>
      </c>
      <c r="Y1164" s="14">
        <v>0</v>
      </c>
      <c r="Z1164" s="14">
        <v>2</v>
      </c>
      <c r="AA1164" s="14">
        <v>284</v>
      </c>
      <c r="AB1164" s="14">
        <v>0</v>
      </c>
      <c r="AC1164" s="14">
        <v>0</v>
      </c>
      <c r="AD1164" s="14">
        <v>0</v>
      </c>
      <c r="AE1164" s="14">
        <v>0</v>
      </c>
      <c r="AF1164" s="14">
        <v>0</v>
      </c>
      <c r="AG1164" s="14">
        <v>0</v>
      </c>
      <c r="AH1164" s="14">
        <v>0</v>
      </c>
      <c r="AI1164" s="14">
        <v>0</v>
      </c>
    </row>
    <row r="1165" spans="1:39">
      <c r="A1165" s="290"/>
      <c r="B1165" s="1409"/>
      <c r="C1165" s="1419" t="s">
        <v>1040</v>
      </c>
      <c r="D1165" s="303"/>
      <c r="E1165" s="304">
        <v>31</v>
      </c>
      <c r="F1165" s="292" t="s">
        <v>950</v>
      </c>
      <c r="G1165" s="1147"/>
      <c r="H1165" s="1420"/>
      <c r="I1165" s="1147"/>
      <c r="J1165" s="1147">
        <v>1800</v>
      </c>
      <c r="K1165" s="1538">
        <v>55800</v>
      </c>
      <c r="L1165" s="1147">
        <v>0</v>
      </c>
      <c r="M1165" s="1147">
        <v>0</v>
      </c>
      <c r="N1165" s="1147">
        <v>0</v>
      </c>
      <c r="O1165" s="1147">
        <v>0</v>
      </c>
      <c r="P1165" s="1147">
        <v>0</v>
      </c>
      <c r="Q1165" s="1147">
        <v>0</v>
      </c>
      <c r="R1165" s="1147">
        <v>0</v>
      </c>
      <c r="S1165" s="1147">
        <v>0</v>
      </c>
      <c r="T1165" s="1147">
        <v>0</v>
      </c>
      <c r="U1165" s="1147">
        <v>0</v>
      </c>
      <c r="V1165" s="1147">
        <v>30</v>
      </c>
      <c r="W1165" s="1147">
        <v>54000</v>
      </c>
      <c r="X1165" s="1147">
        <v>0</v>
      </c>
      <c r="Y1165" s="1147">
        <v>0</v>
      </c>
      <c r="Z1165" s="1147">
        <v>0</v>
      </c>
      <c r="AA1165" s="1147">
        <v>0</v>
      </c>
      <c r="AB1165" s="1147">
        <v>1</v>
      </c>
      <c r="AC1165" s="1147">
        <v>1800</v>
      </c>
      <c r="AD1165" s="1147">
        <v>0</v>
      </c>
      <c r="AE1165" s="1147">
        <v>0</v>
      </c>
      <c r="AF1165" s="1147">
        <v>0</v>
      </c>
      <c r="AG1165" s="1147">
        <v>0</v>
      </c>
      <c r="AH1165" s="1147">
        <v>0</v>
      </c>
      <c r="AI1165" s="1147">
        <v>0</v>
      </c>
    </row>
    <row r="1166" spans="1:39" ht="24">
      <c r="A1166" s="290"/>
      <c r="B1166" s="306">
        <v>24704</v>
      </c>
      <c r="C1166" s="1148" t="s">
        <v>1041</v>
      </c>
      <c r="D1166" s="303"/>
      <c r="E1166" s="291">
        <v>1</v>
      </c>
      <c r="F1166" s="291"/>
      <c r="G1166" s="291">
        <v>0</v>
      </c>
      <c r="H1166" s="291">
        <v>0</v>
      </c>
      <c r="I1166" s="291">
        <v>0</v>
      </c>
      <c r="J1166" s="291"/>
      <c r="K1166" s="1545">
        <v>26385</v>
      </c>
      <c r="L1166" s="291">
        <v>2</v>
      </c>
      <c r="M1166" s="291">
        <v>12000</v>
      </c>
      <c r="N1166" s="291">
        <v>2</v>
      </c>
      <c r="O1166" s="291">
        <v>10440</v>
      </c>
      <c r="P1166" s="291">
        <v>1</v>
      </c>
      <c r="Q1166" s="291">
        <v>3945</v>
      </c>
      <c r="R1166" s="291">
        <v>0</v>
      </c>
      <c r="S1166" s="291">
        <v>0</v>
      </c>
      <c r="T1166" s="291">
        <v>0</v>
      </c>
      <c r="U1166" s="291">
        <v>0</v>
      </c>
      <c r="V1166" s="291">
        <v>0</v>
      </c>
      <c r="W1166" s="291">
        <v>0</v>
      </c>
      <c r="X1166" s="291">
        <v>0</v>
      </c>
      <c r="Y1166" s="291">
        <v>0</v>
      </c>
      <c r="Z1166" s="291">
        <v>0</v>
      </c>
      <c r="AA1166" s="291">
        <v>0</v>
      </c>
      <c r="AB1166" s="291">
        <v>0</v>
      </c>
      <c r="AC1166" s="291">
        <v>0</v>
      </c>
      <c r="AD1166" s="291">
        <v>0</v>
      </c>
      <c r="AE1166" s="291">
        <v>0</v>
      </c>
      <c r="AF1166" s="291">
        <v>0</v>
      </c>
      <c r="AG1166" s="291">
        <v>0</v>
      </c>
      <c r="AH1166" s="291">
        <v>0</v>
      </c>
      <c r="AI1166" s="291">
        <v>0</v>
      </c>
    </row>
    <row r="1167" spans="1:39" ht="66">
      <c r="A1167" s="4"/>
      <c r="B1167" s="55">
        <v>3651.91</v>
      </c>
      <c r="C1167" s="12" t="s">
        <v>4682</v>
      </c>
      <c r="D1167" s="11"/>
      <c r="E1167" s="304">
        <v>2</v>
      </c>
      <c r="F1167" s="9" t="s">
        <v>11</v>
      </c>
      <c r="G1167" s="16" t="s">
        <v>12</v>
      </c>
      <c r="H1167" s="17" t="s">
        <v>13</v>
      </c>
      <c r="I1167" s="16" t="s">
        <v>14</v>
      </c>
      <c r="J1167" s="16">
        <v>5220</v>
      </c>
      <c r="K1167" s="997">
        <v>10440</v>
      </c>
      <c r="L1167" s="16">
        <v>0</v>
      </c>
      <c r="M1167" s="16">
        <v>0</v>
      </c>
      <c r="N1167" s="16">
        <v>2</v>
      </c>
      <c r="O1167" s="16">
        <v>10440</v>
      </c>
      <c r="P1167" s="16">
        <v>0</v>
      </c>
      <c r="Q1167" s="16">
        <v>0</v>
      </c>
      <c r="R1167" s="16">
        <v>0</v>
      </c>
      <c r="S1167" s="16">
        <v>0</v>
      </c>
      <c r="T1167" s="16">
        <v>0</v>
      </c>
      <c r="U1167" s="16">
        <v>0</v>
      </c>
      <c r="V1167" s="16">
        <v>0</v>
      </c>
      <c r="W1167" s="16">
        <v>0</v>
      </c>
      <c r="X1167" s="16">
        <v>0</v>
      </c>
      <c r="Y1167" s="16">
        <v>0</v>
      </c>
      <c r="Z1167" s="16">
        <v>0</v>
      </c>
      <c r="AA1167" s="16">
        <v>0</v>
      </c>
      <c r="AB1167" s="16">
        <v>0</v>
      </c>
      <c r="AC1167" s="16">
        <v>0</v>
      </c>
      <c r="AD1167" s="16">
        <v>0</v>
      </c>
      <c r="AE1167" s="16">
        <v>0</v>
      </c>
      <c r="AF1167" s="16">
        <v>0</v>
      </c>
      <c r="AG1167" s="16">
        <v>0</v>
      </c>
      <c r="AH1167" s="16">
        <v>0</v>
      </c>
      <c r="AI1167" s="16">
        <v>0</v>
      </c>
    </row>
    <row r="1168" spans="1:39" ht="66">
      <c r="A1168" s="4"/>
      <c r="B1168" s="39"/>
      <c r="C1168" s="6" t="s">
        <v>4683</v>
      </c>
      <c r="D1168" s="11"/>
      <c r="E1168" s="304">
        <v>2</v>
      </c>
      <c r="F1168" s="9" t="s">
        <v>11</v>
      </c>
      <c r="G1168" s="16" t="s">
        <v>12</v>
      </c>
      <c r="H1168" s="17" t="s">
        <v>13</v>
      </c>
      <c r="I1168" s="16" t="s">
        <v>14</v>
      </c>
      <c r="J1168" s="16">
        <v>6000</v>
      </c>
      <c r="K1168" s="997">
        <v>12000</v>
      </c>
      <c r="L1168" s="16">
        <v>2</v>
      </c>
      <c r="M1168" s="16">
        <v>12000</v>
      </c>
      <c r="N1168" s="16">
        <v>0</v>
      </c>
      <c r="O1168" s="16">
        <v>0</v>
      </c>
      <c r="P1168" s="16">
        <v>0</v>
      </c>
      <c r="Q1168" s="16">
        <v>0</v>
      </c>
      <c r="R1168" s="16">
        <v>0</v>
      </c>
      <c r="S1168" s="16">
        <v>0</v>
      </c>
      <c r="T1168" s="16">
        <v>0</v>
      </c>
      <c r="U1168" s="16">
        <v>0</v>
      </c>
      <c r="V1168" s="16">
        <v>0</v>
      </c>
      <c r="W1168" s="16">
        <v>0</v>
      </c>
      <c r="X1168" s="16">
        <v>0</v>
      </c>
      <c r="Y1168" s="16">
        <v>0</v>
      </c>
      <c r="Z1168" s="16">
        <v>0</v>
      </c>
      <c r="AA1168" s="16">
        <v>0</v>
      </c>
      <c r="AB1168" s="16">
        <v>0</v>
      </c>
      <c r="AC1168" s="16">
        <v>0</v>
      </c>
      <c r="AD1168" s="16">
        <v>0</v>
      </c>
      <c r="AE1168" s="16">
        <v>0</v>
      </c>
      <c r="AF1168" s="16">
        <v>0</v>
      </c>
      <c r="AG1168" s="16">
        <v>0</v>
      </c>
      <c r="AH1168" s="16">
        <v>0</v>
      </c>
      <c r="AI1168" s="16">
        <v>0</v>
      </c>
    </row>
    <row r="1169" spans="1:35" ht="66">
      <c r="A1169" s="290"/>
      <c r="B1169" s="305">
        <v>3651.91</v>
      </c>
      <c r="C1169" s="298" t="s">
        <v>1042</v>
      </c>
      <c r="D1169" s="303"/>
      <c r="E1169" s="304">
        <v>1</v>
      </c>
      <c r="F1169" s="292" t="s">
        <v>11</v>
      </c>
      <c r="G1169" s="294" t="s">
        <v>12</v>
      </c>
      <c r="H1169" s="295" t="s">
        <v>13</v>
      </c>
      <c r="I1169" s="294" t="s">
        <v>14</v>
      </c>
      <c r="J1169" s="294">
        <v>3945</v>
      </c>
      <c r="K1169" s="1540">
        <v>3945</v>
      </c>
      <c r="L1169" s="294">
        <v>0</v>
      </c>
      <c r="M1169" s="294">
        <v>0</v>
      </c>
      <c r="N1169" s="294">
        <v>0</v>
      </c>
      <c r="O1169" s="294">
        <v>0</v>
      </c>
      <c r="P1169" s="294">
        <v>1</v>
      </c>
      <c r="Q1169" s="294">
        <v>3945</v>
      </c>
      <c r="R1169" s="294">
        <v>0</v>
      </c>
      <c r="S1169" s="294">
        <v>0</v>
      </c>
      <c r="T1169" s="294">
        <v>0</v>
      </c>
      <c r="U1169" s="294">
        <v>0</v>
      </c>
      <c r="V1169" s="294">
        <v>0</v>
      </c>
      <c r="W1169" s="294">
        <v>0</v>
      </c>
      <c r="X1169" s="294">
        <v>0</v>
      </c>
      <c r="Y1169" s="294">
        <v>0</v>
      </c>
      <c r="Z1169" s="294">
        <v>0</v>
      </c>
      <c r="AA1169" s="294">
        <v>0</v>
      </c>
      <c r="AB1169" s="294">
        <v>0</v>
      </c>
      <c r="AC1169" s="294">
        <v>0</v>
      </c>
      <c r="AD1169" s="294">
        <v>0</v>
      </c>
      <c r="AE1169" s="294">
        <v>0</v>
      </c>
      <c r="AF1169" s="294">
        <v>0</v>
      </c>
      <c r="AG1169" s="294">
        <v>0</v>
      </c>
      <c r="AH1169" s="294">
        <v>0</v>
      </c>
      <c r="AI1169" s="294">
        <v>0</v>
      </c>
    </row>
    <row r="1170" spans="1:35">
      <c r="A1170" s="290"/>
      <c r="B1170" s="306">
        <v>248</v>
      </c>
      <c r="C1170" s="306" t="s">
        <v>1043</v>
      </c>
      <c r="D1170" s="306"/>
      <c r="E1170" s="1154">
        <v>251</v>
      </c>
      <c r="F1170" s="1154"/>
      <c r="G1170" s="1154">
        <v>0</v>
      </c>
      <c r="H1170" s="1154">
        <v>0</v>
      </c>
      <c r="I1170" s="1154">
        <v>0</v>
      </c>
      <c r="J1170" s="1154"/>
      <c r="K1170" s="1550">
        <v>172753.88</v>
      </c>
      <c r="L1170" s="1154">
        <v>0</v>
      </c>
      <c r="M1170" s="1154">
        <v>0</v>
      </c>
      <c r="N1170" s="1154">
        <v>0</v>
      </c>
      <c r="O1170" s="1154">
        <v>0</v>
      </c>
      <c r="P1170" s="1154">
        <v>31</v>
      </c>
      <c r="Q1170" s="1154">
        <v>8119</v>
      </c>
      <c r="R1170" s="1154">
        <v>1</v>
      </c>
      <c r="S1170" s="1154">
        <v>100000</v>
      </c>
      <c r="T1170" s="1154">
        <v>0</v>
      </c>
      <c r="U1170" s="1154">
        <v>0</v>
      </c>
      <c r="V1170" s="1154">
        <v>30</v>
      </c>
      <c r="W1170" s="1154">
        <v>9420</v>
      </c>
      <c r="X1170" s="1154">
        <v>104</v>
      </c>
      <c r="Y1170" s="1154">
        <v>13335.4</v>
      </c>
      <c r="Z1170" s="1154">
        <v>134</v>
      </c>
      <c r="AA1170" s="1154">
        <v>32062.28</v>
      </c>
      <c r="AB1170" s="1154">
        <v>33</v>
      </c>
      <c r="AC1170" s="1154">
        <v>4957.2</v>
      </c>
      <c r="AD1170" s="1154">
        <v>30</v>
      </c>
      <c r="AE1170" s="1154">
        <v>4860</v>
      </c>
      <c r="AF1170" s="1154">
        <v>0</v>
      </c>
      <c r="AG1170" s="1154">
        <v>0</v>
      </c>
      <c r="AH1170" s="1154">
        <v>0</v>
      </c>
      <c r="AI1170" s="1154">
        <v>0</v>
      </c>
    </row>
    <row r="1171" spans="1:35" ht="24">
      <c r="A1171" s="290"/>
      <c r="B1171" s="306">
        <v>24801</v>
      </c>
      <c r="C1171" s="1148" t="s">
        <v>1044</v>
      </c>
      <c r="D1171" s="303"/>
      <c r="E1171" s="291">
        <v>3</v>
      </c>
      <c r="F1171" s="291"/>
      <c r="G1171" s="291">
        <v>0</v>
      </c>
      <c r="H1171" s="291">
        <v>0</v>
      </c>
      <c r="I1171" s="291">
        <v>0</v>
      </c>
      <c r="J1171" s="291"/>
      <c r="K1171" s="1545">
        <v>104167</v>
      </c>
      <c r="L1171" s="291">
        <v>0</v>
      </c>
      <c r="M1171" s="291">
        <v>0</v>
      </c>
      <c r="N1171" s="291">
        <v>0</v>
      </c>
      <c r="O1171" s="291">
        <v>0</v>
      </c>
      <c r="P1171" s="291">
        <v>1</v>
      </c>
      <c r="Q1171" s="291">
        <v>4009</v>
      </c>
      <c r="R1171" s="291">
        <v>1</v>
      </c>
      <c r="S1171" s="291">
        <v>100000</v>
      </c>
      <c r="T1171" s="291">
        <v>0</v>
      </c>
      <c r="U1171" s="291">
        <v>0</v>
      </c>
      <c r="V1171" s="291">
        <v>0</v>
      </c>
      <c r="W1171" s="291">
        <v>0</v>
      </c>
      <c r="X1171" s="291">
        <v>0</v>
      </c>
      <c r="Y1171" s="291">
        <v>0</v>
      </c>
      <c r="Z1171" s="291">
        <v>1</v>
      </c>
      <c r="AA1171" s="291">
        <v>158</v>
      </c>
      <c r="AB1171" s="291">
        <v>0</v>
      </c>
      <c r="AC1171" s="291">
        <v>0</v>
      </c>
      <c r="AD1171" s="291">
        <v>0</v>
      </c>
      <c r="AE1171" s="291">
        <v>0</v>
      </c>
      <c r="AF1171" s="291">
        <v>0</v>
      </c>
      <c r="AG1171" s="291">
        <v>0</v>
      </c>
      <c r="AH1171" s="291">
        <v>0</v>
      </c>
      <c r="AI1171" s="291">
        <v>0</v>
      </c>
    </row>
    <row r="1172" spans="1:35" ht="66">
      <c r="A1172" s="290"/>
      <c r="B1172" s="305">
        <v>194.39</v>
      </c>
      <c r="C1172" s="1342" t="s">
        <v>1045</v>
      </c>
      <c r="D1172" s="303"/>
      <c r="E1172" s="293">
        <v>0</v>
      </c>
      <c r="F1172" s="292" t="s">
        <v>11</v>
      </c>
      <c r="G1172" s="294" t="s">
        <v>12</v>
      </c>
      <c r="H1172" s="295" t="s">
        <v>13</v>
      </c>
      <c r="I1172" s="294" t="s">
        <v>14</v>
      </c>
      <c r="J1172" s="294">
        <v>210</v>
      </c>
      <c r="K1172" s="1540">
        <v>0</v>
      </c>
      <c r="L1172" s="294">
        <v>0</v>
      </c>
      <c r="M1172" s="294">
        <v>0</v>
      </c>
      <c r="N1172" s="294">
        <v>0</v>
      </c>
      <c r="O1172" s="294">
        <v>0</v>
      </c>
      <c r="P1172" s="294">
        <v>0</v>
      </c>
      <c r="Q1172" s="294">
        <v>0</v>
      </c>
      <c r="R1172" s="294">
        <v>0</v>
      </c>
      <c r="S1172" s="294">
        <v>0</v>
      </c>
      <c r="T1172" s="294">
        <v>0</v>
      </c>
      <c r="U1172" s="294">
        <v>0</v>
      </c>
      <c r="V1172" s="294">
        <v>0</v>
      </c>
      <c r="W1172" s="294">
        <v>0</v>
      </c>
      <c r="X1172" s="294">
        <v>0</v>
      </c>
      <c r="Y1172" s="294">
        <v>0</v>
      </c>
      <c r="Z1172" s="294">
        <v>0</v>
      </c>
      <c r="AA1172" s="294">
        <v>0</v>
      </c>
      <c r="AB1172" s="294">
        <v>0</v>
      </c>
      <c r="AC1172" s="294">
        <v>0</v>
      </c>
      <c r="AD1172" s="294">
        <v>0</v>
      </c>
      <c r="AE1172" s="294">
        <v>0</v>
      </c>
      <c r="AF1172" s="294">
        <v>0</v>
      </c>
      <c r="AG1172" s="294">
        <v>0</v>
      </c>
      <c r="AH1172" s="294">
        <v>0</v>
      </c>
      <c r="AI1172" s="294">
        <v>0</v>
      </c>
    </row>
    <row r="1173" spans="1:35" ht="66">
      <c r="A1173" s="290"/>
      <c r="B1173" s="305">
        <v>100</v>
      </c>
      <c r="C1173" s="1342" t="s">
        <v>1046</v>
      </c>
      <c r="D1173" s="303"/>
      <c r="E1173" s="293">
        <v>0</v>
      </c>
      <c r="F1173" s="292" t="s">
        <v>11</v>
      </c>
      <c r="G1173" s="294" t="s">
        <v>12</v>
      </c>
      <c r="H1173" s="295" t="s">
        <v>13</v>
      </c>
      <c r="I1173" s="294" t="s">
        <v>14</v>
      </c>
      <c r="J1173" s="294">
        <v>109</v>
      </c>
      <c r="K1173" s="1540">
        <v>0</v>
      </c>
      <c r="L1173" s="294">
        <v>0</v>
      </c>
      <c r="M1173" s="294">
        <v>0</v>
      </c>
      <c r="N1173" s="294">
        <v>0</v>
      </c>
      <c r="O1173" s="294">
        <v>0</v>
      </c>
      <c r="P1173" s="294">
        <v>0</v>
      </c>
      <c r="Q1173" s="294">
        <v>0</v>
      </c>
      <c r="R1173" s="294">
        <v>0</v>
      </c>
      <c r="S1173" s="294">
        <v>0</v>
      </c>
      <c r="T1173" s="294">
        <v>0</v>
      </c>
      <c r="U1173" s="294">
        <v>0</v>
      </c>
      <c r="V1173" s="294">
        <v>0</v>
      </c>
      <c r="W1173" s="294">
        <v>0</v>
      </c>
      <c r="X1173" s="294">
        <v>0</v>
      </c>
      <c r="Y1173" s="294">
        <v>0</v>
      </c>
      <c r="Z1173" s="294">
        <v>0</v>
      </c>
      <c r="AA1173" s="294">
        <v>0</v>
      </c>
      <c r="AB1173" s="294">
        <v>0</v>
      </c>
      <c r="AC1173" s="294">
        <v>0</v>
      </c>
      <c r="AD1173" s="294">
        <v>0</v>
      </c>
      <c r="AE1173" s="294">
        <v>0</v>
      </c>
      <c r="AF1173" s="294">
        <v>0</v>
      </c>
      <c r="AG1173" s="294">
        <v>0</v>
      </c>
      <c r="AH1173" s="294">
        <v>0</v>
      </c>
      <c r="AI1173" s="294">
        <v>0</v>
      </c>
    </row>
    <row r="1174" spans="1:35" ht="66">
      <c r="A1174" s="290"/>
      <c r="B1174" s="305">
        <v>147.94999999999999</v>
      </c>
      <c r="C1174" s="1342" t="s">
        <v>1047</v>
      </c>
      <c r="D1174" s="303"/>
      <c r="E1174" s="293">
        <v>0</v>
      </c>
      <c r="F1174" s="292" t="s">
        <v>1048</v>
      </c>
      <c r="G1174" s="294" t="s">
        <v>12</v>
      </c>
      <c r="H1174" s="295" t="s">
        <v>13</v>
      </c>
      <c r="I1174" s="294" t="s">
        <v>14</v>
      </c>
      <c r="J1174" s="294">
        <v>160</v>
      </c>
      <c r="K1174" s="1540">
        <v>0</v>
      </c>
      <c r="L1174" s="294">
        <v>0</v>
      </c>
      <c r="M1174" s="294">
        <v>0</v>
      </c>
      <c r="N1174" s="294">
        <v>0</v>
      </c>
      <c r="O1174" s="294">
        <v>0</v>
      </c>
      <c r="P1174" s="294">
        <v>0</v>
      </c>
      <c r="Q1174" s="294">
        <v>0</v>
      </c>
      <c r="R1174" s="294">
        <v>0</v>
      </c>
      <c r="S1174" s="294">
        <v>0</v>
      </c>
      <c r="T1174" s="294">
        <v>0</v>
      </c>
      <c r="U1174" s="294">
        <v>0</v>
      </c>
      <c r="V1174" s="294">
        <v>0</v>
      </c>
      <c r="W1174" s="294">
        <v>0</v>
      </c>
      <c r="X1174" s="294">
        <v>0</v>
      </c>
      <c r="Y1174" s="294">
        <v>0</v>
      </c>
      <c r="Z1174" s="294">
        <v>0</v>
      </c>
      <c r="AA1174" s="294">
        <v>0</v>
      </c>
      <c r="AB1174" s="294">
        <v>0</v>
      </c>
      <c r="AC1174" s="294">
        <v>0</v>
      </c>
      <c r="AD1174" s="294">
        <v>0</v>
      </c>
      <c r="AE1174" s="294">
        <v>0</v>
      </c>
      <c r="AF1174" s="294">
        <v>0</v>
      </c>
      <c r="AG1174" s="294">
        <v>0</v>
      </c>
      <c r="AH1174" s="294">
        <v>0</v>
      </c>
      <c r="AI1174" s="294">
        <v>0</v>
      </c>
    </row>
    <row r="1175" spans="1:35" s="6" customFormat="1" ht="66" outlineLevel="4">
      <c r="A1175" s="290"/>
      <c r="B1175" s="305">
        <v>3596</v>
      </c>
      <c r="C1175" s="1422" t="s">
        <v>1049</v>
      </c>
      <c r="D1175" s="303"/>
      <c r="E1175" s="293">
        <v>0</v>
      </c>
      <c r="F1175" s="292" t="s">
        <v>40</v>
      </c>
      <c r="G1175" s="294" t="s">
        <v>12</v>
      </c>
      <c r="H1175" s="295" t="s">
        <v>13</v>
      </c>
      <c r="I1175" s="294" t="s">
        <v>14</v>
      </c>
      <c r="J1175" s="294">
        <v>3884</v>
      </c>
      <c r="K1175" s="1540">
        <v>0</v>
      </c>
      <c r="L1175" s="294">
        <v>0</v>
      </c>
      <c r="M1175" s="294">
        <v>0</v>
      </c>
      <c r="N1175" s="294">
        <v>0</v>
      </c>
      <c r="O1175" s="294">
        <v>0</v>
      </c>
      <c r="P1175" s="294">
        <v>0</v>
      </c>
      <c r="Q1175" s="294">
        <v>0</v>
      </c>
      <c r="R1175" s="294">
        <v>0</v>
      </c>
      <c r="S1175" s="294">
        <v>0</v>
      </c>
      <c r="T1175" s="294">
        <v>0</v>
      </c>
      <c r="U1175" s="294">
        <v>0</v>
      </c>
      <c r="V1175" s="294">
        <v>0</v>
      </c>
      <c r="W1175" s="294">
        <v>0</v>
      </c>
      <c r="X1175" s="294">
        <v>0</v>
      </c>
      <c r="Y1175" s="294">
        <v>0</v>
      </c>
      <c r="Z1175" s="294">
        <v>0</v>
      </c>
      <c r="AA1175" s="294">
        <v>0</v>
      </c>
      <c r="AB1175" s="294">
        <v>0</v>
      </c>
      <c r="AC1175" s="294">
        <v>0</v>
      </c>
      <c r="AD1175" s="294">
        <v>0</v>
      </c>
      <c r="AE1175" s="294">
        <v>0</v>
      </c>
      <c r="AF1175" s="294">
        <v>0</v>
      </c>
      <c r="AG1175" s="294">
        <v>0</v>
      </c>
      <c r="AH1175" s="294">
        <v>0</v>
      </c>
      <c r="AI1175" s="294">
        <v>0</v>
      </c>
    </row>
    <row r="1176" spans="1:35" s="6" customFormat="1" ht="66" outlineLevel="4">
      <c r="A1176" s="290"/>
      <c r="B1176" s="305">
        <v>2900</v>
      </c>
      <c r="C1176" s="1342" t="s">
        <v>1050</v>
      </c>
      <c r="D1176" s="303"/>
      <c r="E1176" s="293">
        <v>0</v>
      </c>
      <c r="F1176" s="292" t="s">
        <v>40</v>
      </c>
      <c r="G1176" s="294" t="s">
        <v>12</v>
      </c>
      <c r="H1176" s="295" t="s">
        <v>13</v>
      </c>
      <c r="I1176" s="294" t="s">
        <v>14</v>
      </c>
      <c r="J1176" s="294">
        <v>3132</v>
      </c>
      <c r="K1176" s="1540">
        <v>0</v>
      </c>
      <c r="L1176" s="294">
        <v>0</v>
      </c>
      <c r="M1176" s="294">
        <v>0</v>
      </c>
      <c r="N1176" s="294">
        <v>0</v>
      </c>
      <c r="O1176" s="294">
        <v>0</v>
      </c>
      <c r="P1176" s="294">
        <v>0</v>
      </c>
      <c r="Q1176" s="294">
        <v>0</v>
      </c>
      <c r="R1176" s="294">
        <v>0</v>
      </c>
      <c r="S1176" s="294">
        <v>0</v>
      </c>
      <c r="T1176" s="294">
        <v>0</v>
      </c>
      <c r="U1176" s="294">
        <v>0</v>
      </c>
      <c r="V1176" s="294">
        <v>0</v>
      </c>
      <c r="W1176" s="294">
        <v>0</v>
      </c>
      <c r="X1176" s="294">
        <v>0</v>
      </c>
      <c r="Y1176" s="294">
        <v>0</v>
      </c>
      <c r="Z1176" s="294">
        <v>0</v>
      </c>
      <c r="AA1176" s="294">
        <v>0</v>
      </c>
      <c r="AB1176" s="294">
        <v>0</v>
      </c>
      <c r="AC1176" s="294">
        <v>0</v>
      </c>
      <c r="AD1176" s="294">
        <v>0</v>
      </c>
      <c r="AE1176" s="294">
        <v>0</v>
      </c>
      <c r="AF1176" s="294">
        <v>0</v>
      </c>
      <c r="AG1176" s="294">
        <v>0</v>
      </c>
      <c r="AH1176" s="294">
        <v>0</v>
      </c>
      <c r="AI1176" s="294">
        <v>0</v>
      </c>
    </row>
    <row r="1177" spans="1:35" s="6" customFormat="1" ht="66" outlineLevel="4">
      <c r="A1177" s="290"/>
      <c r="B1177" s="305">
        <v>3944</v>
      </c>
      <c r="C1177" s="1342" t="s">
        <v>1051</v>
      </c>
      <c r="D1177" s="303"/>
      <c r="E1177" s="293">
        <v>0</v>
      </c>
      <c r="F1177" s="292" t="s">
        <v>40</v>
      </c>
      <c r="G1177" s="294" t="s">
        <v>12</v>
      </c>
      <c r="H1177" s="295" t="s">
        <v>13</v>
      </c>
      <c r="I1177" s="294" t="s">
        <v>14</v>
      </c>
      <c r="J1177" s="294">
        <v>4260</v>
      </c>
      <c r="K1177" s="1540">
        <v>0</v>
      </c>
      <c r="L1177" s="294">
        <v>0</v>
      </c>
      <c r="M1177" s="294">
        <v>0</v>
      </c>
      <c r="N1177" s="294">
        <v>0</v>
      </c>
      <c r="O1177" s="294">
        <v>0</v>
      </c>
      <c r="P1177" s="294">
        <v>0</v>
      </c>
      <c r="Q1177" s="294">
        <v>0</v>
      </c>
      <c r="R1177" s="294">
        <v>0</v>
      </c>
      <c r="S1177" s="294">
        <v>0</v>
      </c>
      <c r="T1177" s="294">
        <v>0</v>
      </c>
      <c r="U1177" s="294">
        <v>0</v>
      </c>
      <c r="V1177" s="294">
        <v>0</v>
      </c>
      <c r="W1177" s="294">
        <v>0</v>
      </c>
      <c r="X1177" s="294">
        <v>0</v>
      </c>
      <c r="Y1177" s="294">
        <v>0</v>
      </c>
      <c r="Z1177" s="294">
        <v>0</v>
      </c>
      <c r="AA1177" s="294">
        <v>0</v>
      </c>
      <c r="AB1177" s="294">
        <v>0</v>
      </c>
      <c r="AC1177" s="294">
        <v>0</v>
      </c>
      <c r="AD1177" s="294">
        <v>0</v>
      </c>
      <c r="AE1177" s="294">
        <v>0</v>
      </c>
      <c r="AF1177" s="294">
        <v>0</v>
      </c>
      <c r="AG1177" s="294">
        <v>0</v>
      </c>
      <c r="AH1177" s="294">
        <v>0</v>
      </c>
      <c r="AI1177" s="294">
        <v>0</v>
      </c>
    </row>
    <row r="1178" spans="1:35" s="6" customFormat="1" ht="66" outlineLevel="4">
      <c r="A1178" s="290"/>
      <c r="B1178" s="305">
        <v>3712</v>
      </c>
      <c r="C1178" s="1342" t="s">
        <v>1053</v>
      </c>
      <c r="D1178" s="303"/>
      <c r="E1178" s="293">
        <v>2</v>
      </c>
      <c r="F1178" s="292" t="s">
        <v>40</v>
      </c>
      <c r="G1178" s="294" t="s">
        <v>12</v>
      </c>
      <c r="H1178" s="295" t="s">
        <v>13</v>
      </c>
      <c r="I1178" s="294" t="s">
        <v>14</v>
      </c>
      <c r="J1178" s="294">
        <v>4009</v>
      </c>
      <c r="K1178" s="1540">
        <v>104009</v>
      </c>
      <c r="L1178" s="294">
        <v>0</v>
      </c>
      <c r="M1178" s="294">
        <v>0</v>
      </c>
      <c r="N1178" s="294">
        <v>0</v>
      </c>
      <c r="O1178" s="294">
        <v>0</v>
      </c>
      <c r="P1178" s="294">
        <v>1</v>
      </c>
      <c r="Q1178" s="294">
        <v>4009</v>
      </c>
      <c r="R1178" s="294">
        <v>1</v>
      </c>
      <c r="S1178" s="294">
        <v>100000</v>
      </c>
      <c r="T1178" s="294">
        <v>0</v>
      </c>
      <c r="U1178" s="294">
        <v>0</v>
      </c>
      <c r="V1178" s="294">
        <v>0</v>
      </c>
      <c r="W1178" s="294">
        <v>0</v>
      </c>
      <c r="X1178" s="294">
        <v>0</v>
      </c>
      <c r="Y1178" s="294">
        <v>0</v>
      </c>
      <c r="Z1178" s="294">
        <v>0</v>
      </c>
      <c r="AA1178" s="294">
        <v>0</v>
      </c>
      <c r="AB1178" s="294">
        <v>0</v>
      </c>
      <c r="AC1178" s="294">
        <v>0</v>
      </c>
      <c r="AD1178" s="294">
        <v>0</v>
      </c>
      <c r="AE1178" s="294">
        <v>0</v>
      </c>
      <c r="AF1178" s="294">
        <v>0</v>
      </c>
      <c r="AG1178" s="294">
        <v>0</v>
      </c>
      <c r="AH1178" s="294">
        <v>0</v>
      </c>
      <c r="AI1178" s="294">
        <v>0</v>
      </c>
    </row>
    <row r="1179" spans="1:35" s="6" customFormat="1" ht="66" outlineLevel="4">
      <c r="A1179" s="290"/>
      <c r="B1179" s="305">
        <v>2000</v>
      </c>
      <c r="C1179" s="1342" t="s">
        <v>1054</v>
      </c>
      <c r="D1179" s="303"/>
      <c r="E1179" s="293">
        <v>0</v>
      </c>
      <c r="F1179" s="292" t="s">
        <v>40</v>
      </c>
      <c r="G1179" s="294" t="s">
        <v>12</v>
      </c>
      <c r="H1179" s="295" t="s">
        <v>13</v>
      </c>
      <c r="I1179" s="294" t="s">
        <v>14</v>
      </c>
      <c r="J1179" s="294">
        <v>2160</v>
      </c>
      <c r="K1179" s="1540">
        <v>0</v>
      </c>
      <c r="L1179" s="294">
        <v>0</v>
      </c>
      <c r="M1179" s="294">
        <v>0</v>
      </c>
      <c r="N1179" s="294">
        <v>0</v>
      </c>
      <c r="O1179" s="294">
        <v>0</v>
      </c>
      <c r="P1179" s="294">
        <v>0</v>
      </c>
      <c r="Q1179" s="294">
        <v>0</v>
      </c>
      <c r="R1179" s="294">
        <v>0</v>
      </c>
      <c r="S1179" s="294">
        <v>0</v>
      </c>
      <c r="T1179" s="294">
        <v>0</v>
      </c>
      <c r="U1179" s="294">
        <v>0</v>
      </c>
      <c r="V1179" s="294">
        <v>0</v>
      </c>
      <c r="W1179" s="294">
        <v>0</v>
      </c>
      <c r="X1179" s="294">
        <v>0</v>
      </c>
      <c r="Y1179" s="294">
        <v>0</v>
      </c>
      <c r="Z1179" s="294">
        <v>0</v>
      </c>
      <c r="AA1179" s="294">
        <v>0</v>
      </c>
      <c r="AB1179" s="294">
        <v>0</v>
      </c>
      <c r="AC1179" s="294">
        <v>0</v>
      </c>
      <c r="AD1179" s="294">
        <v>0</v>
      </c>
      <c r="AE1179" s="294">
        <v>0</v>
      </c>
      <c r="AF1179" s="294">
        <v>0</v>
      </c>
      <c r="AG1179" s="294">
        <v>0</v>
      </c>
      <c r="AH1179" s="294">
        <v>0</v>
      </c>
      <c r="AI1179" s="294">
        <v>0</v>
      </c>
    </row>
    <row r="1180" spans="1:35" s="6" customFormat="1" ht="66" outlineLevel="4">
      <c r="A1180" s="290"/>
      <c r="B1180" s="305">
        <v>145.80000000000001</v>
      </c>
      <c r="C1180" s="1391" t="s">
        <v>1055</v>
      </c>
      <c r="D1180" s="303"/>
      <c r="E1180" s="293">
        <v>1</v>
      </c>
      <c r="F1180" s="292" t="s">
        <v>108</v>
      </c>
      <c r="G1180" s="294" t="s">
        <v>12</v>
      </c>
      <c r="H1180" s="295" t="s">
        <v>13</v>
      </c>
      <c r="I1180" s="294" t="s">
        <v>14</v>
      </c>
      <c r="J1180" s="294">
        <v>158</v>
      </c>
      <c r="K1180" s="1540">
        <v>158</v>
      </c>
      <c r="L1180" s="294">
        <v>0</v>
      </c>
      <c r="M1180" s="294">
        <v>0</v>
      </c>
      <c r="N1180" s="294">
        <v>0</v>
      </c>
      <c r="O1180" s="294">
        <v>0</v>
      </c>
      <c r="P1180" s="294">
        <v>0</v>
      </c>
      <c r="Q1180" s="294">
        <v>0</v>
      </c>
      <c r="R1180" s="294">
        <v>0</v>
      </c>
      <c r="S1180" s="294">
        <v>0</v>
      </c>
      <c r="T1180" s="294">
        <v>0</v>
      </c>
      <c r="U1180" s="294">
        <v>0</v>
      </c>
      <c r="V1180" s="294">
        <v>0</v>
      </c>
      <c r="W1180" s="294">
        <v>0</v>
      </c>
      <c r="X1180" s="294">
        <v>0</v>
      </c>
      <c r="Y1180" s="294">
        <v>0</v>
      </c>
      <c r="Z1180" s="294">
        <v>1</v>
      </c>
      <c r="AA1180" s="294">
        <v>158</v>
      </c>
      <c r="AB1180" s="294">
        <v>0</v>
      </c>
      <c r="AC1180" s="294">
        <v>0</v>
      </c>
      <c r="AD1180" s="294">
        <v>0</v>
      </c>
      <c r="AE1180" s="294">
        <v>0</v>
      </c>
      <c r="AF1180" s="294">
        <v>0</v>
      </c>
      <c r="AG1180" s="294">
        <v>0</v>
      </c>
      <c r="AH1180" s="294">
        <v>0</v>
      </c>
      <c r="AI1180" s="294">
        <v>0</v>
      </c>
    </row>
    <row r="1181" spans="1:35" s="6" customFormat="1" ht="66" outlineLevel="4">
      <c r="A1181" s="290"/>
      <c r="B1181" s="305">
        <v>484.92</v>
      </c>
      <c r="C1181" s="1391" t="s">
        <v>1056</v>
      </c>
      <c r="D1181" s="303"/>
      <c r="E1181" s="293">
        <v>0</v>
      </c>
      <c r="F1181" s="292" t="s">
        <v>1057</v>
      </c>
      <c r="G1181" s="294" t="s">
        <v>12</v>
      </c>
      <c r="H1181" s="295" t="s">
        <v>13</v>
      </c>
      <c r="I1181" s="294" t="s">
        <v>14</v>
      </c>
      <c r="J1181" s="294">
        <v>524</v>
      </c>
      <c r="K1181" s="1540">
        <v>0</v>
      </c>
      <c r="L1181" s="294">
        <v>0</v>
      </c>
      <c r="M1181" s="294">
        <v>0</v>
      </c>
      <c r="N1181" s="294">
        <v>0</v>
      </c>
      <c r="O1181" s="294">
        <v>0</v>
      </c>
      <c r="P1181" s="294">
        <v>0</v>
      </c>
      <c r="Q1181" s="294">
        <v>0</v>
      </c>
      <c r="R1181" s="294">
        <v>0</v>
      </c>
      <c r="S1181" s="294">
        <v>0</v>
      </c>
      <c r="T1181" s="294">
        <v>0</v>
      </c>
      <c r="U1181" s="294">
        <v>0</v>
      </c>
      <c r="V1181" s="294">
        <v>0</v>
      </c>
      <c r="W1181" s="294">
        <v>0</v>
      </c>
      <c r="X1181" s="294">
        <v>0</v>
      </c>
      <c r="Y1181" s="294">
        <v>0</v>
      </c>
      <c r="Z1181" s="294">
        <v>0</v>
      </c>
      <c r="AA1181" s="294">
        <v>0</v>
      </c>
      <c r="AB1181" s="294">
        <v>0</v>
      </c>
      <c r="AC1181" s="294">
        <v>0</v>
      </c>
      <c r="AD1181" s="294">
        <v>0</v>
      </c>
      <c r="AE1181" s="294">
        <v>0</v>
      </c>
      <c r="AF1181" s="294">
        <v>0</v>
      </c>
      <c r="AG1181" s="294">
        <v>0</v>
      </c>
      <c r="AH1181" s="294">
        <v>0</v>
      </c>
      <c r="AI1181" s="294">
        <v>0</v>
      </c>
    </row>
    <row r="1182" spans="1:35">
      <c r="A1182" s="290"/>
      <c r="B1182" s="306">
        <v>24802</v>
      </c>
      <c r="C1182" s="1148" t="s">
        <v>1058</v>
      </c>
      <c r="D1182" s="303"/>
      <c r="E1182" s="291">
        <v>0</v>
      </c>
      <c r="F1182" s="291"/>
      <c r="G1182" s="291">
        <v>0</v>
      </c>
      <c r="H1182" s="291">
        <v>0</v>
      </c>
      <c r="I1182" s="291">
        <v>0</v>
      </c>
      <c r="J1182" s="291"/>
      <c r="K1182" s="1545">
        <v>32248.799999999999</v>
      </c>
      <c r="L1182" s="291">
        <v>0</v>
      </c>
      <c r="M1182" s="291">
        <v>0</v>
      </c>
      <c r="N1182" s="291">
        <v>0</v>
      </c>
      <c r="O1182" s="291">
        <v>0</v>
      </c>
      <c r="P1182" s="291">
        <v>0</v>
      </c>
      <c r="Q1182" s="291">
        <v>0</v>
      </c>
      <c r="R1182" s="291">
        <v>0</v>
      </c>
      <c r="S1182" s="291">
        <v>0</v>
      </c>
      <c r="T1182" s="291">
        <v>0</v>
      </c>
      <c r="U1182" s="291">
        <v>0</v>
      </c>
      <c r="V1182" s="291">
        <v>0</v>
      </c>
      <c r="W1182" s="291">
        <v>0</v>
      </c>
      <c r="X1182" s="291">
        <v>8</v>
      </c>
      <c r="Y1182" s="291">
        <v>6890.4</v>
      </c>
      <c r="Z1182" s="291">
        <v>41</v>
      </c>
      <c r="AA1182" s="291">
        <v>15541.2</v>
      </c>
      <c r="AB1182" s="291">
        <v>33</v>
      </c>
      <c r="AC1182" s="291">
        <v>4957.2</v>
      </c>
      <c r="AD1182" s="291">
        <v>30</v>
      </c>
      <c r="AE1182" s="291">
        <v>4860</v>
      </c>
      <c r="AF1182" s="291">
        <v>0</v>
      </c>
      <c r="AG1182" s="291">
        <v>0</v>
      </c>
      <c r="AH1182" s="291">
        <v>0</v>
      </c>
      <c r="AI1182" s="291">
        <v>0</v>
      </c>
    </row>
    <row r="1183" spans="1:35" ht="66">
      <c r="A1183" s="290"/>
      <c r="B1183" s="121"/>
      <c r="C1183" s="1297" t="s">
        <v>4684</v>
      </c>
      <c r="D1183" s="14"/>
      <c r="E1183" s="1313">
        <v>5</v>
      </c>
      <c r="F1183" s="14" t="s">
        <v>11</v>
      </c>
      <c r="G1183" s="16" t="s">
        <v>12</v>
      </c>
      <c r="H1183" s="17" t="s">
        <v>13</v>
      </c>
      <c r="I1183" s="16" t="s">
        <v>14</v>
      </c>
      <c r="J1183" s="16">
        <v>2538</v>
      </c>
      <c r="K1183" s="997">
        <v>12690</v>
      </c>
      <c r="L1183" s="16">
        <v>0</v>
      </c>
      <c r="M1183" s="16">
        <v>0</v>
      </c>
      <c r="N1183" s="16">
        <v>0</v>
      </c>
      <c r="O1183" s="16">
        <v>0</v>
      </c>
      <c r="P1183" s="16">
        <v>0</v>
      </c>
      <c r="Q1183" s="16">
        <v>0</v>
      </c>
      <c r="R1183" s="16">
        <v>0</v>
      </c>
      <c r="S1183" s="16">
        <v>0</v>
      </c>
      <c r="T1183" s="16">
        <v>0</v>
      </c>
      <c r="U1183" s="16">
        <v>0</v>
      </c>
      <c r="V1183" s="16">
        <v>0</v>
      </c>
      <c r="W1183" s="16">
        <v>0</v>
      </c>
      <c r="X1183" s="16">
        <v>2</v>
      </c>
      <c r="Y1183" s="16">
        <v>5076</v>
      </c>
      <c r="Z1183" s="16">
        <v>3</v>
      </c>
      <c r="AA1183" s="16">
        <v>7614</v>
      </c>
      <c r="AB1183" s="16">
        <v>0</v>
      </c>
      <c r="AC1183" s="16">
        <v>0</v>
      </c>
      <c r="AD1183" s="16">
        <v>0</v>
      </c>
      <c r="AE1183" s="16">
        <v>0</v>
      </c>
      <c r="AF1183" s="16">
        <v>0</v>
      </c>
      <c r="AG1183" s="16">
        <v>0</v>
      </c>
      <c r="AH1183" s="16">
        <v>0</v>
      </c>
      <c r="AI1183" s="16">
        <v>0</v>
      </c>
    </row>
    <row r="1184" spans="1:35" ht="66">
      <c r="A1184" s="290"/>
      <c r="B1184" s="121"/>
      <c r="C1184" s="1297" t="s">
        <v>4685</v>
      </c>
      <c r="D1184" s="14"/>
      <c r="E1184" s="1313">
        <v>12</v>
      </c>
      <c r="F1184" s="14" t="s">
        <v>11</v>
      </c>
      <c r="G1184" s="16" t="s">
        <v>12</v>
      </c>
      <c r="H1184" s="17" t="s">
        <v>13</v>
      </c>
      <c r="I1184" s="16" t="s">
        <v>14</v>
      </c>
      <c r="J1184" s="16">
        <v>302.39999999999998</v>
      </c>
      <c r="K1184" s="997">
        <v>3628.7999999999997</v>
      </c>
      <c r="L1184" s="16">
        <v>0</v>
      </c>
      <c r="M1184" s="16">
        <v>0</v>
      </c>
      <c r="N1184" s="16">
        <v>0</v>
      </c>
      <c r="O1184" s="16">
        <v>0</v>
      </c>
      <c r="P1184" s="16">
        <v>0</v>
      </c>
      <c r="Q1184" s="16">
        <v>0</v>
      </c>
      <c r="R1184" s="16">
        <v>0</v>
      </c>
      <c r="S1184" s="16">
        <v>0</v>
      </c>
      <c r="T1184" s="16">
        <v>0</v>
      </c>
      <c r="U1184" s="16">
        <v>0</v>
      </c>
      <c r="V1184" s="16">
        <v>0</v>
      </c>
      <c r="W1184" s="16">
        <v>0</v>
      </c>
      <c r="X1184" s="16">
        <v>6</v>
      </c>
      <c r="Y1184" s="16">
        <v>1814.3999999999999</v>
      </c>
      <c r="Z1184" s="16">
        <v>3</v>
      </c>
      <c r="AA1184" s="16">
        <v>907.19999999999993</v>
      </c>
      <c r="AB1184" s="16">
        <v>3</v>
      </c>
      <c r="AC1184" s="16">
        <v>907.19999999999993</v>
      </c>
      <c r="AD1184" s="16">
        <v>0</v>
      </c>
      <c r="AE1184" s="16">
        <v>0</v>
      </c>
      <c r="AF1184" s="16">
        <v>0</v>
      </c>
      <c r="AG1184" s="16">
        <v>0</v>
      </c>
      <c r="AH1184" s="16">
        <v>0</v>
      </c>
      <c r="AI1184" s="16">
        <v>0</v>
      </c>
    </row>
    <row r="1185" spans="1:35" ht="66">
      <c r="A1185" s="290"/>
      <c r="B1185" s="121"/>
      <c r="C1185" s="1297" t="s">
        <v>2332</v>
      </c>
      <c r="D1185" s="14"/>
      <c r="E1185" s="1313">
        <v>20</v>
      </c>
      <c r="F1185" s="14" t="s">
        <v>11</v>
      </c>
      <c r="G1185" s="16" t="s">
        <v>12</v>
      </c>
      <c r="H1185" s="17" t="s">
        <v>13</v>
      </c>
      <c r="I1185" s="16" t="s">
        <v>14</v>
      </c>
      <c r="J1185" s="16">
        <v>108</v>
      </c>
      <c r="K1185" s="997">
        <v>2160</v>
      </c>
      <c r="L1185" s="16">
        <v>0</v>
      </c>
      <c r="M1185" s="16">
        <v>0</v>
      </c>
      <c r="N1185" s="16">
        <v>0</v>
      </c>
      <c r="O1185" s="16">
        <v>0</v>
      </c>
      <c r="P1185" s="16">
        <v>0</v>
      </c>
      <c r="Q1185" s="16">
        <v>0</v>
      </c>
      <c r="R1185" s="16">
        <v>0</v>
      </c>
      <c r="S1185" s="16">
        <v>0</v>
      </c>
      <c r="T1185" s="16">
        <v>0</v>
      </c>
      <c r="U1185" s="16">
        <v>0</v>
      </c>
      <c r="V1185" s="16">
        <v>0</v>
      </c>
      <c r="W1185" s="16">
        <v>0</v>
      </c>
      <c r="X1185" s="16">
        <v>0</v>
      </c>
      <c r="Y1185" s="16">
        <v>0</v>
      </c>
      <c r="Z1185" s="16">
        <v>0</v>
      </c>
      <c r="AA1185" s="16">
        <v>0</v>
      </c>
      <c r="AB1185" s="16">
        <v>10</v>
      </c>
      <c r="AC1185" s="16">
        <v>1080</v>
      </c>
      <c r="AD1185" s="16">
        <v>10</v>
      </c>
      <c r="AE1185" s="16">
        <v>1080</v>
      </c>
      <c r="AF1185" s="16">
        <v>0</v>
      </c>
      <c r="AG1185" s="16">
        <v>0</v>
      </c>
      <c r="AH1185" s="16">
        <v>0</v>
      </c>
      <c r="AI1185" s="16">
        <v>0</v>
      </c>
    </row>
    <row r="1186" spans="1:35" ht="66">
      <c r="A1186" s="290"/>
      <c r="B1186" s="121"/>
      <c r="C1186" s="1297" t="s">
        <v>2333</v>
      </c>
      <c r="D1186" s="14"/>
      <c r="E1186" s="1313">
        <v>20</v>
      </c>
      <c r="F1186" s="14" t="s">
        <v>11</v>
      </c>
      <c r="G1186" s="16" t="s">
        <v>12</v>
      </c>
      <c r="H1186" s="17" t="s">
        <v>13</v>
      </c>
      <c r="I1186" s="16" t="s">
        <v>14</v>
      </c>
      <c r="J1186" s="16">
        <v>108</v>
      </c>
      <c r="K1186" s="997">
        <v>2160</v>
      </c>
      <c r="L1186" s="16">
        <v>0</v>
      </c>
      <c r="M1186" s="16">
        <v>0</v>
      </c>
      <c r="N1186" s="16">
        <v>0</v>
      </c>
      <c r="O1186" s="16">
        <v>0</v>
      </c>
      <c r="P1186" s="16">
        <v>0</v>
      </c>
      <c r="Q1186" s="16">
        <v>0</v>
      </c>
      <c r="R1186" s="16">
        <v>0</v>
      </c>
      <c r="S1186" s="16">
        <v>0</v>
      </c>
      <c r="T1186" s="16">
        <v>0</v>
      </c>
      <c r="U1186" s="16">
        <v>0</v>
      </c>
      <c r="V1186" s="16">
        <v>0</v>
      </c>
      <c r="W1186" s="16">
        <v>0</v>
      </c>
      <c r="X1186" s="16">
        <v>0</v>
      </c>
      <c r="Y1186" s="16">
        <v>0</v>
      </c>
      <c r="Z1186" s="16">
        <v>10</v>
      </c>
      <c r="AA1186" s="16">
        <v>1080</v>
      </c>
      <c r="AB1186" s="16">
        <v>10</v>
      </c>
      <c r="AC1186" s="16">
        <v>1080</v>
      </c>
      <c r="AD1186" s="16">
        <v>0</v>
      </c>
      <c r="AE1186" s="16">
        <v>0</v>
      </c>
      <c r="AF1186" s="16">
        <v>0</v>
      </c>
      <c r="AG1186" s="16">
        <v>0</v>
      </c>
      <c r="AH1186" s="16">
        <v>0</v>
      </c>
      <c r="AI1186" s="16">
        <v>0</v>
      </c>
    </row>
    <row r="1187" spans="1:35" ht="66">
      <c r="A1187" s="290"/>
      <c r="B1187" s="121"/>
      <c r="C1187" s="1297" t="s">
        <v>2334</v>
      </c>
      <c r="D1187" s="14"/>
      <c r="E1187" s="1313">
        <v>20</v>
      </c>
      <c r="F1187" s="14" t="s">
        <v>11</v>
      </c>
      <c r="G1187" s="16" t="s">
        <v>12</v>
      </c>
      <c r="H1187" s="17" t="s">
        <v>13</v>
      </c>
      <c r="I1187" s="16" t="s">
        <v>14</v>
      </c>
      <c r="J1187" s="16">
        <v>108</v>
      </c>
      <c r="K1187" s="997">
        <v>2160</v>
      </c>
      <c r="L1187" s="16">
        <v>0</v>
      </c>
      <c r="M1187" s="16">
        <v>0</v>
      </c>
      <c r="N1187" s="16">
        <v>0</v>
      </c>
      <c r="O1187" s="16">
        <v>0</v>
      </c>
      <c r="P1187" s="16">
        <v>0</v>
      </c>
      <c r="Q1187" s="16">
        <v>0</v>
      </c>
      <c r="R1187" s="16">
        <v>0</v>
      </c>
      <c r="S1187" s="16">
        <v>0</v>
      </c>
      <c r="T1187" s="16">
        <v>0</v>
      </c>
      <c r="U1187" s="16">
        <v>0</v>
      </c>
      <c r="V1187" s="16">
        <v>0</v>
      </c>
      <c r="W1187" s="16">
        <v>0</v>
      </c>
      <c r="X1187" s="16">
        <v>0</v>
      </c>
      <c r="Y1187" s="16">
        <v>0</v>
      </c>
      <c r="Z1187" s="16">
        <v>5</v>
      </c>
      <c r="AA1187" s="16">
        <v>540</v>
      </c>
      <c r="AB1187" s="16">
        <v>5</v>
      </c>
      <c r="AC1187" s="16">
        <v>540</v>
      </c>
      <c r="AD1187" s="16">
        <v>10</v>
      </c>
      <c r="AE1187" s="16">
        <v>1080</v>
      </c>
      <c r="AF1187" s="16">
        <v>0</v>
      </c>
      <c r="AG1187" s="16">
        <v>0</v>
      </c>
      <c r="AH1187" s="16">
        <v>0</v>
      </c>
      <c r="AI1187" s="16">
        <v>0</v>
      </c>
    </row>
    <row r="1188" spans="1:35" ht="66">
      <c r="A1188" s="290"/>
      <c r="B1188" s="121"/>
      <c r="C1188" s="1297" t="s">
        <v>2335</v>
      </c>
      <c r="D1188" s="14"/>
      <c r="E1188" s="1313">
        <v>20</v>
      </c>
      <c r="F1188" s="14" t="s">
        <v>11</v>
      </c>
      <c r="G1188" s="16" t="s">
        <v>12</v>
      </c>
      <c r="H1188" s="17" t="s">
        <v>13</v>
      </c>
      <c r="I1188" s="16" t="s">
        <v>14</v>
      </c>
      <c r="J1188" s="16">
        <v>270</v>
      </c>
      <c r="K1188" s="997">
        <v>5400</v>
      </c>
      <c r="L1188" s="16">
        <v>0</v>
      </c>
      <c r="M1188" s="16">
        <v>0</v>
      </c>
      <c r="N1188" s="16">
        <v>0</v>
      </c>
      <c r="O1188" s="16">
        <v>0</v>
      </c>
      <c r="P1188" s="16">
        <v>0</v>
      </c>
      <c r="Q1188" s="16">
        <v>0</v>
      </c>
      <c r="R1188" s="16">
        <v>0</v>
      </c>
      <c r="S1188" s="16">
        <v>0</v>
      </c>
      <c r="T1188" s="16">
        <v>0</v>
      </c>
      <c r="U1188" s="16">
        <v>0</v>
      </c>
      <c r="V1188" s="16">
        <v>0</v>
      </c>
      <c r="W1188" s="16">
        <v>0</v>
      </c>
      <c r="X1188" s="16">
        <v>0</v>
      </c>
      <c r="Y1188" s="16">
        <v>0</v>
      </c>
      <c r="Z1188" s="16">
        <v>5</v>
      </c>
      <c r="AA1188" s="16">
        <v>1350</v>
      </c>
      <c r="AB1188" s="16">
        <v>5</v>
      </c>
      <c r="AC1188" s="16">
        <v>1350</v>
      </c>
      <c r="AD1188" s="16">
        <v>10</v>
      </c>
      <c r="AE1188" s="16">
        <v>2700</v>
      </c>
      <c r="AF1188" s="16">
        <v>0</v>
      </c>
      <c r="AG1188" s="16">
        <v>0</v>
      </c>
      <c r="AH1188" s="16">
        <v>0</v>
      </c>
      <c r="AI1188" s="16">
        <v>0</v>
      </c>
    </row>
    <row r="1189" spans="1:35" ht="66">
      <c r="A1189" s="290"/>
      <c r="B1189" s="121"/>
      <c r="C1189" s="1297" t="s">
        <v>2336</v>
      </c>
      <c r="D1189" s="14"/>
      <c r="E1189" s="1313">
        <v>15</v>
      </c>
      <c r="F1189" s="14" t="s">
        <v>11</v>
      </c>
      <c r="G1189" s="16" t="s">
        <v>12</v>
      </c>
      <c r="H1189" s="17" t="s">
        <v>13</v>
      </c>
      <c r="I1189" s="16" t="s">
        <v>14</v>
      </c>
      <c r="J1189" s="16">
        <v>270</v>
      </c>
      <c r="K1189" s="997">
        <v>4050</v>
      </c>
      <c r="L1189" s="16">
        <v>0</v>
      </c>
      <c r="M1189" s="16">
        <v>0</v>
      </c>
      <c r="N1189" s="16">
        <v>0</v>
      </c>
      <c r="O1189" s="16">
        <v>0</v>
      </c>
      <c r="P1189" s="16">
        <v>0</v>
      </c>
      <c r="Q1189" s="16">
        <v>0</v>
      </c>
      <c r="R1189" s="16">
        <v>0</v>
      </c>
      <c r="S1189" s="16">
        <v>0</v>
      </c>
      <c r="T1189" s="16">
        <v>0</v>
      </c>
      <c r="U1189" s="16">
        <v>0</v>
      </c>
      <c r="V1189" s="16">
        <v>0</v>
      </c>
      <c r="W1189" s="16">
        <v>0</v>
      </c>
      <c r="X1189" s="16">
        <v>0</v>
      </c>
      <c r="Y1189" s="16">
        <v>0</v>
      </c>
      <c r="Z1189" s="16">
        <v>15</v>
      </c>
      <c r="AA1189" s="16">
        <v>4050</v>
      </c>
      <c r="AB1189" s="16">
        <v>0</v>
      </c>
      <c r="AC1189" s="16">
        <v>0</v>
      </c>
      <c r="AD1189" s="16">
        <v>0</v>
      </c>
      <c r="AE1189" s="16">
        <v>0</v>
      </c>
      <c r="AF1189" s="16">
        <v>0</v>
      </c>
      <c r="AG1189" s="16">
        <v>0</v>
      </c>
      <c r="AH1189" s="16">
        <v>0</v>
      </c>
      <c r="AI1189" s="16">
        <v>0</v>
      </c>
    </row>
    <row r="1190" spans="1:35">
      <c r="A1190" s="290"/>
      <c r="B1190" s="1409"/>
      <c r="C1190" s="1410"/>
      <c r="D1190" s="1389"/>
      <c r="E1190" s="304"/>
      <c r="F1190" s="292"/>
      <c r="G1190" s="1147"/>
      <c r="H1190" s="1147"/>
      <c r="I1190" s="1147"/>
      <c r="J1190" s="1147"/>
      <c r="K1190" s="1538">
        <v>0</v>
      </c>
      <c r="L1190" s="1147">
        <v>0</v>
      </c>
      <c r="M1190" s="1147">
        <v>0</v>
      </c>
      <c r="N1190" s="1147">
        <v>0</v>
      </c>
      <c r="O1190" s="1147">
        <v>0</v>
      </c>
      <c r="P1190" s="1147">
        <v>0</v>
      </c>
      <c r="Q1190" s="1147">
        <v>0</v>
      </c>
      <c r="R1190" s="1147">
        <v>0</v>
      </c>
      <c r="S1190" s="1147">
        <v>0</v>
      </c>
      <c r="T1190" s="1147">
        <v>0</v>
      </c>
      <c r="U1190" s="1147">
        <v>0</v>
      </c>
      <c r="V1190" s="1147">
        <v>0</v>
      </c>
      <c r="W1190" s="1147">
        <v>0</v>
      </c>
      <c r="X1190" s="1147">
        <v>0</v>
      </c>
      <c r="Y1190" s="1147">
        <v>0</v>
      </c>
      <c r="Z1190" s="1147">
        <v>0</v>
      </c>
      <c r="AA1190" s="1147">
        <v>0</v>
      </c>
      <c r="AB1190" s="1147">
        <v>0</v>
      </c>
      <c r="AC1190" s="1147">
        <v>0</v>
      </c>
      <c r="AD1190" s="1147">
        <v>0</v>
      </c>
      <c r="AE1190" s="1147">
        <v>0</v>
      </c>
      <c r="AF1190" s="1147">
        <v>0</v>
      </c>
      <c r="AG1190" s="1147">
        <v>0</v>
      </c>
      <c r="AH1190" s="1147">
        <v>0</v>
      </c>
      <c r="AI1190" s="1147">
        <v>0</v>
      </c>
    </row>
    <row r="1191" spans="1:35" ht="24">
      <c r="A1191" s="290"/>
      <c r="B1191" s="306">
        <v>24803</v>
      </c>
      <c r="C1191" s="1148" t="s">
        <v>1059</v>
      </c>
      <c r="D1191" s="303"/>
      <c r="E1191" s="291">
        <v>0</v>
      </c>
      <c r="F1191" s="291"/>
      <c r="G1191" s="291">
        <v>0</v>
      </c>
      <c r="H1191" s="291">
        <v>0</v>
      </c>
      <c r="I1191" s="291">
        <v>0</v>
      </c>
      <c r="J1191" s="291"/>
      <c r="K1191" s="1545">
        <v>0</v>
      </c>
      <c r="L1191" s="291">
        <v>0</v>
      </c>
      <c r="M1191" s="291">
        <v>0</v>
      </c>
      <c r="N1191" s="291">
        <v>0</v>
      </c>
      <c r="O1191" s="291">
        <v>0</v>
      </c>
      <c r="P1191" s="291">
        <v>0</v>
      </c>
      <c r="Q1191" s="291">
        <v>0</v>
      </c>
      <c r="R1191" s="291">
        <v>0</v>
      </c>
      <c r="S1191" s="291">
        <v>0</v>
      </c>
      <c r="T1191" s="291">
        <v>0</v>
      </c>
      <c r="U1191" s="291">
        <v>0</v>
      </c>
      <c r="V1191" s="291">
        <v>0</v>
      </c>
      <c r="W1191" s="291">
        <v>0</v>
      </c>
      <c r="X1191" s="291">
        <v>0</v>
      </c>
      <c r="Y1191" s="291">
        <v>0</v>
      </c>
      <c r="Z1191" s="291">
        <v>0</v>
      </c>
      <c r="AA1191" s="291">
        <v>0</v>
      </c>
      <c r="AB1191" s="291">
        <v>0</v>
      </c>
      <c r="AC1191" s="291">
        <v>0</v>
      </c>
      <c r="AD1191" s="291">
        <v>0</v>
      </c>
      <c r="AE1191" s="291">
        <v>0</v>
      </c>
      <c r="AF1191" s="291">
        <v>0</v>
      </c>
      <c r="AG1191" s="291">
        <v>0</v>
      </c>
      <c r="AH1191" s="291">
        <v>0</v>
      </c>
      <c r="AI1191" s="291">
        <v>0</v>
      </c>
    </row>
    <row r="1192" spans="1:35">
      <c r="A1192" s="290"/>
      <c r="B1192" s="1409"/>
      <c r="C1192" s="1423"/>
      <c r="D1192" s="1389"/>
      <c r="E1192" s="304">
        <v>0</v>
      </c>
      <c r="F1192" s="292"/>
      <c r="G1192" s="294"/>
      <c r="H1192" s="295"/>
      <c r="I1192" s="294"/>
      <c r="J1192" s="294"/>
      <c r="K1192" s="1540">
        <v>0</v>
      </c>
      <c r="L1192" s="294">
        <v>0</v>
      </c>
      <c r="M1192" s="294">
        <v>0</v>
      </c>
      <c r="N1192" s="294">
        <v>0</v>
      </c>
      <c r="O1192" s="294">
        <v>0</v>
      </c>
      <c r="P1192" s="294">
        <v>0</v>
      </c>
      <c r="Q1192" s="294">
        <v>0</v>
      </c>
      <c r="R1192" s="294">
        <v>0</v>
      </c>
      <c r="S1192" s="294">
        <v>0</v>
      </c>
      <c r="T1192" s="294">
        <v>0</v>
      </c>
      <c r="U1192" s="294">
        <v>0</v>
      </c>
      <c r="V1192" s="294">
        <v>0</v>
      </c>
      <c r="W1192" s="294">
        <v>0</v>
      </c>
      <c r="X1192" s="294">
        <v>0</v>
      </c>
      <c r="Y1192" s="294">
        <v>0</v>
      </c>
      <c r="Z1192" s="294">
        <v>0</v>
      </c>
      <c r="AA1192" s="294">
        <v>0</v>
      </c>
      <c r="AB1192" s="294">
        <v>0</v>
      </c>
      <c r="AC1192" s="294">
        <v>0</v>
      </c>
      <c r="AD1192" s="294">
        <v>0</v>
      </c>
      <c r="AE1192" s="294">
        <v>0</v>
      </c>
      <c r="AF1192" s="294">
        <v>0</v>
      </c>
      <c r="AG1192" s="294">
        <v>0</v>
      </c>
      <c r="AH1192" s="294">
        <v>0</v>
      </c>
      <c r="AI1192" s="294">
        <v>0</v>
      </c>
    </row>
    <row r="1193" spans="1:35" ht="24">
      <c r="A1193" s="290"/>
      <c r="B1193" s="306">
        <v>24804</v>
      </c>
      <c r="C1193" s="1148" t="s">
        <v>1060</v>
      </c>
      <c r="D1193" s="303"/>
      <c r="E1193" s="291">
        <v>1</v>
      </c>
      <c r="F1193" s="291"/>
      <c r="G1193" s="291">
        <v>0</v>
      </c>
      <c r="H1193" s="291">
        <v>0</v>
      </c>
      <c r="I1193" s="291">
        <v>0</v>
      </c>
      <c r="J1193" s="291"/>
      <c r="K1193" s="1545">
        <v>400</v>
      </c>
      <c r="L1193" s="291">
        <v>0</v>
      </c>
      <c r="M1193" s="291">
        <v>0</v>
      </c>
      <c r="N1193" s="291">
        <v>0</v>
      </c>
      <c r="O1193" s="291">
        <v>0</v>
      </c>
      <c r="P1193" s="291">
        <v>1</v>
      </c>
      <c r="Q1193" s="291">
        <v>400</v>
      </c>
      <c r="R1193" s="291">
        <v>0</v>
      </c>
      <c r="S1193" s="291">
        <v>0</v>
      </c>
      <c r="T1193" s="291">
        <v>0</v>
      </c>
      <c r="U1193" s="291">
        <v>0</v>
      </c>
      <c r="V1193" s="291">
        <v>0</v>
      </c>
      <c r="W1193" s="291">
        <v>0</v>
      </c>
      <c r="X1193" s="291">
        <v>0</v>
      </c>
      <c r="Y1193" s="291">
        <v>0</v>
      </c>
      <c r="Z1193" s="291">
        <v>0</v>
      </c>
      <c r="AA1193" s="291">
        <v>0</v>
      </c>
      <c r="AB1193" s="291">
        <v>0</v>
      </c>
      <c r="AC1193" s="291">
        <v>0</v>
      </c>
      <c r="AD1193" s="291">
        <v>0</v>
      </c>
      <c r="AE1193" s="291">
        <v>0</v>
      </c>
      <c r="AF1193" s="291">
        <v>0</v>
      </c>
      <c r="AG1193" s="291">
        <v>0</v>
      </c>
      <c r="AH1193" s="291">
        <v>0</v>
      </c>
      <c r="AI1193" s="291">
        <v>0</v>
      </c>
    </row>
    <row r="1194" spans="1:35" ht="66">
      <c r="A1194" s="290"/>
      <c r="B1194" s="305">
        <v>227.38</v>
      </c>
      <c r="C1194" s="1381" t="s">
        <v>1061</v>
      </c>
      <c r="D1194" s="303"/>
      <c r="E1194" s="293">
        <v>0</v>
      </c>
      <c r="F1194" s="1152" t="s">
        <v>11</v>
      </c>
      <c r="G1194" s="294" t="s">
        <v>12</v>
      </c>
      <c r="H1194" s="295" t="s">
        <v>13</v>
      </c>
      <c r="I1194" s="294" t="s">
        <v>14</v>
      </c>
      <c r="J1194" s="294">
        <v>246</v>
      </c>
      <c r="K1194" s="1540">
        <v>0</v>
      </c>
      <c r="L1194" s="294">
        <v>0</v>
      </c>
      <c r="M1194" s="294">
        <v>0</v>
      </c>
      <c r="N1194" s="294">
        <v>0</v>
      </c>
      <c r="O1194" s="294">
        <v>0</v>
      </c>
      <c r="P1194" s="294">
        <v>0</v>
      </c>
      <c r="Q1194" s="294">
        <v>0</v>
      </c>
      <c r="R1194" s="294">
        <v>0</v>
      </c>
      <c r="S1194" s="294">
        <v>0</v>
      </c>
      <c r="T1194" s="294">
        <v>0</v>
      </c>
      <c r="U1194" s="294">
        <v>0</v>
      </c>
      <c r="V1194" s="294">
        <v>0</v>
      </c>
      <c r="W1194" s="294">
        <v>0</v>
      </c>
      <c r="X1194" s="294">
        <v>0</v>
      </c>
      <c r="Y1194" s="294">
        <v>0</v>
      </c>
      <c r="Z1194" s="294">
        <v>0</v>
      </c>
      <c r="AA1194" s="294">
        <v>0</v>
      </c>
      <c r="AB1194" s="294">
        <v>0</v>
      </c>
      <c r="AC1194" s="294">
        <v>0</v>
      </c>
      <c r="AD1194" s="294">
        <v>0</v>
      </c>
      <c r="AE1194" s="294">
        <v>0</v>
      </c>
      <c r="AF1194" s="294">
        <v>0</v>
      </c>
      <c r="AG1194" s="294">
        <v>0</v>
      </c>
      <c r="AH1194" s="294">
        <v>0</v>
      </c>
      <c r="AI1194" s="294">
        <v>0</v>
      </c>
    </row>
    <row r="1195" spans="1:35" ht="66">
      <c r="A1195" s="290"/>
      <c r="B1195" s="305">
        <v>370.7</v>
      </c>
      <c r="C1195" s="1381" t="s">
        <v>1062</v>
      </c>
      <c r="D1195" s="303"/>
      <c r="E1195" s="293">
        <v>1</v>
      </c>
      <c r="F1195" s="1152" t="s">
        <v>11</v>
      </c>
      <c r="G1195" s="294" t="s">
        <v>12</v>
      </c>
      <c r="H1195" s="295" t="s">
        <v>13</v>
      </c>
      <c r="I1195" s="294" t="s">
        <v>14</v>
      </c>
      <c r="J1195" s="294">
        <v>400</v>
      </c>
      <c r="K1195" s="1540">
        <v>400</v>
      </c>
      <c r="L1195" s="294">
        <v>0</v>
      </c>
      <c r="M1195" s="294">
        <v>0</v>
      </c>
      <c r="N1195" s="294">
        <v>0</v>
      </c>
      <c r="O1195" s="294">
        <v>0</v>
      </c>
      <c r="P1195" s="294">
        <v>1</v>
      </c>
      <c r="Q1195" s="294">
        <v>400</v>
      </c>
      <c r="R1195" s="294">
        <v>0</v>
      </c>
      <c r="S1195" s="294">
        <v>0</v>
      </c>
      <c r="T1195" s="294">
        <v>0</v>
      </c>
      <c r="U1195" s="294">
        <v>0</v>
      </c>
      <c r="V1195" s="294">
        <v>0</v>
      </c>
      <c r="W1195" s="294">
        <v>0</v>
      </c>
      <c r="X1195" s="294">
        <v>0</v>
      </c>
      <c r="Y1195" s="294">
        <v>0</v>
      </c>
      <c r="Z1195" s="294">
        <v>0</v>
      </c>
      <c r="AA1195" s="294">
        <v>0</v>
      </c>
      <c r="AB1195" s="294">
        <v>0</v>
      </c>
      <c r="AC1195" s="294">
        <v>0</v>
      </c>
      <c r="AD1195" s="294">
        <v>0</v>
      </c>
      <c r="AE1195" s="294">
        <v>0</v>
      </c>
      <c r="AF1195" s="294">
        <v>0</v>
      </c>
      <c r="AG1195" s="294">
        <v>0</v>
      </c>
      <c r="AH1195" s="294">
        <v>0</v>
      </c>
      <c r="AI1195" s="294">
        <v>0</v>
      </c>
    </row>
    <row r="1196" spans="1:35" ht="66">
      <c r="A1196" s="290"/>
      <c r="B1196" s="305">
        <v>1336.7375999999997</v>
      </c>
      <c r="C1196" s="298" t="s">
        <v>1063</v>
      </c>
      <c r="D1196" s="303"/>
      <c r="E1196" s="293">
        <v>0</v>
      </c>
      <c r="F1196" s="1152" t="s">
        <v>11</v>
      </c>
      <c r="G1196" s="294" t="s">
        <v>12</v>
      </c>
      <c r="H1196" s="295" t="s">
        <v>13</v>
      </c>
      <c r="I1196" s="294" t="s">
        <v>14</v>
      </c>
      <c r="J1196" s="294">
        <v>1444</v>
      </c>
      <c r="K1196" s="1540">
        <v>0</v>
      </c>
      <c r="L1196" s="294">
        <v>0</v>
      </c>
      <c r="M1196" s="294">
        <v>0</v>
      </c>
      <c r="N1196" s="294">
        <v>0</v>
      </c>
      <c r="O1196" s="294">
        <v>0</v>
      </c>
      <c r="P1196" s="294">
        <v>0</v>
      </c>
      <c r="Q1196" s="294">
        <v>0</v>
      </c>
      <c r="R1196" s="294">
        <v>0</v>
      </c>
      <c r="S1196" s="294">
        <v>0</v>
      </c>
      <c r="T1196" s="294">
        <v>0</v>
      </c>
      <c r="U1196" s="294">
        <v>0</v>
      </c>
      <c r="V1196" s="294">
        <v>0</v>
      </c>
      <c r="W1196" s="294">
        <v>0</v>
      </c>
      <c r="X1196" s="294">
        <v>0</v>
      </c>
      <c r="Y1196" s="294">
        <v>0</v>
      </c>
      <c r="Z1196" s="294">
        <v>0</v>
      </c>
      <c r="AA1196" s="294">
        <v>0</v>
      </c>
      <c r="AB1196" s="294">
        <v>0</v>
      </c>
      <c r="AC1196" s="294">
        <v>0</v>
      </c>
      <c r="AD1196" s="294">
        <v>0</v>
      </c>
      <c r="AE1196" s="294">
        <v>0</v>
      </c>
      <c r="AF1196" s="294">
        <v>0</v>
      </c>
      <c r="AG1196" s="294">
        <v>0</v>
      </c>
      <c r="AH1196" s="294">
        <v>0</v>
      </c>
      <c r="AI1196" s="294">
        <v>0</v>
      </c>
    </row>
    <row r="1197" spans="1:35" ht="66">
      <c r="A1197" s="290"/>
      <c r="B1197" s="305">
        <v>1364.2991999999997</v>
      </c>
      <c r="C1197" s="298" t="s">
        <v>1064</v>
      </c>
      <c r="D1197" s="303"/>
      <c r="E1197" s="293">
        <v>0</v>
      </c>
      <c r="F1197" s="292" t="s">
        <v>11</v>
      </c>
      <c r="G1197" s="294" t="s">
        <v>12</v>
      </c>
      <c r="H1197" s="295" t="s">
        <v>13</v>
      </c>
      <c r="I1197" s="294" t="s">
        <v>14</v>
      </c>
      <c r="J1197" s="294">
        <v>1474</v>
      </c>
      <c r="K1197" s="1540">
        <v>0</v>
      </c>
      <c r="L1197" s="294">
        <v>0</v>
      </c>
      <c r="M1197" s="294">
        <v>0</v>
      </c>
      <c r="N1197" s="294">
        <v>0</v>
      </c>
      <c r="O1197" s="294">
        <v>0</v>
      </c>
      <c r="P1197" s="294">
        <v>0</v>
      </c>
      <c r="Q1197" s="294">
        <v>0</v>
      </c>
      <c r="R1197" s="294">
        <v>0</v>
      </c>
      <c r="S1197" s="294">
        <v>0</v>
      </c>
      <c r="T1197" s="294">
        <v>0</v>
      </c>
      <c r="U1197" s="294">
        <v>0</v>
      </c>
      <c r="V1197" s="294">
        <v>0</v>
      </c>
      <c r="W1197" s="294">
        <v>0</v>
      </c>
      <c r="X1197" s="294">
        <v>0</v>
      </c>
      <c r="Y1197" s="294">
        <v>0</v>
      </c>
      <c r="Z1197" s="294">
        <v>0</v>
      </c>
      <c r="AA1197" s="294">
        <v>0</v>
      </c>
      <c r="AB1197" s="294">
        <v>0</v>
      </c>
      <c r="AC1197" s="294">
        <v>0</v>
      </c>
      <c r="AD1197" s="294">
        <v>0</v>
      </c>
      <c r="AE1197" s="294">
        <v>0</v>
      </c>
      <c r="AF1197" s="294">
        <v>0</v>
      </c>
      <c r="AG1197" s="294">
        <v>0</v>
      </c>
      <c r="AH1197" s="294">
        <v>0</v>
      </c>
      <c r="AI1197" s="294">
        <v>0</v>
      </c>
    </row>
    <row r="1198" spans="1:35" ht="66">
      <c r="A1198" s="290"/>
      <c r="B1198" s="305">
        <v>1446.9839999999999</v>
      </c>
      <c r="C1198" s="298" t="s">
        <v>1065</v>
      </c>
      <c r="D1198" s="303"/>
      <c r="E1198" s="293">
        <v>0</v>
      </c>
      <c r="F1198" s="292" t="s">
        <v>11</v>
      </c>
      <c r="G1198" s="294" t="s">
        <v>12</v>
      </c>
      <c r="H1198" s="295" t="s">
        <v>13</v>
      </c>
      <c r="I1198" s="294" t="s">
        <v>14</v>
      </c>
      <c r="J1198" s="294">
        <v>1563</v>
      </c>
      <c r="K1198" s="1540">
        <v>0</v>
      </c>
      <c r="L1198" s="294">
        <v>0</v>
      </c>
      <c r="M1198" s="294">
        <v>0</v>
      </c>
      <c r="N1198" s="294">
        <v>0</v>
      </c>
      <c r="O1198" s="294">
        <v>0</v>
      </c>
      <c r="P1198" s="294">
        <v>0</v>
      </c>
      <c r="Q1198" s="294">
        <v>0</v>
      </c>
      <c r="R1198" s="294">
        <v>0</v>
      </c>
      <c r="S1198" s="294">
        <v>0</v>
      </c>
      <c r="T1198" s="294">
        <v>0</v>
      </c>
      <c r="U1198" s="294">
        <v>0</v>
      </c>
      <c r="V1198" s="294">
        <v>0</v>
      </c>
      <c r="W1198" s="294">
        <v>0</v>
      </c>
      <c r="X1198" s="294">
        <v>0</v>
      </c>
      <c r="Y1198" s="294">
        <v>0</v>
      </c>
      <c r="Z1198" s="294">
        <v>0</v>
      </c>
      <c r="AA1198" s="294">
        <v>0</v>
      </c>
      <c r="AB1198" s="294">
        <v>0</v>
      </c>
      <c r="AC1198" s="294">
        <v>0</v>
      </c>
      <c r="AD1198" s="294">
        <v>0</v>
      </c>
      <c r="AE1198" s="294">
        <v>0</v>
      </c>
      <c r="AF1198" s="294">
        <v>0</v>
      </c>
      <c r="AG1198" s="294">
        <v>0</v>
      </c>
      <c r="AH1198" s="294">
        <v>0</v>
      </c>
      <c r="AI1198" s="294">
        <v>0</v>
      </c>
    </row>
    <row r="1199" spans="1:35" ht="66">
      <c r="A1199" s="290"/>
      <c r="B1199" s="305">
        <v>757.94399999999996</v>
      </c>
      <c r="C1199" s="298" t="s">
        <v>1066</v>
      </c>
      <c r="D1199" s="303"/>
      <c r="E1199" s="293">
        <v>0</v>
      </c>
      <c r="F1199" s="292" t="s">
        <v>11</v>
      </c>
      <c r="G1199" s="294" t="s">
        <v>12</v>
      </c>
      <c r="H1199" s="295" t="s">
        <v>13</v>
      </c>
      <c r="I1199" s="294" t="s">
        <v>14</v>
      </c>
      <c r="J1199" s="294">
        <v>819</v>
      </c>
      <c r="K1199" s="1540">
        <v>0</v>
      </c>
      <c r="L1199" s="294">
        <v>0</v>
      </c>
      <c r="M1199" s="294">
        <v>0</v>
      </c>
      <c r="N1199" s="294">
        <v>0</v>
      </c>
      <c r="O1199" s="294">
        <v>0</v>
      </c>
      <c r="P1199" s="294">
        <v>0</v>
      </c>
      <c r="Q1199" s="294">
        <v>0</v>
      </c>
      <c r="R1199" s="294">
        <v>0</v>
      </c>
      <c r="S1199" s="294">
        <v>0</v>
      </c>
      <c r="T1199" s="294">
        <v>0</v>
      </c>
      <c r="U1199" s="294">
        <v>0</v>
      </c>
      <c r="V1199" s="294">
        <v>0</v>
      </c>
      <c r="W1199" s="294">
        <v>0</v>
      </c>
      <c r="X1199" s="294">
        <v>0</v>
      </c>
      <c r="Y1199" s="294">
        <v>0</v>
      </c>
      <c r="Z1199" s="294">
        <v>0</v>
      </c>
      <c r="AA1199" s="294">
        <v>0</v>
      </c>
      <c r="AB1199" s="294">
        <v>0</v>
      </c>
      <c r="AC1199" s="294">
        <v>0</v>
      </c>
      <c r="AD1199" s="294">
        <v>0</v>
      </c>
      <c r="AE1199" s="294">
        <v>0</v>
      </c>
      <c r="AF1199" s="294">
        <v>0</v>
      </c>
      <c r="AG1199" s="294">
        <v>0</v>
      </c>
      <c r="AH1199" s="294">
        <v>0</v>
      </c>
      <c r="AI1199" s="294">
        <v>0</v>
      </c>
    </row>
    <row r="1200" spans="1:35" ht="24">
      <c r="A1200" s="290"/>
      <c r="B1200" s="306">
        <v>24805</v>
      </c>
      <c r="C1200" s="1148" t="s">
        <v>1067</v>
      </c>
      <c r="D1200" s="303"/>
      <c r="E1200" s="291">
        <v>0</v>
      </c>
      <c r="F1200" s="291"/>
      <c r="G1200" s="291">
        <v>0</v>
      </c>
      <c r="H1200" s="291">
        <v>0</v>
      </c>
      <c r="I1200" s="291">
        <v>0</v>
      </c>
      <c r="J1200" s="291"/>
      <c r="K1200" s="1545">
        <v>0</v>
      </c>
      <c r="L1200" s="291">
        <v>0</v>
      </c>
      <c r="M1200" s="291">
        <v>0</v>
      </c>
      <c r="N1200" s="291">
        <v>0</v>
      </c>
      <c r="O1200" s="291">
        <v>0</v>
      </c>
      <c r="P1200" s="291">
        <v>0</v>
      </c>
      <c r="Q1200" s="291">
        <v>0</v>
      </c>
      <c r="R1200" s="291">
        <v>0</v>
      </c>
      <c r="S1200" s="291">
        <v>0</v>
      </c>
      <c r="T1200" s="291">
        <v>0</v>
      </c>
      <c r="U1200" s="291">
        <v>0</v>
      </c>
      <c r="V1200" s="291">
        <v>0</v>
      </c>
      <c r="W1200" s="291">
        <v>0</v>
      </c>
      <c r="X1200" s="291">
        <v>0</v>
      </c>
      <c r="Y1200" s="291">
        <v>0</v>
      </c>
      <c r="Z1200" s="291">
        <v>0</v>
      </c>
      <c r="AA1200" s="291">
        <v>0</v>
      </c>
      <c r="AB1200" s="291">
        <v>0</v>
      </c>
      <c r="AC1200" s="291">
        <v>0</v>
      </c>
      <c r="AD1200" s="291">
        <v>0</v>
      </c>
      <c r="AE1200" s="291">
        <v>0</v>
      </c>
      <c r="AF1200" s="291">
        <v>0</v>
      </c>
      <c r="AG1200" s="291">
        <v>0</v>
      </c>
      <c r="AH1200" s="291">
        <v>0</v>
      </c>
      <c r="AI1200" s="291">
        <v>0</v>
      </c>
    </row>
    <row r="1201" spans="1:35">
      <c r="A1201" s="290"/>
      <c r="B1201" s="1409"/>
      <c r="C1201" s="1414"/>
      <c r="D1201" s="1424"/>
      <c r="E1201" s="304">
        <v>0</v>
      </c>
      <c r="F1201" s="292"/>
      <c r="G1201" s="1147"/>
      <c r="H1201" s="1147"/>
      <c r="I1201" s="1147"/>
      <c r="J1201" s="1147"/>
      <c r="K1201" s="1538">
        <v>0</v>
      </c>
      <c r="L1201" s="1147">
        <v>0</v>
      </c>
      <c r="M1201" s="1147">
        <v>0</v>
      </c>
      <c r="N1201" s="1147">
        <v>0</v>
      </c>
      <c r="O1201" s="1147">
        <v>0</v>
      </c>
      <c r="P1201" s="1147">
        <v>0</v>
      </c>
      <c r="Q1201" s="1147">
        <v>0</v>
      </c>
      <c r="R1201" s="1147">
        <v>0</v>
      </c>
      <c r="S1201" s="1147">
        <v>0</v>
      </c>
      <c r="T1201" s="1147">
        <v>0</v>
      </c>
      <c r="U1201" s="1147">
        <v>0</v>
      </c>
      <c r="V1201" s="1147">
        <v>0</v>
      </c>
      <c r="W1201" s="1147">
        <v>0</v>
      </c>
      <c r="X1201" s="1147">
        <v>0</v>
      </c>
      <c r="Y1201" s="1147">
        <v>0</v>
      </c>
      <c r="Z1201" s="1147">
        <v>0</v>
      </c>
      <c r="AA1201" s="1147">
        <v>0</v>
      </c>
      <c r="AB1201" s="1147">
        <v>0</v>
      </c>
      <c r="AC1201" s="1147">
        <v>0</v>
      </c>
      <c r="AD1201" s="1147">
        <v>0</v>
      </c>
      <c r="AE1201" s="1147">
        <v>0</v>
      </c>
      <c r="AF1201" s="1147">
        <v>0</v>
      </c>
      <c r="AG1201" s="1147">
        <v>0</v>
      </c>
      <c r="AH1201" s="1147">
        <v>0</v>
      </c>
      <c r="AI1201" s="1147">
        <v>0</v>
      </c>
    </row>
    <row r="1202" spans="1:35">
      <c r="A1202" s="290"/>
      <c r="B1202" s="306">
        <v>24806</v>
      </c>
      <c r="C1202" s="1148" t="s">
        <v>1068</v>
      </c>
      <c r="D1202" s="303"/>
      <c r="E1202" s="291">
        <v>10</v>
      </c>
      <c r="F1202" s="291"/>
      <c r="G1202" s="291">
        <v>0</v>
      </c>
      <c r="H1202" s="291">
        <v>0</v>
      </c>
      <c r="I1202" s="291">
        <v>0</v>
      </c>
      <c r="J1202" s="291"/>
      <c r="K1202" s="1545">
        <v>330</v>
      </c>
      <c r="L1202" s="291">
        <v>0</v>
      </c>
      <c r="M1202" s="291">
        <v>0</v>
      </c>
      <c r="N1202" s="291">
        <v>0</v>
      </c>
      <c r="O1202" s="291">
        <v>0</v>
      </c>
      <c r="P1202" s="291">
        <v>10</v>
      </c>
      <c r="Q1202" s="291">
        <v>330</v>
      </c>
      <c r="R1202" s="291">
        <v>0</v>
      </c>
      <c r="S1202" s="291">
        <v>0</v>
      </c>
      <c r="T1202" s="291">
        <v>0</v>
      </c>
      <c r="U1202" s="291">
        <v>0</v>
      </c>
      <c r="V1202" s="291">
        <v>0</v>
      </c>
      <c r="W1202" s="291">
        <v>0</v>
      </c>
      <c r="X1202" s="291">
        <v>0</v>
      </c>
      <c r="Y1202" s="291">
        <v>0</v>
      </c>
      <c r="Z1202" s="291">
        <v>0</v>
      </c>
      <c r="AA1202" s="291">
        <v>0</v>
      </c>
      <c r="AB1202" s="291">
        <v>0</v>
      </c>
      <c r="AC1202" s="291">
        <v>0</v>
      </c>
      <c r="AD1202" s="291">
        <v>0</v>
      </c>
      <c r="AE1202" s="291">
        <v>0</v>
      </c>
      <c r="AF1202" s="291">
        <v>0</v>
      </c>
      <c r="AG1202" s="291">
        <v>0</v>
      </c>
      <c r="AH1202" s="291">
        <v>0</v>
      </c>
      <c r="AI1202" s="291">
        <v>0</v>
      </c>
    </row>
    <row r="1203" spans="1:35" ht="66">
      <c r="A1203" s="290"/>
      <c r="B1203" s="305">
        <v>30</v>
      </c>
      <c r="C1203" s="1342" t="s">
        <v>1069</v>
      </c>
      <c r="D1203" s="303"/>
      <c r="E1203" s="293">
        <v>10</v>
      </c>
      <c r="F1203" s="292" t="s">
        <v>386</v>
      </c>
      <c r="G1203" s="294" t="s">
        <v>12</v>
      </c>
      <c r="H1203" s="295" t="s">
        <v>13</v>
      </c>
      <c r="I1203" s="294" t="s">
        <v>14</v>
      </c>
      <c r="J1203" s="294">
        <v>33</v>
      </c>
      <c r="K1203" s="1540">
        <v>330</v>
      </c>
      <c r="L1203" s="294">
        <v>0</v>
      </c>
      <c r="M1203" s="294">
        <v>0</v>
      </c>
      <c r="N1203" s="294">
        <v>0</v>
      </c>
      <c r="O1203" s="294">
        <v>0</v>
      </c>
      <c r="P1203" s="294">
        <v>10</v>
      </c>
      <c r="Q1203" s="294">
        <v>330</v>
      </c>
      <c r="R1203" s="294">
        <v>0</v>
      </c>
      <c r="S1203" s="294">
        <v>0</v>
      </c>
      <c r="T1203" s="294">
        <v>0</v>
      </c>
      <c r="U1203" s="294">
        <v>0</v>
      </c>
      <c r="V1203" s="294">
        <v>0</v>
      </c>
      <c r="W1203" s="294">
        <v>0</v>
      </c>
      <c r="X1203" s="294">
        <v>0</v>
      </c>
      <c r="Y1203" s="294">
        <v>0</v>
      </c>
      <c r="Z1203" s="294">
        <v>0</v>
      </c>
      <c r="AA1203" s="294">
        <v>0</v>
      </c>
      <c r="AB1203" s="294">
        <v>0</v>
      </c>
      <c r="AC1203" s="294">
        <v>0</v>
      </c>
      <c r="AD1203" s="294">
        <v>0</v>
      </c>
      <c r="AE1203" s="294">
        <v>0</v>
      </c>
      <c r="AF1203" s="294">
        <v>0</v>
      </c>
      <c r="AG1203" s="294">
        <v>0</v>
      </c>
      <c r="AH1203" s="294">
        <v>0</v>
      </c>
      <c r="AI1203" s="294">
        <v>0</v>
      </c>
    </row>
    <row r="1204" spans="1:35" ht="66">
      <c r="A1204" s="290"/>
      <c r="B1204" s="305">
        <v>68</v>
      </c>
      <c r="C1204" s="1342" t="s">
        <v>1071</v>
      </c>
      <c r="D1204" s="303"/>
      <c r="E1204" s="293">
        <v>0</v>
      </c>
      <c r="F1204" s="292" t="s">
        <v>386</v>
      </c>
      <c r="G1204" s="294" t="s">
        <v>12</v>
      </c>
      <c r="H1204" s="295" t="s">
        <v>13</v>
      </c>
      <c r="I1204" s="294" t="s">
        <v>14</v>
      </c>
      <c r="J1204" s="294">
        <v>74</v>
      </c>
      <c r="K1204" s="1540">
        <v>0</v>
      </c>
      <c r="L1204" s="294">
        <v>0</v>
      </c>
      <c r="M1204" s="294">
        <v>0</v>
      </c>
      <c r="N1204" s="294">
        <v>0</v>
      </c>
      <c r="O1204" s="294">
        <v>0</v>
      </c>
      <c r="P1204" s="294">
        <v>0</v>
      </c>
      <c r="Q1204" s="294">
        <v>0</v>
      </c>
      <c r="R1204" s="294">
        <v>0</v>
      </c>
      <c r="S1204" s="294">
        <v>0</v>
      </c>
      <c r="T1204" s="294">
        <v>0</v>
      </c>
      <c r="U1204" s="294">
        <v>0</v>
      </c>
      <c r="V1204" s="294">
        <v>0</v>
      </c>
      <c r="W1204" s="294">
        <v>0</v>
      </c>
      <c r="X1204" s="294">
        <v>0</v>
      </c>
      <c r="Y1204" s="294">
        <v>0</v>
      </c>
      <c r="Z1204" s="294">
        <v>0</v>
      </c>
      <c r="AA1204" s="294">
        <v>0</v>
      </c>
      <c r="AB1204" s="294">
        <v>0</v>
      </c>
      <c r="AC1204" s="294">
        <v>0</v>
      </c>
      <c r="AD1204" s="294">
        <v>0</v>
      </c>
      <c r="AE1204" s="294">
        <v>0</v>
      </c>
      <c r="AF1204" s="294">
        <v>0</v>
      </c>
      <c r="AG1204" s="294">
        <v>0</v>
      </c>
      <c r="AH1204" s="294">
        <v>0</v>
      </c>
      <c r="AI1204" s="294">
        <v>0</v>
      </c>
    </row>
    <row r="1205" spans="1:35" ht="24">
      <c r="A1205" s="290"/>
      <c r="B1205" s="306">
        <v>24807</v>
      </c>
      <c r="C1205" s="1148" t="s">
        <v>1072</v>
      </c>
      <c r="D1205" s="303"/>
      <c r="E1205" s="291">
        <v>237</v>
      </c>
      <c r="F1205" s="291"/>
      <c r="G1205" s="291"/>
      <c r="H1205" s="291"/>
      <c r="I1205" s="291"/>
      <c r="J1205" s="291"/>
      <c r="K1205" s="1545">
        <v>35608.080000000002</v>
      </c>
      <c r="L1205" s="291">
        <v>0</v>
      </c>
      <c r="M1205" s="291">
        <v>0</v>
      </c>
      <c r="N1205" s="291">
        <v>0</v>
      </c>
      <c r="O1205" s="291">
        <v>0</v>
      </c>
      <c r="P1205" s="291">
        <v>19</v>
      </c>
      <c r="Q1205" s="291">
        <v>3380</v>
      </c>
      <c r="R1205" s="291">
        <v>0</v>
      </c>
      <c r="S1205" s="291">
        <v>0</v>
      </c>
      <c r="T1205" s="291">
        <v>0</v>
      </c>
      <c r="U1205" s="291">
        <v>0</v>
      </c>
      <c r="V1205" s="291">
        <v>30</v>
      </c>
      <c r="W1205" s="291">
        <v>9420</v>
      </c>
      <c r="X1205" s="291">
        <v>96</v>
      </c>
      <c r="Y1205" s="291">
        <v>6445</v>
      </c>
      <c r="Z1205" s="291">
        <v>92</v>
      </c>
      <c r="AA1205" s="291">
        <v>16363.079999999998</v>
      </c>
      <c r="AB1205" s="291">
        <v>0</v>
      </c>
      <c r="AC1205" s="291">
        <v>0</v>
      </c>
      <c r="AD1205" s="291">
        <v>0</v>
      </c>
      <c r="AE1205" s="291">
        <v>0</v>
      </c>
      <c r="AF1205" s="291">
        <v>0</v>
      </c>
      <c r="AG1205" s="291">
        <v>0</v>
      </c>
      <c r="AH1205" s="291">
        <v>0</v>
      </c>
      <c r="AI1205" s="291">
        <v>0</v>
      </c>
    </row>
    <row r="1206" spans="1:35" ht="66">
      <c r="A1206" s="290"/>
      <c r="B1206" s="305">
        <v>290</v>
      </c>
      <c r="C1206" s="298" t="s">
        <v>1073</v>
      </c>
      <c r="D1206" s="303"/>
      <c r="E1206" s="293">
        <v>30</v>
      </c>
      <c r="F1206" s="292" t="s">
        <v>395</v>
      </c>
      <c r="G1206" s="294" t="s">
        <v>12</v>
      </c>
      <c r="H1206" s="295" t="s">
        <v>13</v>
      </c>
      <c r="I1206" s="294" t="s">
        <v>14</v>
      </c>
      <c r="J1206" s="294">
        <v>314</v>
      </c>
      <c r="K1206" s="1540">
        <v>9420</v>
      </c>
      <c r="L1206" s="294">
        <v>0</v>
      </c>
      <c r="M1206" s="294">
        <v>0</v>
      </c>
      <c r="N1206" s="294">
        <v>0</v>
      </c>
      <c r="O1206" s="294">
        <v>0</v>
      </c>
      <c r="P1206" s="294">
        <v>0</v>
      </c>
      <c r="Q1206" s="294">
        <v>0</v>
      </c>
      <c r="R1206" s="294">
        <v>0</v>
      </c>
      <c r="S1206" s="294">
        <v>0</v>
      </c>
      <c r="T1206" s="294">
        <v>0</v>
      </c>
      <c r="U1206" s="294">
        <v>0</v>
      </c>
      <c r="V1206" s="294">
        <v>30</v>
      </c>
      <c r="W1206" s="294">
        <v>9420</v>
      </c>
      <c r="X1206" s="294">
        <v>0</v>
      </c>
      <c r="Y1206" s="294">
        <v>0</v>
      </c>
      <c r="Z1206" s="294">
        <v>0</v>
      </c>
      <c r="AA1206" s="294">
        <v>0</v>
      </c>
      <c r="AB1206" s="294">
        <v>0</v>
      </c>
      <c r="AC1206" s="294">
        <v>0</v>
      </c>
      <c r="AD1206" s="294">
        <v>0</v>
      </c>
      <c r="AE1206" s="294">
        <v>0</v>
      </c>
      <c r="AF1206" s="294">
        <v>0</v>
      </c>
      <c r="AG1206" s="294">
        <v>0</v>
      </c>
      <c r="AH1206" s="294">
        <v>0</v>
      </c>
      <c r="AI1206" s="294">
        <v>0</v>
      </c>
    </row>
    <row r="1207" spans="1:35" ht="66">
      <c r="A1207" s="290"/>
      <c r="B1207" s="305">
        <v>11.6</v>
      </c>
      <c r="C1207" s="1425" t="s">
        <v>1074</v>
      </c>
      <c r="D1207" s="1389"/>
      <c r="E1207" s="293">
        <v>0</v>
      </c>
      <c r="F1207" s="1426" t="s">
        <v>11</v>
      </c>
      <c r="G1207" s="294" t="s">
        <v>12</v>
      </c>
      <c r="H1207" s="295" t="s">
        <v>13</v>
      </c>
      <c r="I1207" s="294" t="s">
        <v>14</v>
      </c>
      <c r="J1207" s="294">
        <v>13</v>
      </c>
      <c r="K1207" s="1540">
        <v>0</v>
      </c>
      <c r="L1207" s="294">
        <v>0</v>
      </c>
      <c r="M1207" s="294">
        <v>0</v>
      </c>
      <c r="N1207" s="294">
        <v>0</v>
      </c>
      <c r="O1207" s="294">
        <v>0</v>
      </c>
      <c r="P1207" s="294">
        <v>0</v>
      </c>
      <c r="Q1207" s="294">
        <v>0</v>
      </c>
      <c r="R1207" s="294">
        <v>0</v>
      </c>
      <c r="S1207" s="294">
        <v>0</v>
      </c>
      <c r="T1207" s="294">
        <v>0</v>
      </c>
      <c r="U1207" s="294">
        <v>0</v>
      </c>
      <c r="V1207" s="294">
        <v>0</v>
      </c>
      <c r="W1207" s="294">
        <v>0</v>
      </c>
      <c r="X1207" s="294">
        <v>0</v>
      </c>
      <c r="Y1207" s="294">
        <v>0</v>
      </c>
      <c r="Z1207" s="294">
        <v>0</v>
      </c>
      <c r="AA1207" s="294">
        <v>0</v>
      </c>
      <c r="AB1207" s="294">
        <v>0</v>
      </c>
      <c r="AC1207" s="294">
        <v>0</v>
      </c>
      <c r="AD1207" s="294">
        <v>0</v>
      </c>
      <c r="AE1207" s="294">
        <v>0</v>
      </c>
      <c r="AF1207" s="294">
        <v>0</v>
      </c>
      <c r="AG1207" s="294">
        <v>0</v>
      </c>
      <c r="AH1207" s="294">
        <v>0</v>
      </c>
      <c r="AI1207" s="294">
        <v>0</v>
      </c>
    </row>
    <row r="1208" spans="1:35" s="6" customFormat="1" ht="66" outlineLevel="4">
      <c r="A1208" s="290"/>
      <c r="B1208" s="305">
        <v>17.399999999999999</v>
      </c>
      <c r="C1208" s="1425" t="s">
        <v>1075</v>
      </c>
      <c r="D1208" s="1389"/>
      <c r="E1208" s="293">
        <v>0</v>
      </c>
      <c r="F1208" s="1426" t="s">
        <v>11</v>
      </c>
      <c r="G1208" s="294" t="s">
        <v>12</v>
      </c>
      <c r="H1208" s="295" t="s">
        <v>13</v>
      </c>
      <c r="I1208" s="294" t="s">
        <v>14</v>
      </c>
      <c r="J1208" s="294">
        <v>19</v>
      </c>
      <c r="K1208" s="1540">
        <v>0</v>
      </c>
      <c r="L1208" s="294">
        <v>0</v>
      </c>
      <c r="M1208" s="294">
        <v>0</v>
      </c>
      <c r="N1208" s="294">
        <v>0</v>
      </c>
      <c r="O1208" s="294">
        <v>0</v>
      </c>
      <c r="P1208" s="294">
        <v>0</v>
      </c>
      <c r="Q1208" s="294">
        <v>0</v>
      </c>
      <c r="R1208" s="294">
        <v>0</v>
      </c>
      <c r="S1208" s="294">
        <v>0</v>
      </c>
      <c r="T1208" s="294">
        <v>0</v>
      </c>
      <c r="U1208" s="294">
        <v>0</v>
      </c>
      <c r="V1208" s="294">
        <v>0</v>
      </c>
      <c r="W1208" s="294">
        <v>0</v>
      </c>
      <c r="X1208" s="294">
        <v>0</v>
      </c>
      <c r="Y1208" s="294">
        <v>0</v>
      </c>
      <c r="Z1208" s="294">
        <v>0</v>
      </c>
      <c r="AA1208" s="294">
        <v>0</v>
      </c>
      <c r="AB1208" s="294">
        <v>0</v>
      </c>
      <c r="AC1208" s="294">
        <v>0</v>
      </c>
      <c r="AD1208" s="294">
        <v>0</v>
      </c>
      <c r="AE1208" s="294">
        <v>0</v>
      </c>
      <c r="AF1208" s="294">
        <v>0</v>
      </c>
      <c r="AG1208" s="294">
        <v>0</v>
      </c>
      <c r="AH1208" s="294">
        <v>0</v>
      </c>
      <c r="AI1208" s="294">
        <v>0</v>
      </c>
    </row>
    <row r="1209" spans="1:35" s="6" customFormat="1" ht="66" outlineLevel="4">
      <c r="A1209" s="290"/>
      <c r="B1209" s="305">
        <v>11.6</v>
      </c>
      <c r="C1209" s="1425" t="s">
        <v>1076</v>
      </c>
      <c r="D1209" s="1389"/>
      <c r="E1209" s="293">
        <v>0</v>
      </c>
      <c r="F1209" s="1426" t="s">
        <v>11</v>
      </c>
      <c r="G1209" s="294" t="s">
        <v>12</v>
      </c>
      <c r="H1209" s="295" t="s">
        <v>13</v>
      </c>
      <c r="I1209" s="294" t="s">
        <v>14</v>
      </c>
      <c r="J1209" s="294">
        <v>13</v>
      </c>
      <c r="K1209" s="1540">
        <v>0</v>
      </c>
      <c r="L1209" s="294">
        <v>0</v>
      </c>
      <c r="M1209" s="294">
        <v>0</v>
      </c>
      <c r="N1209" s="294">
        <v>0</v>
      </c>
      <c r="O1209" s="294">
        <v>0</v>
      </c>
      <c r="P1209" s="294">
        <v>0</v>
      </c>
      <c r="Q1209" s="294">
        <v>0</v>
      </c>
      <c r="R1209" s="294">
        <v>0</v>
      </c>
      <c r="S1209" s="294">
        <v>0</v>
      </c>
      <c r="T1209" s="294">
        <v>0</v>
      </c>
      <c r="U1209" s="294">
        <v>0</v>
      </c>
      <c r="V1209" s="294">
        <v>0</v>
      </c>
      <c r="W1209" s="294">
        <v>0</v>
      </c>
      <c r="X1209" s="294">
        <v>0</v>
      </c>
      <c r="Y1209" s="294">
        <v>0</v>
      </c>
      <c r="Z1209" s="294">
        <v>0</v>
      </c>
      <c r="AA1209" s="294">
        <v>0</v>
      </c>
      <c r="AB1209" s="294">
        <v>0</v>
      </c>
      <c r="AC1209" s="294">
        <v>0</v>
      </c>
      <c r="AD1209" s="294">
        <v>0</v>
      </c>
      <c r="AE1209" s="294">
        <v>0</v>
      </c>
      <c r="AF1209" s="294">
        <v>0</v>
      </c>
      <c r="AG1209" s="294">
        <v>0</v>
      </c>
      <c r="AH1209" s="294">
        <v>0</v>
      </c>
      <c r="AI1209" s="294">
        <v>0</v>
      </c>
    </row>
    <row r="1210" spans="1:35" ht="66">
      <c r="A1210" s="290"/>
      <c r="B1210" s="305">
        <v>5.94</v>
      </c>
      <c r="C1210" s="298" t="s">
        <v>1077</v>
      </c>
      <c r="D1210" s="1389"/>
      <c r="E1210" s="293">
        <v>0</v>
      </c>
      <c r="F1210" s="1426" t="s">
        <v>11</v>
      </c>
      <c r="G1210" s="294" t="s">
        <v>12</v>
      </c>
      <c r="H1210" s="295" t="s">
        <v>13</v>
      </c>
      <c r="I1210" s="294" t="s">
        <v>14</v>
      </c>
      <c r="J1210" s="294">
        <v>7</v>
      </c>
      <c r="K1210" s="1540">
        <v>0</v>
      </c>
      <c r="L1210" s="294">
        <v>0</v>
      </c>
      <c r="M1210" s="294">
        <v>0</v>
      </c>
      <c r="N1210" s="294">
        <v>0</v>
      </c>
      <c r="O1210" s="294">
        <v>0</v>
      </c>
      <c r="P1210" s="294">
        <v>0</v>
      </c>
      <c r="Q1210" s="294">
        <v>0</v>
      </c>
      <c r="R1210" s="294">
        <v>0</v>
      </c>
      <c r="S1210" s="294">
        <v>0</v>
      </c>
      <c r="T1210" s="294">
        <v>0</v>
      </c>
      <c r="U1210" s="294">
        <v>0</v>
      </c>
      <c r="V1210" s="294">
        <v>0</v>
      </c>
      <c r="W1210" s="294">
        <v>0</v>
      </c>
      <c r="X1210" s="294">
        <v>0</v>
      </c>
      <c r="Y1210" s="294">
        <v>0</v>
      </c>
      <c r="Z1210" s="294">
        <v>0</v>
      </c>
      <c r="AA1210" s="294">
        <v>0</v>
      </c>
      <c r="AB1210" s="294">
        <v>0</v>
      </c>
      <c r="AC1210" s="294">
        <v>0</v>
      </c>
      <c r="AD1210" s="294">
        <v>0</v>
      </c>
      <c r="AE1210" s="294">
        <v>0</v>
      </c>
      <c r="AF1210" s="294">
        <v>0</v>
      </c>
      <c r="AG1210" s="294">
        <v>0</v>
      </c>
      <c r="AH1210" s="294">
        <v>0</v>
      </c>
      <c r="AI1210" s="294">
        <v>0</v>
      </c>
    </row>
    <row r="1211" spans="1:35" ht="66">
      <c r="A1211" s="290"/>
      <c r="B1211" s="305">
        <v>23.76</v>
      </c>
      <c r="C1211" s="298" t="s">
        <v>1078</v>
      </c>
      <c r="D1211" s="1389"/>
      <c r="E1211" s="293">
        <v>0</v>
      </c>
      <c r="F1211" s="1426" t="s">
        <v>11</v>
      </c>
      <c r="G1211" s="294" t="s">
        <v>12</v>
      </c>
      <c r="H1211" s="295" t="s">
        <v>13</v>
      </c>
      <c r="I1211" s="294" t="s">
        <v>14</v>
      </c>
      <c r="J1211" s="294">
        <v>26</v>
      </c>
      <c r="K1211" s="1540">
        <v>0</v>
      </c>
      <c r="L1211" s="294">
        <v>0</v>
      </c>
      <c r="M1211" s="294">
        <v>0</v>
      </c>
      <c r="N1211" s="294">
        <v>0</v>
      </c>
      <c r="O1211" s="294">
        <v>0</v>
      </c>
      <c r="P1211" s="294">
        <v>0</v>
      </c>
      <c r="Q1211" s="294">
        <v>0</v>
      </c>
      <c r="R1211" s="294">
        <v>0</v>
      </c>
      <c r="S1211" s="294">
        <v>0</v>
      </c>
      <c r="T1211" s="294">
        <v>0</v>
      </c>
      <c r="U1211" s="294">
        <v>0</v>
      </c>
      <c r="V1211" s="294">
        <v>0</v>
      </c>
      <c r="W1211" s="294">
        <v>0</v>
      </c>
      <c r="X1211" s="294">
        <v>0</v>
      </c>
      <c r="Y1211" s="294">
        <v>0</v>
      </c>
      <c r="Z1211" s="294">
        <v>0</v>
      </c>
      <c r="AA1211" s="294">
        <v>0</v>
      </c>
      <c r="AB1211" s="294">
        <v>0</v>
      </c>
      <c r="AC1211" s="294">
        <v>0</v>
      </c>
      <c r="AD1211" s="294">
        <v>0</v>
      </c>
      <c r="AE1211" s="294">
        <v>0</v>
      </c>
      <c r="AF1211" s="294">
        <v>0</v>
      </c>
      <c r="AG1211" s="294">
        <v>0</v>
      </c>
      <c r="AH1211" s="294">
        <v>0</v>
      </c>
      <c r="AI1211" s="294">
        <v>0</v>
      </c>
    </row>
    <row r="1212" spans="1:35" ht="66">
      <c r="A1212" s="290"/>
      <c r="B1212" s="305">
        <v>11.6</v>
      </c>
      <c r="C1212" s="1427" t="s">
        <v>1079</v>
      </c>
      <c r="D1212" s="1389"/>
      <c r="E1212" s="293">
        <v>0</v>
      </c>
      <c r="F1212" s="1426" t="s">
        <v>11</v>
      </c>
      <c r="G1212" s="294" t="s">
        <v>12</v>
      </c>
      <c r="H1212" s="295" t="s">
        <v>13</v>
      </c>
      <c r="I1212" s="294" t="s">
        <v>14</v>
      </c>
      <c r="J1212" s="294">
        <v>13</v>
      </c>
      <c r="K1212" s="1540">
        <v>0</v>
      </c>
      <c r="L1212" s="294">
        <v>0</v>
      </c>
      <c r="M1212" s="294">
        <v>0</v>
      </c>
      <c r="N1212" s="294">
        <v>0</v>
      </c>
      <c r="O1212" s="294">
        <v>0</v>
      </c>
      <c r="P1212" s="294">
        <v>0</v>
      </c>
      <c r="Q1212" s="294">
        <v>0</v>
      </c>
      <c r="R1212" s="294">
        <v>0</v>
      </c>
      <c r="S1212" s="294">
        <v>0</v>
      </c>
      <c r="T1212" s="294">
        <v>0</v>
      </c>
      <c r="U1212" s="294">
        <v>0</v>
      </c>
      <c r="V1212" s="294">
        <v>0</v>
      </c>
      <c r="W1212" s="294">
        <v>0</v>
      </c>
      <c r="X1212" s="294">
        <v>0</v>
      </c>
      <c r="Y1212" s="294">
        <v>0</v>
      </c>
      <c r="Z1212" s="294">
        <v>0</v>
      </c>
      <c r="AA1212" s="294">
        <v>0</v>
      </c>
      <c r="AB1212" s="294">
        <v>0</v>
      </c>
      <c r="AC1212" s="294">
        <v>0</v>
      </c>
      <c r="AD1212" s="294">
        <v>0</v>
      </c>
      <c r="AE1212" s="294">
        <v>0</v>
      </c>
      <c r="AF1212" s="294">
        <v>0</v>
      </c>
      <c r="AG1212" s="294">
        <v>0</v>
      </c>
      <c r="AH1212" s="294">
        <v>0</v>
      </c>
      <c r="AI1212" s="294">
        <v>0</v>
      </c>
    </row>
    <row r="1213" spans="1:35" ht="66">
      <c r="A1213" s="290"/>
      <c r="B1213" s="305">
        <v>5.8</v>
      </c>
      <c r="C1213" s="1428" t="s">
        <v>1080</v>
      </c>
      <c r="D1213" s="1389"/>
      <c r="E1213" s="293">
        <v>0</v>
      </c>
      <c r="F1213" s="1426" t="s">
        <v>11</v>
      </c>
      <c r="G1213" s="294" t="s">
        <v>12</v>
      </c>
      <c r="H1213" s="295" t="s">
        <v>13</v>
      </c>
      <c r="I1213" s="294" t="s">
        <v>14</v>
      </c>
      <c r="J1213" s="294">
        <v>7</v>
      </c>
      <c r="K1213" s="1540">
        <v>0</v>
      </c>
      <c r="L1213" s="294">
        <v>0</v>
      </c>
      <c r="M1213" s="294">
        <v>0</v>
      </c>
      <c r="N1213" s="294">
        <v>0</v>
      </c>
      <c r="O1213" s="294">
        <v>0</v>
      </c>
      <c r="P1213" s="294">
        <v>0</v>
      </c>
      <c r="Q1213" s="294">
        <v>0</v>
      </c>
      <c r="R1213" s="294">
        <v>0</v>
      </c>
      <c r="S1213" s="294">
        <v>0</v>
      </c>
      <c r="T1213" s="294">
        <v>0</v>
      </c>
      <c r="U1213" s="294">
        <v>0</v>
      </c>
      <c r="V1213" s="294">
        <v>0</v>
      </c>
      <c r="W1213" s="294">
        <v>0</v>
      </c>
      <c r="X1213" s="294">
        <v>0</v>
      </c>
      <c r="Y1213" s="294">
        <v>0</v>
      </c>
      <c r="Z1213" s="294">
        <v>0</v>
      </c>
      <c r="AA1213" s="294">
        <v>0</v>
      </c>
      <c r="AB1213" s="294">
        <v>0</v>
      </c>
      <c r="AC1213" s="294">
        <v>0</v>
      </c>
      <c r="AD1213" s="294">
        <v>0</v>
      </c>
      <c r="AE1213" s="294">
        <v>0</v>
      </c>
      <c r="AF1213" s="294">
        <v>0</v>
      </c>
      <c r="AG1213" s="294">
        <v>0</v>
      </c>
      <c r="AH1213" s="294">
        <v>0</v>
      </c>
      <c r="AI1213" s="294">
        <v>0</v>
      </c>
    </row>
    <row r="1214" spans="1:35" ht="66">
      <c r="A1214" s="290"/>
      <c r="B1214" s="305">
        <v>11.6</v>
      </c>
      <c r="C1214" s="1428" t="s">
        <v>1081</v>
      </c>
      <c r="D1214" s="1389"/>
      <c r="E1214" s="293">
        <v>5</v>
      </c>
      <c r="F1214" s="1426" t="s">
        <v>11</v>
      </c>
      <c r="G1214" s="294" t="s">
        <v>12</v>
      </c>
      <c r="H1214" s="295" t="s">
        <v>13</v>
      </c>
      <c r="I1214" s="294" t="s">
        <v>14</v>
      </c>
      <c r="J1214" s="294">
        <v>13</v>
      </c>
      <c r="K1214" s="1540">
        <v>65</v>
      </c>
      <c r="L1214" s="294">
        <v>0</v>
      </c>
      <c r="M1214" s="294">
        <v>0</v>
      </c>
      <c r="N1214" s="294">
        <v>0</v>
      </c>
      <c r="O1214" s="294">
        <v>0</v>
      </c>
      <c r="P1214" s="294">
        <v>0</v>
      </c>
      <c r="Q1214" s="294">
        <v>0</v>
      </c>
      <c r="R1214" s="294">
        <v>0</v>
      </c>
      <c r="S1214" s="294">
        <v>0</v>
      </c>
      <c r="T1214" s="294">
        <v>0</v>
      </c>
      <c r="U1214" s="294">
        <v>0</v>
      </c>
      <c r="V1214" s="294">
        <v>0</v>
      </c>
      <c r="W1214" s="294">
        <v>0</v>
      </c>
      <c r="X1214" s="294">
        <v>5</v>
      </c>
      <c r="Y1214" s="294">
        <v>65</v>
      </c>
      <c r="Z1214" s="294">
        <v>0</v>
      </c>
      <c r="AA1214" s="294">
        <v>0</v>
      </c>
      <c r="AB1214" s="294">
        <v>0</v>
      </c>
      <c r="AC1214" s="294">
        <v>0</v>
      </c>
      <c r="AD1214" s="294">
        <v>0</v>
      </c>
      <c r="AE1214" s="294">
        <v>0</v>
      </c>
      <c r="AF1214" s="294">
        <v>0</v>
      </c>
      <c r="AG1214" s="294">
        <v>0</v>
      </c>
      <c r="AH1214" s="294">
        <v>0</v>
      </c>
      <c r="AI1214" s="294">
        <v>0</v>
      </c>
    </row>
    <row r="1215" spans="1:35" ht="66">
      <c r="A1215" s="290"/>
      <c r="B1215" s="305">
        <v>25.92</v>
      </c>
      <c r="C1215" s="139" t="s">
        <v>1082</v>
      </c>
      <c r="D1215" s="1389"/>
      <c r="E1215" s="293">
        <v>0</v>
      </c>
      <c r="F1215" s="1426" t="s">
        <v>11</v>
      </c>
      <c r="G1215" s="294" t="s">
        <v>12</v>
      </c>
      <c r="H1215" s="295" t="s">
        <v>13</v>
      </c>
      <c r="I1215" s="294" t="s">
        <v>14</v>
      </c>
      <c r="J1215" s="294">
        <v>28</v>
      </c>
      <c r="K1215" s="1540">
        <v>0</v>
      </c>
      <c r="L1215" s="294">
        <v>0</v>
      </c>
      <c r="M1215" s="294">
        <v>0</v>
      </c>
      <c r="N1215" s="294">
        <v>0</v>
      </c>
      <c r="O1215" s="294">
        <v>0</v>
      </c>
      <c r="P1215" s="294">
        <v>0</v>
      </c>
      <c r="Q1215" s="294">
        <v>0</v>
      </c>
      <c r="R1215" s="294">
        <v>0</v>
      </c>
      <c r="S1215" s="294">
        <v>0</v>
      </c>
      <c r="T1215" s="294">
        <v>0</v>
      </c>
      <c r="U1215" s="294">
        <v>0</v>
      </c>
      <c r="V1215" s="294">
        <v>0</v>
      </c>
      <c r="W1215" s="294">
        <v>0</v>
      </c>
      <c r="X1215" s="294">
        <v>0</v>
      </c>
      <c r="Y1215" s="294">
        <v>0</v>
      </c>
      <c r="Z1215" s="294">
        <v>0</v>
      </c>
      <c r="AA1215" s="294">
        <v>0</v>
      </c>
      <c r="AB1215" s="294">
        <v>0</v>
      </c>
      <c r="AC1215" s="294">
        <v>0</v>
      </c>
      <c r="AD1215" s="294">
        <v>0</v>
      </c>
      <c r="AE1215" s="294">
        <v>0</v>
      </c>
      <c r="AF1215" s="294">
        <v>0</v>
      </c>
      <c r="AG1215" s="294">
        <v>0</v>
      </c>
      <c r="AH1215" s="294">
        <v>0</v>
      </c>
      <c r="AI1215" s="294">
        <v>0</v>
      </c>
    </row>
    <row r="1216" spans="1:35" ht="66">
      <c r="A1216" s="290"/>
      <c r="B1216" s="55">
        <v>11.6</v>
      </c>
      <c r="C1216" s="1317" t="s">
        <v>1081</v>
      </c>
      <c r="D1216" s="50"/>
      <c r="E1216" s="1298">
        <v>5</v>
      </c>
      <c r="F1216" s="1318" t="s">
        <v>11</v>
      </c>
      <c r="G1216" s="16" t="s">
        <v>12</v>
      </c>
      <c r="H1216" s="17" t="s">
        <v>13</v>
      </c>
      <c r="I1216" s="16" t="s">
        <v>14</v>
      </c>
      <c r="J1216" s="16">
        <v>13</v>
      </c>
      <c r="K1216" s="997">
        <v>65</v>
      </c>
      <c r="L1216" s="16">
        <v>0</v>
      </c>
      <c r="M1216" s="16">
        <v>0</v>
      </c>
      <c r="N1216" s="16">
        <v>0</v>
      </c>
      <c r="O1216" s="16">
        <v>0</v>
      </c>
      <c r="P1216" s="16">
        <v>0</v>
      </c>
      <c r="Q1216" s="16">
        <v>0</v>
      </c>
      <c r="R1216" s="16">
        <v>0</v>
      </c>
      <c r="S1216" s="16">
        <v>0</v>
      </c>
      <c r="T1216" s="16">
        <v>0</v>
      </c>
      <c r="U1216" s="16">
        <v>0</v>
      </c>
      <c r="V1216" s="16">
        <v>0</v>
      </c>
      <c r="W1216" s="16">
        <v>0</v>
      </c>
      <c r="X1216" s="16">
        <v>5</v>
      </c>
      <c r="Y1216" s="16">
        <v>65</v>
      </c>
      <c r="Z1216" s="16">
        <v>0</v>
      </c>
      <c r="AA1216" s="16">
        <v>0</v>
      </c>
      <c r="AB1216" s="16">
        <v>0</v>
      </c>
      <c r="AC1216" s="16">
        <v>0</v>
      </c>
      <c r="AD1216" s="16">
        <v>0</v>
      </c>
      <c r="AE1216" s="16">
        <v>0</v>
      </c>
      <c r="AF1216" s="16">
        <v>0</v>
      </c>
      <c r="AG1216" s="16">
        <v>0</v>
      </c>
      <c r="AH1216" s="16">
        <v>0</v>
      </c>
      <c r="AI1216" s="16">
        <v>0</v>
      </c>
    </row>
    <row r="1217" spans="1:35" ht="66">
      <c r="A1217" s="290"/>
      <c r="B1217" s="121"/>
      <c r="C1217" s="1314" t="s">
        <v>1103</v>
      </c>
      <c r="D1217" s="14"/>
      <c r="E1217" s="1298">
        <v>6</v>
      </c>
      <c r="F1217" s="14" t="s">
        <v>46</v>
      </c>
      <c r="G1217" s="16" t="s">
        <v>12</v>
      </c>
      <c r="H1217" s="17" t="s">
        <v>13</v>
      </c>
      <c r="I1217" s="16" t="s">
        <v>14</v>
      </c>
      <c r="J1217" s="16">
        <v>18</v>
      </c>
      <c r="K1217" s="997">
        <v>108</v>
      </c>
      <c r="L1217" s="16">
        <v>0</v>
      </c>
      <c r="M1217" s="16">
        <v>0</v>
      </c>
      <c r="N1217" s="16">
        <v>0</v>
      </c>
      <c r="O1217" s="16">
        <v>0</v>
      </c>
      <c r="P1217" s="16">
        <v>0</v>
      </c>
      <c r="Q1217" s="16">
        <v>0</v>
      </c>
      <c r="R1217" s="16">
        <v>0</v>
      </c>
      <c r="S1217" s="16">
        <v>0</v>
      </c>
      <c r="T1217" s="16">
        <v>0</v>
      </c>
      <c r="U1217" s="16">
        <v>0</v>
      </c>
      <c r="V1217" s="16">
        <v>0</v>
      </c>
      <c r="W1217" s="16">
        <v>0</v>
      </c>
      <c r="X1217" s="16">
        <v>6</v>
      </c>
      <c r="Y1217" s="16">
        <v>108</v>
      </c>
      <c r="Z1217" s="16">
        <v>0</v>
      </c>
      <c r="AA1217" s="16">
        <v>0</v>
      </c>
      <c r="AB1217" s="16">
        <v>0</v>
      </c>
      <c r="AC1217" s="16">
        <v>0</v>
      </c>
      <c r="AD1217" s="16">
        <v>0</v>
      </c>
      <c r="AE1217" s="16">
        <v>0</v>
      </c>
      <c r="AF1217" s="16">
        <v>0</v>
      </c>
      <c r="AG1217" s="16">
        <v>0</v>
      </c>
      <c r="AH1217" s="16">
        <v>0</v>
      </c>
      <c r="AI1217" s="16">
        <v>0</v>
      </c>
    </row>
    <row r="1218" spans="1:35" ht="66">
      <c r="A1218" s="290"/>
      <c r="B1218" s="305">
        <v>37.799999999999997</v>
      </c>
      <c r="C1218" s="139" t="s">
        <v>1083</v>
      </c>
      <c r="D1218" s="1389"/>
      <c r="E1218" s="293">
        <v>0</v>
      </c>
      <c r="F1218" s="1426" t="s">
        <v>11</v>
      </c>
      <c r="G1218" s="294" t="s">
        <v>12</v>
      </c>
      <c r="H1218" s="295" t="s">
        <v>13</v>
      </c>
      <c r="I1218" s="294" t="s">
        <v>14</v>
      </c>
      <c r="J1218" s="294">
        <v>41</v>
      </c>
      <c r="K1218" s="1540">
        <v>0</v>
      </c>
      <c r="L1218" s="294">
        <v>0</v>
      </c>
      <c r="M1218" s="294">
        <v>0</v>
      </c>
      <c r="N1218" s="294">
        <v>0</v>
      </c>
      <c r="O1218" s="294">
        <v>0</v>
      </c>
      <c r="P1218" s="294">
        <v>0</v>
      </c>
      <c r="Q1218" s="294">
        <v>0</v>
      </c>
      <c r="R1218" s="294">
        <v>0</v>
      </c>
      <c r="S1218" s="294">
        <v>0</v>
      </c>
      <c r="T1218" s="294">
        <v>0</v>
      </c>
      <c r="U1218" s="294">
        <v>0</v>
      </c>
      <c r="V1218" s="294">
        <v>0</v>
      </c>
      <c r="W1218" s="294">
        <v>0</v>
      </c>
      <c r="X1218" s="294">
        <v>0</v>
      </c>
      <c r="Y1218" s="294">
        <v>0</v>
      </c>
      <c r="Z1218" s="294">
        <v>0</v>
      </c>
      <c r="AA1218" s="294">
        <v>0</v>
      </c>
      <c r="AB1218" s="294">
        <v>0</v>
      </c>
      <c r="AC1218" s="294">
        <v>0</v>
      </c>
      <c r="AD1218" s="294">
        <v>0</v>
      </c>
      <c r="AE1218" s="294">
        <v>0</v>
      </c>
      <c r="AF1218" s="294">
        <v>0</v>
      </c>
      <c r="AG1218" s="294">
        <v>0</v>
      </c>
      <c r="AH1218" s="294">
        <v>0</v>
      </c>
      <c r="AI1218" s="294">
        <v>0</v>
      </c>
    </row>
    <row r="1219" spans="1:35" ht="66">
      <c r="A1219" s="290"/>
      <c r="B1219" s="305">
        <v>19.440000000000001</v>
      </c>
      <c r="C1219" s="139" t="s">
        <v>1084</v>
      </c>
      <c r="D1219" s="1389"/>
      <c r="E1219" s="293">
        <v>0</v>
      </c>
      <c r="F1219" s="1426" t="s">
        <v>11</v>
      </c>
      <c r="G1219" s="294" t="s">
        <v>12</v>
      </c>
      <c r="H1219" s="295" t="s">
        <v>13</v>
      </c>
      <c r="I1219" s="294" t="s">
        <v>14</v>
      </c>
      <c r="J1219" s="294">
        <v>22</v>
      </c>
      <c r="K1219" s="1540">
        <v>0</v>
      </c>
      <c r="L1219" s="294">
        <v>0</v>
      </c>
      <c r="M1219" s="294">
        <v>0</v>
      </c>
      <c r="N1219" s="294">
        <v>0</v>
      </c>
      <c r="O1219" s="294">
        <v>0</v>
      </c>
      <c r="P1219" s="294">
        <v>0</v>
      </c>
      <c r="Q1219" s="294">
        <v>0</v>
      </c>
      <c r="R1219" s="294">
        <v>0</v>
      </c>
      <c r="S1219" s="294">
        <v>0</v>
      </c>
      <c r="T1219" s="294">
        <v>0</v>
      </c>
      <c r="U1219" s="294">
        <v>0</v>
      </c>
      <c r="V1219" s="294">
        <v>0</v>
      </c>
      <c r="W1219" s="294">
        <v>0</v>
      </c>
      <c r="X1219" s="294">
        <v>0</v>
      </c>
      <c r="Y1219" s="294">
        <v>0</v>
      </c>
      <c r="Z1219" s="294">
        <v>0</v>
      </c>
      <c r="AA1219" s="294">
        <v>0</v>
      </c>
      <c r="AB1219" s="294">
        <v>0</v>
      </c>
      <c r="AC1219" s="294">
        <v>0</v>
      </c>
      <c r="AD1219" s="294">
        <v>0</v>
      </c>
      <c r="AE1219" s="294">
        <v>0</v>
      </c>
      <c r="AF1219" s="294">
        <v>0</v>
      </c>
      <c r="AG1219" s="294">
        <v>0</v>
      </c>
      <c r="AH1219" s="294">
        <v>0</v>
      </c>
      <c r="AI1219" s="294">
        <v>0</v>
      </c>
    </row>
    <row r="1220" spans="1:35" ht="66">
      <c r="A1220" s="290"/>
      <c r="B1220" s="305">
        <v>21.63</v>
      </c>
      <c r="C1220" s="139" t="s">
        <v>1085</v>
      </c>
      <c r="D1220" s="1389"/>
      <c r="E1220" s="293">
        <v>0</v>
      </c>
      <c r="F1220" s="1426" t="s">
        <v>11</v>
      </c>
      <c r="G1220" s="294" t="s">
        <v>12</v>
      </c>
      <c r="H1220" s="295" t="s">
        <v>13</v>
      </c>
      <c r="I1220" s="294" t="s">
        <v>14</v>
      </c>
      <c r="J1220" s="294">
        <v>24</v>
      </c>
      <c r="K1220" s="1540">
        <v>0</v>
      </c>
      <c r="L1220" s="294">
        <v>0</v>
      </c>
      <c r="M1220" s="294">
        <v>0</v>
      </c>
      <c r="N1220" s="294">
        <v>0</v>
      </c>
      <c r="O1220" s="294">
        <v>0</v>
      </c>
      <c r="P1220" s="294">
        <v>0</v>
      </c>
      <c r="Q1220" s="294">
        <v>0</v>
      </c>
      <c r="R1220" s="294">
        <v>0</v>
      </c>
      <c r="S1220" s="294">
        <v>0</v>
      </c>
      <c r="T1220" s="294">
        <v>0</v>
      </c>
      <c r="U1220" s="294">
        <v>0</v>
      </c>
      <c r="V1220" s="294">
        <v>0</v>
      </c>
      <c r="W1220" s="294">
        <v>0</v>
      </c>
      <c r="X1220" s="294">
        <v>0</v>
      </c>
      <c r="Y1220" s="294">
        <v>0</v>
      </c>
      <c r="Z1220" s="294">
        <v>0</v>
      </c>
      <c r="AA1220" s="294">
        <v>0</v>
      </c>
      <c r="AB1220" s="294">
        <v>0</v>
      </c>
      <c r="AC1220" s="294">
        <v>0</v>
      </c>
      <c r="AD1220" s="294">
        <v>0</v>
      </c>
      <c r="AE1220" s="294">
        <v>0</v>
      </c>
      <c r="AF1220" s="294">
        <v>0</v>
      </c>
      <c r="AG1220" s="294">
        <v>0</v>
      </c>
      <c r="AH1220" s="294">
        <v>0</v>
      </c>
      <c r="AI1220" s="294">
        <v>0</v>
      </c>
    </row>
    <row r="1221" spans="1:35" ht="66">
      <c r="A1221" s="290"/>
      <c r="B1221" s="305">
        <v>11.6</v>
      </c>
      <c r="C1221" s="1428" t="s">
        <v>1086</v>
      </c>
      <c r="D1221" s="1389"/>
      <c r="E1221" s="293">
        <v>0</v>
      </c>
      <c r="F1221" s="1426" t="s">
        <v>11</v>
      </c>
      <c r="G1221" s="294" t="s">
        <v>12</v>
      </c>
      <c r="H1221" s="295" t="s">
        <v>13</v>
      </c>
      <c r="I1221" s="294" t="s">
        <v>14</v>
      </c>
      <c r="J1221" s="294">
        <v>13</v>
      </c>
      <c r="K1221" s="1540">
        <v>0</v>
      </c>
      <c r="L1221" s="294">
        <v>0</v>
      </c>
      <c r="M1221" s="294">
        <v>0</v>
      </c>
      <c r="N1221" s="294">
        <v>0</v>
      </c>
      <c r="O1221" s="294">
        <v>0</v>
      </c>
      <c r="P1221" s="294">
        <v>0</v>
      </c>
      <c r="Q1221" s="294">
        <v>0</v>
      </c>
      <c r="R1221" s="294">
        <v>0</v>
      </c>
      <c r="S1221" s="294">
        <v>0</v>
      </c>
      <c r="T1221" s="294">
        <v>0</v>
      </c>
      <c r="U1221" s="294">
        <v>0</v>
      </c>
      <c r="V1221" s="294">
        <v>0</v>
      </c>
      <c r="W1221" s="294">
        <v>0</v>
      </c>
      <c r="X1221" s="294">
        <v>0</v>
      </c>
      <c r="Y1221" s="294">
        <v>0</v>
      </c>
      <c r="Z1221" s="294">
        <v>0</v>
      </c>
      <c r="AA1221" s="294">
        <v>0</v>
      </c>
      <c r="AB1221" s="294">
        <v>0</v>
      </c>
      <c r="AC1221" s="294">
        <v>0</v>
      </c>
      <c r="AD1221" s="294">
        <v>0</v>
      </c>
      <c r="AE1221" s="294">
        <v>0</v>
      </c>
      <c r="AF1221" s="294">
        <v>0</v>
      </c>
      <c r="AG1221" s="294">
        <v>0</v>
      </c>
      <c r="AH1221" s="294">
        <v>0</v>
      </c>
      <c r="AI1221" s="294">
        <v>0</v>
      </c>
    </row>
    <row r="1222" spans="1:35" ht="66">
      <c r="A1222" s="290"/>
      <c r="B1222" s="305">
        <v>5.8</v>
      </c>
      <c r="C1222" s="1425" t="s">
        <v>1087</v>
      </c>
      <c r="D1222" s="1389"/>
      <c r="E1222" s="293">
        <v>0</v>
      </c>
      <c r="F1222" s="1426" t="s">
        <v>11</v>
      </c>
      <c r="G1222" s="294" t="s">
        <v>12</v>
      </c>
      <c r="H1222" s="295" t="s">
        <v>13</v>
      </c>
      <c r="I1222" s="294" t="s">
        <v>14</v>
      </c>
      <c r="J1222" s="294">
        <v>7</v>
      </c>
      <c r="K1222" s="1540">
        <v>0</v>
      </c>
      <c r="L1222" s="294">
        <v>0</v>
      </c>
      <c r="M1222" s="294">
        <v>0</v>
      </c>
      <c r="N1222" s="294">
        <v>0</v>
      </c>
      <c r="O1222" s="294">
        <v>0</v>
      </c>
      <c r="P1222" s="294">
        <v>0</v>
      </c>
      <c r="Q1222" s="294">
        <v>0</v>
      </c>
      <c r="R1222" s="294">
        <v>0</v>
      </c>
      <c r="S1222" s="294">
        <v>0</v>
      </c>
      <c r="T1222" s="294">
        <v>0</v>
      </c>
      <c r="U1222" s="294">
        <v>0</v>
      </c>
      <c r="V1222" s="294">
        <v>0</v>
      </c>
      <c r="W1222" s="294">
        <v>0</v>
      </c>
      <c r="X1222" s="294">
        <v>0</v>
      </c>
      <c r="Y1222" s="294">
        <v>0</v>
      </c>
      <c r="Z1222" s="294">
        <v>0</v>
      </c>
      <c r="AA1222" s="294">
        <v>0</v>
      </c>
      <c r="AB1222" s="294">
        <v>0</v>
      </c>
      <c r="AC1222" s="294">
        <v>0</v>
      </c>
      <c r="AD1222" s="294">
        <v>0</v>
      </c>
      <c r="AE1222" s="294">
        <v>0</v>
      </c>
      <c r="AF1222" s="294">
        <v>0</v>
      </c>
      <c r="AG1222" s="294">
        <v>0</v>
      </c>
      <c r="AH1222" s="294">
        <v>0</v>
      </c>
      <c r="AI1222" s="294">
        <v>0</v>
      </c>
    </row>
    <row r="1223" spans="1:35" ht="66">
      <c r="A1223" s="290"/>
      <c r="B1223" s="305">
        <v>11.6</v>
      </c>
      <c r="C1223" s="1425" t="s">
        <v>1088</v>
      </c>
      <c r="D1223" s="1389"/>
      <c r="E1223" s="293">
        <v>5</v>
      </c>
      <c r="F1223" s="1426" t="s">
        <v>11</v>
      </c>
      <c r="G1223" s="294" t="s">
        <v>12</v>
      </c>
      <c r="H1223" s="295" t="s">
        <v>13</v>
      </c>
      <c r="I1223" s="294" t="s">
        <v>14</v>
      </c>
      <c r="J1223" s="294">
        <v>13</v>
      </c>
      <c r="K1223" s="1540">
        <v>65</v>
      </c>
      <c r="L1223" s="294">
        <v>0</v>
      </c>
      <c r="M1223" s="294">
        <v>0</v>
      </c>
      <c r="N1223" s="294">
        <v>0</v>
      </c>
      <c r="O1223" s="294">
        <v>0</v>
      </c>
      <c r="P1223" s="294">
        <v>0</v>
      </c>
      <c r="Q1223" s="294">
        <v>0</v>
      </c>
      <c r="R1223" s="294">
        <v>0</v>
      </c>
      <c r="S1223" s="294">
        <v>0</v>
      </c>
      <c r="T1223" s="294">
        <v>0</v>
      </c>
      <c r="U1223" s="294">
        <v>0</v>
      </c>
      <c r="V1223" s="294">
        <v>0</v>
      </c>
      <c r="W1223" s="294">
        <v>0</v>
      </c>
      <c r="X1223" s="294">
        <v>5</v>
      </c>
      <c r="Y1223" s="294">
        <v>65</v>
      </c>
      <c r="Z1223" s="294">
        <v>0</v>
      </c>
      <c r="AA1223" s="294">
        <v>0</v>
      </c>
      <c r="AB1223" s="294">
        <v>0</v>
      </c>
      <c r="AC1223" s="294">
        <v>0</v>
      </c>
      <c r="AD1223" s="294">
        <v>0</v>
      </c>
      <c r="AE1223" s="294">
        <v>0</v>
      </c>
      <c r="AF1223" s="294">
        <v>0</v>
      </c>
      <c r="AG1223" s="294">
        <v>0</v>
      </c>
      <c r="AH1223" s="294">
        <v>0</v>
      </c>
      <c r="AI1223" s="294">
        <v>0</v>
      </c>
    </row>
    <row r="1224" spans="1:35" ht="66">
      <c r="A1224" s="290"/>
      <c r="B1224" s="305">
        <v>1739.9999999999998</v>
      </c>
      <c r="C1224" s="298" t="s">
        <v>1089</v>
      </c>
      <c r="D1224" s="1389"/>
      <c r="E1224" s="293">
        <v>1</v>
      </c>
      <c r="F1224" s="1426" t="s">
        <v>149</v>
      </c>
      <c r="G1224" s="294" t="s">
        <v>12</v>
      </c>
      <c r="H1224" s="295" t="s">
        <v>13</v>
      </c>
      <c r="I1224" s="294" t="s">
        <v>14</v>
      </c>
      <c r="J1224" s="294">
        <v>1880</v>
      </c>
      <c r="K1224" s="1540">
        <v>1880</v>
      </c>
      <c r="L1224" s="294">
        <v>0</v>
      </c>
      <c r="M1224" s="294">
        <v>0</v>
      </c>
      <c r="N1224" s="294">
        <v>0</v>
      </c>
      <c r="O1224" s="294">
        <v>0</v>
      </c>
      <c r="P1224" s="294">
        <v>1</v>
      </c>
      <c r="Q1224" s="294">
        <v>1880</v>
      </c>
      <c r="R1224" s="294">
        <v>0</v>
      </c>
      <c r="S1224" s="294">
        <v>0</v>
      </c>
      <c r="T1224" s="294">
        <v>0</v>
      </c>
      <c r="U1224" s="294">
        <v>0</v>
      </c>
      <c r="V1224" s="294">
        <v>0</v>
      </c>
      <c r="W1224" s="294">
        <v>0</v>
      </c>
      <c r="X1224" s="294">
        <v>0</v>
      </c>
      <c r="Y1224" s="294">
        <v>0</v>
      </c>
      <c r="Z1224" s="294">
        <v>0</v>
      </c>
      <c r="AA1224" s="294">
        <v>0</v>
      </c>
      <c r="AB1224" s="294">
        <v>0</v>
      </c>
      <c r="AC1224" s="294">
        <v>0</v>
      </c>
      <c r="AD1224" s="294">
        <v>0</v>
      </c>
      <c r="AE1224" s="294">
        <v>0</v>
      </c>
      <c r="AF1224" s="294">
        <v>0</v>
      </c>
      <c r="AG1224" s="294">
        <v>0</v>
      </c>
      <c r="AH1224" s="294">
        <v>0</v>
      </c>
      <c r="AI1224" s="294">
        <v>0</v>
      </c>
    </row>
    <row r="1225" spans="1:35" ht="66">
      <c r="A1225" s="290"/>
      <c r="B1225" s="305">
        <v>82.685000000000002</v>
      </c>
      <c r="C1225" s="298" t="s">
        <v>1090</v>
      </c>
      <c r="D1225" s="1389"/>
      <c r="E1225" s="293">
        <v>37</v>
      </c>
      <c r="F1225" s="1426" t="s">
        <v>11</v>
      </c>
      <c r="G1225" s="294" t="s">
        <v>12</v>
      </c>
      <c r="H1225" s="295" t="s">
        <v>13</v>
      </c>
      <c r="I1225" s="294" t="s">
        <v>14</v>
      </c>
      <c r="J1225" s="294">
        <v>90</v>
      </c>
      <c r="K1225" s="1540">
        <v>3330</v>
      </c>
      <c r="L1225" s="294">
        <v>0</v>
      </c>
      <c r="M1225" s="294">
        <v>0</v>
      </c>
      <c r="N1225" s="294">
        <v>0</v>
      </c>
      <c r="O1225" s="294">
        <v>0</v>
      </c>
      <c r="P1225" s="294">
        <v>6</v>
      </c>
      <c r="Q1225" s="294">
        <v>540</v>
      </c>
      <c r="R1225" s="294">
        <v>0</v>
      </c>
      <c r="S1225" s="294">
        <v>0</v>
      </c>
      <c r="T1225" s="294">
        <v>0</v>
      </c>
      <c r="U1225" s="294">
        <v>0</v>
      </c>
      <c r="V1225" s="294">
        <v>0</v>
      </c>
      <c r="W1225" s="294">
        <v>0</v>
      </c>
      <c r="X1225" s="294">
        <v>31</v>
      </c>
      <c r="Y1225" s="294">
        <v>2790</v>
      </c>
      <c r="Z1225" s="294">
        <v>0</v>
      </c>
      <c r="AA1225" s="294">
        <v>0</v>
      </c>
      <c r="AB1225" s="294">
        <v>0</v>
      </c>
      <c r="AC1225" s="294">
        <v>0</v>
      </c>
      <c r="AD1225" s="294">
        <v>0</v>
      </c>
      <c r="AE1225" s="294">
        <v>0</v>
      </c>
      <c r="AF1225" s="294">
        <v>0</v>
      </c>
      <c r="AG1225" s="294">
        <v>0</v>
      </c>
      <c r="AH1225" s="294">
        <v>0</v>
      </c>
      <c r="AI1225" s="294">
        <v>0</v>
      </c>
    </row>
    <row r="1226" spans="1:35" ht="66">
      <c r="A1226" s="290"/>
      <c r="B1226" s="305">
        <v>89.507500000000007</v>
      </c>
      <c r="C1226" s="298" t="s">
        <v>1091</v>
      </c>
      <c r="D1226" s="1389"/>
      <c r="E1226" s="293">
        <v>12</v>
      </c>
      <c r="F1226" s="1426" t="s">
        <v>11</v>
      </c>
      <c r="G1226" s="294" t="s">
        <v>12</v>
      </c>
      <c r="H1226" s="295" t="s">
        <v>13</v>
      </c>
      <c r="I1226" s="294" t="s">
        <v>14</v>
      </c>
      <c r="J1226" s="294">
        <v>97</v>
      </c>
      <c r="K1226" s="1540">
        <v>1164</v>
      </c>
      <c r="L1226" s="294">
        <v>0</v>
      </c>
      <c r="M1226" s="294">
        <v>0</v>
      </c>
      <c r="N1226" s="294">
        <v>0</v>
      </c>
      <c r="O1226" s="294">
        <v>0</v>
      </c>
      <c r="P1226" s="294">
        <v>6</v>
      </c>
      <c r="Q1226" s="294">
        <v>582</v>
      </c>
      <c r="R1226" s="294">
        <v>0</v>
      </c>
      <c r="S1226" s="294">
        <v>0</v>
      </c>
      <c r="T1226" s="294">
        <v>0</v>
      </c>
      <c r="U1226" s="294">
        <v>0</v>
      </c>
      <c r="V1226" s="294">
        <v>0</v>
      </c>
      <c r="W1226" s="294">
        <v>0</v>
      </c>
      <c r="X1226" s="294">
        <v>6</v>
      </c>
      <c r="Y1226" s="294">
        <v>582</v>
      </c>
      <c r="Z1226" s="294">
        <v>0</v>
      </c>
      <c r="AA1226" s="294">
        <v>0</v>
      </c>
      <c r="AB1226" s="294">
        <v>0</v>
      </c>
      <c r="AC1226" s="294">
        <v>0</v>
      </c>
      <c r="AD1226" s="294">
        <v>0</v>
      </c>
      <c r="AE1226" s="294">
        <v>0</v>
      </c>
      <c r="AF1226" s="294">
        <v>0</v>
      </c>
      <c r="AG1226" s="294">
        <v>0</v>
      </c>
      <c r="AH1226" s="294">
        <v>0</v>
      </c>
      <c r="AI1226" s="294">
        <v>0</v>
      </c>
    </row>
    <row r="1227" spans="1:35" ht="66">
      <c r="A1227" s="290"/>
      <c r="B1227" s="305">
        <v>58.342857142857142</v>
      </c>
      <c r="C1227" s="298" t="s">
        <v>1092</v>
      </c>
      <c r="D1227" s="1389"/>
      <c r="E1227" s="293">
        <v>42</v>
      </c>
      <c r="F1227" s="1426" t="s">
        <v>11</v>
      </c>
      <c r="G1227" s="294" t="s">
        <v>12</v>
      </c>
      <c r="H1227" s="295" t="s">
        <v>13</v>
      </c>
      <c r="I1227" s="294" t="s">
        <v>14</v>
      </c>
      <c r="J1227" s="294">
        <v>63</v>
      </c>
      <c r="K1227" s="1540">
        <v>2646</v>
      </c>
      <c r="L1227" s="294">
        <v>0</v>
      </c>
      <c r="M1227" s="294">
        <v>0</v>
      </c>
      <c r="N1227" s="294">
        <v>0</v>
      </c>
      <c r="O1227" s="294">
        <v>0</v>
      </c>
      <c r="P1227" s="294">
        <v>6</v>
      </c>
      <c r="Q1227" s="294">
        <v>378</v>
      </c>
      <c r="R1227" s="294">
        <v>0</v>
      </c>
      <c r="S1227" s="294">
        <v>0</v>
      </c>
      <c r="T1227" s="294">
        <v>0</v>
      </c>
      <c r="U1227" s="294">
        <v>0</v>
      </c>
      <c r="V1227" s="294">
        <v>0</v>
      </c>
      <c r="W1227" s="294">
        <v>0</v>
      </c>
      <c r="X1227" s="294">
        <v>36</v>
      </c>
      <c r="Y1227" s="294">
        <v>2268</v>
      </c>
      <c r="Z1227" s="294">
        <v>0</v>
      </c>
      <c r="AA1227" s="294">
        <v>0</v>
      </c>
      <c r="AB1227" s="294">
        <v>0</v>
      </c>
      <c r="AC1227" s="294">
        <v>0</v>
      </c>
      <c r="AD1227" s="294">
        <v>0</v>
      </c>
      <c r="AE1227" s="294">
        <v>0</v>
      </c>
      <c r="AF1227" s="294">
        <v>0</v>
      </c>
      <c r="AG1227" s="294">
        <v>0</v>
      </c>
      <c r="AH1227" s="294">
        <v>0</v>
      </c>
      <c r="AI1227" s="294">
        <v>0</v>
      </c>
    </row>
    <row r="1228" spans="1:35" ht="66">
      <c r="A1228" s="290"/>
      <c r="B1228" s="305">
        <v>64.77</v>
      </c>
      <c r="C1228" s="1429" t="s">
        <v>1093</v>
      </c>
      <c r="D1228" s="1389"/>
      <c r="E1228" s="293">
        <v>0</v>
      </c>
      <c r="F1228" s="1426" t="s">
        <v>11</v>
      </c>
      <c r="G1228" s="294" t="s">
        <v>12</v>
      </c>
      <c r="H1228" s="295" t="s">
        <v>13</v>
      </c>
      <c r="I1228" s="294" t="s">
        <v>14</v>
      </c>
      <c r="J1228" s="294">
        <v>70</v>
      </c>
      <c r="K1228" s="1540">
        <v>0</v>
      </c>
      <c r="L1228" s="294">
        <v>0</v>
      </c>
      <c r="M1228" s="294">
        <v>0</v>
      </c>
      <c r="N1228" s="294">
        <v>0</v>
      </c>
      <c r="O1228" s="294">
        <v>0</v>
      </c>
      <c r="P1228" s="294">
        <v>0</v>
      </c>
      <c r="Q1228" s="294">
        <v>0</v>
      </c>
      <c r="R1228" s="294">
        <v>0</v>
      </c>
      <c r="S1228" s="294">
        <v>0</v>
      </c>
      <c r="T1228" s="294">
        <v>0</v>
      </c>
      <c r="U1228" s="294">
        <v>0</v>
      </c>
      <c r="V1228" s="294">
        <v>0</v>
      </c>
      <c r="W1228" s="294">
        <v>0</v>
      </c>
      <c r="X1228" s="294">
        <v>0</v>
      </c>
      <c r="Y1228" s="294">
        <v>0</v>
      </c>
      <c r="Z1228" s="294">
        <v>0</v>
      </c>
      <c r="AA1228" s="294">
        <v>0</v>
      </c>
      <c r="AB1228" s="294">
        <v>0</v>
      </c>
      <c r="AC1228" s="294">
        <v>0</v>
      </c>
      <c r="AD1228" s="294">
        <v>0</v>
      </c>
      <c r="AE1228" s="294">
        <v>0</v>
      </c>
      <c r="AF1228" s="294">
        <v>0</v>
      </c>
      <c r="AG1228" s="294">
        <v>0</v>
      </c>
      <c r="AH1228" s="294">
        <v>0</v>
      </c>
      <c r="AI1228" s="294">
        <v>0</v>
      </c>
    </row>
    <row r="1229" spans="1:35" ht="66">
      <c r="A1229" s="290"/>
      <c r="B1229" s="305">
        <v>17.399999999999999</v>
      </c>
      <c r="C1229" s="1430" t="s">
        <v>1096</v>
      </c>
      <c r="D1229" s="1389"/>
      <c r="E1229" s="293">
        <v>0</v>
      </c>
      <c r="F1229" s="1426" t="s">
        <v>11</v>
      </c>
      <c r="G1229" s="294" t="s">
        <v>12</v>
      </c>
      <c r="H1229" s="295" t="s">
        <v>13</v>
      </c>
      <c r="I1229" s="294" t="s">
        <v>14</v>
      </c>
      <c r="J1229" s="294">
        <v>19</v>
      </c>
      <c r="K1229" s="1540">
        <v>0</v>
      </c>
      <c r="L1229" s="294">
        <v>0</v>
      </c>
      <c r="M1229" s="294">
        <v>0</v>
      </c>
      <c r="N1229" s="294">
        <v>0</v>
      </c>
      <c r="O1229" s="294">
        <v>0</v>
      </c>
      <c r="P1229" s="294">
        <v>0</v>
      </c>
      <c r="Q1229" s="294">
        <v>0</v>
      </c>
      <c r="R1229" s="294">
        <v>0</v>
      </c>
      <c r="S1229" s="294">
        <v>0</v>
      </c>
      <c r="T1229" s="294">
        <v>0</v>
      </c>
      <c r="U1229" s="294">
        <v>0</v>
      </c>
      <c r="V1229" s="294">
        <v>0</v>
      </c>
      <c r="W1229" s="294">
        <v>0</v>
      </c>
      <c r="X1229" s="294">
        <v>0</v>
      </c>
      <c r="Y1229" s="294">
        <v>0</v>
      </c>
      <c r="Z1229" s="294">
        <v>0</v>
      </c>
      <c r="AA1229" s="294">
        <v>0</v>
      </c>
      <c r="AB1229" s="294">
        <v>0</v>
      </c>
      <c r="AC1229" s="294">
        <v>0</v>
      </c>
      <c r="AD1229" s="294">
        <v>0</v>
      </c>
      <c r="AE1229" s="294">
        <v>0</v>
      </c>
      <c r="AF1229" s="294">
        <v>0</v>
      </c>
      <c r="AG1229" s="294">
        <v>0</v>
      </c>
      <c r="AH1229" s="294">
        <v>0</v>
      </c>
      <c r="AI1229" s="294">
        <v>0</v>
      </c>
    </row>
    <row r="1230" spans="1:35" ht="66">
      <c r="A1230" s="290"/>
      <c r="B1230" s="305">
        <v>11.6</v>
      </c>
      <c r="C1230" s="1430" t="s">
        <v>1097</v>
      </c>
      <c r="D1230" s="1389"/>
      <c r="E1230" s="293">
        <v>0</v>
      </c>
      <c r="F1230" s="1426" t="s">
        <v>11</v>
      </c>
      <c r="G1230" s="294" t="s">
        <v>12</v>
      </c>
      <c r="H1230" s="295" t="s">
        <v>13</v>
      </c>
      <c r="I1230" s="294" t="s">
        <v>14</v>
      </c>
      <c r="J1230" s="294">
        <v>13</v>
      </c>
      <c r="K1230" s="1540">
        <v>0</v>
      </c>
      <c r="L1230" s="294">
        <v>0</v>
      </c>
      <c r="M1230" s="294">
        <v>0</v>
      </c>
      <c r="N1230" s="294">
        <v>0</v>
      </c>
      <c r="O1230" s="294">
        <v>0</v>
      </c>
      <c r="P1230" s="294">
        <v>0</v>
      </c>
      <c r="Q1230" s="294">
        <v>0</v>
      </c>
      <c r="R1230" s="294">
        <v>0</v>
      </c>
      <c r="S1230" s="294">
        <v>0</v>
      </c>
      <c r="T1230" s="294">
        <v>0</v>
      </c>
      <c r="U1230" s="294">
        <v>0</v>
      </c>
      <c r="V1230" s="294">
        <v>0</v>
      </c>
      <c r="W1230" s="294">
        <v>0</v>
      </c>
      <c r="X1230" s="294">
        <v>0</v>
      </c>
      <c r="Y1230" s="294">
        <v>0</v>
      </c>
      <c r="Z1230" s="294">
        <v>0</v>
      </c>
      <c r="AA1230" s="294">
        <v>0</v>
      </c>
      <c r="AB1230" s="294">
        <v>0</v>
      </c>
      <c r="AC1230" s="294">
        <v>0</v>
      </c>
      <c r="AD1230" s="294">
        <v>0</v>
      </c>
      <c r="AE1230" s="294">
        <v>0</v>
      </c>
      <c r="AF1230" s="294">
        <v>0</v>
      </c>
      <c r="AG1230" s="294">
        <v>0</v>
      </c>
      <c r="AH1230" s="294">
        <v>0</v>
      </c>
      <c r="AI1230" s="294">
        <v>0</v>
      </c>
    </row>
    <row r="1231" spans="1:35" ht="66">
      <c r="A1231" s="290"/>
      <c r="B1231" s="305">
        <v>348</v>
      </c>
      <c r="C1231" s="1430" t="s">
        <v>1098</v>
      </c>
      <c r="D1231" s="1389"/>
      <c r="E1231" s="293">
        <v>0</v>
      </c>
      <c r="F1231" s="1426" t="s">
        <v>11</v>
      </c>
      <c r="G1231" s="294" t="s">
        <v>12</v>
      </c>
      <c r="H1231" s="295" t="s">
        <v>13</v>
      </c>
      <c r="I1231" s="294" t="s">
        <v>14</v>
      </c>
      <c r="J1231" s="294">
        <v>376</v>
      </c>
      <c r="K1231" s="1540">
        <v>0</v>
      </c>
      <c r="L1231" s="294">
        <v>0</v>
      </c>
      <c r="M1231" s="294">
        <v>0</v>
      </c>
      <c r="N1231" s="294">
        <v>0</v>
      </c>
      <c r="O1231" s="294">
        <v>0</v>
      </c>
      <c r="P1231" s="294">
        <v>0</v>
      </c>
      <c r="Q1231" s="294">
        <v>0</v>
      </c>
      <c r="R1231" s="294">
        <v>0</v>
      </c>
      <c r="S1231" s="294">
        <v>0</v>
      </c>
      <c r="T1231" s="294">
        <v>0</v>
      </c>
      <c r="U1231" s="294">
        <v>0</v>
      </c>
      <c r="V1231" s="294">
        <v>0</v>
      </c>
      <c r="W1231" s="294">
        <v>0</v>
      </c>
      <c r="X1231" s="294">
        <v>0</v>
      </c>
      <c r="Y1231" s="294">
        <v>0</v>
      </c>
      <c r="Z1231" s="294">
        <v>0</v>
      </c>
      <c r="AA1231" s="294">
        <v>0</v>
      </c>
      <c r="AB1231" s="294">
        <v>0</v>
      </c>
      <c r="AC1231" s="294">
        <v>0</v>
      </c>
      <c r="AD1231" s="294">
        <v>0</v>
      </c>
      <c r="AE1231" s="294">
        <v>0</v>
      </c>
      <c r="AF1231" s="294">
        <v>0</v>
      </c>
      <c r="AG1231" s="294">
        <v>0</v>
      </c>
      <c r="AH1231" s="294">
        <v>0</v>
      </c>
      <c r="AI1231" s="294">
        <v>0</v>
      </c>
    </row>
    <row r="1232" spans="1:35" ht="66">
      <c r="A1232" s="290"/>
      <c r="B1232" s="305">
        <v>174</v>
      </c>
      <c r="C1232" s="1431" t="s">
        <v>1099</v>
      </c>
      <c r="D1232" s="1389"/>
      <c r="E1232" s="293">
        <v>0</v>
      </c>
      <c r="F1232" s="1426" t="s">
        <v>11</v>
      </c>
      <c r="G1232" s="294" t="s">
        <v>12</v>
      </c>
      <c r="H1232" s="295" t="s">
        <v>13</v>
      </c>
      <c r="I1232" s="294" t="s">
        <v>14</v>
      </c>
      <c r="J1232" s="294">
        <v>188</v>
      </c>
      <c r="K1232" s="1540">
        <v>0</v>
      </c>
      <c r="L1232" s="294">
        <v>0</v>
      </c>
      <c r="M1232" s="294">
        <v>0</v>
      </c>
      <c r="N1232" s="294">
        <v>0</v>
      </c>
      <c r="O1232" s="294">
        <v>0</v>
      </c>
      <c r="P1232" s="294">
        <v>0</v>
      </c>
      <c r="Q1232" s="294">
        <v>0</v>
      </c>
      <c r="R1232" s="294">
        <v>0</v>
      </c>
      <c r="S1232" s="294">
        <v>0</v>
      </c>
      <c r="T1232" s="294">
        <v>0</v>
      </c>
      <c r="U1232" s="294">
        <v>0</v>
      </c>
      <c r="V1232" s="294">
        <v>0</v>
      </c>
      <c r="W1232" s="294">
        <v>0</v>
      </c>
      <c r="X1232" s="294">
        <v>0</v>
      </c>
      <c r="Y1232" s="294">
        <v>0</v>
      </c>
      <c r="Z1232" s="294">
        <v>0</v>
      </c>
      <c r="AA1232" s="294">
        <v>0</v>
      </c>
      <c r="AB1232" s="294">
        <v>0</v>
      </c>
      <c r="AC1232" s="294">
        <v>0</v>
      </c>
      <c r="AD1232" s="294">
        <v>0</v>
      </c>
      <c r="AE1232" s="294">
        <v>0</v>
      </c>
      <c r="AF1232" s="294">
        <v>0</v>
      </c>
      <c r="AG1232" s="294">
        <v>0</v>
      </c>
      <c r="AH1232" s="294">
        <v>0</v>
      </c>
      <c r="AI1232" s="294">
        <v>0</v>
      </c>
    </row>
    <row r="1233" spans="1:35" ht="66">
      <c r="A1233" s="290"/>
      <c r="B1233" s="305">
        <v>231.99999999999994</v>
      </c>
      <c r="C1233" s="1431" t="s">
        <v>1100</v>
      </c>
      <c r="D1233" s="1389"/>
      <c r="E1233" s="293">
        <v>2</v>
      </c>
      <c r="F1233" s="1426" t="s">
        <v>11</v>
      </c>
      <c r="G1233" s="294" t="s">
        <v>12</v>
      </c>
      <c r="H1233" s="295" t="s">
        <v>13</v>
      </c>
      <c r="I1233" s="294" t="s">
        <v>14</v>
      </c>
      <c r="J1233" s="294">
        <v>251</v>
      </c>
      <c r="K1233" s="1540">
        <v>502</v>
      </c>
      <c r="L1233" s="294">
        <v>0</v>
      </c>
      <c r="M1233" s="294">
        <v>0</v>
      </c>
      <c r="N1233" s="294">
        <v>0</v>
      </c>
      <c r="O1233" s="294">
        <v>0</v>
      </c>
      <c r="P1233" s="294">
        <v>0</v>
      </c>
      <c r="Q1233" s="294">
        <v>0</v>
      </c>
      <c r="R1233" s="294">
        <v>0</v>
      </c>
      <c r="S1233" s="294">
        <v>0</v>
      </c>
      <c r="T1233" s="294">
        <v>0</v>
      </c>
      <c r="U1233" s="294">
        <v>0</v>
      </c>
      <c r="V1233" s="294">
        <v>0</v>
      </c>
      <c r="W1233" s="294">
        <v>0</v>
      </c>
      <c r="X1233" s="294">
        <v>2</v>
      </c>
      <c r="Y1233" s="294">
        <v>502</v>
      </c>
      <c r="Z1233" s="294">
        <v>0</v>
      </c>
      <c r="AA1233" s="294">
        <v>0</v>
      </c>
      <c r="AB1233" s="294">
        <v>0</v>
      </c>
      <c r="AC1233" s="294">
        <v>0</v>
      </c>
      <c r="AD1233" s="294">
        <v>0</v>
      </c>
      <c r="AE1233" s="294">
        <v>0</v>
      </c>
      <c r="AF1233" s="294">
        <v>0</v>
      </c>
      <c r="AG1233" s="294">
        <v>0</v>
      </c>
      <c r="AH1233" s="294">
        <v>0</v>
      </c>
      <c r="AI1233" s="294">
        <v>0</v>
      </c>
    </row>
    <row r="1234" spans="1:35" s="6" customFormat="1" ht="66" outlineLevel="4">
      <c r="A1234" s="290"/>
      <c r="B1234" s="305">
        <v>172.26</v>
      </c>
      <c r="C1234" s="1381" t="s">
        <v>1101</v>
      </c>
      <c r="D1234" s="1389"/>
      <c r="E1234" s="293">
        <v>0</v>
      </c>
      <c r="F1234" s="1426" t="s">
        <v>11</v>
      </c>
      <c r="G1234" s="294" t="s">
        <v>12</v>
      </c>
      <c r="H1234" s="295" t="s">
        <v>13</v>
      </c>
      <c r="I1234" s="294" t="s">
        <v>14</v>
      </c>
      <c r="J1234" s="294">
        <v>187</v>
      </c>
      <c r="K1234" s="1540">
        <v>0</v>
      </c>
      <c r="L1234" s="294">
        <v>0</v>
      </c>
      <c r="M1234" s="294">
        <v>0</v>
      </c>
      <c r="N1234" s="294">
        <v>0</v>
      </c>
      <c r="O1234" s="294">
        <v>0</v>
      </c>
      <c r="P1234" s="294">
        <v>0</v>
      </c>
      <c r="Q1234" s="294">
        <v>0</v>
      </c>
      <c r="R1234" s="294">
        <v>0</v>
      </c>
      <c r="S1234" s="294">
        <v>0</v>
      </c>
      <c r="T1234" s="294">
        <v>0</v>
      </c>
      <c r="U1234" s="294">
        <v>0</v>
      </c>
      <c r="V1234" s="294">
        <v>0</v>
      </c>
      <c r="W1234" s="294">
        <v>0</v>
      </c>
      <c r="X1234" s="294">
        <v>0</v>
      </c>
      <c r="Y1234" s="294">
        <v>0</v>
      </c>
      <c r="Z1234" s="294">
        <v>0</v>
      </c>
      <c r="AA1234" s="294">
        <v>0</v>
      </c>
      <c r="AB1234" s="294">
        <v>0</v>
      </c>
      <c r="AC1234" s="294">
        <v>0</v>
      </c>
      <c r="AD1234" s="294">
        <v>0</v>
      </c>
      <c r="AE1234" s="294">
        <v>0</v>
      </c>
      <c r="AF1234" s="294">
        <v>0</v>
      </c>
      <c r="AG1234" s="294">
        <v>0</v>
      </c>
      <c r="AH1234" s="294">
        <v>0</v>
      </c>
      <c r="AI1234" s="294">
        <v>0</v>
      </c>
    </row>
    <row r="1235" spans="1:35" s="6" customFormat="1" ht="66" outlineLevel="4">
      <c r="A1235" s="290"/>
      <c r="B1235" s="305">
        <v>135</v>
      </c>
      <c r="C1235" s="1381" t="s">
        <v>1102</v>
      </c>
      <c r="D1235" s="1389"/>
      <c r="E1235" s="293">
        <v>0</v>
      </c>
      <c r="F1235" s="1426" t="s">
        <v>11</v>
      </c>
      <c r="G1235" s="294" t="s">
        <v>12</v>
      </c>
      <c r="H1235" s="295" t="s">
        <v>13</v>
      </c>
      <c r="I1235" s="294" t="s">
        <v>14</v>
      </c>
      <c r="J1235" s="294">
        <v>146</v>
      </c>
      <c r="K1235" s="1540">
        <v>0</v>
      </c>
      <c r="L1235" s="294">
        <v>0</v>
      </c>
      <c r="M1235" s="294">
        <v>0</v>
      </c>
      <c r="N1235" s="294">
        <v>0</v>
      </c>
      <c r="O1235" s="294">
        <v>0</v>
      </c>
      <c r="P1235" s="294">
        <v>0</v>
      </c>
      <c r="Q1235" s="294">
        <v>0</v>
      </c>
      <c r="R1235" s="294">
        <v>0</v>
      </c>
      <c r="S1235" s="294">
        <v>0</v>
      </c>
      <c r="T1235" s="294">
        <v>0</v>
      </c>
      <c r="U1235" s="294">
        <v>0</v>
      </c>
      <c r="V1235" s="294">
        <v>0</v>
      </c>
      <c r="W1235" s="294">
        <v>0</v>
      </c>
      <c r="X1235" s="294">
        <v>0</v>
      </c>
      <c r="Y1235" s="294">
        <v>0</v>
      </c>
      <c r="Z1235" s="294">
        <v>0</v>
      </c>
      <c r="AA1235" s="294">
        <v>0</v>
      </c>
      <c r="AB1235" s="294">
        <v>0</v>
      </c>
      <c r="AC1235" s="294">
        <v>0</v>
      </c>
      <c r="AD1235" s="294">
        <v>0</v>
      </c>
      <c r="AE1235" s="294">
        <v>0</v>
      </c>
      <c r="AF1235" s="294">
        <v>0</v>
      </c>
      <c r="AG1235" s="294">
        <v>0</v>
      </c>
      <c r="AH1235" s="294">
        <v>0</v>
      </c>
      <c r="AI1235" s="294">
        <v>0</v>
      </c>
    </row>
    <row r="1236" spans="1:35" s="6" customFormat="1" outlineLevel="4">
      <c r="A1236" s="290"/>
      <c r="B1236" s="1409"/>
      <c r="C1236" s="1419" t="s">
        <v>1012</v>
      </c>
      <c r="D1236" s="303"/>
      <c r="E1236" s="293">
        <v>0</v>
      </c>
      <c r="F1236" s="292" t="s">
        <v>11</v>
      </c>
      <c r="G1236" s="1147"/>
      <c r="H1236" s="1420"/>
      <c r="I1236" s="1147"/>
      <c r="J1236" s="1147">
        <v>150</v>
      </c>
      <c r="K1236" s="1538">
        <v>0</v>
      </c>
      <c r="L1236" s="1147">
        <v>0</v>
      </c>
      <c r="M1236" s="1147">
        <v>0</v>
      </c>
      <c r="N1236" s="1147">
        <v>0</v>
      </c>
      <c r="O1236" s="1147">
        <v>0</v>
      </c>
      <c r="P1236" s="1147">
        <v>0</v>
      </c>
      <c r="Q1236" s="1147">
        <v>0</v>
      </c>
      <c r="R1236" s="1147">
        <v>0</v>
      </c>
      <c r="S1236" s="1147">
        <v>0</v>
      </c>
      <c r="T1236" s="1147">
        <v>0</v>
      </c>
      <c r="U1236" s="1147">
        <v>0</v>
      </c>
      <c r="V1236" s="1147">
        <v>0</v>
      </c>
      <c r="W1236" s="1147">
        <v>0</v>
      </c>
      <c r="X1236" s="1147">
        <v>0</v>
      </c>
      <c r="Y1236" s="1147">
        <v>0</v>
      </c>
      <c r="Z1236" s="1147">
        <v>0</v>
      </c>
      <c r="AA1236" s="1147">
        <v>0</v>
      </c>
      <c r="AB1236" s="1147">
        <v>0</v>
      </c>
      <c r="AC1236" s="1147">
        <v>0</v>
      </c>
      <c r="AD1236" s="1147">
        <v>0</v>
      </c>
      <c r="AE1236" s="1147">
        <v>0</v>
      </c>
      <c r="AF1236" s="1147">
        <v>0</v>
      </c>
      <c r="AG1236" s="1147">
        <v>0</v>
      </c>
      <c r="AH1236" s="1147">
        <v>0</v>
      </c>
      <c r="AI1236" s="1147">
        <v>0</v>
      </c>
    </row>
    <row r="1237" spans="1:35" s="6" customFormat="1" outlineLevel="4">
      <c r="A1237" s="290"/>
      <c r="B1237" s="1409"/>
      <c r="C1237" s="1419" t="s">
        <v>1103</v>
      </c>
      <c r="D1237" s="303"/>
      <c r="E1237" s="293">
        <v>0</v>
      </c>
      <c r="F1237" s="292" t="s">
        <v>46</v>
      </c>
      <c r="G1237" s="1147"/>
      <c r="H1237" s="1420"/>
      <c r="I1237" s="1147"/>
      <c r="J1237" s="1147">
        <v>18</v>
      </c>
      <c r="K1237" s="1538">
        <v>0</v>
      </c>
      <c r="L1237" s="1147">
        <v>0</v>
      </c>
      <c r="M1237" s="1147">
        <v>0</v>
      </c>
      <c r="N1237" s="1147">
        <v>0</v>
      </c>
      <c r="O1237" s="1147">
        <v>0</v>
      </c>
      <c r="P1237" s="1147">
        <v>0</v>
      </c>
      <c r="Q1237" s="1147">
        <v>0</v>
      </c>
      <c r="R1237" s="1147">
        <v>0</v>
      </c>
      <c r="S1237" s="1147">
        <v>0</v>
      </c>
      <c r="T1237" s="1147">
        <v>0</v>
      </c>
      <c r="U1237" s="1147">
        <v>0</v>
      </c>
      <c r="V1237" s="1147">
        <v>0</v>
      </c>
      <c r="W1237" s="1147">
        <v>0</v>
      </c>
      <c r="X1237" s="1147">
        <v>0</v>
      </c>
      <c r="Y1237" s="1147">
        <v>0</v>
      </c>
      <c r="Z1237" s="1147">
        <v>0</v>
      </c>
      <c r="AA1237" s="1147">
        <v>0</v>
      </c>
      <c r="AB1237" s="1147">
        <v>0</v>
      </c>
      <c r="AC1237" s="1147">
        <v>0</v>
      </c>
      <c r="AD1237" s="1147">
        <v>0</v>
      </c>
      <c r="AE1237" s="1147">
        <v>0</v>
      </c>
      <c r="AF1237" s="1147">
        <v>0</v>
      </c>
      <c r="AG1237" s="1147">
        <v>0</v>
      </c>
      <c r="AH1237" s="1147">
        <v>0</v>
      </c>
      <c r="AI1237" s="1147">
        <v>0</v>
      </c>
    </row>
    <row r="1238" spans="1:35" s="6" customFormat="1" outlineLevel="4">
      <c r="A1238" s="290"/>
      <c r="B1238" s="1409"/>
      <c r="C1238" s="1419" t="s">
        <v>1104</v>
      </c>
      <c r="D1238" s="303"/>
      <c r="E1238" s="293">
        <v>0</v>
      </c>
      <c r="F1238" s="292" t="s">
        <v>46</v>
      </c>
      <c r="G1238" s="1147"/>
      <c r="H1238" s="1420"/>
      <c r="I1238" s="1147"/>
      <c r="J1238" s="1147">
        <v>5220</v>
      </c>
      <c r="K1238" s="1538">
        <v>0</v>
      </c>
      <c r="L1238" s="1147">
        <v>0</v>
      </c>
      <c r="M1238" s="1147">
        <v>0</v>
      </c>
      <c r="N1238" s="1147">
        <v>0</v>
      </c>
      <c r="O1238" s="1147">
        <v>0</v>
      </c>
      <c r="P1238" s="1147">
        <v>0</v>
      </c>
      <c r="Q1238" s="1147">
        <v>0</v>
      </c>
      <c r="R1238" s="1147">
        <v>0</v>
      </c>
      <c r="S1238" s="1147">
        <v>0</v>
      </c>
      <c r="T1238" s="1147">
        <v>0</v>
      </c>
      <c r="U1238" s="1147">
        <v>0</v>
      </c>
      <c r="V1238" s="1147">
        <v>0</v>
      </c>
      <c r="W1238" s="1147">
        <v>0</v>
      </c>
      <c r="X1238" s="1147">
        <v>0</v>
      </c>
      <c r="Y1238" s="1147">
        <v>0</v>
      </c>
      <c r="Z1238" s="1147">
        <v>0</v>
      </c>
      <c r="AA1238" s="1147">
        <v>0</v>
      </c>
      <c r="AB1238" s="1147">
        <v>0</v>
      </c>
      <c r="AC1238" s="1147">
        <v>0</v>
      </c>
      <c r="AD1238" s="1147">
        <v>0</v>
      </c>
      <c r="AE1238" s="1147">
        <v>0</v>
      </c>
      <c r="AF1238" s="1147">
        <v>0</v>
      </c>
      <c r="AG1238" s="1147">
        <v>0</v>
      </c>
      <c r="AH1238" s="1147">
        <v>0</v>
      </c>
      <c r="AI1238" s="1147">
        <v>0</v>
      </c>
    </row>
    <row r="1239" spans="1:35" s="6" customFormat="1" outlineLevel="4">
      <c r="A1239" s="290"/>
      <c r="B1239" s="1409"/>
      <c r="C1239" s="1419" t="s">
        <v>1105</v>
      </c>
      <c r="D1239" s="303"/>
      <c r="E1239" s="293">
        <v>0</v>
      </c>
      <c r="F1239" s="292" t="s">
        <v>46</v>
      </c>
      <c r="G1239" s="1147"/>
      <c r="H1239" s="1420"/>
      <c r="I1239" s="1147"/>
      <c r="J1239" s="1147">
        <v>760</v>
      </c>
      <c r="K1239" s="1538">
        <v>0</v>
      </c>
      <c r="L1239" s="1147">
        <v>0</v>
      </c>
      <c r="M1239" s="1147">
        <v>0</v>
      </c>
      <c r="N1239" s="1147">
        <v>0</v>
      </c>
      <c r="O1239" s="1147">
        <v>0</v>
      </c>
      <c r="P1239" s="1147">
        <v>0</v>
      </c>
      <c r="Q1239" s="1147">
        <v>0</v>
      </c>
      <c r="R1239" s="1147">
        <v>0</v>
      </c>
      <c r="S1239" s="1147">
        <v>0</v>
      </c>
      <c r="T1239" s="1147">
        <v>0</v>
      </c>
      <c r="U1239" s="1147">
        <v>0</v>
      </c>
      <c r="V1239" s="1147">
        <v>0</v>
      </c>
      <c r="W1239" s="1147">
        <v>0</v>
      </c>
      <c r="X1239" s="1147">
        <v>0</v>
      </c>
      <c r="Y1239" s="1147">
        <v>0</v>
      </c>
      <c r="Z1239" s="1147">
        <v>0</v>
      </c>
      <c r="AA1239" s="1147">
        <v>0</v>
      </c>
      <c r="AB1239" s="1147">
        <v>0</v>
      </c>
      <c r="AC1239" s="1147">
        <v>0</v>
      </c>
      <c r="AD1239" s="1147">
        <v>0</v>
      </c>
      <c r="AE1239" s="1147">
        <v>0</v>
      </c>
      <c r="AF1239" s="1147">
        <v>0</v>
      </c>
      <c r="AG1239" s="1147">
        <v>0</v>
      </c>
      <c r="AH1239" s="1147">
        <v>0</v>
      </c>
      <c r="AI1239" s="1147">
        <v>0</v>
      </c>
    </row>
    <row r="1240" spans="1:35">
      <c r="A1240" s="290"/>
      <c r="B1240" s="1409"/>
      <c r="C1240" s="1419" t="s">
        <v>1106</v>
      </c>
      <c r="D1240" s="303"/>
      <c r="E1240" s="293">
        <v>0</v>
      </c>
      <c r="F1240" s="292" t="s">
        <v>46</v>
      </c>
      <c r="G1240" s="1147"/>
      <c r="H1240" s="1420"/>
      <c r="I1240" s="1147"/>
      <c r="J1240" s="1147">
        <v>203</v>
      </c>
      <c r="K1240" s="1538">
        <v>0</v>
      </c>
      <c r="L1240" s="1147">
        <v>0</v>
      </c>
      <c r="M1240" s="1147">
        <v>0</v>
      </c>
      <c r="N1240" s="1147">
        <v>0</v>
      </c>
      <c r="O1240" s="1147">
        <v>0</v>
      </c>
      <c r="P1240" s="1147">
        <v>0</v>
      </c>
      <c r="Q1240" s="1147">
        <v>0</v>
      </c>
      <c r="R1240" s="1147">
        <v>0</v>
      </c>
      <c r="S1240" s="1147">
        <v>0</v>
      </c>
      <c r="T1240" s="1147">
        <v>0</v>
      </c>
      <c r="U1240" s="1147">
        <v>0</v>
      </c>
      <c r="V1240" s="1147">
        <v>0</v>
      </c>
      <c r="W1240" s="1147">
        <v>0</v>
      </c>
      <c r="X1240" s="1147">
        <v>0</v>
      </c>
      <c r="Y1240" s="1147">
        <v>0</v>
      </c>
      <c r="Z1240" s="1147">
        <v>0</v>
      </c>
      <c r="AA1240" s="1147">
        <v>0</v>
      </c>
      <c r="AB1240" s="1147">
        <v>0</v>
      </c>
      <c r="AC1240" s="1147">
        <v>0</v>
      </c>
      <c r="AD1240" s="1147">
        <v>0</v>
      </c>
      <c r="AE1240" s="1147">
        <v>0</v>
      </c>
      <c r="AF1240" s="1147">
        <v>0</v>
      </c>
      <c r="AG1240" s="1147">
        <v>0</v>
      </c>
      <c r="AH1240" s="1147">
        <v>0</v>
      </c>
      <c r="AI1240" s="1147">
        <v>0</v>
      </c>
    </row>
    <row r="1241" spans="1:35">
      <c r="A1241" s="290"/>
      <c r="B1241" s="1409"/>
      <c r="C1241" s="1419" t="s">
        <v>1107</v>
      </c>
      <c r="D1241" s="303"/>
      <c r="E1241" s="293">
        <v>0</v>
      </c>
      <c r="F1241" s="292" t="s">
        <v>46</v>
      </c>
      <c r="G1241" s="1147"/>
      <c r="H1241" s="1420"/>
      <c r="I1241" s="1147"/>
      <c r="J1241" s="1147">
        <v>350</v>
      </c>
      <c r="K1241" s="1538">
        <v>0</v>
      </c>
      <c r="L1241" s="1147">
        <v>0</v>
      </c>
      <c r="M1241" s="1147">
        <v>0</v>
      </c>
      <c r="N1241" s="1147">
        <v>0</v>
      </c>
      <c r="O1241" s="1147">
        <v>0</v>
      </c>
      <c r="P1241" s="1147">
        <v>0</v>
      </c>
      <c r="Q1241" s="1147">
        <v>0</v>
      </c>
      <c r="R1241" s="1147">
        <v>0</v>
      </c>
      <c r="S1241" s="1147">
        <v>0</v>
      </c>
      <c r="T1241" s="1147">
        <v>0</v>
      </c>
      <c r="U1241" s="1147">
        <v>0</v>
      </c>
      <c r="V1241" s="1147">
        <v>0</v>
      </c>
      <c r="W1241" s="1147">
        <v>0</v>
      </c>
      <c r="X1241" s="1147">
        <v>0</v>
      </c>
      <c r="Y1241" s="1147">
        <v>0</v>
      </c>
      <c r="Z1241" s="1147">
        <v>0</v>
      </c>
      <c r="AA1241" s="1147">
        <v>0</v>
      </c>
      <c r="AB1241" s="1147">
        <v>0</v>
      </c>
      <c r="AC1241" s="1147">
        <v>0</v>
      </c>
      <c r="AD1241" s="1147">
        <v>0</v>
      </c>
      <c r="AE1241" s="1147">
        <v>0</v>
      </c>
      <c r="AF1241" s="1147">
        <v>0</v>
      </c>
      <c r="AG1241" s="1147">
        <v>0</v>
      </c>
      <c r="AH1241" s="1147">
        <v>0</v>
      </c>
      <c r="AI1241" s="1147">
        <v>0</v>
      </c>
    </row>
    <row r="1242" spans="1:35" ht="66">
      <c r="A1242" s="290"/>
      <c r="B1242" s="55"/>
      <c r="C1242" s="1297" t="s">
        <v>2338</v>
      </c>
      <c r="D1242" s="14"/>
      <c r="E1242" s="1313">
        <v>25</v>
      </c>
      <c r="F1242" s="14" t="s">
        <v>11</v>
      </c>
      <c r="G1242" s="16" t="s">
        <v>12</v>
      </c>
      <c r="H1242" s="17" t="s">
        <v>13</v>
      </c>
      <c r="I1242" s="16" t="s">
        <v>14</v>
      </c>
      <c r="J1242" s="16">
        <v>27</v>
      </c>
      <c r="K1242" s="997">
        <v>675</v>
      </c>
      <c r="L1242" s="16">
        <v>0</v>
      </c>
      <c r="M1242" s="16">
        <v>0</v>
      </c>
      <c r="N1242" s="16">
        <v>0</v>
      </c>
      <c r="O1242" s="16">
        <v>0</v>
      </c>
      <c r="P1242" s="16">
        <v>0</v>
      </c>
      <c r="Q1242" s="16">
        <v>0</v>
      </c>
      <c r="R1242" s="16">
        <v>0</v>
      </c>
      <c r="S1242" s="16">
        <v>0</v>
      </c>
      <c r="T1242" s="16">
        <v>0</v>
      </c>
      <c r="U1242" s="16">
        <v>0</v>
      </c>
      <c r="V1242" s="16">
        <v>0</v>
      </c>
      <c r="W1242" s="16">
        <v>0</v>
      </c>
      <c r="X1242" s="16">
        <v>0</v>
      </c>
      <c r="Y1242" s="16">
        <v>0</v>
      </c>
      <c r="Z1242" s="16">
        <v>25</v>
      </c>
      <c r="AA1242" s="16">
        <v>675</v>
      </c>
      <c r="AB1242" s="16">
        <v>0</v>
      </c>
      <c r="AC1242" s="16">
        <v>0</v>
      </c>
      <c r="AD1242" s="16">
        <v>0</v>
      </c>
      <c r="AE1242" s="16">
        <v>0</v>
      </c>
      <c r="AF1242" s="16">
        <v>0</v>
      </c>
      <c r="AG1242" s="16">
        <v>0</v>
      </c>
      <c r="AH1242" s="16">
        <v>0</v>
      </c>
      <c r="AI1242" s="16">
        <v>0</v>
      </c>
    </row>
    <row r="1243" spans="1:35" ht="66">
      <c r="A1243" s="290"/>
      <c r="B1243" s="55"/>
      <c r="C1243" s="1297" t="s">
        <v>2339</v>
      </c>
      <c r="D1243" s="14"/>
      <c r="E1243" s="1313">
        <v>30</v>
      </c>
      <c r="F1243" s="14" t="s">
        <v>11</v>
      </c>
      <c r="G1243" s="16" t="s">
        <v>12</v>
      </c>
      <c r="H1243" s="17" t="s">
        <v>13</v>
      </c>
      <c r="I1243" s="16" t="s">
        <v>14</v>
      </c>
      <c r="J1243" s="16">
        <v>32.4</v>
      </c>
      <c r="K1243" s="997">
        <v>972</v>
      </c>
      <c r="L1243" s="16">
        <v>0</v>
      </c>
      <c r="M1243" s="16">
        <v>0</v>
      </c>
      <c r="N1243" s="16">
        <v>0</v>
      </c>
      <c r="O1243" s="16">
        <v>0</v>
      </c>
      <c r="P1243" s="16">
        <v>0</v>
      </c>
      <c r="Q1243" s="16">
        <v>0</v>
      </c>
      <c r="R1243" s="16">
        <v>0</v>
      </c>
      <c r="S1243" s="16">
        <v>0</v>
      </c>
      <c r="T1243" s="16">
        <v>0</v>
      </c>
      <c r="U1243" s="16">
        <v>0</v>
      </c>
      <c r="V1243" s="16">
        <v>0</v>
      </c>
      <c r="W1243" s="16">
        <v>0</v>
      </c>
      <c r="X1243" s="16">
        <v>0</v>
      </c>
      <c r="Y1243" s="16">
        <v>0</v>
      </c>
      <c r="Z1243" s="16">
        <v>30</v>
      </c>
      <c r="AA1243" s="16">
        <v>972</v>
      </c>
      <c r="AB1243" s="16">
        <v>0</v>
      </c>
      <c r="AC1243" s="16">
        <v>0</v>
      </c>
      <c r="AD1243" s="16">
        <v>0</v>
      </c>
      <c r="AE1243" s="16">
        <v>0</v>
      </c>
      <c r="AF1243" s="16">
        <v>0</v>
      </c>
      <c r="AG1243" s="16">
        <v>0</v>
      </c>
      <c r="AH1243" s="16">
        <v>0</v>
      </c>
      <c r="AI1243" s="16">
        <v>0</v>
      </c>
    </row>
    <row r="1244" spans="1:35" ht="66">
      <c r="A1244" s="290"/>
      <c r="B1244" s="55"/>
      <c r="C1244" s="1297" t="s">
        <v>2340</v>
      </c>
      <c r="D1244" s="14"/>
      <c r="E1244" s="1313">
        <v>5</v>
      </c>
      <c r="F1244" s="14" t="s">
        <v>11</v>
      </c>
      <c r="G1244" s="16" t="s">
        <v>12</v>
      </c>
      <c r="H1244" s="17" t="s">
        <v>13</v>
      </c>
      <c r="I1244" s="16" t="s">
        <v>14</v>
      </c>
      <c r="J1244" s="16">
        <v>2116.8000000000002</v>
      </c>
      <c r="K1244" s="997">
        <v>10584</v>
      </c>
      <c r="L1244" s="16">
        <v>0</v>
      </c>
      <c r="M1244" s="16">
        <v>0</v>
      </c>
      <c r="N1244" s="16">
        <v>0</v>
      </c>
      <c r="O1244" s="16">
        <v>0</v>
      </c>
      <c r="P1244" s="16">
        <v>0</v>
      </c>
      <c r="Q1244" s="16">
        <v>0</v>
      </c>
      <c r="R1244" s="16">
        <v>0</v>
      </c>
      <c r="S1244" s="16">
        <v>0</v>
      </c>
      <c r="T1244" s="16">
        <v>0</v>
      </c>
      <c r="U1244" s="16">
        <v>0</v>
      </c>
      <c r="V1244" s="16">
        <v>0</v>
      </c>
      <c r="W1244" s="16">
        <v>0</v>
      </c>
      <c r="X1244" s="16">
        <v>0</v>
      </c>
      <c r="Y1244" s="16">
        <v>0</v>
      </c>
      <c r="Z1244" s="16">
        <v>5</v>
      </c>
      <c r="AA1244" s="16">
        <v>10584</v>
      </c>
      <c r="AB1244" s="16">
        <v>0</v>
      </c>
      <c r="AC1244" s="16">
        <v>0</v>
      </c>
      <c r="AD1244" s="16">
        <v>0</v>
      </c>
      <c r="AE1244" s="16">
        <v>0</v>
      </c>
      <c r="AF1244" s="16">
        <v>0</v>
      </c>
      <c r="AG1244" s="16">
        <v>0</v>
      </c>
      <c r="AH1244" s="16">
        <v>0</v>
      </c>
      <c r="AI1244" s="16">
        <v>0</v>
      </c>
    </row>
    <row r="1245" spans="1:35" ht="66">
      <c r="A1245" s="290"/>
      <c r="B1245" s="55"/>
      <c r="C1245" s="1297" t="s">
        <v>2341</v>
      </c>
      <c r="D1245" s="14"/>
      <c r="E1245" s="1313">
        <v>2</v>
      </c>
      <c r="F1245" s="14" t="s">
        <v>11</v>
      </c>
      <c r="G1245" s="16" t="s">
        <v>12</v>
      </c>
      <c r="H1245" s="17" t="s">
        <v>13</v>
      </c>
      <c r="I1245" s="16" t="s">
        <v>14</v>
      </c>
      <c r="J1245" s="16">
        <v>381.24</v>
      </c>
      <c r="K1245" s="997">
        <v>762.48</v>
      </c>
      <c r="L1245" s="16">
        <v>0</v>
      </c>
      <c r="M1245" s="16">
        <v>0</v>
      </c>
      <c r="N1245" s="16">
        <v>0</v>
      </c>
      <c r="O1245" s="16">
        <v>0</v>
      </c>
      <c r="P1245" s="16">
        <v>0</v>
      </c>
      <c r="Q1245" s="16">
        <v>0</v>
      </c>
      <c r="R1245" s="16">
        <v>0</v>
      </c>
      <c r="S1245" s="16">
        <v>0</v>
      </c>
      <c r="T1245" s="16">
        <v>0</v>
      </c>
      <c r="U1245" s="16">
        <v>0</v>
      </c>
      <c r="V1245" s="16">
        <v>0</v>
      </c>
      <c r="W1245" s="16">
        <v>0</v>
      </c>
      <c r="X1245" s="16">
        <v>0</v>
      </c>
      <c r="Y1245" s="16">
        <v>0</v>
      </c>
      <c r="Z1245" s="16">
        <v>2</v>
      </c>
      <c r="AA1245" s="16">
        <v>762.48</v>
      </c>
      <c r="AB1245" s="16">
        <v>0</v>
      </c>
      <c r="AC1245" s="16">
        <v>0</v>
      </c>
      <c r="AD1245" s="16">
        <v>0</v>
      </c>
      <c r="AE1245" s="16">
        <v>0</v>
      </c>
      <c r="AF1245" s="16">
        <v>0</v>
      </c>
      <c r="AG1245" s="16">
        <v>0</v>
      </c>
      <c r="AH1245" s="16">
        <v>0</v>
      </c>
      <c r="AI1245" s="16">
        <v>0</v>
      </c>
    </row>
    <row r="1246" spans="1:35" ht="66">
      <c r="A1246" s="290"/>
      <c r="B1246" s="55"/>
      <c r="C1246" s="1297" t="s">
        <v>2342</v>
      </c>
      <c r="D1246" s="14"/>
      <c r="E1246" s="1313">
        <v>18</v>
      </c>
      <c r="F1246" s="14" t="s">
        <v>11</v>
      </c>
      <c r="G1246" s="16" t="s">
        <v>12</v>
      </c>
      <c r="H1246" s="17" t="s">
        <v>13</v>
      </c>
      <c r="I1246" s="16" t="s">
        <v>14</v>
      </c>
      <c r="J1246" s="16">
        <v>64.8</v>
      </c>
      <c r="K1246" s="997">
        <v>1166.3999999999999</v>
      </c>
      <c r="L1246" s="16">
        <v>0</v>
      </c>
      <c r="M1246" s="16">
        <v>0</v>
      </c>
      <c r="N1246" s="16">
        <v>0</v>
      </c>
      <c r="O1246" s="16">
        <v>0</v>
      </c>
      <c r="P1246" s="16">
        <v>0</v>
      </c>
      <c r="Q1246" s="16">
        <v>0</v>
      </c>
      <c r="R1246" s="16">
        <v>0</v>
      </c>
      <c r="S1246" s="16">
        <v>0</v>
      </c>
      <c r="T1246" s="16">
        <v>0</v>
      </c>
      <c r="U1246" s="16">
        <v>0</v>
      </c>
      <c r="V1246" s="16">
        <v>0</v>
      </c>
      <c r="W1246" s="16">
        <v>0</v>
      </c>
      <c r="X1246" s="16">
        <v>0</v>
      </c>
      <c r="Y1246" s="16">
        <v>0</v>
      </c>
      <c r="Z1246" s="16">
        <v>18</v>
      </c>
      <c r="AA1246" s="16">
        <v>1166.3999999999999</v>
      </c>
      <c r="AB1246" s="16">
        <v>0</v>
      </c>
      <c r="AC1246" s="16">
        <v>0</v>
      </c>
      <c r="AD1246" s="16">
        <v>0</v>
      </c>
      <c r="AE1246" s="16">
        <v>0</v>
      </c>
      <c r="AF1246" s="16">
        <v>0</v>
      </c>
      <c r="AG1246" s="16">
        <v>0</v>
      </c>
      <c r="AH1246" s="16">
        <v>0</v>
      </c>
      <c r="AI1246" s="16">
        <v>0</v>
      </c>
    </row>
    <row r="1247" spans="1:35" ht="66">
      <c r="A1247" s="290"/>
      <c r="B1247" s="55"/>
      <c r="C1247" s="1297" t="s">
        <v>2343</v>
      </c>
      <c r="D1247" s="14"/>
      <c r="E1247" s="1313">
        <v>12</v>
      </c>
      <c r="F1247" s="14" t="s">
        <v>11</v>
      </c>
      <c r="G1247" s="16" t="s">
        <v>12</v>
      </c>
      <c r="H1247" s="17" t="s">
        <v>13</v>
      </c>
      <c r="I1247" s="16" t="s">
        <v>14</v>
      </c>
      <c r="J1247" s="16">
        <v>183.6</v>
      </c>
      <c r="K1247" s="997">
        <v>2203.1999999999998</v>
      </c>
      <c r="L1247" s="16">
        <v>0</v>
      </c>
      <c r="M1247" s="16">
        <v>0</v>
      </c>
      <c r="N1247" s="16">
        <v>0</v>
      </c>
      <c r="O1247" s="16">
        <v>0</v>
      </c>
      <c r="P1247" s="16">
        <v>0</v>
      </c>
      <c r="Q1247" s="16">
        <v>0</v>
      </c>
      <c r="R1247" s="16">
        <v>0</v>
      </c>
      <c r="S1247" s="16">
        <v>0</v>
      </c>
      <c r="T1247" s="16">
        <v>0</v>
      </c>
      <c r="U1247" s="16">
        <v>0</v>
      </c>
      <c r="V1247" s="16">
        <v>0</v>
      </c>
      <c r="W1247" s="16">
        <v>0</v>
      </c>
      <c r="X1247" s="16">
        <v>0</v>
      </c>
      <c r="Y1247" s="16">
        <v>0</v>
      </c>
      <c r="Z1247" s="16">
        <v>12</v>
      </c>
      <c r="AA1247" s="16">
        <v>2203.1999999999998</v>
      </c>
      <c r="AB1247" s="16">
        <v>0</v>
      </c>
      <c r="AC1247" s="16">
        <v>0</v>
      </c>
      <c r="AD1247" s="16">
        <v>0</v>
      </c>
      <c r="AE1247" s="16">
        <v>0</v>
      </c>
      <c r="AF1247" s="16">
        <v>0</v>
      </c>
      <c r="AG1247" s="16">
        <v>0</v>
      </c>
      <c r="AH1247" s="16">
        <v>0</v>
      </c>
      <c r="AI1247" s="16">
        <v>0</v>
      </c>
    </row>
    <row r="1248" spans="1:35">
      <c r="A1248" s="290"/>
      <c r="B1248" s="1409"/>
      <c r="C1248" s="1419" t="s">
        <v>1108</v>
      </c>
      <c r="D1248" s="303"/>
      <c r="E1248" s="293">
        <v>0</v>
      </c>
      <c r="F1248" s="292" t="s">
        <v>46</v>
      </c>
      <c r="G1248" s="1147"/>
      <c r="H1248" s="1420"/>
      <c r="I1248" s="1147"/>
      <c r="J1248" s="1147">
        <v>540</v>
      </c>
      <c r="K1248" s="1538">
        <v>0</v>
      </c>
      <c r="L1248" s="1147">
        <v>0</v>
      </c>
      <c r="M1248" s="1147">
        <v>0</v>
      </c>
      <c r="N1248" s="1147">
        <v>0</v>
      </c>
      <c r="O1248" s="1147">
        <v>0</v>
      </c>
      <c r="P1248" s="1147">
        <v>0</v>
      </c>
      <c r="Q1248" s="1147">
        <v>0</v>
      </c>
      <c r="R1248" s="1147">
        <v>0</v>
      </c>
      <c r="S1248" s="1147">
        <v>0</v>
      </c>
      <c r="T1248" s="1147">
        <v>0</v>
      </c>
      <c r="U1248" s="1147">
        <v>0</v>
      </c>
      <c r="V1248" s="1147">
        <v>0</v>
      </c>
      <c r="W1248" s="1147">
        <v>0</v>
      </c>
      <c r="X1248" s="1147">
        <v>0</v>
      </c>
      <c r="Y1248" s="1147">
        <v>0</v>
      </c>
      <c r="Z1248" s="1147">
        <v>0</v>
      </c>
      <c r="AA1248" s="1147">
        <v>0</v>
      </c>
      <c r="AB1248" s="1147">
        <v>0</v>
      </c>
      <c r="AC1248" s="1147">
        <v>0</v>
      </c>
      <c r="AD1248" s="1147">
        <v>0</v>
      </c>
      <c r="AE1248" s="1147">
        <v>0</v>
      </c>
      <c r="AF1248" s="1147">
        <v>0</v>
      </c>
      <c r="AG1248" s="1147">
        <v>0</v>
      </c>
      <c r="AH1248" s="1147">
        <v>0</v>
      </c>
      <c r="AI1248" s="1147">
        <v>0</v>
      </c>
    </row>
    <row r="1249" spans="1:35">
      <c r="A1249" s="290"/>
      <c r="B1249" s="1409"/>
      <c r="C1249" s="1419" t="s">
        <v>1109</v>
      </c>
      <c r="D1249" s="303"/>
      <c r="E1249" s="293">
        <v>0</v>
      </c>
      <c r="F1249" s="292" t="s">
        <v>46</v>
      </c>
      <c r="G1249" s="1147"/>
      <c r="H1249" s="1420"/>
      <c r="I1249" s="1147"/>
      <c r="J1249" s="1147">
        <v>4060</v>
      </c>
      <c r="K1249" s="1538">
        <v>0</v>
      </c>
      <c r="L1249" s="1147">
        <v>0</v>
      </c>
      <c r="M1249" s="1147">
        <v>0</v>
      </c>
      <c r="N1249" s="1147">
        <v>0</v>
      </c>
      <c r="O1249" s="1147">
        <v>0</v>
      </c>
      <c r="P1249" s="1147">
        <v>0</v>
      </c>
      <c r="Q1249" s="1147">
        <v>0</v>
      </c>
      <c r="R1249" s="1147">
        <v>0</v>
      </c>
      <c r="S1249" s="1147">
        <v>0</v>
      </c>
      <c r="T1249" s="1147">
        <v>0</v>
      </c>
      <c r="U1249" s="1147">
        <v>0</v>
      </c>
      <c r="V1249" s="1147">
        <v>0</v>
      </c>
      <c r="W1249" s="1147">
        <v>0</v>
      </c>
      <c r="X1249" s="1147">
        <v>0</v>
      </c>
      <c r="Y1249" s="1147">
        <v>0</v>
      </c>
      <c r="Z1249" s="1147">
        <v>0</v>
      </c>
      <c r="AA1249" s="1147">
        <v>0</v>
      </c>
      <c r="AB1249" s="1147">
        <v>0</v>
      </c>
      <c r="AC1249" s="1147">
        <v>0</v>
      </c>
      <c r="AD1249" s="1147">
        <v>0</v>
      </c>
      <c r="AE1249" s="1147">
        <v>0</v>
      </c>
      <c r="AF1249" s="1147">
        <v>0</v>
      </c>
      <c r="AG1249" s="1147">
        <v>0</v>
      </c>
      <c r="AH1249" s="1147">
        <v>0</v>
      </c>
      <c r="AI1249" s="1147">
        <v>0</v>
      </c>
    </row>
    <row r="1250" spans="1:35">
      <c r="A1250" s="290"/>
      <c r="B1250" s="1409"/>
      <c r="C1250" s="1419" t="s">
        <v>1105</v>
      </c>
      <c r="D1250" s="303"/>
      <c r="E1250" s="293">
        <v>0</v>
      </c>
      <c r="F1250" s="292" t="s">
        <v>46</v>
      </c>
      <c r="G1250" s="1147"/>
      <c r="H1250" s="1420"/>
      <c r="I1250" s="1147"/>
      <c r="J1250" s="1147">
        <v>840</v>
      </c>
      <c r="K1250" s="1538">
        <v>0</v>
      </c>
      <c r="L1250" s="1147">
        <v>0</v>
      </c>
      <c r="M1250" s="1147">
        <v>0</v>
      </c>
      <c r="N1250" s="1147">
        <v>0</v>
      </c>
      <c r="O1250" s="1147">
        <v>0</v>
      </c>
      <c r="P1250" s="1147">
        <v>0</v>
      </c>
      <c r="Q1250" s="1147">
        <v>0</v>
      </c>
      <c r="R1250" s="1147">
        <v>0</v>
      </c>
      <c r="S1250" s="1147">
        <v>0</v>
      </c>
      <c r="T1250" s="1147">
        <v>0</v>
      </c>
      <c r="U1250" s="1147">
        <v>0</v>
      </c>
      <c r="V1250" s="1147">
        <v>0</v>
      </c>
      <c r="W1250" s="1147">
        <v>0</v>
      </c>
      <c r="X1250" s="1147">
        <v>0</v>
      </c>
      <c r="Y1250" s="1147">
        <v>0</v>
      </c>
      <c r="Z1250" s="1147">
        <v>0</v>
      </c>
      <c r="AA1250" s="1147">
        <v>0</v>
      </c>
      <c r="AB1250" s="1147">
        <v>0</v>
      </c>
      <c r="AC1250" s="1147">
        <v>0</v>
      </c>
      <c r="AD1250" s="1147">
        <v>0</v>
      </c>
      <c r="AE1250" s="1147">
        <v>0</v>
      </c>
      <c r="AF1250" s="1147">
        <v>0</v>
      </c>
      <c r="AG1250" s="1147">
        <v>0</v>
      </c>
      <c r="AH1250" s="1147">
        <v>0</v>
      </c>
      <c r="AI1250" s="1147">
        <v>0</v>
      </c>
    </row>
    <row r="1251" spans="1:35">
      <c r="A1251" s="290"/>
      <c r="B1251" s="1409"/>
      <c r="C1251" s="1419" t="s">
        <v>1110</v>
      </c>
      <c r="D1251" s="303"/>
      <c r="E1251" s="293">
        <v>0</v>
      </c>
      <c r="F1251" s="292" t="s">
        <v>46</v>
      </c>
      <c r="G1251" s="1147"/>
      <c r="H1251" s="1420"/>
      <c r="I1251" s="1147"/>
      <c r="J1251" s="1147">
        <v>5620</v>
      </c>
      <c r="K1251" s="1538">
        <v>0</v>
      </c>
      <c r="L1251" s="1147">
        <v>0</v>
      </c>
      <c r="M1251" s="1147">
        <v>0</v>
      </c>
      <c r="N1251" s="1147">
        <v>0</v>
      </c>
      <c r="O1251" s="1147">
        <v>0</v>
      </c>
      <c r="P1251" s="1147">
        <v>0</v>
      </c>
      <c r="Q1251" s="1147">
        <v>0</v>
      </c>
      <c r="R1251" s="1147">
        <v>0</v>
      </c>
      <c r="S1251" s="1147">
        <v>0</v>
      </c>
      <c r="T1251" s="1147">
        <v>0</v>
      </c>
      <c r="U1251" s="1147">
        <v>0</v>
      </c>
      <c r="V1251" s="1147">
        <v>0</v>
      </c>
      <c r="W1251" s="1147">
        <v>0</v>
      </c>
      <c r="X1251" s="1147">
        <v>0</v>
      </c>
      <c r="Y1251" s="1147">
        <v>0</v>
      </c>
      <c r="Z1251" s="1147">
        <v>0</v>
      </c>
      <c r="AA1251" s="1147">
        <v>0</v>
      </c>
      <c r="AB1251" s="1147">
        <v>0</v>
      </c>
      <c r="AC1251" s="1147">
        <v>0</v>
      </c>
      <c r="AD1251" s="1147">
        <v>0</v>
      </c>
      <c r="AE1251" s="1147">
        <v>0</v>
      </c>
      <c r="AF1251" s="1147">
        <v>0</v>
      </c>
      <c r="AG1251" s="1147">
        <v>0</v>
      </c>
      <c r="AH1251" s="1147">
        <v>0</v>
      </c>
      <c r="AI1251" s="1147">
        <v>0</v>
      </c>
    </row>
    <row r="1252" spans="1:35">
      <c r="A1252" s="290"/>
      <c r="B1252" s="1409"/>
      <c r="C1252" s="1419" t="s">
        <v>1111</v>
      </c>
      <c r="D1252" s="303"/>
      <c r="E1252" s="293">
        <v>0</v>
      </c>
      <c r="F1252" s="292" t="s">
        <v>46</v>
      </c>
      <c r="G1252" s="1147"/>
      <c r="H1252" s="1420"/>
      <c r="I1252" s="1147"/>
      <c r="J1252" s="1147">
        <v>9</v>
      </c>
      <c r="K1252" s="1538">
        <v>0</v>
      </c>
      <c r="L1252" s="1147">
        <v>0</v>
      </c>
      <c r="M1252" s="1147">
        <v>0</v>
      </c>
      <c r="N1252" s="1147">
        <v>0</v>
      </c>
      <c r="O1252" s="1147">
        <v>0</v>
      </c>
      <c r="P1252" s="1147">
        <v>0</v>
      </c>
      <c r="Q1252" s="1147">
        <v>0</v>
      </c>
      <c r="R1252" s="1147">
        <v>0</v>
      </c>
      <c r="S1252" s="1147">
        <v>0</v>
      </c>
      <c r="T1252" s="1147">
        <v>0</v>
      </c>
      <c r="U1252" s="1147">
        <v>0</v>
      </c>
      <c r="V1252" s="1147">
        <v>0</v>
      </c>
      <c r="W1252" s="1147">
        <v>0</v>
      </c>
      <c r="X1252" s="1147">
        <v>0</v>
      </c>
      <c r="Y1252" s="1147">
        <v>0</v>
      </c>
      <c r="Z1252" s="1147">
        <v>0</v>
      </c>
      <c r="AA1252" s="1147">
        <v>0</v>
      </c>
      <c r="AB1252" s="1147">
        <v>0</v>
      </c>
      <c r="AC1252" s="1147">
        <v>0</v>
      </c>
      <c r="AD1252" s="1147">
        <v>0</v>
      </c>
      <c r="AE1252" s="1147">
        <v>0</v>
      </c>
      <c r="AF1252" s="1147">
        <v>0</v>
      </c>
      <c r="AG1252" s="1147">
        <v>0</v>
      </c>
      <c r="AH1252" s="1147">
        <v>0</v>
      </c>
      <c r="AI1252" s="1147">
        <v>0</v>
      </c>
    </row>
    <row r="1253" spans="1:35">
      <c r="A1253" s="290"/>
      <c r="B1253" s="1409"/>
      <c r="C1253" s="1419" t="s">
        <v>1112</v>
      </c>
      <c r="D1253" s="303"/>
      <c r="E1253" s="293">
        <v>0</v>
      </c>
      <c r="F1253" s="292" t="s">
        <v>46</v>
      </c>
      <c r="G1253" s="1147"/>
      <c r="H1253" s="1420"/>
      <c r="I1253" s="1147"/>
      <c r="J1253" s="1147">
        <v>11</v>
      </c>
      <c r="K1253" s="1538">
        <v>0</v>
      </c>
      <c r="L1253" s="1147">
        <v>0</v>
      </c>
      <c r="M1253" s="1147">
        <v>0</v>
      </c>
      <c r="N1253" s="1147">
        <v>0</v>
      </c>
      <c r="O1253" s="1147">
        <v>0</v>
      </c>
      <c r="P1253" s="1147">
        <v>0</v>
      </c>
      <c r="Q1253" s="1147">
        <v>0</v>
      </c>
      <c r="R1253" s="1147">
        <v>0</v>
      </c>
      <c r="S1253" s="1147">
        <v>0</v>
      </c>
      <c r="T1253" s="1147">
        <v>0</v>
      </c>
      <c r="U1253" s="1147">
        <v>0</v>
      </c>
      <c r="V1253" s="1147">
        <v>0</v>
      </c>
      <c r="W1253" s="1147">
        <v>0</v>
      </c>
      <c r="X1253" s="1147">
        <v>0</v>
      </c>
      <c r="Y1253" s="1147">
        <v>0</v>
      </c>
      <c r="Z1253" s="1147">
        <v>0</v>
      </c>
      <c r="AA1253" s="1147">
        <v>0</v>
      </c>
      <c r="AB1253" s="1147">
        <v>0</v>
      </c>
      <c r="AC1253" s="1147">
        <v>0</v>
      </c>
      <c r="AD1253" s="1147">
        <v>0</v>
      </c>
      <c r="AE1253" s="1147">
        <v>0</v>
      </c>
      <c r="AF1253" s="1147">
        <v>0</v>
      </c>
      <c r="AG1253" s="1147">
        <v>0</v>
      </c>
      <c r="AH1253" s="1147">
        <v>0</v>
      </c>
      <c r="AI1253" s="1147">
        <v>0</v>
      </c>
    </row>
    <row r="1254" spans="1:35">
      <c r="A1254" s="290"/>
      <c r="B1254" s="1409"/>
      <c r="C1254" s="1419" t="s">
        <v>1113</v>
      </c>
      <c r="D1254" s="303"/>
      <c r="E1254" s="293">
        <v>0</v>
      </c>
      <c r="F1254" s="292" t="s">
        <v>46</v>
      </c>
      <c r="G1254" s="1147"/>
      <c r="H1254" s="1420"/>
      <c r="I1254" s="1147"/>
      <c r="J1254" s="1147">
        <v>58</v>
      </c>
      <c r="K1254" s="1538">
        <v>0</v>
      </c>
      <c r="L1254" s="1147">
        <v>0</v>
      </c>
      <c r="M1254" s="1147">
        <v>0</v>
      </c>
      <c r="N1254" s="1147">
        <v>0</v>
      </c>
      <c r="O1254" s="1147">
        <v>0</v>
      </c>
      <c r="P1254" s="1147">
        <v>0</v>
      </c>
      <c r="Q1254" s="1147">
        <v>0</v>
      </c>
      <c r="R1254" s="1147">
        <v>0</v>
      </c>
      <c r="S1254" s="1147">
        <v>0</v>
      </c>
      <c r="T1254" s="1147">
        <v>0</v>
      </c>
      <c r="U1254" s="1147">
        <v>0</v>
      </c>
      <c r="V1254" s="1147">
        <v>0</v>
      </c>
      <c r="W1254" s="1147">
        <v>0</v>
      </c>
      <c r="X1254" s="1147">
        <v>0</v>
      </c>
      <c r="Y1254" s="1147">
        <v>0</v>
      </c>
      <c r="Z1254" s="1147">
        <v>0</v>
      </c>
      <c r="AA1254" s="1147">
        <v>0</v>
      </c>
      <c r="AB1254" s="1147">
        <v>0</v>
      </c>
      <c r="AC1254" s="1147">
        <v>0</v>
      </c>
      <c r="AD1254" s="1147">
        <v>0</v>
      </c>
      <c r="AE1254" s="1147">
        <v>0</v>
      </c>
      <c r="AF1254" s="1147">
        <v>0</v>
      </c>
      <c r="AG1254" s="1147">
        <v>0</v>
      </c>
      <c r="AH1254" s="1147">
        <v>0</v>
      </c>
      <c r="AI1254" s="1147">
        <v>0</v>
      </c>
    </row>
    <row r="1255" spans="1:35" ht="22.5">
      <c r="A1255" s="290"/>
      <c r="B1255" s="306">
        <v>249</v>
      </c>
      <c r="C1255" s="306" t="s">
        <v>1114</v>
      </c>
      <c r="D1255" s="306"/>
      <c r="E1255" s="1154">
        <v>383</v>
      </c>
      <c r="F1255" s="1154"/>
      <c r="G1255" s="1154">
        <v>0</v>
      </c>
      <c r="H1255" s="1154">
        <v>0</v>
      </c>
      <c r="I1255" s="1154">
        <v>0</v>
      </c>
      <c r="J1255" s="1154"/>
      <c r="K1255" s="1550">
        <v>440368.8</v>
      </c>
      <c r="L1255" s="1154">
        <v>3</v>
      </c>
      <c r="M1255" s="1154">
        <v>2226</v>
      </c>
      <c r="N1255" s="1154">
        <v>86</v>
      </c>
      <c r="O1255" s="1154">
        <v>43698</v>
      </c>
      <c r="P1255" s="1154">
        <v>74</v>
      </c>
      <c r="Q1255" s="1154">
        <v>111104.6</v>
      </c>
      <c r="R1255" s="1154">
        <v>21</v>
      </c>
      <c r="S1255" s="1154">
        <v>19878</v>
      </c>
      <c r="T1255" s="1154">
        <v>2</v>
      </c>
      <c r="U1255" s="1154">
        <v>3722</v>
      </c>
      <c r="V1255" s="1154">
        <v>12</v>
      </c>
      <c r="W1255" s="1154">
        <v>2169</v>
      </c>
      <c r="X1255" s="1154">
        <v>21</v>
      </c>
      <c r="Y1255" s="1154">
        <v>73352.600000000006</v>
      </c>
      <c r="Z1255" s="1154">
        <v>0</v>
      </c>
      <c r="AA1255" s="1154">
        <v>0</v>
      </c>
      <c r="AB1255" s="1154">
        <v>0</v>
      </c>
      <c r="AC1255" s="1154">
        <v>0</v>
      </c>
      <c r="AD1255" s="1154">
        <v>10</v>
      </c>
      <c r="AE1255" s="1154">
        <v>18597.599999999999</v>
      </c>
      <c r="AF1255" s="1154">
        <v>154</v>
      </c>
      <c r="AG1255" s="1154">
        <v>165621</v>
      </c>
      <c r="AH1255" s="1154">
        <v>0</v>
      </c>
      <c r="AI1255" s="1154">
        <v>0</v>
      </c>
    </row>
    <row r="1256" spans="1:35" ht="24">
      <c r="A1256" s="290"/>
      <c r="B1256" s="306">
        <v>24901</v>
      </c>
      <c r="C1256" s="1148" t="s">
        <v>1115</v>
      </c>
      <c r="D1256" s="303"/>
      <c r="E1256" s="291">
        <v>13</v>
      </c>
      <c r="F1256" s="291"/>
      <c r="G1256" s="291">
        <v>0</v>
      </c>
      <c r="H1256" s="291">
        <v>0</v>
      </c>
      <c r="I1256" s="291">
        <v>0</v>
      </c>
      <c r="J1256" s="291"/>
      <c r="K1256" s="1545">
        <v>2295</v>
      </c>
      <c r="L1256" s="291">
        <v>0</v>
      </c>
      <c r="M1256" s="291">
        <v>0</v>
      </c>
      <c r="N1256" s="291">
        <v>0</v>
      </c>
      <c r="O1256" s="291">
        <v>0</v>
      </c>
      <c r="P1256" s="291">
        <v>0</v>
      </c>
      <c r="Q1256" s="291">
        <v>0</v>
      </c>
      <c r="R1256" s="291">
        <v>1</v>
      </c>
      <c r="S1256" s="291">
        <v>126</v>
      </c>
      <c r="T1256" s="291">
        <v>0</v>
      </c>
      <c r="U1256" s="291">
        <v>0</v>
      </c>
      <c r="V1256" s="291">
        <v>12</v>
      </c>
      <c r="W1256" s="291">
        <v>2169</v>
      </c>
      <c r="X1256" s="291">
        <v>0</v>
      </c>
      <c r="Y1256" s="291">
        <v>0</v>
      </c>
      <c r="Z1256" s="291">
        <v>0</v>
      </c>
      <c r="AA1256" s="291">
        <v>0</v>
      </c>
      <c r="AB1256" s="291">
        <v>0</v>
      </c>
      <c r="AC1256" s="291">
        <v>0</v>
      </c>
      <c r="AD1256" s="291">
        <v>0</v>
      </c>
      <c r="AE1256" s="291">
        <v>0</v>
      </c>
      <c r="AF1256" s="291">
        <v>0</v>
      </c>
      <c r="AG1256" s="291">
        <v>0</v>
      </c>
      <c r="AH1256" s="291">
        <v>0</v>
      </c>
      <c r="AI1256" s="291">
        <v>0</v>
      </c>
    </row>
    <row r="1257" spans="1:35" ht="66">
      <c r="A1257" s="290"/>
      <c r="B1257" s="305">
        <v>192.93199999999999</v>
      </c>
      <c r="C1257" s="298" t="s">
        <v>1116</v>
      </c>
      <c r="D1257" s="303"/>
      <c r="E1257" s="293">
        <v>0</v>
      </c>
      <c r="F1257" s="292" t="s">
        <v>11</v>
      </c>
      <c r="G1257" s="294" t="s">
        <v>12</v>
      </c>
      <c r="H1257" s="295" t="s">
        <v>13</v>
      </c>
      <c r="I1257" s="294" t="s">
        <v>14</v>
      </c>
      <c r="J1257" s="294">
        <v>209</v>
      </c>
      <c r="K1257" s="1540">
        <v>0</v>
      </c>
      <c r="L1257" s="294">
        <v>0</v>
      </c>
      <c r="M1257" s="294">
        <v>0</v>
      </c>
      <c r="N1257" s="294">
        <v>0</v>
      </c>
      <c r="O1257" s="294">
        <v>0</v>
      </c>
      <c r="P1257" s="294">
        <v>0</v>
      </c>
      <c r="Q1257" s="294">
        <v>0</v>
      </c>
      <c r="R1257" s="294">
        <v>0</v>
      </c>
      <c r="S1257" s="294">
        <v>0</v>
      </c>
      <c r="T1257" s="294">
        <v>0</v>
      </c>
      <c r="U1257" s="294">
        <v>0</v>
      </c>
      <c r="V1257" s="294">
        <v>0</v>
      </c>
      <c r="W1257" s="294">
        <v>0</v>
      </c>
      <c r="X1257" s="294">
        <v>0</v>
      </c>
      <c r="Y1257" s="294">
        <v>0</v>
      </c>
      <c r="Z1257" s="294">
        <v>0</v>
      </c>
      <c r="AA1257" s="294">
        <v>0</v>
      </c>
      <c r="AB1257" s="294">
        <v>0</v>
      </c>
      <c r="AC1257" s="294">
        <v>0</v>
      </c>
      <c r="AD1257" s="294">
        <v>0</v>
      </c>
      <c r="AE1257" s="294">
        <v>0</v>
      </c>
      <c r="AF1257" s="294">
        <v>0</v>
      </c>
      <c r="AG1257" s="294">
        <v>0</v>
      </c>
      <c r="AH1257" s="294">
        <v>0</v>
      </c>
      <c r="AI1257" s="294">
        <v>0</v>
      </c>
    </row>
    <row r="1258" spans="1:35" ht="66">
      <c r="A1258" s="290"/>
      <c r="B1258" s="305">
        <v>116</v>
      </c>
      <c r="C1258" s="298" t="s">
        <v>1117</v>
      </c>
      <c r="D1258" s="1389"/>
      <c r="E1258" s="293">
        <v>1</v>
      </c>
      <c r="F1258" s="292" t="s">
        <v>11</v>
      </c>
      <c r="G1258" s="294" t="s">
        <v>12</v>
      </c>
      <c r="H1258" s="295" t="s">
        <v>13</v>
      </c>
      <c r="I1258" s="294" t="s">
        <v>14</v>
      </c>
      <c r="J1258" s="294">
        <v>126</v>
      </c>
      <c r="K1258" s="1540">
        <v>126</v>
      </c>
      <c r="L1258" s="294">
        <v>0</v>
      </c>
      <c r="M1258" s="294">
        <v>0</v>
      </c>
      <c r="N1258" s="294">
        <v>0</v>
      </c>
      <c r="O1258" s="294">
        <v>0</v>
      </c>
      <c r="P1258" s="294">
        <v>0</v>
      </c>
      <c r="Q1258" s="294">
        <v>0</v>
      </c>
      <c r="R1258" s="294">
        <v>1</v>
      </c>
      <c r="S1258" s="294">
        <v>126</v>
      </c>
      <c r="T1258" s="294">
        <v>0</v>
      </c>
      <c r="U1258" s="294">
        <v>0</v>
      </c>
      <c r="V1258" s="294">
        <v>0</v>
      </c>
      <c r="W1258" s="294">
        <v>0</v>
      </c>
      <c r="X1258" s="294">
        <v>0</v>
      </c>
      <c r="Y1258" s="294">
        <v>0</v>
      </c>
      <c r="Z1258" s="294">
        <v>0</v>
      </c>
      <c r="AA1258" s="294">
        <v>0</v>
      </c>
      <c r="AB1258" s="294">
        <v>0</v>
      </c>
      <c r="AC1258" s="294">
        <v>0</v>
      </c>
      <c r="AD1258" s="294">
        <v>0</v>
      </c>
      <c r="AE1258" s="294">
        <v>0</v>
      </c>
      <c r="AF1258" s="294">
        <v>0</v>
      </c>
      <c r="AG1258" s="294">
        <v>0</v>
      </c>
      <c r="AH1258" s="294">
        <v>0</v>
      </c>
      <c r="AI1258" s="294">
        <v>0</v>
      </c>
    </row>
    <row r="1259" spans="1:35" ht="66">
      <c r="A1259" s="290"/>
      <c r="B1259" s="305">
        <v>41.343333333333334</v>
      </c>
      <c r="C1259" s="298" t="s">
        <v>1118</v>
      </c>
      <c r="D1259" s="303"/>
      <c r="E1259" s="293">
        <v>0</v>
      </c>
      <c r="F1259" s="292" t="s">
        <v>11</v>
      </c>
      <c r="G1259" s="294" t="s">
        <v>12</v>
      </c>
      <c r="H1259" s="295" t="s">
        <v>13</v>
      </c>
      <c r="I1259" s="294" t="s">
        <v>14</v>
      </c>
      <c r="J1259" s="294">
        <v>45</v>
      </c>
      <c r="K1259" s="1540">
        <v>0</v>
      </c>
      <c r="L1259" s="294">
        <v>0</v>
      </c>
      <c r="M1259" s="294">
        <v>0</v>
      </c>
      <c r="N1259" s="294">
        <v>0</v>
      </c>
      <c r="O1259" s="294">
        <v>0</v>
      </c>
      <c r="P1259" s="294">
        <v>0</v>
      </c>
      <c r="Q1259" s="294">
        <v>0</v>
      </c>
      <c r="R1259" s="294">
        <v>0</v>
      </c>
      <c r="S1259" s="294">
        <v>0</v>
      </c>
      <c r="T1259" s="294">
        <v>0</v>
      </c>
      <c r="U1259" s="294">
        <v>0</v>
      </c>
      <c r="V1259" s="294">
        <v>0</v>
      </c>
      <c r="W1259" s="294">
        <v>0</v>
      </c>
      <c r="X1259" s="294">
        <v>0</v>
      </c>
      <c r="Y1259" s="294">
        <v>0</v>
      </c>
      <c r="Z1259" s="294">
        <v>0</v>
      </c>
      <c r="AA1259" s="294">
        <v>0</v>
      </c>
      <c r="AB1259" s="294">
        <v>0</v>
      </c>
      <c r="AC1259" s="294">
        <v>0</v>
      </c>
      <c r="AD1259" s="294">
        <v>0</v>
      </c>
      <c r="AE1259" s="294">
        <v>0</v>
      </c>
      <c r="AF1259" s="294">
        <v>0</v>
      </c>
      <c r="AG1259" s="294">
        <v>0</v>
      </c>
      <c r="AH1259" s="294">
        <v>0</v>
      </c>
      <c r="AI1259" s="294">
        <v>0</v>
      </c>
    </row>
    <row r="1260" spans="1:35" ht="66">
      <c r="A1260" s="290"/>
      <c r="B1260" s="305">
        <v>20.671142857142858</v>
      </c>
      <c r="C1260" s="298" t="s">
        <v>1119</v>
      </c>
      <c r="D1260" s="303"/>
      <c r="E1260" s="293">
        <v>0</v>
      </c>
      <c r="F1260" s="292" t="s">
        <v>11</v>
      </c>
      <c r="G1260" s="294" t="s">
        <v>12</v>
      </c>
      <c r="H1260" s="295" t="s">
        <v>13</v>
      </c>
      <c r="I1260" s="294" t="s">
        <v>14</v>
      </c>
      <c r="J1260" s="294">
        <v>23</v>
      </c>
      <c r="K1260" s="1540">
        <v>0</v>
      </c>
      <c r="L1260" s="294">
        <v>0</v>
      </c>
      <c r="M1260" s="294">
        <v>0</v>
      </c>
      <c r="N1260" s="294">
        <v>0</v>
      </c>
      <c r="O1260" s="294">
        <v>0</v>
      </c>
      <c r="P1260" s="294">
        <v>0</v>
      </c>
      <c r="Q1260" s="294">
        <v>0</v>
      </c>
      <c r="R1260" s="294">
        <v>0</v>
      </c>
      <c r="S1260" s="294">
        <v>0</v>
      </c>
      <c r="T1260" s="294">
        <v>0</v>
      </c>
      <c r="U1260" s="294">
        <v>0</v>
      </c>
      <c r="V1260" s="294">
        <v>0</v>
      </c>
      <c r="W1260" s="294">
        <v>0</v>
      </c>
      <c r="X1260" s="294">
        <v>0</v>
      </c>
      <c r="Y1260" s="294">
        <v>0</v>
      </c>
      <c r="Z1260" s="294">
        <v>0</v>
      </c>
      <c r="AA1260" s="294">
        <v>0</v>
      </c>
      <c r="AB1260" s="294">
        <v>0</v>
      </c>
      <c r="AC1260" s="294">
        <v>0</v>
      </c>
      <c r="AD1260" s="294">
        <v>0</v>
      </c>
      <c r="AE1260" s="294">
        <v>0</v>
      </c>
      <c r="AF1260" s="294">
        <v>0</v>
      </c>
      <c r="AG1260" s="294">
        <v>0</v>
      </c>
      <c r="AH1260" s="294">
        <v>0</v>
      </c>
      <c r="AI1260" s="294">
        <v>0</v>
      </c>
    </row>
    <row r="1261" spans="1:35" ht="66">
      <c r="A1261" s="290"/>
      <c r="B1261" s="305">
        <v>127.6</v>
      </c>
      <c r="C1261" s="298" t="s">
        <v>1120</v>
      </c>
      <c r="D1261" s="303"/>
      <c r="E1261" s="293">
        <v>0</v>
      </c>
      <c r="F1261" s="292" t="s">
        <v>111</v>
      </c>
      <c r="G1261" s="294" t="s">
        <v>12</v>
      </c>
      <c r="H1261" s="295" t="s">
        <v>13</v>
      </c>
      <c r="I1261" s="294" t="s">
        <v>14</v>
      </c>
      <c r="J1261" s="294">
        <v>138</v>
      </c>
      <c r="K1261" s="1540">
        <v>0</v>
      </c>
      <c r="L1261" s="294">
        <v>0</v>
      </c>
      <c r="M1261" s="294">
        <v>0</v>
      </c>
      <c r="N1261" s="294">
        <v>0</v>
      </c>
      <c r="O1261" s="294">
        <v>0</v>
      </c>
      <c r="P1261" s="294">
        <v>0</v>
      </c>
      <c r="Q1261" s="294">
        <v>0</v>
      </c>
      <c r="R1261" s="294">
        <v>0</v>
      </c>
      <c r="S1261" s="294">
        <v>0</v>
      </c>
      <c r="T1261" s="294">
        <v>0</v>
      </c>
      <c r="U1261" s="294">
        <v>0</v>
      </c>
      <c r="V1261" s="294">
        <v>0</v>
      </c>
      <c r="W1261" s="294">
        <v>0</v>
      </c>
      <c r="X1261" s="294">
        <v>0</v>
      </c>
      <c r="Y1261" s="294">
        <v>0</v>
      </c>
      <c r="Z1261" s="294">
        <v>0</v>
      </c>
      <c r="AA1261" s="294">
        <v>0</v>
      </c>
      <c r="AB1261" s="294">
        <v>0</v>
      </c>
      <c r="AC1261" s="294">
        <v>0</v>
      </c>
      <c r="AD1261" s="294">
        <v>0</v>
      </c>
      <c r="AE1261" s="294">
        <v>0</v>
      </c>
      <c r="AF1261" s="294">
        <v>0</v>
      </c>
      <c r="AG1261" s="294">
        <v>0</v>
      </c>
      <c r="AH1261" s="294">
        <v>0</v>
      </c>
      <c r="AI1261" s="294">
        <v>0</v>
      </c>
    </row>
    <row r="1262" spans="1:35" ht="66">
      <c r="A1262" s="290"/>
      <c r="B1262" s="305">
        <v>580</v>
      </c>
      <c r="C1262" s="298" t="s">
        <v>1121</v>
      </c>
      <c r="D1262" s="303"/>
      <c r="E1262" s="293">
        <v>1</v>
      </c>
      <c r="F1262" s="292" t="s">
        <v>22</v>
      </c>
      <c r="G1262" s="294" t="s">
        <v>12</v>
      </c>
      <c r="H1262" s="295" t="s">
        <v>13</v>
      </c>
      <c r="I1262" s="294" t="s">
        <v>14</v>
      </c>
      <c r="J1262" s="294">
        <v>627</v>
      </c>
      <c r="K1262" s="1540">
        <v>627</v>
      </c>
      <c r="L1262" s="294">
        <v>0</v>
      </c>
      <c r="M1262" s="294">
        <v>0</v>
      </c>
      <c r="N1262" s="294">
        <v>0</v>
      </c>
      <c r="O1262" s="294">
        <v>0</v>
      </c>
      <c r="P1262" s="294">
        <v>0</v>
      </c>
      <c r="Q1262" s="294">
        <v>0</v>
      </c>
      <c r="R1262" s="294">
        <v>0</v>
      </c>
      <c r="S1262" s="294">
        <v>0</v>
      </c>
      <c r="T1262" s="294">
        <v>0</v>
      </c>
      <c r="U1262" s="294">
        <v>0</v>
      </c>
      <c r="V1262" s="294">
        <v>1</v>
      </c>
      <c r="W1262" s="294">
        <v>627</v>
      </c>
      <c r="X1262" s="294">
        <v>0</v>
      </c>
      <c r="Y1262" s="294">
        <v>0</v>
      </c>
      <c r="Z1262" s="294">
        <v>0</v>
      </c>
      <c r="AA1262" s="294">
        <v>0</v>
      </c>
      <c r="AB1262" s="294">
        <v>0</v>
      </c>
      <c r="AC1262" s="294">
        <v>0</v>
      </c>
      <c r="AD1262" s="294">
        <v>0</v>
      </c>
      <c r="AE1262" s="294">
        <v>0</v>
      </c>
      <c r="AF1262" s="294">
        <v>0</v>
      </c>
      <c r="AG1262" s="294">
        <v>0</v>
      </c>
      <c r="AH1262" s="294">
        <v>0</v>
      </c>
      <c r="AI1262" s="294">
        <v>0</v>
      </c>
    </row>
    <row r="1263" spans="1:35" ht="66">
      <c r="A1263" s="290"/>
      <c r="B1263" s="305">
        <v>529.42399999999998</v>
      </c>
      <c r="C1263" s="1381" t="s">
        <v>1122</v>
      </c>
      <c r="D1263" s="303"/>
      <c r="E1263" s="293">
        <v>1</v>
      </c>
      <c r="F1263" s="292" t="s">
        <v>11</v>
      </c>
      <c r="G1263" s="294" t="s">
        <v>12</v>
      </c>
      <c r="H1263" s="295" t="s">
        <v>13</v>
      </c>
      <c r="I1263" s="294" t="s">
        <v>14</v>
      </c>
      <c r="J1263" s="294">
        <v>572</v>
      </c>
      <c r="K1263" s="1540">
        <v>572</v>
      </c>
      <c r="L1263" s="294">
        <v>0</v>
      </c>
      <c r="M1263" s="294">
        <v>0</v>
      </c>
      <c r="N1263" s="294">
        <v>0</v>
      </c>
      <c r="O1263" s="294">
        <v>0</v>
      </c>
      <c r="P1263" s="294">
        <v>0</v>
      </c>
      <c r="Q1263" s="294">
        <v>0</v>
      </c>
      <c r="R1263" s="294">
        <v>0</v>
      </c>
      <c r="S1263" s="294">
        <v>0</v>
      </c>
      <c r="T1263" s="294">
        <v>0</v>
      </c>
      <c r="U1263" s="294">
        <v>0</v>
      </c>
      <c r="V1263" s="294">
        <v>1</v>
      </c>
      <c r="W1263" s="294">
        <v>572</v>
      </c>
      <c r="X1263" s="294">
        <v>0</v>
      </c>
      <c r="Y1263" s="294">
        <v>0</v>
      </c>
      <c r="Z1263" s="294">
        <v>0</v>
      </c>
      <c r="AA1263" s="294">
        <v>0</v>
      </c>
      <c r="AB1263" s="294">
        <v>0</v>
      </c>
      <c r="AC1263" s="294">
        <v>0</v>
      </c>
      <c r="AD1263" s="294">
        <v>0</v>
      </c>
      <c r="AE1263" s="294">
        <v>0</v>
      </c>
      <c r="AF1263" s="294">
        <v>0</v>
      </c>
      <c r="AG1263" s="294">
        <v>0</v>
      </c>
      <c r="AH1263" s="294">
        <v>0</v>
      </c>
      <c r="AI1263" s="294">
        <v>0</v>
      </c>
    </row>
    <row r="1264" spans="1:35" s="6" customFormat="1" ht="66" outlineLevel="4">
      <c r="A1264" s="290"/>
      <c r="B1264" s="305">
        <v>696</v>
      </c>
      <c r="C1264" s="1379" t="s">
        <v>1123</v>
      </c>
      <c r="D1264" s="303"/>
      <c r="E1264" s="293">
        <v>0</v>
      </c>
      <c r="F1264" s="292" t="s">
        <v>22</v>
      </c>
      <c r="G1264" s="294" t="s">
        <v>12</v>
      </c>
      <c r="H1264" s="295" t="s">
        <v>13</v>
      </c>
      <c r="I1264" s="294" t="s">
        <v>14</v>
      </c>
      <c r="J1264" s="294">
        <v>752</v>
      </c>
      <c r="K1264" s="1540">
        <v>0</v>
      </c>
      <c r="L1264" s="294">
        <v>0</v>
      </c>
      <c r="M1264" s="294">
        <v>0</v>
      </c>
      <c r="N1264" s="294">
        <v>0</v>
      </c>
      <c r="O1264" s="294">
        <v>0</v>
      </c>
      <c r="P1264" s="294">
        <v>0</v>
      </c>
      <c r="Q1264" s="294">
        <v>0</v>
      </c>
      <c r="R1264" s="294">
        <v>0</v>
      </c>
      <c r="S1264" s="294">
        <v>0</v>
      </c>
      <c r="T1264" s="294">
        <v>0</v>
      </c>
      <c r="U1264" s="294">
        <v>0</v>
      </c>
      <c r="V1264" s="294">
        <v>0</v>
      </c>
      <c r="W1264" s="294">
        <v>0</v>
      </c>
      <c r="X1264" s="294">
        <v>0</v>
      </c>
      <c r="Y1264" s="294">
        <v>0</v>
      </c>
      <c r="Z1264" s="294">
        <v>0</v>
      </c>
      <c r="AA1264" s="294">
        <v>0</v>
      </c>
      <c r="AB1264" s="294">
        <v>0</v>
      </c>
      <c r="AC1264" s="294">
        <v>0</v>
      </c>
      <c r="AD1264" s="294">
        <v>0</v>
      </c>
      <c r="AE1264" s="294">
        <v>0</v>
      </c>
      <c r="AF1264" s="294">
        <v>0</v>
      </c>
      <c r="AG1264" s="294">
        <v>0</v>
      </c>
      <c r="AH1264" s="294">
        <v>0</v>
      </c>
      <c r="AI1264" s="294">
        <v>0</v>
      </c>
    </row>
    <row r="1265" spans="1:35" s="6" customFormat="1" ht="66" outlineLevel="4">
      <c r="A1265" s="290"/>
      <c r="B1265" s="305">
        <v>89.58</v>
      </c>
      <c r="C1265" s="1419" t="s">
        <v>1124</v>
      </c>
      <c r="D1265" s="303"/>
      <c r="E1265" s="293">
        <v>10</v>
      </c>
      <c r="F1265" s="292" t="s">
        <v>11</v>
      </c>
      <c r="G1265" s="294" t="s">
        <v>12</v>
      </c>
      <c r="H1265" s="295" t="s">
        <v>13</v>
      </c>
      <c r="I1265" s="294" t="s">
        <v>14</v>
      </c>
      <c r="J1265" s="294">
        <v>97</v>
      </c>
      <c r="K1265" s="1540">
        <v>970</v>
      </c>
      <c r="L1265" s="294">
        <v>0</v>
      </c>
      <c r="M1265" s="294">
        <v>0</v>
      </c>
      <c r="N1265" s="294">
        <v>0</v>
      </c>
      <c r="O1265" s="294">
        <v>0</v>
      </c>
      <c r="P1265" s="294">
        <v>0</v>
      </c>
      <c r="Q1265" s="294">
        <v>0</v>
      </c>
      <c r="R1265" s="294">
        <v>0</v>
      </c>
      <c r="S1265" s="294">
        <v>0</v>
      </c>
      <c r="T1265" s="294">
        <v>0</v>
      </c>
      <c r="U1265" s="294">
        <v>0</v>
      </c>
      <c r="V1265" s="294">
        <v>10</v>
      </c>
      <c r="W1265" s="294">
        <v>970</v>
      </c>
      <c r="X1265" s="294">
        <v>0</v>
      </c>
      <c r="Y1265" s="294">
        <v>0</v>
      </c>
      <c r="Z1265" s="294">
        <v>0</v>
      </c>
      <c r="AA1265" s="294">
        <v>0</v>
      </c>
      <c r="AB1265" s="294">
        <v>0</v>
      </c>
      <c r="AC1265" s="294">
        <v>0</v>
      </c>
      <c r="AD1265" s="294">
        <v>0</v>
      </c>
      <c r="AE1265" s="294">
        <v>0</v>
      </c>
      <c r="AF1265" s="294">
        <v>0</v>
      </c>
      <c r="AG1265" s="294">
        <v>0</v>
      </c>
      <c r="AH1265" s="294">
        <v>0</v>
      </c>
      <c r="AI1265" s="294">
        <v>0</v>
      </c>
    </row>
    <row r="1266" spans="1:35" s="6" customFormat="1" ht="24" outlineLevel="4">
      <c r="A1266" s="290"/>
      <c r="B1266" s="306">
        <v>24902</v>
      </c>
      <c r="C1266" s="1145" t="s">
        <v>1125</v>
      </c>
      <c r="D1266" s="303"/>
      <c r="E1266" s="303">
        <v>0</v>
      </c>
      <c r="F1266" s="303"/>
      <c r="G1266" s="303">
        <v>0</v>
      </c>
      <c r="H1266" s="303">
        <v>0</v>
      </c>
      <c r="I1266" s="303">
        <v>0</v>
      </c>
      <c r="J1266" s="303"/>
      <c r="K1266" s="1545">
        <v>0</v>
      </c>
      <c r="L1266" s="303">
        <v>0</v>
      </c>
      <c r="M1266" s="303">
        <v>0</v>
      </c>
      <c r="N1266" s="303">
        <v>0</v>
      </c>
      <c r="O1266" s="303">
        <v>0</v>
      </c>
      <c r="P1266" s="303">
        <v>0</v>
      </c>
      <c r="Q1266" s="303">
        <v>0</v>
      </c>
      <c r="R1266" s="303">
        <v>0</v>
      </c>
      <c r="S1266" s="303">
        <v>0</v>
      </c>
      <c r="T1266" s="303">
        <v>0</v>
      </c>
      <c r="U1266" s="303">
        <v>0</v>
      </c>
      <c r="V1266" s="303">
        <v>0</v>
      </c>
      <c r="W1266" s="303">
        <v>0</v>
      </c>
      <c r="X1266" s="303">
        <v>0</v>
      </c>
      <c r="Y1266" s="303">
        <v>0</v>
      </c>
      <c r="Z1266" s="303">
        <v>0</v>
      </c>
      <c r="AA1266" s="303">
        <v>0</v>
      </c>
      <c r="AB1266" s="303">
        <v>0</v>
      </c>
      <c r="AC1266" s="303">
        <v>0</v>
      </c>
      <c r="AD1266" s="303">
        <v>0</v>
      </c>
      <c r="AE1266" s="303">
        <v>0</v>
      </c>
      <c r="AF1266" s="303">
        <v>0</v>
      </c>
      <c r="AG1266" s="303">
        <v>0</v>
      </c>
      <c r="AH1266" s="303">
        <v>0</v>
      </c>
      <c r="AI1266" s="303">
        <v>0</v>
      </c>
    </row>
    <row r="1267" spans="1:35">
      <c r="A1267" s="290"/>
      <c r="B1267" s="1409"/>
      <c r="C1267" s="1414"/>
      <c r="D1267" s="1389"/>
      <c r="E1267" s="304">
        <v>0</v>
      </c>
      <c r="F1267" s="1377"/>
      <c r="G1267" s="1378"/>
      <c r="H1267" s="1378"/>
      <c r="I1267" s="1378"/>
      <c r="J1267" s="1378"/>
      <c r="K1267" s="1556">
        <v>0</v>
      </c>
      <c r="L1267" s="1378">
        <v>0</v>
      </c>
      <c r="M1267" s="1378">
        <v>0</v>
      </c>
      <c r="N1267" s="1378">
        <v>0</v>
      </c>
      <c r="O1267" s="1378">
        <v>0</v>
      </c>
      <c r="P1267" s="1378">
        <v>0</v>
      </c>
      <c r="Q1267" s="1378">
        <v>0</v>
      </c>
      <c r="R1267" s="1378">
        <v>0</v>
      </c>
      <c r="S1267" s="1378">
        <v>0</v>
      </c>
      <c r="T1267" s="1378">
        <v>0</v>
      </c>
      <c r="U1267" s="1378">
        <v>0</v>
      </c>
      <c r="V1267" s="1378">
        <v>0</v>
      </c>
      <c r="W1267" s="1378">
        <v>0</v>
      </c>
      <c r="X1267" s="1378">
        <v>0</v>
      </c>
      <c r="Y1267" s="1378">
        <v>0</v>
      </c>
      <c r="Z1267" s="1378">
        <v>0</v>
      </c>
      <c r="AA1267" s="1378">
        <v>0</v>
      </c>
      <c r="AB1267" s="1378">
        <v>0</v>
      </c>
      <c r="AC1267" s="1378">
        <v>0</v>
      </c>
      <c r="AD1267" s="1378">
        <v>0</v>
      </c>
      <c r="AE1267" s="1378">
        <v>0</v>
      </c>
      <c r="AF1267" s="1378">
        <v>0</v>
      </c>
      <c r="AG1267" s="1378">
        <v>0</v>
      </c>
      <c r="AH1267" s="1378">
        <v>0</v>
      </c>
      <c r="AI1267" s="1378">
        <v>0</v>
      </c>
    </row>
    <row r="1268" spans="1:35" ht="24">
      <c r="A1268" s="290"/>
      <c r="B1268" s="306">
        <v>24903</v>
      </c>
      <c r="C1268" s="1145" t="s">
        <v>1126</v>
      </c>
      <c r="D1268" s="303"/>
      <c r="E1268" s="303">
        <v>0</v>
      </c>
      <c r="F1268" s="303"/>
      <c r="G1268" s="303">
        <v>0</v>
      </c>
      <c r="H1268" s="303">
        <v>0</v>
      </c>
      <c r="I1268" s="303">
        <v>0</v>
      </c>
      <c r="J1268" s="303"/>
      <c r="K1268" s="1545">
        <v>0</v>
      </c>
      <c r="L1268" s="303">
        <v>0</v>
      </c>
      <c r="M1268" s="303">
        <v>0</v>
      </c>
      <c r="N1268" s="303">
        <v>0</v>
      </c>
      <c r="O1268" s="303">
        <v>0</v>
      </c>
      <c r="P1268" s="303">
        <v>0</v>
      </c>
      <c r="Q1268" s="303">
        <v>0</v>
      </c>
      <c r="R1268" s="303">
        <v>0</v>
      </c>
      <c r="S1268" s="303">
        <v>0</v>
      </c>
      <c r="T1268" s="303">
        <v>0</v>
      </c>
      <c r="U1268" s="303">
        <v>0</v>
      </c>
      <c r="V1268" s="303">
        <v>0</v>
      </c>
      <c r="W1268" s="303">
        <v>0</v>
      </c>
      <c r="X1268" s="303">
        <v>0</v>
      </c>
      <c r="Y1268" s="303">
        <v>0</v>
      </c>
      <c r="Z1268" s="303">
        <v>0</v>
      </c>
      <c r="AA1268" s="303">
        <v>0</v>
      </c>
      <c r="AB1268" s="303">
        <v>0</v>
      </c>
      <c r="AC1268" s="303">
        <v>0</v>
      </c>
      <c r="AD1268" s="303">
        <v>0</v>
      </c>
      <c r="AE1268" s="303">
        <v>0</v>
      </c>
      <c r="AF1268" s="303">
        <v>0</v>
      </c>
      <c r="AG1268" s="303">
        <v>0</v>
      </c>
      <c r="AH1268" s="303">
        <v>0</v>
      </c>
      <c r="AI1268" s="303">
        <v>0</v>
      </c>
    </row>
    <row r="1269" spans="1:35">
      <c r="A1269" s="290"/>
      <c r="B1269" s="1409"/>
      <c r="C1269" s="1414"/>
      <c r="D1269" s="1389"/>
      <c r="E1269" s="304">
        <v>0</v>
      </c>
      <c r="F1269" s="1377"/>
      <c r="G1269" s="1378"/>
      <c r="H1269" s="1378"/>
      <c r="I1269" s="1378"/>
      <c r="J1269" s="1378"/>
      <c r="K1269" s="1556">
        <v>0</v>
      </c>
      <c r="L1269" s="1378">
        <v>0</v>
      </c>
      <c r="M1269" s="1378">
        <v>0</v>
      </c>
      <c r="N1269" s="1378">
        <v>0</v>
      </c>
      <c r="O1269" s="1378">
        <v>0</v>
      </c>
      <c r="P1269" s="1378">
        <v>0</v>
      </c>
      <c r="Q1269" s="1378">
        <v>0</v>
      </c>
      <c r="R1269" s="1378">
        <v>0</v>
      </c>
      <c r="S1269" s="1378">
        <v>0</v>
      </c>
      <c r="T1269" s="1378">
        <v>0</v>
      </c>
      <c r="U1269" s="1378">
        <v>0</v>
      </c>
      <c r="V1269" s="1378">
        <v>0</v>
      </c>
      <c r="W1269" s="1378">
        <v>0</v>
      </c>
      <c r="X1269" s="1378">
        <v>0</v>
      </c>
      <c r="Y1269" s="1378">
        <v>0</v>
      </c>
      <c r="Z1269" s="1378">
        <v>0</v>
      </c>
      <c r="AA1269" s="1378">
        <v>0</v>
      </c>
      <c r="AB1269" s="1378">
        <v>0</v>
      </c>
      <c r="AC1269" s="1378">
        <v>0</v>
      </c>
      <c r="AD1269" s="1378">
        <v>0</v>
      </c>
      <c r="AE1269" s="1378">
        <v>0</v>
      </c>
      <c r="AF1269" s="1378">
        <v>0</v>
      </c>
      <c r="AG1269" s="1378">
        <v>0</v>
      </c>
      <c r="AH1269" s="1378">
        <v>0</v>
      </c>
      <c r="AI1269" s="1378">
        <v>0</v>
      </c>
    </row>
    <row r="1270" spans="1:35" ht="24">
      <c r="A1270" s="290"/>
      <c r="B1270" s="306">
        <v>24904</v>
      </c>
      <c r="C1270" s="1145" t="s">
        <v>1127</v>
      </c>
      <c r="D1270" s="303"/>
      <c r="E1270" s="291">
        <v>370</v>
      </c>
      <c r="F1270" s="303"/>
      <c r="G1270" s="303">
        <v>0</v>
      </c>
      <c r="H1270" s="303">
        <v>0</v>
      </c>
      <c r="I1270" s="303">
        <v>0</v>
      </c>
      <c r="J1270" s="303"/>
      <c r="K1270" s="1545">
        <v>438073.8</v>
      </c>
      <c r="L1270" s="303">
        <v>3</v>
      </c>
      <c r="M1270" s="303">
        <v>2226</v>
      </c>
      <c r="N1270" s="303">
        <v>86</v>
      </c>
      <c r="O1270" s="303">
        <v>43698</v>
      </c>
      <c r="P1270" s="303">
        <v>74</v>
      </c>
      <c r="Q1270" s="303">
        <v>111104.6</v>
      </c>
      <c r="R1270" s="303">
        <v>20</v>
      </c>
      <c r="S1270" s="303">
        <v>19752</v>
      </c>
      <c r="T1270" s="303">
        <v>2</v>
      </c>
      <c r="U1270" s="303">
        <v>3722</v>
      </c>
      <c r="V1270" s="303">
        <v>0</v>
      </c>
      <c r="W1270" s="303">
        <v>0</v>
      </c>
      <c r="X1270" s="303">
        <v>21</v>
      </c>
      <c r="Y1270" s="303">
        <v>73352.600000000006</v>
      </c>
      <c r="Z1270" s="303">
        <v>0</v>
      </c>
      <c r="AA1270" s="303">
        <v>0</v>
      </c>
      <c r="AB1270" s="303">
        <v>0</v>
      </c>
      <c r="AC1270" s="303">
        <v>0</v>
      </c>
      <c r="AD1270" s="303">
        <v>10</v>
      </c>
      <c r="AE1270" s="303">
        <v>18597.599999999999</v>
      </c>
      <c r="AF1270" s="303">
        <v>154</v>
      </c>
      <c r="AG1270" s="303">
        <v>165621</v>
      </c>
      <c r="AH1270" s="303">
        <v>0</v>
      </c>
      <c r="AI1270" s="303">
        <v>0</v>
      </c>
    </row>
    <row r="1271" spans="1:35" ht="66">
      <c r="A1271" s="290"/>
      <c r="B1271" s="305">
        <v>117.1375</v>
      </c>
      <c r="C1271" s="298" t="s">
        <v>1128</v>
      </c>
      <c r="D1271" s="303"/>
      <c r="E1271" s="293">
        <v>1</v>
      </c>
      <c r="F1271" s="292" t="s">
        <v>11</v>
      </c>
      <c r="G1271" s="294" t="s">
        <v>12</v>
      </c>
      <c r="H1271" s="295" t="s">
        <v>13</v>
      </c>
      <c r="I1271" s="294" t="s">
        <v>14</v>
      </c>
      <c r="J1271" s="294">
        <v>127</v>
      </c>
      <c r="K1271" s="1540">
        <v>127</v>
      </c>
      <c r="L1271" s="294">
        <v>0</v>
      </c>
      <c r="M1271" s="294">
        <v>0</v>
      </c>
      <c r="N1271" s="294">
        <v>0</v>
      </c>
      <c r="O1271" s="294">
        <v>0</v>
      </c>
      <c r="P1271" s="294">
        <v>0</v>
      </c>
      <c r="Q1271" s="294">
        <v>0</v>
      </c>
      <c r="R1271" s="294">
        <v>0</v>
      </c>
      <c r="S1271" s="294">
        <v>0</v>
      </c>
      <c r="T1271" s="294">
        <v>0</v>
      </c>
      <c r="U1271" s="294">
        <v>0</v>
      </c>
      <c r="V1271" s="294">
        <v>0</v>
      </c>
      <c r="W1271" s="294">
        <v>0</v>
      </c>
      <c r="X1271" s="294">
        <v>0</v>
      </c>
      <c r="Y1271" s="294">
        <v>0</v>
      </c>
      <c r="Z1271" s="294">
        <v>0</v>
      </c>
      <c r="AA1271" s="294">
        <v>0</v>
      </c>
      <c r="AB1271" s="294">
        <v>0</v>
      </c>
      <c r="AC1271" s="294">
        <v>0</v>
      </c>
      <c r="AD1271" s="294">
        <v>0</v>
      </c>
      <c r="AE1271" s="294">
        <v>0</v>
      </c>
      <c r="AF1271" s="294">
        <v>1</v>
      </c>
      <c r="AG1271" s="294">
        <v>127</v>
      </c>
      <c r="AH1271" s="294">
        <v>0</v>
      </c>
      <c r="AI1271" s="294">
        <v>0</v>
      </c>
    </row>
    <row r="1272" spans="1:35" ht="66">
      <c r="A1272" s="290"/>
      <c r="B1272" s="1300"/>
      <c r="C1272" s="1297" t="s">
        <v>2344</v>
      </c>
      <c r="D1272" s="14"/>
      <c r="E1272" s="1298">
        <v>30</v>
      </c>
      <c r="F1272" s="14" t="s">
        <v>1140</v>
      </c>
      <c r="G1272" s="16" t="s">
        <v>12</v>
      </c>
      <c r="H1272" s="17" t="s">
        <v>13</v>
      </c>
      <c r="I1272" s="16" t="s">
        <v>14</v>
      </c>
      <c r="J1272" s="16">
        <v>1859.76</v>
      </c>
      <c r="K1272" s="997">
        <v>55792.800000000003</v>
      </c>
      <c r="L1272" s="16">
        <v>0</v>
      </c>
      <c r="M1272" s="16">
        <v>0</v>
      </c>
      <c r="N1272" s="16">
        <v>0</v>
      </c>
      <c r="O1272" s="16">
        <v>0</v>
      </c>
      <c r="P1272" s="16">
        <v>10</v>
      </c>
      <c r="Q1272" s="16">
        <v>18597.599999999999</v>
      </c>
      <c r="R1272" s="16">
        <v>0</v>
      </c>
      <c r="S1272" s="16">
        <v>0</v>
      </c>
      <c r="T1272" s="16">
        <v>0</v>
      </c>
      <c r="U1272" s="16">
        <v>0</v>
      </c>
      <c r="V1272" s="16">
        <v>0</v>
      </c>
      <c r="W1272" s="16">
        <v>0</v>
      </c>
      <c r="X1272" s="16">
        <v>10</v>
      </c>
      <c r="Y1272" s="16">
        <v>18597.599999999999</v>
      </c>
      <c r="Z1272" s="16">
        <v>0</v>
      </c>
      <c r="AA1272" s="16">
        <v>0</v>
      </c>
      <c r="AB1272" s="16">
        <v>0</v>
      </c>
      <c r="AC1272" s="16">
        <v>0</v>
      </c>
      <c r="AD1272" s="16">
        <v>10</v>
      </c>
      <c r="AE1272" s="16">
        <v>18597.599999999999</v>
      </c>
      <c r="AF1272" s="16">
        <v>0</v>
      </c>
      <c r="AG1272" s="16">
        <v>0</v>
      </c>
      <c r="AH1272" s="16">
        <v>0</v>
      </c>
      <c r="AI1272" s="16">
        <v>0</v>
      </c>
    </row>
    <row r="1273" spans="1:35" ht="66">
      <c r="A1273" s="290"/>
      <c r="B1273" s="1300"/>
      <c r="C1273" s="1297" t="s">
        <v>4686</v>
      </c>
      <c r="D1273" s="14"/>
      <c r="E1273" s="1298">
        <v>5</v>
      </c>
      <c r="F1273" s="14" t="s">
        <v>1140</v>
      </c>
      <c r="G1273" s="16" t="s">
        <v>12</v>
      </c>
      <c r="H1273" s="17" t="s">
        <v>13</v>
      </c>
      <c r="I1273" s="16" t="s">
        <v>14</v>
      </c>
      <c r="J1273" s="16">
        <v>1500</v>
      </c>
      <c r="K1273" s="997">
        <v>7500</v>
      </c>
      <c r="L1273" s="16">
        <v>0</v>
      </c>
      <c r="M1273" s="16">
        <v>0</v>
      </c>
      <c r="N1273" s="16">
        <v>0</v>
      </c>
      <c r="O1273" s="16">
        <v>0</v>
      </c>
      <c r="P1273" s="16">
        <v>0</v>
      </c>
      <c r="Q1273" s="16">
        <v>0</v>
      </c>
      <c r="R1273" s="16">
        <v>0</v>
      </c>
      <c r="S1273" s="16">
        <v>0</v>
      </c>
      <c r="T1273" s="16">
        <v>0</v>
      </c>
      <c r="U1273" s="16">
        <v>0</v>
      </c>
      <c r="V1273" s="16">
        <v>0</v>
      </c>
      <c r="W1273" s="16">
        <v>0</v>
      </c>
      <c r="X1273" s="16">
        <v>5</v>
      </c>
      <c r="Y1273" s="16">
        <v>7500</v>
      </c>
      <c r="Z1273" s="16">
        <v>0</v>
      </c>
      <c r="AA1273" s="16">
        <v>0</v>
      </c>
      <c r="AB1273" s="16">
        <v>0</v>
      </c>
      <c r="AC1273" s="16">
        <v>0</v>
      </c>
      <c r="AD1273" s="16">
        <v>0</v>
      </c>
      <c r="AE1273" s="16">
        <v>0</v>
      </c>
      <c r="AF1273" s="16">
        <v>0</v>
      </c>
      <c r="AG1273" s="16">
        <v>0</v>
      </c>
      <c r="AH1273" s="16">
        <v>0</v>
      </c>
      <c r="AI1273" s="16">
        <v>0</v>
      </c>
    </row>
    <row r="1274" spans="1:35" ht="66">
      <c r="A1274" s="290"/>
      <c r="B1274" s="1300"/>
      <c r="C1274" s="1297" t="s">
        <v>4687</v>
      </c>
      <c r="D1274" s="14"/>
      <c r="E1274" s="1298">
        <v>2</v>
      </c>
      <c r="F1274" s="14" t="s">
        <v>4688</v>
      </c>
      <c r="G1274" s="16" t="s">
        <v>12</v>
      </c>
      <c r="H1274" s="17" t="s">
        <v>13</v>
      </c>
      <c r="I1274" s="16" t="s">
        <v>14</v>
      </c>
      <c r="J1274" s="16">
        <v>22350</v>
      </c>
      <c r="K1274" s="997">
        <v>44700</v>
      </c>
      <c r="L1274" s="16">
        <v>0</v>
      </c>
      <c r="M1274" s="16">
        <v>0</v>
      </c>
      <c r="N1274" s="16">
        <v>0</v>
      </c>
      <c r="O1274" s="16">
        <v>0</v>
      </c>
      <c r="P1274" s="16">
        <v>0</v>
      </c>
      <c r="Q1274" s="16">
        <v>0</v>
      </c>
      <c r="R1274" s="16">
        <v>0</v>
      </c>
      <c r="S1274" s="16">
        <v>0</v>
      </c>
      <c r="T1274" s="16">
        <v>0</v>
      </c>
      <c r="U1274" s="16">
        <v>0</v>
      </c>
      <c r="V1274" s="16">
        <v>0</v>
      </c>
      <c r="W1274" s="16">
        <v>0</v>
      </c>
      <c r="X1274" s="16">
        <v>2</v>
      </c>
      <c r="Y1274" s="16">
        <v>44700</v>
      </c>
      <c r="Z1274" s="16">
        <v>0</v>
      </c>
      <c r="AA1274" s="16">
        <v>0</v>
      </c>
      <c r="AB1274" s="16">
        <v>0</v>
      </c>
      <c r="AC1274" s="16">
        <v>0</v>
      </c>
      <c r="AD1274" s="16">
        <v>0</v>
      </c>
      <c r="AE1274" s="16">
        <v>0</v>
      </c>
      <c r="AF1274" s="16">
        <v>0</v>
      </c>
      <c r="AG1274" s="16">
        <v>0</v>
      </c>
      <c r="AH1274" s="16">
        <v>0</v>
      </c>
      <c r="AI1274" s="16">
        <v>0</v>
      </c>
    </row>
    <row r="1275" spans="1:35" ht="66">
      <c r="A1275" s="290"/>
      <c r="B1275" s="305">
        <v>172.26</v>
      </c>
      <c r="C1275" s="298" t="s">
        <v>1129</v>
      </c>
      <c r="D1275" s="303"/>
      <c r="E1275" s="293">
        <v>5</v>
      </c>
      <c r="F1275" s="292" t="s">
        <v>11</v>
      </c>
      <c r="G1275" s="294" t="s">
        <v>12</v>
      </c>
      <c r="H1275" s="295" t="s">
        <v>13</v>
      </c>
      <c r="I1275" s="294" t="s">
        <v>14</v>
      </c>
      <c r="J1275" s="294">
        <v>187</v>
      </c>
      <c r="K1275" s="1540">
        <v>935</v>
      </c>
      <c r="L1275" s="294">
        <v>0</v>
      </c>
      <c r="M1275" s="294">
        <v>0</v>
      </c>
      <c r="N1275" s="294">
        <v>0</v>
      </c>
      <c r="O1275" s="294">
        <v>0</v>
      </c>
      <c r="P1275" s="294">
        <v>5</v>
      </c>
      <c r="Q1275" s="294">
        <v>935</v>
      </c>
      <c r="R1275" s="294">
        <v>0</v>
      </c>
      <c r="S1275" s="294">
        <v>0</v>
      </c>
      <c r="T1275" s="294">
        <v>0</v>
      </c>
      <c r="U1275" s="294">
        <v>0</v>
      </c>
      <c r="V1275" s="294">
        <v>0</v>
      </c>
      <c r="W1275" s="294">
        <v>0</v>
      </c>
      <c r="X1275" s="294">
        <v>0</v>
      </c>
      <c r="Y1275" s="294">
        <v>0</v>
      </c>
      <c r="Z1275" s="294">
        <v>0</v>
      </c>
      <c r="AA1275" s="294">
        <v>0</v>
      </c>
      <c r="AB1275" s="294">
        <v>0</v>
      </c>
      <c r="AC1275" s="294">
        <v>0</v>
      </c>
      <c r="AD1275" s="294">
        <v>0</v>
      </c>
      <c r="AE1275" s="294">
        <v>0</v>
      </c>
      <c r="AF1275" s="294">
        <v>0</v>
      </c>
      <c r="AG1275" s="294">
        <v>0</v>
      </c>
      <c r="AH1275" s="294">
        <v>0</v>
      </c>
      <c r="AI1275" s="294">
        <v>0</v>
      </c>
    </row>
    <row r="1276" spans="1:35" ht="66">
      <c r="A1276" s="290"/>
      <c r="B1276" s="305">
        <v>165.37</v>
      </c>
      <c r="C1276" s="298" t="s">
        <v>1130</v>
      </c>
      <c r="D1276" s="303"/>
      <c r="E1276" s="293">
        <v>0</v>
      </c>
      <c r="F1276" s="292" t="s">
        <v>11</v>
      </c>
      <c r="G1276" s="294" t="s">
        <v>12</v>
      </c>
      <c r="H1276" s="295" t="s">
        <v>13</v>
      </c>
      <c r="I1276" s="294" t="s">
        <v>14</v>
      </c>
      <c r="J1276" s="294">
        <v>179</v>
      </c>
      <c r="K1276" s="1540">
        <v>0</v>
      </c>
      <c r="L1276" s="294">
        <v>0</v>
      </c>
      <c r="M1276" s="294">
        <v>0</v>
      </c>
      <c r="N1276" s="294">
        <v>0</v>
      </c>
      <c r="O1276" s="294">
        <v>0</v>
      </c>
      <c r="P1276" s="294">
        <v>0</v>
      </c>
      <c r="Q1276" s="294">
        <v>0</v>
      </c>
      <c r="R1276" s="294">
        <v>0</v>
      </c>
      <c r="S1276" s="294">
        <v>0</v>
      </c>
      <c r="T1276" s="294">
        <v>0</v>
      </c>
      <c r="U1276" s="294">
        <v>0</v>
      </c>
      <c r="V1276" s="294">
        <v>0</v>
      </c>
      <c r="W1276" s="294">
        <v>0</v>
      </c>
      <c r="X1276" s="294">
        <v>0</v>
      </c>
      <c r="Y1276" s="294">
        <v>0</v>
      </c>
      <c r="Z1276" s="294">
        <v>0</v>
      </c>
      <c r="AA1276" s="294">
        <v>0</v>
      </c>
      <c r="AB1276" s="294">
        <v>0</v>
      </c>
      <c r="AC1276" s="294">
        <v>0</v>
      </c>
      <c r="AD1276" s="294">
        <v>0</v>
      </c>
      <c r="AE1276" s="294">
        <v>0</v>
      </c>
      <c r="AF1276" s="294">
        <v>0</v>
      </c>
      <c r="AG1276" s="294">
        <v>0</v>
      </c>
      <c r="AH1276" s="294">
        <v>0</v>
      </c>
      <c r="AI1276" s="294">
        <v>0</v>
      </c>
    </row>
    <row r="1277" spans="1:35" ht="66">
      <c r="A1277" s="290"/>
      <c r="B1277" s="305">
        <v>165.37</v>
      </c>
      <c r="C1277" s="298" t="s">
        <v>1131</v>
      </c>
      <c r="D1277" s="303"/>
      <c r="E1277" s="293">
        <v>5</v>
      </c>
      <c r="F1277" s="292" t="s">
        <v>11</v>
      </c>
      <c r="G1277" s="294" t="s">
        <v>12</v>
      </c>
      <c r="H1277" s="295" t="s">
        <v>13</v>
      </c>
      <c r="I1277" s="294" t="s">
        <v>14</v>
      </c>
      <c r="J1277" s="294">
        <v>179</v>
      </c>
      <c r="K1277" s="1540">
        <v>895</v>
      </c>
      <c r="L1277" s="294">
        <v>0</v>
      </c>
      <c r="M1277" s="294">
        <v>0</v>
      </c>
      <c r="N1277" s="294">
        <v>0</v>
      </c>
      <c r="O1277" s="294">
        <v>0</v>
      </c>
      <c r="P1277" s="294">
        <v>0</v>
      </c>
      <c r="Q1277" s="294">
        <v>0</v>
      </c>
      <c r="R1277" s="294">
        <v>0</v>
      </c>
      <c r="S1277" s="294">
        <v>0</v>
      </c>
      <c r="T1277" s="294">
        <v>0</v>
      </c>
      <c r="U1277" s="294">
        <v>0</v>
      </c>
      <c r="V1277" s="294">
        <v>0</v>
      </c>
      <c r="W1277" s="294">
        <v>0</v>
      </c>
      <c r="X1277" s="294">
        <v>0</v>
      </c>
      <c r="Y1277" s="294">
        <v>0</v>
      </c>
      <c r="Z1277" s="294">
        <v>0</v>
      </c>
      <c r="AA1277" s="294">
        <v>0</v>
      </c>
      <c r="AB1277" s="294">
        <v>0</v>
      </c>
      <c r="AC1277" s="294">
        <v>0</v>
      </c>
      <c r="AD1277" s="294">
        <v>0</v>
      </c>
      <c r="AE1277" s="294">
        <v>0</v>
      </c>
      <c r="AF1277" s="294">
        <v>5</v>
      </c>
      <c r="AG1277" s="294">
        <v>895</v>
      </c>
      <c r="AH1277" s="294">
        <v>0</v>
      </c>
      <c r="AI1277" s="294">
        <v>0</v>
      </c>
    </row>
    <row r="1278" spans="1:35" ht="66">
      <c r="A1278" s="290"/>
      <c r="B1278" s="305">
        <v>165.37</v>
      </c>
      <c r="C1278" s="298" t="s">
        <v>1132</v>
      </c>
      <c r="D1278" s="303"/>
      <c r="E1278" s="293">
        <v>5</v>
      </c>
      <c r="F1278" s="292" t="s">
        <v>11</v>
      </c>
      <c r="G1278" s="294" t="s">
        <v>12</v>
      </c>
      <c r="H1278" s="295" t="s">
        <v>13</v>
      </c>
      <c r="I1278" s="294" t="s">
        <v>14</v>
      </c>
      <c r="J1278" s="294">
        <v>179</v>
      </c>
      <c r="K1278" s="1540">
        <v>895</v>
      </c>
      <c r="L1278" s="294">
        <v>0</v>
      </c>
      <c r="M1278" s="294">
        <v>0</v>
      </c>
      <c r="N1278" s="294">
        <v>0</v>
      </c>
      <c r="O1278" s="294">
        <v>0</v>
      </c>
      <c r="P1278" s="294">
        <v>5</v>
      </c>
      <c r="Q1278" s="294">
        <v>895</v>
      </c>
      <c r="R1278" s="294">
        <v>0</v>
      </c>
      <c r="S1278" s="294">
        <v>0</v>
      </c>
      <c r="T1278" s="294">
        <v>0</v>
      </c>
      <c r="U1278" s="294">
        <v>0</v>
      </c>
      <c r="V1278" s="294">
        <v>0</v>
      </c>
      <c r="W1278" s="294">
        <v>0</v>
      </c>
      <c r="X1278" s="294">
        <v>0</v>
      </c>
      <c r="Y1278" s="294">
        <v>0</v>
      </c>
      <c r="Z1278" s="294">
        <v>0</v>
      </c>
      <c r="AA1278" s="294">
        <v>0</v>
      </c>
      <c r="AB1278" s="294">
        <v>0</v>
      </c>
      <c r="AC1278" s="294">
        <v>0</v>
      </c>
      <c r="AD1278" s="294">
        <v>0</v>
      </c>
      <c r="AE1278" s="294">
        <v>0</v>
      </c>
      <c r="AF1278" s="294">
        <v>0</v>
      </c>
      <c r="AG1278" s="294">
        <v>0</v>
      </c>
      <c r="AH1278" s="294">
        <v>0</v>
      </c>
      <c r="AI1278" s="294">
        <v>0</v>
      </c>
    </row>
    <row r="1279" spans="1:35" ht="66">
      <c r="A1279" s="290"/>
      <c r="B1279" s="305">
        <v>165.37</v>
      </c>
      <c r="C1279" s="298" t="s">
        <v>1133</v>
      </c>
      <c r="D1279" s="303"/>
      <c r="E1279" s="293">
        <v>5</v>
      </c>
      <c r="F1279" s="292" t="s">
        <v>11</v>
      </c>
      <c r="G1279" s="294" t="s">
        <v>12</v>
      </c>
      <c r="H1279" s="295" t="s">
        <v>13</v>
      </c>
      <c r="I1279" s="294" t="s">
        <v>14</v>
      </c>
      <c r="J1279" s="294">
        <v>179</v>
      </c>
      <c r="K1279" s="1540">
        <v>895</v>
      </c>
      <c r="L1279" s="294">
        <v>0</v>
      </c>
      <c r="M1279" s="294">
        <v>0</v>
      </c>
      <c r="N1279" s="294">
        <v>0</v>
      </c>
      <c r="O1279" s="294">
        <v>0</v>
      </c>
      <c r="P1279" s="294">
        <v>0</v>
      </c>
      <c r="Q1279" s="294">
        <v>0</v>
      </c>
      <c r="R1279" s="294">
        <v>0</v>
      </c>
      <c r="S1279" s="294">
        <v>0</v>
      </c>
      <c r="T1279" s="294">
        <v>0</v>
      </c>
      <c r="U1279" s="294">
        <v>0</v>
      </c>
      <c r="V1279" s="294">
        <v>0</v>
      </c>
      <c r="W1279" s="294">
        <v>0</v>
      </c>
      <c r="X1279" s="294">
        <v>0</v>
      </c>
      <c r="Y1279" s="294">
        <v>0</v>
      </c>
      <c r="Z1279" s="294">
        <v>0</v>
      </c>
      <c r="AA1279" s="294">
        <v>0</v>
      </c>
      <c r="AB1279" s="294">
        <v>0</v>
      </c>
      <c r="AC1279" s="294">
        <v>0</v>
      </c>
      <c r="AD1279" s="294">
        <v>0</v>
      </c>
      <c r="AE1279" s="294">
        <v>0</v>
      </c>
      <c r="AF1279" s="294">
        <v>5</v>
      </c>
      <c r="AG1279" s="294">
        <v>895</v>
      </c>
      <c r="AH1279" s="294">
        <v>0</v>
      </c>
      <c r="AI1279" s="294">
        <v>0</v>
      </c>
    </row>
    <row r="1280" spans="1:35" ht="66">
      <c r="A1280" s="290"/>
      <c r="B1280" s="305">
        <v>165.37</v>
      </c>
      <c r="C1280" s="298" t="s">
        <v>1134</v>
      </c>
      <c r="D1280" s="303"/>
      <c r="E1280" s="293">
        <v>0</v>
      </c>
      <c r="F1280" s="292" t="s">
        <v>11</v>
      </c>
      <c r="G1280" s="294" t="s">
        <v>12</v>
      </c>
      <c r="H1280" s="295" t="s">
        <v>13</v>
      </c>
      <c r="I1280" s="294" t="s">
        <v>14</v>
      </c>
      <c r="J1280" s="294">
        <v>179</v>
      </c>
      <c r="K1280" s="1540">
        <v>0</v>
      </c>
      <c r="L1280" s="294">
        <v>0</v>
      </c>
      <c r="M1280" s="294">
        <v>0</v>
      </c>
      <c r="N1280" s="294">
        <v>0</v>
      </c>
      <c r="O1280" s="294">
        <v>0</v>
      </c>
      <c r="P1280" s="294">
        <v>0</v>
      </c>
      <c r="Q1280" s="294">
        <v>0</v>
      </c>
      <c r="R1280" s="294">
        <v>0</v>
      </c>
      <c r="S1280" s="294">
        <v>0</v>
      </c>
      <c r="T1280" s="294">
        <v>0</v>
      </c>
      <c r="U1280" s="294">
        <v>0</v>
      </c>
      <c r="V1280" s="294">
        <v>0</v>
      </c>
      <c r="W1280" s="294">
        <v>0</v>
      </c>
      <c r="X1280" s="294">
        <v>0</v>
      </c>
      <c r="Y1280" s="294">
        <v>0</v>
      </c>
      <c r="Z1280" s="294">
        <v>0</v>
      </c>
      <c r="AA1280" s="294">
        <v>0</v>
      </c>
      <c r="AB1280" s="294">
        <v>0</v>
      </c>
      <c r="AC1280" s="294">
        <v>0</v>
      </c>
      <c r="AD1280" s="294">
        <v>0</v>
      </c>
      <c r="AE1280" s="294">
        <v>0</v>
      </c>
      <c r="AF1280" s="294">
        <v>0</v>
      </c>
      <c r="AG1280" s="294">
        <v>0</v>
      </c>
      <c r="AH1280" s="294">
        <v>0</v>
      </c>
      <c r="AI1280" s="294">
        <v>0</v>
      </c>
    </row>
    <row r="1281" spans="1:35" ht="66">
      <c r="A1281" s="290"/>
      <c r="B1281" s="305">
        <v>496.108</v>
      </c>
      <c r="C1281" s="298" t="s">
        <v>1135</v>
      </c>
      <c r="D1281" s="303"/>
      <c r="E1281" s="293">
        <v>100</v>
      </c>
      <c r="F1281" s="292" t="s">
        <v>260</v>
      </c>
      <c r="G1281" s="294" t="s">
        <v>12</v>
      </c>
      <c r="H1281" s="295" t="s">
        <v>13</v>
      </c>
      <c r="I1281" s="294" t="s">
        <v>14</v>
      </c>
      <c r="J1281" s="294">
        <v>536</v>
      </c>
      <c r="K1281" s="1540">
        <v>53600</v>
      </c>
      <c r="L1281" s="294">
        <v>0</v>
      </c>
      <c r="M1281" s="294">
        <v>0</v>
      </c>
      <c r="N1281" s="294">
        <v>80</v>
      </c>
      <c r="O1281" s="294">
        <v>42880</v>
      </c>
      <c r="P1281" s="294">
        <v>0</v>
      </c>
      <c r="Q1281" s="294">
        <v>0</v>
      </c>
      <c r="R1281" s="294">
        <v>0</v>
      </c>
      <c r="S1281" s="294">
        <v>0</v>
      </c>
      <c r="T1281" s="294">
        <v>0</v>
      </c>
      <c r="U1281" s="294">
        <v>0</v>
      </c>
      <c r="V1281" s="294">
        <v>0</v>
      </c>
      <c r="W1281" s="294">
        <v>0</v>
      </c>
      <c r="X1281" s="294">
        <v>0</v>
      </c>
      <c r="Y1281" s="294">
        <v>0</v>
      </c>
      <c r="Z1281" s="294">
        <v>0</v>
      </c>
      <c r="AA1281" s="294">
        <v>0</v>
      </c>
      <c r="AB1281" s="294">
        <v>0</v>
      </c>
      <c r="AC1281" s="294">
        <v>0</v>
      </c>
      <c r="AD1281" s="294">
        <v>0</v>
      </c>
      <c r="AE1281" s="294">
        <v>0</v>
      </c>
      <c r="AF1281" s="294">
        <v>20</v>
      </c>
      <c r="AG1281" s="294">
        <v>10720</v>
      </c>
      <c r="AH1281" s="294">
        <v>0</v>
      </c>
      <c r="AI1281" s="294">
        <v>0</v>
      </c>
    </row>
    <row r="1282" spans="1:35" ht="66">
      <c r="A1282" s="290"/>
      <c r="B1282" s="305">
        <v>365.19121212121212</v>
      </c>
      <c r="C1282" s="298" t="s">
        <v>1136</v>
      </c>
      <c r="D1282" s="303"/>
      <c r="E1282" s="293">
        <v>20</v>
      </c>
      <c r="F1282" s="292" t="s">
        <v>260</v>
      </c>
      <c r="G1282" s="294" t="s">
        <v>12</v>
      </c>
      <c r="H1282" s="295" t="s">
        <v>13</v>
      </c>
      <c r="I1282" s="294" t="s">
        <v>14</v>
      </c>
      <c r="J1282" s="294">
        <v>395</v>
      </c>
      <c r="K1282" s="1540">
        <v>7900</v>
      </c>
      <c r="L1282" s="294">
        <v>0</v>
      </c>
      <c r="M1282" s="294">
        <v>0</v>
      </c>
      <c r="N1282" s="294">
        <v>0</v>
      </c>
      <c r="O1282" s="294">
        <v>0</v>
      </c>
      <c r="P1282" s="294">
        <v>0</v>
      </c>
      <c r="Q1282" s="294">
        <v>0</v>
      </c>
      <c r="R1282" s="294">
        <v>0</v>
      </c>
      <c r="S1282" s="294">
        <v>0</v>
      </c>
      <c r="T1282" s="294">
        <v>0</v>
      </c>
      <c r="U1282" s="294">
        <v>0</v>
      </c>
      <c r="V1282" s="294">
        <v>0</v>
      </c>
      <c r="W1282" s="294">
        <v>0</v>
      </c>
      <c r="X1282" s="294">
        <v>0</v>
      </c>
      <c r="Y1282" s="294">
        <v>0</v>
      </c>
      <c r="Z1282" s="294">
        <v>0</v>
      </c>
      <c r="AA1282" s="294">
        <v>0</v>
      </c>
      <c r="AB1282" s="294">
        <v>0</v>
      </c>
      <c r="AC1282" s="294">
        <v>0</v>
      </c>
      <c r="AD1282" s="294">
        <v>0</v>
      </c>
      <c r="AE1282" s="294">
        <v>0</v>
      </c>
      <c r="AF1282" s="294">
        <v>20</v>
      </c>
      <c r="AG1282" s="294">
        <v>7900</v>
      </c>
      <c r="AH1282" s="294">
        <v>0</v>
      </c>
      <c r="AI1282" s="294">
        <v>0</v>
      </c>
    </row>
    <row r="1283" spans="1:35" ht="66">
      <c r="A1283" s="290"/>
      <c r="B1283" s="305">
        <v>282.50639999999999</v>
      </c>
      <c r="C1283" s="298" t="s">
        <v>1137</v>
      </c>
      <c r="D1283" s="303"/>
      <c r="E1283" s="293">
        <v>1</v>
      </c>
      <c r="F1283" s="292" t="s">
        <v>11</v>
      </c>
      <c r="G1283" s="294" t="s">
        <v>12</v>
      </c>
      <c r="H1283" s="295" t="s">
        <v>13</v>
      </c>
      <c r="I1283" s="294" t="s">
        <v>14</v>
      </c>
      <c r="J1283" s="294">
        <v>306</v>
      </c>
      <c r="K1283" s="1540">
        <v>306</v>
      </c>
      <c r="L1283" s="294">
        <v>0</v>
      </c>
      <c r="M1283" s="294">
        <v>0</v>
      </c>
      <c r="N1283" s="294">
        <v>0</v>
      </c>
      <c r="O1283" s="294">
        <v>0</v>
      </c>
      <c r="P1283" s="294">
        <v>0</v>
      </c>
      <c r="Q1283" s="294">
        <v>0</v>
      </c>
      <c r="R1283" s="294">
        <v>0</v>
      </c>
      <c r="S1283" s="294">
        <v>0</v>
      </c>
      <c r="T1283" s="294">
        <v>0</v>
      </c>
      <c r="U1283" s="294">
        <v>0</v>
      </c>
      <c r="V1283" s="294">
        <v>0</v>
      </c>
      <c r="W1283" s="294">
        <v>0</v>
      </c>
      <c r="X1283" s="294">
        <v>0</v>
      </c>
      <c r="Y1283" s="294">
        <v>0</v>
      </c>
      <c r="Z1283" s="294">
        <v>0</v>
      </c>
      <c r="AA1283" s="294">
        <v>0</v>
      </c>
      <c r="AB1283" s="294">
        <v>0</v>
      </c>
      <c r="AC1283" s="294">
        <v>0</v>
      </c>
      <c r="AD1283" s="294">
        <v>0</v>
      </c>
      <c r="AE1283" s="294">
        <v>0</v>
      </c>
      <c r="AF1283" s="294">
        <v>1</v>
      </c>
      <c r="AG1283" s="294">
        <v>306</v>
      </c>
      <c r="AH1283" s="294">
        <v>0</v>
      </c>
      <c r="AI1283" s="294">
        <v>0</v>
      </c>
    </row>
    <row r="1284" spans="1:35" ht="66">
      <c r="A1284" s="290"/>
      <c r="B1284" s="305">
        <v>771.72479999999996</v>
      </c>
      <c r="C1284" s="298" t="s">
        <v>1138</v>
      </c>
      <c r="D1284" s="303"/>
      <c r="E1284" s="293">
        <v>1</v>
      </c>
      <c r="F1284" s="292" t="s">
        <v>260</v>
      </c>
      <c r="G1284" s="294" t="s">
        <v>12</v>
      </c>
      <c r="H1284" s="295" t="s">
        <v>13</v>
      </c>
      <c r="I1284" s="294" t="s">
        <v>14</v>
      </c>
      <c r="J1284" s="294">
        <v>834</v>
      </c>
      <c r="K1284" s="1540">
        <v>834</v>
      </c>
      <c r="L1284" s="294">
        <v>0</v>
      </c>
      <c r="M1284" s="294">
        <v>0</v>
      </c>
      <c r="N1284" s="294">
        <v>0</v>
      </c>
      <c r="O1284" s="294">
        <v>0</v>
      </c>
      <c r="P1284" s="294">
        <v>1</v>
      </c>
      <c r="Q1284" s="294">
        <v>834</v>
      </c>
      <c r="R1284" s="294">
        <v>0</v>
      </c>
      <c r="S1284" s="294">
        <v>0</v>
      </c>
      <c r="T1284" s="294">
        <v>0</v>
      </c>
      <c r="U1284" s="294">
        <v>0</v>
      </c>
      <c r="V1284" s="294">
        <v>0</v>
      </c>
      <c r="W1284" s="294">
        <v>0</v>
      </c>
      <c r="X1284" s="294">
        <v>0</v>
      </c>
      <c r="Y1284" s="294">
        <v>0</v>
      </c>
      <c r="Z1284" s="294">
        <v>0</v>
      </c>
      <c r="AA1284" s="294">
        <v>0</v>
      </c>
      <c r="AB1284" s="294">
        <v>0</v>
      </c>
      <c r="AC1284" s="294">
        <v>0</v>
      </c>
      <c r="AD1284" s="294">
        <v>0</v>
      </c>
      <c r="AE1284" s="294">
        <v>0</v>
      </c>
      <c r="AF1284" s="294">
        <v>0</v>
      </c>
      <c r="AG1284" s="294">
        <v>0</v>
      </c>
      <c r="AH1284" s="294">
        <v>0</v>
      </c>
      <c r="AI1284" s="294">
        <v>0</v>
      </c>
    </row>
    <row r="1285" spans="1:35" ht="66">
      <c r="A1285" s="290"/>
      <c r="B1285" s="305">
        <v>1722.6</v>
      </c>
      <c r="C1285" s="298" t="s">
        <v>1139</v>
      </c>
      <c r="D1285" s="303"/>
      <c r="E1285" s="293">
        <v>20</v>
      </c>
      <c r="F1285" s="292" t="s">
        <v>1140</v>
      </c>
      <c r="G1285" s="294" t="s">
        <v>12</v>
      </c>
      <c r="H1285" s="295" t="s">
        <v>13</v>
      </c>
      <c r="I1285" s="294" t="s">
        <v>14</v>
      </c>
      <c r="J1285" s="294">
        <v>1861</v>
      </c>
      <c r="K1285" s="1540">
        <v>37220</v>
      </c>
      <c r="L1285" s="294">
        <v>0</v>
      </c>
      <c r="M1285" s="294">
        <v>0</v>
      </c>
      <c r="N1285" s="294">
        <v>0</v>
      </c>
      <c r="O1285" s="294">
        <v>0</v>
      </c>
      <c r="P1285" s="294">
        <v>3</v>
      </c>
      <c r="Q1285" s="294">
        <v>5583</v>
      </c>
      <c r="R1285" s="294">
        <v>0</v>
      </c>
      <c r="S1285" s="294">
        <v>0</v>
      </c>
      <c r="T1285" s="294">
        <v>2</v>
      </c>
      <c r="U1285" s="294">
        <v>3722</v>
      </c>
      <c r="V1285" s="294">
        <v>0</v>
      </c>
      <c r="W1285" s="294">
        <v>0</v>
      </c>
      <c r="X1285" s="294">
        <v>0</v>
      </c>
      <c r="Y1285" s="294">
        <v>0</v>
      </c>
      <c r="Z1285" s="294">
        <v>0</v>
      </c>
      <c r="AA1285" s="294">
        <v>0</v>
      </c>
      <c r="AB1285" s="294">
        <v>0</v>
      </c>
      <c r="AC1285" s="294">
        <v>0</v>
      </c>
      <c r="AD1285" s="294">
        <v>0</v>
      </c>
      <c r="AE1285" s="294">
        <v>0</v>
      </c>
      <c r="AF1285" s="294">
        <v>15</v>
      </c>
      <c r="AG1285" s="294">
        <v>27915</v>
      </c>
      <c r="AH1285" s="294">
        <v>0</v>
      </c>
      <c r="AI1285" s="294">
        <v>0</v>
      </c>
    </row>
    <row r="1286" spans="1:35" ht="66">
      <c r="A1286" s="290"/>
      <c r="B1286" s="305">
        <v>358.3</v>
      </c>
      <c r="C1286" s="298" t="s">
        <v>1141</v>
      </c>
      <c r="D1286" s="303"/>
      <c r="E1286" s="293">
        <v>0</v>
      </c>
      <c r="F1286" s="292" t="s">
        <v>111</v>
      </c>
      <c r="G1286" s="294" t="s">
        <v>12</v>
      </c>
      <c r="H1286" s="295" t="s">
        <v>13</v>
      </c>
      <c r="I1286" s="294" t="s">
        <v>14</v>
      </c>
      <c r="J1286" s="294">
        <v>387</v>
      </c>
      <c r="K1286" s="1540">
        <v>0</v>
      </c>
      <c r="L1286" s="294">
        <v>0</v>
      </c>
      <c r="M1286" s="294">
        <v>0</v>
      </c>
      <c r="N1286" s="294">
        <v>0</v>
      </c>
      <c r="O1286" s="294">
        <v>0</v>
      </c>
      <c r="P1286" s="294">
        <v>0</v>
      </c>
      <c r="Q1286" s="294">
        <v>0</v>
      </c>
      <c r="R1286" s="294">
        <v>0</v>
      </c>
      <c r="S1286" s="294">
        <v>0</v>
      </c>
      <c r="T1286" s="294">
        <v>0</v>
      </c>
      <c r="U1286" s="294">
        <v>0</v>
      </c>
      <c r="V1286" s="294">
        <v>0</v>
      </c>
      <c r="W1286" s="294">
        <v>0</v>
      </c>
      <c r="X1286" s="294">
        <v>0</v>
      </c>
      <c r="Y1286" s="294">
        <v>0</v>
      </c>
      <c r="Z1286" s="294">
        <v>0</v>
      </c>
      <c r="AA1286" s="294">
        <v>0</v>
      </c>
      <c r="AB1286" s="294">
        <v>0</v>
      </c>
      <c r="AC1286" s="294">
        <v>0</v>
      </c>
      <c r="AD1286" s="294">
        <v>0</v>
      </c>
      <c r="AE1286" s="294">
        <v>0</v>
      </c>
      <c r="AF1286" s="294">
        <v>0</v>
      </c>
      <c r="AG1286" s="294">
        <v>0</v>
      </c>
      <c r="AH1286" s="294">
        <v>0</v>
      </c>
      <c r="AI1286" s="294">
        <v>0</v>
      </c>
    </row>
    <row r="1287" spans="1:35" ht="66">
      <c r="A1287" s="290"/>
      <c r="B1287" s="305">
        <v>234.27500000000001</v>
      </c>
      <c r="C1287" s="298" t="s">
        <v>1142</v>
      </c>
      <c r="D1287" s="303"/>
      <c r="E1287" s="293">
        <v>1</v>
      </c>
      <c r="F1287" s="292" t="s">
        <v>260</v>
      </c>
      <c r="G1287" s="294" t="s">
        <v>12</v>
      </c>
      <c r="H1287" s="295" t="s">
        <v>13</v>
      </c>
      <c r="I1287" s="294" t="s">
        <v>14</v>
      </c>
      <c r="J1287" s="294">
        <v>256</v>
      </c>
      <c r="K1287" s="1540">
        <v>256</v>
      </c>
      <c r="L1287" s="294">
        <v>1</v>
      </c>
      <c r="M1287" s="294">
        <v>256</v>
      </c>
      <c r="N1287" s="294">
        <v>0</v>
      </c>
      <c r="O1287" s="294">
        <v>0</v>
      </c>
      <c r="P1287" s="294">
        <v>0</v>
      </c>
      <c r="Q1287" s="294">
        <v>0</v>
      </c>
      <c r="R1287" s="294">
        <v>0</v>
      </c>
      <c r="S1287" s="294">
        <v>0</v>
      </c>
      <c r="T1287" s="294">
        <v>0</v>
      </c>
      <c r="U1287" s="294">
        <v>0</v>
      </c>
      <c r="V1287" s="294">
        <v>0</v>
      </c>
      <c r="W1287" s="294">
        <v>0</v>
      </c>
      <c r="X1287" s="294">
        <v>0</v>
      </c>
      <c r="Y1287" s="294">
        <v>0</v>
      </c>
      <c r="Z1287" s="294">
        <v>0</v>
      </c>
      <c r="AA1287" s="294">
        <v>0</v>
      </c>
      <c r="AB1287" s="294">
        <v>0</v>
      </c>
      <c r="AC1287" s="294">
        <v>0</v>
      </c>
      <c r="AD1287" s="294">
        <v>0</v>
      </c>
      <c r="AE1287" s="294">
        <v>0</v>
      </c>
      <c r="AF1287" s="294">
        <v>0</v>
      </c>
      <c r="AG1287" s="294">
        <v>0</v>
      </c>
      <c r="AH1287" s="294">
        <v>0</v>
      </c>
      <c r="AI1287" s="294">
        <v>0</v>
      </c>
    </row>
    <row r="1288" spans="1:35" s="6" customFormat="1" ht="66" outlineLevel="4">
      <c r="A1288" s="290"/>
      <c r="B1288" s="305">
        <v>330.74</v>
      </c>
      <c r="C1288" s="298" t="s">
        <v>1143</v>
      </c>
      <c r="D1288" s="303"/>
      <c r="E1288" s="293">
        <v>0</v>
      </c>
      <c r="F1288" s="292" t="s">
        <v>260</v>
      </c>
      <c r="G1288" s="294" t="s">
        <v>12</v>
      </c>
      <c r="H1288" s="295" t="s">
        <v>13</v>
      </c>
      <c r="I1288" s="294" t="s">
        <v>14</v>
      </c>
      <c r="J1288" s="294">
        <v>358</v>
      </c>
      <c r="K1288" s="1540">
        <v>0</v>
      </c>
      <c r="L1288" s="294">
        <v>0</v>
      </c>
      <c r="M1288" s="294">
        <v>0</v>
      </c>
      <c r="N1288" s="294">
        <v>0</v>
      </c>
      <c r="O1288" s="294">
        <v>0</v>
      </c>
      <c r="P1288" s="294">
        <v>0</v>
      </c>
      <c r="Q1288" s="294">
        <v>0</v>
      </c>
      <c r="R1288" s="294">
        <v>0</v>
      </c>
      <c r="S1288" s="294">
        <v>0</v>
      </c>
      <c r="T1288" s="294">
        <v>0</v>
      </c>
      <c r="U1288" s="294">
        <v>0</v>
      </c>
      <c r="V1288" s="294">
        <v>0</v>
      </c>
      <c r="W1288" s="294">
        <v>0</v>
      </c>
      <c r="X1288" s="294">
        <v>0</v>
      </c>
      <c r="Y1288" s="294">
        <v>0</v>
      </c>
      <c r="Z1288" s="294">
        <v>0</v>
      </c>
      <c r="AA1288" s="294">
        <v>0</v>
      </c>
      <c r="AB1288" s="294">
        <v>0</v>
      </c>
      <c r="AC1288" s="294">
        <v>0</v>
      </c>
      <c r="AD1288" s="294">
        <v>0</v>
      </c>
      <c r="AE1288" s="294">
        <v>0</v>
      </c>
      <c r="AF1288" s="294">
        <v>0</v>
      </c>
      <c r="AG1288" s="294">
        <v>0</v>
      </c>
      <c r="AH1288" s="294">
        <v>0</v>
      </c>
      <c r="AI1288" s="294">
        <v>0</v>
      </c>
    </row>
    <row r="1289" spans="1:35" ht="66">
      <c r="A1289" s="290"/>
      <c r="B1289" s="305">
        <v>272.86055999999996</v>
      </c>
      <c r="C1289" s="298" t="s">
        <v>1144</v>
      </c>
      <c r="D1289" s="303"/>
      <c r="E1289" s="293">
        <v>2</v>
      </c>
      <c r="F1289" s="292" t="s">
        <v>11</v>
      </c>
      <c r="G1289" s="294" t="s">
        <v>12</v>
      </c>
      <c r="H1289" s="295" t="s">
        <v>13</v>
      </c>
      <c r="I1289" s="294" t="s">
        <v>14</v>
      </c>
      <c r="J1289" s="294">
        <v>295</v>
      </c>
      <c r="K1289" s="1540">
        <v>590</v>
      </c>
      <c r="L1289" s="294">
        <v>0</v>
      </c>
      <c r="M1289" s="294">
        <v>0</v>
      </c>
      <c r="N1289" s="294">
        <v>0</v>
      </c>
      <c r="O1289" s="294">
        <v>0</v>
      </c>
      <c r="P1289" s="294">
        <v>0</v>
      </c>
      <c r="Q1289" s="294">
        <v>0</v>
      </c>
      <c r="R1289" s="294">
        <v>0</v>
      </c>
      <c r="S1289" s="294">
        <v>0</v>
      </c>
      <c r="T1289" s="294">
        <v>0</v>
      </c>
      <c r="U1289" s="294">
        <v>0</v>
      </c>
      <c r="V1289" s="294">
        <v>0</v>
      </c>
      <c r="W1289" s="294">
        <v>0</v>
      </c>
      <c r="X1289" s="294">
        <v>0</v>
      </c>
      <c r="Y1289" s="294">
        <v>0</v>
      </c>
      <c r="Z1289" s="294">
        <v>0</v>
      </c>
      <c r="AA1289" s="294">
        <v>0</v>
      </c>
      <c r="AB1289" s="294">
        <v>0</v>
      </c>
      <c r="AC1289" s="294">
        <v>0</v>
      </c>
      <c r="AD1289" s="294">
        <v>0</v>
      </c>
      <c r="AE1289" s="294">
        <v>0</v>
      </c>
      <c r="AF1289" s="294">
        <v>2</v>
      </c>
      <c r="AG1289" s="294">
        <v>590</v>
      </c>
      <c r="AH1289" s="294">
        <v>0</v>
      </c>
      <c r="AI1289" s="294">
        <v>0</v>
      </c>
    </row>
    <row r="1290" spans="1:35" ht="66">
      <c r="A1290" s="290"/>
      <c r="B1290" s="305">
        <v>227.38320000000002</v>
      </c>
      <c r="C1290" s="298" t="s">
        <v>1145</v>
      </c>
      <c r="D1290" s="303"/>
      <c r="E1290" s="293">
        <v>4</v>
      </c>
      <c r="F1290" s="292" t="s">
        <v>11</v>
      </c>
      <c r="G1290" s="294" t="s">
        <v>12</v>
      </c>
      <c r="H1290" s="295" t="s">
        <v>13</v>
      </c>
      <c r="I1290" s="294" t="s">
        <v>14</v>
      </c>
      <c r="J1290" s="294">
        <v>246</v>
      </c>
      <c r="K1290" s="1540">
        <v>984</v>
      </c>
      <c r="L1290" s="294">
        <v>0</v>
      </c>
      <c r="M1290" s="294">
        <v>0</v>
      </c>
      <c r="N1290" s="294">
        <v>0</v>
      </c>
      <c r="O1290" s="294">
        <v>0</v>
      </c>
      <c r="P1290" s="294">
        <v>0</v>
      </c>
      <c r="Q1290" s="294">
        <v>0</v>
      </c>
      <c r="R1290" s="294">
        <v>0</v>
      </c>
      <c r="S1290" s="294">
        <v>0</v>
      </c>
      <c r="T1290" s="294">
        <v>0</v>
      </c>
      <c r="U1290" s="294">
        <v>0</v>
      </c>
      <c r="V1290" s="294">
        <v>0</v>
      </c>
      <c r="W1290" s="294">
        <v>0</v>
      </c>
      <c r="X1290" s="294">
        <v>0</v>
      </c>
      <c r="Y1290" s="294">
        <v>0</v>
      </c>
      <c r="Z1290" s="294">
        <v>0</v>
      </c>
      <c r="AA1290" s="294">
        <v>0</v>
      </c>
      <c r="AB1290" s="294">
        <v>0</v>
      </c>
      <c r="AC1290" s="294">
        <v>0</v>
      </c>
      <c r="AD1290" s="294">
        <v>0</v>
      </c>
      <c r="AE1290" s="294">
        <v>0</v>
      </c>
      <c r="AF1290" s="294">
        <v>4</v>
      </c>
      <c r="AG1290" s="294">
        <v>984</v>
      </c>
      <c r="AH1290" s="294">
        <v>0</v>
      </c>
      <c r="AI1290" s="294">
        <v>0</v>
      </c>
    </row>
    <row r="1291" spans="1:35" ht="66">
      <c r="A1291" s="290"/>
      <c r="B1291" s="305">
        <v>1757.0525</v>
      </c>
      <c r="C1291" s="298" t="s">
        <v>1146</v>
      </c>
      <c r="D1291" s="303"/>
      <c r="E1291" s="293">
        <v>78</v>
      </c>
      <c r="F1291" s="292" t="s">
        <v>1140</v>
      </c>
      <c r="G1291" s="294" t="s">
        <v>12</v>
      </c>
      <c r="H1291" s="295" t="s">
        <v>13</v>
      </c>
      <c r="I1291" s="294" t="s">
        <v>14</v>
      </c>
      <c r="J1291" s="294">
        <v>1898</v>
      </c>
      <c r="K1291" s="1540">
        <v>148044</v>
      </c>
      <c r="L1291" s="294">
        <v>1</v>
      </c>
      <c r="M1291" s="294">
        <v>1898</v>
      </c>
      <c r="N1291" s="294">
        <v>0</v>
      </c>
      <c r="O1291" s="294">
        <v>0</v>
      </c>
      <c r="P1291" s="294">
        <v>30</v>
      </c>
      <c r="Q1291" s="294">
        <v>56940</v>
      </c>
      <c r="R1291" s="294">
        <v>6</v>
      </c>
      <c r="S1291" s="294">
        <v>11388</v>
      </c>
      <c r="T1291" s="294">
        <v>0</v>
      </c>
      <c r="U1291" s="294">
        <v>0</v>
      </c>
      <c r="V1291" s="294">
        <v>0</v>
      </c>
      <c r="W1291" s="294">
        <v>0</v>
      </c>
      <c r="X1291" s="294">
        <v>1</v>
      </c>
      <c r="Y1291" s="294">
        <v>1898</v>
      </c>
      <c r="Z1291" s="294">
        <v>0</v>
      </c>
      <c r="AA1291" s="294">
        <v>0</v>
      </c>
      <c r="AB1291" s="294">
        <v>0</v>
      </c>
      <c r="AC1291" s="294">
        <v>0</v>
      </c>
      <c r="AD1291" s="294">
        <v>0</v>
      </c>
      <c r="AE1291" s="294">
        <v>0</v>
      </c>
      <c r="AF1291" s="294">
        <v>40</v>
      </c>
      <c r="AG1291" s="294">
        <v>75920</v>
      </c>
      <c r="AH1291" s="294">
        <v>0</v>
      </c>
      <c r="AI1291" s="294">
        <v>0</v>
      </c>
    </row>
    <row r="1292" spans="1:35" ht="66">
      <c r="A1292" s="290"/>
      <c r="B1292" s="305">
        <v>2273.7540000000004</v>
      </c>
      <c r="C1292" s="298" t="s">
        <v>1147</v>
      </c>
      <c r="D1292" s="303"/>
      <c r="E1292" s="293">
        <v>28</v>
      </c>
      <c r="F1292" s="292" t="s">
        <v>1140</v>
      </c>
      <c r="G1292" s="294" t="s">
        <v>12</v>
      </c>
      <c r="H1292" s="295" t="s">
        <v>13</v>
      </c>
      <c r="I1292" s="294" t="s">
        <v>14</v>
      </c>
      <c r="J1292" s="294">
        <v>2456</v>
      </c>
      <c r="K1292" s="1540">
        <v>68768</v>
      </c>
      <c r="L1292" s="294">
        <v>0</v>
      </c>
      <c r="M1292" s="294">
        <v>0</v>
      </c>
      <c r="N1292" s="294">
        <v>0</v>
      </c>
      <c r="O1292" s="294">
        <v>0</v>
      </c>
      <c r="P1292" s="294">
        <v>10</v>
      </c>
      <c r="Q1292" s="294">
        <v>24560</v>
      </c>
      <c r="R1292" s="294">
        <v>3</v>
      </c>
      <c r="S1292" s="294">
        <v>7368</v>
      </c>
      <c r="T1292" s="294">
        <v>0</v>
      </c>
      <c r="U1292" s="294">
        <v>0</v>
      </c>
      <c r="V1292" s="294">
        <v>0</v>
      </c>
      <c r="W1292" s="294">
        <v>0</v>
      </c>
      <c r="X1292" s="294">
        <v>0</v>
      </c>
      <c r="Y1292" s="294">
        <v>0</v>
      </c>
      <c r="Z1292" s="294">
        <v>0</v>
      </c>
      <c r="AA1292" s="294">
        <v>0</v>
      </c>
      <c r="AB1292" s="294">
        <v>0</v>
      </c>
      <c r="AC1292" s="294">
        <v>0</v>
      </c>
      <c r="AD1292" s="294">
        <v>0</v>
      </c>
      <c r="AE1292" s="294">
        <v>0</v>
      </c>
      <c r="AF1292" s="294">
        <v>15</v>
      </c>
      <c r="AG1292" s="294">
        <v>36840</v>
      </c>
      <c r="AH1292" s="294">
        <v>0</v>
      </c>
      <c r="AI1292" s="294">
        <v>0</v>
      </c>
    </row>
    <row r="1293" spans="1:35" ht="66">
      <c r="A1293" s="290"/>
      <c r="B1293" s="305">
        <v>344.52</v>
      </c>
      <c r="C1293" s="298" t="s">
        <v>1148</v>
      </c>
      <c r="D1293" s="303"/>
      <c r="E1293" s="293">
        <v>2</v>
      </c>
      <c r="F1293" s="292" t="s">
        <v>11</v>
      </c>
      <c r="G1293" s="294" t="s">
        <v>12</v>
      </c>
      <c r="H1293" s="295" t="s">
        <v>13</v>
      </c>
      <c r="I1293" s="294" t="s">
        <v>14</v>
      </c>
      <c r="J1293" s="294">
        <v>373</v>
      </c>
      <c r="K1293" s="1540">
        <v>746</v>
      </c>
      <c r="L1293" s="294">
        <v>0</v>
      </c>
      <c r="M1293" s="294">
        <v>0</v>
      </c>
      <c r="N1293" s="294">
        <v>0</v>
      </c>
      <c r="O1293" s="294">
        <v>0</v>
      </c>
      <c r="P1293" s="294">
        <v>0</v>
      </c>
      <c r="Q1293" s="294">
        <v>0</v>
      </c>
      <c r="R1293" s="294">
        <v>0</v>
      </c>
      <c r="S1293" s="294">
        <v>0</v>
      </c>
      <c r="T1293" s="294">
        <v>0</v>
      </c>
      <c r="U1293" s="294">
        <v>0</v>
      </c>
      <c r="V1293" s="294">
        <v>0</v>
      </c>
      <c r="W1293" s="294">
        <v>0</v>
      </c>
      <c r="X1293" s="294">
        <v>0</v>
      </c>
      <c r="Y1293" s="294">
        <v>0</v>
      </c>
      <c r="Z1293" s="294">
        <v>0</v>
      </c>
      <c r="AA1293" s="294">
        <v>0</v>
      </c>
      <c r="AB1293" s="294">
        <v>0</v>
      </c>
      <c r="AC1293" s="294">
        <v>0</v>
      </c>
      <c r="AD1293" s="294">
        <v>0</v>
      </c>
      <c r="AE1293" s="294">
        <v>0</v>
      </c>
      <c r="AF1293" s="294">
        <v>2</v>
      </c>
      <c r="AG1293" s="294">
        <v>746</v>
      </c>
      <c r="AH1293" s="294">
        <v>0</v>
      </c>
      <c r="AI1293" s="294">
        <v>0</v>
      </c>
    </row>
    <row r="1294" spans="1:35" ht="66">
      <c r="A1294" s="290"/>
      <c r="B1294" s="305">
        <v>626.4</v>
      </c>
      <c r="C1294" s="298" t="s">
        <v>1149</v>
      </c>
      <c r="D1294" s="303"/>
      <c r="E1294" s="293">
        <v>0</v>
      </c>
      <c r="F1294" s="292" t="s">
        <v>11</v>
      </c>
      <c r="G1294" s="294" t="s">
        <v>12</v>
      </c>
      <c r="H1294" s="295" t="s">
        <v>13</v>
      </c>
      <c r="I1294" s="294" t="s">
        <v>14</v>
      </c>
      <c r="J1294" s="294">
        <v>677</v>
      </c>
      <c r="K1294" s="1540">
        <v>0</v>
      </c>
      <c r="L1294" s="294">
        <v>0</v>
      </c>
      <c r="M1294" s="294">
        <v>0</v>
      </c>
      <c r="N1294" s="294">
        <v>0</v>
      </c>
      <c r="O1294" s="294">
        <v>0</v>
      </c>
      <c r="P1294" s="294">
        <v>0</v>
      </c>
      <c r="Q1294" s="294">
        <v>0</v>
      </c>
      <c r="R1294" s="294">
        <v>0</v>
      </c>
      <c r="S1294" s="294">
        <v>0</v>
      </c>
      <c r="T1294" s="294">
        <v>0</v>
      </c>
      <c r="U1294" s="294">
        <v>0</v>
      </c>
      <c r="V1294" s="294">
        <v>0</v>
      </c>
      <c r="W1294" s="294">
        <v>0</v>
      </c>
      <c r="X1294" s="294">
        <v>0</v>
      </c>
      <c r="Y1294" s="294">
        <v>0</v>
      </c>
      <c r="Z1294" s="294">
        <v>0</v>
      </c>
      <c r="AA1294" s="294">
        <v>0</v>
      </c>
      <c r="AB1294" s="294">
        <v>0</v>
      </c>
      <c r="AC1294" s="294">
        <v>0</v>
      </c>
      <c r="AD1294" s="294">
        <v>0</v>
      </c>
      <c r="AE1294" s="294">
        <v>0</v>
      </c>
      <c r="AF1294" s="294">
        <v>0</v>
      </c>
      <c r="AG1294" s="294">
        <v>0</v>
      </c>
      <c r="AH1294" s="294">
        <v>0</v>
      </c>
      <c r="AI1294" s="294">
        <v>0</v>
      </c>
    </row>
    <row r="1295" spans="1:35" ht="66">
      <c r="A1295" s="290"/>
      <c r="B1295" s="305">
        <v>234.27333333333334</v>
      </c>
      <c r="C1295" s="298" t="s">
        <v>1150</v>
      </c>
      <c r="D1295" s="303"/>
      <c r="E1295" s="293">
        <v>2</v>
      </c>
      <c r="F1295" s="292" t="s">
        <v>11</v>
      </c>
      <c r="G1295" s="294" t="s">
        <v>12</v>
      </c>
      <c r="H1295" s="295" t="s">
        <v>13</v>
      </c>
      <c r="I1295" s="294" t="s">
        <v>14</v>
      </c>
      <c r="J1295" s="294">
        <v>254</v>
      </c>
      <c r="K1295" s="1540">
        <v>508</v>
      </c>
      <c r="L1295" s="294">
        <v>0</v>
      </c>
      <c r="M1295" s="294">
        <v>0</v>
      </c>
      <c r="N1295" s="294">
        <v>1</v>
      </c>
      <c r="O1295" s="294">
        <v>254</v>
      </c>
      <c r="P1295" s="294">
        <v>0</v>
      </c>
      <c r="Q1295" s="294">
        <v>0</v>
      </c>
      <c r="R1295" s="294">
        <v>0</v>
      </c>
      <c r="S1295" s="294">
        <v>0</v>
      </c>
      <c r="T1295" s="294">
        <v>0</v>
      </c>
      <c r="U1295" s="294">
        <v>0</v>
      </c>
      <c r="V1295" s="294">
        <v>0</v>
      </c>
      <c r="W1295" s="294">
        <v>0</v>
      </c>
      <c r="X1295" s="294">
        <v>1</v>
      </c>
      <c r="Y1295" s="294">
        <v>254</v>
      </c>
      <c r="Z1295" s="294">
        <v>0</v>
      </c>
      <c r="AA1295" s="294">
        <v>0</v>
      </c>
      <c r="AB1295" s="294">
        <v>0</v>
      </c>
      <c r="AC1295" s="294">
        <v>0</v>
      </c>
      <c r="AD1295" s="294">
        <v>0</v>
      </c>
      <c r="AE1295" s="294">
        <v>0</v>
      </c>
      <c r="AF1295" s="294">
        <v>0</v>
      </c>
      <c r="AG1295" s="294">
        <v>0</v>
      </c>
      <c r="AH1295" s="294">
        <v>0</v>
      </c>
      <c r="AI1295" s="294">
        <v>0</v>
      </c>
    </row>
    <row r="1296" spans="1:35" ht="123.75">
      <c r="A1296" s="290"/>
      <c r="B1296" s="1315">
        <v>117.13500000000001</v>
      </c>
      <c r="C1296" s="277" t="s">
        <v>1574</v>
      </c>
      <c r="D1296" s="14"/>
      <c r="E1296" s="1298">
        <v>2</v>
      </c>
      <c r="F1296" s="1319" t="s">
        <v>11</v>
      </c>
      <c r="G1296" s="14" t="s">
        <v>12</v>
      </c>
      <c r="H1296" s="14" t="s">
        <v>13</v>
      </c>
      <c r="I1296" s="14" t="s">
        <v>14</v>
      </c>
      <c r="J1296" s="14">
        <v>127</v>
      </c>
      <c r="K1296" s="194">
        <v>254</v>
      </c>
      <c r="L1296" s="14">
        <v>0</v>
      </c>
      <c r="M1296" s="14">
        <v>0</v>
      </c>
      <c r="N1296" s="14">
        <v>0</v>
      </c>
      <c r="O1296" s="14">
        <v>0</v>
      </c>
      <c r="P1296" s="14">
        <v>0</v>
      </c>
      <c r="Q1296" s="14">
        <v>0</v>
      </c>
      <c r="R1296" s="14">
        <v>0</v>
      </c>
      <c r="S1296" s="14">
        <v>0</v>
      </c>
      <c r="T1296" s="14">
        <v>0</v>
      </c>
      <c r="U1296" s="14">
        <v>0</v>
      </c>
      <c r="V1296" s="14">
        <v>0</v>
      </c>
      <c r="W1296" s="14">
        <v>0</v>
      </c>
      <c r="X1296" s="14">
        <v>1</v>
      </c>
      <c r="Y1296" s="14">
        <v>127</v>
      </c>
      <c r="Z1296" s="14">
        <v>0</v>
      </c>
      <c r="AA1296" s="14">
        <v>0</v>
      </c>
      <c r="AB1296" s="14">
        <v>0</v>
      </c>
      <c r="AC1296" s="14">
        <v>0</v>
      </c>
      <c r="AD1296" s="14">
        <v>0</v>
      </c>
      <c r="AE1296" s="14">
        <v>0</v>
      </c>
      <c r="AF1296" s="14">
        <v>1</v>
      </c>
      <c r="AG1296" s="14">
        <v>127</v>
      </c>
      <c r="AH1296" s="14">
        <v>0</v>
      </c>
      <c r="AI1296" s="14">
        <v>0</v>
      </c>
    </row>
    <row r="1297" spans="1:35" ht="66">
      <c r="A1297" s="290"/>
      <c r="B1297" s="305">
        <v>255.2</v>
      </c>
      <c r="C1297" s="298" t="s">
        <v>1151</v>
      </c>
      <c r="D1297" s="303"/>
      <c r="E1297" s="293">
        <v>13</v>
      </c>
      <c r="F1297" s="292" t="s">
        <v>11</v>
      </c>
      <c r="G1297" s="294" t="s">
        <v>12</v>
      </c>
      <c r="H1297" s="295" t="s">
        <v>13</v>
      </c>
      <c r="I1297" s="294" t="s">
        <v>14</v>
      </c>
      <c r="J1297" s="294">
        <v>276</v>
      </c>
      <c r="K1297" s="1540">
        <v>3588</v>
      </c>
      <c r="L1297" s="294">
        <v>0</v>
      </c>
      <c r="M1297" s="294">
        <v>0</v>
      </c>
      <c r="N1297" s="294">
        <v>1</v>
      </c>
      <c r="O1297" s="294">
        <v>276</v>
      </c>
      <c r="P1297" s="294">
        <v>10</v>
      </c>
      <c r="Q1297" s="294">
        <v>2760</v>
      </c>
      <c r="R1297" s="294">
        <v>1</v>
      </c>
      <c r="S1297" s="294">
        <v>276</v>
      </c>
      <c r="T1297" s="294">
        <v>0</v>
      </c>
      <c r="U1297" s="294">
        <v>0</v>
      </c>
      <c r="V1297" s="294">
        <v>0</v>
      </c>
      <c r="W1297" s="294">
        <v>0</v>
      </c>
      <c r="X1297" s="294">
        <v>1</v>
      </c>
      <c r="Y1297" s="294">
        <v>276</v>
      </c>
      <c r="Z1297" s="294">
        <v>0</v>
      </c>
      <c r="AA1297" s="294">
        <v>0</v>
      </c>
      <c r="AB1297" s="294">
        <v>0</v>
      </c>
      <c r="AC1297" s="294">
        <v>0</v>
      </c>
      <c r="AD1297" s="294">
        <v>0</v>
      </c>
      <c r="AE1297" s="294">
        <v>0</v>
      </c>
      <c r="AF1297" s="294">
        <v>0</v>
      </c>
      <c r="AG1297" s="294">
        <v>0</v>
      </c>
      <c r="AH1297" s="294">
        <v>0</v>
      </c>
      <c r="AI1297" s="294">
        <v>0</v>
      </c>
    </row>
    <row r="1298" spans="1:35" ht="66">
      <c r="A1298" s="290"/>
      <c r="B1298" s="305">
        <v>65.837936507936504</v>
      </c>
      <c r="C1298" s="298" t="s">
        <v>1152</v>
      </c>
      <c r="D1298" s="1389"/>
      <c r="E1298" s="293">
        <v>38</v>
      </c>
      <c r="F1298" s="292" t="s">
        <v>260</v>
      </c>
      <c r="G1298" s="294" t="s">
        <v>12</v>
      </c>
      <c r="H1298" s="295" t="s">
        <v>13</v>
      </c>
      <c r="I1298" s="294" t="s">
        <v>14</v>
      </c>
      <c r="J1298" s="294">
        <v>72</v>
      </c>
      <c r="K1298" s="1540">
        <v>2736</v>
      </c>
      <c r="L1298" s="294">
        <v>1</v>
      </c>
      <c r="M1298" s="294">
        <v>72</v>
      </c>
      <c r="N1298" s="294">
        <v>4</v>
      </c>
      <c r="O1298" s="294">
        <v>288</v>
      </c>
      <c r="P1298" s="294">
        <v>0</v>
      </c>
      <c r="Q1298" s="294">
        <v>0</v>
      </c>
      <c r="R1298" s="294">
        <v>10</v>
      </c>
      <c r="S1298" s="294">
        <v>720</v>
      </c>
      <c r="T1298" s="294">
        <v>0</v>
      </c>
      <c r="U1298" s="294">
        <v>0</v>
      </c>
      <c r="V1298" s="294">
        <v>0</v>
      </c>
      <c r="W1298" s="294">
        <v>0</v>
      </c>
      <c r="X1298" s="294">
        <v>0</v>
      </c>
      <c r="Y1298" s="294">
        <v>0</v>
      </c>
      <c r="Z1298" s="294">
        <v>0</v>
      </c>
      <c r="AA1298" s="294">
        <v>0</v>
      </c>
      <c r="AB1298" s="294">
        <v>0</v>
      </c>
      <c r="AC1298" s="294">
        <v>0</v>
      </c>
      <c r="AD1298" s="294">
        <v>0</v>
      </c>
      <c r="AE1298" s="294">
        <v>0</v>
      </c>
      <c r="AF1298" s="294">
        <v>23</v>
      </c>
      <c r="AG1298" s="294">
        <v>1656</v>
      </c>
      <c r="AH1298" s="294">
        <v>0</v>
      </c>
      <c r="AI1298" s="294">
        <v>0</v>
      </c>
    </row>
    <row r="1299" spans="1:35" ht="24">
      <c r="A1299" s="290"/>
      <c r="B1299" s="306">
        <v>2500</v>
      </c>
      <c r="C1299" s="1148" t="s">
        <v>1153</v>
      </c>
      <c r="D1299" s="303"/>
      <c r="E1299" s="293">
        <v>3976</v>
      </c>
      <c r="F1299" s="293"/>
      <c r="G1299" s="293"/>
      <c r="H1299" s="293"/>
      <c r="I1299" s="293"/>
      <c r="J1299" s="293"/>
      <c r="K1299" s="1558">
        <v>104064.23300000001</v>
      </c>
      <c r="L1299" s="293">
        <v>29</v>
      </c>
      <c r="M1299" s="293">
        <v>118</v>
      </c>
      <c r="N1299" s="293">
        <v>3471</v>
      </c>
      <c r="O1299" s="293">
        <v>22290</v>
      </c>
      <c r="P1299" s="293">
        <v>301</v>
      </c>
      <c r="Q1299" s="293">
        <v>65655</v>
      </c>
      <c r="R1299" s="293">
        <v>99</v>
      </c>
      <c r="S1299" s="293">
        <v>10117.233</v>
      </c>
      <c r="T1299" s="293">
        <v>1</v>
      </c>
      <c r="U1299" s="293">
        <v>90</v>
      </c>
      <c r="V1299" s="293">
        <v>1</v>
      </c>
      <c r="W1299" s="293">
        <v>90</v>
      </c>
      <c r="X1299" s="293">
        <v>41</v>
      </c>
      <c r="Y1299" s="293">
        <v>3156</v>
      </c>
      <c r="Z1299" s="293">
        <v>1</v>
      </c>
      <c r="AA1299" s="293">
        <v>90</v>
      </c>
      <c r="AB1299" s="293">
        <v>1</v>
      </c>
      <c r="AC1299" s="293">
        <v>90</v>
      </c>
      <c r="AD1299" s="293">
        <v>29</v>
      </c>
      <c r="AE1299" s="293">
        <v>2188</v>
      </c>
      <c r="AF1299" s="293">
        <v>1</v>
      </c>
      <c r="AG1299" s="293">
        <v>90</v>
      </c>
      <c r="AH1299" s="293">
        <v>1</v>
      </c>
      <c r="AI1299" s="293">
        <v>90</v>
      </c>
    </row>
    <row r="1300" spans="1:35">
      <c r="A1300" s="290"/>
      <c r="B1300" s="306">
        <v>251</v>
      </c>
      <c r="C1300" s="306" t="s">
        <v>1154</v>
      </c>
      <c r="D1300" s="306"/>
      <c r="E1300" s="1154">
        <v>38</v>
      </c>
      <c r="F1300" s="1154"/>
      <c r="G1300" s="1154"/>
      <c r="H1300" s="1154"/>
      <c r="I1300" s="1154"/>
      <c r="J1300" s="1154"/>
      <c r="K1300" s="1550">
        <v>8450</v>
      </c>
      <c r="L1300" s="1154">
        <v>0</v>
      </c>
      <c r="M1300" s="1154">
        <v>0</v>
      </c>
      <c r="N1300" s="1154">
        <v>20</v>
      </c>
      <c r="O1300" s="1154">
        <v>6200</v>
      </c>
      <c r="P1300" s="1154">
        <v>0</v>
      </c>
      <c r="Q1300" s="1154">
        <v>0</v>
      </c>
      <c r="R1300" s="1154">
        <v>7</v>
      </c>
      <c r="S1300" s="1154">
        <v>875</v>
      </c>
      <c r="T1300" s="1154">
        <v>0</v>
      </c>
      <c r="U1300" s="1154">
        <v>0</v>
      </c>
      <c r="V1300" s="1154">
        <v>0</v>
      </c>
      <c r="W1300" s="1154">
        <v>0</v>
      </c>
      <c r="X1300" s="1154">
        <v>6</v>
      </c>
      <c r="Y1300" s="1154">
        <v>750</v>
      </c>
      <c r="Z1300" s="1154">
        <v>0</v>
      </c>
      <c r="AA1300" s="1154">
        <v>0</v>
      </c>
      <c r="AB1300" s="1154">
        <v>0</v>
      </c>
      <c r="AC1300" s="1154">
        <v>0</v>
      </c>
      <c r="AD1300" s="1154">
        <v>5</v>
      </c>
      <c r="AE1300" s="1154">
        <v>625</v>
      </c>
      <c r="AF1300" s="1154">
        <v>0</v>
      </c>
      <c r="AG1300" s="1154">
        <v>0</v>
      </c>
      <c r="AH1300" s="1154">
        <v>0</v>
      </c>
      <c r="AI1300" s="1154">
        <v>0</v>
      </c>
    </row>
    <row r="1301" spans="1:35">
      <c r="A1301" s="290"/>
      <c r="B1301" s="306">
        <v>25101</v>
      </c>
      <c r="C1301" s="1148" t="s">
        <v>1155</v>
      </c>
      <c r="D1301" s="303"/>
      <c r="E1301" s="291">
        <v>0</v>
      </c>
      <c r="F1301" s="291"/>
      <c r="G1301" s="291"/>
      <c r="H1301" s="291"/>
      <c r="I1301" s="291"/>
      <c r="J1301" s="291"/>
      <c r="K1301" s="1545">
        <v>0</v>
      </c>
      <c r="L1301" s="291">
        <v>0</v>
      </c>
      <c r="M1301" s="291">
        <v>0</v>
      </c>
      <c r="N1301" s="291">
        <v>0</v>
      </c>
      <c r="O1301" s="291">
        <v>0</v>
      </c>
      <c r="P1301" s="291">
        <v>0</v>
      </c>
      <c r="Q1301" s="291">
        <v>0</v>
      </c>
      <c r="R1301" s="291">
        <v>0</v>
      </c>
      <c r="S1301" s="291">
        <v>0</v>
      </c>
      <c r="T1301" s="291">
        <v>0</v>
      </c>
      <c r="U1301" s="291">
        <v>0</v>
      </c>
      <c r="V1301" s="291">
        <v>0</v>
      </c>
      <c r="W1301" s="291">
        <v>0</v>
      </c>
      <c r="X1301" s="291">
        <v>0</v>
      </c>
      <c r="Y1301" s="291">
        <v>0</v>
      </c>
      <c r="Z1301" s="291">
        <v>0</v>
      </c>
      <c r="AA1301" s="291">
        <v>0</v>
      </c>
      <c r="AB1301" s="291">
        <v>0</v>
      </c>
      <c r="AC1301" s="291">
        <v>0</v>
      </c>
      <c r="AD1301" s="291">
        <v>0</v>
      </c>
      <c r="AE1301" s="291">
        <v>0</v>
      </c>
      <c r="AF1301" s="291">
        <v>0</v>
      </c>
      <c r="AG1301" s="291">
        <v>0</v>
      </c>
      <c r="AH1301" s="291">
        <v>0</v>
      </c>
      <c r="AI1301" s="291">
        <v>0</v>
      </c>
    </row>
    <row r="1302" spans="1:35">
      <c r="A1302" s="290"/>
      <c r="B1302" s="306"/>
      <c r="C1302" s="1432"/>
      <c r="D1302" s="303"/>
      <c r="E1302" s="304">
        <v>0</v>
      </c>
      <c r="F1302" s="292"/>
      <c r="G1302" s="294"/>
      <c r="H1302" s="295"/>
      <c r="I1302" s="294"/>
      <c r="J1302" s="294"/>
      <c r="K1302" s="1540">
        <v>0</v>
      </c>
      <c r="L1302" s="294">
        <v>0</v>
      </c>
      <c r="M1302" s="294">
        <v>0</v>
      </c>
      <c r="N1302" s="294">
        <v>0</v>
      </c>
      <c r="O1302" s="294">
        <v>0</v>
      </c>
      <c r="P1302" s="294">
        <v>0</v>
      </c>
      <c r="Q1302" s="294">
        <v>0</v>
      </c>
      <c r="R1302" s="294">
        <v>0</v>
      </c>
      <c r="S1302" s="294">
        <v>0</v>
      </c>
      <c r="T1302" s="294">
        <v>0</v>
      </c>
      <c r="U1302" s="294">
        <v>0</v>
      </c>
      <c r="V1302" s="294">
        <v>0</v>
      </c>
      <c r="W1302" s="294">
        <v>0</v>
      </c>
      <c r="X1302" s="294">
        <v>0</v>
      </c>
      <c r="Y1302" s="294">
        <v>0</v>
      </c>
      <c r="Z1302" s="294">
        <v>0</v>
      </c>
      <c r="AA1302" s="294">
        <v>0</v>
      </c>
      <c r="AB1302" s="294">
        <v>0</v>
      </c>
      <c r="AC1302" s="294">
        <v>0</v>
      </c>
      <c r="AD1302" s="294">
        <v>0</v>
      </c>
      <c r="AE1302" s="294">
        <v>0</v>
      </c>
      <c r="AF1302" s="294">
        <v>0</v>
      </c>
      <c r="AG1302" s="294">
        <v>0</v>
      </c>
      <c r="AH1302" s="294">
        <v>0</v>
      </c>
      <c r="AI1302" s="294">
        <v>0</v>
      </c>
    </row>
    <row r="1303" spans="1:35">
      <c r="A1303" s="290"/>
      <c r="B1303" s="306">
        <v>25102</v>
      </c>
      <c r="C1303" s="1148" t="s">
        <v>1156</v>
      </c>
      <c r="D1303" s="303"/>
      <c r="E1303" s="291">
        <v>38</v>
      </c>
      <c r="F1303" s="291"/>
      <c r="G1303" s="291">
        <v>0</v>
      </c>
      <c r="H1303" s="291">
        <v>0</v>
      </c>
      <c r="I1303" s="291">
        <v>0</v>
      </c>
      <c r="J1303" s="291"/>
      <c r="K1303" s="1545">
        <v>8450</v>
      </c>
      <c r="L1303" s="291">
        <v>0</v>
      </c>
      <c r="M1303" s="291">
        <v>0</v>
      </c>
      <c r="N1303" s="291">
        <v>20</v>
      </c>
      <c r="O1303" s="291">
        <v>6200</v>
      </c>
      <c r="P1303" s="291">
        <v>0</v>
      </c>
      <c r="Q1303" s="291">
        <v>0</v>
      </c>
      <c r="R1303" s="291">
        <v>7</v>
      </c>
      <c r="S1303" s="291">
        <v>875</v>
      </c>
      <c r="T1303" s="291">
        <v>0</v>
      </c>
      <c r="U1303" s="291">
        <v>0</v>
      </c>
      <c r="V1303" s="291">
        <v>0</v>
      </c>
      <c r="W1303" s="291">
        <v>0</v>
      </c>
      <c r="X1303" s="291">
        <v>6</v>
      </c>
      <c r="Y1303" s="291">
        <v>750</v>
      </c>
      <c r="Z1303" s="291">
        <v>0</v>
      </c>
      <c r="AA1303" s="291">
        <v>0</v>
      </c>
      <c r="AB1303" s="291">
        <v>0</v>
      </c>
      <c r="AC1303" s="291">
        <v>0</v>
      </c>
      <c r="AD1303" s="291">
        <v>5</v>
      </c>
      <c r="AE1303" s="291">
        <v>625</v>
      </c>
      <c r="AF1303" s="291">
        <v>0</v>
      </c>
      <c r="AG1303" s="291">
        <v>0</v>
      </c>
      <c r="AH1303" s="291">
        <v>0</v>
      </c>
      <c r="AI1303" s="291">
        <v>0</v>
      </c>
    </row>
    <row r="1304" spans="1:35" ht="66">
      <c r="A1304" s="290"/>
      <c r="B1304" s="305">
        <v>115.14017857142858</v>
      </c>
      <c r="C1304" s="1433" t="s">
        <v>1157</v>
      </c>
      <c r="D1304" s="303"/>
      <c r="E1304" s="293">
        <v>18</v>
      </c>
      <c r="F1304" s="292" t="s">
        <v>11</v>
      </c>
      <c r="G1304" s="294" t="s">
        <v>12</v>
      </c>
      <c r="H1304" s="295" t="s">
        <v>13</v>
      </c>
      <c r="I1304" s="294" t="s">
        <v>14</v>
      </c>
      <c r="J1304" s="294">
        <v>125</v>
      </c>
      <c r="K1304" s="1540">
        <v>2250</v>
      </c>
      <c r="L1304" s="294">
        <v>0</v>
      </c>
      <c r="M1304" s="294">
        <v>0</v>
      </c>
      <c r="N1304" s="294">
        <v>0</v>
      </c>
      <c r="O1304" s="294">
        <v>0</v>
      </c>
      <c r="P1304" s="294">
        <v>0</v>
      </c>
      <c r="Q1304" s="294">
        <v>0</v>
      </c>
      <c r="R1304" s="294">
        <v>7</v>
      </c>
      <c r="S1304" s="294">
        <v>875</v>
      </c>
      <c r="T1304" s="294">
        <v>0</v>
      </c>
      <c r="U1304" s="294">
        <v>0</v>
      </c>
      <c r="V1304" s="294">
        <v>0</v>
      </c>
      <c r="W1304" s="294">
        <v>0</v>
      </c>
      <c r="X1304" s="294">
        <v>6</v>
      </c>
      <c r="Y1304" s="294">
        <v>750</v>
      </c>
      <c r="Z1304" s="294">
        <v>0</v>
      </c>
      <c r="AA1304" s="294">
        <v>0</v>
      </c>
      <c r="AB1304" s="294">
        <v>0</v>
      </c>
      <c r="AC1304" s="294">
        <v>0</v>
      </c>
      <c r="AD1304" s="294">
        <v>5</v>
      </c>
      <c r="AE1304" s="294">
        <v>625</v>
      </c>
      <c r="AF1304" s="294">
        <v>0</v>
      </c>
      <c r="AG1304" s="294">
        <v>0</v>
      </c>
      <c r="AH1304" s="294">
        <v>0</v>
      </c>
      <c r="AI1304" s="294">
        <v>0</v>
      </c>
    </row>
    <row r="1305" spans="1:35" ht="66">
      <c r="A1305" s="290"/>
      <c r="B1305" s="305">
        <v>30.48</v>
      </c>
      <c r="C1305" s="298" t="s">
        <v>1158</v>
      </c>
      <c r="D1305" s="303"/>
      <c r="E1305" s="293">
        <v>0</v>
      </c>
      <c r="F1305" s="292" t="s">
        <v>11</v>
      </c>
      <c r="G1305" s="294" t="s">
        <v>12</v>
      </c>
      <c r="H1305" s="295" t="s">
        <v>13</v>
      </c>
      <c r="I1305" s="294" t="s">
        <v>14</v>
      </c>
      <c r="J1305" s="294">
        <v>33</v>
      </c>
      <c r="K1305" s="1540">
        <v>0</v>
      </c>
      <c r="L1305" s="294">
        <v>0</v>
      </c>
      <c r="M1305" s="294">
        <v>0</v>
      </c>
      <c r="N1305" s="294">
        <v>0</v>
      </c>
      <c r="O1305" s="294">
        <v>0</v>
      </c>
      <c r="P1305" s="294">
        <v>0</v>
      </c>
      <c r="Q1305" s="294">
        <v>0</v>
      </c>
      <c r="R1305" s="294">
        <v>0</v>
      </c>
      <c r="S1305" s="294">
        <v>0</v>
      </c>
      <c r="T1305" s="294">
        <v>0</v>
      </c>
      <c r="U1305" s="294">
        <v>0</v>
      </c>
      <c r="V1305" s="294">
        <v>0</v>
      </c>
      <c r="W1305" s="294">
        <v>0</v>
      </c>
      <c r="X1305" s="294">
        <v>0</v>
      </c>
      <c r="Y1305" s="294">
        <v>0</v>
      </c>
      <c r="Z1305" s="294">
        <v>0</v>
      </c>
      <c r="AA1305" s="294">
        <v>0</v>
      </c>
      <c r="AB1305" s="294">
        <v>0</v>
      </c>
      <c r="AC1305" s="294">
        <v>0</v>
      </c>
      <c r="AD1305" s="294">
        <v>0</v>
      </c>
      <c r="AE1305" s="294">
        <v>0</v>
      </c>
      <c r="AF1305" s="294">
        <v>0</v>
      </c>
      <c r="AG1305" s="294">
        <v>0</v>
      </c>
      <c r="AH1305" s="294">
        <v>0</v>
      </c>
      <c r="AI1305" s="294">
        <v>0</v>
      </c>
    </row>
    <row r="1306" spans="1:35" ht="66">
      <c r="A1306" s="290"/>
      <c r="B1306" s="305">
        <v>286.64</v>
      </c>
      <c r="C1306" s="298" t="s">
        <v>1159</v>
      </c>
      <c r="D1306" s="303"/>
      <c r="E1306" s="293">
        <v>20</v>
      </c>
      <c r="F1306" s="292" t="s">
        <v>11</v>
      </c>
      <c r="G1306" s="294" t="s">
        <v>12</v>
      </c>
      <c r="H1306" s="295" t="s">
        <v>13</v>
      </c>
      <c r="I1306" s="294" t="s">
        <v>14</v>
      </c>
      <c r="J1306" s="294">
        <v>310</v>
      </c>
      <c r="K1306" s="1540">
        <v>6200</v>
      </c>
      <c r="L1306" s="294">
        <v>0</v>
      </c>
      <c r="M1306" s="294">
        <v>0</v>
      </c>
      <c r="N1306" s="294">
        <v>20</v>
      </c>
      <c r="O1306" s="294">
        <v>6200</v>
      </c>
      <c r="P1306" s="294">
        <v>0</v>
      </c>
      <c r="Q1306" s="294">
        <v>0</v>
      </c>
      <c r="R1306" s="294">
        <v>0</v>
      </c>
      <c r="S1306" s="294">
        <v>0</v>
      </c>
      <c r="T1306" s="294">
        <v>0</v>
      </c>
      <c r="U1306" s="294">
        <v>0</v>
      </c>
      <c r="V1306" s="294">
        <v>0</v>
      </c>
      <c r="W1306" s="294">
        <v>0</v>
      </c>
      <c r="X1306" s="294">
        <v>0</v>
      </c>
      <c r="Y1306" s="294">
        <v>0</v>
      </c>
      <c r="Z1306" s="294">
        <v>0</v>
      </c>
      <c r="AA1306" s="294">
        <v>0</v>
      </c>
      <c r="AB1306" s="294">
        <v>0</v>
      </c>
      <c r="AC1306" s="294">
        <v>0</v>
      </c>
      <c r="AD1306" s="294">
        <v>0</v>
      </c>
      <c r="AE1306" s="294">
        <v>0</v>
      </c>
      <c r="AF1306" s="294">
        <v>0</v>
      </c>
      <c r="AG1306" s="294">
        <v>0</v>
      </c>
      <c r="AH1306" s="294">
        <v>0</v>
      </c>
      <c r="AI1306" s="294">
        <v>0</v>
      </c>
    </row>
    <row r="1307" spans="1:35" ht="66">
      <c r="A1307" s="290"/>
      <c r="B1307" s="305">
        <v>76.096249999999998</v>
      </c>
      <c r="C1307" s="1385" t="s">
        <v>1160</v>
      </c>
      <c r="D1307" s="1389"/>
      <c r="E1307" s="293">
        <v>0</v>
      </c>
      <c r="F1307" s="292" t="s">
        <v>260</v>
      </c>
      <c r="G1307" s="294" t="s">
        <v>12</v>
      </c>
      <c r="H1307" s="295" t="s">
        <v>13</v>
      </c>
      <c r="I1307" s="294" t="s">
        <v>14</v>
      </c>
      <c r="J1307" s="294">
        <v>83</v>
      </c>
      <c r="K1307" s="1540">
        <v>0</v>
      </c>
      <c r="L1307" s="294">
        <v>0</v>
      </c>
      <c r="M1307" s="294">
        <v>0</v>
      </c>
      <c r="N1307" s="294">
        <v>0</v>
      </c>
      <c r="O1307" s="294">
        <v>0</v>
      </c>
      <c r="P1307" s="294">
        <v>0</v>
      </c>
      <c r="Q1307" s="294">
        <v>0</v>
      </c>
      <c r="R1307" s="294">
        <v>0</v>
      </c>
      <c r="S1307" s="294">
        <v>0</v>
      </c>
      <c r="T1307" s="294">
        <v>0</v>
      </c>
      <c r="U1307" s="294">
        <v>0</v>
      </c>
      <c r="V1307" s="294">
        <v>0</v>
      </c>
      <c r="W1307" s="294">
        <v>0</v>
      </c>
      <c r="X1307" s="294">
        <v>0</v>
      </c>
      <c r="Y1307" s="294">
        <v>0</v>
      </c>
      <c r="Z1307" s="294">
        <v>0</v>
      </c>
      <c r="AA1307" s="294">
        <v>0</v>
      </c>
      <c r="AB1307" s="294">
        <v>0</v>
      </c>
      <c r="AC1307" s="294">
        <v>0</v>
      </c>
      <c r="AD1307" s="294">
        <v>0</v>
      </c>
      <c r="AE1307" s="294">
        <v>0</v>
      </c>
      <c r="AF1307" s="294">
        <v>0</v>
      </c>
      <c r="AG1307" s="294">
        <v>0</v>
      </c>
      <c r="AH1307" s="294">
        <v>0</v>
      </c>
      <c r="AI1307" s="294">
        <v>0</v>
      </c>
    </row>
    <row r="1308" spans="1:35" ht="66">
      <c r="A1308" s="290"/>
      <c r="B1308" s="305">
        <v>1551.13</v>
      </c>
      <c r="C1308" s="1381" t="s">
        <v>1161</v>
      </c>
      <c r="D1308" s="303"/>
      <c r="E1308" s="293">
        <v>0</v>
      </c>
      <c r="F1308" s="292" t="s">
        <v>281</v>
      </c>
      <c r="G1308" s="294" t="s">
        <v>12</v>
      </c>
      <c r="H1308" s="295" t="s">
        <v>13</v>
      </c>
      <c r="I1308" s="294" t="s">
        <v>14</v>
      </c>
      <c r="J1308" s="294">
        <v>1676</v>
      </c>
      <c r="K1308" s="1540">
        <v>0</v>
      </c>
      <c r="L1308" s="294">
        <v>0</v>
      </c>
      <c r="M1308" s="294">
        <v>0</v>
      </c>
      <c r="N1308" s="294">
        <v>0</v>
      </c>
      <c r="O1308" s="294">
        <v>0</v>
      </c>
      <c r="P1308" s="294">
        <v>0</v>
      </c>
      <c r="Q1308" s="294">
        <v>0</v>
      </c>
      <c r="R1308" s="294">
        <v>0</v>
      </c>
      <c r="S1308" s="294">
        <v>0</v>
      </c>
      <c r="T1308" s="294">
        <v>0</v>
      </c>
      <c r="U1308" s="294">
        <v>0</v>
      </c>
      <c r="V1308" s="294">
        <v>0</v>
      </c>
      <c r="W1308" s="294">
        <v>0</v>
      </c>
      <c r="X1308" s="294">
        <v>0</v>
      </c>
      <c r="Y1308" s="294">
        <v>0</v>
      </c>
      <c r="Z1308" s="294">
        <v>0</v>
      </c>
      <c r="AA1308" s="294">
        <v>0</v>
      </c>
      <c r="AB1308" s="294">
        <v>0</v>
      </c>
      <c r="AC1308" s="294">
        <v>0</v>
      </c>
      <c r="AD1308" s="294">
        <v>0</v>
      </c>
      <c r="AE1308" s="294">
        <v>0</v>
      </c>
      <c r="AF1308" s="294">
        <v>0</v>
      </c>
      <c r="AG1308" s="294">
        <v>0</v>
      </c>
      <c r="AH1308" s="294">
        <v>0</v>
      </c>
      <c r="AI1308" s="294">
        <v>0</v>
      </c>
    </row>
    <row r="1309" spans="1:35" ht="66">
      <c r="A1309" s="290"/>
      <c r="B1309" s="305">
        <v>2320</v>
      </c>
      <c r="C1309" s="1381" t="s">
        <v>1162</v>
      </c>
      <c r="D1309" s="1389"/>
      <c r="E1309" s="293">
        <v>0</v>
      </c>
      <c r="F1309" s="292" t="s">
        <v>260</v>
      </c>
      <c r="G1309" s="294" t="s">
        <v>12</v>
      </c>
      <c r="H1309" s="295" t="s">
        <v>13</v>
      </c>
      <c r="I1309" s="294" t="s">
        <v>14</v>
      </c>
      <c r="J1309" s="294">
        <v>2506</v>
      </c>
      <c r="K1309" s="1540">
        <v>0</v>
      </c>
      <c r="L1309" s="294">
        <v>0</v>
      </c>
      <c r="M1309" s="294">
        <v>0</v>
      </c>
      <c r="N1309" s="294">
        <v>0</v>
      </c>
      <c r="O1309" s="294">
        <v>0</v>
      </c>
      <c r="P1309" s="294">
        <v>0</v>
      </c>
      <c r="Q1309" s="294">
        <v>0</v>
      </c>
      <c r="R1309" s="294">
        <v>0</v>
      </c>
      <c r="S1309" s="294">
        <v>0</v>
      </c>
      <c r="T1309" s="294">
        <v>0</v>
      </c>
      <c r="U1309" s="294">
        <v>0</v>
      </c>
      <c r="V1309" s="294">
        <v>0</v>
      </c>
      <c r="W1309" s="294">
        <v>0</v>
      </c>
      <c r="X1309" s="294">
        <v>0</v>
      </c>
      <c r="Y1309" s="294">
        <v>0</v>
      </c>
      <c r="Z1309" s="294">
        <v>0</v>
      </c>
      <c r="AA1309" s="294">
        <v>0</v>
      </c>
      <c r="AB1309" s="294">
        <v>0</v>
      </c>
      <c r="AC1309" s="294">
        <v>0</v>
      </c>
      <c r="AD1309" s="294">
        <v>0</v>
      </c>
      <c r="AE1309" s="294">
        <v>0</v>
      </c>
      <c r="AF1309" s="294">
        <v>0</v>
      </c>
      <c r="AG1309" s="294">
        <v>0</v>
      </c>
      <c r="AH1309" s="294">
        <v>0</v>
      </c>
      <c r="AI1309" s="294">
        <v>0</v>
      </c>
    </row>
    <row r="1310" spans="1:35" ht="24">
      <c r="A1310" s="290"/>
      <c r="B1310" s="1409"/>
      <c r="C1310" s="1381" t="s">
        <v>1163</v>
      </c>
      <c r="D1310" s="1389"/>
      <c r="E1310" s="293">
        <v>0</v>
      </c>
      <c r="F1310" s="292" t="s">
        <v>11</v>
      </c>
      <c r="G1310" s="1147"/>
      <c r="H1310" s="295"/>
      <c r="I1310" s="294"/>
      <c r="J1310" s="294">
        <v>3500</v>
      </c>
      <c r="K1310" s="1540">
        <v>0</v>
      </c>
      <c r="L1310" s="294">
        <v>0</v>
      </c>
      <c r="M1310" s="294">
        <v>0</v>
      </c>
      <c r="N1310" s="294">
        <v>0</v>
      </c>
      <c r="O1310" s="294">
        <v>0</v>
      </c>
      <c r="P1310" s="294">
        <v>0</v>
      </c>
      <c r="Q1310" s="294">
        <v>0</v>
      </c>
      <c r="R1310" s="294">
        <v>0</v>
      </c>
      <c r="S1310" s="294">
        <v>0</v>
      </c>
      <c r="T1310" s="294">
        <v>0</v>
      </c>
      <c r="U1310" s="294">
        <v>0</v>
      </c>
      <c r="V1310" s="294">
        <v>0</v>
      </c>
      <c r="W1310" s="294">
        <v>0</v>
      </c>
      <c r="X1310" s="294">
        <v>0</v>
      </c>
      <c r="Y1310" s="294">
        <v>0</v>
      </c>
      <c r="Z1310" s="294">
        <v>0</v>
      </c>
      <c r="AA1310" s="294">
        <v>0</v>
      </c>
      <c r="AB1310" s="294">
        <v>0</v>
      </c>
      <c r="AC1310" s="294">
        <v>0</v>
      </c>
      <c r="AD1310" s="294">
        <v>0</v>
      </c>
      <c r="AE1310" s="294">
        <v>0</v>
      </c>
      <c r="AF1310" s="294">
        <v>0</v>
      </c>
      <c r="AG1310" s="294">
        <v>0</v>
      </c>
      <c r="AH1310" s="294">
        <v>0</v>
      </c>
      <c r="AI1310" s="294">
        <v>0</v>
      </c>
    </row>
    <row r="1311" spans="1:35">
      <c r="A1311" s="290"/>
      <c r="B1311" s="1409"/>
      <c r="C1311" s="1381" t="s">
        <v>1164</v>
      </c>
      <c r="D1311" s="1389"/>
      <c r="E1311" s="293">
        <v>0</v>
      </c>
      <c r="F1311" s="292" t="s">
        <v>11</v>
      </c>
      <c r="G1311" s="1147"/>
      <c r="H1311" s="295"/>
      <c r="I1311" s="294"/>
      <c r="J1311" s="294">
        <v>3000</v>
      </c>
      <c r="K1311" s="1540">
        <v>0</v>
      </c>
      <c r="L1311" s="294">
        <v>0</v>
      </c>
      <c r="M1311" s="294">
        <v>0</v>
      </c>
      <c r="N1311" s="294">
        <v>0</v>
      </c>
      <c r="O1311" s="294">
        <v>0</v>
      </c>
      <c r="P1311" s="294">
        <v>0</v>
      </c>
      <c r="Q1311" s="294">
        <v>0</v>
      </c>
      <c r="R1311" s="294">
        <v>0</v>
      </c>
      <c r="S1311" s="294">
        <v>0</v>
      </c>
      <c r="T1311" s="294">
        <v>0</v>
      </c>
      <c r="U1311" s="294">
        <v>0</v>
      </c>
      <c r="V1311" s="294">
        <v>0</v>
      </c>
      <c r="W1311" s="294">
        <v>0</v>
      </c>
      <c r="X1311" s="294">
        <v>0</v>
      </c>
      <c r="Y1311" s="294">
        <v>0</v>
      </c>
      <c r="Z1311" s="294">
        <v>0</v>
      </c>
      <c r="AA1311" s="294">
        <v>0</v>
      </c>
      <c r="AB1311" s="294">
        <v>0</v>
      </c>
      <c r="AC1311" s="294">
        <v>0</v>
      </c>
      <c r="AD1311" s="294">
        <v>0</v>
      </c>
      <c r="AE1311" s="294">
        <v>0</v>
      </c>
      <c r="AF1311" s="294">
        <v>0</v>
      </c>
      <c r="AG1311" s="294">
        <v>0</v>
      </c>
      <c r="AH1311" s="294">
        <v>0</v>
      </c>
      <c r="AI1311" s="294">
        <v>0</v>
      </c>
    </row>
    <row r="1312" spans="1:35">
      <c r="A1312" s="290"/>
      <c r="B1312" s="1409"/>
      <c r="C1312" s="1381" t="s">
        <v>1165</v>
      </c>
      <c r="D1312" s="1389"/>
      <c r="E1312" s="293">
        <v>0</v>
      </c>
      <c r="F1312" s="292" t="s">
        <v>11</v>
      </c>
      <c r="G1312" s="1147"/>
      <c r="H1312" s="295"/>
      <c r="I1312" s="294"/>
      <c r="J1312" s="294">
        <v>300</v>
      </c>
      <c r="K1312" s="1540">
        <v>0</v>
      </c>
      <c r="L1312" s="294">
        <v>0</v>
      </c>
      <c r="M1312" s="294">
        <v>0</v>
      </c>
      <c r="N1312" s="294">
        <v>0</v>
      </c>
      <c r="O1312" s="294">
        <v>0</v>
      </c>
      <c r="P1312" s="294">
        <v>0</v>
      </c>
      <c r="Q1312" s="294">
        <v>0</v>
      </c>
      <c r="R1312" s="294">
        <v>0</v>
      </c>
      <c r="S1312" s="294">
        <v>0</v>
      </c>
      <c r="T1312" s="294">
        <v>0</v>
      </c>
      <c r="U1312" s="294">
        <v>0</v>
      </c>
      <c r="V1312" s="294">
        <v>0</v>
      </c>
      <c r="W1312" s="294">
        <v>0</v>
      </c>
      <c r="X1312" s="294">
        <v>0</v>
      </c>
      <c r="Y1312" s="294">
        <v>0</v>
      </c>
      <c r="Z1312" s="294">
        <v>0</v>
      </c>
      <c r="AA1312" s="294">
        <v>0</v>
      </c>
      <c r="AB1312" s="294">
        <v>0</v>
      </c>
      <c r="AC1312" s="294">
        <v>0</v>
      </c>
      <c r="AD1312" s="294">
        <v>0</v>
      </c>
      <c r="AE1312" s="294">
        <v>0</v>
      </c>
      <c r="AF1312" s="294">
        <v>0</v>
      </c>
      <c r="AG1312" s="294">
        <v>0</v>
      </c>
      <c r="AH1312" s="294">
        <v>0</v>
      </c>
      <c r="AI1312" s="294">
        <v>0</v>
      </c>
    </row>
    <row r="1313" spans="1:35">
      <c r="A1313" s="290"/>
      <c r="B1313" s="306">
        <v>252</v>
      </c>
      <c r="C1313" s="306" t="s">
        <v>1166</v>
      </c>
      <c r="D1313" s="306"/>
      <c r="E1313" s="1154">
        <v>15</v>
      </c>
      <c r="F1313" s="1154"/>
      <c r="G1313" s="1154">
        <v>0</v>
      </c>
      <c r="H1313" s="1154">
        <v>0</v>
      </c>
      <c r="I1313" s="1154">
        <v>0</v>
      </c>
      <c r="J1313" s="1154"/>
      <c r="K1313" s="1550">
        <v>3088.2330000000002</v>
      </c>
      <c r="L1313" s="1154">
        <v>0</v>
      </c>
      <c r="M1313" s="1154">
        <v>0</v>
      </c>
      <c r="N1313" s="1154">
        <v>0</v>
      </c>
      <c r="O1313" s="1154">
        <v>0</v>
      </c>
      <c r="P1313" s="1154">
        <v>0</v>
      </c>
      <c r="Q1313" s="1154">
        <v>0</v>
      </c>
      <c r="R1313" s="1154">
        <v>15</v>
      </c>
      <c r="S1313" s="1154">
        <v>3088.2330000000002</v>
      </c>
      <c r="T1313" s="1154">
        <v>0</v>
      </c>
      <c r="U1313" s="1154">
        <v>0</v>
      </c>
      <c r="V1313" s="1154">
        <v>0</v>
      </c>
      <c r="W1313" s="1154">
        <v>0</v>
      </c>
      <c r="X1313" s="1154">
        <v>0</v>
      </c>
      <c r="Y1313" s="1154">
        <v>0</v>
      </c>
      <c r="Z1313" s="1154">
        <v>0</v>
      </c>
      <c r="AA1313" s="1154">
        <v>0</v>
      </c>
      <c r="AB1313" s="1154">
        <v>0</v>
      </c>
      <c r="AC1313" s="1154">
        <v>0</v>
      </c>
      <c r="AD1313" s="1154">
        <v>0</v>
      </c>
      <c r="AE1313" s="1154">
        <v>0</v>
      </c>
      <c r="AF1313" s="1154">
        <v>0</v>
      </c>
      <c r="AG1313" s="1154">
        <v>0</v>
      </c>
      <c r="AH1313" s="1154">
        <v>0</v>
      </c>
      <c r="AI1313" s="1154">
        <v>0</v>
      </c>
    </row>
    <row r="1314" spans="1:35" ht="24">
      <c r="A1314" s="290"/>
      <c r="B1314" s="306">
        <v>25201</v>
      </c>
      <c r="C1314" s="1148" t="s">
        <v>1166</v>
      </c>
      <c r="D1314" s="303"/>
      <c r="E1314" s="291">
        <v>15</v>
      </c>
      <c r="F1314" s="291"/>
      <c r="G1314" s="291"/>
      <c r="H1314" s="291"/>
      <c r="I1314" s="291"/>
      <c r="J1314" s="291"/>
      <c r="K1314" s="1545">
        <v>3088.2330000000002</v>
      </c>
      <c r="L1314" s="291">
        <v>0</v>
      </c>
      <c r="M1314" s="291">
        <v>0</v>
      </c>
      <c r="N1314" s="291">
        <v>0</v>
      </c>
      <c r="O1314" s="291">
        <v>0</v>
      </c>
      <c r="P1314" s="291">
        <v>0</v>
      </c>
      <c r="Q1314" s="291">
        <v>0</v>
      </c>
      <c r="R1314" s="291">
        <v>15</v>
      </c>
      <c r="S1314" s="291">
        <v>3088.2330000000002</v>
      </c>
      <c r="T1314" s="291">
        <v>0</v>
      </c>
      <c r="U1314" s="291">
        <v>0</v>
      </c>
      <c r="V1314" s="291">
        <v>0</v>
      </c>
      <c r="W1314" s="291">
        <v>0</v>
      </c>
      <c r="X1314" s="291">
        <v>0</v>
      </c>
      <c r="Y1314" s="291">
        <v>0</v>
      </c>
      <c r="Z1314" s="291">
        <v>0</v>
      </c>
      <c r="AA1314" s="291">
        <v>0</v>
      </c>
      <c r="AB1314" s="291">
        <v>0</v>
      </c>
      <c r="AC1314" s="291">
        <v>0</v>
      </c>
      <c r="AD1314" s="291">
        <v>0</v>
      </c>
      <c r="AE1314" s="291">
        <v>0</v>
      </c>
      <c r="AF1314" s="291">
        <v>0</v>
      </c>
      <c r="AG1314" s="291">
        <v>0</v>
      </c>
      <c r="AH1314" s="291">
        <v>0</v>
      </c>
      <c r="AI1314" s="291">
        <v>0</v>
      </c>
    </row>
    <row r="1315" spans="1:35" ht="66">
      <c r="A1315" s="290"/>
      <c r="B1315" s="305">
        <v>406.53500000000003</v>
      </c>
      <c r="C1315" s="1434" t="s">
        <v>1167</v>
      </c>
      <c r="D1315" s="303"/>
      <c r="E1315" s="304">
        <v>5</v>
      </c>
      <c r="F1315" s="292" t="s">
        <v>11</v>
      </c>
      <c r="G1315" s="294" t="s">
        <v>12</v>
      </c>
      <c r="H1315" s="295" t="s">
        <v>13</v>
      </c>
      <c r="I1315" s="294" t="s">
        <v>14</v>
      </c>
      <c r="J1315" s="294">
        <v>439.05780000000004</v>
      </c>
      <c r="K1315" s="1540">
        <v>2195.2890000000002</v>
      </c>
      <c r="L1315" s="294">
        <v>0</v>
      </c>
      <c r="M1315" s="294">
        <v>0</v>
      </c>
      <c r="N1315" s="294">
        <v>0</v>
      </c>
      <c r="O1315" s="294">
        <v>0</v>
      </c>
      <c r="P1315" s="294">
        <v>0</v>
      </c>
      <c r="Q1315" s="294">
        <v>0</v>
      </c>
      <c r="R1315" s="294">
        <v>5</v>
      </c>
      <c r="S1315" s="294">
        <v>2195.2890000000002</v>
      </c>
      <c r="T1315" s="294">
        <v>0</v>
      </c>
      <c r="U1315" s="294">
        <v>0</v>
      </c>
      <c r="V1315" s="294">
        <v>0</v>
      </c>
      <c r="W1315" s="294">
        <v>0</v>
      </c>
      <c r="X1315" s="294">
        <v>0</v>
      </c>
      <c r="Y1315" s="294">
        <v>0</v>
      </c>
      <c r="Z1315" s="294">
        <v>0</v>
      </c>
      <c r="AA1315" s="294">
        <v>0</v>
      </c>
      <c r="AB1315" s="294">
        <v>0</v>
      </c>
      <c r="AC1315" s="294">
        <v>0</v>
      </c>
      <c r="AD1315" s="294">
        <v>0</v>
      </c>
      <c r="AE1315" s="294">
        <v>0</v>
      </c>
      <c r="AF1315" s="294">
        <v>0</v>
      </c>
      <c r="AG1315" s="294">
        <v>0</v>
      </c>
      <c r="AH1315" s="294">
        <v>0</v>
      </c>
      <c r="AI1315" s="294">
        <v>0</v>
      </c>
    </row>
    <row r="1316" spans="1:35" ht="66">
      <c r="A1316" s="290"/>
      <c r="B1316" s="305">
        <v>82.68</v>
      </c>
      <c r="C1316" s="1435" t="s">
        <v>1168</v>
      </c>
      <c r="D1316" s="303"/>
      <c r="E1316" s="304">
        <v>10</v>
      </c>
      <c r="F1316" s="292" t="s">
        <v>11</v>
      </c>
      <c r="G1316" s="294" t="s">
        <v>12</v>
      </c>
      <c r="H1316" s="295" t="s">
        <v>13</v>
      </c>
      <c r="I1316" s="294" t="s">
        <v>14</v>
      </c>
      <c r="J1316" s="294">
        <v>89.29440000000001</v>
      </c>
      <c r="K1316" s="1540">
        <v>892.94400000000007</v>
      </c>
      <c r="L1316" s="294">
        <v>0</v>
      </c>
      <c r="M1316" s="294">
        <v>0</v>
      </c>
      <c r="N1316" s="294">
        <v>0</v>
      </c>
      <c r="O1316" s="294">
        <v>0</v>
      </c>
      <c r="P1316" s="294">
        <v>0</v>
      </c>
      <c r="Q1316" s="294">
        <v>0</v>
      </c>
      <c r="R1316" s="294">
        <v>10</v>
      </c>
      <c r="S1316" s="294">
        <v>892.94400000000007</v>
      </c>
      <c r="T1316" s="294">
        <v>0</v>
      </c>
      <c r="U1316" s="294">
        <v>0</v>
      </c>
      <c r="V1316" s="294">
        <v>0</v>
      </c>
      <c r="W1316" s="294">
        <v>0</v>
      </c>
      <c r="X1316" s="294">
        <v>0</v>
      </c>
      <c r="Y1316" s="294">
        <v>0</v>
      </c>
      <c r="Z1316" s="294">
        <v>0</v>
      </c>
      <c r="AA1316" s="294">
        <v>0</v>
      </c>
      <c r="AB1316" s="294">
        <v>0</v>
      </c>
      <c r="AC1316" s="294">
        <v>0</v>
      </c>
      <c r="AD1316" s="294">
        <v>0</v>
      </c>
      <c r="AE1316" s="294">
        <v>0</v>
      </c>
      <c r="AF1316" s="294">
        <v>0</v>
      </c>
      <c r="AG1316" s="294">
        <v>0</v>
      </c>
      <c r="AH1316" s="294">
        <v>0</v>
      </c>
      <c r="AI1316" s="294">
        <v>0</v>
      </c>
    </row>
    <row r="1317" spans="1:35">
      <c r="A1317" s="290"/>
      <c r="B1317" s="306">
        <v>253</v>
      </c>
      <c r="C1317" s="306" t="s">
        <v>1169</v>
      </c>
      <c r="D1317" s="306"/>
      <c r="E1317" s="1154">
        <v>0</v>
      </c>
      <c r="F1317" s="1154"/>
      <c r="G1317" s="1154">
        <v>0</v>
      </c>
      <c r="H1317" s="1154">
        <v>0</v>
      </c>
      <c r="I1317" s="1154">
        <v>0</v>
      </c>
      <c r="J1317" s="1154"/>
      <c r="K1317" s="1550">
        <v>0</v>
      </c>
      <c r="L1317" s="1154">
        <v>0</v>
      </c>
      <c r="M1317" s="1154">
        <v>0</v>
      </c>
      <c r="N1317" s="1154">
        <v>0</v>
      </c>
      <c r="O1317" s="1154">
        <v>0</v>
      </c>
      <c r="P1317" s="1154">
        <v>0</v>
      </c>
      <c r="Q1317" s="1154">
        <v>0</v>
      </c>
      <c r="R1317" s="1154">
        <v>0</v>
      </c>
      <c r="S1317" s="1154">
        <v>0</v>
      </c>
      <c r="T1317" s="1154">
        <v>0</v>
      </c>
      <c r="U1317" s="1154">
        <v>0</v>
      </c>
      <c r="V1317" s="1154">
        <v>0</v>
      </c>
      <c r="W1317" s="1154">
        <v>0</v>
      </c>
      <c r="X1317" s="1154">
        <v>0</v>
      </c>
      <c r="Y1317" s="1154">
        <v>0</v>
      </c>
      <c r="Z1317" s="1154">
        <v>0</v>
      </c>
      <c r="AA1317" s="1154">
        <v>0</v>
      </c>
      <c r="AB1317" s="1154">
        <v>0</v>
      </c>
      <c r="AC1317" s="1154">
        <v>0</v>
      </c>
      <c r="AD1317" s="1154">
        <v>0</v>
      </c>
      <c r="AE1317" s="1154">
        <v>0</v>
      </c>
      <c r="AF1317" s="1154">
        <v>0</v>
      </c>
      <c r="AG1317" s="1154">
        <v>0</v>
      </c>
      <c r="AH1317" s="1154">
        <v>0</v>
      </c>
      <c r="AI1317" s="1154">
        <v>0</v>
      </c>
    </row>
    <row r="1318" spans="1:35" ht="24">
      <c r="A1318" s="290"/>
      <c r="B1318" s="306">
        <v>25301</v>
      </c>
      <c r="C1318" s="1148" t="s">
        <v>1170</v>
      </c>
      <c r="D1318" s="303"/>
      <c r="E1318" s="291">
        <v>0</v>
      </c>
      <c r="F1318" s="291"/>
      <c r="G1318" s="291">
        <v>0</v>
      </c>
      <c r="H1318" s="291">
        <v>0</v>
      </c>
      <c r="I1318" s="291">
        <v>0</v>
      </c>
      <c r="J1318" s="291"/>
      <c r="K1318" s="1545">
        <v>0</v>
      </c>
      <c r="L1318" s="291">
        <v>0</v>
      </c>
      <c r="M1318" s="291">
        <v>0</v>
      </c>
      <c r="N1318" s="291">
        <v>0</v>
      </c>
      <c r="O1318" s="291">
        <v>0</v>
      </c>
      <c r="P1318" s="291">
        <v>0</v>
      </c>
      <c r="Q1318" s="291">
        <v>0</v>
      </c>
      <c r="R1318" s="291">
        <v>0</v>
      </c>
      <c r="S1318" s="291">
        <v>0</v>
      </c>
      <c r="T1318" s="291">
        <v>0</v>
      </c>
      <c r="U1318" s="291">
        <v>0</v>
      </c>
      <c r="V1318" s="291">
        <v>0</v>
      </c>
      <c r="W1318" s="291">
        <v>0</v>
      </c>
      <c r="X1318" s="291">
        <v>0</v>
      </c>
      <c r="Y1318" s="291">
        <v>0</v>
      </c>
      <c r="Z1318" s="291">
        <v>0</v>
      </c>
      <c r="AA1318" s="291">
        <v>0</v>
      </c>
      <c r="AB1318" s="291">
        <v>0</v>
      </c>
      <c r="AC1318" s="291">
        <v>0</v>
      </c>
      <c r="AD1318" s="291">
        <v>0</v>
      </c>
      <c r="AE1318" s="291">
        <v>0</v>
      </c>
      <c r="AF1318" s="291">
        <v>0</v>
      </c>
      <c r="AG1318" s="291">
        <v>0</v>
      </c>
      <c r="AH1318" s="291">
        <v>0</v>
      </c>
      <c r="AI1318" s="291">
        <v>0</v>
      </c>
    </row>
    <row r="1319" spans="1:35" ht="66">
      <c r="A1319" s="290"/>
      <c r="B1319" s="305">
        <v>38.707999999999998</v>
      </c>
      <c r="C1319" s="298" t="s">
        <v>1171</v>
      </c>
      <c r="D1319" s="303"/>
      <c r="E1319" s="304">
        <v>0</v>
      </c>
      <c r="F1319" s="292" t="s">
        <v>11</v>
      </c>
      <c r="G1319" s="294" t="s">
        <v>12</v>
      </c>
      <c r="H1319" s="295" t="s">
        <v>13</v>
      </c>
      <c r="I1319" s="294" t="s">
        <v>14</v>
      </c>
      <c r="J1319" s="294">
        <v>42</v>
      </c>
      <c r="K1319" s="1540">
        <v>0</v>
      </c>
      <c r="L1319" s="294">
        <v>0</v>
      </c>
      <c r="M1319" s="294">
        <v>0</v>
      </c>
      <c r="N1319" s="294">
        <v>0</v>
      </c>
      <c r="O1319" s="294">
        <v>0</v>
      </c>
      <c r="P1319" s="294">
        <v>0</v>
      </c>
      <c r="Q1319" s="294">
        <v>0</v>
      </c>
      <c r="R1319" s="294">
        <v>0</v>
      </c>
      <c r="S1319" s="294">
        <v>0</v>
      </c>
      <c r="T1319" s="294">
        <v>0</v>
      </c>
      <c r="U1319" s="294">
        <v>0</v>
      </c>
      <c r="V1319" s="294">
        <v>0</v>
      </c>
      <c r="W1319" s="294">
        <v>0</v>
      </c>
      <c r="X1319" s="294">
        <v>0</v>
      </c>
      <c r="Y1319" s="294">
        <v>0</v>
      </c>
      <c r="Z1319" s="294">
        <v>0</v>
      </c>
      <c r="AA1319" s="294">
        <v>0</v>
      </c>
      <c r="AB1319" s="294">
        <v>0</v>
      </c>
      <c r="AC1319" s="294">
        <v>0</v>
      </c>
      <c r="AD1319" s="294">
        <v>0</v>
      </c>
      <c r="AE1319" s="294">
        <v>0</v>
      </c>
      <c r="AF1319" s="294">
        <v>0</v>
      </c>
      <c r="AG1319" s="294">
        <v>0</v>
      </c>
      <c r="AH1319" s="294">
        <v>0</v>
      </c>
      <c r="AI1319" s="294">
        <v>0</v>
      </c>
    </row>
    <row r="1320" spans="1:35" ht="66">
      <c r="A1320" s="290"/>
      <c r="B1320" s="305">
        <v>30.24</v>
      </c>
      <c r="C1320" s="1342" t="s">
        <v>1172</v>
      </c>
      <c r="D1320" s="303"/>
      <c r="E1320" s="304">
        <v>0</v>
      </c>
      <c r="F1320" s="292" t="s">
        <v>26</v>
      </c>
      <c r="G1320" s="294" t="s">
        <v>12</v>
      </c>
      <c r="H1320" s="295" t="s">
        <v>13</v>
      </c>
      <c r="I1320" s="294" t="s">
        <v>14</v>
      </c>
      <c r="J1320" s="294">
        <v>33</v>
      </c>
      <c r="K1320" s="1540">
        <v>0</v>
      </c>
      <c r="L1320" s="294">
        <v>0</v>
      </c>
      <c r="M1320" s="294">
        <v>0</v>
      </c>
      <c r="N1320" s="294">
        <v>0</v>
      </c>
      <c r="O1320" s="294">
        <v>0</v>
      </c>
      <c r="P1320" s="294">
        <v>0</v>
      </c>
      <c r="Q1320" s="294">
        <v>0</v>
      </c>
      <c r="R1320" s="294">
        <v>0</v>
      </c>
      <c r="S1320" s="294">
        <v>0</v>
      </c>
      <c r="T1320" s="294">
        <v>0</v>
      </c>
      <c r="U1320" s="294">
        <v>0</v>
      </c>
      <c r="V1320" s="294">
        <v>0</v>
      </c>
      <c r="W1320" s="294">
        <v>0</v>
      </c>
      <c r="X1320" s="294">
        <v>0</v>
      </c>
      <c r="Y1320" s="294">
        <v>0</v>
      </c>
      <c r="Z1320" s="294">
        <v>0</v>
      </c>
      <c r="AA1320" s="294">
        <v>0</v>
      </c>
      <c r="AB1320" s="294">
        <v>0</v>
      </c>
      <c r="AC1320" s="294">
        <v>0</v>
      </c>
      <c r="AD1320" s="294">
        <v>0</v>
      </c>
      <c r="AE1320" s="294">
        <v>0</v>
      </c>
      <c r="AF1320" s="294">
        <v>0</v>
      </c>
      <c r="AG1320" s="294">
        <v>0</v>
      </c>
      <c r="AH1320" s="294">
        <v>0</v>
      </c>
      <c r="AI1320" s="294">
        <v>0</v>
      </c>
    </row>
    <row r="1321" spans="1:35" ht="66">
      <c r="A1321" s="290"/>
      <c r="B1321" s="305">
        <v>2668</v>
      </c>
      <c r="C1321" s="1342" t="s">
        <v>4689</v>
      </c>
      <c r="D1321" s="303"/>
      <c r="E1321" s="304">
        <v>0</v>
      </c>
      <c r="F1321" s="292" t="s">
        <v>26</v>
      </c>
      <c r="G1321" s="294" t="s">
        <v>12</v>
      </c>
      <c r="H1321" s="295" t="s">
        <v>13</v>
      </c>
      <c r="I1321" s="294" t="s">
        <v>14</v>
      </c>
      <c r="J1321" s="294">
        <v>2882</v>
      </c>
      <c r="K1321" s="1540">
        <v>0</v>
      </c>
      <c r="L1321" s="294">
        <v>0</v>
      </c>
      <c r="M1321" s="294">
        <v>0</v>
      </c>
      <c r="N1321" s="294">
        <v>0</v>
      </c>
      <c r="O1321" s="294">
        <v>0</v>
      </c>
      <c r="P1321" s="294">
        <v>0</v>
      </c>
      <c r="Q1321" s="294">
        <v>0</v>
      </c>
      <c r="R1321" s="294">
        <v>0</v>
      </c>
      <c r="S1321" s="294">
        <v>0</v>
      </c>
      <c r="T1321" s="294">
        <v>0</v>
      </c>
      <c r="U1321" s="294">
        <v>0</v>
      </c>
      <c r="V1321" s="294">
        <v>0</v>
      </c>
      <c r="W1321" s="294">
        <v>0</v>
      </c>
      <c r="X1321" s="294">
        <v>0</v>
      </c>
      <c r="Y1321" s="294">
        <v>0</v>
      </c>
      <c r="Z1321" s="294">
        <v>0</v>
      </c>
      <c r="AA1321" s="294">
        <v>0</v>
      </c>
      <c r="AB1321" s="294">
        <v>0</v>
      </c>
      <c r="AC1321" s="294">
        <v>0</v>
      </c>
      <c r="AD1321" s="294">
        <v>0</v>
      </c>
      <c r="AE1321" s="294">
        <v>0</v>
      </c>
      <c r="AF1321" s="294">
        <v>0</v>
      </c>
      <c r="AG1321" s="294">
        <v>0</v>
      </c>
      <c r="AH1321" s="294">
        <v>0</v>
      </c>
      <c r="AI1321" s="294">
        <v>0</v>
      </c>
    </row>
    <row r="1322" spans="1:35" ht="66">
      <c r="A1322" s="290"/>
      <c r="B1322" s="305">
        <v>578.85</v>
      </c>
      <c r="C1322" s="1342" t="s">
        <v>1173</v>
      </c>
      <c r="D1322" s="303"/>
      <c r="E1322" s="304">
        <v>0</v>
      </c>
      <c r="F1322" s="292" t="s">
        <v>26</v>
      </c>
      <c r="G1322" s="294" t="s">
        <v>12</v>
      </c>
      <c r="H1322" s="295" t="s">
        <v>13</v>
      </c>
      <c r="I1322" s="294" t="s">
        <v>14</v>
      </c>
      <c r="J1322" s="294">
        <v>626</v>
      </c>
      <c r="K1322" s="1540">
        <v>0</v>
      </c>
      <c r="L1322" s="294">
        <v>0</v>
      </c>
      <c r="M1322" s="294">
        <v>0</v>
      </c>
      <c r="N1322" s="294">
        <v>0</v>
      </c>
      <c r="O1322" s="294">
        <v>0</v>
      </c>
      <c r="P1322" s="294">
        <v>0</v>
      </c>
      <c r="Q1322" s="294">
        <v>0</v>
      </c>
      <c r="R1322" s="294">
        <v>0</v>
      </c>
      <c r="S1322" s="294">
        <v>0</v>
      </c>
      <c r="T1322" s="294">
        <v>0</v>
      </c>
      <c r="U1322" s="294">
        <v>0</v>
      </c>
      <c r="V1322" s="294">
        <v>0</v>
      </c>
      <c r="W1322" s="294">
        <v>0</v>
      </c>
      <c r="X1322" s="294">
        <v>0</v>
      </c>
      <c r="Y1322" s="294">
        <v>0</v>
      </c>
      <c r="Z1322" s="294">
        <v>0</v>
      </c>
      <c r="AA1322" s="294">
        <v>0</v>
      </c>
      <c r="AB1322" s="294">
        <v>0</v>
      </c>
      <c r="AC1322" s="294">
        <v>0</v>
      </c>
      <c r="AD1322" s="294">
        <v>0</v>
      </c>
      <c r="AE1322" s="294">
        <v>0</v>
      </c>
      <c r="AF1322" s="294">
        <v>0</v>
      </c>
      <c r="AG1322" s="294">
        <v>0</v>
      </c>
      <c r="AH1322" s="294">
        <v>0</v>
      </c>
      <c r="AI1322" s="294">
        <v>0</v>
      </c>
    </row>
    <row r="1323" spans="1:35" ht="66">
      <c r="A1323" s="290"/>
      <c r="B1323" s="305">
        <v>6.96</v>
      </c>
      <c r="C1323" s="1342" t="s">
        <v>1174</v>
      </c>
      <c r="D1323" s="303"/>
      <c r="E1323" s="304">
        <v>0</v>
      </c>
      <c r="F1323" s="292" t="s">
        <v>1175</v>
      </c>
      <c r="G1323" s="294" t="s">
        <v>12</v>
      </c>
      <c r="H1323" s="295" t="s">
        <v>13</v>
      </c>
      <c r="I1323" s="294" t="s">
        <v>14</v>
      </c>
      <c r="J1323" s="294">
        <v>8</v>
      </c>
      <c r="K1323" s="1540">
        <v>0</v>
      </c>
      <c r="L1323" s="294">
        <v>0</v>
      </c>
      <c r="M1323" s="294">
        <v>0</v>
      </c>
      <c r="N1323" s="294">
        <v>0</v>
      </c>
      <c r="O1323" s="294">
        <v>0</v>
      </c>
      <c r="P1323" s="294">
        <v>0</v>
      </c>
      <c r="Q1323" s="294">
        <v>0</v>
      </c>
      <c r="R1323" s="294">
        <v>0</v>
      </c>
      <c r="S1323" s="294">
        <v>0</v>
      </c>
      <c r="T1323" s="294">
        <v>0</v>
      </c>
      <c r="U1323" s="294">
        <v>0</v>
      </c>
      <c r="V1323" s="294">
        <v>0</v>
      </c>
      <c r="W1323" s="294">
        <v>0</v>
      </c>
      <c r="X1323" s="294">
        <v>0</v>
      </c>
      <c r="Y1323" s="294">
        <v>0</v>
      </c>
      <c r="Z1323" s="294">
        <v>0</v>
      </c>
      <c r="AA1323" s="294">
        <v>0</v>
      </c>
      <c r="AB1323" s="294">
        <v>0</v>
      </c>
      <c r="AC1323" s="294">
        <v>0</v>
      </c>
      <c r="AD1323" s="294">
        <v>0</v>
      </c>
      <c r="AE1323" s="294">
        <v>0</v>
      </c>
      <c r="AF1323" s="294">
        <v>0</v>
      </c>
      <c r="AG1323" s="294">
        <v>0</v>
      </c>
      <c r="AH1323" s="294">
        <v>0</v>
      </c>
      <c r="AI1323" s="294">
        <v>0</v>
      </c>
    </row>
    <row r="1324" spans="1:35" ht="66">
      <c r="A1324" s="290"/>
      <c r="B1324" s="305">
        <v>92.8</v>
      </c>
      <c r="C1324" s="1342" t="s">
        <v>1176</v>
      </c>
      <c r="D1324" s="303"/>
      <c r="E1324" s="304">
        <v>0</v>
      </c>
      <c r="F1324" s="292" t="s">
        <v>1175</v>
      </c>
      <c r="G1324" s="294" t="s">
        <v>12</v>
      </c>
      <c r="H1324" s="295" t="s">
        <v>13</v>
      </c>
      <c r="I1324" s="294" t="s">
        <v>14</v>
      </c>
      <c r="J1324" s="294">
        <v>100</v>
      </c>
      <c r="K1324" s="1540">
        <v>0</v>
      </c>
      <c r="L1324" s="294">
        <v>0</v>
      </c>
      <c r="M1324" s="294">
        <v>0</v>
      </c>
      <c r="N1324" s="294">
        <v>0</v>
      </c>
      <c r="O1324" s="294">
        <v>0</v>
      </c>
      <c r="P1324" s="294">
        <v>0</v>
      </c>
      <c r="Q1324" s="294">
        <v>0</v>
      </c>
      <c r="R1324" s="294">
        <v>0</v>
      </c>
      <c r="S1324" s="294">
        <v>0</v>
      </c>
      <c r="T1324" s="294">
        <v>0</v>
      </c>
      <c r="U1324" s="294">
        <v>0</v>
      </c>
      <c r="V1324" s="294">
        <v>0</v>
      </c>
      <c r="W1324" s="294">
        <v>0</v>
      </c>
      <c r="X1324" s="294">
        <v>0</v>
      </c>
      <c r="Y1324" s="294">
        <v>0</v>
      </c>
      <c r="Z1324" s="294">
        <v>0</v>
      </c>
      <c r="AA1324" s="294">
        <v>0</v>
      </c>
      <c r="AB1324" s="294">
        <v>0</v>
      </c>
      <c r="AC1324" s="294">
        <v>0</v>
      </c>
      <c r="AD1324" s="294">
        <v>0</v>
      </c>
      <c r="AE1324" s="294">
        <v>0</v>
      </c>
      <c r="AF1324" s="294">
        <v>0</v>
      </c>
      <c r="AG1324" s="294">
        <v>0</v>
      </c>
      <c r="AH1324" s="294">
        <v>0</v>
      </c>
      <c r="AI1324" s="294">
        <v>0</v>
      </c>
    </row>
    <row r="1325" spans="1:35" ht="66">
      <c r="A1325" s="290"/>
      <c r="B1325" s="305">
        <v>43.2</v>
      </c>
      <c r="C1325" s="1342" t="s">
        <v>1177</v>
      </c>
      <c r="D1325" s="303"/>
      <c r="E1325" s="304">
        <v>0</v>
      </c>
      <c r="F1325" s="292" t="s">
        <v>26</v>
      </c>
      <c r="G1325" s="294" t="s">
        <v>12</v>
      </c>
      <c r="H1325" s="295" t="s">
        <v>13</v>
      </c>
      <c r="I1325" s="294" t="s">
        <v>14</v>
      </c>
      <c r="J1325" s="294">
        <v>47</v>
      </c>
      <c r="K1325" s="1540">
        <v>0</v>
      </c>
      <c r="L1325" s="294">
        <v>0</v>
      </c>
      <c r="M1325" s="294">
        <v>0</v>
      </c>
      <c r="N1325" s="294">
        <v>0</v>
      </c>
      <c r="O1325" s="294">
        <v>0</v>
      </c>
      <c r="P1325" s="294">
        <v>0</v>
      </c>
      <c r="Q1325" s="294">
        <v>0</v>
      </c>
      <c r="R1325" s="294">
        <v>0</v>
      </c>
      <c r="S1325" s="294">
        <v>0</v>
      </c>
      <c r="T1325" s="294">
        <v>0</v>
      </c>
      <c r="U1325" s="294">
        <v>0</v>
      </c>
      <c r="V1325" s="294">
        <v>0</v>
      </c>
      <c r="W1325" s="294">
        <v>0</v>
      </c>
      <c r="X1325" s="294">
        <v>0</v>
      </c>
      <c r="Y1325" s="294">
        <v>0</v>
      </c>
      <c r="Z1325" s="294">
        <v>0</v>
      </c>
      <c r="AA1325" s="294">
        <v>0</v>
      </c>
      <c r="AB1325" s="294">
        <v>0</v>
      </c>
      <c r="AC1325" s="294">
        <v>0</v>
      </c>
      <c r="AD1325" s="294">
        <v>0</v>
      </c>
      <c r="AE1325" s="294">
        <v>0</v>
      </c>
      <c r="AF1325" s="294">
        <v>0</v>
      </c>
      <c r="AG1325" s="294">
        <v>0</v>
      </c>
      <c r="AH1325" s="294">
        <v>0</v>
      </c>
      <c r="AI1325" s="294">
        <v>0</v>
      </c>
    </row>
    <row r="1326" spans="1:35" ht="66">
      <c r="A1326" s="290"/>
      <c r="B1326" s="305">
        <v>46.972786885245903</v>
      </c>
      <c r="C1326" s="298" t="s">
        <v>1178</v>
      </c>
      <c r="D1326" s="303"/>
      <c r="E1326" s="304">
        <v>0</v>
      </c>
      <c r="F1326" s="292" t="s">
        <v>26</v>
      </c>
      <c r="G1326" s="294" t="s">
        <v>12</v>
      </c>
      <c r="H1326" s="295" t="s">
        <v>13</v>
      </c>
      <c r="I1326" s="294" t="s">
        <v>14</v>
      </c>
      <c r="J1326" s="294">
        <v>76</v>
      </c>
      <c r="K1326" s="1540">
        <v>0</v>
      </c>
      <c r="L1326" s="294">
        <v>0</v>
      </c>
      <c r="M1326" s="294">
        <v>0</v>
      </c>
      <c r="N1326" s="294">
        <v>0</v>
      </c>
      <c r="O1326" s="294">
        <v>0</v>
      </c>
      <c r="P1326" s="294">
        <v>0</v>
      </c>
      <c r="Q1326" s="294">
        <v>0</v>
      </c>
      <c r="R1326" s="294">
        <v>0</v>
      </c>
      <c r="S1326" s="294">
        <v>0</v>
      </c>
      <c r="T1326" s="294">
        <v>0</v>
      </c>
      <c r="U1326" s="294">
        <v>0</v>
      </c>
      <c r="V1326" s="294">
        <v>0</v>
      </c>
      <c r="W1326" s="294">
        <v>0</v>
      </c>
      <c r="X1326" s="294">
        <v>0</v>
      </c>
      <c r="Y1326" s="294">
        <v>0</v>
      </c>
      <c r="Z1326" s="294">
        <v>0</v>
      </c>
      <c r="AA1326" s="294">
        <v>0</v>
      </c>
      <c r="AB1326" s="294">
        <v>0</v>
      </c>
      <c r="AC1326" s="294">
        <v>0</v>
      </c>
      <c r="AD1326" s="294">
        <v>0</v>
      </c>
      <c r="AE1326" s="294">
        <v>0</v>
      </c>
      <c r="AF1326" s="294">
        <v>0</v>
      </c>
      <c r="AG1326" s="294">
        <v>0</v>
      </c>
      <c r="AH1326" s="294">
        <v>0</v>
      </c>
      <c r="AI1326" s="294">
        <v>0</v>
      </c>
    </row>
    <row r="1327" spans="1:35" ht="66">
      <c r="A1327" s="290"/>
      <c r="B1327" s="305">
        <v>70</v>
      </c>
      <c r="C1327" s="1342" t="s">
        <v>1179</v>
      </c>
      <c r="D1327" s="303"/>
      <c r="E1327" s="304">
        <v>0</v>
      </c>
      <c r="F1327" s="292" t="s">
        <v>26</v>
      </c>
      <c r="G1327" s="294" t="s">
        <v>12</v>
      </c>
      <c r="H1327" s="295" t="s">
        <v>13</v>
      </c>
      <c r="I1327" s="294" t="s">
        <v>14</v>
      </c>
      <c r="J1327" s="294">
        <v>76</v>
      </c>
      <c r="K1327" s="1540">
        <v>0</v>
      </c>
      <c r="L1327" s="294">
        <v>0</v>
      </c>
      <c r="M1327" s="294">
        <v>0</v>
      </c>
      <c r="N1327" s="294">
        <v>0</v>
      </c>
      <c r="O1327" s="294">
        <v>0</v>
      </c>
      <c r="P1327" s="294">
        <v>0</v>
      </c>
      <c r="Q1327" s="294">
        <v>0</v>
      </c>
      <c r="R1327" s="294">
        <v>0</v>
      </c>
      <c r="S1327" s="294">
        <v>0</v>
      </c>
      <c r="T1327" s="294">
        <v>0</v>
      </c>
      <c r="U1327" s="294">
        <v>0</v>
      </c>
      <c r="V1327" s="294">
        <v>0</v>
      </c>
      <c r="W1327" s="294">
        <v>0</v>
      </c>
      <c r="X1327" s="294">
        <v>0</v>
      </c>
      <c r="Y1327" s="294">
        <v>0</v>
      </c>
      <c r="Z1327" s="294">
        <v>0</v>
      </c>
      <c r="AA1327" s="294">
        <v>0</v>
      </c>
      <c r="AB1327" s="294">
        <v>0</v>
      </c>
      <c r="AC1327" s="294">
        <v>0</v>
      </c>
      <c r="AD1327" s="294">
        <v>0</v>
      </c>
      <c r="AE1327" s="294">
        <v>0</v>
      </c>
      <c r="AF1327" s="294">
        <v>0</v>
      </c>
      <c r="AG1327" s="294">
        <v>0</v>
      </c>
      <c r="AH1327" s="294">
        <v>0</v>
      </c>
      <c r="AI1327" s="294">
        <v>0</v>
      </c>
    </row>
    <row r="1328" spans="1:35" ht="66">
      <c r="A1328" s="290"/>
      <c r="B1328" s="305">
        <v>131.54400000000001</v>
      </c>
      <c r="C1328" s="298" t="s">
        <v>1180</v>
      </c>
      <c r="D1328" s="303"/>
      <c r="E1328" s="304">
        <v>0</v>
      </c>
      <c r="F1328" s="292" t="s">
        <v>26</v>
      </c>
      <c r="G1328" s="294" t="s">
        <v>12</v>
      </c>
      <c r="H1328" s="295" t="s">
        <v>13</v>
      </c>
      <c r="I1328" s="294" t="s">
        <v>14</v>
      </c>
      <c r="J1328" s="294">
        <v>143</v>
      </c>
      <c r="K1328" s="1540">
        <v>0</v>
      </c>
      <c r="L1328" s="294">
        <v>0</v>
      </c>
      <c r="M1328" s="294">
        <v>0</v>
      </c>
      <c r="N1328" s="294">
        <v>0</v>
      </c>
      <c r="O1328" s="294">
        <v>0</v>
      </c>
      <c r="P1328" s="294">
        <v>0</v>
      </c>
      <c r="Q1328" s="294">
        <v>0</v>
      </c>
      <c r="R1328" s="294">
        <v>0</v>
      </c>
      <c r="S1328" s="294">
        <v>0</v>
      </c>
      <c r="T1328" s="294">
        <v>0</v>
      </c>
      <c r="U1328" s="294">
        <v>0</v>
      </c>
      <c r="V1328" s="294">
        <v>0</v>
      </c>
      <c r="W1328" s="294">
        <v>0</v>
      </c>
      <c r="X1328" s="294">
        <v>0</v>
      </c>
      <c r="Y1328" s="294">
        <v>0</v>
      </c>
      <c r="Z1328" s="294">
        <v>0</v>
      </c>
      <c r="AA1328" s="294">
        <v>0</v>
      </c>
      <c r="AB1328" s="294">
        <v>0</v>
      </c>
      <c r="AC1328" s="294">
        <v>0</v>
      </c>
      <c r="AD1328" s="294">
        <v>0</v>
      </c>
      <c r="AE1328" s="294">
        <v>0</v>
      </c>
      <c r="AF1328" s="294">
        <v>0</v>
      </c>
      <c r="AG1328" s="294">
        <v>0</v>
      </c>
      <c r="AH1328" s="294">
        <v>0</v>
      </c>
      <c r="AI1328" s="294">
        <v>0</v>
      </c>
    </row>
    <row r="1329" spans="1:35" ht="66">
      <c r="A1329" s="290"/>
      <c r="B1329" s="305">
        <v>578.84</v>
      </c>
      <c r="C1329" s="1342" t="s">
        <v>4690</v>
      </c>
      <c r="D1329" s="303"/>
      <c r="E1329" s="304">
        <v>0</v>
      </c>
      <c r="F1329" s="292" t="s">
        <v>26</v>
      </c>
      <c r="G1329" s="294" t="s">
        <v>12</v>
      </c>
      <c r="H1329" s="295" t="s">
        <v>13</v>
      </c>
      <c r="I1329" s="294" t="s">
        <v>14</v>
      </c>
      <c r="J1329" s="294">
        <v>626</v>
      </c>
      <c r="K1329" s="1540">
        <v>0</v>
      </c>
      <c r="L1329" s="294">
        <v>0</v>
      </c>
      <c r="M1329" s="294">
        <v>0</v>
      </c>
      <c r="N1329" s="294">
        <v>0</v>
      </c>
      <c r="O1329" s="294">
        <v>0</v>
      </c>
      <c r="P1329" s="294">
        <v>0</v>
      </c>
      <c r="Q1329" s="294">
        <v>0</v>
      </c>
      <c r="R1329" s="294">
        <v>0</v>
      </c>
      <c r="S1329" s="294">
        <v>0</v>
      </c>
      <c r="T1329" s="294">
        <v>0</v>
      </c>
      <c r="U1329" s="294">
        <v>0</v>
      </c>
      <c r="V1329" s="294">
        <v>0</v>
      </c>
      <c r="W1329" s="294">
        <v>0</v>
      </c>
      <c r="X1329" s="294">
        <v>0</v>
      </c>
      <c r="Y1329" s="294">
        <v>0</v>
      </c>
      <c r="Z1329" s="294">
        <v>0</v>
      </c>
      <c r="AA1329" s="294">
        <v>0</v>
      </c>
      <c r="AB1329" s="294">
        <v>0</v>
      </c>
      <c r="AC1329" s="294">
        <v>0</v>
      </c>
      <c r="AD1329" s="294">
        <v>0</v>
      </c>
      <c r="AE1329" s="294">
        <v>0</v>
      </c>
      <c r="AF1329" s="294">
        <v>0</v>
      </c>
      <c r="AG1329" s="294">
        <v>0</v>
      </c>
      <c r="AH1329" s="294">
        <v>0</v>
      </c>
      <c r="AI1329" s="294">
        <v>0</v>
      </c>
    </row>
    <row r="1330" spans="1:35" ht="66">
      <c r="A1330" s="290"/>
      <c r="B1330" s="305">
        <v>16.2</v>
      </c>
      <c r="C1330" s="1342" t="s">
        <v>1181</v>
      </c>
      <c r="D1330" s="303"/>
      <c r="E1330" s="304">
        <v>0</v>
      </c>
      <c r="F1330" s="292" t="s">
        <v>26</v>
      </c>
      <c r="G1330" s="294" t="s">
        <v>12</v>
      </c>
      <c r="H1330" s="295" t="s">
        <v>13</v>
      </c>
      <c r="I1330" s="294" t="s">
        <v>14</v>
      </c>
      <c r="J1330" s="294">
        <v>18</v>
      </c>
      <c r="K1330" s="1540">
        <v>0</v>
      </c>
      <c r="L1330" s="294">
        <v>0</v>
      </c>
      <c r="M1330" s="294">
        <v>0</v>
      </c>
      <c r="N1330" s="294">
        <v>0</v>
      </c>
      <c r="O1330" s="294">
        <v>0</v>
      </c>
      <c r="P1330" s="294">
        <v>0</v>
      </c>
      <c r="Q1330" s="294">
        <v>0</v>
      </c>
      <c r="R1330" s="294">
        <v>0</v>
      </c>
      <c r="S1330" s="294">
        <v>0</v>
      </c>
      <c r="T1330" s="294">
        <v>0</v>
      </c>
      <c r="U1330" s="294">
        <v>0</v>
      </c>
      <c r="V1330" s="294">
        <v>0</v>
      </c>
      <c r="W1330" s="294">
        <v>0</v>
      </c>
      <c r="X1330" s="294">
        <v>0</v>
      </c>
      <c r="Y1330" s="294">
        <v>0</v>
      </c>
      <c r="Z1330" s="294">
        <v>0</v>
      </c>
      <c r="AA1330" s="294">
        <v>0</v>
      </c>
      <c r="AB1330" s="294">
        <v>0</v>
      </c>
      <c r="AC1330" s="294">
        <v>0</v>
      </c>
      <c r="AD1330" s="294">
        <v>0</v>
      </c>
      <c r="AE1330" s="294">
        <v>0</v>
      </c>
      <c r="AF1330" s="294">
        <v>0</v>
      </c>
      <c r="AG1330" s="294">
        <v>0</v>
      </c>
      <c r="AH1330" s="294">
        <v>0</v>
      </c>
      <c r="AI1330" s="294">
        <v>0</v>
      </c>
    </row>
    <row r="1331" spans="1:35" ht="66">
      <c r="A1331" s="290"/>
      <c r="B1331" s="305">
        <v>97.718499999999992</v>
      </c>
      <c r="C1331" s="298" t="s">
        <v>4691</v>
      </c>
      <c r="D1331" s="303"/>
      <c r="E1331" s="304">
        <v>0</v>
      </c>
      <c r="F1331" s="292" t="s">
        <v>26</v>
      </c>
      <c r="G1331" s="294" t="s">
        <v>12</v>
      </c>
      <c r="H1331" s="295" t="s">
        <v>13</v>
      </c>
      <c r="I1331" s="294" t="s">
        <v>14</v>
      </c>
      <c r="J1331" s="294">
        <v>106</v>
      </c>
      <c r="K1331" s="1540">
        <v>0</v>
      </c>
      <c r="L1331" s="294">
        <v>0</v>
      </c>
      <c r="M1331" s="294">
        <v>0</v>
      </c>
      <c r="N1331" s="294">
        <v>0</v>
      </c>
      <c r="O1331" s="294">
        <v>0</v>
      </c>
      <c r="P1331" s="294">
        <v>0</v>
      </c>
      <c r="Q1331" s="294">
        <v>0</v>
      </c>
      <c r="R1331" s="294">
        <v>0</v>
      </c>
      <c r="S1331" s="294">
        <v>0</v>
      </c>
      <c r="T1331" s="294">
        <v>0</v>
      </c>
      <c r="U1331" s="294">
        <v>0</v>
      </c>
      <c r="V1331" s="294">
        <v>0</v>
      </c>
      <c r="W1331" s="294">
        <v>0</v>
      </c>
      <c r="X1331" s="294">
        <v>0</v>
      </c>
      <c r="Y1331" s="294">
        <v>0</v>
      </c>
      <c r="Z1331" s="294">
        <v>0</v>
      </c>
      <c r="AA1331" s="294">
        <v>0</v>
      </c>
      <c r="AB1331" s="294">
        <v>0</v>
      </c>
      <c r="AC1331" s="294">
        <v>0</v>
      </c>
      <c r="AD1331" s="294">
        <v>0</v>
      </c>
      <c r="AE1331" s="294">
        <v>0</v>
      </c>
      <c r="AF1331" s="294">
        <v>0</v>
      </c>
      <c r="AG1331" s="294">
        <v>0</v>
      </c>
      <c r="AH1331" s="294">
        <v>0</v>
      </c>
      <c r="AI1331" s="294">
        <v>0</v>
      </c>
    </row>
    <row r="1332" spans="1:35" ht="66">
      <c r="A1332" s="290"/>
      <c r="B1332" s="305">
        <v>692.64</v>
      </c>
      <c r="C1332" s="1342" t="s">
        <v>1182</v>
      </c>
      <c r="D1332" s="303"/>
      <c r="E1332" s="304">
        <v>0</v>
      </c>
      <c r="F1332" s="292" t="s">
        <v>26</v>
      </c>
      <c r="G1332" s="294" t="s">
        <v>12</v>
      </c>
      <c r="H1332" s="295" t="s">
        <v>13</v>
      </c>
      <c r="I1332" s="294" t="s">
        <v>14</v>
      </c>
      <c r="J1332" s="294">
        <v>749</v>
      </c>
      <c r="K1332" s="1540">
        <v>0</v>
      </c>
      <c r="L1332" s="294">
        <v>0</v>
      </c>
      <c r="M1332" s="294">
        <v>0</v>
      </c>
      <c r="N1332" s="294">
        <v>0</v>
      </c>
      <c r="O1332" s="294">
        <v>0</v>
      </c>
      <c r="P1332" s="294">
        <v>0</v>
      </c>
      <c r="Q1332" s="294">
        <v>0</v>
      </c>
      <c r="R1332" s="294">
        <v>0</v>
      </c>
      <c r="S1332" s="294">
        <v>0</v>
      </c>
      <c r="T1332" s="294">
        <v>0</v>
      </c>
      <c r="U1332" s="294">
        <v>0</v>
      </c>
      <c r="V1332" s="294">
        <v>0</v>
      </c>
      <c r="W1332" s="294">
        <v>0</v>
      </c>
      <c r="X1332" s="294">
        <v>0</v>
      </c>
      <c r="Y1332" s="294">
        <v>0</v>
      </c>
      <c r="Z1332" s="294">
        <v>0</v>
      </c>
      <c r="AA1332" s="294">
        <v>0</v>
      </c>
      <c r="AB1332" s="294">
        <v>0</v>
      </c>
      <c r="AC1332" s="294">
        <v>0</v>
      </c>
      <c r="AD1332" s="294">
        <v>0</v>
      </c>
      <c r="AE1332" s="294">
        <v>0</v>
      </c>
      <c r="AF1332" s="294">
        <v>0</v>
      </c>
      <c r="AG1332" s="294">
        <v>0</v>
      </c>
      <c r="AH1332" s="294">
        <v>0</v>
      </c>
      <c r="AI1332" s="294">
        <v>0</v>
      </c>
    </row>
    <row r="1333" spans="1:35" ht="66">
      <c r="A1333" s="290"/>
      <c r="B1333" s="305">
        <v>83.387416974169739</v>
      </c>
      <c r="C1333" s="1342" t="s">
        <v>1183</v>
      </c>
      <c r="D1333" s="303"/>
      <c r="E1333" s="304">
        <v>0</v>
      </c>
      <c r="F1333" s="292" t="s">
        <v>26</v>
      </c>
      <c r="G1333" s="294" t="s">
        <v>12</v>
      </c>
      <c r="H1333" s="295" t="s">
        <v>13</v>
      </c>
      <c r="I1333" s="294" t="s">
        <v>14</v>
      </c>
      <c r="J1333" s="294">
        <v>90</v>
      </c>
      <c r="K1333" s="1540">
        <v>0</v>
      </c>
      <c r="L1333" s="294">
        <v>0</v>
      </c>
      <c r="M1333" s="294">
        <v>0</v>
      </c>
      <c r="N1333" s="294">
        <v>0</v>
      </c>
      <c r="O1333" s="294">
        <v>0</v>
      </c>
      <c r="P1333" s="294">
        <v>0</v>
      </c>
      <c r="Q1333" s="294">
        <v>0</v>
      </c>
      <c r="R1333" s="294">
        <v>0</v>
      </c>
      <c r="S1333" s="294">
        <v>0</v>
      </c>
      <c r="T1333" s="294">
        <v>0</v>
      </c>
      <c r="U1333" s="294">
        <v>0</v>
      </c>
      <c r="V1333" s="294">
        <v>0</v>
      </c>
      <c r="W1333" s="294">
        <v>0</v>
      </c>
      <c r="X1333" s="294">
        <v>0</v>
      </c>
      <c r="Y1333" s="294">
        <v>0</v>
      </c>
      <c r="Z1333" s="294">
        <v>0</v>
      </c>
      <c r="AA1333" s="294">
        <v>0</v>
      </c>
      <c r="AB1333" s="294">
        <v>0</v>
      </c>
      <c r="AC1333" s="294">
        <v>0</v>
      </c>
      <c r="AD1333" s="294">
        <v>0</v>
      </c>
      <c r="AE1333" s="294">
        <v>0</v>
      </c>
      <c r="AF1333" s="294">
        <v>0</v>
      </c>
      <c r="AG1333" s="294">
        <v>0</v>
      </c>
      <c r="AH1333" s="294">
        <v>0</v>
      </c>
      <c r="AI1333" s="294">
        <v>0</v>
      </c>
    </row>
    <row r="1334" spans="1:35" ht="66">
      <c r="A1334" s="290"/>
      <c r="B1334" s="305">
        <v>38.041919999999998</v>
      </c>
      <c r="C1334" s="298" t="s">
        <v>1184</v>
      </c>
      <c r="D1334" s="303"/>
      <c r="E1334" s="304">
        <v>0</v>
      </c>
      <c r="F1334" s="292" t="s">
        <v>26</v>
      </c>
      <c r="G1334" s="294" t="s">
        <v>12</v>
      </c>
      <c r="H1334" s="295" t="s">
        <v>13</v>
      </c>
      <c r="I1334" s="294" t="s">
        <v>14</v>
      </c>
      <c r="J1334" s="294">
        <v>41</v>
      </c>
      <c r="K1334" s="1540">
        <v>0</v>
      </c>
      <c r="L1334" s="294">
        <v>0</v>
      </c>
      <c r="M1334" s="294">
        <v>0</v>
      </c>
      <c r="N1334" s="294">
        <v>0</v>
      </c>
      <c r="O1334" s="294">
        <v>0</v>
      </c>
      <c r="P1334" s="294">
        <v>0</v>
      </c>
      <c r="Q1334" s="294">
        <v>0</v>
      </c>
      <c r="R1334" s="294">
        <v>0</v>
      </c>
      <c r="S1334" s="294">
        <v>0</v>
      </c>
      <c r="T1334" s="294">
        <v>0</v>
      </c>
      <c r="U1334" s="294">
        <v>0</v>
      </c>
      <c r="V1334" s="294">
        <v>0</v>
      </c>
      <c r="W1334" s="294">
        <v>0</v>
      </c>
      <c r="X1334" s="294">
        <v>0</v>
      </c>
      <c r="Y1334" s="294">
        <v>0</v>
      </c>
      <c r="Z1334" s="294">
        <v>0</v>
      </c>
      <c r="AA1334" s="294">
        <v>0</v>
      </c>
      <c r="AB1334" s="294">
        <v>0</v>
      </c>
      <c r="AC1334" s="294">
        <v>0</v>
      </c>
      <c r="AD1334" s="294">
        <v>0</v>
      </c>
      <c r="AE1334" s="294">
        <v>0</v>
      </c>
      <c r="AF1334" s="294">
        <v>0</v>
      </c>
      <c r="AG1334" s="294">
        <v>0</v>
      </c>
      <c r="AH1334" s="294">
        <v>0</v>
      </c>
      <c r="AI1334" s="294">
        <v>0</v>
      </c>
    </row>
    <row r="1335" spans="1:35" ht="66">
      <c r="A1335" s="290"/>
      <c r="B1335" s="305">
        <v>43.476480000000002</v>
      </c>
      <c r="C1335" s="1342" t="s">
        <v>1185</v>
      </c>
      <c r="D1335" s="303"/>
      <c r="E1335" s="304">
        <v>0</v>
      </c>
      <c r="F1335" s="292" t="s">
        <v>26</v>
      </c>
      <c r="G1335" s="294" t="s">
        <v>12</v>
      </c>
      <c r="H1335" s="295" t="s">
        <v>13</v>
      </c>
      <c r="I1335" s="294" t="s">
        <v>14</v>
      </c>
      <c r="J1335" s="294">
        <v>47</v>
      </c>
      <c r="K1335" s="1540">
        <v>0</v>
      </c>
      <c r="L1335" s="294">
        <v>0</v>
      </c>
      <c r="M1335" s="294">
        <v>0</v>
      </c>
      <c r="N1335" s="294">
        <v>0</v>
      </c>
      <c r="O1335" s="294">
        <v>0</v>
      </c>
      <c r="P1335" s="294">
        <v>0</v>
      </c>
      <c r="Q1335" s="294">
        <v>0</v>
      </c>
      <c r="R1335" s="294">
        <v>0</v>
      </c>
      <c r="S1335" s="294">
        <v>0</v>
      </c>
      <c r="T1335" s="294">
        <v>0</v>
      </c>
      <c r="U1335" s="294">
        <v>0</v>
      </c>
      <c r="V1335" s="294">
        <v>0</v>
      </c>
      <c r="W1335" s="294">
        <v>0</v>
      </c>
      <c r="X1335" s="294">
        <v>0</v>
      </c>
      <c r="Y1335" s="294">
        <v>0</v>
      </c>
      <c r="Z1335" s="294">
        <v>0</v>
      </c>
      <c r="AA1335" s="294">
        <v>0</v>
      </c>
      <c r="AB1335" s="294">
        <v>0</v>
      </c>
      <c r="AC1335" s="294">
        <v>0</v>
      </c>
      <c r="AD1335" s="294">
        <v>0</v>
      </c>
      <c r="AE1335" s="294">
        <v>0</v>
      </c>
      <c r="AF1335" s="294">
        <v>0</v>
      </c>
      <c r="AG1335" s="294">
        <v>0</v>
      </c>
      <c r="AH1335" s="294">
        <v>0</v>
      </c>
      <c r="AI1335" s="294">
        <v>0</v>
      </c>
    </row>
    <row r="1336" spans="1:35" ht="66">
      <c r="A1336" s="290"/>
      <c r="B1336" s="305">
        <v>56.375999999999998</v>
      </c>
      <c r="C1336" s="298" t="s">
        <v>1186</v>
      </c>
      <c r="D1336" s="303"/>
      <c r="E1336" s="304">
        <v>0</v>
      </c>
      <c r="F1336" s="292" t="s">
        <v>1187</v>
      </c>
      <c r="G1336" s="294" t="s">
        <v>12</v>
      </c>
      <c r="H1336" s="295" t="s">
        <v>13</v>
      </c>
      <c r="I1336" s="294" t="s">
        <v>14</v>
      </c>
      <c r="J1336" s="294">
        <v>61</v>
      </c>
      <c r="K1336" s="1540">
        <v>0</v>
      </c>
      <c r="L1336" s="294">
        <v>0</v>
      </c>
      <c r="M1336" s="294">
        <v>0</v>
      </c>
      <c r="N1336" s="294">
        <v>0</v>
      </c>
      <c r="O1336" s="294">
        <v>0</v>
      </c>
      <c r="P1336" s="294">
        <v>0</v>
      </c>
      <c r="Q1336" s="294">
        <v>0</v>
      </c>
      <c r="R1336" s="294">
        <v>0</v>
      </c>
      <c r="S1336" s="294">
        <v>0</v>
      </c>
      <c r="T1336" s="294">
        <v>0</v>
      </c>
      <c r="U1336" s="294">
        <v>0</v>
      </c>
      <c r="V1336" s="294">
        <v>0</v>
      </c>
      <c r="W1336" s="294">
        <v>0</v>
      </c>
      <c r="X1336" s="294">
        <v>0</v>
      </c>
      <c r="Y1336" s="294">
        <v>0</v>
      </c>
      <c r="Z1336" s="294">
        <v>0</v>
      </c>
      <c r="AA1336" s="294">
        <v>0</v>
      </c>
      <c r="AB1336" s="294">
        <v>0</v>
      </c>
      <c r="AC1336" s="294">
        <v>0</v>
      </c>
      <c r="AD1336" s="294">
        <v>0</v>
      </c>
      <c r="AE1336" s="294">
        <v>0</v>
      </c>
      <c r="AF1336" s="294">
        <v>0</v>
      </c>
      <c r="AG1336" s="294">
        <v>0</v>
      </c>
      <c r="AH1336" s="294">
        <v>0</v>
      </c>
      <c r="AI1336" s="294">
        <v>0</v>
      </c>
    </row>
    <row r="1337" spans="1:35" ht="66">
      <c r="A1337" s="290"/>
      <c r="B1337" s="305">
        <v>740.9</v>
      </c>
      <c r="C1337" s="298" t="s">
        <v>1188</v>
      </c>
      <c r="D1337" s="303"/>
      <c r="E1337" s="304">
        <v>0</v>
      </c>
      <c r="F1337" s="1406" t="s">
        <v>26</v>
      </c>
      <c r="G1337" s="294" t="s">
        <v>12</v>
      </c>
      <c r="H1337" s="295" t="s">
        <v>13</v>
      </c>
      <c r="I1337" s="294" t="s">
        <v>14</v>
      </c>
      <c r="J1337" s="294">
        <v>800</v>
      </c>
      <c r="K1337" s="1540">
        <v>0</v>
      </c>
      <c r="L1337" s="294">
        <v>0</v>
      </c>
      <c r="M1337" s="294">
        <v>0</v>
      </c>
      <c r="N1337" s="294">
        <v>0</v>
      </c>
      <c r="O1337" s="294">
        <v>0</v>
      </c>
      <c r="P1337" s="294">
        <v>0</v>
      </c>
      <c r="Q1337" s="294">
        <v>0</v>
      </c>
      <c r="R1337" s="294">
        <v>0</v>
      </c>
      <c r="S1337" s="294">
        <v>0</v>
      </c>
      <c r="T1337" s="294">
        <v>0</v>
      </c>
      <c r="U1337" s="294">
        <v>0</v>
      </c>
      <c r="V1337" s="294">
        <v>0</v>
      </c>
      <c r="W1337" s="294">
        <v>0</v>
      </c>
      <c r="X1337" s="294">
        <v>0</v>
      </c>
      <c r="Y1337" s="294">
        <v>0</v>
      </c>
      <c r="Z1337" s="294">
        <v>0</v>
      </c>
      <c r="AA1337" s="294">
        <v>0</v>
      </c>
      <c r="AB1337" s="294">
        <v>0</v>
      </c>
      <c r="AC1337" s="294">
        <v>0</v>
      </c>
      <c r="AD1337" s="294">
        <v>0</v>
      </c>
      <c r="AE1337" s="294">
        <v>0</v>
      </c>
      <c r="AF1337" s="294">
        <v>0</v>
      </c>
      <c r="AG1337" s="294">
        <v>0</v>
      </c>
      <c r="AH1337" s="294">
        <v>0</v>
      </c>
      <c r="AI1337" s="294">
        <v>0</v>
      </c>
    </row>
    <row r="1338" spans="1:35" ht="66">
      <c r="A1338" s="290"/>
      <c r="B1338" s="305">
        <v>740.9</v>
      </c>
      <c r="C1338" s="298" t="s">
        <v>1189</v>
      </c>
      <c r="D1338" s="303"/>
      <c r="E1338" s="304">
        <v>0</v>
      </c>
      <c r="F1338" s="1406" t="s">
        <v>1187</v>
      </c>
      <c r="G1338" s="294" t="s">
        <v>12</v>
      </c>
      <c r="H1338" s="295" t="s">
        <v>13</v>
      </c>
      <c r="I1338" s="294" t="s">
        <v>14</v>
      </c>
      <c r="J1338" s="294">
        <v>800</v>
      </c>
      <c r="K1338" s="1540">
        <v>0</v>
      </c>
      <c r="L1338" s="294">
        <v>0</v>
      </c>
      <c r="M1338" s="294">
        <v>0</v>
      </c>
      <c r="N1338" s="294">
        <v>0</v>
      </c>
      <c r="O1338" s="294">
        <v>0</v>
      </c>
      <c r="P1338" s="294">
        <v>0</v>
      </c>
      <c r="Q1338" s="294">
        <v>0</v>
      </c>
      <c r="R1338" s="294">
        <v>0</v>
      </c>
      <c r="S1338" s="294">
        <v>0</v>
      </c>
      <c r="T1338" s="294">
        <v>0</v>
      </c>
      <c r="U1338" s="294">
        <v>0</v>
      </c>
      <c r="V1338" s="294">
        <v>0</v>
      </c>
      <c r="W1338" s="294">
        <v>0</v>
      </c>
      <c r="X1338" s="294">
        <v>0</v>
      </c>
      <c r="Y1338" s="294">
        <v>0</v>
      </c>
      <c r="Z1338" s="294">
        <v>0</v>
      </c>
      <c r="AA1338" s="294">
        <v>0</v>
      </c>
      <c r="AB1338" s="294">
        <v>0</v>
      </c>
      <c r="AC1338" s="294">
        <v>0</v>
      </c>
      <c r="AD1338" s="294">
        <v>0</v>
      </c>
      <c r="AE1338" s="294">
        <v>0</v>
      </c>
      <c r="AF1338" s="294">
        <v>0</v>
      </c>
      <c r="AG1338" s="294">
        <v>0</v>
      </c>
      <c r="AH1338" s="294">
        <v>0</v>
      </c>
      <c r="AI1338" s="294">
        <v>0</v>
      </c>
    </row>
    <row r="1339" spans="1:35" ht="66">
      <c r="A1339" s="290"/>
      <c r="B1339" s="305">
        <v>808.6</v>
      </c>
      <c r="C1339" s="298" t="s">
        <v>1190</v>
      </c>
      <c r="D1339" s="303"/>
      <c r="E1339" s="304">
        <v>0</v>
      </c>
      <c r="F1339" s="1406" t="s">
        <v>26</v>
      </c>
      <c r="G1339" s="294" t="s">
        <v>12</v>
      </c>
      <c r="H1339" s="295" t="s">
        <v>13</v>
      </c>
      <c r="I1339" s="294" t="s">
        <v>14</v>
      </c>
      <c r="J1339" s="294">
        <v>874</v>
      </c>
      <c r="K1339" s="1540">
        <v>0</v>
      </c>
      <c r="L1339" s="294">
        <v>0</v>
      </c>
      <c r="M1339" s="294">
        <v>0</v>
      </c>
      <c r="N1339" s="294">
        <v>0</v>
      </c>
      <c r="O1339" s="294">
        <v>0</v>
      </c>
      <c r="P1339" s="294">
        <v>0</v>
      </c>
      <c r="Q1339" s="294">
        <v>0</v>
      </c>
      <c r="R1339" s="294">
        <v>0</v>
      </c>
      <c r="S1339" s="294">
        <v>0</v>
      </c>
      <c r="T1339" s="294">
        <v>0</v>
      </c>
      <c r="U1339" s="294">
        <v>0</v>
      </c>
      <c r="V1339" s="294">
        <v>0</v>
      </c>
      <c r="W1339" s="294">
        <v>0</v>
      </c>
      <c r="X1339" s="294">
        <v>0</v>
      </c>
      <c r="Y1339" s="294">
        <v>0</v>
      </c>
      <c r="Z1339" s="294">
        <v>0</v>
      </c>
      <c r="AA1339" s="294">
        <v>0</v>
      </c>
      <c r="AB1339" s="294">
        <v>0</v>
      </c>
      <c r="AC1339" s="294">
        <v>0</v>
      </c>
      <c r="AD1339" s="294">
        <v>0</v>
      </c>
      <c r="AE1339" s="294">
        <v>0</v>
      </c>
      <c r="AF1339" s="294">
        <v>0</v>
      </c>
      <c r="AG1339" s="294">
        <v>0</v>
      </c>
      <c r="AH1339" s="294">
        <v>0</v>
      </c>
      <c r="AI1339" s="294">
        <v>0</v>
      </c>
    </row>
    <row r="1340" spans="1:35" ht="66">
      <c r="A1340" s="290"/>
      <c r="B1340" s="305">
        <v>808.6</v>
      </c>
      <c r="C1340" s="298" t="s">
        <v>1191</v>
      </c>
      <c r="D1340" s="303"/>
      <c r="E1340" s="304">
        <v>0</v>
      </c>
      <c r="F1340" s="1406" t="s">
        <v>26</v>
      </c>
      <c r="G1340" s="294" t="s">
        <v>12</v>
      </c>
      <c r="H1340" s="295" t="s">
        <v>13</v>
      </c>
      <c r="I1340" s="294" t="s">
        <v>14</v>
      </c>
      <c r="J1340" s="294">
        <v>874</v>
      </c>
      <c r="K1340" s="1540">
        <v>0</v>
      </c>
      <c r="L1340" s="294">
        <v>0</v>
      </c>
      <c r="M1340" s="294">
        <v>0</v>
      </c>
      <c r="N1340" s="294">
        <v>0</v>
      </c>
      <c r="O1340" s="294">
        <v>0</v>
      </c>
      <c r="P1340" s="294">
        <v>0</v>
      </c>
      <c r="Q1340" s="294">
        <v>0</v>
      </c>
      <c r="R1340" s="294">
        <v>0</v>
      </c>
      <c r="S1340" s="294">
        <v>0</v>
      </c>
      <c r="T1340" s="294">
        <v>0</v>
      </c>
      <c r="U1340" s="294">
        <v>0</v>
      </c>
      <c r="V1340" s="294">
        <v>0</v>
      </c>
      <c r="W1340" s="294">
        <v>0</v>
      </c>
      <c r="X1340" s="294">
        <v>0</v>
      </c>
      <c r="Y1340" s="294">
        <v>0</v>
      </c>
      <c r="Z1340" s="294">
        <v>0</v>
      </c>
      <c r="AA1340" s="294">
        <v>0</v>
      </c>
      <c r="AB1340" s="294">
        <v>0</v>
      </c>
      <c r="AC1340" s="294">
        <v>0</v>
      </c>
      <c r="AD1340" s="294">
        <v>0</v>
      </c>
      <c r="AE1340" s="294">
        <v>0</v>
      </c>
      <c r="AF1340" s="294">
        <v>0</v>
      </c>
      <c r="AG1340" s="294">
        <v>0</v>
      </c>
      <c r="AH1340" s="294">
        <v>0</v>
      </c>
      <c r="AI1340" s="294">
        <v>0</v>
      </c>
    </row>
    <row r="1341" spans="1:35" ht="66">
      <c r="A1341" s="290"/>
      <c r="B1341" s="305">
        <v>43.2</v>
      </c>
      <c r="C1341" s="1342" t="s">
        <v>1192</v>
      </c>
      <c r="D1341" s="303"/>
      <c r="E1341" s="304">
        <v>0</v>
      </c>
      <c r="F1341" s="292" t="s">
        <v>26</v>
      </c>
      <c r="G1341" s="294" t="s">
        <v>12</v>
      </c>
      <c r="H1341" s="295" t="s">
        <v>13</v>
      </c>
      <c r="I1341" s="294" t="s">
        <v>14</v>
      </c>
      <c r="J1341" s="294">
        <v>47</v>
      </c>
      <c r="K1341" s="1540">
        <v>0</v>
      </c>
      <c r="L1341" s="294">
        <v>0</v>
      </c>
      <c r="M1341" s="294">
        <v>0</v>
      </c>
      <c r="N1341" s="294">
        <v>0</v>
      </c>
      <c r="O1341" s="294">
        <v>0</v>
      </c>
      <c r="P1341" s="294">
        <v>0</v>
      </c>
      <c r="Q1341" s="294">
        <v>0</v>
      </c>
      <c r="R1341" s="294">
        <v>0</v>
      </c>
      <c r="S1341" s="294">
        <v>0</v>
      </c>
      <c r="T1341" s="294">
        <v>0</v>
      </c>
      <c r="U1341" s="294">
        <v>0</v>
      </c>
      <c r="V1341" s="294">
        <v>0</v>
      </c>
      <c r="W1341" s="294">
        <v>0</v>
      </c>
      <c r="X1341" s="294">
        <v>0</v>
      </c>
      <c r="Y1341" s="294">
        <v>0</v>
      </c>
      <c r="Z1341" s="294">
        <v>0</v>
      </c>
      <c r="AA1341" s="294">
        <v>0</v>
      </c>
      <c r="AB1341" s="294">
        <v>0</v>
      </c>
      <c r="AC1341" s="294">
        <v>0</v>
      </c>
      <c r="AD1341" s="294">
        <v>0</v>
      </c>
      <c r="AE1341" s="294">
        <v>0</v>
      </c>
      <c r="AF1341" s="294">
        <v>0</v>
      </c>
      <c r="AG1341" s="294">
        <v>0</v>
      </c>
      <c r="AH1341" s="294">
        <v>0</v>
      </c>
      <c r="AI1341" s="294">
        <v>0</v>
      </c>
    </row>
    <row r="1342" spans="1:35" ht="66">
      <c r="A1342" s="290"/>
      <c r="B1342" s="305">
        <v>290</v>
      </c>
      <c r="C1342" s="1342" t="s">
        <v>4692</v>
      </c>
      <c r="D1342" s="303"/>
      <c r="E1342" s="304">
        <v>0</v>
      </c>
      <c r="F1342" s="292" t="s">
        <v>26</v>
      </c>
      <c r="G1342" s="294" t="s">
        <v>12</v>
      </c>
      <c r="H1342" s="295" t="s">
        <v>13</v>
      </c>
      <c r="I1342" s="294" t="s">
        <v>14</v>
      </c>
      <c r="J1342" s="294">
        <v>314</v>
      </c>
      <c r="K1342" s="1540">
        <v>0</v>
      </c>
      <c r="L1342" s="294">
        <v>0</v>
      </c>
      <c r="M1342" s="294">
        <v>0</v>
      </c>
      <c r="N1342" s="294">
        <v>0</v>
      </c>
      <c r="O1342" s="294">
        <v>0</v>
      </c>
      <c r="P1342" s="294">
        <v>0</v>
      </c>
      <c r="Q1342" s="294">
        <v>0</v>
      </c>
      <c r="R1342" s="294">
        <v>0</v>
      </c>
      <c r="S1342" s="294">
        <v>0</v>
      </c>
      <c r="T1342" s="294">
        <v>0</v>
      </c>
      <c r="U1342" s="294">
        <v>0</v>
      </c>
      <c r="V1342" s="294">
        <v>0</v>
      </c>
      <c r="W1342" s="294">
        <v>0</v>
      </c>
      <c r="X1342" s="294">
        <v>0</v>
      </c>
      <c r="Y1342" s="294">
        <v>0</v>
      </c>
      <c r="Z1342" s="294">
        <v>0</v>
      </c>
      <c r="AA1342" s="294">
        <v>0</v>
      </c>
      <c r="AB1342" s="294">
        <v>0</v>
      </c>
      <c r="AC1342" s="294">
        <v>0</v>
      </c>
      <c r="AD1342" s="294">
        <v>0</v>
      </c>
      <c r="AE1342" s="294">
        <v>0</v>
      </c>
      <c r="AF1342" s="294">
        <v>0</v>
      </c>
      <c r="AG1342" s="294">
        <v>0</v>
      </c>
      <c r="AH1342" s="294">
        <v>0</v>
      </c>
      <c r="AI1342" s="294">
        <v>0</v>
      </c>
    </row>
    <row r="1343" spans="1:35" ht="66">
      <c r="A1343" s="290"/>
      <c r="B1343" s="305">
        <v>266.8</v>
      </c>
      <c r="C1343" s="1342" t="s">
        <v>4693</v>
      </c>
      <c r="D1343" s="303"/>
      <c r="E1343" s="304">
        <v>0</v>
      </c>
      <c r="F1343" s="292" t="s">
        <v>26</v>
      </c>
      <c r="G1343" s="294" t="s">
        <v>12</v>
      </c>
      <c r="H1343" s="295" t="s">
        <v>13</v>
      </c>
      <c r="I1343" s="294" t="s">
        <v>14</v>
      </c>
      <c r="J1343" s="294">
        <v>289</v>
      </c>
      <c r="K1343" s="1540">
        <v>0</v>
      </c>
      <c r="L1343" s="294">
        <v>0</v>
      </c>
      <c r="M1343" s="294">
        <v>0</v>
      </c>
      <c r="N1343" s="294">
        <v>0</v>
      </c>
      <c r="O1343" s="294">
        <v>0</v>
      </c>
      <c r="P1343" s="294">
        <v>0</v>
      </c>
      <c r="Q1343" s="294">
        <v>0</v>
      </c>
      <c r="R1343" s="294">
        <v>0</v>
      </c>
      <c r="S1343" s="294">
        <v>0</v>
      </c>
      <c r="T1343" s="294">
        <v>0</v>
      </c>
      <c r="U1343" s="294">
        <v>0</v>
      </c>
      <c r="V1343" s="294">
        <v>0</v>
      </c>
      <c r="W1343" s="294">
        <v>0</v>
      </c>
      <c r="X1343" s="294">
        <v>0</v>
      </c>
      <c r="Y1343" s="294">
        <v>0</v>
      </c>
      <c r="Z1343" s="294">
        <v>0</v>
      </c>
      <c r="AA1343" s="294">
        <v>0</v>
      </c>
      <c r="AB1343" s="294">
        <v>0</v>
      </c>
      <c r="AC1343" s="294">
        <v>0</v>
      </c>
      <c r="AD1343" s="294">
        <v>0</v>
      </c>
      <c r="AE1343" s="294">
        <v>0</v>
      </c>
      <c r="AF1343" s="294">
        <v>0</v>
      </c>
      <c r="AG1343" s="294">
        <v>0</v>
      </c>
      <c r="AH1343" s="294">
        <v>0</v>
      </c>
      <c r="AI1343" s="294">
        <v>0</v>
      </c>
    </row>
    <row r="1344" spans="1:35" ht="66">
      <c r="A1344" s="290"/>
      <c r="B1344" s="305">
        <v>46.019818181818188</v>
      </c>
      <c r="C1344" s="1342" t="s">
        <v>1193</v>
      </c>
      <c r="D1344" s="303"/>
      <c r="E1344" s="304">
        <v>0</v>
      </c>
      <c r="F1344" s="292" t="s">
        <v>26</v>
      </c>
      <c r="G1344" s="294" t="s">
        <v>12</v>
      </c>
      <c r="H1344" s="295" t="s">
        <v>13</v>
      </c>
      <c r="I1344" s="294" t="s">
        <v>14</v>
      </c>
      <c r="J1344" s="294">
        <v>50</v>
      </c>
      <c r="K1344" s="1540">
        <v>0</v>
      </c>
      <c r="L1344" s="294">
        <v>0</v>
      </c>
      <c r="M1344" s="294">
        <v>0</v>
      </c>
      <c r="N1344" s="294">
        <v>0</v>
      </c>
      <c r="O1344" s="294">
        <v>0</v>
      </c>
      <c r="P1344" s="294">
        <v>0</v>
      </c>
      <c r="Q1344" s="294">
        <v>0</v>
      </c>
      <c r="R1344" s="294">
        <v>0</v>
      </c>
      <c r="S1344" s="294">
        <v>0</v>
      </c>
      <c r="T1344" s="294">
        <v>0</v>
      </c>
      <c r="U1344" s="294">
        <v>0</v>
      </c>
      <c r="V1344" s="294">
        <v>0</v>
      </c>
      <c r="W1344" s="294">
        <v>0</v>
      </c>
      <c r="X1344" s="294">
        <v>0</v>
      </c>
      <c r="Y1344" s="294">
        <v>0</v>
      </c>
      <c r="Z1344" s="294">
        <v>0</v>
      </c>
      <c r="AA1344" s="294">
        <v>0</v>
      </c>
      <c r="AB1344" s="294">
        <v>0</v>
      </c>
      <c r="AC1344" s="294">
        <v>0</v>
      </c>
      <c r="AD1344" s="294">
        <v>0</v>
      </c>
      <c r="AE1344" s="294">
        <v>0</v>
      </c>
      <c r="AF1344" s="294">
        <v>0</v>
      </c>
      <c r="AG1344" s="294">
        <v>0</v>
      </c>
      <c r="AH1344" s="294">
        <v>0</v>
      </c>
      <c r="AI1344" s="294">
        <v>0</v>
      </c>
    </row>
    <row r="1345" spans="1:35" ht="66">
      <c r="A1345" s="290"/>
      <c r="B1345" s="305">
        <v>104.4</v>
      </c>
      <c r="C1345" s="1342" t="s">
        <v>1194</v>
      </c>
      <c r="D1345" s="303"/>
      <c r="E1345" s="304">
        <v>0</v>
      </c>
      <c r="F1345" s="292" t="s">
        <v>1175</v>
      </c>
      <c r="G1345" s="294" t="s">
        <v>12</v>
      </c>
      <c r="H1345" s="295" t="s">
        <v>13</v>
      </c>
      <c r="I1345" s="294" t="s">
        <v>14</v>
      </c>
      <c r="J1345" s="294">
        <v>113</v>
      </c>
      <c r="K1345" s="1540">
        <v>0</v>
      </c>
      <c r="L1345" s="294">
        <v>0</v>
      </c>
      <c r="M1345" s="294">
        <v>0</v>
      </c>
      <c r="N1345" s="294">
        <v>0</v>
      </c>
      <c r="O1345" s="294">
        <v>0</v>
      </c>
      <c r="P1345" s="294">
        <v>0</v>
      </c>
      <c r="Q1345" s="294">
        <v>0</v>
      </c>
      <c r="R1345" s="294">
        <v>0</v>
      </c>
      <c r="S1345" s="294">
        <v>0</v>
      </c>
      <c r="T1345" s="294">
        <v>0</v>
      </c>
      <c r="U1345" s="294">
        <v>0</v>
      </c>
      <c r="V1345" s="294">
        <v>0</v>
      </c>
      <c r="W1345" s="294">
        <v>0</v>
      </c>
      <c r="X1345" s="294">
        <v>0</v>
      </c>
      <c r="Y1345" s="294">
        <v>0</v>
      </c>
      <c r="Z1345" s="294">
        <v>0</v>
      </c>
      <c r="AA1345" s="294">
        <v>0</v>
      </c>
      <c r="AB1345" s="294">
        <v>0</v>
      </c>
      <c r="AC1345" s="294">
        <v>0</v>
      </c>
      <c r="AD1345" s="294">
        <v>0</v>
      </c>
      <c r="AE1345" s="294">
        <v>0</v>
      </c>
      <c r="AF1345" s="294">
        <v>0</v>
      </c>
      <c r="AG1345" s="294">
        <v>0</v>
      </c>
      <c r="AH1345" s="294">
        <v>0</v>
      </c>
      <c r="AI1345" s="294">
        <v>0</v>
      </c>
    </row>
    <row r="1346" spans="1:35" ht="66">
      <c r="A1346" s="290"/>
      <c r="B1346" s="305">
        <v>132.79499999999999</v>
      </c>
      <c r="C1346" s="298" t="s">
        <v>1195</v>
      </c>
      <c r="D1346" s="303"/>
      <c r="E1346" s="304">
        <v>0</v>
      </c>
      <c r="F1346" s="292" t="s">
        <v>1187</v>
      </c>
      <c r="G1346" s="294" t="s">
        <v>12</v>
      </c>
      <c r="H1346" s="295" t="s">
        <v>13</v>
      </c>
      <c r="I1346" s="294" t="s">
        <v>14</v>
      </c>
      <c r="J1346" s="294">
        <v>144</v>
      </c>
      <c r="K1346" s="1540">
        <v>0</v>
      </c>
      <c r="L1346" s="294">
        <v>0</v>
      </c>
      <c r="M1346" s="294">
        <v>0</v>
      </c>
      <c r="N1346" s="294">
        <v>0</v>
      </c>
      <c r="O1346" s="294">
        <v>0</v>
      </c>
      <c r="P1346" s="294">
        <v>0</v>
      </c>
      <c r="Q1346" s="294">
        <v>0</v>
      </c>
      <c r="R1346" s="294">
        <v>0</v>
      </c>
      <c r="S1346" s="294">
        <v>0</v>
      </c>
      <c r="T1346" s="294">
        <v>0</v>
      </c>
      <c r="U1346" s="294">
        <v>0</v>
      </c>
      <c r="V1346" s="294">
        <v>0</v>
      </c>
      <c r="W1346" s="294">
        <v>0</v>
      </c>
      <c r="X1346" s="294">
        <v>0</v>
      </c>
      <c r="Y1346" s="294">
        <v>0</v>
      </c>
      <c r="Z1346" s="294">
        <v>0</v>
      </c>
      <c r="AA1346" s="294">
        <v>0</v>
      </c>
      <c r="AB1346" s="294">
        <v>0</v>
      </c>
      <c r="AC1346" s="294">
        <v>0</v>
      </c>
      <c r="AD1346" s="294">
        <v>0</v>
      </c>
      <c r="AE1346" s="294">
        <v>0</v>
      </c>
      <c r="AF1346" s="294">
        <v>0</v>
      </c>
      <c r="AG1346" s="294">
        <v>0</v>
      </c>
      <c r="AH1346" s="294">
        <v>0</v>
      </c>
      <c r="AI1346" s="294">
        <v>0</v>
      </c>
    </row>
    <row r="1347" spans="1:35" ht="66">
      <c r="A1347" s="290"/>
      <c r="B1347" s="305">
        <v>91.454999999999998</v>
      </c>
      <c r="C1347" s="298" t="s">
        <v>1196</v>
      </c>
      <c r="D1347" s="303"/>
      <c r="E1347" s="304">
        <v>0</v>
      </c>
      <c r="F1347" s="292" t="s">
        <v>11</v>
      </c>
      <c r="G1347" s="294" t="s">
        <v>12</v>
      </c>
      <c r="H1347" s="295" t="s">
        <v>13</v>
      </c>
      <c r="I1347" s="294" t="s">
        <v>14</v>
      </c>
      <c r="J1347" s="294">
        <v>99</v>
      </c>
      <c r="K1347" s="1540">
        <v>0</v>
      </c>
      <c r="L1347" s="294">
        <v>0</v>
      </c>
      <c r="M1347" s="294">
        <v>0</v>
      </c>
      <c r="N1347" s="294">
        <v>0</v>
      </c>
      <c r="O1347" s="294">
        <v>0</v>
      </c>
      <c r="P1347" s="294">
        <v>0</v>
      </c>
      <c r="Q1347" s="294">
        <v>0</v>
      </c>
      <c r="R1347" s="294">
        <v>0</v>
      </c>
      <c r="S1347" s="294">
        <v>0</v>
      </c>
      <c r="T1347" s="294">
        <v>0</v>
      </c>
      <c r="U1347" s="294">
        <v>0</v>
      </c>
      <c r="V1347" s="294">
        <v>0</v>
      </c>
      <c r="W1347" s="294">
        <v>0</v>
      </c>
      <c r="X1347" s="294">
        <v>0</v>
      </c>
      <c r="Y1347" s="294">
        <v>0</v>
      </c>
      <c r="Z1347" s="294">
        <v>0</v>
      </c>
      <c r="AA1347" s="294">
        <v>0</v>
      </c>
      <c r="AB1347" s="294">
        <v>0</v>
      </c>
      <c r="AC1347" s="294">
        <v>0</v>
      </c>
      <c r="AD1347" s="294">
        <v>0</v>
      </c>
      <c r="AE1347" s="294">
        <v>0</v>
      </c>
      <c r="AF1347" s="294">
        <v>0</v>
      </c>
      <c r="AG1347" s="294">
        <v>0</v>
      </c>
      <c r="AH1347" s="294">
        <v>0</v>
      </c>
      <c r="AI1347" s="294">
        <v>0</v>
      </c>
    </row>
    <row r="1348" spans="1:35" ht="66">
      <c r="A1348" s="290"/>
      <c r="B1348" s="305">
        <v>51.84</v>
      </c>
      <c r="C1348" s="1342" t="s">
        <v>4694</v>
      </c>
      <c r="D1348" s="303"/>
      <c r="E1348" s="304">
        <v>0</v>
      </c>
      <c r="F1348" s="292" t="s">
        <v>26</v>
      </c>
      <c r="G1348" s="294" t="s">
        <v>12</v>
      </c>
      <c r="H1348" s="295" t="s">
        <v>13</v>
      </c>
      <c r="I1348" s="294" t="s">
        <v>14</v>
      </c>
      <c r="J1348" s="294">
        <v>56</v>
      </c>
      <c r="K1348" s="1540">
        <v>0</v>
      </c>
      <c r="L1348" s="294">
        <v>0</v>
      </c>
      <c r="M1348" s="294">
        <v>0</v>
      </c>
      <c r="N1348" s="294">
        <v>0</v>
      </c>
      <c r="O1348" s="294">
        <v>0</v>
      </c>
      <c r="P1348" s="294">
        <v>0</v>
      </c>
      <c r="Q1348" s="294">
        <v>0</v>
      </c>
      <c r="R1348" s="294">
        <v>0</v>
      </c>
      <c r="S1348" s="294">
        <v>0</v>
      </c>
      <c r="T1348" s="294">
        <v>0</v>
      </c>
      <c r="U1348" s="294">
        <v>0</v>
      </c>
      <c r="V1348" s="294">
        <v>0</v>
      </c>
      <c r="W1348" s="294">
        <v>0</v>
      </c>
      <c r="X1348" s="294">
        <v>0</v>
      </c>
      <c r="Y1348" s="294">
        <v>0</v>
      </c>
      <c r="Z1348" s="294">
        <v>0</v>
      </c>
      <c r="AA1348" s="294">
        <v>0</v>
      </c>
      <c r="AB1348" s="294">
        <v>0</v>
      </c>
      <c r="AC1348" s="294">
        <v>0</v>
      </c>
      <c r="AD1348" s="294">
        <v>0</v>
      </c>
      <c r="AE1348" s="294">
        <v>0</v>
      </c>
      <c r="AF1348" s="294">
        <v>0</v>
      </c>
      <c r="AG1348" s="294">
        <v>0</v>
      </c>
      <c r="AH1348" s="294">
        <v>0</v>
      </c>
      <c r="AI1348" s="294">
        <v>0</v>
      </c>
    </row>
    <row r="1349" spans="1:35" ht="66">
      <c r="A1349" s="290"/>
      <c r="B1349" s="305">
        <v>81.2</v>
      </c>
      <c r="C1349" s="1342" t="s">
        <v>4695</v>
      </c>
      <c r="D1349" s="303"/>
      <c r="E1349" s="304">
        <v>0</v>
      </c>
      <c r="F1349" s="292" t="s">
        <v>26</v>
      </c>
      <c r="G1349" s="294" t="s">
        <v>12</v>
      </c>
      <c r="H1349" s="295" t="s">
        <v>13</v>
      </c>
      <c r="I1349" s="294" t="s">
        <v>14</v>
      </c>
      <c r="J1349" s="294">
        <v>88</v>
      </c>
      <c r="K1349" s="1540">
        <v>0</v>
      </c>
      <c r="L1349" s="294">
        <v>0</v>
      </c>
      <c r="M1349" s="294">
        <v>0</v>
      </c>
      <c r="N1349" s="294">
        <v>0</v>
      </c>
      <c r="O1349" s="294">
        <v>0</v>
      </c>
      <c r="P1349" s="294">
        <v>0</v>
      </c>
      <c r="Q1349" s="294">
        <v>0</v>
      </c>
      <c r="R1349" s="294">
        <v>0</v>
      </c>
      <c r="S1349" s="294">
        <v>0</v>
      </c>
      <c r="T1349" s="294">
        <v>0</v>
      </c>
      <c r="U1349" s="294">
        <v>0</v>
      </c>
      <c r="V1349" s="294">
        <v>0</v>
      </c>
      <c r="W1349" s="294">
        <v>0</v>
      </c>
      <c r="X1349" s="294">
        <v>0</v>
      </c>
      <c r="Y1349" s="294">
        <v>0</v>
      </c>
      <c r="Z1349" s="294">
        <v>0</v>
      </c>
      <c r="AA1349" s="294">
        <v>0</v>
      </c>
      <c r="AB1349" s="294">
        <v>0</v>
      </c>
      <c r="AC1349" s="294">
        <v>0</v>
      </c>
      <c r="AD1349" s="294">
        <v>0</v>
      </c>
      <c r="AE1349" s="294">
        <v>0</v>
      </c>
      <c r="AF1349" s="294">
        <v>0</v>
      </c>
      <c r="AG1349" s="294">
        <v>0</v>
      </c>
      <c r="AH1349" s="294">
        <v>0</v>
      </c>
      <c r="AI1349" s="294">
        <v>0</v>
      </c>
    </row>
    <row r="1350" spans="1:35" ht="66">
      <c r="A1350" s="290"/>
      <c r="B1350" s="305">
        <v>169.12799999999999</v>
      </c>
      <c r="C1350" s="298" t="s">
        <v>4696</v>
      </c>
      <c r="D1350" s="303"/>
      <c r="E1350" s="304">
        <v>0</v>
      </c>
      <c r="F1350" s="292" t="s">
        <v>26</v>
      </c>
      <c r="G1350" s="294" t="s">
        <v>12</v>
      </c>
      <c r="H1350" s="295" t="s">
        <v>13</v>
      </c>
      <c r="I1350" s="294" t="s">
        <v>14</v>
      </c>
      <c r="J1350" s="294">
        <v>183</v>
      </c>
      <c r="K1350" s="1540">
        <v>0</v>
      </c>
      <c r="L1350" s="294">
        <v>0</v>
      </c>
      <c r="M1350" s="294">
        <v>0</v>
      </c>
      <c r="N1350" s="294">
        <v>0</v>
      </c>
      <c r="O1350" s="294">
        <v>0</v>
      </c>
      <c r="P1350" s="294">
        <v>0</v>
      </c>
      <c r="Q1350" s="294">
        <v>0</v>
      </c>
      <c r="R1350" s="294">
        <v>0</v>
      </c>
      <c r="S1350" s="294">
        <v>0</v>
      </c>
      <c r="T1350" s="294">
        <v>0</v>
      </c>
      <c r="U1350" s="294">
        <v>0</v>
      </c>
      <c r="V1350" s="294">
        <v>0</v>
      </c>
      <c r="W1350" s="294">
        <v>0</v>
      </c>
      <c r="X1350" s="294">
        <v>0</v>
      </c>
      <c r="Y1350" s="294">
        <v>0</v>
      </c>
      <c r="Z1350" s="294">
        <v>0</v>
      </c>
      <c r="AA1350" s="294">
        <v>0</v>
      </c>
      <c r="AB1350" s="294">
        <v>0</v>
      </c>
      <c r="AC1350" s="294">
        <v>0</v>
      </c>
      <c r="AD1350" s="294">
        <v>0</v>
      </c>
      <c r="AE1350" s="294">
        <v>0</v>
      </c>
      <c r="AF1350" s="294">
        <v>0</v>
      </c>
      <c r="AG1350" s="294">
        <v>0</v>
      </c>
      <c r="AH1350" s="294">
        <v>0</v>
      </c>
      <c r="AI1350" s="294">
        <v>0</v>
      </c>
    </row>
    <row r="1351" spans="1:35" ht="66">
      <c r="A1351" s="290"/>
      <c r="B1351" s="305">
        <v>224</v>
      </c>
      <c r="C1351" s="298" t="s">
        <v>4697</v>
      </c>
      <c r="D1351" s="303"/>
      <c r="E1351" s="304">
        <v>0</v>
      </c>
      <c r="F1351" s="292" t="s">
        <v>26</v>
      </c>
      <c r="G1351" s="294" t="s">
        <v>12</v>
      </c>
      <c r="H1351" s="295" t="s">
        <v>13</v>
      </c>
      <c r="I1351" s="294" t="s">
        <v>14</v>
      </c>
      <c r="J1351" s="294">
        <v>242</v>
      </c>
      <c r="K1351" s="1540">
        <v>0</v>
      </c>
      <c r="L1351" s="294">
        <v>0</v>
      </c>
      <c r="M1351" s="294">
        <v>0</v>
      </c>
      <c r="N1351" s="294">
        <v>0</v>
      </c>
      <c r="O1351" s="294">
        <v>0</v>
      </c>
      <c r="P1351" s="294">
        <v>0</v>
      </c>
      <c r="Q1351" s="294">
        <v>0</v>
      </c>
      <c r="R1351" s="294">
        <v>0</v>
      </c>
      <c r="S1351" s="294">
        <v>0</v>
      </c>
      <c r="T1351" s="294">
        <v>0</v>
      </c>
      <c r="U1351" s="294">
        <v>0</v>
      </c>
      <c r="V1351" s="294">
        <v>0</v>
      </c>
      <c r="W1351" s="294">
        <v>0</v>
      </c>
      <c r="X1351" s="294">
        <v>0</v>
      </c>
      <c r="Y1351" s="294">
        <v>0</v>
      </c>
      <c r="Z1351" s="294">
        <v>0</v>
      </c>
      <c r="AA1351" s="294">
        <v>0</v>
      </c>
      <c r="AB1351" s="294">
        <v>0</v>
      </c>
      <c r="AC1351" s="294">
        <v>0</v>
      </c>
      <c r="AD1351" s="294">
        <v>0</v>
      </c>
      <c r="AE1351" s="294">
        <v>0</v>
      </c>
      <c r="AF1351" s="294">
        <v>0</v>
      </c>
      <c r="AG1351" s="294">
        <v>0</v>
      </c>
      <c r="AH1351" s="294">
        <v>0</v>
      </c>
      <c r="AI1351" s="294">
        <v>0</v>
      </c>
    </row>
    <row r="1352" spans="1:35" ht="66">
      <c r="A1352" s="290"/>
      <c r="B1352" s="305">
        <v>58.12772727272727</v>
      </c>
      <c r="C1352" s="298" t="s">
        <v>1197</v>
      </c>
      <c r="D1352" s="303"/>
      <c r="E1352" s="304">
        <v>0</v>
      </c>
      <c r="F1352" s="292" t="s">
        <v>26</v>
      </c>
      <c r="G1352" s="294" t="s">
        <v>12</v>
      </c>
      <c r="H1352" s="295" t="s">
        <v>13</v>
      </c>
      <c r="I1352" s="294" t="s">
        <v>14</v>
      </c>
      <c r="J1352" s="294">
        <v>63</v>
      </c>
      <c r="K1352" s="1540">
        <v>0</v>
      </c>
      <c r="L1352" s="294">
        <v>0</v>
      </c>
      <c r="M1352" s="294">
        <v>0</v>
      </c>
      <c r="N1352" s="294">
        <v>0</v>
      </c>
      <c r="O1352" s="294">
        <v>0</v>
      </c>
      <c r="P1352" s="294">
        <v>0</v>
      </c>
      <c r="Q1352" s="294">
        <v>0</v>
      </c>
      <c r="R1352" s="294">
        <v>0</v>
      </c>
      <c r="S1352" s="294">
        <v>0</v>
      </c>
      <c r="T1352" s="294">
        <v>0</v>
      </c>
      <c r="U1352" s="294">
        <v>0</v>
      </c>
      <c r="V1352" s="294">
        <v>0</v>
      </c>
      <c r="W1352" s="294">
        <v>0</v>
      </c>
      <c r="X1352" s="294">
        <v>0</v>
      </c>
      <c r="Y1352" s="294">
        <v>0</v>
      </c>
      <c r="Z1352" s="294">
        <v>0</v>
      </c>
      <c r="AA1352" s="294">
        <v>0</v>
      </c>
      <c r="AB1352" s="294">
        <v>0</v>
      </c>
      <c r="AC1352" s="294">
        <v>0</v>
      </c>
      <c r="AD1352" s="294">
        <v>0</v>
      </c>
      <c r="AE1352" s="294">
        <v>0</v>
      </c>
      <c r="AF1352" s="294">
        <v>0</v>
      </c>
      <c r="AG1352" s="294">
        <v>0</v>
      </c>
      <c r="AH1352" s="294">
        <v>0</v>
      </c>
      <c r="AI1352" s="294">
        <v>0</v>
      </c>
    </row>
    <row r="1353" spans="1:35" ht="66">
      <c r="A1353" s="290"/>
      <c r="B1353" s="305">
        <v>62.64</v>
      </c>
      <c r="C1353" s="298" t="s">
        <v>1198</v>
      </c>
      <c r="D1353" s="303"/>
      <c r="E1353" s="304">
        <v>0</v>
      </c>
      <c r="F1353" s="292" t="s">
        <v>26</v>
      </c>
      <c r="G1353" s="294" t="s">
        <v>12</v>
      </c>
      <c r="H1353" s="295" t="s">
        <v>13</v>
      </c>
      <c r="I1353" s="294" t="s">
        <v>14</v>
      </c>
      <c r="J1353" s="294">
        <v>68</v>
      </c>
      <c r="K1353" s="1540">
        <v>0</v>
      </c>
      <c r="L1353" s="294">
        <v>0</v>
      </c>
      <c r="M1353" s="294">
        <v>0</v>
      </c>
      <c r="N1353" s="294">
        <v>0</v>
      </c>
      <c r="O1353" s="294">
        <v>0</v>
      </c>
      <c r="P1353" s="294">
        <v>0</v>
      </c>
      <c r="Q1353" s="294">
        <v>0</v>
      </c>
      <c r="R1353" s="294">
        <v>0</v>
      </c>
      <c r="S1353" s="294">
        <v>0</v>
      </c>
      <c r="T1353" s="294">
        <v>0</v>
      </c>
      <c r="U1353" s="294">
        <v>0</v>
      </c>
      <c r="V1353" s="294">
        <v>0</v>
      </c>
      <c r="W1353" s="294">
        <v>0</v>
      </c>
      <c r="X1353" s="294">
        <v>0</v>
      </c>
      <c r="Y1353" s="294">
        <v>0</v>
      </c>
      <c r="Z1353" s="294">
        <v>0</v>
      </c>
      <c r="AA1353" s="294">
        <v>0</v>
      </c>
      <c r="AB1353" s="294">
        <v>0</v>
      </c>
      <c r="AC1353" s="294">
        <v>0</v>
      </c>
      <c r="AD1353" s="294">
        <v>0</v>
      </c>
      <c r="AE1353" s="294">
        <v>0</v>
      </c>
      <c r="AF1353" s="294">
        <v>0</v>
      </c>
      <c r="AG1353" s="294">
        <v>0</v>
      </c>
      <c r="AH1353" s="294">
        <v>0</v>
      </c>
      <c r="AI1353" s="294">
        <v>0</v>
      </c>
    </row>
    <row r="1354" spans="1:35" ht="66">
      <c r="A1354" s="290"/>
      <c r="B1354" s="305">
        <v>69.599999999999994</v>
      </c>
      <c r="C1354" s="1342" t="s">
        <v>4698</v>
      </c>
      <c r="D1354" s="303"/>
      <c r="E1354" s="304">
        <v>0</v>
      </c>
      <c r="F1354" s="292" t="s">
        <v>26</v>
      </c>
      <c r="G1354" s="294" t="s">
        <v>12</v>
      </c>
      <c r="H1354" s="295" t="s">
        <v>13</v>
      </c>
      <c r="I1354" s="294" t="s">
        <v>14</v>
      </c>
      <c r="J1354" s="294">
        <v>75</v>
      </c>
      <c r="K1354" s="1540">
        <v>0</v>
      </c>
      <c r="L1354" s="294">
        <v>0</v>
      </c>
      <c r="M1354" s="294">
        <v>0</v>
      </c>
      <c r="N1354" s="294">
        <v>0</v>
      </c>
      <c r="O1354" s="294">
        <v>0</v>
      </c>
      <c r="P1354" s="294">
        <v>0</v>
      </c>
      <c r="Q1354" s="294">
        <v>0</v>
      </c>
      <c r="R1354" s="294">
        <v>0</v>
      </c>
      <c r="S1354" s="294">
        <v>0</v>
      </c>
      <c r="T1354" s="294">
        <v>0</v>
      </c>
      <c r="U1354" s="294">
        <v>0</v>
      </c>
      <c r="V1354" s="294">
        <v>0</v>
      </c>
      <c r="W1354" s="294">
        <v>0</v>
      </c>
      <c r="X1354" s="294">
        <v>0</v>
      </c>
      <c r="Y1354" s="294">
        <v>0</v>
      </c>
      <c r="Z1354" s="294">
        <v>0</v>
      </c>
      <c r="AA1354" s="294">
        <v>0</v>
      </c>
      <c r="AB1354" s="294">
        <v>0</v>
      </c>
      <c r="AC1354" s="294">
        <v>0</v>
      </c>
      <c r="AD1354" s="294">
        <v>0</v>
      </c>
      <c r="AE1354" s="294">
        <v>0</v>
      </c>
      <c r="AF1354" s="294">
        <v>0</v>
      </c>
      <c r="AG1354" s="294">
        <v>0</v>
      </c>
      <c r="AH1354" s="294">
        <v>0</v>
      </c>
      <c r="AI1354" s="294">
        <v>0</v>
      </c>
    </row>
    <row r="1355" spans="1:35" ht="66">
      <c r="A1355" s="290"/>
      <c r="B1355" s="305">
        <v>18.36</v>
      </c>
      <c r="C1355" s="1342" t="s">
        <v>4699</v>
      </c>
      <c r="D1355" s="303"/>
      <c r="E1355" s="304">
        <v>0</v>
      </c>
      <c r="F1355" s="292" t="s">
        <v>26</v>
      </c>
      <c r="G1355" s="294" t="s">
        <v>12</v>
      </c>
      <c r="H1355" s="295" t="s">
        <v>13</v>
      </c>
      <c r="I1355" s="294" t="s">
        <v>14</v>
      </c>
      <c r="J1355" s="294">
        <v>20</v>
      </c>
      <c r="K1355" s="1540">
        <v>0</v>
      </c>
      <c r="L1355" s="294">
        <v>0</v>
      </c>
      <c r="M1355" s="294">
        <v>0</v>
      </c>
      <c r="N1355" s="294">
        <v>0</v>
      </c>
      <c r="O1355" s="294">
        <v>0</v>
      </c>
      <c r="P1355" s="294">
        <v>0</v>
      </c>
      <c r="Q1355" s="294">
        <v>0</v>
      </c>
      <c r="R1355" s="294">
        <v>0</v>
      </c>
      <c r="S1355" s="294">
        <v>0</v>
      </c>
      <c r="T1355" s="294">
        <v>0</v>
      </c>
      <c r="U1355" s="294">
        <v>0</v>
      </c>
      <c r="V1355" s="294">
        <v>0</v>
      </c>
      <c r="W1355" s="294">
        <v>0</v>
      </c>
      <c r="X1355" s="294">
        <v>0</v>
      </c>
      <c r="Y1355" s="294">
        <v>0</v>
      </c>
      <c r="Z1355" s="294">
        <v>0</v>
      </c>
      <c r="AA1355" s="294">
        <v>0</v>
      </c>
      <c r="AB1355" s="294">
        <v>0</v>
      </c>
      <c r="AC1355" s="294">
        <v>0</v>
      </c>
      <c r="AD1355" s="294">
        <v>0</v>
      </c>
      <c r="AE1355" s="294">
        <v>0</v>
      </c>
      <c r="AF1355" s="294">
        <v>0</v>
      </c>
      <c r="AG1355" s="294">
        <v>0</v>
      </c>
      <c r="AH1355" s="294">
        <v>0</v>
      </c>
      <c r="AI1355" s="294">
        <v>0</v>
      </c>
    </row>
    <row r="1356" spans="1:35" ht="66">
      <c r="A1356" s="290"/>
      <c r="B1356" s="305">
        <v>174</v>
      </c>
      <c r="C1356" s="1436" t="s">
        <v>4700</v>
      </c>
      <c r="D1356" s="303"/>
      <c r="E1356" s="304">
        <v>0</v>
      </c>
      <c r="F1356" s="292" t="s">
        <v>11</v>
      </c>
      <c r="G1356" s="294" t="s">
        <v>12</v>
      </c>
      <c r="H1356" s="295" t="s">
        <v>13</v>
      </c>
      <c r="I1356" s="294" t="s">
        <v>14</v>
      </c>
      <c r="J1356" s="294">
        <v>188</v>
      </c>
      <c r="K1356" s="1540">
        <v>0</v>
      </c>
      <c r="L1356" s="294">
        <v>0</v>
      </c>
      <c r="M1356" s="294">
        <v>0</v>
      </c>
      <c r="N1356" s="294">
        <v>0</v>
      </c>
      <c r="O1356" s="294">
        <v>0</v>
      </c>
      <c r="P1356" s="294">
        <v>0</v>
      </c>
      <c r="Q1356" s="294">
        <v>0</v>
      </c>
      <c r="R1356" s="294">
        <v>0</v>
      </c>
      <c r="S1356" s="294">
        <v>0</v>
      </c>
      <c r="T1356" s="294">
        <v>0</v>
      </c>
      <c r="U1356" s="294">
        <v>0</v>
      </c>
      <c r="V1356" s="294">
        <v>0</v>
      </c>
      <c r="W1356" s="294">
        <v>0</v>
      </c>
      <c r="X1356" s="294">
        <v>0</v>
      </c>
      <c r="Y1356" s="294">
        <v>0</v>
      </c>
      <c r="Z1356" s="294">
        <v>0</v>
      </c>
      <c r="AA1356" s="294">
        <v>0</v>
      </c>
      <c r="AB1356" s="294">
        <v>0</v>
      </c>
      <c r="AC1356" s="294">
        <v>0</v>
      </c>
      <c r="AD1356" s="294">
        <v>0</v>
      </c>
      <c r="AE1356" s="294">
        <v>0</v>
      </c>
      <c r="AF1356" s="294">
        <v>0</v>
      </c>
      <c r="AG1356" s="294">
        <v>0</v>
      </c>
      <c r="AH1356" s="294">
        <v>0</v>
      </c>
      <c r="AI1356" s="294">
        <v>0</v>
      </c>
    </row>
    <row r="1357" spans="1:35" ht="66">
      <c r="A1357" s="290"/>
      <c r="B1357" s="305">
        <v>614.79999999999995</v>
      </c>
      <c r="C1357" s="1342" t="s">
        <v>1199</v>
      </c>
      <c r="D1357" s="303"/>
      <c r="E1357" s="304">
        <v>0</v>
      </c>
      <c r="F1357" s="292" t="s">
        <v>111</v>
      </c>
      <c r="G1357" s="294" t="s">
        <v>12</v>
      </c>
      <c r="H1357" s="295" t="s">
        <v>13</v>
      </c>
      <c r="I1357" s="294" t="s">
        <v>14</v>
      </c>
      <c r="J1357" s="294">
        <v>664</v>
      </c>
      <c r="K1357" s="1540">
        <v>0</v>
      </c>
      <c r="L1357" s="294">
        <v>0</v>
      </c>
      <c r="M1357" s="294">
        <v>0</v>
      </c>
      <c r="N1357" s="294">
        <v>0</v>
      </c>
      <c r="O1357" s="294">
        <v>0</v>
      </c>
      <c r="P1357" s="294">
        <v>0</v>
      </c>
      <c r="Q1357" s="294">
        <v>0</v>
      </c>
      <c r="R1357" s="294">
        <v>0</v>
      </c>
      <c r="S1357" s="294">
        <v>0</v>
      </c>
      <c r="T1357" s="294">
        <v>0</v>
      </c>
      <c r="U1357" s="294">
        <v>0</v>
      </c>
      <c r="V1357" s="294">
        <v>0</v>
      </c>
      <c r="W1357" s="294">
        <v>0</v>
      </c>
      <c r="X1357" s="294">
        <v>0</v>
      </c>
      <c r="Y1357" s="294">
        <v>0</v>
      </c>
      <c r="Z1357" s="294">
        <v>0</v>
      </c>
      <c r="AA1357" s="294">
        <v>0</v>
      </c>
      <c r="AB1357" s="294">
        <v>0</v>
      </c>
      <c r="AC1357" s="294">
        <v>0</v>
      </c>
      <c r="AD1357" s="294">
        <v>0</v>
      </c>
      <c r="AE1357" s="294">
        <v>0</v>
      </c>
      <c r="AF1357" s="294">
        <v>0</v>
      </c>
      <c r="AG1357" s="294">
        <v>0</v>
      </c>
      <c r="AH1357" s="294">
        <v>0</v>
      </c>
      <c r="AI1357" s="294">
        <v>0</v>
      </c>
    </row>
    <row r="1358" spans="1:35" ht="66">
      <c r="A1358" s="290"/>
      <c r="B1358" s="305">
        <v>53.49888</v>
      </c>
      <c r="C1358" s="1342" t="s">
        <v>1200</v>
      </c>
      <c r="D1358" s="303"/>
      <c r="E1358" s="304">
        <v>0</v>
      </c>
      <c r="F1358" s="292" t="s">
        <v>26</v>
      </c>
      <c r="G1358" s="294" t="s">
        <v>12</v>
      </c>
      <c r="H1358" s="295" t="s">
        <v>13</v>
      </c>
      <c r="I1358" s="294" t="s">
        <v>14</v>
      </c>
      <c r="J1358" s="294">
        <v>58</v>
      </c>
      <c r="K1358" s="1540">
        <v>0</v>
      </c>
      <c r="L1358" s="294">
        <v>0</v>
      </c>
      <c r="M1358" s="294">
        <v>0</v>
      </c>
      <c r="N1358" s="294">
        <v>0</v>
      </c>
      <c r="O1358" s="294">
        <v>0</v>
      </c>
      <c r="P1358" s="294">
        <v>0</v>
      </c>
      <c r="Q1358" s="294">
        <v>0</v>
      </c>
      <c r="R1358" s="294">
        <v>0</v>
      </c>
      <c r="S1358" s="294">
        <v>0</v>
      </c>
      <c r="T1358" s="294">
        <v>0</v>
      </c>
      <c r="U1358" s="294">
        <v>0</v>
      </c>
      <c r="V1358" s="294">
        <v>0</v>
      </c>
      <c r="W1358" s="294">
        <v>0</v>
      </c>
      <c r="X1358" s="294">
        <v>0</v>
      </c>
      <c r="Y1358" s="294">
        <v>0</v>
      </c>
      <c r="Z1358" s="294">
        <v>0</v>
      </c>
      <c r="AA1358" s="294">
        <v>0</v>
      </c>
      <c r="AB1358" s="294">
        <v>0</v>
      </c>
      <c r="AC1358" s="294">
        <v>0</v>
      </c>
      <c r="AD1358" s="294">
        <v>0</v>
      </c>
      <c r="AE1358" s="294">
        <v>0</v>
      </c>
      <c r="AF1358" s="294">
        <v>0</v>
      </c>
      <c r="AG1358" s="294">
        <v>0</v>
      </c>
      <c r="AH1358" s="294">
        <v>0</v>
      </c>
      <c r="AI1358" s="294">
        <v>0</v>
      </c>
    </row>
    <row r="1359" spans="1:35" ht="66">
      <c r="A1359" s="290"/>
      <c r="B1359" s="305">
        <v>58.524174757281557</v>
      </c>
      <c r="C1359" s="298" t="s">
        <v>1201</v>
      </c>
      <c r="D1359" s="303"/>
      <c r="E1359" s="304">
        <v>0</v>
      </c>
      <c r="F1359" s="292" t="s">
        <v>1187</v>
      </c>
      <c r="G1359" s="294" t="s">
        <v>12</v>
      </c>
      <c r="H1359" s="295" t="s">
        <v>13</v>
      </c>
      <c r="I1359" s="294" t="s">
        <v>14</v>
      </c>
      <c r="J1359" s="294">
        <v>64</v>
      </c>
      <c r="K1359" s="1540">
        <v>0</v>
      </c>
      <c r="L1359" s="294">
        <v>0</v>
      </c>
      <c r="M1359" s="294">
        <v>0</v>
      </c>
      <c r="N1359" s="294">
        <v>0</v>
      </c>
      <c r="O1359" s="294">
        <v>0</v>
      </c>
      <c r="P1359" s="294">
        <v>0</v>
      </c>
      <c r="Q1359" s="294">
        <v>0</v>
      </c>
      <c r="R1359" s="294">
        <v>0</v>
      </c>
      <c r="S1359" s="294">
        <v>0</v>
      </c>
      <c r="T1359" s="294">
        <v>0</v>
      </c>
      <c r="U1359" s="294">
        <v>0</v>
      </c>
      <c r="V1359" s="294">
        <v>0</v>
      </c>
      <c r="W1359" s="294">
        <v>0</v>
      </c>
      <c r="X1359" s="294">
        <v>0</v>
      </c>
      <c r="Y1359" s="294">
        <v>0</v>
      </c>
      <c r="Z1359" s="294">
        <v>0</v>
      </c>
      <c r="AA1359" s="294">
        <v>0</v>
      </c>
      <c r="AB1359" s="294">
        <v>0</v>
      </c>
      <c r="AC1359" s="294">
        <v>0</v>
      </c>
      <c r="AD1359" s="294">
        <v>0</v>
      </c>
      <c r="AE1359" s="294">
        <v>0</v>
      </c>
      <c r="AF1359" s="294">
        <v>0</v>
      </c>
      <c r="AG1359" s="294">
        <v>0</v>
      </c>
      <c r="AH1359" s="294">
        <v>0</v>
      </c>
      <c r="AI1359" s="294">
        <v>0</v>
      </c>
    </row>
    <row r="1360" spans="1:35" ht="66">
      <c r="A1360" s="290"/>
      <c r="B1360" s="305">
        <v>81</v>
      </c>
      <c r="C1360" s="1342" t="s">
        <v>4701</v>
      </c>
      <c r="D1360" s="303"/>
      <c r="E1360" s="304">
        <v>0</v>
      </c>
      <c r="F1360" s="1348" t="s">
        <v>80</v>
      </c>
      <c r="G1360" s="294" t="s">
        <v>12</v>
      </c>
      <c r="H1360" s="295" t="s">
        <v>13</v>
      </c>
      <c r="I1360" s="294" t="s">
        <v>14</v>
      </c>
      <c r="J1360" s="294">
        <v>88</v>
      </c>
      <c r="K1360" s="1540">
        <v>0</v>
      </c>
      <c r="L1360" s="294">
        <v>0</v>
      </c>
      <c r="M1360" s="294">
        <v>0</v>
      </c>
      <c r="N1360" s="294">
        <v>0</v>
      </c>
      <c r="O1360" s="294">
        <v>0</v>
      </c>
      <c r="P1360" s="294">
        <v>0</v>
      </c>
      <c r="Q1360" s="294">
        <v>0</v>
      </c>
      <c r="R1360" s="294">
        <v>0</v>
      </c>
      <c r="S1360" s="294">
        <v>0</v>
      </c>
      <c r="T1360" s="294">
        <v>0</v>
      </c>
      <c r="U1360" s="294">
        <v>0</v>
      </c>
      <c r="V1360" s="294">
        <v>0</v>
      </c>
      <c r="W1360" s="294">
        <v>0</v>
      </c>
      <c r="X1360" s="294">
        <v>0</v>
      </c>
      <c r="Y1360" s="294">
        <v>0</v>
      </c>
      <c r="Z1360" s="294">
        <v>0</v>
      </c>
      <c r="AA1360" s="294">
        <v>0</v>
      </c>
      <c r="AB1360" s="294">
        <v>0</v>
      </c>
      <c r="AC1360" s="294">
        <v>0</v>
      </c>
      <c r="AD1360" s="294">
        <v>0</v>
      </c>
      <c r="AE1360" s="294">
        <v>0</v>
      </c>
      <c r="AF1360" s="294">
        <v>0</v>
      </c>
      <c r="AG1360" s="294">
        <v>0</v>
      </c>
      <c r="AH1360" s="294">
        <v>0</v>
      </c>
      <c r="AI1360" s="294">
        <v>0</v>
      </c>
    </row>
    <row r="1361" spans="1:35" ht="66">
      <c r="A1361" s="290"/>
      <c r="B1361" s="305">
        <v>47.115454545454547</v>
      </c>
      <c r="C1361" s="1342" t="s">
        <v>4702</v>
      </c>
      <c r="D1361" s="303"/>
      <c r="E1361" s="304">
        <v>0</v>
      </c>
      <c r="F1361" s="292" t="s">
        <v>26</v>
      </c>
      <c r="G1361" s="294" t="s">
        <v>12</v>
      </c>
      <c r="H1361" s="295" t="s">
        <v>13</v>
      </c>
      <c r="I1361" s="294" t="s">
        <v>14</v>
      </c>
      <c r="J1361" s="294">
        <v>51</v>
      </c>
      <c r="K1361" s="1540">
        <v>0</v>
      </c>
      <c r="L1361" s="294">
        <v>0</v>
      </c>
      <c r="M1361" s="294">
        <v>0</v>
      </c>
      <c r="N1361" s="294">
        <v>0</v>
      </c>
      <c r="O1361" s="294">
        <v>0</v>
      </c>
      <c r="P1361" s="294">
        <v>0</v>
      </c>
      <c r="Q1361" s="294">
        <v>0</v>
      </c>
      <c r="R1361" s="294">
        <v>0</v>
      </c>
      <c r="S1361" s="294">
        <v>0</v>
      </c>
      <c r="T1361" s="294">
        <v>0</v>
      </c>
      <c r="U1361" s="294">
        <v>0</v>
      </c>
      <c r="V1361" s="294">
        <v>0</v>
      </c>
      <c r="W1361" s="294">
        <v>0</v>
      </c>
      <c r="X1361" s="294">
        <v>0</v>
      </c>
      <c r="Y1361" s="294">
        <v>0</v>
      </c>
      <c r="Z1361" s="294">
        <v>0</v>
      </c>
      <c r="AA1361" s="294">
        <v>0</v>
      </c>
      <c r="AB1361" s="294">
        <v>0</v>
      </c>
      <c r="AC1361" s="294">
        <v>0</v>
      </c>
      <c r="AD1361" s="294">
        <v>0</v>
      </c>
      <c r="AE1361" s="294">
        <v>0</v>
      </c>
      <c r="AF1361" s="294">
        <v>0</v>
      </c>
      <c r="AG1361" s="294">
        <v>0</v>
      </c>
      <c r="AH1361" s="294">
        <v>0</v>
      </c>
      <c r="AI1361" s="294">
        <v>0</v>
      </c>
    </row>
    <row r="1362" spans="1:35" ht="66">
      <c r="A1362" s="290"/>
      <c r="B1362" s="305">
        <v>70.2</v>
      </c>
      <c r="C1362" s="1342" t="s">
        <v>4703</v>
      </c>
      <c r="D1362" s="303"/>
      <c r="E1362" s="304">
        <v>0</v>
      </c>
      <c r="F1362" s="292" t="s">
        <v>26</v>
      </c>
      <c r="G1362" s="294" t="s">
        <v>12</v>
      </c>
      <c r="H1362" s="295" t="s">
        <v>13</v>
      </c>
      <c r="I1362" s="294" t="s">
        <v>14</v>
      </c>
      <c r="J1362" s="294">
        <v>76</v>
      </c>
      <c r="K1362" s="1540">
        <v>0</v>
      </c>
      <c r="L1362" s="294">
        <v>0</v>
      </c>
      <c r="M1362" s="294">
        <v>0</v>
      </c>
      <c r="N1362" s="294">
        <v>0</v>
      </c>
      <c r="O1362" s="294">
        <v>0</v>
      </c>
      <c r="P1362" s="294">
        <v>0</v>
      </c>
      <c r="Q1362" s="294">
        <v>0</v>
      </c>
      <c r="R1362" s="294">
        <v>0</v>
      </c>
      <c r="S1362" s="294">
        <v>0</v>
      </c>
      <c r="T1362" s="294">
        <v>0</v>
      </c>
      <c r="U1362" s="294">
        <v>0</v>
      </c>
      <c r="V1362" s="294">
        <v>0</v>
      </c>
      <c r="W1362" s="294">
        <v>0</v>
      </c>
      <c r="X1362" s="294">
        <v>0</v>
      </c>
      <c r="Y1362" s="294">
        <v>0</v>
      </c>
      <c r="Z1362" s="294">
        <v>0</v>
      </c>
      <c r="AA1362" s="294">
        <v>0</v>
      </c>
      <c r="AB1362" s="294">
        <v>0</v>
      </c>
      <c r="AC1362" s="294">
        <v>0</v>
      </c>
      <c r="AD1362" s="294">
        <v>0</v>
      </c>
      <c r="AE1362" s="294">
        <v>0</v>
      </c>
      <c r="AF1362" s="294">
        <v>0</v>
      </c>
      <c r="AG1362" s="294">
        <v>0</v>
      </c>
      <c r="AH1362" s="294">
        <v>0</v>
      </c>
      <c r="AI1362" s="294">
        <v>0</v>
      </c>
    </row>
    <row r="1363" spans="1:35" ht="66">
      <c r="A1363" s="290"/>
      <c r="B1363" s="305">
        <v>62.64</v>
      </c>
      <c r="C1363" s="1342" t="s">
        <v>1202</v>
      </c>
      <c r="D1363" s="303"/>
      <c r="E1363" s="304">
        <v>0</v>
      </c>
      <c r="F1363" s="292" t="s">
        <v>26</v>
      </c>
      <c r="G1363" s="294" t="s">
        <v>12</v>
      </c>
      <c r="H1363" s="295" t="s">
        <v>13</v>
      </c>
      <c r="I1363" s="294" t="s">
        <v>14</v>
      </c>
      <c r="J1363" s="294">
        <v>68</v>
      </c>
      <c r="K1363" s="1540">
        <v>0</v>
      </c>
      <c r="L1363" s="294">
        <v>0</v>
      </c>
      <c r="M1363" s="294">
        <v>0</v>
      </c>
      <c r="N1363" s="294">
        <v>0</v>
      </c>
      <c r="O1363" s="294">
        <v>0</v>
      </c>
      <c r="P1363" s="294">
        <v>0</v>
      </c>
      <c r="Q1363" s="294">
        <v>0</v>
      </c>
      <c r="R1363" s="294">
        <v>0</v>
      </c>
      <c r="S1363" s="294">
        <v>0</v>
      </c>
      <c r="T1363" s="294">
        <v>0</v>
      </c>
      <c r="U1363" s="294">
        <v>0</v>
      </c>
      <c r="V1363" s="294">
        <v>0</v>
      </c>
      <c r="W1363" s="294">
        <v>0</v>
      </c>
      <c r="X1363" s="294">
        <v>0</v>
      </c>
      <c r="Y1363" s="294">
        <v>0</v>
      </c>
      <c r="Z1363" s="294">
        <v>0</v>
      </c>
      <c r="AA1363" s="294">
        <v>0</v>
      </c>
      <c r="AB1363" s="294">
        <v>0</v>
      </c>
      <c r="AC1363" s="294">
        <v>0</v>
      </c>
      <c r="AD1363" s="294">
        <v>0</v>
      </c>
      <c r="AE1363" s="294">
        <v>0</v>
      </c>
      <c r="AF1363" s="294">
        <v>0</v>
      </c>
      <c r="AG1363" s="294">
        <v>0</v>
      </c>
      <c r="AH1363" s="294">
        <v>0</v>
      </c>
      <c r="AI1363" s="294">
        <v>0</v>
      </c>
    </row>
    <row r="1364" spans="1:35" ht="66">
      <c r="A1364" s="290"/>
      <c r="B1364" s="305">
        <v>21.796363636363637</v>
      </c>
      <c r="C1364" s="298" t="s">
        <v>1203</v>
      </c>
      <c r="D1364" s="303"/>
      <c r="E1364" s="304">
        <v>0</v>
      </c>
      <c r="F1364" s="292" t="s">
        <v>26</v>
      </c>
      <c r="G1364" s="294" t="s">
        <v>12</v>
      </c>
      <c r="H1364" s="295" t="s">
        <v>13</v>
      </c>
      <c r="I1364" s="294" t="s">
        <v>14</v>
      </c>
      <c r="J1364" s="294">
        <v>24</v>
      </c>
      <c r="K1364" s="1540">
        <v>0</v>
      </c>
      <c r="L1364" s="294">
        <v>0</v>
      </c>
      <c r="M1364" s="294">
        <v>0</v>
      </c>
      <c r="N1364" s="294">
        <v>0</v>
      </c>
      <c r="O1364" s="294">
        <v>0</v>
      </c>
      <c r="P1364" s="294">
        <v>0</v>
      </c>
      <c r="Q1364" s="294">
        <v>0</v>
      </c>
      <c r="R1364" s="294">
        <v>0</v>
      </c>
      <c r="S1364" s="294">
        <v>0</v>
      </c>
      <c r="T1364" s="294">
        <v>0</v>
      </c>
      <c r="U1364" s="294">
        <v>0</v>
      </c>
      <c r="V1364" s="294">
        <v>0</v>
      </c>
      <c r="W1364" s="294">
        <v>0</v>
      </c>
      <c r="X1364" s="294">
        <v>0</v>
      </c>
      <c r="Y1364" s="294">
        <v>0</v>
      </c>
      <c r="Z1364" s="294">
        <v>0</v>
      </c>
      <c r="AA1364" s="294">
        <v>0</v>
      </c>
      <c r="AB1364" s="294">
        <v>0</v>
      </c>
      <c r="AC1364" s="294">
        <v>0</v>
      </c>
      <c r="AD1364" s="294">
        <v>0</v>
      </c>
      <c r="AE1364" s="294">
        <v>0</v>
      </c>
      <c r="AF1364" s="294">
        <v>0</v>
      </c>
      <c r="AG1364" s="294">
        <v>0</v>
      </c>
      <c r="AH1364" s="294">
        <v>0</v>
      </c>
      <c r="AI1364" s="294">
        <v>0</v>
      </c>
    </row>
    <row r="1365" spans="1:35" ht="66">
      <c r="A1365" s="290"/>
      <c r="B1365" s="305">
        <v>58.63</v>
      </c>
      <c r="C1365" s="1342" t="s">
        <v>1209</v>
      </c>
      <c r="D1365" s="303"/>
      <c r="E1365" s="304">
        <v>0</v>
      </c>
      <c r="F1365" s="1348" t="s">
        <v>80</v>
      </c>
      <c r="G1365" s="294" t="s">
        <v>12</v>
      </c>
      <c r="H1365" s="295" t="s">
        <v>13</v>
      </c>
      <c r="I1365" s="294" t="s">
        <v>14</v>
      </c>
      <c r="J1365" s="294">
        <v>64</v>
      </c>
      <c r="K1365" s="1540">
        <v>0</v>
      </c>
      <c r="L1365" s="294">
        <v>0</v>
      </c>
      <c r="M1365" s="294">
        <v>0</v>
      </c>
      <c r="N1365" s="294">
        <v>0</v>
      </c>
      <c r="O1365" s="294">
        <v>0</v>
      </c>
      <c r="P1365" s="294">
        <v>0</v>
      </c>
      <c r="Q1365" s="294">
        <v>0</v>
      </c>
      <c r="R1365" s="294">
        <v>0</v>
      </c>
      <c r="S1365" s="294">
        <v>0</v>
      </c>
      <c r="T1365" s="294">
        <v>0</v>
      </c>
      <c r="U1365" s="294">
        <v>0</v>
      </c>
      <c r="V1365" s="294">
        <v>0</v>
      </c>
      <c r="W1365" s="294">
        <v>0</v>
      </c>
      <c r="X1365" s="294">
        <v>0</v>
      </c>
      <c r="Y1365" s="294">
        <v>0</v>
      </c>
      <c r="Z1365" s="294">
        <v>0</v>
      </c>
      <c r="AA1365" s="294">
        <v>0</v>
      </c>
      <c r="AB1365" s="294">
        <v>0</v>
      </c>
      <c r="AC1365" s="294">
        <v>0</v>
      </c>
      <c r="AD1365" s="294">
        <v>0</v>
      </c>
      <c r="AE1365" s="294">
        <v>0</v>
      </c>
      <c r="AF1365" s="294">
        <v>0</v>
      </c>
      <c r="AG1365" s="294">
        <v>0</v>
      </c>
      <c r="AH1365" s="294">
        <v>0</v>
      </c>
      <c r="AI1365" s="294">
        <v>0</v>
      </c>
    </row>
    <row r="1366" spans="1:35" ht="66">
      <c r="A1366" s="290"/>
      <c r="B1366" s="305">
        <v>627.98925925925926</v>
      </c>
      <c r="C1366" s="298" t="s">
        <v>1210</v>
      </c>
      <c r="D1366" s="303"/>
      <c r="E1366" s="304">
        <v>0</v>
      </c>
      <c r="F1366" s="292" t="s">
        <v>26</v>
      </c>
      <c r="G1366" s="294" t="s">
        <v>12</v>
      </c>
      <c r="H1366" s="295" t="s">
        <v>13</v>
      </c>
      <c r="I1366" s="294" t="s">
        <v>14</v>
      </c>
      <c r="J1366" s="294">
        <v>679</v>
      </c>
      <c r="K1366" s="1540">
        <v>0</v>
      </c>
      <c r="L1366" s="294">
        <v>0</v>
      </c>
      <c r="M1366" s="294">
        <v>0</v>
      </c>
      <c r="N1366" s="294">
        <v>0</v>
      </c>
      <c r="O1366" s="294">
        <v>0</v>
      </c>
      <c r="P1366" s="294">
        <v>0</v>
      </c>
      <c r="Q1366" s="294">
        <v>0</v>
      </c>
      <c r="R1366" s="294">
        <v>0</v>
      </c>
      <c r="S1366" s="294">
        <v>0</v>
      </c>
      <c r="T1366" s="294">
        <v>0</v>
      </c>
      <c r="U1366" s="294">
        <v>0</v>
      </c>
      <c r="V1366" s="294">
        <v>0</v>
      </c>
      <c r="W1366" s="294">
        <v>0</v>
      </c>
      <c r="X1366" s="294">
        <v>0</v>
      </c>
      <c r="Y1366" s="294">
        <v>0</v>
      </c>
      <c r="Z1366" s="294">
        <v>0</v>
      </c>
      <c r="AA1366" s="294">
        <v>0</v>
      </c>
      <c r="AB1366" s="294">
        <v>0</v>
      </c>
      <c r="AC1366" s="294">
        <v>0</v>
      </c>
      <c r="AD1366" s="294">
        <v>0</v>
      </c>
      <c r="AE1366" s="294">
        <v>0</v>
      </c>
      <c r="AF1366" s="294">
        <v>0</v>
      </c>
      <c r="AG1366" s="294">
        <v>0</v>
      </c>
      <c r="AH1366" s="294">
        <v>0</v>
      </c>
      <c r="AI1366" s="294">
        <v>0</v>
      </c>
    </row>
    <row r="1367" spans="1:35" ht="66">
      <c r="A1367" s="290"/>
      <c r="B1367" s="305">
        <v>74</v>
      </c>
      <c r="C1367" s="1342" t="s">
        <v>1211</v>
      </c>
      <c r="D1367" s="303"/>
      <c r="E1367" s="304">
        <v>0</v>
      </c>
      <c r="F1367" s="1348" t="s">
        <v>80</v>
      </c>
      <c r="G1367" s="294" t="s">
        <v>12</v>
      </c>
      <c r="H1367" s="295" t="s">
        <v>13</v>
      </c>
      <c r="I1367" s="294" t="s">
        <v>14</v>
      </c>
      <c r="J1367" s="294">
        <v>80</v>
      </c>
      <c r="K1367" s="1540">
        <v>0</v>
      </c>
      <c r="L1367" s="294">
        <v>0</v>
      </c>
      <c r="M1367" s="294">
        <v>0</v>
      </c>
      <c r="N1367" s="294">
        <v>0</v>
      </c>
      <c r="O1367" s="294">
        <v>0</v>
      </c>
      <c r="P1367" s="294">
        <v>0</v>
      </c>
      <c r="Q1367" s="294">
        <v>0</v>
      </c>
      <c r="R1367" s="294">
        <v>0</v>
      </c>
      <c r="S1367" s="294">
        <v>0</v>
      </c>
      <c r="T1367" s="294">
        <v>0</v>
      </c>
      <c r="U1367" s="294">
        <v>0</v>
      </c>
      <c r="V1367" s="294">
        <v>0</v>
      </c>
      <c r="W1367" s="294">
        <v>0</v>
      </c>
      <c r="X1367" s="294">
        <v>0</v>
      </c>
      <c r="Y1367" s="294">
        <v>0</v>
      </c>
      <c r="Z1367" s="294">
        <v>0</v>
      </c>
      <c r="AA1367" s="294">
        <v>0</v>
      </c>
      <c r="AB1367" s="294">
        <v>0</v>
      </c>
      <c r="AC1367" s="294">
        <v>0</v>
      </c>
      <c r="AD1367" s="294">
        <v>0</v>
      </c>
      <c r="AE1367" s="294">
        <v>0</v>
      </c>
      <c r="AF1367" s="294">
        <v>0</v>
      </c>
      <c r="AG1367" s="294">
        <v>0</v>
      </c>
      <c r="AH1367" s="294">
        <v>0</v>
      </c>
      <c r="AI1367" s="294">
        <v>0</v>
      </c>
    </row>
    <row r="1368" spans="1:35" ht="66">
      <c r="A1368" s="290"/>
      <c r="B1368" s="305">
        <v>91.454400000000007</v>
      </c>
      <c r="C1368" s="298" t="s">
        <v>4704</v>
      </c>
      <c r="D1368" s="303"/>
      <c r="E1368" s="304">
        <v>0</v>
      </c>
      <c r="F1368" s="292" t="s">
        <v>11</v>
      </c>
      <c r="G1368" s="294" t="s">
        <v>12</v>
      </c>
      <c r="H1368" s="295" t="s">
        <v>13</v>
      </c>
      <c r="I1368" s="294" t="s">
        <v>14</v>
      </c>
      <c r="J1368" s="294">
        <v>99</v>
      </c>
      <c r="K1368" s="1540">
        <v>0</v>
      </c>
      <c r="L1368" s="294">
        <v>0</v>
      </c>
      <c r="M1368" s="294">
        <v>0</v>
      </c>
      <c r="N1368" s="294">
        <v>0</v>
      </c>
      <c r="O1368" s="294">
        <v>0</v>
      </c>
      <c r="P1368" s="294">
        <v>0</v>
      </c>
      <c r="Q1368" s="294">
        <v>0</v>
      </c>
      <c r="R1368" s="294">
        <v>0</v>
      </c>
      <c r="S1368" s="294">
        <v>0</v>
      </c>
      <c r="T1368" s="294">
        <v>0</v>
      </c>
      <c r="U1368" s="294">
        <v>0</v>
      </c>
      <c r="V1368" s="294">
        <v>0</v>
      </c>
      <c r="W1368" s="294">
        <v>0</v>
      </c>
      <c r="X1368" s="294">
        <v>0</v>
      </c>
      <c r="Y1368" s="294">
        <v>0</v>
      </c>
      <c r="Z1368" s="294">
        <v>0</v>
      </c>
      <c r="AA1368" s="294">
        <v>0</v>
      </c>
      <c r="AB1368" s="294">
        <v>0</v>
      </c>
      <c r="AC1368" s="294">
        <v>0</v>
      </c>
      <c r="AD1368" s="294">
        <v>0</v>
      </c>
      <c r="AE1368" s="294">
        <v>0</v>
      </c>
      <c r="AF1368" s="294">
        <v>0</v>
      </c>
      <c r="AG1368" s="294">
        <v>0</v>
      </c>
      <c r="AH1368" s="294">
        <v>0</v>
      </c>
      <c r="AI1368" s="294">
        <v>0</v>
      </c>
    </row>
    <row r="1369" spans="1:35" ht="66">
      <c r="A1369" s="290"/>
      <c r="B1369" s="305">
        <v>103.98266666666667</v>
      </c>
      <c r="C1369" s="298" t="s">
        <v>4705</v>
      </c>
      <c r="D1369" s="303"/>
      <c r="E1369" s="304">
        <v>0</v>
      </c>
      <c r="F1369" s="292" t="s">
        <v>1187</v>
      </c>
      <c r="G1369" s="294" t="s">
        <v>12</v>
      </c>
      <c r="H1369" s="295" t="s">
        <v>13</v>
      </c>
      <c r="I1369" s="294" t="s">
        <v>14</v>
      </c>
      <c r="J1369" s="294">
        <v>113</v>
      </c>
      <c r="K1369" s="1540">
        <v>0</v>
      </c>
      <c r="L1369" s="294">
        <v>0</v>
      </c>
      <c r="M1369" s="294">
        <v>0</v>
      </c>
      <c r="N1369" s="294">
        <v>0</v>
      </c>
      <c r="O1369" s="294">
        <v>0</v>
      </c>
      <c r="P1369" s="294">
        <v>0</v>
      </c>
      <c r="Q1369" s="294">
        <v>0</v>
      </c>
      <c r="R1369" s="294">
        <v>0</v>
      </c>
      <c r="S1369" s="294">
        <v>0</v>
      </c>
      <c r="T1369" s="294">
        <v>0</v>
      </c>
      <c r="U1369" s="294">
        <v>0</v>
      </c>
      <c r="V1369" s="294">
        <v>0</v>
      </c>
      <c r="W1369" s="294">
        <v>0</v>
      </c>
      <c r="X1369" s="294">
        <v>0</v>
      </c>
      <c r="Y1369" s="294">
        <v>0</v>
      </c>
      <c r="Z1369" s="294">
        <v>0</v>
      </c>
      <c r="AA1369" s="294">
        <v>0</v>
      </c>
      <c r="AB1369" s="294">
        <v>0</v>
      </c>
      <c r="AC1369" s="294">
        <v>0</v>
      </c>
      <c r="AD1369" s="294">
        <v>0</v>
      </c>
      <c r="AE1369" s="294">
        <v>0</v>
      </c>
      <c r="AF1369" s="294">
        <v>0</v>
      </c>
      <c r="AG1369" s="294">
        <v>0</v>
      </c>
      <c r="AH1369" s="294">
        <v>0</v>
      </c>
      <c r="AI1369" s="294">
        <v>0</v>
      </c>
    </row>
    <row r="1370" spans="1:35" ht="66">
      <c r="A1370" s="290"/>
      <c r="B1370" s="305">
        <v>232</v>
      </c>
      <c r="C1370" s="1342" t="s">
        <v>4706</v>
      </c>
      <c r="D1370" s="303"/>
      <c r="E1370" s="304">
        <v>0</v>
      </c>
      <c r="F1370" s="292" t="s">
        <v>26</v>
      </c>
      <c r="G1370" s="294" t="s">
        <v>12</v>
      </c>
      <c r="H1370" s="295" t="s">
        <v>13</v>
      </c>
      <c r="I1370" s="294" t="s">
        <v>14</v>
      </c>
      <c r="J1370" s="294">
        <v>250</v>
      </c>
      <c r="K1370" s="1540">
        <v>0</v>
      </c>
      <c r="L1370" s="294">
        <v>0</v>
      </c>
      <c r="M1370" s="294">
        <v>0</v>
      </c>
      <c r="N1370" s="294">
        <v>0</v>
      </c>
      <c r="O1370" s="294">
        <v>0</v>
      </c>
      <c r="P1370" s="294">
        <v>0</v>
      </c>
      <c r="Q1370" s="294">
        <v>0</v>
      </c>
      <c r="R1370" s="294">
        <v>0</v>
      </c>
      <c r="S1370" s="294">
        <v>0</v>
      </c>
      <c r="T1370" s="294">
        <v>0</v>
      </c>
      <c r="U1370" s="294">
        <v>0</v>
      </c>
      <c r="V1370" s="294">
        <v>0</v>
      </c>
      <c r="W1370" s="294">
        <v>0</v>
      </c>
      <c r="X1370" s="294">
        <v>0</v>
      </c>
      <c r="Y1370" s="294">
        <v>0</v>
      </c>
      <c r="Z1370" s="294">
        <v>0</v>
      </c>
      <c r="AA1370" s="294">
        <v>0</v>
      </c>
      <c r="AB1370" s="294">
        <v>0</v>
      </c>
      <c r="AC1370" s="294">
        <v>0</v>
      </c>
      <c r="AD1370" s="294">
        <v>0</v>
      </c>
      <c r="AE1370" s="294">
        <v>0</v>
      </c>
      <c r="AF1370" s="294">
        <v>0</v>
      </c>
      <c r="AG1370" s="294">
        <v>0</v>
      </c>
      <c r="AH1370" s="294">
        <v>0</v>
      </c>
      <c r="AI1370" s="294">
        <v>0</v>
      </c>
    </row>
    <row r="1371" spans="1:35" ht="66">
      <c r="A1371" s="290"/>
      <c r="B1371" s="305">
        <v>38.835999999999999</v>
      </c>
      <c r="C1371" s="298" t="s">
        <v>4707</v>
      </c>
      <c r="D1371" s="303"/>
      <c r="E1371" s="304">
        <v>0</v>
      </c>
      <c r="F1371" s="292" t="s">
        <v>11</v>
      </c>
      <c r="G1371" s="294" t="s">
        <v>12</v>
      </c>
      <c r="H1371" s="295" t="s">
        <v>13</v>
      </c>
      <c r="I1371" s="294" t="s">
        <v>14</v>
      </c>
      <c r="J1371" s="294">
        <v>42</v>
      </c>
      <c r="K1371" s="1540">
        <v>0</v>
      </c>
      <c r="L1371" s="294">
        <v>0</v>
      </c>
      <c r="M1371" s="294">
        <v>0</v>
      </c>
      <c r="N1371" s="294">
        <v>0</v>
      </c>
      <c r="O1371" s="294">
        <v>0</v>
      </c>
      <c r="P1371" s="294">
        <v>0</v>
      </c>
      <c r="Q1371" s="294">
        <v>0</v>
      </c>
      <c r="R1371" s="294">
        <v>0</v>
      </c>
      <c r="S1371" s="294">
        <v>0</v>
      </c>
      <c r="T1371" s="294">
        <v>0</v>
      </c>
      <c r="U1371" s="294">
        <v>0</v>
      </c>
      <c r="V1371" s="294">
        <v>0</v>
      </c>
      <c r="W1371" s="294">
        <v>0</v>
      </c>
      <c r="X1371" s="294">
        <v>0</v>
      </c>
      <c r="Y1371" s="294">
        <v>0</v>
      </c>
      <c r="Z1371" s="294">
        <v>0</v>
      </c>
      <c r="AA1371" s="294">
        <v>0</v>
      </c>
      <c r="AB1371" s="294">
        <v>0</v>
      </c>
      <c r="AC1371" s="294">
        <v>0</v>
      </c>
      <c r="AD1371" s="294">
        <v>0</v>
      </c>
      <c r="AE1371" s="294">
        <v>0</v>
      </c>
      <c r="AF1371" s="294">
        <v>0</v>
      </c>
      <c r="AG1371" s="294">
        <v>0</v>
      </c>
      <c r="AH1371" s="294">
        <v>0</v>
      </c>
      <c r="AI1371" s="294">
        <v>0</v>
      </c>
    </row>
    <row r="1372" spans="1:35" ht="66">
      <c r="A1372" s="290"/>
      <c r="B1372" s="305">
        <v>23.803333333333335</v>
      </c>
      <c r="C1372" s="1342" t="s">
        <v>1212</v>
      </c>
      <c r="D1372" s="303"/>
      <c r="E1372" s="304">
        <v>0</v>
      </c>
      <c r="F1372" s="292" t="s">
        <v>26</v>
      </c>
      <c r="G1372" s="294" t="s">
        <v>12</v>
      </c>
      <c r="H1372" s="295" t="s">
        <v>13</v>
      </c>
      <c r="I1372" s="294" t="s">
        <v>14</v>
      </c>
      <c r="J1372" s="294">
        <v>26</v>
      </c>
      <c r="K1372" s="1540">
        <v>0</v>
      </c>
      <c r="L1372" s="294">
        <v>0</v>
      </c>
      <c r="M1372" s="294">
        <v>0</v>
      </c>
      <c r="N1372" s="294">
        <v>0</v>
      </c>
      <c r="O1372" s="294">
        <v>0</v>
      </c>
      <c r="P1372" s="294">
        <v>0</v>
      </c>
      <c r="Q1372" s="294">
        <v>0</v>
      </c>
      <c r="R1372" s="294">
        <v>0</v>
      </c>
      <c r="S1372" s="294">
        <v>0</v>
      </c>
      <c r="T1372" s="294">
        <v>0</v>
      </c>
      <c r="U1372" s="294">
        <v>0</v>
      </c>
      <c r="V1372" s="294">
        <v>0</v>
      </c>
      <c r="W1372" s="294">
        <v>0</v>
      </c>
      <c r="X1372" s="294">
        <v>0</v>
      </c>
      <c r="Y1372" s="294">
        <v>0</v>
      </c>
      <c r="Z1372" s="294">
        <v>0</v>
      </c>
      <c r="AA1372" s="294">
        <v>0</v>
      </c>
      <c r="AB1372" s="294">
        <v>0</v>
      </c>
      <c r="AC1372" s="294">
        <v>0</v>
      </c>
      <c r="AD1372" s="294">
        <v>0</v>
      </c>
      <c r="AE1372" s="294">
        <v>0</v>
      </c>
      <c r="AF1372" s="294">
        <v>0</v>
      </c>
      <c r="AG1372" s="294">
        <v>0</v>
      </c>
      <c r="AH1372" s="294">
        <v>0</v>
      </c>
      <c r="AI1372" s="294">
        <v>0</v>
      </c>
    </row>
    <row r="1373" spans="1:35" ht="66">
      <c r="A1373" s="290"/>
      <c r="B1373" s="305">
        <v>36.72</v>
      </c>
      <c r="C1373" s="1342" t="s">
        <v>1213</v>
      </c>
      <c r="D1373" s="303"/>
      <c r="E1373" s="304">
        <v>0</v>
      </c>
      <c r="F1373" s="292" t="s">
        <v>26</v>
      </c>
      <c r="G1373" s="294" t="s">
        <v>12</v>
      </c>
      <c r="H1373" s="295" t="s">
        <v>13</v>
      </c>
      <c r="I1373" s="294" t="s">
        <v>14</v>
      </c>
      <c r="J1373" s="294">
        <v>40</v>
      </c>
      <c r="K1373" s="1540">
        <v>0</v>
      </c>
      <c r="L1373" s="294">
        <v>0</v>
      </c>
      <c r="M1373" s="294">
        <v>0</v>
      </c>
      <c r="N1373" s="294">
        <v>0</v>
      </c>
      <c r="O1373" s="294">
        <v>0</v>
      </c>
      <c r="P1373" s="294">
        <v>0</v>
      </c>
      <c r="Q1373" s="294">
        <v>0</v>
      </c>
      <c r="R1373" s="294">
        <v>0</v>
      </c>
      <c r="S1373" s="294">
        <v>0</v>
      </c>
      <c r="T1373" s="294">
        <v>0</v>
      </c>
      <c r="U1373" s="294">
        <v>0</v>
      </c>
      <c r="V1373" s="294">
        <v>0</v>
      </c>
      <c r="W1373" s="294">
        <v>0</v>
      </c>
      <c r="X1373" s="294">
        <v>0</v>
      </c>
      <c r="Y1373" s="294">
        <v>0</v>
      </c>
      <c r="Z1373" s="294">
        <v>0</v>
      </c>
      <c r="AA1373" s="294">
        <v>0</v>
      </c>
      <c r="AB1373" s="294">
        <v>0</v>
      </c>
      <c r="AC1373" s="294">
        <v>0</v>
      </c>
      <c r="AD1373" s="294">
        <v>0</v>
      </c>
      <c r="AE1373" s="294">
        <v>0</v>
      </c>
      <c r="AF1373" s="294">
        <v>0</v>
      </c>
      <c r="AG1373" s="294">
        <v>0</v>
      </c>
      <c r="AH1373" s="294">
        <v>0</v>
      </c>
      <c r="AI1373" s="294">
        <v>0</v>
      </c>
    </row>
    <row r="1374" spans="1:35" ht="66">
      <c r="A1374" s="290"/>
      <c r="B1374" s="305">
        <v>20.52</v>
      </c>
      <c r="C1374" s="1342" t="s">
        <v>4708</v>
      </c>
      <c r="D1374" s="303"/>
      <c r="E1374" s="304">
        <v>0</v>
      </c>
      <c r="F1374" s="292" t="s">
        <v>26</v>
      </c>
      <c r="G1374" s="294" t="s">
        <v>12</v>
      </c>
      <c r="H1374" s="295" t="s">
        <v>13</v>
      </c>
      <c r="I1374" s="294" t="s">
        <v>14</v>
      </c>
      <c r="J1374" s="294">
        <v>23</v>
      </c>
      <c r="K1374" s="1540">
        <v>0</v>
      </c>
      <c r="L1374" s="294">
        <v>0</v>
      </c>
      <c r="M1374" s="294">
        <v>0</v>
      </c>
      <c r="N1374" s="294">
        <v>0</v>
      </c>
      <c r="O1374" s="294">
        <v>0</v>
      </c>
      <c r="P1374" s="294">
        <v>0</v>
      </c>
      <c r="Q1374" s="294">
        <v>0</v>
      </c>
      <c r="R1374" s="294">
        <v>0</v>
      </c>
      <c r="S1374" s="294">
        <v>0</v>
      </c>
      <c r="T1374" s="294">
        <v>0</v>
      </c>
      <c r="U1374" s="294">
        <v>0</v>
      </c>
      <c r="V1374" s="294">
        <v>0</v>
      </c>
      <c r="W1374" s="294">
        <v>0</v>
      </c>
      <c r="X1374" s="294">
        <v>0</v>
      </c>
      <c r="Y1374" s="294">
        <v>0</v>
      </c>
      <c r="Z1374" s="294">
        <v>0</v>
      </c>
      <c r="AA1374" s="294">
        <v>0</v>
      </c>
      <c r="AB1374" s="294">
        <v>0</v>
      </c>
      <c r="AC1374" s="294">
        <v>0</v>
      </c>
      <c r="AD1374" s="294">
        <v>0</v>
      </c>
      <c r="AE1374" s="294">
        <v>0</v>
      </c>
      <c r="AF1374" s="294">
        <v>0</v>
      </c>
      <c r="AG1374" s="294">
        <v>0</v>
      </c>
      <c r="AH1374" s="294">
        <v>0</v>
      </c>
      <c r="AI1374" s="294">
        <v>0</v>
      </c>
    </row>
    <row r="1375" spans="1:35" ht="66">
      <c r="A1375" s="290"/>
      <c r="B1375" s="305">
        <v>70.2</v>
      </c>
      <c r="C1375" s="1342" t="s">
        <v>4709</v>
      </c>
      <c r="D1375" s="303"/>
      <c r="E1375" s="304">
        <v>0</v>
      </c>
      <c r="F1375" s="292" t="s">
        <v>26</v>
      </c>
      <c r="G1375" s="294" t="s">
        <v>12</v>
      </c>
      <c r="H1375" s="295" t="s">
        <v>13</v>
      </c>
      <c r="I1375" s="294" t="s">
        <v>14</v>
      </c>
      <c r="J1375" s="294">
        <v>76</v>
      </c>
      <c r="K1375" s="1540">
        <v>0</v>
      </c>
      <c r="L1375" s="294">
        <v>0</v>
      </c>
      <c r="M1375" s="294">
        <v>0</v>
      </c>
      <c r="N1375" s="294">
        <v>0</v>
      </c>
      <c r="O1375" s="294">
        <v>0</v>
      </c>
      <c r="P1375" s="294">
        <v>0</v>
      </c>
      <c r="Q1375" s="294">
        <v>0</v>
      </c>
      <c r="R1375" s="294">
        <v>0</v>
      </c>
      <c r="S1375" s="294">
        <v>0</v>
      </c>
      <c r="T1375" s="294">
        <v>0</v>
      </c>
      <c r="U1375" s="294">
        <v>0</v>
      </c>
      <c r="V1375" s="294">
        <v>0</v>
      </c>
      <c r="W1375" s="294">
        <v>0</v>
      </c>
      <c r="X1375" s="294">
        <v>0</v>
      </c>
      <c r="Y1375" s="294">
        <v>0</v>
      </c>
      <c r="Z1375" s="294">
        <v>0</v>
      </c>
      <c r="AA1375" s="294">
        <v>0</v>
      </c>
      <c r="AB1375" s="294">
        <v>0</v>
      </c>
      <c r="AC1375" s="294">
        <v>0</v>
      </c>
      <c r="AD1375" s="294">
        <v>0</v>
      </c>
      <c r="AE1375" s="294">
        <v>0</v>
      </c>
      <c r="AF1375" s="294">
        <v>0</v>
      </c>
      <c r="AG1375" s="294">
        <v>0</v>
      </c>
      <c r="AH1375" s="294">
        <v>0</v>
      </c>
      <c r="AI1375" s="294">
        <v>0</v>
      </c>
    </row>
    <row r="1376" spans="1:35" ht="66">
      <c r="A1376" s="290"/>
      <c r="B1376" s="305">
        <v>43.2</v>
      </c>
      <c r="C1376" s="1342" t="s">
        <v>4710</v>
      </c>
      <c r="D1376" s="303"/>
      <c r="E1376" s="304">
        <v>0</v>
      </c>
      <c r="F1376" s="292" t="s">
        <v>1187</v>
      </c>
      <c r="G1376" s="294" t="s">
        <v>12</v>
      </c>
      <c r="H1376" s="295" t="s">
        <v>13</v>
      </c>
      <c r="I1376" s="294" t="s">
        <v>14</v>
      </c>
      <c r="J1376" s="294">
        <v>47</v>
      </c>
      <c r="K1376" s="1540">
        <v>0</v>
      </c>
      <c r="L1376" s="294">
        <v>0</v>
      </c>
      <c r="M1376" s="294">
        <v>0</v>
      </c>
      <c r="N1376" s="294">
        <v>0</v>
      </c>
      <c r="O1376" s="294">
        <v>0</v>
      </c>
      <c r="P1376" s="294">
        <v>0</v>
      </c>
      <c r="Q1376" s="294">
        <v>0</v>
      </c>
      <c r="R1376" s="294">
        <v>0</v>
      </c>
      <c r="S1376" s="294">
        <v>0</v>
      </c>
      <c r="T1376" s="294">
        <v>0</v>
      </c>
      <c r="U1376" s="294">
        <v>0</v>
      </c>
      <c r="V1376" s="294">
        <v>0</v>
      </c>
      <c r="W1376" s="294">
        <v>0</v>
      </c>
      <c r="X1376" s="294">
        <v>0</v>
      </c>
      <c r="Y1376" s="294">
        <v>0</v>
      </c>
      <c r="Z1376" s="294">
        <v>0</v>
      </c>
      <c r="AA1376" s="294">
        <v>0</v>
      </c>
      <c r="AB1376" s="294">
        <v>0</v>
      </c>
      <c r="AC1376" s="294">
        <v>0</v>
      </c>
      <c r="AD1376" s="294">
        <v>0</v>
      </c>
      <c r="AE1376" s="294">
        <v>0</v>
      </c>
      <c r="AF1376" s="294">
        <v>0</v>
      </c>
      <c r="AG1376" s="294">
        <v>0</v>
      </c>
      <c r="AH1376" s="294">
        <v>0</v>
      </c>
      <c r="AI1376" s="294">
        <v>0</v>
      </c>
    </row>
    <row r="1377" spans="1:35" ht="66">
      <c r="A1377" s="290"/>
      <c r="B1377" s="305">
        <v>46.4</v>
      </c>
      <c r="C1377" s="1342" t="s">
        <v>1214</v>
      </c>
      <c r="D1377" s="303"/>
      <c r="E1377" s="304">
        <v>0</v>
      </c>
      <c r="F1377" s="292" t="s">
        <v>26</v>
      </c>
      <c r="G1377" s="294" t="s">
        <v>12</v>
      </c>
      <c r="H1377" s="295" t="s">
        <v>13</v>
      </c>
      <c r="I1377" s="294" t="s">
        <v>14</v>
      </c>
      <c r="J1377" s="294">
        <v>50</v>
      </c>
      <c r="K1377" s="1540">
        <v>0</v>
      </c>
      <c r="L1377" s="294">
        <v>0</v>
      </c>
      <c r="M1377" s="294">
        <v>0</v>
      </c>
      <c r="N1377" s="294">
        <v>0</v>
      </c>
      <c r="O1377" s="294">
        <v>0</v>
      </c>
      <c r="P1377" s="294">
        <v>0</v>
      </c>
      <c r="Q1377" s="294">
        <v>0</v>
      </c>
      <c r="R1377" s="294">
        <v>0</v>
      </c>
      <c r="S1377" s="294">
        <v>0</v>
      </c>
      <c r="T1377" s="294">
        <v>0</v>
      </c>
      <c r="U1377" s="294">
        <v>0</v>
      </c>
      <c r="V1377" s="294">
        <v>0</v>
      </c>
      <c r="W1377" s="294">
        <v>0</v>
      </c>
      <c r="X1377" s="294">
        <v>0</v>
      </c>
      <c r="Y1377" s="294">
        <v>0</v>
      </c>
      <c r="Z1377" s="294">
        <v>0</v>
      </c>
      <c r="AA1377" s="294">
        <v>0</v>
      </c>
      <c r="AB1377" s="294">
        <v>0</v>
      </c>
      <c r="AC1377" s="294">
        <v>0</v>
      </c>
      <c r="AD1377" s="294">
        <v>0</v>
      </c>
      <c r="AE1377" s="294">
        <v>0</v>
      </c>
      <c r="AF1377" s="294">
        <v>0</v>
      </c>
      <c r="AG1377" s="294">
        <v>0</v>
      </c>
      <c r="AH1377" s="294">
        <v>0</v>
      </c>
      <c r="AI1377" s="294">
        <v>0</v>
      </c>
    </row>
    <row r="1378" spans="1:35" ht="66">
      <c r="A1378" s="290"/>
      <c r="B1378" s="305">
        <v>661.2</v>
      </c>
      <c r="C1378" s="1342" t="s">
        <v>4711</v>
      </c>
      <c r="D1378" s="303"/>
      <c r="E1378" s="304">
        <v>0</v>
      </c>
      <c r="F1378" s="292" t="s">
        <v>26</v>
      </c>
      <c r="G1378" s="294" t="s">
        <v>12</v>
      </c>
      <c r="H1378" s="295" t="s">
        <v>13</v>
      </c>
      <c r="I1378" s="294" t="s">
        <v>14</v>
      </c>
      <c r="J1378" s="294">
        <v>715</v>
      </c>
      <c r="K1378" s="1540">
        <v>0</v>
      </c>
      <c r="L1378" s="294">
        <v>0</v>
      </c>
      <c r="M1378" s="294">
        <v>0</v>
      </c>
      <c r="N1378" s="294">
        <v>0</v>
      </c>
      <c r="O1378" s="294">
        <v>0</v>
      </c>
      <c r="P1378" s="294">
        <v>0</v>
      </c>
      <c r="Q1378" s="294">
        <v>0</v>
      </c>
      <c r="R1378" s="294">
        <v>0</v>
      </c>
      <c r="S1378" s="294">
        <v>0</v>
      </c>
      <c r="T1378" s="294">
        <v>0</v>
      </c>
      <c r="U1378" s="294">
        <v>0</v>
      </c>
      <c r="V1378" s="294">
        <v>0</v>
      </c>
      <c r="W1378" s="294">
        <v>0</v>
      </c>
      <c r="X1378" s="294">
        <v>0</v>
      </c>
      <c r="Y1378" s="294">
        <v>0</v>
      </c>
      <c r="Z1378" s="294">
        <v>0</v>
      </c>
      <c r="AA1378" s="294">
        <v>0</v>
      </c>
      <c r="AB1378" s="294">
        <v>0</v>
      </c>
      <c r="AC1378" s="294">
        <v>0</v>
      </c>
      <c r="AD1378" s="294">
        <v>0</v>
      </c>
      <c r="AE1378" s="294">
        <v>0</v>
      </c>
      <c r="AF1378" s="294">
        <v>0</v>
      </c>
      <c r="AG1378" s="294">
        <v>0</v>
      </c>
      <c r="AH1378" s="294">
        <v>0</v>
      </c>
      <c r="AI1378" s="294">
        <v>0</v>
      </c>
    </row>
    <row r="1379" spans="1:35" ht="66">
      <c r="A1379" s="290"/>
      <c r="B1379" s="305">
        <v>85.190666666666658</v>
      </c>
      <c r="C1379" s="298" t="s">
        <v>1215</v>
      </c>
      <c r="D1379" s="303"/>
      <c r="E1379" s="304">
        <v>0</v>
      </c>
      <c r="F1379" s="292" t="s">
        <v>1187</v>
      </c>
      <c r="G1379" s="294" t="s">
        <v>12</v>
      </c>
      <c r="H1379" s="295" t="s">
        <v>13</v>
      </c>
      <c r="I1379" s="294" t="s">
        <v>14</v>
      </c>
      <c r="J1379" s="294">
        <v>93</v>
      </c>
      <c r="K1379" s="1540">
        <v>0</v>
      </c>
      <c r="L1379" s="294">
        <v>0</v>
      </c>
      <c r="M1379" s="294">
        <v>0</v>
      </c>
      <c r="N1379" s="294">
        <v>0</v>
      </c>
      <c r="O1379" s="294">
        <v>0</v>
      </c>
      <c r="P1379" s="294">
        <v>0</v>
      </c>
      <c r="Q1379" s="294">
        <v>0</v>
      </c>
      <c r="R1379" s="294">
        <v>0</v>
      </c>
      <c r="S1379" s="294">
        <v>0</v>
      </c>
      <c r="T1379" s="294">
        <v>0</v>
      </c>
      <c r="U1379" s="294">
        <v>0</v>
      </c>
      <c r="V1379" s="294">
        <v>0</v>
      </c>
      <c r="W1379" s="294">
        <v>0</v>
      </c>
      <c r="X1379" s="294">
        <v>0</v>
      </c>
      <c r="Y1379" s="294">
        <v>0</v>
      </c>
      <c r="Z1379" s="294">
        <v>0</v>
      </c>
      <c r="AA1379" s="294">
        <v>0</v>
      </c>
      <c r="AB1379" s="294">
        <v>0</v>
      </c>
      <c r="AC1379" s="294">
        <v>0</v>
      </c>
      <c r="AD1379" s="294">
        <v>0</v>
      </c>
      <c r="AE1379" s="294">
        <v>0</v>
      </c>
      <c r="AF1379" s="294">
        <v>0</v>
      </c>
      <c r="AG1379" s="294">
        <v>0</v>
      </c>
      <c r="AH1379" s="294">
        <v>0</v>
      </c>
      <c r="AI1379" s="294">
        <v>0</v>
      </c>
    </row>
    <row r="1380" spans="1:35" ht="66">
      <c r="A1380" s="290"/>
      <c r="B1380" s="305">
        <v>66.959999999999994</v>
      </c>
      <c r="C1380" s="1342" t="s">
        <v>4712</v>
      </c>
      <c r="D1380" s="303"/>
      <c r="E1380" s="304">
        <v>0</v>
      </c>
      <c r="F1380" s="292" t="s">
        <v>26</v>
      </c>
      <c r="G1380" s="294" t="s">
        <v>12</v>
      </c>
      <c r="H1380" s="295" t="s">
        <v>13</v>
      </c>
      <c r="I1380" s="294" t="s">
        <v>14</v>
      </c>
      <c r="J1380" s="294">
        <v>73</v>
      </c>
      <c r="K1380" s="1540">
        <v>0</v>
      </c>
      <c r="L1380" s="294">
        <v>0</v>
      </c>
      <c r="M1380" s="294">
        <v>0</v>
      </c>
      <c r="N1380" s="294">
        <v>0</v>
      </c>
      <c r="O1380" s="294">
        <v>0</v>
      </c>
      <c r="P1380" s="294">
        <v>0</v>
      </c>
      <c r="Q1380" s="294">
        <v>0</v>
      </c>
      <c r="R1380" s="294">
        <v>0</v>
      </c>
      <c r="S1380" s="294">
        <v>0</v>
      </c>
      <c r="T1380" s="294">
        <v>0</v>
      </c>
      <c r="U1380" s="294">
        <v>0</v>
      </c>
      <c r="V1380" s="294">
        <v>0</v>
      </c>
      <c r="W1380" s="294">
        <v>0</v>
      </c>
      <c r="X1380" s="294">
        <v>0</v>
      </c>
      <c r="Y1380" s="294">
        <v>0</v>
      </c>
      <c r="Z1380" s="294">
        <v>0</v>
      </c>
      <c r="AA1380" s="294">
        <v>0</v>
      </c>
      <c r="AB1380" s="294">
        <v>0</v>
      </c>
      <c r="AC1380" s="294">
        <v>0</v>
      </c>
      <c r="AD1380" s="294">
        <v>0</v>
      </c>
      <c r="AE1380" s="294">
        <v>0</v>
      </c>
      <c r="AF1380" s="294">
        <v>0</v>
      </c>
      <c r="AG1380" s="294">
        <v>0</v>
      </c>
      <c r="AH1380" s="294">
        <v>0</v>
      </c>
      <c r="AI1380" s="294">
        <v>0</v>
      </c>
    </row>
    <row r="1381" spans="1:35" ht="66">
      <c r="A1381" s="290"/>
      <c r="B1381" s="305">
        <v>77.674000000000007</v>
      </c>
      <c r="C1381" s="298" t="s">
        <v>4713</v>
      </c>
      <c r="D1381" s="303"/>
      <c r="E1381" s="304">
        <v>0</v>
      </c>
      <c r="F1381" s="292" t="s">
        <v>26</v>
      </c>
      <c r="G1381" s="294" t="s">
        <v>12</v>
      </c>
      <c r="H1381" s="295" t="s">
        <v>13</v>
      </c>
      <c r="I1381" s="294" t="s">
        <v>14</v>
      </c>
      <c r="J1381" s="294">
        <v>84</v>
      </c>
      <c r="K1381" s="1540">
        <v>0</v>
      </c>
      <c r="L1381" s="294">
        <v>0</v>
      </c>
      <c r="M1381" s="294">
        <v>0</v>
      </c>
      <c r="N1381" s="294">
        <v>0</v>
      </c>
      <c r="O1381" s="294">
        <v>0</v>
      </c>
      <c r="P1381" s="294">
        <v>0</v>
      </c>
      <c r="Q1381" s="294">
        <v>0</v>
      </c>
      <c r="R1381" s="294">
        <v>0</v>
      </c>
      <c r="S1381" s="294">
        <v>0</v>
      </c>
      <c r="T1381" s="294">
        <v>0</v>
      </c>
      <c r="U1381" s="294">
        <v>0</v>
      </c>
      <c r="V1381" s="294">
        <v>0</v>
      </c>
      <c r="W1381" s="294">
        <v>0</v>
      </c>
      <c r="X1381" s="294">
        <v>0</v>
      </c>
      <c r="Y1381" s="294">
        <v>0</v>
      </c>
      <c r="Z1381" s="294">
        <v>0</v>
      </c>
      <c r="AA1381" s="294">
        <v>0</v>
      </c>
      <c r="AB1381" s="294">
        <v>0</v>
      </c>
      <c r="AC1381" s="294">
        <v>0</v>
      </c>
      <c r="AD1381" s="294">
        <v>0</v>
      </c>
      <c r="AE1381" s="294">
        <v>0</v>
      </c>
      <c r="AF1381" s="294">
        <v>0</v>
      </c>
      <c r="AG1381" s="294">
        <v>0</v>
      </c>
      <c r="AH1381" s="294">
        <v>0</v>
      </c>
      <c r="AI1381" s="294">
        <v>0</v>
      </c>
    </row>
    <row r="1382" spans="1:35" ht="66">
      <c r="A1382" s="290"/>
      <c r="B1382" s="305">
        <v>72.136551724137931</v>
      </c>
      <c r="C1382" s="1342" t="s">
        <v>4714</v>
      </c>
      <c r="D1382" s="303"/>
      <c r="E1382" s="304">
        <v>0</v>
      </c>
      <c r="F1382" s="292" t="s">
        <v>1187</v>
      </c>
      <c r="G1382" s="294" t="s">
        <v>12</v>
      </c>
      <c r="H1382" s="295" t="s">
        <v>13</v>
      </c>
      <c r="I1382" s="294" t="s">
        <v>14</v>
      </c>
      <c r="J1382" s="294">
        <v>78</v>
      </c>
      <c r="K1382" s="1540">
        <v>0</v>
      </c>
      <c r="L1382" s="294">
        <v>0</v>
      </c>
      <c r="M1382" s="294">
        <v>0</v>
      </c>
      <c r="N1382" s="294">
        <v>0</v>
      </c>
      <c r="O1382" s="294">
        <v>0</v>
      </c>
      <c r="P1382" s="294">
        <v>0</v>
      </c>
      <c r="Q1382" s="294">
        <v>0</v>
      </c>
      <c r="R1382" s="294">
        <v>0</v>
      </c>
      <c r="S1382" s="294">
        <v>0</v>
      </c>
      <c r="T1382" s="294">
        <v>0</v>
      </c>
      <c r="U1382" s="294">
        <v>0</v>
      </c>
      <c r="V1382" s="294">
        <v>0</v>
      </c>
      <c r="W1382" s="294">
        <v>0</v>
      </c>
      <c r="X1382" s="294">
        <v>0</v>
      </c>
      <c r="Y1382" s="294">
        <v>0</v>
      </c>
      <c r="Z1382" s="294">
        <v>0</v>
      </c>
      <c r="AA1382" s="294">
        <v>0</v>
      </c>
      <c r="AB1382" s="294">
        <v>0</v>
      </c>
      <c r="AC1382" s="294">
        <v>0</v>
      </c>
      <c r="AD1382" s="294">
        <v>0</v>
      </c>
      <c r="AE1382" s="294">
        <v>0</v>
      </c>
      <c r="AF1382" s="294">
        <v>0</v>
      </c>
      <c r="AG1382" s="294">
        <v>0</v>
      </c>
      <c r="AH1382" s="294">
        <v>0</v>
      </c>
      <c r="AI1382" s="294">
        <v>0</v>
      </c>
    </row>
    <row r="1383" spans="1:35" ht="66">
      <c r="A1383" s="290"/>
      <c r="B1383" s="305">
        <v>97.2</v>
      </c>
      <c r="C1383" s="1342" t="s">
        <v>4715</v>
      </c>
      <c r="D1383" s="303"/>
      <c r="E1383" s="304">
        <v>0</v>
      </c>
      <c r="F1383" s="1348" t="s">
        <v>80</v>
      </c>
      <c r="G1383" s="294" t="s">
        <v>12</v>
      </c>
      <c r="H1383" s="295" t="s">
        <v>13</v>
      </c>
      <c r="I1383" s="294" t="s">
        <v>14</v>
      </c>
      <c r="J1383" s="294">
        <v>105</v>
      </c>
      <c r="K1383" s="1540">
        <v>0</v>
      </c>
      <c r="L1383" s="294">
        <v>0</v>
      </c>
      <c r="M1383" s="294">
        <v>0</v>
      </c>
      <c r="N1383" s="294">
        <v>0</v>
      </c>
      <c r="O1383" s="294">
        <v>0</v>
      </c>
      <c r="P1383" s="294">
        <v>0</v>
      </c>
      <c r="Q1383" s="294">
        <v>0</v>
      </c>
      <c r="R1383" s="294">
        <v>0</v>
      </c>
      <c r="S1383" s="294">
        <v>0</v>
      </c>
      <c r="T1383" s="294">
        <v>0</v>
      </c>
      <c r="U1383" s="294">
        <v>0</v>
      </c>
      <c r="V1383" s="294">
        <v>0</v>
      </c>
      <c r="W1383" s="294">
        <v>0</v>
      </c>
      <c r="X1383" s="294">
        <v>0</v>
      </c>
      <c r="Y1383" s="294">
        <v>0</v>
      </c>
      <c r="Z1383" s="294">
        <v>0</v>
      </c>
      <c r="AA1383" s="294">
        <v>0</v>
      </c>
      <c r="AB1383" s="294">
        <v>0</v>
      </c>
      <c r="AC1383" s="294">
        <v>0</v>
      </c>
      <c r="AD1383" s="294">
        <v>0</v>
      </c>
      <c r="AE1383" s="294">
        <v>0</v>
      </c>
      <c r="AF1383" s="294">
        <v>0</v>
      </c>
      <c r="AG1383" s="294">
        <v>0</v>
      </c>
      <c r="AH1383" s="294">
        <v>0</v>
      </c>
      <c r="AI1383" s="294">
        <v>0</v>
      </c>
    </row>
    <row r="1384" spans="1:35" ht="66">
      <c r="A1384" s="290"/>
      <c r="B1384" s="305">
        <v>133</v>
      </c>
      <c r="C1384" s="298" t="s">
        <v>1216</v>
      </c>
      <c r="D1384" s="303"/>
      <c r="E1384" s="304">
        <v>0</v>
      </c>
      <c r="F1384" s="292" t="s">
        <v>26</v>
      </c>
      <c r="G1384" s="294" t="s">
        <v>12</v>
      </c>
      <c r="H1384" s="295" t="s">
        <v>13</v>
      </c>
      <c r="I1384" s="294" t="s">
        <v>14</v>
      </c>
      <c r="J1384" s="294">
        <v>144</v>
      </c>
      <c r="K1384" s="1540">
        <v>0</v>
      </c>
      <c r="L1384" s="294">
        <v>0</v>
      </c>
      <c r="M1384" s="294">
        <v>0</v>
      </c>
      <c r="N1384" s="294">
        <v>0</v>
      </c>
      <c r="O1384" s="294">
        <v>0</v>
      </c>
      <c r="P1384" s="294">
        <v>0</v>
      </c>
      <c r="Q1384" s="294">
        <v>0</v>
      </c>
      <c r="R1384" s="294">
        <v>0</v>
      </c>
      <c r="S1384" s="294">
        <v>0</v>
      </c>
      <c r="T1384" s="294">
        <v>0</v>
      </c>
      <c r="U1384" s="294">
        <v>0</v>
      </c>
      <c r="V1384" s="294">
        <v>0</v>
      </c>
      <c r="W1384" s="294">
        <v>0</v>
      </c>
      <c r="X1384" s="294">
        <v>0</v>
      </c>
      <c r="Y1384" s="294">
        <v>0</v>
      </c>
      <c r="Z1384" s="294">
        <v>0</v>
      </c>
      <c r="AA1384" s="294">
        <v>0</v>
      </c>
      <c r="AB1384" s="294">
        <v>0</v>
      </c>
      <c r="AC1384" s="294">
        <v>0</v>
      </c>
      <c r="AD1384" s="294">
        <v>0</v>
      </c>
      <c r="AE1384" s="294">
        <v>0</v>
      </c>
      <c r="AF1384" s="294">
        <v>0</v>
      </c>
      <c r="AG1384" s="294">
        <v>0</v>
      </c>
      <c r="AH1384" s="294">
        <v>0</v>
      </c>
      <c r="AI1384" s="294">
        <v>0</v>
      </c>
    </row>
    <row r="1385" spans="1:35" ht="66">
      <c r="A1385" s="290"/>
      <c r="B1385" s="305">
        <v>290</v>
      </c>
      <c r="C1385" s="1436" t="s">
        <v>4716</v>
      </c>
      <c r="D1385" s="303"/>
      <c r="E1385" s="304">
        <v>0</v>
      </c>
      <c r="F1385" s="292" t="s">
        <v>26</v>
      </c>
      <c r="G1385" s="294" t="s">
        <v>12</v>
      </c>
      <c r="H1385" s="295" t="s">
        <v>13</v>
      </c>
      <c r="I1385" s="294" t="s">
        <v>14</v>
      </c>
      <c r="J1385" s="294">
        <v>314</v>
      </c>
      <c r="K1385" s="1540">
        <v>0</v>
      </c>
      <c r="L1385" s="294">
        <v>0</v>
      </c>
      <c r="M1385" s="294">
        <v>0</v>
      </c>
      <c r="N1385" s="294">
        <v>0</v>
      </c>
      <c r="O1385" s="294">
        <v>0</v>
      </c>
      <c r="P1385" s="294">
        <v>0</v>
      </c>
      <c r="Q1385" s="294">
        <v>0</v>
      </c>
      <c r="R1385" s="294">
        <v>0</v>
      </c>
      <c r="S1385" s="294">
        <v>0</v>
      </c>
      <c r="T1385" s="294">
        <v>0</v>
      </c>
      <c r="U1385" s="294">
        <v>0</v>
      </c>
      <c r="V1385" s="294">
        <v>0</v>
      </c>
      <c r="W1385" s="294">
        <v>0</v>
      </c>
      <c r="X1385" s="294">
        <v>0</v>
      </c>
      <c r="Y1385" s="294">
        <v>0</v>
      </c>
      <c r="Z1385" s="294">
        <v>0</v>
      </c>
      <c r="AA1385" s="294">
        <v>0</v>
      </c>
      <c r="AB1385" s="294">
        <v>0</v>
      </c>
      <c r="AC1385" s="294">
        <v>0</v>
      </c>
      <c r="AD1385" s="294">
        <v>0</v>
      </c>
      <c r="AE1385" s="294">
        <v>0</v>
      </c>
      <c r="AF1385" s="294">
        <v>0</v>
      </c>
      <c r="AG1385" s="294">
        <v>0</v>
      </c>
      <c r="AH1385" s="294">
        <v>0</v>
      </c>
      <c r="AI1385" s="294">
        <v>0</v>
      </c>
    </row>
    <row r="1386" spans="1:35" ht="66">
      <c r="A1386" s="290"/>
      <c r="B1386" s="305">
        <v>52.2</v>
      </c>
      <c r="C1386" s="1391" t="s">
        <v>4717</v>
      </c>
      <c r="D1386" s="303"/>
      <c r="E1386" s="304">
        <v>0</v>
      </c>
      <c r="F1386" s="292" t="s">
        <v>4718</v>
      </c>
      <c r="G1386" s="294" t="s">
        <v>12</v>
      </c>
      <c r="H1386" s="295" t="s">
        <v>13</v>
      </c>
      <c r="I1386" s="294" t="s">
        <v>14</v>
      </c>
      <c r="J1386" s="294">
        <v>57</v>
      </c>
      <c r="K1386" s="1540">
        <v>0</v>
      </c>
      <c r="L1386" s="294">
        <v>0</v>
      </c>
      <c r="M1386" s="294">
        <v>0</v>
      </c>
      <c r="N1386" s="294">
        <v>0</v>
      </c>
      <c r="O1386" s="294">
        <v>0</v>
      </c>
      <c r="P1386" s="294">
        <v>0</v>
      </c>
      <c r="Q1386" s="294">
        <v>0</v>
      </c>
      <c r="R1386" s="294">
        <v>0</v>
      </c>
      <c r="S1386" s="294">
        <v>0</v>
      </c>
      <c r="T1386" s="294">
        <v>0</v>
      </c>
      <c r="U1386" s="294">
        <v>0</v>
      </c>
      <c r="V1386" s="294">
        <v>0</v>
      </c>
      <c r="W1386" s="294">
        <v>0</v>
      </c>
      <c r="X1386" s="294">
        <v>0</v>
      </c>
      <c r="Y1386" s="294">
        <v>0</v>
      </c>
      <c r="Z1386" s="294">
        <v>0</v>
      </c>
      <c r="AA1386" s="294">
        <v>0</v>
      </c>
      <c r="AB1386" s="294">
        <v>0</v>
      </c>
      <c r="AC1386" s="294">
        <v>0</v>
      </c>
      <c r="AD1386" s="294">
        <v>0</v>
      </c>
      <c r="AE1386" s="294">
        <v>0</v>
      </c>
      <c r="AF1386" s="294">
        <v>0</v>
      </c>
      <c r="AG1386" s="294">
        <v>0</v>
      </c>
      <c r="AH1386" s="294">
        <v>0</v>
      </c>
      <c r="AI1386" s="294">
        <v>0</v>
      </c>
    </row>
    <row r="1387" spans="1:35" ht="66">
      <c r="A1387" s="290"/>
      <c r="B1387" s="305">
        <v>24.84</v>
      </c>
      <c r="C1387" s="1391" t="s">
        <v>4719</v>
      </c>
      <c r="D1387" s="303"/>
      <c r="E1387" s="304">
        <v>0</v>
      </c>
      <c r="F1387" s="292" t="s">
        <v>26</v>
      </c>
      <c r="G1387" s="294" t="s">
        <v>12</v>
      </c>
      <c r="H1387" s="295" t="s">
        <v>13</v>
      </c>
      <c r="I1387" s="294" t="s">
        <v>14</v>
      </c>
      <c r="J1387" s="294">
        <v>27</v>
      </c>
      <c r="K1387" s="1540">
        <v>0</v>
      </c>
      <c r="L1387" s="294">
        <v>0</v>
      </c>
      <c r="M1387" s="294">
        <v>0</v>
      </c>
      <c r="N1387" s="294">
        <v>0</v>
      </c>
      <c r="O1387" s="294">
        <v>0</v>
      </c>
      <c r="P1387" s="294">
        <v>0</v>
      </c>
      <c r="Q1387" s="294">
        <v>0</v>
      </c>
      <c r="R1387" s="294">
        <v>0</v>
      </c>
      <c r="S1387" s="294">
        <v>0</v>
      </c>
      <c r="T1387" s="294">
        <v>0</v>
      </c>
      <c r="U1387" s="294">
        <v>0</v>
      </c>
      <c r="V1387" s="294">
        <v>0</v>
      </c>
      <c r="W1387" s="294">
        <v>0</v>
      </c>
      <c r="X1387" s="294">
        <v>0</v>
      </c>
      <c r="Y1387" s="294">
        <v>0</v>
      </c>
      <c r="Z1387" s="294">
        <v>0</v>
      </c>
      <c r="AA1387" s="294">
        <v>0</v>
      </c>
      <c r="AB1387" s="294">
        <v>0</v>
      </c>
      <c r="AC1387" s="294">
        <v>0</v>
      </c>
      <c r="AD1387" s="294">
        <v>0</v>
      </c>
      <c r="AE1387" s="294">
        <v>0</v>
      </c>
      <c r="AF1387" s="294">
        <v>0</v>
      </c>
      <c r="AG1387" s="294">
        <v>0</v>
      </c>
      <c r="AH1387" s="294">
        <v>0</v>
      </c>
      <c r="AI1387" s="294">
        <v>0</v>
      </c>
    </row>
    <row r="1388" spans="1:35" ht="66">
      <c r="A1388" s="290"/>
      <c r="B1388" s="305">
        <v>92.8</v>
      </c>
      <c r="C1388" s="1391" t="s">
        <v>4720</v>
      </c>
      <c r="D1388" s="303"/>
      <c r="E1388" s="304">
        <v>0</v>
      </c>
      <c r="F1388" s="292" t="s">
        <v>1187</v>
      </c>
      <c r="G1388" s="294" t="s">
        <v>12</v>
      </c>
      <c r="H1388" s="295" t="s">
        <v>13</v>
      </c>
      <c r="I1388" s="294" t="s">
        <v>14</v>
      </c>
      <c r="J1388" s="294">
        <v>100</v>
      </c>
      <c r="K1388" s="1540">
        <v>0</v>
      </c>
      <c r="L1388" s="294">
        <v>0</v>
      </c>
      <c r="M1388" s="294">
        <v>0</v>
      </c>
      <c r="N1388" s="294">
        <v>0</v>
      </c>
      <c r="O1388" s="294">
        <v>0</v>
      </c>
      <c r="P1388" s="294">
        <v>0</v>
      </c>
      <c r="Q1388" s="294">
        <v>0</v>
      </c>
      <c r="R1388" s="294">
        <v>0</v>
      </c>
      <c r="S1388" s="294">
        <v>0</v>
      </c>
      <c r="T1388" s="294">
        <v>0</v>
      </c>
      <c r="U1388" s="294">
        <v>0</v>
      </c>
      <c r="V1388" s="294">
        <v>0</v>
      </c>
      <c r="W1388" s="294">
        <v>0</v>
      </c>
      <c r="X1388" s="294">
        <v>0</v>
      </c>
      <c r="Y1388" s="294">
        <v>0</v>
      </c>
      <c r="Z1388" s="294">
        <v>0</v>
      </c>
      <c r="AA1388" s="294">
        <v>0</v>
      </c>
      <c r="AB1388" s="294">
        <v>0</v>
      </c>
      <c r="AC1388" s="294">
        <v>0</v>
      </c>
      <c r="AD1388" s="294">
        <v>0</v>
      </c>
      <c r="AE1388" s="294">
        <v>0</v>
      </c>
      <c r="AF1388" s="294">
        <v>0</v>
      </c>
      <c r="AG1388" s="294">
        <v>0</v>
      </c>
      <c r="AH1388" s="294">
        <v>0</v>
      </c>
      <c r="AI1388" s="294">
        <v>0</v>
      </c>
    </row>
    <row r="1389" spans="1:35" ht="66">
      <c r="A1389" s="290"/>
      <c r="B1389" s="305">
        <v>110.2</v>
      </c>
      <c r="C1389" s="1391" t="s">
        <v>4721</v>
      </c>
      <c r="D1389" s="303"/>
      <c r="E1389" s="304">
        <v>0</v>
      </c>
      <c r="F1389" s="292" t="s">
        <v>1187</v>
      </c>
      <c r="G1389" s="294" t="s">
        <v>12</v>
      </c>
      <c r="H1389" s="295" t="s">
        <v>13</v>
      </c>
      <c r="I1389" s="294" t="s">
        <v>14</v>
      </c>
      <c r="J1389" s="294">
        <v>120</v>
      </c>
      <c r="K1389" s="1540">
        <v>0</v>
      </c>
      <c r="L1389" s="294">
        <v>0</v>
      </c>
      <c r="M1389" s="294">
        <v>0</v>
      </c>
      <c r="N1389" s="294">
        <v>0</v>
      </c>
      <c r="O1389" s="294">
        <v>0</v>
      </c>
      <c r="P1389" s="294">
        <v>0</v>
      </c>
      <c r="Q1389" s="294">
        <v>0</v>
      </c>
      <c r="R1389" s="294">
        <v>0</v>
      </c>
      <c r="S1389" s="294">
        <v>0</v>
      </c>
      <c r="T1389" s="294">
        <v>0</v>
      </c>
      <c r="U1389" s="294">
        <v>0</v>
      </c>
      <c r="V1389" s="294">
        <v>0</v>
      </c>
      <c r="W1389" s="294">
        <v>0</v>
      </c>
      <c r="X1389" s="294">
        <v>0</v>
      </c>
      <c r="Y1389" s="294">
        <v>0</v>
      </c>
      <c r="Z1389" s="294">
        <v>0</v>
      </c>
      <c r="AA1389" s="294">
        <v>0</v>
      </c>
      <c r="AB1389" s="294">
        <v>0</v>
      </c>
      <c r="AC1389" s="294">
        <v>0</v>
      </c>
      <c r="AD1389" s="294">
        <v>0</v>
      </c>
      <c r="AE1389" s="294">
        <v>0</v>
      </c>
      <c r="AF1389" s="294">
        <v>0</v>
      </c>
      <c r="AG1389" s="294">
        <v>0</v>
      </c>
      <c r="AH1389" s="294">
        <v>0</v>
      </c>
      <c r="AI1389" s="294">
        <v>0</v>
      </c>
    </row>
    <row r="1390" spans="1:35" ht="66">
      <c r="A1390" s="290"/>
      <c r="B1390" s="305">
        <v>440.8</v>
      </c>
      <c r="C1390" s="1391" t="s">
        <v>1217</v>
      </c>
      <c r="D1390" s="303"/>
      <c r="E1390" s="304">
        <v>0</v>
      </c>
      <c r="F1390" s="292" t="s">
        <v>1187</v>
      </c>
      <c r="G1390" s="294" t="s">
        <v>12</v>
      </c>
      <c r="H1390" s="295" t="s">
        <v>13</v>
      </c>
      <c r="I1390" s="294" t="s">
        <v>14</v>
      </c>
      <c r="J1390" s="294">
        <v>477</v>
      </c>
      <c r="K1390" s="1540">
        <v>0</v>
      </c>
      <c r="L1390" s="294">
        <v>0</v>
      </c>
      <c r="M1390" s="294">
        <v>0</v>
      </c>
      <c r="N1390" s="294">
        <v>0</v>
      </c>
      <c r="O1390" s="294">
        <v>0</v>
      </c>
      <c r="P1390" s="294">
        <v>0</v>
      </c>
      <c r="Q1390" s="294">
        <v>0</v>
      </c>
      <c r="R1390" s="294">
        <v>0</v>
      </c>
      <c r="S1390" s="294">
        <v>0</v>
      </c>
      <c r="T1390" s="294">
        <v>0</v>
      </c>
      <c r="U1390" s="294">
        <v>0</v>
      </c>
      <c r="V1390" s="294">
        <v>0</v>
      </c>
      <c r="W1390" s="294">
        <v>0</v>
      </c>
      <c r="X1390" s="294">
        <v>0</v>
      </c>
      <c r="Y1390" s="294">
        <v>0</v>
      </c>
      <c r="Z1390" s="294">
        <v>0</v>
      </c>
      <c r="AA1390" s="294">
        <v>0</v>
      </c>
      <c r="AB1390" s="294">
        <v>0</v>
      </c>
      <c r="AC1390" s="294">
        <v>0</v>
      </c>
      <c r="AD1390" s="294">
        <v>0</v>
      </c>
      <c r="AE1390" s="294">
        <v>0</v>
      </c>
      <c r="AF1390" s="294">
        <v>0</v>
      </c>
      <c r="AG1390" s="294">
        <v>0</v>
      </c>
      <c r="AH1390" s="294">
        <v>0</v>
      </c>
      <c r="AI1390" s="294">
        <v>0</v>
      </c>
    </row>
    <row r="1391" spans="1:35" ht="66">
      <c r="A1391" s="290"/>
      <c r="B1391" s="305">
        <v>72.662000000000006</v>
      </c>
      <c r="C1391" s="1391" t="s">
        <v>1218</v>
      </c>
      <c r="D1391" s="303"/>
      <c r="E1391" s="304">
        <v>0</v>
      </c>
      <c r="F1391" s="292" t="s">
        <v>26</v>
      </c>
      <c r="G1391" s="294" t="s">
        <v>12</v>
      </c>
      <c r="H1391" s="295" t="s">
        <v>13</v>
      </c>
      <c r="I1391" s="294" t="s">
        <v>14</v>
      </c>
      <c r="J1391" s="294">
        <v>79</v>
      </c>
      <c r="K1391" s="1540">
        <v>0</v>
      </c>
      <c r="L1391" s="294">
        <v>0</v>
      </c>
      <c r="M1391" s="294">
        <v>0</v>
      </c>
      <c r="N1391" s="294">
        <v>0</v>
      </c>
      <c r="O1391" s="294">
        <v>0</v>
      </c>
      <c r="P1391" s="294">
        <v>0</v>
      </c>
      <c r="Q1391" s="294">
        <v>0</v>
      </c>
      <c r="R1391" s="294">
        <v>0</v>
      </c>
      <c r="S1391" s="294">
        <v>0</v>
      </c>
      <c r="T1391" s="294">
        <v>0</v>
      </c>
      <c r="U1391" s="294">
        <v>0</v>
      </c>
      <c r="V1391" s="294">
        <v>0</v>
      </c>
      <c r="W1391" s="294">
        <v>0</v>
      </c>
      <c r="X1391" s="294">
        <v>0</v>
      </c>
      <c r="Y1391" s="294">
        <v>0</v>
      </c>
      <c r="Z1391" s="294">
        <v>0</v>
      </c>
      <c r="AA1391" s="294">
        <v>0</v>
      </c>
      <c r="AB1391" s="294">
        <v>0</v>
      </c>
      <c r="AC1391" s="294">
        <v>0</v>
      </c>
      <c r="AD1391" s="294">
        <v>0</v>
      </c>
      <c r="AE1391" s="294">
        <v>0</v>
      </c>
      <c r="AF1391" s="294">
        <v>0</v>
      </c>
      <c r="AG1391" s="294">
        <v>0</v>
      </c>
      <c r="AH1391" s="294">
        <v>0</v>
      </c>
      <c r="AI1391" s="294">
        <v>0</v>
      </c>
    </row>
    <row r="1392" spans="1:35" ht="66">
      <c r="A1392" s="290"/>
      <c r="B1392" s="305">
        <v>72.66</v>
      </c>
      <c r="C1392" s="1381" t="s">
        <v>1219</v>
      </c>
      <c r="D1392" s="303"/>
      <c r="E1392" s="304">
        <v>0</v>
      </c>
      <c r="F1392" s="292" t="s">
        <v>11</v>
      </c>
      <c r="G1392" s="294" t="s">
        <v>12</v>
      </c>
      <c r="H1392" s="295" t="s">
        <v>13</v>
      </c>
      <c r="I1392" s="294" t="s">
        <v>14</v>
      </c>
      <c r="J1392" s="294">
        <v>79</v>
      </c>
      <c r="K1392" s="1540">
        <v>0</v>
      </c>
      <c r="L1392" s="294">
        <v>0</v>
      </c>
      <c r="M1392" s="294">
        <v>0</v>
      </c>
      <c r="N1392" s="294">
        <v>0</v>
      </c>
      <c r="O1392" s="294">
        <v>0</v>
      </c>
      <c r="P1392" s="294">
        <v>0</v>
      </c>
      <c r="Q1392" s="294">
        <v>0</v>
      </c>
      <c r="R1392" s="294">
        <v>0</v>
      </c>
      <c r="S1392" s="294">
        <v>0</v>
      </c>
      <c r="T1392" s="294">
        <v>0</v>
      </c>
      <c r="U1392" s="294">
        <v>0</v>
      </c>
      <c r="V1392" s="294">
        <v>0</v>
      </c>
      <c r="W1392" s="294">
        <v>0</v>
      </c>
      <c r="X1392" s="294">
        <v>0</v>
      </c>
      <c r="Y1392" s="294">
        <v>0</v>
      </c>
      <c r="Z1392" s="294">
        <v>0</v>
      </c>
      <c r="AA1392" s="294">
        <v>0</v>
      </c>
      <c r="AB1392" s="294">
        <v>0</v>
      </c>
      <c r="AC1392" s="294">
        <v>0</v>
      </c>
      <c r="AD1392" s="294">
        <v>0</v>
      </c>
      <c r="AE1392" s="294">
        <v>0</v>
      </c>
      <c r="AF1392" s="294">
        <v>0</v>
      </c>
      <c r="AG1392" s="294">
        <v>0</v>
      </c>
      <c r="AH1392" s="294">
        <v>0</v>
      </c>
      <c r="AI1392" s="294">
        <v>0</v>
      </c>
    </row>
    <row r="1393" spans="1:35" ht="66">
      <c r="A1393" s="290"/>
      <c r="B1393" s="305">
        <v>43.848181818181814</v>
      </c>
      <c r="C1393" s="1391" t="s">
        <v>1220</v>
      </c>
      <c r="D1393" s="303"/>
      <c r="E1393" s="304">
        <v>0</v>
      </c>
      <c r="F1393" s="292" t="s">
        <v>26</v>
      </c>
      <c r="G1393" s="294" t="s">
        <v>12</v>
      </c>
      <c r="H1393" s="295" t="s">
        <v>13</v>
      </c>
      <c r="I1393" s="294" t="s">
        <v>14</v>
      </c>
      <c r="J1393" s="294">
        <v>48</v>
      </c>
      <c r="K1393" s="1540">
        <v>0</v>
      </c>
      <c r="L1393" s="294">
        <v>0</v>
      </c>
      <c r="M1393" s="294">
        <v>0</v>
      </c>
      <c r="N1393" s="294">
        <v>0</v>
      </c>
      <c r="O1393" s="294">
        <v>0</v>
      </c>
      <c r="P1393" s="294">
        <v>0</v>
      </c>
      <c r="Q1393" s="294">
        <v>0</v>
      </c>
      <c r="R1393" s="294">
        <v>0</v>
      </c>
      <c r="S1393" s="294">
        <v>0</v>
      </c>
      <c r="T1393" s="294">
        <v>0</v>
      </c>
      <c r="U1393" s="294">
        <v>0</v>
      </c>
      <c r="V1393" s="294">
        <v>0</v>
      </c>
      <c r="W1393" s="294">
        <v>0</v>
      </c>
      <c r="X1393" s="294">
        <v>0</v>
      </c>
      <c r="Y1393" s="294">
        <v>0</v>
      </c>
      <c r="Z1393" s="294">
        <v>0</v>
      </c>
      <c r="AA1393" s="294">
        <v>0</v>
      </c>
      <c r="AB1393" s="294">
        <v>0</v>
      </c>
      <c r="AC1393" s="294">
        <v>0</v>
      </c>
      <c r="AD1393" s="294">
        <v>0</v>
      </c>
      <c r="AE1393" s="294">
        <v>0</v>
      </c>
      <c r="AF1393" s="294">
        <v>0</v>
      </c>
      <c r="AG1393" s="294">
        <v>0</v>
      </c>
      <c r="AH1393" s="294">
        <v>0</v>
      </c>
      <c r="AI1393" s="294">
        <v>0</v>
      </c>
    </row>
    <row r="1394" spans="1:35" ht="66">
      <c r="A1394" s="290"/>
      <c r="B1394" s="305">
        <v>43.804812499999997</v>
      </c>
      <c r="C1394" s="1391" t="s">
        <v>1221</v>
      </c>
      <c r="D1394" s="303"/>
      <c r="E1394" s="304">
        <v>0</v>
      </c>
      <c r="F1394" s="292" t="s">
        <v>26</v>
      </c>
      <c r="G1394" s="294" t="s">
        <v>12</v>
      </c>
      <c r="H1394" s="295" t="s">
        <v>13</v>
      </c>
      <c r="I1394" s="294" t="s">
        <v>14</v>
      </c>
      <c r="J1394" s="294">
        <v>48</v>
      </c>
      <c r="K1394" s="1540">
        <v>0</v>
      </c>
      <c r="L1394" s="294">
        <v>0</v>
      </c>
      <c r="M1394" s="294">
        <v>0</v>
      </c>
      <c r="N1394" s="294">
        <v>0</v>
      </c>
      <c r="O1394" s="294">
        <v>0</v>
      </c>
      <c r="P1394" s="294">
        <v>0</v>
      </c>
      <c r="Q1394" s="294">
        <v>0</v>
      </c>
      <c r="R1394" s="294">
        <v>0</v>
      </c>
      <c r="S1394" s="294">
        <v>0</v>
      </c>
      <c r="T1394" s="294">
        <v>0</v>
      </c>
      <c r="U1394" s="294">
        <v>0</v>
      </c>
      <c r="V1394" s="294">
        <v>0</v>
      </c>
      <c r="W1394" s="294">
        <v>0</v>
      </c>
      <c r="X1394" s="294">
        <v>0</v>
      </c>
      <c r="Y1394" s="294">
        <v>0</v>
      </c>
      <c r="Z1394" s="294">
        <v>0</v>
      </c>
      <c r="AA1394" s="294">
        <v>0</v>
      </c>
      <c r="AB1394" s="294">
        <v>0</v>
      </c>
      <c r="AC1394" s="294">
        <v>0</v>
      </c>
      <c r="AD1394" s="294">
        <v>0</v>
      </c>
      <c r="AE1394" s="294">
        <v>0</v>
      </c>
      <c r="AF1394" s="294">
        <v>0</v>
      </c>
      <c r="AG1394" s="294">
        <v>0</v>
      </c>
      <c r="AH1394" s="294">
        <v>0</v>
      </c>
      <c r="AI1394" s="294">
        <v>0</v>
      </c>
    </row>
    <row r="1395" spans="1:35" ht="66">
      <c r="A1395" s="290"/>
      <c r="B1395" s="305">
        <v>38.474498141263943</v>
      </c>
      <c r="C1395" s="1391" t="s">
        <v>1222</v>
      </c>
      <c r="D1395" s="303"/>
      <c r="E1395" s="304">
        <v>0</v>
      </c>
      <c r="F1395" s="292" t="s">
        <v>26</v>
      </c>
      <c r="G1395" s="294" t="s">
        <v>12</v>
      </c>
      <c r="H1395" s="295" t="s">
        <v>13</v>
      </c>
      <c r="I1395" s="294" t="s">
        <v>14</v>
      </c>
      <c r="J1395" s="294">
        <v>42</v>
      </c>
      <c r="K1395" s="1540">
        <v>0</v>
      </c>
      <c r="L1395" s="294">
        <v>0</v>
      </c>
      <c r="M1395" s="294">
        <v>0</v>
      </c>
      <c r="N1395" s="294">
        <v>0</v>
      </c>
      <c r="O1395" s="294">
        <v>0</v>
      </c>
      <c r="P1395" s="294">
        <v>0</v>
      </c>
      <c r="Q1395" s="294">
        <v>0</v>
      </c>
      <c r="R1395" s="294">
        <v>0</v>
      </c>
      <c r="S1395" s="294">
        <v>0</v>
      </c>
      <c r="T1395" s="294">
        <v>0</v>
      </c>
      <c r="U1395" s="294">
        <v>0</v>
      </c>
      <c r="V1395" s="294">
        <v>0</v>
      </c>
      <c r="W1395" s="294">
        <v>0</v>
      </c>
      <c r="X1395" s="294">
        <v>0</v>
      </c>
      <c r="Y1395" s="294">
        <v>0</v>
      </c>
      <c r="Z1395" s="294">
        <v>0</v>
      </c>
      <c r="AA1395" s="294">
        <v>0</v>
      </c>
      <c r="AB1395" s="294">
        <v>0</v>
      </c>
      <c r="AC1395" s="294">
        <v>0</v>
      </c>
      <c r="AD1395" s="294">
        <v>0</v>
      </c>
      <c r="AE1395" s="294">
        <v>0</v>
      </c>
      <c r="AF1395" s="294">
        <v>0</v>
      </c>
      <c r="AG1395" s="294">
        <v>0</v>
      </c>
      <c r="AH1395" s="294">
        <v>0</v>
      </c>
      <c r="AI1395" s="294">
        <v>0</v>
      </c>
    </row>
    <row r="1396" spans="1:35" ht="66">
      <c r="A1396" s="290"/>
      <c r="B1396" s="305">
        <v>32.4</v>
      </c>
      <c r="C1396" s="1381" t="s">
        <v>1223</v>
      </c>
      <c r="D1396" s="303"/>
      <c r="E1396" s="304">
        <v>0</v>
      </c>
      <c r="F1396" s="292" t="s">
        <v>26</v>
      </c>
      <c r="G1396" s="294" t="s">
        <v>12</v>
      </c>
      <c r="H1396" s="295" t="s">
        <v>13</v>
      </c>
      <c r="I1396" s="294" t="s">
        <v>14</v>
      </c>
      <c r="J1396" s="294">
        <v>35</v>
      </c>
      <c r="K1396" s="1540">
        <v>0</v>
      </c>
      <c r="L1396" s="294">
        <v>0</v>
      </c>
      <c r="M1396" s="294">
        <v>0</v>
      </c>
      <c r="N1396" s="294">
        <v>0</v>
      </c>
      <c r="O1396" s="294">
        <v>0</v>
      </c>
      <c r="P1396" s="294">
        <v>0</v>
      </c>
      <c r="Q1396" s="294">
        <v>0</v>
      </c>
      <c r="R1396" s="294">
        <v>0</v>
      </c>
      <c r="S1396" s="294">
        <v>0</v>
      </c>
      <c r="T1396" s="294">
        <v>0</v>
      </c>
      <c r="U1396" s="294">
        <v>0</v>
      </c>
      <c r="V1396" s="294">
        <v>0</v>
      </c>
      <c r="W1396" s="294">
        <v>0</v>
      </c>
      <c r="X1396" s="294">
        <v>0</v>
      </c>
      <c r="Y1396" s="294">
        <v>0</v>
      </c>
      <c r="Z1396" s="294">
        <v>0</v>
      </c>
      <c r="AA1396" s="294">
        <v>0</v>
      </c>
      <c r="AB1396" s="294">
        <v>0</v>
      </c>
      <c r="AC1396" s="294">
        <v>0</v>
      </c>
      <c r="AD1396" s="294">
        <v>0</v>
      </c>
      <c r="AE1396" s="294">
        <v>0</v>
      </c>
      <c r="AF1396" s="294">
        <v>0</v>
      </c>
      <c r="AG1396" s="294">
        <v>0</v>
      </c>
      <c r="AH1396" s="294">
        <v>0</v>
      </c>
      <c r="AI1396" s="294">
        <v>0</v>
      </c>
    </row>
    <row r="1397" spans="1:35" ht="66">
      <c r="A1397" s="290"/>
      <c r="B1397" s="305">
        <v>113</v>
      </c>
      <c r="C1397" s="1381" t="s">
        <v>4722</v>
      </c>
      <c r="D1397" s="303"/>
      <c r="E1397" s="304">
        <v>0</v>
      </c>
      <c r="F1397" s="292" t="s">
        <v>26</v>
      </c>
      <c r="G1397" s="294" t="s">
        <v>12</v>
      </c>
      <c r="H1397" s="295" t="s">
        <v>13</v>
      </c>
      <c r="I1397" s="294" t="s">
        <v>14</v>
      </c>
      <c r="J1397" s="294">
        <v>122</v>
      </c>
      <c r="K1397" s="1540">
        <v>0</v>
      </c>
      <c r="L1397" s="294">
        <v>0</v>
      </c>
      <c r="M1397" s="294">
        <v>0</v>
      </c>
      <c r="N1397" s="294">
        <v>0</v>
      </c>
      <c r="O1397" s="294">
        <v>0</v>
      </c>
      <c r="P1397" s="294">
        <v>0</v>
      </c>
      <c r="Q1397" s="294">
        <v>0</v>
      </c>
      <c r="R1397" s="294">
        <v>0</v>
      </c>
      <c r="S1397" s="294">
        <v>0</v>
      </c>
      <c r="T1397" s="294">
        <v>0</v>
      </c>
      <c r="U1397" s="294">
        <v>0</v>
      </c>
      <c r="V1397" s="294">
        <v>0</v>
      </c>
      <c r="W1397" s="294">
        <v>0</v>
      </c>
      <c r="X1397" s="294">
        <v>0</v>
      </c>
      <c r="Y1397" s="294">
        <v>0</v>
      </c>
      <c r="Z1397" s="294">
        <v>0</v>
      </c>
      <c r="AA1397" s="294">
        <v>0</v>
      </c>
      <c r="AB1397" s="294">
        <v>0</v>
      </c>
      <c r="AC1397" s="294">
        <v>0</v>
      </c>
      <c r="AD1397" s="294">
        <v>0</v>
      </c>
      <c r="AE1397" s="294">
        <v>0</v>
      </c>
      <c r="AF1397" s="294">
        <v>0</v>
      </c>
      <c r="AG1397" s="294">
        <v>0</v>
      </c>
      <c r="AH1397" s="294">
        <v>0</v>
      </c>
      <c r="AI1397" s="294">
        <v>0</v>
      </c>
    </row>
    <row r="1398" spans="1:35" ht="66">
      <c r="A1398" s="290"/>
      <c r="B1398" s="305">
        <v>56.677272727272729</v>
      </c>
      <c r="C1398" s="1381" t="s">
        <v>1224</v>
      </c>
      <c r="D1398" s="303"/>
      <c r="E1398" s="304">
        <v>0</v>
      </c>
      <c r="F1398" s="292" t="s">
        <v>1187</v>
      </c>
      <c r="G1398" s="294" t="s">
        <v>12</v>
      </c>
      <c r="H1398" s="295" t="s">
        <v>13</v>
      </c>
      <c r="I1398" s="294" t="s">
        <v>14</v>
      </c>
      <c r="J1398" s="294">
        <v>62</v>
      </c>
      <c r="K1398" s="1540">
        <v>0</v>
      </c>
      <c r="L1398" s="294">
        <v>0</v>
      </c>
      <c r="M1398" s="294">
        <v>0</v>
      </c>
      <c r="N1398" s="294">
        <v>0</v>
      </c>
      <c r="O1398" s="294">
        <v>0</v>
      </c>
      <c r="P1398" s="294">
        <v>0</v>
      </c>
      <c r="Q1398" s="294">
        <v>0</v>
      </c>
      <c r="R1398" s="294">
        <v>0</v>
      </c>
      <c r="S1398" s="294">
        <v>0</v>
      </c>
      <c r="T1398" s="294">
        <v>0</v>
      </c>
      <c r="U1398" s="294">
        <v>0</v>
      </c>
      <c r="V1398" s="294">
        <v>0</v>
      </c>
      <c r="W1398" s="294">
        <v>0</v>
      </c>
      <c r="X1398" s="294">
        <v>0</v>
      </c>
      <c r="Y1398" s="294">
        <v>0</v>
      </c>
      <c r="Z1398" s="294">
        <v>0</v>
      </c>
      <c r="AA1398" s="294">
        <v>0</v>
      </c>
      <c r="AB1398" s="294">
        <v>0</v>
      </c>
      <c r="AC1398" s="294">
        <v>0</v>
      </c>
      <c r="AD1398" s="294">
        <v>0</v>
      </c>
      <c r="AE1398" s="294">
        <v>0</v>
      </c>
      <c r="AF1398" s="294">
        <v>0</v>
      </c>
      <c r="AG1398" s="294">
        <v>0</v>
      </c>
      <c r="AH1398" s="294">
        <v>0</v>
      </c>
      <c r="AI1398" s="294">
        <v>0</v>
      </c>
    </row>
    <row r="1399" spans="1:35" ht="66">
      <c r="A1399" s="290"/>
      <c r="B1399" s="305">
        <v>50.866363636363637</v>
      </c>
      <c r="C1399" s="139" t="s">
        <v>1225</v>
      </c>
      <c r="D1399" s="303"/>
      <c r="E1399" s="304">
        <v>0</v>
      </c>
      <c r="F1399" s="292" t="s">
        <v>26</v>
      </c>
      <c r="G1399" s="294" t="s">
        <v>12</v>
      </c>
      <c r="H1399" s="295" t="s">
        <v>13</v>
      </c>
      <c r="I1399" s="294" t="s">
        <v>14</v>
      </c>
      <c r="J1399" s="294">
        <v>55</v>
      </c>
      <c r="K1399" s="1540">
        <v>0</v>
      </c>
      <c r="L1399" s="294">
        <v>0</v>
      </c>
      <c r="M1399" s="294">
        <v>0</v>
      </c>
      <c r="N1399" s="294">
        <v>0</v>
      </c>
      <c r="O1399" s="294">
        <v>0</v>
      </c>
      <c r="P1399" s="294">
        <v>0</v>
      </c>
      <c r="Q1399" s="294">
        <v>0</v>
      </c>
      <c r="R1399" s="294">
        <v>0</v>
      </c>
      <c r="S1399" s="294">
        <v>0</v>
      </c>
      <c r="T1399" s="294">
        <v>0</v>
      </c>
      <c r="U1399" s="294">
        <v>0</v>
      </c>
      <c r="V1399" s="294">
        <v>0</v>
      </c>
      <c r="W1399" s="294">
        <v>0</v>
      </c>
      <c r="X1399" s="294">
        <v>0</v>
      </c>
      <c r="Y1399" s="294">
        <v>0</v>
      </c>
      <c r="Z1399" s="294">
        <v>0</v>
      </c>
      <c r="AA1399" s="294">
        <v>0</v>
      </c>
      <c r="AB1399" s="294">
        <v>0</v>
      </c>
      <c r="AC1399" s="294">
        <v>0</v>
      </c>
      <c r="AD1399" s="294">
        <v>0</v>
      </c>
      <c r="AE1399" s="294">
        <v>0</v>
      </c>
      <c r="AF1399" s="294">
        <v>0</v>
      </c>
      <c r="AG1399" s="294">
        <v>0</v>
      </c>
      <c r="AH1399" s="294">
        <v>0</v>
      </c>
      <c r="AI1399" s="294">
        <v>0</v>
      </c>
    </row>
    <row r="1400" spans="1:35" ht="66">
      <c r="A1400" s="290"/>
      <c r="B1400" s="305">
        <v>389.76</v>
      </c>
      <c r="C1400" s="1436" t="s">
        <v>4723</v>
      </c>
      <c r="D1400" s="303"/>
      <c r="E1400" s="304">
        <v>0</v>
      </c>
      <c r="F1400" s="292" t="s">
        <v>26</v>
      </c>
      <c r="G1400" s="294" t="s">
        <v>12</v>
      </c>
      <c r="H1400" s="295" t="s">
        <v>13</v>
      </c>
      <c r="I1400" s="294" t="s">
        <v>14</v>
      </c>
      <c r="J1400" s="294">
        <v>421</v>
      </c>
      <c r="K1400" s="1540">
        <v>0</v>
      </c>
      <c r="L1400" s="294">
        <v>0</v>
      </c>
      <c r="M1400" s="294">
        <v>0</v>
      </c>
      <c r="N1400" s="294">
        <v>0</v>
      </c>
      <c r="O1400" s="294">
        <v>0</v>
      </c>
      <c r="P1400" s="294">
        <v>0</v>
      </c>
      <c r="Q1400" s="294">
        <v>0</v>
      </c>
      <c r="R1400" s="294">
        <v>0</v>
      </c>
      <c r="S1400" s="294">
        <v>0</v>
      </c>
      <c r="T1400" s="294">
        <v>0</v>
      </c>
      <c r="U1400" s="294">
        <v>0</v>
      </c>
      <c r="V1400" s="294">
        <v>0</v>
      </c>
      <c r="W1400" s="294">
        <v>0</v>
      </c>
      <c r="X1400" s="294">
        <v>0</v>
      </c>
      <c r="Y1400" s="294">
        <v>0</v>
      </c>
      <c r="Z1400" s="294">
        <v>0</v>
      </c>
      <c r="AA1400" s="294">
        <v>0</v>
      </c>
      <c r="AB1400" s="294">
        <v>0</v>
      </c>
      <c r="AC1400" s="294">
        <v>0</v>
      </c>
      <c r="AD1400" s="294">
        <v>0</v>
      </c>
      <c r="AE1400" s="294">
        <v>0</v>
      </c>
      <c r="AF1400" s="294">
        <v>0</v>
      </c>
      <c r="AG1400" s="294">
        <v>0</v>
      </c>
      <c r="AH1400" s="294">
        <v>0</v>
      </c>
      <c r="AI1400" s="294">
        <v>0</v>
      </c>
    </row>
    <row r="1401" spans="1:35" ht="66">
      <c r="A1401" s="290"/>
      <c r="B1401" s="305">
        <v>20.52</v>
      </c>
      <c r="C1401" s="1437" t="s">
        <v>1226</v>
      </c>
      <c r="D1401" s="303"/>
      <c r="E1401" s="304">
        <v>0</v>
      </c>
      <c r="F1401" s="292" t="s">
        <v>26</v>
      </c>
      <c r="G1401" s="294" t="s">
        <v>12</v>
      </c>
      <c r="H1401" s="295" t="s">
        <v>13</v>
      </c>
      <c r="I1401" s="294" t="s">
        <v>14</v>
      </c>
      <c r="J1401" s="294">
        <v>23</v>
      </c>
      <c r="K1401" s="1540">
        <v>0</v>
      </c>
      <c r="L1401" s="294">
        <v>0</v>
      </c>
      <c r="M1401" s="294">
        <v>0</v>
      </c>
      <c r="N1401" s="294">
        <v>0</v>
      </c>
      <c r="O1401" s="294">
        <v>0</v>
      </c>
      <c r="P1401" s="294">
        <v>0</v>
      </c>
      <c r="Q1401" s="294">
        <v>0</v>
      </c>
      <c r="R1401" s="294">
        <v>0</v>
      </c>
      <c r="S1401" s="294">
        <v>0</v>
      </c>
      <c r="T1401" s="294">
        <v>0</v>
      </c>
      <c r="U1401" s="294">
        <v>0</v>
      </c>
      <c r="V1401" s="294">
        <v>0</v>
      </c>
      <c r="W1401" s="294">
        <v>0</v>
      </c>
      <c r="X1401" s="294">
        <v>0</v>
      </c>
      <c r="Y1401" s="294">
        <v>0</v>
      </c>
      <c r="Z1401" s="294">
        <v>0</v>
      </c>
      <c r="AA1401" s="294">
        <v>0</v>
      </c>
      <c r="AB1401" s="294">
        <v>0</v>
      </c>
      <c r="AC1401" s="294">
        <v>0</v>
      </c>
      <c r="AD1401" s="294">
        <v>0</v>
      </c>
      <c r="AE1401" s="294">
        <v>0</v>
      </c>
      <c r="AF1401" s="294">
        <v>0</v>
      </c>
      <c r="AG1401" s="294">
        <v>0</v>
      </c>
      <c r="AH1401" s="294">
        <v>0</v>
      </c>
      <c r="AI1401" s="294">
        <v>0</v>
      </c>
    </row>
    <row r="1402" spans="1:35" ht="66">
      <c r="A1402" s="290"/>
      <c r="B1402" s="305">
        <v>45</v>
      </c>
      <c r="C1402" s="1437" t="s">
        <v>1227</v>
      </c>
      <c r="D1402" s="303"/>
      <c r="E1402" s="304">
        <v>0</v>
      </c>
      <c r="F1402" s="292" t="s">
        <v>26</v>
      </c>
      <c r="G1402" s="294" t="s">
        <v>12</v>
      </c>
      <c r="H1402" s="295" t="s">
        <v>13</v>
      </c>
      <c r="I1402" s="294" t="s">
        <v>14</v>
      </c>
      <c r="J1402" s="294">
        <v>49</v>
      </c>
      <c r="K1402" s="1540">
        <v>0</v>
      </c>
      <c r="L1402" s="294">
        <v>0</v>
      </c>
      <c r="M1402" s="294">
        <v>0</v>
      </c>
      <c r="N1402" s="294">
        <v>0</v>
      </c>
      <c r="O1402" s="294">
        <v>0</v>
      </c>
      <c r="P1402" s="294">
        <v>0</v>
      </c>
      <c r="Q1402" s="294">
        <v>0</v>
      </c>
      <c r="R1402" s="294">
        <v>0</v>
      </c>
      <c r="S1402" s="294">
        <v>0</v>
      </c>
      <c r="T1402" s="294">
        <v>0</v>
      </c>
      <c r="U1402" s="294">
        <v>0</v>
      </c>
      <c r="V1402" s="294">
        <v>0</v>
      </c>
      <c r="W1402" s="294">
        <v>0</v>
      </c>
      <c r="X1402" s="294">
        <v>0</v>
      </c>
      <c r="Y1402" s="294">
        <v>0</v>
      </c>
      <c r="Z1402" s="294">
        <v>0</v>
      </c>
      <c r="AA1402" s="294">
        <v>0</v>
      </c>
      <c r="AB1402" s="294">
        <v>0</v>
      </c>
      <c r="AC1402" s="294">
        <v>0</v>
      </c>
      <c r="AD1402" s="294">
        <v>0</v>
      </c>
      <c r="AE1402" s="294">
        <v>0</v>
      </c>
      <c r="AF1402" s="294">
        <v>0</v>
      </c>
      <c r="AG1402" s="294">
        <v>0</v>
      </c>
      <c r="AH1402" s="294">
        <v>0</v>
      </c>
      <c r="AI1402" s="294">
        <v>0</v>
      </c>
    </row>
    <row r="1403" spans="1:35" ht="66">
      <c r="A1403" s="290"/>
      <c r="B1403" s="305">
        <v>27.608181818181819</v>
      </c>
      <c r="C1403" s="139" t="s">
        <v>1228</v>
      </c>
      <c r="D1403" s="303"/>
      <c r="E1403" s="304">
        <v>0</v>
      </c>
      <c r="F1403" s="292" t="s">
        <v>26</v>
      </c>
      <c r="G1403" s="294" t="s">
        <v>12</v>
      </c>
      <c r="H1403" s="295" t="s">
        <v>13</v>
      </c>
      <c r="I1403" s="294" t="s">
        <v>14</v>
      </c>
      <c r="J1403" s="294">
        <v>30</v>
      </c>
      <c r="K1403" s="1540">
        <v>0</v>
      </c>
      <c r="L1403" s="294">
        <v>0</v>
      </c>
      <c r="M1403" s="294">
        <v>0</v>
      </c>
      <c r="N1403" s="294">
        <v>0</v>
      </c>
      <c r="O1403" s="294">
        <v>0</v>
      </c>
      <c r="P1403" s="294">
        <v>0</v>
      </c>
      <c r="Q1403" s="294">
        <v>0</v>
      </c>
      <c r="R1403" s="294">
        <v>0</v>
      </c>
      <c r="S1403" s="294">
        <v>0</v>
      </c>
      <c r="T1403" s="294">
        <v>0</v>
      </c>
      <c r="U1403" s="294">
        <v>0</v>
      </c>
      <c r="V1403" s="294">
        <v>0</v>
      </c>
      <c r="W1403" s="294">
        <v>0</v>
      </c>
      <c r="X1403" s="294">
        <v>0</v>
      </c>
      <c r="Y1403" s="294">
        <v>0</v>
      </c>
      <c r="Z1403" s="294">
        <v>0</v>
      </c>
      <c r="AA1403" s="294">
        <v>0</v>
      </c>
      <c r="AB1403" s="294">
        <v>0</v>
      </c>
      <c r="AC1403" s="294">
        <v>0</v>
      </c>
      <c r="AD1403" s="294">
        <v>0</v>
      </c>
      <c r="AE1403" s="294">
        <v>0</v>
      </c>
      <c r="AF1403" s="294">
        <v>0</v>
      </c>
      <c r="AG1403" s="294">
        <v>0</v>
      </c>
      <c r="AH1403" s="294">
        <v>0</v>
      </c>
      <c r="AI1403" s="294">
        <v>0</v>
      </c>
    </row>
    <row r="1404" spans="1:35" ht="66">
      <c r="A1404" s="290"/>
      <c r="B1404" s="305">
        <v>290</v>
      </c>
      <c r="C1404" s="1437" t="s">
        <v>1229</v>
      </c>
      <c r="D1404" s="303"/>
      <c r="E1404" s="304">
        <v>0</v>
      </c>
      <c r="F1404" s="292" t="s">
        <v>26</v>
      </c>
      <c r="G1404" s="294" t="s">
        <v>12</v>
      </c>
      <c r="H1404" s="295" t="s">
        <v>13</v>
      </c>
      <c r="I1404" s="294" t="s">
        <v>14</v>
      </c>
      <c r="J1404" s="294">
        <v>314</v>
      </c>
      <c r="K1404" s="1540">
        <v>0</v>
      </c>
      <c r="L1404" s="294">
        <v>0</v>
      </c>
      <c r="M1404" s="294">
        <v>0</v>
      </c>
      <c r="N1404" s="294">
        <v>0</v>
      </c>
      <c r="O1404" s="294">
        <v>0</v>
      </c>
      <c r="P1404" s="294">
        <v>0</v>
      </c>
      <c r="Q1404" s="294">
        <v>0</v>
      </c>
      <c r="R1404" s="294">
        <v>0</v>
      </c>
      <c r="S1404" s="294">
        <v>0</v>
      </c>
      <c r="T1404" s="294">
        <v>0</v>
      </c>
      <c r="U1404" s="294">
        <v>0</v>
      </c>
      <c r="V1404" s="294">
        <v>0</v>
      </c>
      <c r="W1404" s="294">
        <v>0</v>
      </c>
      <c r="X1404" s="294">
        <v>0</v>
      </c>
      <c r="Y1404" s="294">
        <v>0</v>
      </c>
      <c r="Z1404" s="294">
        <v>0</v>
      </c>
      <c r="AA1404" s="294">
        <v>0</v>
      </c>
      <c r="AB1404" s="294">
        <v>0</v>
      </c>
      <c r="AC1404" s="294">
        <v>0</v>
      </c>
      <c r="AD1404" s="294">
        <v>0</v>
      </c>
      <c r="AE1404" s="294">
        <v>0</v>
      </c>
      <c r="AF1404" s="294">
        <v>0</v>
      </c>
      <c r="AG1404" s="294">
        <v>0</v>
      </c>
      <c r="AH1404" s="294">
        <v>0</v>
      </c>
      <c r="AI1404" s="294">
        <v>0</v>
      </c>
    </row>
    <row r="1405" spans="1:35" ht="66">
      <c r="A1405" s="290"/>
      <c r="B1405" s="305">
        <v>114.00479999999999</v>
      </c>
      <c r="C1405" s="139" t="s">
        <v>4724</v>
      </c>
      <c r="D1405" s="303"/>
      <c r="E1405" s="304">
        <v>0</v>
      </c>
      <c r="F1405" s="292" t="s">
        <v>1187</v>
      </c>
      <c r="G1405" s="294" t="s">
        <v>12</v>
      </c>
      <c r="H1405" s="295" t="s">
        <v>13</v>
      </c>
      <c r="I1405" s="294" t="s">
        <v>14</v>
      </c>
      <c r="J1405" s="294">
        <v>124</v>
      </c>
      <c r="K1405" s="1540">
        <v>0</v>
      </c>
      <c r="L1405" s="294">
        <v>0</v>
      </c>
      <c r="M1405" s="294">
        <v>0</v>
      </c>
      <c r="N1405" s="294">
        <v>0</v>
      </c>
      <c r="O1405" s="294">
        <v>0</v>
      </c>
      <c r="P1405" s="294">
        <v>0</v>
      </c>
      <c r="Q1405" s="294">
        <v>0</v>
      </c>
      <c r="R1405" s="294">
        <v>0</v>
      </c>
      <c r="S1405" s="294">
        <v>0</v>
      </c>
      <c r="T1405" s="294">
        <v>0</v>
      </c>
      <c r="U1405" s="294">
        <v>0</v>
      </c>
      <c r="V1405" s="294">
        <v>0</v>
      </c>
      <c r="W1405" s="294">
        <v>0</v>
      </c>
      <c r="X1405" s="294">
        <v>0</v>
      </c>
      <c r="Y1405" s="294">
        <v>0</v>
      </c>
      <c r="Z1405" s="294">
        <v>0</v>
      </c>
      <c r="AA1405" s="294">
        <v>0</v>
      </c>
      <c r="AB1405" s="294">
        <v>0</v>
      </c>
      <c r="AC1405" s="294">
        <v>0</v>
      </c>
      <c r="AD1405" s="294">
        <v>0</v>
      </c>
      <c r="AE1405" s="294">
        <v>0</v>
      </c>
      <c r="AF1405" s="294">
        <v>0</v>
      </c>
      <c r="AG1405" s="294">
        <v>0</v>
      </c>
      <c r="AH1405" s="294">
        <v>0</v>
      </c>
      <c r="AI1405" s="294">
        <v>0</v>
      </c>
    </row>
    <row r="1406" spans="1:35" ht="66">
      <c r="A1406" s="290"/>
      <c r="B1406" s="305">
        <v>83.13</v>
      </c>
      <c r="C1406" s="139" t="s">
        <v>1230</v>
      </c>
      <c r="D1406" s="303"/>
      <c r="E1406" s="304">
        <v>0</v>
      </c>
      <c r="F1406" s="1406" t="s">
        <v>11</v>
      </c>
      <c r="G1406" s="294" t="s">
        <v>12</v>
      </c>
      <c r="H1406" s="295" t="s">
        <v>13</v>
      </c>
      <c r="I1406" s="294" t="s">
        <v>14</v>
      </c>
      <c r="J1406" s="294">
        <v>90</v>
      </c>
      <c r="K1406" s="1540">
        <v>0</v>
      </c>
      <c r="L1406" s="294">
        <v>0</v>
      </c>
      <c r="M1406" s="294">
        <v>0</v>
      </c>
      <c r="N1406" s="294">
        <v>0</v>
      </c>
      <c r="O1406" s="294">
        <v>0</v>
      </c>
      <c r="P1406" s="294">
        <v>0</v>
      </c>
      <c r="Q1406" s="294">
        <v>0</v>
      </c>
      <c r="R1406" s="294">
        <v>0</v>
      </c>
      <c r="S1406" s="294">
        <v>0</v>
      </c>
      <c r="T1406" s="294">
        <v>0</v>
      </c>
      <c r="U1406" s="294">
        <v>0</v>
      </c>
      <c r="V1406" s="294">
        <v>0</v>
      </c>
      <c r="W1406" s="294">
        <v>0</v>
      </c>
      <c r="X1406" s="294">
        <v>0</v>
      </c>
      <c r="Y1406" s="294">
        <v>0</v>
      </c>
      <c r="Z1406" s="294">
        <v>0</v>
      </c>
      <c r="AA1406" s="294">
        <v>0</v>
      </c>
      <c r="AB1406" s="294">
        <v>0</v>
      </c>
      <c r="AC1406" s="294">
        <v>0</v>
      </c>
      <c r="AD1406" s="294">
        <v>0</v>
      </c>
      <c r="AE1406" s="294">
        <v>0</v>
      </c>
      <c r="AF1406" s="294">
        <v>0</v>
      </c>
      <c r="AG1406" s="294">
        <v>0</v>
      </c>
      <c r="AH1406" s="294">
        <v>0</v>
      </c>
      <c r="AI1406" s="294">
        <v>0</v>
      </c>
    </row>
    <row r="1407" spans="1:35" ht="66">
      <c r="A1407" s="290"/>
      <c r="B1407" s="305">
        <v>16.110153846153846</v>
      </c>
      <c r="C1407" s="1437" t="s">
        <v>1231</v>
      </c>
      <c r="D1407" s="303"/>
      <c r="E1407" s="304">
        <v>0</v>
      </c>
      <c r="F1407" s="292" t="s">
        <v>26</v>
      </c>
      <c r="G1407" s="294" t="s">
        <v>12</v>
      </c>
      <c r="H1407" s="295" t="s">
        <v>13</v>
      </c>
      <c r="I1407" s="294" t="s">
        <v>14</v>
      </c>
      <c r="J1407" s="294">
        <v>18</v>
      </c>
      <c r="K1407" s="1540">
        <v>0</v>
      </c>
      <c r="L1407" s="294">
        <v>0</v>
      </c>
      <c r="M1407" s="294">
        <v>0</v>
      </c>
      <c r="N1407" s="294">
        <v>0</v>
      </c>
      <c r="O1407" s="294">
        <v>0</v>
      </c>
      <c r="P1407" s="294">
        <v>0</v>
      </c>
      <c r="Q1407" s="294">
        <v>0</v>
      </c>
      <c r="R1407" s="294">
        <v>0</v>
      </c>
      <c r="S1407" s="294">
        <v>0</v>
      </c>
      <c r="T1407" s="294">
        <v>0</v>
      </c>
      <c r="U1407" s="294">
        <v>0</v>
      </c>
      <c r="V1407" s="294">
        <v>0</v>
      </c>
      <c r="W1407" s="294">
        <v>0</v>
      </c>
      <c r="X1407" s="294">
        <v>0</v>
      </c>
      <c r="Y1407" s="294">
        <v>0</v>
      </c>
      <c r="Z1407" s="294">
        <v>0</v>
      </c>
      <c r="AA1407" s="294">
        <v>0</v>
      </c>
      <c r="AB1407" s="294">
        <v>0</v>
      </c>
      <c r="AC1407" s="294">
        <v>0</v>
      </c>
      <c r="AD1407" s="294">
        <v>0</v>
      </c>
      <c r="AE1407" s="294">
        <v>0</v>
      </c>
      <c r="AF1407" s="294">
        <v>0</v>
      </c>
      <c r="AG1407" s="294">
        <v>0</v>
      </c>
      <c r="AH1407" s="294">
        <v>0</v>
      </c>
      <c r="AI1407" s="294">
        <v>0</v>
      </c>
    </row>
    <row r="1408" spans="1:35" ht="66">
      <c r="A1408" s="290"/>
      <c r="B1408" s="305">
        <v>133</v>
      </c>
      <c r="C1408" s="139" t="s">
        <v>1232</v>
      </c>
      <c r="D1408" s="303"/>
      <c r="E1408" s="304">
        <v>0</v>
      </c>
      <c r="F1408" s="292" t="s">
        <v>26</v>
      </c>
      <c r="G1408" s="294" t="s">
        <v>12</v>
      </c>
      <c r="H1408" s="295" t="s">
        <v>13</v>
      </c>
      <c r="I1408" s="294" t="s">
        <v>14</v>
      </c>
      <c r="J1408" s="294">
        <v>144</v>
      </c>
      <c r="K1408" s="1540">
        <v>0</v>
      </c>
      <c r="L1408" s="294">
        <v>0</v>
      </c>
      <c r="M1408" s="294">
        <v>0</v>
      </c>
      <c r="N1408" s="294">
        <v>0</v>
      </c>
      <c r="O1408" s="294">
        <v>0</v>
      </c>
      <c r="P1408" s="294">
        <v>0</v>
      </c>
      <c r="Q1408" s="294">
        <v>0</v>
      </c>
      <c r="R1408" s="294">
        <v>0</v>
      </c>
      <c r="S1408" s="294">
        <v>0</v>
      </c>
      <c r="T1408" s="294">
        <v>0</v>
      </c>
      <c r="U1408" s="294">
        <v>0</v>
      </c>
      <c r="V1408" s="294">
        <v>0</v>
      </c>
      <c r="W1408" s="294">
        <v>0</v>
      </c>
      <c r="X1408" s="294">
        <v>0</v>
      </c>
      <c r="Y1408" s="294">
        <v>0</v>
      </c>
      <c r="Z1408" s="294">
        <v>0</v>
      </c>
      <c r="AA1408" s="294">
        <v>0</v>
      </c>
      <c r="AB1408" s="294">
        <v>0</v>
      </c>
      <c r="AC1408" s="294">
        <v>0</v>
      </c>
      <c r="AD1408" s="294">
        <v>0</v>
      </c>
      <c r="AE1408" s="294">
        <v>0</v>
      </c>
      <c r="AF1408" s="294">
        <v>0</v>
      </c>
      <c r="AG1408" s="294">
        <v>0</v>
      </c>
      <c r="AH1408" s="294">
        <v>0</v>
      </c>
      <c r="AI1408" s="294">
        <v>0</v>
      </c>
    </row>
    <row r="1409" spans="1:35" ht="66">
      <c r="A1409" s="290"/>
      <c r="B1409" s="305">
        <v>24.26806451612903</v>
      </c>
      <c r="C1409" s="139" t="s">
        <v>1233</v>
      </c>
      <c r="D1409" s="303"/>
      <c r="E1409" s="304">
        <v>0</v>
      </c>
      <c r="F1409" s="292" t="s">
        <v>26</v>
      </c>
      <c r="G1409" s="294" t="s">
        <v>12</v>
      </c>
      <c r="H1409" s="295" t="s">
        <v>13</v>
      </c>
      <c r="I1409" s="294" t="s">
        <v>14</v>
      </c>
      <c r="J1409" s="294">
        <v>27</v>
      </c>
      <c r="K1409" s="1540">
        <v>0</v>
      </c>
      <c r="L1409" s="294">
        <v>0</v>
      </c>
      <c r="M1409" s="294">
        <v>0</v>
      </c>
      <c r="N1409" s="294">
        <v>0</v>
      </c>
      <c r="O1409" s="294">
        <v>0</v>
      </c>
      <c r="P1409" s="294">
        <v>0</v>
      </c>
      <c r="Q1409" s="294">
        <v>0</v>
      </c>
      <c r="R1409" s="294">
        <v>0</v>
      </c>
      <c r="S1409" s="294">
        <v>0</v>
      </c>
      <c r="T1409" s="294">
        <v>0</v>
      </c>
      <c r="U1409" s="294">
        <v>0</v>
      </c>
      <c r="V1409" s="294">
        <v>0</v>
      </c>
      <c r="W1409" s="294">
        <v>0</v>
      </c>
      <c r="X1409" s="294">
        <v>0</v>
      </c>
      <c r="Y1409" s="294">
        <v>0</v>
      </c>
      <c r="Z1409" s="294">
        <v>0</v>
      </c>
      <c r="AA1409" s="294">
        <v>0</v>
      </c>
      <c r="AB1409" s="294">
        <v>0</v>
      </c>
      <c r="AC1409" s="294">
        <v>0</v>
      </c>
      <c r="AD1409" s="294">
        <v>0</v>
      </c>
      <c r="AE1409" s="294">
        <v>0</v>
      </c>
      <c r="AF1409" s="294">
        <v>0</v>
      </c>
      <c r="AG1409" s="294">
        <v>0</v>
      </c>
      <c r="AH1409" s="294">
        <v>0</v>
      </c>
      <c r="AI1409" s="294">
        <v>0</v>
      </c>
    </row>
    <row r="1410" spans="1:35" ht="66">
      <c r="A1410" s="290"/>
      <c r="B1410" s="305">
        <v>37.799999999999997</v>
      </c>
      <c r="C1410" s="1437" t="s">
        <v>1234</v>
      </c>
      <c r="D1410" s="303"/>
      <c r="E1410" s="304">
        <v>0</v>
      </c>
      <c r="F1410" s="292" t="s">
        <v>1187</v>
      </c>
      <c r="G1410" s="294" t="s">
        <v>12</v>
      </c>
      <c r="H1410" s="295" t="s">
        <v>13</v>
      </c>
      <c r="I1410" s="294" t="s">
        <v>14</v>
      </c>
      <c r="J1410" s="294">
        <v>41</v>
      </c>
      <c r="K1410" s="1540">
        <v>0</v>
      </c>
      <c r="L1410" s="294">
        <v>0</v>
      </c>
      <c r="M1410" s="294">
        <v>0</v>
      </c>
      <c r="N1410" s="294">
        <v>0</v>
      </c>
      <c r="O1410" s="294">
        <v>0</v>
      </c>
      <c r="P1410" s="294">
        <v>0</v>
      </c>
      <c r="Q1410" s="294">
        <v>0</v>
      </c>
      <c r="R1410" s="294">
        <v>0</v>
      </c>
      <c r="S1410" s="294">
        <v>0</v>
      </c>
      <c r="T1410" s="294">
        <v>0</v>
      </c>
      <c r="U1410" s="294">
        <v>0</v>
      </c>
      <c r="V1410" s="294">
        <v>0</v>
      </c>
      <c r="W1410" s="294">
        <v>0</v>
      </c>
      <c r="X1410" s="294">
        <v>0</v>
      </c>
      <c r="Y1410" s="294">
        <v>0</v>
      </c>
      <c r="Z1410" s="294">
        <v>0</v>
      </c>
      <c r="AA1410" s="294">
        <v>0</v>
      </c>
      <c r="AB1410" s="294">
        <v>0</v>
      </c>
      <c r="AC1410" s="294">
        <v>0</v>
      </c>
      <c r="AD1410" s="294">
        <v>0</v>
      </c>
      <c r="AE1410" s="294">
        <v>0</v>
      </c>
      <c r="AF1410" s="294">
        <v>0</v>
      </c>
      <c r="AG1410" s="294">
        <v>0</v>
      </c>
      <c r="AH1410" s="294">
        <v>0</v>
      </c>
      <c r="AI1410" s="294">
        <v>0</v>
      </c>
    </row>
    <row r="1411" spans="1:35" ht="66">
      <c r="A1411" s="290"/>
      <c r="B1411" s="305">
        <v>147.83066666666667</v>
      </c>
      <c r="C1411" s="139" t="s">
        <v>4725</v>
      </c>
      <c r="D1411" s="303"/>
      <c r="E1411" s="304">
        <v>0</v>
      </c>
      <c r="F1411" s="292" t="s">
        <v>1187</v>
      </c>
      <c r="G1411" s="294" t="s">
        <v>12</v>
      </c>
      <c r="H1411" s="295" t="s">
        <v>13</v>
      </c>
      <c r="I1411" s="294" t="s">
        <v>14</v>
      </c>
      <c r="J1411" s="294">
        <v>160</v>
      </c>
      <c r="K1411" s="1540">
        <v>0</v>
      </c>
      <c r="L1411" s="294">
        <v>0</v>
      </c>
      <c r="M1411" s="294">
        <v>0</v>
      </c>
      <c r="N1411" s="294">
        <v>0</v>
      </c>
      <c r="O1411" s="294">
        <v>0</v>
      </c>
      <c r="P1411" s="294">
        <v>0</v>
      </c>
      <c r="Q1411" s="294">
        <v>0</v>
      </c>
      <c r="R1411" s="294">
        <v>0</v>
      </c>
      <c r="S1411" s="294">
        <v>0</v>
      </c>
      <c r="T1411" s="294">
        <v>0</v>
      </c>
      <c r="U1411" s="294">
        <v>0</v>
      </c>
      <c r="V1411" s="294">
        <v>0</v>
      </c>
      <c r="W1411" s="294">
        <v>0</v>
      </c>
      <c r="X1411" s="294">
        <v>0</v>
      </c>
      <c r="Y1411" s="294">
        <v>0</v>
      </c>
      <c r="Z1411" s="294">
        <v>0</v>
      </c>
      <c r="AA1411" s="294">
        <v>0</v>
      </c>
      <c r="AB1411" s="294">
        <v>0</v>
      </c>
      <c r="AC1411" s="294">
        <v>0</v>
      </c>
      <c r="AD1411" s="294">
        <v>0</v>
      </c>
      <c r="AE1411" s="294">
        <v>0</v>
      </c>
      <c r="AF1411" s="294">
        <v>0</v>
      </c>
      <c r="AG1411" s="294">
        <v>0</v>
      </c>
      <c r="AH1411" s="294">
        <v>0</v>
      </c>
      <c r="AI1411" s="294">
        <v>0</v>
      </c>
    </row>
    <row r="1412" spans="1:35" ht="66">
      <c r="A1412" s="290"/>
      <c r="B1412" s="305">
        <v>50.04</v>
      </c>
      <c r="C1412" s="139" t="s">
        <v>1235</v>
      </c>
      <c r="D1412" s="303"/>
      <c r="E1412" s="304">
        <v>0</v>
      </c>
      <c r="F1412" s="292" t="s">
        <v>26</v>
      </c>
      <c r="G1412" s="294" t="s">
        <v>12</v>
      </c>
      <c r="H1412" s="295" t="s">
        <v>13</v>
      </c>
      <c r="I1412" s="294" t="s">
        <v>14</v>
      </c>
      <c r="J1412" s="294">
        <v>55</v>
      </c>
      <c r="K1412" s="1540">
        <v>0</v>
      </c>
      <c r="L1412" s="294">
        <v>0</v>
      </c>
      <c r="M1412" s="294">
        <v>0</v>
      </c>
      <c r="N1412" s="294">
        <v>0</v>
      </c>
      <c r="O1412" s="294">
        <v>0</v>
      </c>
      <c r="P1412" s="294">
        <v>0</v>
      </c>
      <c r="Q1412" s="294">
        <v>0</v>
      </c>
      <c r="R1412" s="294">
        <v>0</v>
      </c>
      <c r="S1412" s="294">
        <v>0</v>
      </c>
      <c r="T1412" s="294">
        <v>0</v>
      </c>
      <c r="U1412" s="294">
        <v>0</v>
      </c>
      <c r="V1412" s="294">
        <v>0</v>
      </c>
      <c r="W1412" s="294">
        <v>0</v>
      </c>
      <c r="X1412" s="294">
        <v>0</v>
      </c>
      <c r="Y1412" s="294">
        <v>0</v>
      </c>
      <c r="Z1412" s="294">
        <v>0</v>
      </c>
      <c r="AA1412" s="294">
        <v>0</v>
      </c>
      <c r="AB1412" s="294">
        <v>0</v>
      </c>
      <c r="AC1412" s="294">
        <v>0</v>
      </c>
      <c r="AD1412" s="294">
        <v>0</v>
      </c>
      <c r="AE1412" s="294">
        <v>0</v>
      </c>
      <c r="AF1412" s="294">
        <v>0</v>
      </c>
      <c r="AG1412" s="294">
        <v>0</v>
      </c>
      <c r="AH1412" s="294">
        <v>0</v>
      </c>
      <c r="AI1412" s="294">
        <v>0</v>
      </c>
    </row>
    <row r="1413" spans="1:35" ht="66">
      <c r="A1413" s="290"/>
      <c r="B1413" s="305">
        <v>170.381</v>
      </c>
      <c r="C1413" s="139" t="s">
        <v>1236</v>
      </c>
      <c r="D1413" s="303"/>
      <c r="E1413" s="304">
        <v>0</v>
      </c>
      <c r="F1413" s="292" t="s">
        <v>1187</v>
      </c>
      <c r="G1413" s="294" t="s">
        <v>12</v>
      </c>
      <c r="H1413" s="295" t="s">
        <v>13</v>
      </c>
      <c r="I1413" s="294" t="s">
        <v>14</v>
      </c>
      <c r="J1413" s="294">
        <v>185</v>
      </c>
      <c r="K1413" s="1540">
        <v>0</v>
      </c>
      <c r="L1413" s="294">
        <v>0</v>
      </c>
      <c r="M1413" s="294">
        <v>0</v>
      </c>
      <c r="N1413" s="294">
        <v>0</v>
      </c>
      <c r="O1413" s="294">
        <v>0</v>
      </c>
      <c r="P1413" s="294">
        <v>0</v>
      </c>
      <c r="Q1413" s="294">
        <v>0</v>
      </c>
      <c r="R1413" s="294">
        <v>0</v>
      </c>
      <c r="S1413" s="294">
        <v>0</v>
      </c>
      <c r="T1413" s="294">
        <v>0</v>
      </c>
      <c r="U1413" s="294">
        <v>0</v>
      </c>
      <c r="V1413" s="294">
        <v>0</v>
      </c>
      <c r="W1413" s="294">
        <v>0</v>
      </c>
      <c r="X1413" s="294">
        <v>0</v>
      </c>
      <c r="Y1413" s="294">
        <v>0</v>
      </c>
      <c r="Z1413" s="294">
        <v>0</v>
      </c>
      <c r="AA1413" s="294">
        <v>0</v>
      </c>
      <c r="AB1413" s="294">
        <v>0</v>
      </c>
      <c r="AC1413" s="294">
        <v>0</v>
      </c>
      <c r="AD1413" s="294">
        <v>0</v>
      </c>
      <c r="AE1413" s="294">
        <v>0</v>
      </c>
      <c r="AF1413" s="294">
        <v>0</v>
      </c>
      <c r="AG1413" s="294">
        <v>0</v>
      </c>
      <c r="AH1413" s="294">
        <v>0</v>
      </c>
      <c r="AI1413" s="294">
        <v>0</v>
      </c>
    </row>
    <row r="1414" spans="1:35" ht="66">
      <c r="A1414" s="290"/>
      <c r="B1414" s="305">
        <v>48.859333333333332</v>
      </c>
      <c r="C1414" s="139" t="s">
        <v>1237</v>
      </c>
      <c r="D1414" s="303"/>
      <c r="E1414" s="304">
        <v>0</v>
      </c>
      <c r="F1414" s="292" t="s">
        <v>26</v>
      </c>
      <c r="G1414" s="294" t="s">
        <v>12</v>
      </c>
      <c r="H1414" s="295" t="s">
        <v>13</v>
      </c>
      <c r="I1414" s="294" t="s">
        <v>14</v>
      </c>
      <c r="J1414" s="294">
        <v>53</v>
      </c>
      <c r="K1414" s="1540">
        <v>0</v>
      </c>
      <c r="L1414" s="294">
        <v>0</v>
      </c>
      <c r="M1414" s="294">
        <v>0</v>
      </c>
      <c r="N1414" s="294">
        <v>0</v>
      </c>
      <c r="O1414" s="294">
        <v>0</v>
      </c>
      <c r="P1414" s="294">
        <v>0</v>
      </c>
      <c r="Q1414" s="294">
        <v>0</v>
      </c>
      <c r="R1414" s="294">
        <v>0</v>
      </c>
      <c r="S1414" s="294">
        <v>0</v>
      </c>
      <c r="T1414" s="294">
        <v>0</v>
      </c>
      <c r="U1414" s="294">
        <v>0</v>
      </c>
      <c r="V1414" s="294">
        <v>0</v>
      </c>
      <c r="W1414" s="294">
        <v>0</v>
      </c>
      <c r="X1414" s="294">
        <v>0</v>
      </c>
      <c r="Y1414" s="294">
        <v>0</v>
      </c>
      <c r="Z1414" s="294">
        <v>0</v>
      </c>
      <c r="AA1414" s="294">
        <v>0</v>
      </c>
      <c r="AB1414" s="294">
        <v>0</v>
      </c>
      <c r="AC1414" s="294">
        <v>0</v>
      </c>
      <c r="AD1414" s="294">
        <v>0</v>
      </c>
      <c r="AE1414" s="294">
        <v>0</v>
      </c>
      <c r="AF1414" s="294">
        <v>0</v>
      </c>
      <c r="AG1414" s="294">
        <v>0</v>
      </c>
      <c r="AH1414" s="294">
        <v>0</v>
      </c>
      <c r="AI1414" s="294">
        <v>0</v>
      </c>
    </row>
    <row r="1415" spans="1:35" ht="66">
      <c r="A1415" s="290"/>
      <c r="B1415" s="305">
        <v>32.4</v>
      </c>
      <c r="C1415" s="1437" t="s">
        <v>1238</v>
      </c>
      <c r="D1415" s="303"/>
      <c r="E1415" s="304">
        <v>0</v>
      </c>
      <c r="F1415" s="292" t="s">
        <v>26</v>
      </c>
      <c r="G1415" s="294" t="s">
        <v>12</v>
      </c>
      <c r="H1415" s="295" t="s">
        <v>13</v>
      </c>
      <c r="I1415" s="294" t="s">
        <v>14</v>
      </c>
      <c r="J1415" s="294">
        <v>35</v>
      </c>
      <c r="K1415" s="1540">
        <v>0</v>
      </c>
      <c r="L1415" s="294">
        <v>0</v>
      </c>
      <c r="M1415" s="294">
        <v>0</v>
      </c>
      <c r="N1415" s="294">
        <v>0</v>
      </c>
      <c r="O1415" s="294">
        <v>0</v>
      </c>
      <c r="P1415" s="294">
        <v>0</v>
      </c>
      <c r="Q1415" s="294">
        <v>0</v>
      </c>
      <c r="R1415" s="294">
        <v>0</v>
      </c>
      <c r="S1415" s="294">
        <v>0</v>
      </c>
      <c r="T1415" s="294">
        <v>0</v>
      </c>
      <c r="U1415" s="294">
        <v>0</v>
      </c>
      <c r="V1415" s="294">
        <v>0</v>
      </c>
      <c r="W1415" s="294">
        <v>0</v>
      </c>
      <c r="X1415" s="294">
        <v>0</v>
      </c>
      <c r="Y1415" s="294">
        <v>0</v>
      </c>
      <c r="Z1415" s="294">
        <v>0</v>
      </c>
      <c r="AA1415" s="294">
        <v>0</v>
      </c>
      <c r="AB1415" s="294">
        <v>0</v>
      </c>
      <c r="AC1415" s="294">
        <v>0</v>
      </c>
      <c r="AD1415" s="294">
        <v>0</v>
      </c>
      <c r="AE1415" s="294">
        <v>0</v>
      </c>
      <c r="AF1415" s="294">
        <v>0</v>
      </c>
      <c r="AG1415" s="294">
        <v>0</v>
      </c>
      <c r="AH1415" s="294">
        <v>0</v>
      </c>
      <c r="AI1415" s="294">
        <v>0</v>
      </c>
    </row>
    <row r="1416" spans="1:35" ht="66">
      <c r="A1416" s="290"/>
      <c r="B1416" s="305">
        <v>290</v>
      </c>
      <c r="C1416" s="1436" t="s">
        <v>4726</v>
      </c>
      <c r="D1416" s="303"/>
      <c r="E1416" s="304">
        <v>0</v>
      </c>
      <c r="F1416" s="292" t="s">
        <v>26</v>
      </c>
      <c r="G1416" s="294" t="s">
        <v>12</v>
      </c>
      <c r="H1416" s="295" t="s">
        <v>13</v>
      </c>
      <c r="I1416" s="294" t="s">
        <v>14</v>
      </c>
      <c r="J1416" s="294">
        <v>314</v>
      </c>
      <c r="K1416" s="1540">
        <v>0</v>
      </c>
      <c r="L1416" s="294">
        <v>0</v>
      </c>
      <c r="M1416" s="294">
        <v>0</v>
      </c>
      <c r="N1416" s="294">
        <v>0</v>
      </c>
      <c r="O1416" s="294">
        <v>0</v>
      </c>
      <c r="P1416" s="294">
        <v>0</v>
      </c>
      <c r="Q1416" s="294">
        <v>0</v>
      </c>
      <c r="R1416" s="294">
        <v>0</v>
      </c>
      <c r="S1416" s="294">
        <v>0</v>
      </c>
      <c r="T1416" s="294">
        <v>0</v>
      </c>
      <c r="U1416" s="294">
        <v>0</v>
      </c>
      <c r="V1416" s="294">
        <v>0</v>
      </c>
      <c r="W1416" s="294">
        <v>0</v>
      </c>
      <c r="X1416" s="294">
        <v>0</v>
      </c>
      <c r="Y1416" s="294">
        <v>0</v>
      </c>
      <c r="Z1416" s="294">
        <v>0</v>
      </c>
      <c r="AA1416" s="294">
        <v>0</v>
      </c>
      <c r="AB1416" s="294">
        <v>0</v>
      </c>
      <c r="AC1416" s="294">
        <v>0</v>
      </c>
      <c r="AD1416" s="294">
        <v>0</v>
      </c>
      <c r="AE1416" s="294">
        <v>0</v>
      </c>
      <c r="AF1416" s="294">
        <v>0</v>
      </c>
      <c r="AG1416" s="294">
        <v>0</v>
      </c>
      <c r="AH1416" s="294">
        <v>0</v>
      </c>
      <c r="AI1416" s="294">
        <v>0</v>
      </c>
    </row>
    <row r="1417" spans="1:35" ht="66">
      <c r="A1417" s="290"/>
      <c r="B1417" s="305">
        <v>308.90428571428572</v>
      </c>
      <c r="C1417" s="139" t="s">
        <v>1239</v>
      </c>
      <c r="D1417" s="303"/>
      <c r="E1417" s="304">
        <v>0</v>
      </c>
      <c r="F1417" s="292" t="s">
        <v>26</v>
      </c>
      <c r="G1417" s="294" t="s">
        <v>12</v>
      </c>
      <c r="H1417" s="295" t="s">
        <v>13</v>
      </c>
      <c r="I1417" s="294" t="s">
        <v>14</v>
      </c>
      <c r="J1417" s="294">
        <v>334</v>
      </c>
      <c r="K1417" s="1540">
        <v>0</v>
      </c>
      <c r="L1417" s="294">
        <v>0</v>
      </c>
      <c r="M1417" s="294">
        <v>0</v>
      </c>
      <c r="N1417" s="294">
        <v>0</v>
      </c>
      <c r="O1417" s="294">
        <v>0</v>
      </c>
      <c r="P1417" s="294">
        <v>0</v>
      </c>
      <c r="Q1417" s="294">
        <v>0</v>
      </c>
      <c r="R1417" s="294">
        <v>0</v>
      </c>
      <c r="S1417" s="294">
        <v>0</v>
      </c>
      <c r="T1417" s="294">
        <v>0</v>
      </c>
      <c r="U1417" s="294">
        <v>0</v>
      </c>
      <c r="V1417" s="294">
        <v>0</v>
      </c>
      <c r="W1417" s="294">
        <v>0</v>
      </c>
      <c r="X1417" s="294">
        <v>0</v>
      </c>
      <c r="Y1417" s="294">
        <v>0</v>
      </c>
      <c r="Z1417" s="294">
        <v>0</v>
      </c>
      <c r="AA1417" s="294">
        <v>0</v>
      </c>
      <c r="AB1417" s="294">
        <v>0</v>
      </c>
      <c r="AC1417" s="294">
        <v>0</v>
      </c>
      <c r="AD1417" s="294">
        <v>0</v>
      </c>
      <c r="AE1417" s="294">
        <v>0</v>
      </c>
      <c r="AF1417" s="294">
        <v>0</v>
      </c>
      <c r="AG1417" s="294">
        <v>0</v>
      </c>
      <c r="AH1417" s="294">
        <v>0</v>
      </c>
      <c r="AI1417" s="294">
        <v>0</v>
      </c>
    </row>
    <row r="1418" spans="1:35" ht="66">
      <c r="A1418" s="290"/>
      <c r="B1418" s="305">
        <v>16.762631578947367</v>
      </c>
      <c r="C1418" s="1437" t="s">
        <v>1240</v>
      </c>
      <c r="D1418" s="303"/>
      <c r="E1418" s="304">
        <v>0</v>
      </c>
      <c r="F1418" s="1348" t="s">
        <v>80</v>
      </c>
      <c r="G1418" s="294" t="s">
        <v>12</v>
      </c>
      <c r="H1418" s="295" t="s">
        <v>13</v>
      </c>
      <c r="I1418" s="294" t="s">
        <v>14</v>
      </c>
      <c r="J1418" s="294">
        <v>19</v>
      </c>
      <c r="K1418" s="1540">
        <v>0</v>
      </c>
      <c r="L1418" s="294">
        <v>0</v>
      </c>
      <c r="M1418" s="294">
        <v>0</v>
      </c>
      <c r="N1418" s="294">
        <v>0</v>
      </c>
      <c r="O1418" s="294">
        <v>0</v>
      </c>
      <c r="P1418" s="294">
        <v>0</v>
      </c>
      <c r="Q1418" s="294">
        <v>0</v>
      </c>
      <c r="R1418" s="294">
        <v>0</v>
      </c>
      <c r="S1418" s="294">
        <v>0</v>
      </c>
      <c r="T1418" s="294">
        <v>0</v>
      </c>
      <c r="U1418" s="294">
        <v>0</v>
      </c>
      <c r="V1418" s="294">
        <v>0</v>
      </c>
      <c r="W1418" s="294">
        <v>0</v>
      </c>
      <c r="X1418" s="294">
        <v>0</v>
      </c>
      <c r="Y1418" s="294">
        <v>0</v>
      </c>
      <c r="Z1418" s="294">
        <v>0</v>
      </c>
      <c r="AA1418" s="294">
        <v>0</v>
      </c>
      <c r="AB1418" s="294">
        <v>0</v>
      </c>
      <c r="AC1418" s="294">
        <v>0</v>
      </c>
      <c r="AD1418" s="294">
        <v>0</v>
      </c>
      <c r="AE1418" s="294">
        <v>0</v>
      </c>
      <c r="AF1418" s="294">
        <v>0</v>
      </c>
      <c r="AG1418" s="294">
        <v>0</v>
      </c>
      <c r="AH1418" s="294">
        <v>0</v>
      </c>
      <c r="AI1418" s="294">
        <v>0</v>
      </c>
    </row>
    <row r="1419" spans="1:35" ht="66">
      <c r="A1419" s="290"/>
      <c r="B1419" s="305">
        <v>25.871851851851851</v>
      </c>
      <c r="C1419" s="1437" t="s">
        <v>1241</v>
      </c>
      <c r="D1419" s="303"/>
      <c r="E1419" s="304">
        <v>0</v>
      </c>
      <c r="F1419" s="292" t="s">
        <v>1187</v>
      </c>
      <c r="G1419" s="294" t="s">
        <v>12</v>
      </c>
      <c r="H1419" s="295" t="s">
        <v>13</v>
      </c>
      <c r="I1419" s="294" t="s">
        <v>14</v>
      </c>
      <c r="J1419" s="294">
        <v>28</v>
      </c>
      <c r="K1419" s="1540">
        <v>0</v>
      </c>
      <c r="L1419" s="294">
        <v>0</v>
      </c>
      <c r="M1419" s="294">
        <v>0</v>
      </c>
      <c r="N1419" s="294">
        <v>0</v>
      </c>
      <c r="O1419" s="294">
        <v>0</v>
      </c>
      <c r="P1419" s="294">
        <v>0</v>
      </c>
      <c r="Q1419" s="294">
        <v>0</v>
      </c>
      <c r="R1419" s="294">
        <v>0</v>
      </c>
      <c r="S1419" s="294">
        <v>0</v>
      </c>
      <c r="T1419" s="294">
        <v>0</v>
      </c>
      <c r="U1419" s="294">
        <v>0</v>
      </c>
      <c r="V1419" s="294">
        <v>0</v>
      </c>
      <c r="W1419" s="294">
        <v>0</v>
      </c>
      <c r="X1419" s="294">
        <v>0</v>
      </c>
      <c r="Y1419" s="294">
        <v>0</v>
      </c>
      <c r="Z1419" s="294">
        <v>0</v>
      </c>
      <c r="AA1419" s="294">
        <v>0</v>
      </c>
      <c r="AB1419" s="294">
        <v>0</v>
      </c>
      <c r="AC1419" s="294">
        <v>0</v>
      </c>
      <c r="AD1419" s="294">
        <v>0</v>
      </c>
      <c r="AE1419" s="294">
        <v>0</v>
      </c>
      <c r="AF1419" s="294">
        <v>0</v>
      </c>
      <c r="AG1419" s="294">
        <v>0</v>
      </c>
      <c r="AH1419" s="294">
        <v>0</v>
      </c>
      <c r="AI1419" s="294">
        <v>0</v>
      </c>
    </row>
    <row r="1420" spans="1:35" ht="66">
      <c r="A1420" s="290"/>
      <c r="B1420" s="305">
        <v>21.6</v>
      </c>
      <c r="C1420" s="1437" t="s">
        <v>4727</v>
      </c>
      <c r="D1420" s="303"/>
      <c r="E1420" s="304">
        <v>0</v>
      </c>
      <c r="F1420" s="1348" t="s">
        <v>80</v>
      </c>
      <c r="G1420" s="294" t="s">
        <v>12</v>
      </c>
      <c r="H1420" s="295" t="s">
        <v>13</v>
      </c>
      <c r="I1420" s="294" t="s">
        <v>14</v>
      </c>
      <c r="J1420" s="294">
        <v>24</v>
      </c>
      <c r="K1420" s="1540">
        <v>0</v>
      </c>
      <c r="L1420" s="294">
        <v>0</v>
      </c>
      <c r="M1420" s="294">
        <v>0</v>
      </c>
      <c r="N1420" s="294">
        <v>0</v>
      </c>
      <c r="O1420" s="294">
        <v>0</v>
      </c>
      <c r="P1420" s="294">
        <v>0</v>
      </c>
      <c r="Q1420" s="294">
        <v>0</v>
      </c>
      <c r="R1420" s="294">
        <v>0</v>
      </c>
      <c r="S1420" s="294">
        <v>0</v>
      </c>
      <c r="T1420" s="294">
        <v>0</v>
      </c>
      <c r="U1420" s="294">
        <v>0</v>
      </c>
      <c r="V1420" s="294">
        <v>0</v>
      </c>
      <c r="W1420" s="294">
        <v>0</v>
      </c>
      <c r="X1420" s="294">
        <v>0</v>
      </c>
      <c r="Y1420" s="294">
        <v>0</v>
      </c>
      <c r="Z1420" s="294">
        <v>0</v>
      </c>
      <c r="AA1420" s="294">
        <v>0</v>
      </c>
      <c r="AB1420" s="294">
        <v>0</v>
      </c>
      <c r="AC1420" s="294">
        <v>0</v>
      </c>
      <c r="AD1420" s="294">
        <v>0</v>
      </c>
      <c r="AE1420" s="294">
        <v>0</v>
      </c>
      <c r="AF1420" s="294">
        <v>0</v>
      </c>
      <c r="AG1420" s="294">
        <v>0</v>
      </c>
      <c r="AH1420" s="294">
        <v>0</v>
      </c>
      <c r="AI1420" s="294">
        <v>0</v>
      </c>
    </row>
    <row r="1421" spans="1:35" ht="66">
      <c r="A1421" s="290"/>
      <c r="B1421" s="305">
        <v>65.146000000000001</v>
      </c>
      <c r="C1421" s="139" t="s">
        <v>1242</v>
      </c>
      <c r="D1421" s="303"/>
      <c r="E1421" s="304">
        <v>0</v>
      </c>
      <c r="F1421" s="292" t="s">
        <v>11</v>
      </c>
      <c r="G1421" s="294" t="s">
        <v>12</v>
      </c>
      <c r="H1421" s="295" t="s">
        <v>13</v>
      </c>
      <c r="I1421" s="294" t="s">
        <v>14</v>
      </c>
      <c r="J1421" s="294">
        <v>71</v>
      </c>
      <c r="K1421" s="1540">
        <v>0</v>
      </c>
      <c r="L1421" s="294">
        <v>0</v>
      </c>
      <c r="M1421" s="294">
        <v>0</v>
      </c>
      <c r="N1421" s="294">
        <v>0</v>
      </c>
      <c r="O1421" s="294">
        <v>0</v>
      </c>
      <c r="P1421" s="294">
        <v>0</v>
      </c>
      <c r="Q1421" s="294">
        <v>0</v>
      </c>
      <c r="R1421" s="294">
        <v>0</v>
      </c>
      <c r="S1421" s="294">
        <v>0</v>
      </c>
      <c r="T1421" s="294">
        <v>0</v>
      </c>
      <c r="U1421" s="294">
        <v>0</v>
      </c>
      <c r="V1421" s="294">
        <v>0</v>
      </c>
      <c r="W1421" s="294">
        <v>0</v>
      </c>
      <c r="X1421" s="294">
        <v>0</v>
      </c>
      <c r="Y1421" s="294">
        <v>0</v>
      </c>
      <c r="Z1421" s="294">
        <v>0</v>
      </c>
      <c r="AA1421" s="294">
        <v>0</v>
      </c>
      <c r="AB1421" s="294">
        <v>0</v>
      </c>
      <c r="AC1421" s="294">
        <v>0</v>
      </c>
      <c r="AD1421" s="294">
        <v>0</v>
      </c>
      <c r="AE1421" s="294">
        <v>0</v>
      </c>
      <c r="AF1421" s="294">
        <v>0</v>
      </c>
      <c r="AG1421" s="294">
        <v>0</v>
      </c>
      <c r="AH1421" s="294">
        <v>0</v>
      </c>
      <c r="AI1421" s="294">
        <v>0</v>
      </c>
    </row>
    <row r="1422" spans="1:35" ht="66">
      <c r="A1422" s="290"/>
      <c r="B1422" s="305">
        <v>68.415000000000006</v>
      </c>
      <c r="C1422" s="139" t="s">
        <v>1243</v>
      </c>
      <c r="D1422" s="303"/>
      <c r="E1422" s="304">
        <v>0</v>
      </c>
      <c r="F1422" s="292" t="s">
        <v>1187</v>
      </c>
      <c r="G1422" s="294" t="s">
        <v>12</v>
      </c>
      <c r="H1422" s="295" t="s">
        <v>13</v>
      </c>
      <c r="I1422" s="294" t="s">
        <v>14</v>
      </c>
      <c r="J1422" s="294">
        <v>74</v>
      </c>
      <c r="K1422" s="1540">
        <v>0</v>
      </c>
      <c r="L1422" s="294">
        <v>0</v>
      </c>
      <c r="M1422" s="294">
        <v>0</v>
      </c>
      <c r="N1422" s="294">
        <v>0</v>
      </c>
      <c r="O1422" s="294">
        <v>0</v>
      </c>
      <c r="P1422" s="294">
        <v>0</v>
      </c>
      <c r="Q1422" s="294">
        <v>0</v>
      </c>
      <c r="R1422" s="294">
        <v>0</v>
      </c>
      <c r="S1422" s="294">
        <v>0</v>
      </c>
      <c r="T1422" s="294">
        <v>0</v>
      </c>
      <c r="U1422" s="294">
        <v>0</v>
      </c>
      <c r="V1422" s="294">
        <v>0</v>
      </c>
      <c r="W1422" s="294">
        <v>0</v>
      </c>
      <c r="X1422" s="294">
        <v>0</v>
      </c>
      <c r="Y1422" s="294">
        <v>0</v>
      </c>
      <c r="Z1422" s="294">
        <v>0</v>
      </c>
      <c r="AA1422" s="294">
        <v>0</v>
      </c>
      <c r="AB1422" s="294">
        <v>0</v>
      </c>
      <c r="AC1422" s="294">
        <v>0</v>
      </c>
      <c r="AD1422" s="294">
        <v>0</v>
      </c>
      <c r="AE1422" s="294">
        <v>0</v>
      </c>
      <c r="AF1422" s="294">
        <v>0</v>
      </c>
      <c r="AG1422" s="294">
        <v>0</v>
      </c>
      <c r="AH1422" s="294">
        <v>0</v>
      </c>
      <c r="AI1422" s="294">
        <v>0</v>
      </c>
    </row>
    <row r="1423" spans="1:35" ht="66">
      <c r="A1423" s="290"/>
      <c r="B1423" s="305">
        <v>39.715838509316768</v>
      </c>
      <c r="C1423" s="1437" t="s">
        <v>1244</v>
      </c>
      <c r="D1423" s="303"/>
      <c r="E1423" s="304">
        <v>0</v>
      </c>
      <c r="F1423" s="1348" t="s">
        <v>80</v>
      </c>
      <c r="G1423" s="294" t="s">
        <v>12</v>
      </c>
      <c r="H1423" s="295" t="s">
        <v>13</v>
      </c>
      <c r="I1423" s="294" t="s">
        <v>14</v>
      </c>
      <c r="J1423" s="294">
        <v>43</v>
      </c>
      <c r="K1423" s="1540">
        <v>0</v>
      </c>
      <c r="L1423" s="294">
        <v>0</v>
      </c>
      <c r="M1423" s="294">
        <v>0</v>
      </c>
      <c r="N1423" s="294">
        <v>0</v>
      </c>
      <c r="O1423" s="294">
        <v>0</v>
      </c>
      <c r="P1423" s="294">
        <v>0</v>
      </c>
      <c r="Q1423" s="294">
        <v>0</v>
      </c>
      <c r="R1423" s="294">
        <v>0</v>
      </c>
      <c r="S1423" s="294">
        <v>0</v>
      </c>
      <c r="T1423" s="294">
        <v>0</v>
      </c>
      <c r="U1423" s="294">
        <v>0</v>
      </c>
      <c r="V1423" s="294">
        <v>0</v>
      </c>
      <c r="W1423" s="294">
        <v>0</v>
      </c>
      <c r="X1423" s="294">
        <v>0</v>
      </c>
      <c r="Y1423" s="294">
        <v>0</v>
      </c>
      <c r="Z1423" s="294">
        <v>0</v>
      </c>
      <c r="AA1423" s="294">
        <v>0</v>
      </c>
      <c r="AB1423" s="294">
        <v>0</v>
      </c>
      <c r="AC1423" s="294">
        <v>0</v>
      </c>
      <c r="AD1423" s="294">
        <v>0</v>
      </c>
      <c r="AE1423" s="294">
        <v>0</v>
      </c>
      <c r="AF1423" s="294">
        <v>0</v>
      </c>
      <c r="AG1423" s="294">
        <v>0</v>
      </c>
      <c r="AH1423" s="294">
        <v>0</v>
      </c>
      <c r="AI1423" s="294">
        <v>0</v>
      </c>
    </row>
    <row r="1424" spans="1:35" ht="66">
      <c r="A1424" s="290"/>
      <c r="B1424" s="305">
        <v>38.5</v>
      </c>
      <c r="C1424" s="1437" t="s">
        <v>1245</v>
      </c>
      <c r="D1424" s="303"/>
      <c r="E1424" s="304">
        <v>0</v>
      </c>
      <c r="F1424" s="1348" t="s">
        <v>26</v>
      </c>
      <c r="G1424" s="294" t="s">
        <v>12</v>
      </c>
      <c r="H1424" s="295" t="s">
        <v>13</v>
      </c>
      <c r="I1424" s="294" t="s">
        <v>14</v>
      </c>
      <c r="J1424" s="294">
        <v>42</v>
      </c>
      <c r="K1424" s="1540">
        <v>0</v>
      </c>
      <c r="L1424" s="294">
        <v>0</v>
      </c>
      <c r="M1424" s="294">
        <v>0</v>
      </c>
      <c r="N1424" s="294">
        <v>0</v>
      </c>
      <c r="O1424" s="294">
        <v>0</v>
      </c>
      <c r="P1424" s="294">
        <v>0</v>
      </c>
      <c r="Q1424" s="294">
        <v>0</v>
      </c>
      <c r="R1424" s="294">
        <v>0</v>
      </c>
      <c r="S1424" s="294">
        <v>0</v>
      </c>
      <c r="T1424" s="294">
        <v>0</v>
      </c>
      <c r="U1424" s="294">
        <v>0</v>
      </c>
      <c r="V1424" s="294">
        <v>0</v>
      </c>
      <c r="W1424" s="294">
        <v>0</v>
      </c>
      <c r="X1424" s="294">
        <v>0</v>
      </c>
      <c r="Y1424" s="294">
        <v>0</v>
      </c>
      <c r="Z1424" s="294">
        <v>0</v>
      </c>
      <c r="AA1424" s="294">
        <v>0</v>
      </c>
      <c r="AB1424" s="294">
        <v>0</v>
      </c>
      <c r="AC1424" s="294">
        <v>0</v>
      </c>
      <c r="AD1424" s="294">
        <v>0</v>
      </c>
      <c r="AE1424" s="294">
        <v>0</v>
      </c>
      <c r="AF1424" s="294">
        <v>0</v>
      </c>
      <c r="AG1424" s="294">
        <v>0</v>
      </c>
      <c r="AH1424" s="294">
        <v>0</v>
      </c>
      <c r="AI1424" s="294">
        <v>0</v>
      </c>
    </row>
    <row r="1425" spans="1:35" ht="66">
      <c r="A1425" s="290"/>
      <c r="B1425" s="305">
        <v>50.112000000000002</v>
      </c>
      <c r="C1425" s="139" t="s">
        <v>4728</v>
      </c>
      <c r="D1425" s="303"/>
      <c r="E1425" s="304">
        <v>0</v>
      </c>
      <c r="F1425" s="292" t="s">
        <v>1187</v>
      </c>
      <c r="G1425" s="294" t="s">
        <v>12</v>
      </c>
      <c r="H1425" s="295" t="s">
        <v>13</v>
      </c>
      <c r="I1425" s="294" t="s">
        <v>14</v>
      </c>
      <c r="J1425" s="294">
        <v>55</v>
      </c>
      <c r="K1425" s="1540">
        <v>0</v>
      </c>
      <c r="L1425" s="294">
        <v>0</v>
      </c>
      <c r="M1425" s="294">
        <v>0</v>
      </c>
      <c r="N1425" s="294">
        <v>0</v>
      </c>
      <c r="O1425" s="294">
        <v>0</v>
      </c>
      <c r="P1425" s="294">
        <v>0</v>
      </c>
      <c r="Q1425" s="294">
        <v>0</v>
      </c>
      <c r="R1425" s="294">
        <v>0</v>
      </c>
      <c r="S1425" s="294">
        <v>0</v>
      </c>
      <c r="T1425" s="294">
        <v>0</v>
      </c>
      <c r="U1425" s="294">
        <v>0</v>
      </c>
      <c r="V1425" s="294">
        <v>0</v>
      </c>
      <c r="W1425" s="294">
        <v>0</v>
      </c>
      <c r="X1425" s="294">
        <v>0</v>
      </c>
      <c r="Y1425" s="294">
        <v>0</v>
      </c>
      <c r="Z1425" s="294">
        <v>0</v>
      </c>
      <c r="AA1425" s="294">
        <v>0</v>
      </c>
      <c r="AB1425" s="294">
        <v>0</v>
      </c>
      <c r="AC1425" s="294">
        <v>0</v>
      </c>
      <c r="AD1425" s="294">
        <v>0</v>
      </c>
      <c r="AE1425" s="294">
        <v>0</v>
      </c>
      <c r="AF1425" s="294">
        <v>0</v>
      </c>
      <c r="AG1425" s="294">
        <v>0</v>
      </c>
      <c r="AH1425" s="294">
        <v>0</v>
      </c>
      <c r="AI1425" s="294">
        <v>0</v>
      </c>
    </row>
    <row r="1426" spans="1:35" ht="66">
      <c r="A1426" s="290"/>
      <c r="B1426" s="305">
        <v>37.800000000000004</v>
      </c>
      <c r="C1426" s="1437" t="s">
        <v>1246</v>
      </c>
      <c r="D1426" s="303"/>
      <c r="E1426" s="304">
        <v>0</v>
      </c>
      <c r="F1426" s="1348" t="s">
        <v>1187</v>
      </c>
      <c r="G1426" s="294" t="s">
        <v>12</v>
      </c>
      <c r="H1426" s="295" t="s">
        <v>13</v>
      </c>
      <c r="I1426" s="294" t="s">
        <v>14</v>
      </c>
      <c r="J1426" s="294">
        <v>41</v>
      </c>
      <c r="K1426" s="1540">
        <v>0</v>
      </c>
      <c r="L1426" s="294">
        <v>0</v>
      </c>
      <c r="M1426" s="294">
        <v>0</v>
      </c>
      <c r="N1426" s="294">
        <v>0</v>
      </c>
      <c r="O1426" s="294">
        <v>0</v>
      </c>
      <c r="P1426" s="294">
        <v>0</v>
      </c>
      <c r="Q1426" s="294">
        <v>0</v>
      </c>
      <c r="R1426" s="294">
        <v>0</v>
      </c>
      <c r="S1426" s="294">
        <v>0</v>
      </c>
      <c r="T1426" s="294">
        <v>0</v>
      </c>
      <c r="U1426" s="294">
        <v>0</v>
      </c>
      <c r="V1426" s="294">
        <v>0</v>
      </c>
      <c r="W1426" s="294">
        <v>0</v>
      </c>
      <c r="X1426" s="294">
        <v>0</v>
      </c>
      <c r="Y1426" s="294">
        <v>0</v>
      </c>
      <c r="Z1426" s="294">
        <v>0</v>
      </c>
      <c r="AA1426" s="294">
        <v>0</v>
      </c>
      <c r="AB1426" s="294">
        <v>0</v>
      </c>
      <c r="AC1426" s="294">
        <v>0</v>
      </c>
      <c r="AD1426" s="294">
        <v>0</v>
      </c>
      <c r="AE1426" s="294">
        <v>0</v>
      </c>
      <c r="AF1426" s="294">
        <v>0</v>
      </c>
      <c r="AG1426" s="294">
        <v>0</v>
      </c>
      <c r="AH1426" s="294">
        <v>0</v>
      </c>
      <c r="AI1426" s="294">
        <v>0</v>
      </c>
    </row>
    <row r="1427" spans="1:35" ht="66">
      <c r="A1427" s="290"/>
      <c r="B1427" s="305">
        <v>38.303999999999995</v>
      </c>
      <c r="C1427" s="1437" t="s">
        <v>4729</v>
      </c>
      <c r="D1427" s="303"/>
      <c r="E1427" s="304">
        <v>0</v>
      </c>
      <c r="F1427" s="1348" t="s">
        <v>80</v>
      </c>
      <c r="G1427" s="294" t="s">
        <v>12</v>
      </c>
      <c r="H1427" s="295" t="s">
        <v>13</v>
      </c>
      <c r="I1427" s="294" t="s">
        <v>14</v>
      </c>
      <c r="J1427" s="294">
        <v>41</v>
      </c>
      <c r="K1427" s="1540">
        <v>0</v>
      </c>
      <c r="L1427" s="294">
        <v>0</v>
      </c>
      <c r="M1427" s="294">
        <v>0</v>
      </c>
      <c r="N1427" s="294">
        <v>0</v>
      </c>
      <c r="O1427" s="294">
        <v>0</v>
      </c>
      <c r="P1427" s="294">
        <v>0</v>
      </c>
      <c r="Q1427" s="294">
        <v>0</v>
      </c>
      <c r="R1427" s="294">
        <v>0</v>
      </c>
      <c r="S1427" s="294">
        <v>0</v>
      </c>
      <c r="T1427" s="294">
        <v>0</v>
      </c>
      <c r="U1427" s="294">
        <v>0</v>
      </c>
      <c r="V1427" s="294">
        <v>0</v>
      </c>
      <c r="W1427" s="294">
        <v>0</v>
      </c>
      <c r="X1427" s="294">
        <v>0</v>
      </c>
      <c r="Y1427" s="294">
        <v>0</v>
      </c>
      <c r="Z1427" s="294">
        <v>0</v>
      </c>
      <c r="AA1427" s="294">
        <v>0</v>
      </c>
      <c r="AB1427" s="294">
        <v>0</v>
      </c>
      <c r="AC1427" s="294">
        <v>0</v>
      </c>
      <c r="AD1427" s="294">
        <v>0</v>
      </c>
      <c r="AE1427" s="294">
        <v>0</v>
      </c>
      <c r="AF1427" s="294">
        <v>0</v>
      </c>
      <c r="AG1427" s="294">
        <v>0</v>
      </c>
      <c r="AH1427" s="294">
        <v>0</v>
      </c>
      <c r="AI1427" s="294">
        <v>0</v>
      </c>
    </row>
    <row r="1428" spans="1:35" ht="66">
      <c r="A1428" s="290"/>
      <c r="B1428" s="305">
        <v>71.409666666666666</v>
      </c>
      <c r="C1428" s="139" t="s">
        <v>1247</v>
      </c>
      <c r="D1428" s="303"/>
      <c r="E1428" s="304">
        <v>0</v>
      </c>
      <c r="F1428" s="292" t="s">
        <v>26</v>
      </c>
      <c r="G1428" s="294" t="s">
        <v>12</v>
      </c>
      <c r="H1428" s="295" t="s">
        <v>13</v>
      </c>
      <c r="I1428" s="294" t="s">
        <v>14</v>
      </c>
      <c r="J1428" s="294">
        <v>78</v>
      </c>
      <c r="K1428" s="1540">
        <v>0</v>
      </c>
      <c r="L1428" s="294">
        <v>0</v>
      </c>
      <c r="M1428" s="294">
        <v>0</v>
      </c>
      <c r="N1428" s="294">
        <v>0</v>
      </c>
      <c r="O1428" s="294">
        <v>0</v>
      </c>
      <c r="P1428" s="294">
        <v>0</v>
      </c>
      <c r="Q1428" s="294">
        <v>0</v>
      </c>
      <c r="R1428" s="294">
        <v>0</v>
      </c>
      <c r="S1428" s="294">
        <v>0</v>
      </c>
      <c r="T1428" s="294">
        <v>0</v>
      </c>
      <c r="U1428" s="294">
        <v>0</v>
      </c>
      <c r="V1428" s="294">
        <v>0</v>
      </c>
      <c r="W1428" s="294">
        <v>0</v>
      </c>
      <c r="X1428" s="294">
        <v>0</v>
      </c>
      <c r="Y1428" s="294">
        <v>0</v>
      </c>
      <c r="Z1428" s="294">
        <v>0</v>
      </c>
      <c r="AA1428" s="294">
        <v>0</v>
      </c>
      <c r="AB1428" s="294">
        <v>0</v>
      </c>
      <c r="AC1428" s="294">
        <v>0</v>
      </c>
      <c r="AD1428" s="294">
        <v>0</v>
      </c>
      <c r="AE1428" s="294">
        <v>0</v>
      </c>
      <c r="AF1428" s="294">
        <v>0</v>
      </c>
      <c r="AG1428" s="294">
        <v>0</v>
      </c>
      <c r="AH1428" s="294">
        <v>0</v>
      </c>
      <c r="AI1428" s="294">
        <v>0</v>
      </c>
    </row>
    <row r="1429" spans="1:35" ht="66">
      <c r="A1429" s="290"/>
      <c r="B1429" s="305">
        <v>87.695999999999998</v>
      </c>
      <c r="C1429" s="139" t="s">
        <v>1248</v>
      </c>
      <c r="D1429" s="303"/>
      <c r="E1429" s="304">
        <v>0</v>
      </c>
      <c r="F1429" s="292" t="s">
        <v>11</v>
      </c>
      <c r="G1429" s="294" t="s">
        <v>12</v>
      </c>
      <c r="H1429" s="295" t="s">
        <v>13</v>
      </c>
      <c r="I1429" s="294" t="s">
        <v>14</v>
      </c>
      <c r="J1429" s="294">
        <v>95</v>
      </c>
      <c r="K1429" s="1540">
        <v>0</v>
      </c>
      <c r="L1429" s="294">
        <v>0</v>
      </c>
      <c r="M1429" s="294">
        <v>0</v>
      </c>
      <c r="N1429" s="294">
        <v>0</v>
      </c>
      <c r="O1429" s="294">
        <v>0</v>
      </c>
      <c r="P1429" s="294">
        <v>0</v>
      </c>
      <c r="Q1429" s="294">
        <v>0</v>
      </c>
      <c r="R1429" s="294">
        <v>0</v>
      </c>
      <c r="S1429" s="294">
        <v>0</v>
      </c>
      <c r="T1429" s="294">
        <v>0</v>
      </c>
      <c r="U1429" s="294">
        <v>0</v>
      </c>
      <c r="V1429" s="294">
        <v>0</v>
      </c>
      <c r="W1429" s="294">
        <v>0</v>
      </c>
      <c r="X1429" s="294">
        <v>0</v>
      </c>
      <c r="Y1429" s="294">
        <v>0</v>
      </c>
      <c r="Z1429" s="294">
        <v>0</v>
      </c>
      <c r="AA1429" s="294">
        <v>0</v>
      </c>
      <c r="AB1429" s="294">
        <v>0</v>
      </c>
      <c r="AC1429" s="294">
        <v>0</v>
      </c>
      <c r="AD1429" s="294">
        <v>0</v>
      </c>
      <c r="AE1429" s="294">
        <v>0</v>
      </c>
      <c r="AF1429" s="294">
        <v>0</v>
      </c>
      <c r="AG1429" s="294">
        <v>0</v>
      </c>
      <c r="AH1429" s="294">
        <v>0</v>
      </c>
      <c r="AI1429" s="294">
        <v>0</v>
      </c>
    </row>
    <row r="1430" spans="1:35" ht="66">
      <c r="A1430" s="290"/>
      <c r="B1430" s="305">
        <v>25.055999999999997</v>
      </c>
      <c r="C1430" s="1437" t="s">
        <v>1249</v>
      </c>
      <c r="D1430" s="303"/>
      <c r="E1430" s="304">
        <v>0</v>
      </c>
      <c r="F1430" s="292" t="s">
        <v>26</v>
      </c>
      <c r="G1430" s="294" t="s">
        <v>12</v>
      </c>
      <c r="H1430" s="295" t="s">
        <v>13</v>
      </c>
      <c r="I1430" s="294" t="s">
        <v>14</v>
      </c>
      <c r="J1430" s="294">
        <v>28</v>
      </c>
      <c r="K1430" s="1540">
        <v>0</v>
      </c>
      <c r="L1430" s="294">
        <v>0</v>
      </c>
      <c r="M1430" s="294">
        <v>0</v>
      </c>
      <c r="N1430" s="294">
        <v>0</v>
      </c>
      <c r="O1430" s="294">
        <v>0</v>
      </c>
      <c r="P1430" s="294">
        <v>0</v>
      </c>
      <c r="Q1430" s="294">
        <v>0</v>
      </c>
      <c r="R1430" s="294">
        <v>0</v>
      </c>
      <c r="S1430" s="294">
        <v>0</v>
      </c>
      <c r="T1430" s="294">
        <v>0</v>
      </c>
      <c r="U1430" s="294">
        <v>0</v>
      </c>
      <c r="V1430" s="294">
        <v>0</v>
      </c>
      <c r="W1430" s="294">
        <v>0</v>
      </c>
      <c r="X1430" s="294">
        <v>0</v>
      </c>
      <c r="Y1430" s="294">
        <v>0</v>
      </c>
      <c r="Z1430" s="294">
        <v>0</v>
      </c>
      <c r="AA1430" s="294">
        <v>0</v>
      </c>
      <c r="AB1430" s="294">
        <v>0</v>
      </c>
      <c r="AC1430" s="294">
        <v>0</v>
      </c>
      <c r="AD1430" s="294">
        <v>0</v>
      </c>
      <c r="AE1430" s="294">
        <v>0</v>
      </c>
      <c r="AF1430" s="294">
        <v>0</v>
      </c>
      <c r="AG1430" s="294">
        <v>0</v>
      </c>
      <c r="AH1430" s="294">
        <v>0</v>
      </c>
      <c r="AI1430" s="294">
        <v>0</v>
      </c>
    </row>
    <row r="1431" spans="1:35" ht="66">
      <c r="A1431" s="290"/>
      <c r="B1431" s="305">
        <v>23.230245901639343</v>
      </c>
      <c r="C1431" s="1437" t="s">
        <v>1250</v>
      </c>
      <c r="D1431" s="303"/>
      <c r="E1431" s="304">
        <v>0</v>
      </c>
      <c r="F1431" s="1348" t="s">
        <v>80</v>
      </c>
      <c r="G1431" s="294" t="s">
        <v>12</v>
      </c>
      <c r="H1431" s="295" t="s">
        <v>13</v>
      </c>
      <c r="I1431" s="294" t="s">
        <v>14</v>
      </c>
      <c r="J1431" s="294">
        <v>25</v>
      </c>
      <c r="K1431" s="1540">
        <v>0</v>
      </c>
      <c r="L1431" s="294">
        <v>0</v>
      </c>
      <c r="M1431" s="294">
        <v>0</v>
      </c>
      <c r="N1431" s="294">
        <v>0</v>
      </c>
      <c r="O1431" s="294">
        <v>0</v>
      </c>
      <c r="P1431" s="294">
        <v>0</v>
      </c>
      <c r="Q1431" s="294">
        <v>0</v>
      </c>
      <c r="R1431" s="294">
        <v>0</v>
      </c>
      <c r="S1431" s="294">
        <v>0</v>
      </c>
      <c r="T1431" s="294">
        <v>0</v>
      </c>
      <c r="U1431" s="294">
        <v>0</v>
      </c>
      <c r="V1431" s="294">
        <v>0</v>
      </c>
      <c r="W1431" s="294">
        <v>0</v>
      </c>
      <c r="X1431" s="294">
        <v>0</v>
      </c>
      <c r="Y1431" s="294">
        <v>0</v>
      </c>
      <c r="Z1431" s="294">
        <v>0</v>
      </c>
      <c r="AA1431" s="294">
        <v>0</v>
      </c>
      <c r="AB1431" s="294">
        <v>0</v>
      </c>
      <c r="AC1431" s="294">
        <v>0</v>
      </c>
      <c r="AD1431" s="294">
        <v>0</v>
      </c>
      <c r="AE1431" s="294">
        <v>0</v>
      </c>
      <c r="AF1431" s="294">
        <v>0</v>
      </c>
      <c r="AG1431" s="294">
        <v>0</v>
      </c>
      <c r="AH1431" s="294">
        <v>0</v>
      </c>
      <c r="AI1431" s="294">
        <v>0</v>
      </c>
    </row>
    <row r="1432" spans="1:35" ht="66">
      <c r="A1432" s="290"/>
      <c r="B1432" s="305">
        <v>55</v>
      </c>
      <c r="C1432" s="139" t="s">
        <v>4730</v>
      </c>
      <c r="D1432" s="303"/>
      <c r="E1432" s="304">
        <v>0</v>
      </c>
      <c r="F1432" s="292" t="s">
        <v>26</v>
      </c>
      <c r="G1432" s="294" t="s">
        <v>12</v>
      </c>
      <c r="H1432" s="295" t="s">
        <v>13</v>
      </c>
      <c r="I1432" s="294" t="s">
        <v>14</v>
      </c>
      <c r="J1432" s="294">
        <v>60</v>
      </c>
      <c r="K1432" s="1540">
        <v>0</v>
      </c>
      <c r="L1432" s="294">
        <v>0</v>
      </c>
      <c r="M1432" s="294">
        <v>0</v>
      </c>
      <c r="N1432" s="294">
        <v>0</v>
      </c>
      <c r="O1432" s="294">
        <v>0</v>
      </c>
      <c r="P1432" s="294">
        <v>0</v>
      </c>
      <c r="Q1432" s="294">
        <v>0</v>
      </c>
      <c r="R1432" s="294">
        <v>0</v>
      </c>
      <c r="S1432" s="294">
        <v>0</v>
      </c>
      <c r="T1432" s="294">
        <v>0</v>
      </c>
      <c r="U1432" s="294">
        <v>0</v>
      </c>
      <c r="V1432" s="294">
        <v>0</v>
      </c>
      <c r="W1432" s="294">
        <v>0</v>
      </c>
      <c r="X1432" s="294">
        <v>0</v>
      </c>
      <c r="Y1432" s="294">
        <v>0</v>
      </c>
      <c r="Z1432" s="294">
        <v>0</v>
      </c>
      <c r="AA1432" s="294">
        <v>0</v>
      </c>
      <c r="AB1432" s="294">
        <v>0</v>
      </c>
      <c r="AC1432" s="294">
        <v>0</v>
      </c>
      <c r="AD1432" s="294">
        <v>0</v>
      </c>
      <c r="AE1432" s="294">
        <v>0</v>
      </c>
      <c r="AF1432" s="294">
        <v>0</v>
      </c>
      <c r="AG1432" s="294">
        <v>0</v>
      </c>
      <c r="AH1432" s="294">
        <v>0</v>
      </c>
      <c r="AI1432" s="294">
        <v>0</v>
      </c>
    </row>
    <row r="1433" spans="1:35" ht="66">
      <c r="A1433" s="290"/>
      <c r="B1433" s="305">
        <v>21.500701298701301</v>
      </c>
      <c r="C1433" s="298" t="s">
        <v>1251</v>
      </c>
      <c r="D1433" s="303"/>
      <c r="E1433" s="304">
        <v>0</v>
      </c>
      <c r="F1433" s="292" t="s">
        <v>26</v>
      </c>
      <c r="G1433" s="294" t="s">
        <v>12</v>
      </c>
      <c r="H1433" s="295" t="s">
        <v>13</v>
      </c>
      <c r="I1433" s="294" t="s">
        <v>14</v>
      </c>
      <c r="J1433" s="294">
        <v>24</v>
      </c>
      <c r="K1433" s="1540">
        <v>0</v>
      </c>
      <c r="L1433" s="294">
        <v>0</v>
      </c>
      <c r="M1433" s="294">
        <v>0</v>
      </c>
      <c r="N1433" s="294">
        <v>0</v>
      </c>
      <c r="O1433" s="294">
        <v>0</v>
      </c>
      <c r="P1433" s="294">
        <v>0</v>
      </c>
      <c r="Q1433" s="294">
        <v>0</v>
      </c>
      <c r="R1433" s="294">
        <v>0</v>
      </c>
      <c r="S1433" s="294">
        <v>0</v>
      </c>
      <c r="T1433" s="294">
        <v>0</v>
      </c>
      <c r="U1433" s="294">
        <v>0</v>
      </c>
      <c r="V1433" s="294">
        <v>0</v>
      </c>
      <c r="W1433" s="294">
        <v>0</v>
      </c>
      <c r="X1433" s="294">
        <v>0</v>
      </c>
      <c r="Y1433" s="294">
        <v>0</v>
      </c>
      <c r="Z1433" s="294">
        <v>0</v>
      </c>
      <c r="AA1433" s="294">
        <v>0</v>
      </c>
      <c r="AB1433" s="294">
        <v>0</v>
      </c>
      <c r="AC1433" s="294">
        <v>0</v>
      </c>
      <c r="AD1433" s="294">
        <v>0</v>
      </c>
      <c r="AE1433" s="294">
        <v>0</v>
      </c>
      <c r="AF1433" s="294">
        <v>0</v>
      </c>
      <c r="AG1433" s="294">
        <v>0</v>
      </c>
      <c r="AH1433" s="294">
        <v>0</v>
      </c>
      <c r="AI1433" s="294">
        <v>0</v>
      </c>
    </row>
    <row r="1434" spans="1:35" ht="66">
      <c r="A1434" s="290"/>
      <c r="B1434" s="305">
        <v>16.962352941176473</v>
      </c>
      <c r="C1434" s="1342" t="s">
        <v>1252</v>
      </c>
      <c r="D1434" s="303"/>
      <c r="E1434" s="304">
        <v>0</v>
      </c>
      <c r="F1434" s="1348" t="s">
        <v>1253</v>
      </c>
      <c r="G1434" s="294" t="s">
        <v>12</v>
      </c>
      <c r="H1434" s="295" t="s">
        <v>13</v>
      </c>
      <c r="I1434" s="294" t="s">
        <v>14</v>
      </c>
      <c r="J1434" s="294">
        <v>19</v>
      </c>
      <c r="K1434" s="1540">
        <v>0</v>
      </c>
      <c r="L1434" s="294">
        <v>0</v>
      </c>
      <c r="M1434" s="294">
        <v>0</v>
      </c>
      <c r="N1434" s="294">
        <v>0</v>
      </c>
      <c r="O1434" s="294">
        <v>0</v>
      </c>
      <c r="P1434" s="294">
        <v>0</v>
      </c>
      <c r="Q1434" s="294">
        <v>0</v>
      </c>
      <c r="R1434" s="294">
        <v>0</v>
      </c>
      <c r="S1434" s="294">
        <v>0</v>
      </c>
      <c r="T1434" s="294">
        <v>0</v>
      </c>
      <c r="U1434" s="294">
        <v>0</v>
      </c>
      <c r="V1434" s="294">
        <v>0</v>
      </c>
      <c r="W1434" s="294">
        <v>0</v>
      </c>
      <c r="X1434" s="294">
        <v>0</v>
      </c>
      <c r="Y1434" s="294">
        <v>0</v>
      </c>
      <c r="Z1434" s="294">
        <v>0</v>
      </c>
      <c r="AA1434" s="294">
        <v>0</v>
      </c>
      <c r="AB1434" s="294">
        <v>0</v>
      </c>
      <c r="AC1434" s="294">
        <v>0</v>
      </c>
      <c r="AD1434" s="294">
        <v>0</v>
      </c>
      <c r="AE1434" s="294">
        <v>0</v>
      </c>
      <c r="AF1434" s="294">
        <v>0</v>
      </c>
      <c r="AG1434" s="294">
        <v>0</v>
      </c>
      <c r="AH1434" s="294">
        <v>0</v>
      </c>
      <c r="AI1434" s="294">
        <v>0</v>
      </c>
    </row>
    <row r="1435" spans="1:35" ht="66">
      <c r="A1435" s="290"/>
      <c r="B1435" s="305">
        <v>41.696599999999997</v>
      </c>
      <c r="C1435" s="298" t="s">
        <v>1254</v>
      </c>
      <c r="D1435" s="303"/>
      <c r="E1435" s="304">
        <v>0</v>
      </c>
      <c r="F1435" s="292" t="s">
        <v>26</v>
      </c>
      <c r="G1435" s="294" t="s">
        <v>12</v>
      </c>
      <c r="H1435" s="295" t="s">
        <v>13</v>
      </c>
      <c r="I1435" s="294" t="s">
        <v>14</v>
      </c>
      <c r="J1435" s="294">
        <v>45</v>
      </c>
      <c r="K1435" s="1540">
        <v>0</v>
      </c>
      <c r="L1435" s="294">
        <v>0</v>
      </c>
      <c r="M1435" s="294">
        <v>0</v>
      </c>
      <c r="N1435" s="294">
        <v>0</v>
      </c>
      <c r="O1435" s="294">
        <v>0</v>
      </c>
      <c r="P1435" s="294">
        <v>0</v>
      </c>
      <c r="Q1435" s="294">
        <v>0</v>
      </c>
      <c r="R1435" s="294">
        <v>0</v>
      </c>
      <c r="S1435" s="294">
        <v>0</v>
      </c>
      <c r="T1435" s="294">
        <v>0</v>
      </c>
      <c r="U1435" s="294">
        <v>0</v>
      </c>
      <c r="V1435" s="294">
        <v>0</v>
      </c>
      <c r="W1435" s="294">
        <v>0</v>
      </c>
      <c r="X1435" s="294">
        <v>0</v>
      </c>
      <c r="Y1435" s="294">
        <v>0</v>
      </c>
      <c r="Z1435" s="294">
        <v>0</v>
      </c>
      <c r="AA1435" s="294">
        <v>0</v>
      </c>
      <c r="AB1435" s="294">
        <v>0</v>
      </c>
      <c r="AC1435" s="294">
        <v>0</v>
      </c>
      <c r="AD1435" s="294">
        <v>0</v>
      </c>
      <c r="AE1435" s="294">
        <v>0</v>
      </c>
      <c r="AF1435" s="294">
        <v>0</v>
      </c>
      <c r="AG1435" s="294">
        <v>0</v>
      </c>
      <c r="AH1435" s="294">
        <v>0</v>
      </c>
      <c r="AI1435" s="294">
        <v>0</v>
      </c>
    </row>
    <row r="1436" spans="1:35" ht="66">
      <c r="A1436" s="290"/>
      <c r="B1436" s="305">
        <v>27.608181818181819</v>
      </c>
      <c r="C1436" s="298" t="s">
        <v>1255</v>
      </c>
      <c r="D1436" s="303"/>
      <c r="E1436" s="304">
        <v>0</v>
      </c>
      <c r="F1436" s="292" t="s">
        <v>26</v>
      </c>
      <c r="G1436" s="294" t="s">
        <v>12</v>
      </c>
      <c r="H1436" s="295" t="s">
        <v>13</v>
      </c>
      <c r="I1436" s="294" t="s">
        <v>14</v>
      </c>
      <c r="J1436" s="294">
        <v>30</v>
      </c>
      <c r="K1436" s="1540">
        <v>0</v>
      </c>
      <c r="L1436" s="294">
        <v>0</v>
      </c>
      <c r="M1436" s="294">
        <v>0</v>
      </c>
      <c r="N1436" s="294">
        <v>0</v>
      </c>
      <c r="O1436" s="294">
        <v>0</v>
      </c>
      <c r="P1436" s="294">
        <v>0</v>
      </c>
      <c r="Q1436" s="294">
        <v>0</v>
      </c>
      <c r="R1436" s="294">
        <v>0</v>
      </c>
      <c r="S1436" s="294">
        <v>0</v>
      </c>
      <c r="T1436" s="294">
        <v>0</v>
      </c>
      <c r="U1436" s="294">
        <v>0</v>
      </c>
      <c r="V1436" s="294">
        <v>0</v>
      </c>
      <c r="W1436" s="294">
        <v>0</v>
      </c>
      <c r="X1436" s="294">
        <v>0</v>
      </c>
      <c r="Y1436" s="294">
        <v>0</v>
      </c>
      <c r="Z1436" s="294">
        <v>0</v>
      </c>
      <c r="AA1436" s="294">
        <v>0</v>
      </c>
      <c r="AB1436" s="294">
        <v>0</v>
      </c>
      <c r="AC1436" s="294">
        <v>0</v>
      </c>
      <c r="AD1436" s="294">
        <v>0</v>
      </c>
      <c r="AE1436" s="294">
        <v>0</v>
      </c>
      <c r="AF1436" s="294">
        <v>0</v>
      </c>
      <c r="AG1436" s="294">
        <v>0</v>
      </c>
      <c r="AH1436" s="294">
        <v>0</v>
      </c>
      <c r="AI1436" s="294">
        <v>0</v>
      </c>
    </row>
    <row r="1437" spans="1:35" ht="66">
      <c r="A1437" s="290"/>
      <c r="B1437" s="305">
        <v>41.04</v>
      </c>
      <c r="C1437" s="1342" t="s">
        <v>4731</v>
      </c>
      <c r="D1437" s="303"/>
      <c r="E1437" s="304">
        <v>0</v>
      </c>
      <c r="F1437" s="1348" t="s">
        <v>80</v>
      </c>
      <c r="G1437" s="294" t="s">
        <v>12</v>
      </c>
      <c r="H1437" s="295" t="s">
        <v>13</v>
      </c>
      <c r="I1437" s="294" t="s">
        <v>14</v>
      </c>
      <c r="J1437" s="294">
        <v>45</v>
      </c>
      <c r="K1437" s="1540">
        <v>0</v>
      </c>
      <c r="L1437" s="294">
        <v>0</v>
      </c>
      <c r="M1437" s="294">
        <v>0</v>
      </c>
      <c r="N1437" s="294">
        <v>0</v>
      </c>
      <c r="O1437" s="294">
        <v>0</v>
      </c>
      <c r="P1437" s="294">
        <v>0</v>
      </c>
      <c r="Q1437" s="294">
        <v>0</v>
      </c>
      <c r="R1437" s="294">
        <v>0</v>
      </c>
      <c r="S1437" s="294">
        <v>0</v>
      </c>
      <c r="T1437" s="294">
        <v>0</v>
      </c>
      <c r="U1437" s="294">
        <v>0</v>
      </c>
      <c r="V1437" s="294">
        <v>0</v>
      </c>
      <c r="W1437" s="294">
        <v>0</v>
      </c>
      <c r="X1437" s="294">
        <v>0</v>
      </c>
      <c r="Y1437" s="294">
        <v>0</v>
      </c>
      <c r="Z1437" s="294">
        <v>0</v>
      </c>
      <c r="AA1437" s="294">
        <v>0</v>
      </c>
      <c r="AB1437" s="294">
        <v>0</v>
      </c>
      <c r="AC1437" s="294">
        <v>0</v>
      </c>
      <c r="AD1437" s="294">
        <v>0</v>
      </c>
      <c r="AE1437" s="294">
        <v>0</v>
      </c>
      <c r="AF1437" s="294">
        <v>0</v>
      </c>
      <c r="AG1437" s="294">
        <v>0</v>
      </c>
      <c r="AH1437" s="294">
        <v>0</v>
      </c>
      <c r="AI1437" s="294">
        <v>0</v>
      </c>
    </row>
    <row r="1438" spans="1:35" ht="66">
      <c r="A1438" s="290"/>
      <c r="B1438" s="305">
        <v>27</v>
      </c>
      <c r="C1438" s="1342" t="s">
        <v>4732</v>
      </c>
      <c r="D1438" s="303"/>
      <c r="E1438" s="304">
        <v>0</v>
      </c>
      <c r="F1438" s="1348" t="s">
        <v>80</v>
      </c>
      <c r="G1438" s="294" t="s">
        <v>12</v>
      </c>
      <c r="H1438" s="295" t="s">
        <v>13</v>
      </c>
      <c r="I1438" s="294" t="s">
        <v>14</v>
      </c>
      <c r="J1438" s="294">
        <v>30</v>
      </c>
      <c r="K1438" s="1540">
        <v>0</v>
      </c>
      <c r="L1438" s="294">
        <v>0</v>
      </c>
      <c r="M1438" s="294">
        <v>0</v>
      </c>
      <c r="N1438" s="294">
        <v>0</v>
      </c>
      <c r="O1438" s="294">
        <v>0</v>
      </c>
      <c r="P1438" s="294">
        <v>0</v>
      </c>
      <c r="Q1438" s="294">
        <v>0</v>
      </c>
      <c r="R1438" s="294">
        <v>0</v>
      </c>
      <c r="S1438" s="294">
        <v>0</v>
      </c>
      <c r="T1438" s="294">
        <v>0</v>
      </c>
      <c r="U1438" s="294">
        <v>0</v>
      </c>
      <c r="V1438" s="294">
        <v>0</v>
      </c>
      <c r="W1438" s="294">
        <v>0</v>
      </c>
      <c r="X1438" s="294">
        <v>0</v>
      </c>
      <c r="Y1438" s="294">
        <v>0</v>
      </c>
      <c r="Z1438" s="294">
        <v>0</v>
      </c>
      <c r="AA1438" s="294">
        <v>0</v>
      </c>
      <c r="AB1438" s="294">
        <v>0</v>
      </c>
      <c r="AC1438" s="294">
        <v>0</v>
      </c>
      <c r="AD1438" s="294">
        <v>0</v>
      </c>
      <c r="AE1438" s="294">
        <v>0</v>
      </c>
      <c r="AF1438" s="294">
        <v>0</v>
      </c>
      <c r="AG1438" s="294">
        <v>0</v>
      </c>
      <c r="AH1438" s="294">
        <v>0</v>
      </c>
      <c r="AI1438" s="294">
        <v>0</v>
      </c>
    </row>
    <row r="1439" spans="1:35" ht="66">
      <c r="A1439" s="290"/>
      <c r="B1439" s="305">
        <v>36.72</v>
      </c>
      <c r="C1439" s="1342" t="s">
        <v>4733</v>
      </c>
      <c r="D1439" s="303"/>
      <c r="E1439" s="304">
        <v>0</v>
      </c>
      <c r="F1439" s="1348" t="s">
        <v>80</v>
      </c>
      <c r="G1439" s="294" t="s">
        <v>12</v>
      </c>
      <c r="H1439" s="295" t="s">
        <v>13</v>
      </c>
      <c r="I1439" s="294" t="s">
        <v>14</v>
      </c>
      <c r="J1439" s="294">
        <v>40</v>
      </c>
      <c r="K1439" s="1540">
        <v>0</v>
      </c>
      <c r="L1439" s="294">
        <v>0</v>
      </c>
      <c r="M1439" s="294">
        <v>0</v>
      </c>
      <c r="N1439" s="294">
        <v>0</v>
      </c>
      <c r="O1439" s="294">
        <v>0</v>
      </c>
      <c r="P1439" s="294">
        <v>0</v>
      </c>
      <c r="Q1439" s="294">
        <v>0</v>
      </c>
      <c r="R1439" s="294">
        <v>0</v>
      </c>
      <c r="S1439" s="294">
        <v>0</v>
      </c>
      <c r="T1439" s="294">
        <v>0</v>
      </c>
      <c r="U1439" s="294">
        <v>0</v>
      </c>
      <c r="V1439" s="294">
        <v>0</v>
      </c>
      <c r="W1439" s="294">
        <v>0</v>
      </c>
      <c r="X1439" s="294">
        <v>0</v>
      </c>
      <c r="Y1439" s="294">
        <v>0</v>
      </c>
      <c r="Z1439" s="294">
        <v>0</v>
      </c>
      <c r="AA1439" s="294">
        <v>0</v>
      </c>
      <c r="AB1439" s="294">
        <v>0</v>
      </c>
      <c r="AC1439" s="294">
        <v>0</v>
      </c>
      <c r="AD1439" s="294">
        <v>0</v>
      </c>
      <c r="AE1439" s="294">
        <v>0</v>
      </c>
      <c r="AF1439" s="294">
        <v>0</v>
      </c>
      <c r="AG1439" s="294">
        <v>0</v>
      </c>
      <c r="AH1439" s="294">
        <v>0</v>
      </c>
      <c r="AI1439" s="294">
        <v>0</v>
      </c>
    </row>
    <row r="1440" spans="1:35" ht="66">
      <c r="A1440" s="290"/>
      <c r="B1440" s="305">
        <v>167.62</v>
      </c>
      <c r="C1440" s="1438" t="s">
        <v>4734</v>
      </c>
      <c r="D1440" s="303"/>
      <c r="E1440" s="304">
        <v>0</v>
      </c>
      <c r="F1440" s="1348" t="s">
        <v>26</v>
      </c>
      <c r="G1440" s="294" t="s">
        <v>12</v>
      </c>
      <c r="H1440" s="295" t="s">
        <v>13</v>
      </c>
      <c r="I1440" s="294" t="s">
        <v>14</v>
      </c>
      <c r="J1440" s="294">
        <v>181</v>
      </c>
      <c r="K1440" s="1540">
        <v>0</v>
      </c>
      <c r="L1440" s="294">
        <v>0</v>
      </c>
      <c r="M1440" s="294">
        <v>0</v>
      </c>
      <c r="N1440" s="294">
        <v>0</v>
      </c>
      <c r="O1440" s="294">
        <v>0</v>
      </c>
      <c r="P1440" s="294">
        <v>0</v>
      </c>
      <c r="Q1440" s="294">
        <v>0</v>
      </c>
      <c r="R1440" s="294">
        <v>0</v>
      </c>
      <c r="S1440" s="294">
        <v>0</v>
      </c>
      <c r="T1440" s="294">
        <v>0</v>
      </c>
      <c r="U1440" s="294">
        <v>0</v>
      </c>
      <c r="V1440" s="294">
        <v>0</v>
      </c>
      <c r="W1440" s="294">
        <v>0</v>
      </c>
      <c r="X1440" s="294">
        <v>0</v>
      </c>
      <c r="Y1440" s="294">
        <v>0</v>
      </c>
      <c r="Z1440" s="294">
        <v>0</v>
      </c>
      <c r="AA1440" s="294">
        <v>0</v>
      </c>
      <c r="AB1440" s="294">
        <v>0</v>
      </c>
      <c r="AC1440" s="294">
        <v>0</v>
      </c>
      <c r="AD1440" s="294">
        <v>0</v>
      </c>
      <c r="AE1440" s="294">
        <v>0</v>
      </c>
      <c r="AF1440" s="294">
        <v>0</v>
      </c>
      <c r="AG1440" s="294">
        <v>0</v>
      </c>
      <c r="AH1440" s="294">
        <v>0</v>
      </c>
      <c r="AI1440" s="294">
        <v>0</v>
      </c>
    </row>
    <row r="1441" spans="1:35" ht="66">
      <c r="A1441" s="290"/>
      <c r="B1441" s="305">
        <v>134.78673684210526</v>
      </c>
      <c r="C1441" s="1342" t="s">
        <v>1256</v>
      </c>
      <c r="D1441" s="303"/>
      <c r="E1441" s="304">
        <v>0</v>
      </c>
      <c r="F1441" s="1348" t="s">
        <v>80</v>
      </c>
      <c r="G1441" s="294" t="s">
        <v>12</v>
      </c>
      <c r="H1441" s="295" t="s">
        <v>13</v>
      </c>
      <c r="I1441" s="294" t="s">
        <v>14</v>
      </c>
      <c r="J1441" s="294">
        <v>146</v>
      </c>
      <c r="K1441" s="1540">
        <v>0</v>
      </c>
      <c r="L1441" s="294">
        <v>0</v>
      </c>
      <c r="M1441" s="294">
        <v>0</v>
      </c>
      <c r="N1441" s="294">
        <v>0</v>
      </c>
      <c r="O1441" s="294">
        <v>0</v>
      </c>
      <c r="P1441" s="294">
        <v>0</v>
      </c>
      <c r="Q1441" s="294">
        <v>0</v>
      </c>
      <c r="R1441" s="294">
        <v>0</v>
      </c>
      <c r="S1441" s="294">
        <v>0</v>
      </c>
      <c r="T1441" s="294">
        <v>0</v>
      </c>
      <c r="U1441" s="294">
        <v>0</v>
      </c>
      <c r="V1441" s="294">
        <v>0</v>
      </c>
      <c r="W1441" s="294">
        <v>0</v>
      </c>
      <c r="X1441" s="294">
        <v>0</v>
      </c>
      <c r="Y1441" s="294">
        <v>0</v>
      </c>
      <c r="Z1441" s="294">
        <v>0</v>
      </c>
      <c r="AA1441" s="294">
        <v>0</v>
      </c>
      <c r="AB1441" s="294">
        <v>0</v>
      </c>
      <c r="AC1441" s="294">
        <v>0</v>
      </c>
      <c r="AD1441" s="294">
        <v>0</v>
      </c>
      <c r="AE1441" s="294">
        <v>0</v>
      </c>
      <c r="AF1441" s="294">
        <v>0</v>
      </c>
      <c r="AG1441" s="294">
        <v>0</v>
      </c>
      <c r="AH1441" s="294">
        <v>0</v>
      </c>
      <c r="AI1441" s="294">
        <v>0</v>
      </c>
    </row>
    <row r="1442" spans="1:35" ht="66">
      <c r="A1442" s="290"/>
      <c r="B1442" s="305">
        <v>37.479516129032255</v>
      </c>
      <c r="C1442" s="1342" t="s">
        <v>1257</v>
      </c>
      <c r="D1442" s="303"/>
      <c r="E1442" s="304">
        <v>0</v>
      </c>
      <c r="F1442" s="1348" t="s">
        <v>80</v>
      </c>
      <c r="G1442" s="294" t="s">
        <v>12</v>
      </c>
      <c r="H1442" s="295" t="s">
        <v>13</v>
      </c>
      <c r="I1442" s="294" t="s">
        <v>14</v>
      </c>
      <c r="J1442" s="294">
        <v>41</v>
      </c>
      <c r="K1442" s="1540">
        <v>0</v>
      </c>
      <c r="L1442" s="294">
        <v>0</v>
      </c>
      <c r="M1442" s="294">
        <v>0</v>
      </c>
      <c r="N1442" s="294">
        <v>0</v>
      </c>
      <c r="O1442" s="294">
        <v>0</v>
      </c>
      <c r="P1442" s="294">
        <v>0</v>
      </c>
      <c r="Q1442" s="294">
        <v>0</v>
      </c>
      <c r="R1442" s="294">
        <v>0</v>
      </c>
      <c r="S1442" s="294">
        <v>0</v>
      </c>
      <c r="T1442" s="294">
        <v>0</v>
      </c>
      <c r="U1442" s="294">
        <v>0</v>
      </c>
      <c r="V1442" s="294">
        <v>0</v>
      </c>
      <c r="W1442" s="294">
        <v>0</v>
      </c>
      <c r="X1442" s="294">
        <v>0</v>
      </c>
      <c r="Y1442" s="294">
        <v>0</v>
      </c>
      <c r="Z1442" s="294">
        <v>0</v>
      </c>
      <c r="AA1442" s="294">
        <v>0</v>
      </c>
      <c r="AB1442" s="294">
        <v>0</v>
      </c>
      <c r="AC1442" s="294">
        <v>0</v>
      </c>
      <c r="AD1442" s="294">
        <v>0</v>
      </c>
      <c r="AE1442" s="294">
        <v>0</v>
      </c>
      <c r="AF1442" s="294">
        <v>0</v>
      </c>
      <c r="AG1442" s="294">
        <v>0</v>
      </c>
      <c r="AH1442" s="294">
        <v>0</v>
      </c>
      <c r="AI1442" s="294">
        <v>0</v>
      </c>
    </row>
    <row r="1443" spans="1:35" ht="66">
      <c r="A1443" s="290"/>
      <c r="B1443" s="305">
        <v>45</v>
      </c>
      <c r="C1443" s="298" t="s">
        <v>4735</v>
      </c>
      <c r="D1443" s="303"/>
      <c r="E1443" s="304">
        <v>0</v>
      </c>
      <c r="F1443" s="292" t="s">
        <v>26</v>
      </c>
      <c r="G1443" s="294" t="s">
        <v>12</v>
      </c>
      <c r="H1443" s="295" t="s">
        <v>13</v>
      </c>
      <c r="I1443" s="294" t="s">
        <v>14</v>
      </c>
      <c r="J1443" s="294">
        <v>49</v>
      </c>
      <c r="K1443" s="1540">
        <v>0</v>
      </c>
      <c r="L1443" s="294">
        <v>0</v>
      </c>
      <c r="M1443" s="294">
        <v>0</v>
      </c>
      <c r="N1443" s="294">
        <v>0</v>
      </c>
      <c r="O1443" s="294">
        <v>0</v>
      </c>
      <c r="P1443" s="294">
        <v>0</v>
      </c>
      <c r="Q1443" s="294">
        <v>0</v>
      </c>
      <c r="R1443" s="294">
        <v>0</v>
      </c>
      <c r="S1443" s="294">
        <v>0</v>
      </c>
      <c r="T1443" s="294">
        <v>0</v>
      </c>
      <c r="U1443" s="294">
        <v>0</v>
      </c>
      <c r="V1443" s="294">
        <v>0</v>
      </c>
      <c r="W1443" s="294">
        <v>0</v>
      </c>
      <c r="X1443" s="294">
        <v>0</v>
      </c>
      <c r="Y1443" s="294">
        <v>0</v>
      </c>
      <c r="Z1443" s="294">
        <v>0</v>
      </c>
      <c r="AA1443" s="294">
        <v>0</v>
      </c>
      <c r="AB1443" s="294">
        <v>0</v>
      </c>
      <c r="AC1443" s="294">
        <v>0</v>
      </c>
      <c r="AD1443" s="294">
        <v>0</v>
      </c>
      <c r="AE1443" s="294">
        <v>0</v>
      </c>
      <c r="AF1443" s="294">
        <v>0</v>
      </c>
      <c r="AG1443" s="294">
        <v>0</v>
      </c>
      <c r="AH1443" s="294">
        <v>0</v>
      </c>
      <c r="AI1443" s="294">
        <v>0</v>
      </c>
    </row>
    <row r="1444" spans="1:35" ht="66">
      <c r="A1444" s="290"/>
      <c r="B1444" s="305">
        <v>81.2</v>
      </c>
      <c r="C1444" s="1342" t="s">
        <v>4736</v>
      </c>
      <c r="D1444" s="303"/>
      <c r="E1444" s="304">
        <v>0</v>
      </c>
      <c r="F1444" s="292" t="s">
        <v>1175</v>
      </c>
      <c r="G1444" s="294" t="s">
        <v>12</v>
      </c>
      <c r="H1444" s="295" t="s">
        <v>13</v>
      </c>
      <c r="I1444" s="294" t="s">
        <v>14</v>
      </c>
      <c r="J1444" s="294">
        <v>88</v>
      </c>
      <c r="K1444" s="1540">
        <v>0</v>
      </c>
      <c r="L1444" s="294">
        <v>0</v>
      </c>
      <c r="M1444" s="294">
        <v>0</v>
      </c>
      <c r="N1444" s="294">
        <v>0</v>
      </c>
      <c r="O1444" s="294">
        <v>0</v>
      </c>
      <c r="P1444" s="294">
        <v>0</v>
      </c>
      <c r="Q1444" s="294">
        <v>0</v>
      </c>
      <c r="R1444" s="294">
        <v>0</v>
      </c>
      <c r="S1444" s="294">
        <v>0</v>
      </c>
      <c r="T1444" s="294">
        <v>0</v>
      </c>
      <c r="U1444" s="294">
        <v>0</v>
      </c>
      <c r="V1444" s="294">
        <v>0</v>
      </c>
      <c r="W1444" s="294">
        <v>0</v>
      </c>
      <c r="X1444" s="294">
        <v>0</v>
      </c>
      <c r="Y1444" s="294">
        <v>0</v>
      </c>
      <c r="Z1444" s="294">
        <v>0</v>
      </c>
      <c r="AA1444" s="294">
        <v>0</v>
      </c>
      <c r="AB1444" s="294">
        <v>0</v>
      </c>
      <c r="AC1444" s="294">
        <v>0</v>
      </c>
      <c r="AD1444" s="294">
        <v>0</v>
      </c>
      <c r="AE1444" s="294">
        <v>0</v>
      </c>
      <c r="AF1444" s="294">
        <v>0</v>
      </c>
      <c r="AG1444" s="294">
        <v>0</v>
      </c>
      <c r="AH1444" s="294">
        <v>0</v>
      </c>
      <c r="AI1444" s="294">
        <v>0</v>
      </c>
    </row>
    <row r="1445" spans="1:35" ht="66">
      <c r="A1445" s="290"/>
      <c r="B1445" s="305">
        <v>100.224</v>
      </c>
      <c r="C1445" s="298" t="s">
        <v>4737</v>
      </c>
      <c r="D1445" s="303"/>
      <c r="E1445" s="304">
        <v>0</v>
      </c>
      <c r="F1445" s="292" t="s">
        <v>11</v>
      </c>
      <c r="G1445" s="294" t="s">
        <v>12</v>
      </c>
      <c r="H1445" s="295" t="s">
        <v>13</v>
      </c>
      <c r="I1445" s="294" t="s">
        <v>14</v>
      </c>
      <c r="J1445" s="294">
        <v>109</v>
      </c>
      <c r="K1445" s="1540">
        <v>0</v>
      </c>
      <c r="L1445" s="294">
        <v>0</v>
      </c>
      <c r="M1445" s="294">
        <v>0</v>
      </c>
      <c r="N1445" s="294">
        <v>0</v>
      </c>
      <c r="O1445" s="294">
        <v>0</v>
      </c>
      <c r="P1445" s="294">
        <v>0</v>
      </c>
      <c r="Q1445" s="294">
        <v>0</v>
      </c>
      <c r="R1445" s="294">
        <v>0</v>
      </c>
      <c r="S1445" s="294">
        <v>0</v>
      </c>
      <c r="T1445" s="294">
        <v>0</v>
      </c>
      <c r="U1445" s="294">
        <v>0</v>
      </c>
      <c r="V1445" s="294">
        <v>0</v>
      </c>
      <c r="W1445" s="294">
        <v>0</v>
      </c>
      <c r="X1445" s="294">
        <v>0</v>
      </c>
      <c r="Y1445" s="294">
        <v>0</v>
      </c>
      <c r="Z1445" s="294">
        <v>0</v>
      </c>
      <c r="AA1445" s="294">
        <v>0</v>
      </c>
      <c r="AB1445" s="294">
        <v>0</v>
      </c>
      <c r="AC1445" s="294">
        <v>0</v>
      </c>
      <c r="AD1445" s="294">
        <v>0</v>
      </c>
      <c r="AE1445" s="294">
        <v>0</v>
      </c>
      <c r="AF1445" s="294">
        <v>0</v>
      </c>
      <c r="AG1445" s="294">
        <v>0</v>
      </c>
      <c r="AH1445" s="294">
        <v>0</v>
      </c>
      <c r="AI1445" s="294">
        <v>0</v>
      </c>
    </row>
    <row r="1446" spans="1:35" ht="66">
      <c r="A1446" s="290"/>
      <c r="B1446" s="305">
        <v>202.95350000000002</v>
      </c>
      <c r="C1446" s="298" t="s">
        <v>4738</v>
      </c>
      <c r="D1446" s="303"/>
      <c r="E1446" s="304">
        <v>0</v>
      </c>
      <c r="F1446" s="292" t="s">
        <v>11</v>
      </c>
      <c r="G1446" s="294" t="s">
        <v>12</v>
      </c>
      <c r="H1446" s="295" t="s">
        <v>13</v>
      </c>
      <c r="I1446" s="294" t="s">
        <v>14</v>
      </c>
      <c r="J1446" s="294">
        <v>220</v>
      </c>
      <c r="K1446" s="1540">
        <v>0</v>
      </c>
      <c r="L1446" s="294">
        <v>0</v>
      </c>
      <c r="M1446" s="294">
        <v>0</v>
      </c>
      <c r="N1446" s="294">
        <v>0</v>
      </c>
      <c r="O1446" s="294">
        <v>0</v>
      </c>
      <c r="P1446" s="294">
        <v>0</v>
      </c>
      <c r="Q1446" s="294">
        <v>0</v>
      </c>
      <c r="R1446" s="294">
        <v>0</v>
      </c>
      <c r="S1446" s="294">
        <v>0</v>
      </c>
      <c r="T1446" s="294">
        <v>0</v>
      </c>
      <c r="U1446" s="294">
        <v>0</v>
      </c>
      <c r="V1446" s="294">
        <v>0</v>
      </c>
      <c r="W1446" s="294">
        <v>0</v>
      </c>
      <c r="X1446" s="294">
        <v>0</v>
      </c>
      <c r="Y1446" s="294">
        <v>0</v>
      </c>
      <c r="Z1446" s="294">
        <v>0</v>
      </c>
      <c r="AA1446" s="294">
        <v>0</v>
      </c>
      <c r="AB1446" s="294">
        <v>0</v>
      </c>
      <c r="AC1446" s="294">
        <v>0</v>
      </c>
      <c r="AD1446" s="294">
        <v>0</v>
      </c>
      <c r="AE1446" s="294">
        <v>0</v>
      </c>
      <c r="AF1446" s="294">
        <v>0</v>
      </c>
      <c r="AG1446" s="294">
        <v>0</v>
      </c>
      <c r="AH1446" s="294">
        <v>0</v>
      </c>
      <c r="AI1446" s="294">
        <v>0</v>
      </c>
    </row>
    <row r="1447" spans="1:35" ht="66">
      <c r="A1447" s="290"/>
      <c r="B1447" s="305">
        <v>682.77600000000007</v>
      </c>
      <c r="C1447" s="1342" t="s">
        <v>1258</v>
      </c>
      <c r="D1447" s="303"/>
      <c r="E1447" s="304">
        <v>0</v>
      </c>
      <c r="F1447" s="292" t="s">
        <v>26</v>
      </c>
      <c r="G1447" s="294" t="s">
        <v>12</v>
      </c>
      <c r="H1447" s="295" t="s">
        <v>13</v>
      </c>
      <c r="I1447" s="294" t="s">
        <v>14</v>
      </c>
      <c r="J1447" s="294">
        <v>738</v>
      </c>
      <c r="K1447" s="1540">
        <v>0</v>
      </c>
      <c r="L1447" s="294">
        <v>0</v>
      </c>
      <c r="M1447" s="294">
        <v>0</v>
      </c>
      <c r="N1447" s="294">
        <v>0</v>
      </c>
      <c r="O1447" s="294">
        <v>0</v>
      </c>
      <c r="P1447" s="294">
        <v>0</v>
      </c>
      <c r="Q1447" s="294">
        <v>0</v>
      </c>
      <c r="R1447" s="294">
        <v>0</v>
      </c>
      <c r="S1447" s="294">
        <v>0</v>
      </c>
      <c r="T1447" s="294">
        <v>0</v>
      </c>
      <c r="U1447" s="294">
        <v>0</v>
      </c>
      <c r="V1447" s="294">
        <v>0</v>
      </c>
      <c r="W1447" s="294">
        <v>0</v>
      </c>
      <c r="X1447" s="294">
        <v>0</v>
      </c>
      <c r="Y1447" s="294">
        <v>0</v>
      </c>
      <c r="Z1447" s="294">
        <v>0</v>
      </c>
      <c r="AA1447" s="294">
        <v>0</v>
      </c>
      <c r="AB1447" s="294">
        <v>0</v>
      </c>
      <c r="AC1447" s="294">
        <v>0</v>
      </c>
      <c r="AD1447" s="294">
        <v>0</v>
      </c>
      <c r="AE1447" s="294">
        <v>0</v>
      </c>
      <c r="AF1447" s="294">
        <v>0</v>
      </c>
      <c r="AG1447" s="294">
        <v>0</v>
      </c>
      <c r="AH1447" s="294">
        <v>0</v>
      </c>
      <c r="AI1447" s="294">
        <v>0</v>
      </c>
    </row>
    <row r="1448" spans="1:35" ht="66">
      <c r="A1448" s="290"/>
      <c r="B1448" s="305">
        <v>176.32</v>
      </c>
      <c r="C1448" s="1342" t="s">
        <v>4739</v>
      </c>
      <c r="D1448" s="303"/>
      <c r="E1448" s="304">
        <v>0</v>
      </c>
      <c r="F1448" s="292" t="s">
        <v>1175</v>
      </c>
      <c r="G1448" s="294" t="s">
        <v>12</v>
      </c>
      <c r="H1448" s="295" t="s">
        <v>13</v>
      </c>
      <c r="I1448" s="294" t="s">
        <v>14</v>
      </c>
      <c r="J1448" s="294">
        <v>191</v>
      </c>
      <c r="K1448" s="1540">
        <v>0</v>
      </c>
      <c r="L1448" s="294">
        <v>0</v>
      </c>
      <c r="M1448" s="294">
        <v>0</v>
      </c>
      <c r="N1448" s="294">
        <v>0</v>
      </c>
      <c r="O1448" s="294">
        <v>0</v>
      </c>
      <c r="P1448" s="294">
        <v>0</v>
      </c>
      <c r="Q1448" s="294">
        <v>0</v>
      </c>
      <c r="R1448" s="294">
        <v>0</v>
      </c>
      <c r="S1448" s="294">
        <v>0</v>
      </c>
      <c r="T1448" s="294">
        <v>0</v>
      </c>
      <c r="U1448" s="294">
        <v>0</v>
      </c>
      <c r="V1448" s="294">
        <v>0</v>
      </c>
      <c r="W1448" s="294">
        <v>0</v>
      </c>
      <c r="X1448" s="294">
        <v>0</v>
      </c>
      <c r="Y1448" s="294">
        <v>0</v>
      </c>
      <c r="Z1448" s="294">
        <v>0</v>
      </c>
      <c r="AA1448" s="294">
        <v>0</v>
      </c>
      <c r="AB1448" s="294">
        <v>0</v>
      </c>
      <c r="AC1448" s="294">
        <v>0</v>
      </c>
      <c r="AD1448" s="294">
        <v>0</v>
      </c>
      <c r="AE1448" s="294">
        <v>0</v>
      </c>
      <c r="AF1448" s="294">
        <v>0</v>
      </c>
      <c r="AG1448" s="294">
        <v>0</v>
      </c>
      <c r="AH1448" s="294">
        <v>0</v>
      </c>
      <c r="AI1448" s="294">
        <v>0</v>
      </c>
    </row>
    <row r="1449" spans="1:35" ht="66">
      <c r="A1449" s="290"/>
      <c r="B1449" s="305">
        <v>113.68</v>
      </c>
      <c r="C1449" s="1342" t="s">
        <v>4740</v>
      </c>
      <c r="D1449" s="303"/>
      <c r="E1449" s="304">
        <v>0</v>
      </c>
      <c r="F1449" s="292" t="s">
        <v>1175</v>
      </c>
      <c r="G1449" s="294" t="s">
        <v>12</v>
      </c>
      <c r="H1449" s="295" t="s">
        <v>13</v>
      </c>
      <c r="I1449" s="294" t="s">
        <v>14</v>
      </c>
      <c r="J1449" s="294">
        <v>123</v>
      </c>
      <c r="K1449" s="1540">
        <v>0</v>
      </c>
      <c r="L1449" s="294">
        <v>0</v>
      </c>
      <c r="M1449" s="294">
        <v>0</v>
      </c>
      <c r="N1449" s="294">
        <v>0</v>
      </c>
      <c r="O1449" s="294">
        <v>0</v>
      </c>
      <c r="P1449" s="294">
        <v>0</v>
      </c>
      <c r="Q1449" s="294">
        <v>0</v>
      </c>
      <c r="R1449" s="294">
        <v>0</v>
      </c>
      <c r="S1449" s="294">
        <v>0</v>
      </c>
      <c r="T1449" s="294">
        <v>0</v>
      </c>
      <c r="U1449" s="294">
        <v>0</v>
      </c>
      <c r="V1449" s="294">
        <v>0</v>
      </c>
      <c r="W1449" s="294">
        <v>0</v>
      </c>
      <c r="X1449" s="294">
        <v>0</v>
      </c>
      <c r="Y1449" s="294">
        <v>0</v>
      </c>
      <c r="Z1449" s="294">
        <v>0</v>
      </c>
      <c r="AA1449" s="294">
        <v>0</v>
      </c>
      <c r="AB1449" s="294">
        <v>0</v>
      </c>
      <c r="AC1449" s="294">
        <v>0</v>
      </c>
      <c r="AD1449" s="294">
        <v>0</v>
      </c>
      <c r="AE1449" s="294">
        <v>0</v>
      </c>
      <c r="AF1449" s="294">
        <v>0</v>
      </c>
      <c r="AG1449" s="294">
        <v>0</v>
      </c>
      <c r="AH1449" s="294">
        <v>0</v>
      </c>
      <c r="AI1449" s="294">
        <v>0</v>
      </c>
    </row>
    <row r="1450" spans="1:35" ht="66">
      <c r="A1450" s="290"/>
      <c r="B1450" s="305">
        <v>176.32</v>
      </c>
      <c r="C1450" s="1342" t="s">
        <v>4741</v>
      </c>
      <c r="D1450" s="303"/>
      <c r="E1450" s="304">
        <v>0</v>
      </c>
      <c r="F1450" s="292" t="s">
        <v>1175</v>
      </c>
      <c r="G1450" s="294" t="s">
        <v>12</v>
      </c>
      <c r="H1450" s="295" t="s">
        <v>13</v>
      </c>
      <c r="I1450" s="294" t="s">
        <v>14</v>
      </c>
      <c r="J1450" s="294">
        <v>191</v>
      </c>
      <c r="K1450" s="1540">
        <v>0</v>
      </c>
      <c r="L1450" s="294">
        <v>0</v>
      </c>
      <c r="M1450" s="294">
        <v>0</v>
      </c>
      <c r="N1450" s="294">
        <v>0</v>
      </c>
      <c r="O1450" s="294">
        <v>0</v>
      </c>
      <c r="P1450" s="294">
        <v>0</v>
      </c>
      <c r="Q1450" s="294">
        <v>0</v>
      </c>
      <c r="R1450" s="294">
        <v>0</v>
      </c>
      <c r="S1450" s="294">
        <v>0</v>
      </c>
      <c r="T1450" s="294">
        <v>0</v>
      </c>
      <c r="U1450" s="294">
        <v>0</v>
      </c>
      <c r="V1450" s="294">
        <v>0</v>
      </c>
      <c r="W1450" s="294">
        <v>0</v>
      </c>
      <c r="X1450" s="294">
        <v>0</v>
      </c>
      <c r="Y1450" s="294">
        <v>0</v>
      </c>
      <c r="Z1450" s="294">
        <v>0</v>
      </c>
      <c r="AA1450" s="294">
        <v>0</v>
      </c>
      <c r="AB1450" s="294">
        <v>0</v>
      </c>
      <c r="AC1450" s="294">
        <v>0</v>
      </c>
      <c r="AD1450" s="294">
        <v>0</v>
      </c>
      <c r="AE1450" s="294">
        <v>0</v>
      </c>
      <c r="AF1450" s="294">
        <v>0</v>
      </c>
      <c r="AG1450" s="294">
        <v>0</v>
      </c>
      <c r="AH1450" s="294">
        <v>0</v>
      </c>
      <c r="AI1450" s="294">
        <v>0</v>
      </c>
    </row>
    <row r="1451" spans="1:35" ht="66">
      <c r="A1451" s="290"/>
      <c r="B1451" s="305">
        <v>113.68</v>
      </c>
      <c r="C1451" s="1342" t="s">
        <v>4742</v>
      </c>
      <c r="D1451" s="303"/>
      <c r="E1451" s="304">
        <v>0</v>
      </c>
      <c r="F1451" s="292" t="s">
        <v>1175</v>
      </c>
      <c r="G1451" s="294" t="s">
        <v>12</v>
      </c>
      <c r="H1451" s="295" t="s">
        <v>13</v>
      </c>
      <c r="I1451" s="294" t="s">
        <v>14</v>
      </c>
      <c r="J1451" s="294">
        <v>123</v>
      </c>
      <c r="K1451" s="1540">
        <v>0</v>
      </c>
      <c r="L1451" s="294">
        <v>0</v>
      </c>
      <c r="M1451" s="294">
        <v>0</v>
      </c>
      <c r="N1451" s="294">
        <v>0</v>
      </c>
      <c r="O1451" s="294">
        <v>0</v>
      </c>
      <c r="P1451" s="294">
        <v>0</v>
      </c>
      <c r="Q1451" s="294">
        <v>0</v>
      </c>
      <c r="R1451" s="294">
        <v>0</v>
      </c>
      <c r="S1451" s="294">
        <v>0</v>
      </c>
      <c r="T1451" s="294">
        <v>0</v>
      </c>
      <c r="U1451" s="294">
        <v>0</v>
      </c>
      <c r="V1451" s="294">
        <v>0</v>
      </c>
      <c r="W1451" s="294">
        <v>0</v>
      </c>
      <c r="X1451" s="294">
        <v>0</v>
      </c>
      <c r="Y1451" s="294">
        <v>0</v>
      </c>
      <c r="Z1451" s="294">
        <v>0</v>
      </c>
      <c r="AA1451" s="294">
        <v>0</v>
      </c>
      <c r="AB1451" s="294">
        <v>0</v>
      </c>
      <c r="AC1451" s="294">
        <v>0</v>
      </c>
      <c r="AD1451" s="294">
        <v>0</v>
      </c>
      <c r="AE1451" s="294">
        <v>0</v>
      </c>
      <c r="AF1451" s="294">
        <v>0</v>
      </c>
      <c r="AG1451" s="294">
        <v>0</v>
      </c>
      <c r="AH1451" s="294">
        <v>0</v>
      </c>
      <c r="AI1451" s="294">
        <v>0</v>
      </c>
    </row>
    <row r="1452" spans="1:35" ht="66">
      <c r="A1452" s="290"/>
      <c r="B1452" s="305">
        <v>176.32</v>
      </c>
      <c r="C1452" s="1342" t="s">
        <v>4743</v>
      </c>
      <c r="D1452" s="303"/>
      <c r="E1452" s="304">
        <v>0</v>
      </c>
      <c r="F1452" s="292" t="s">
        <v>1175</v>
      </c>
      <c r="G1452" s="294" t="s">
        <v>12</v>
      </c>
      <c r="H1452" s="295" t="s">
        <v>13</v>
      </c>
      <c r="I1452" s="294" t="s">
        <v>14</v>
      </c>
      <c r="J1452" s="294">
        <v>191</v>
      </c>
      <c r="K1452" s="1540">
        <v>0</v>
      </c>
      <c r="L1452" s="294">
        <v>0</v>
      </c>
      <c r="M1452" s="294">
        <v>0</v>
      </c>
      <c r="N1452" s="294">
        <v>0</v>
      </c>
      <c r="O1452" s="294">
        <v>0</v>
      </c>
      <c r="P1452" s="294">
        <v>0</v>
      </c>
      <c r="Q1452" s="294">
        <v>0</v>
      </c>
      <c r="R1452" s="294">
        <v>0</v>
      </c>
      <c r="S1452" s="294">
        <v>0</v>
      </c>
      <c r="T1452" s="294">
        <v>0</v>
      </c>
      <c r="U1452" s="294">
        <v>0</v>
      </c>
      <c r="V1452" s="294">
        <v>0</v>
      </c>
      <c r="W1452" s="294">
        <v>0</v>
      </c>
      <c r="X1452" s="294">
        <v>0</v>
      </c>
      <c r="Y1452" s="294">
        <v>0</v>
      </c>
      <c r="Z1452" s="294">
        <v>0</v>
      </c>
      <c r="AA1452" s="294">
        <v>0</v>
      </c>
      <c r="AB1452" s="294">
        <v>0</v>
      </c>
      <c r="AC1452" s="294">
        <v>0</v>
      </c>
      <c r="AD1452" s="294">
        <v>0</v>
      </c>
      <c r="AE1452" s="294">
        <v>0</v>
      </c>
      <c r="AF1452" s="294">
        <v>0</v>
      </c>
      <c r="AG1452" s="294">
        <v>0</v>
      </c>
      <c r="AH1452" s="294">
        <v>0</v>
      </c>
      <c r="AI1452" s="294">
        <v>0</v>
      </c>
    </row>
    <row r="1453" spans="1:35" ht="66">
      <c r="A1453" s="290"/>
      <c r="B1453" s="305">
        <v>113.68</v>
      </c>
      <c r="C1453" s="1342" t="s">
        <v>4744</v>
      </c>
      <c r="D1453" s="303"/>
      <c r="E1453" s="304">
        <v>0</v>
      </c>
      <c r="F1453" s="1152" t="s">
        <v>1175</v>
      </c>
      <c r="G1453" s="294" t="s">
        <v>12</v>
      </c>
      <c r="H1453" s="295" t="s">
        <v>13</v>
      </c>
      <c r="I1453" s="294" t="s">
        <v>14</v>
      </c>
      <c r="J1453" s="294">
        <v>123</v>
      </c>
      <c r="K1453" s="1540">
        <v>0</v>
      </c>
      <c r="L1453" s="294">
        <v>0</v>
      </c>
      <c r="M1453" s="294">
        <v>0</v>
      </c>
      <c r="N1453" s="294">
        <v>0</v>
      </c>
      <c r="O1453" s="294">
        <v>0</v>
      </c>
      <c r="P1453" s="294">
        <v>0</v>
      </c>
      <c r="Q1453" s="294">
        <v>0</v>
      </c>
      <c r="R1453" s="294">
        <v>0</v>
      </c>
      <c r="S1453" s="294">
        <v>0</v>
      </c>
      <c r="T1453" s="294">
        <v>0</v>
      </c>
      <c r="U1453" s="294">
        <v>0</v>
      </c>
      <c r="V1453" s="294">
        <v>0</v>
      </c>
      <c r="W1453" s="294">
        <v>0</v>
      </c>
      <c r="X1453" s="294">
        <v>0</v>
      </c>
      <c r="Y1453" s="294">
        <v>0</v>
      </c>
      <c r="Z1453" s="294">
        <v>0</v>
      </c>
      <c r="AA1453" s="294">
        <v>0</v>
      </c>
      <c r="AB1453" s="294">
        <v>0</v>
      </c>
      <c r="AC1453" s="294">
        <v>0</v>
      </c>
      <c r="AD1453" s="294">
        <v>0</v>
      </c>
      <c r="AE1453" s="294">
        <v>0</v>
      </c>
      <c r="AF1453" s="294">
        <v>0</v>
      </c>
      <c r="AG1453" s="294">
        <v>0</v>
      </c>
      <c r="AH1453" s="294">
        <v>0</v>
      </c>
      <c r="AI1453" s="294">
        <v>0</v>
      </c>
    </row>
    <row r="1454" spans="1:35" ht="66">
      <c r="A1454" s="290"/>
      <c r="B1454" s="305">
        <v>200.19742857142856</v>
      </c>
      <c r="C1454" s="1342" t="s">
        <v>1259</v>
      </c>
      <c r="D1454" s="303"/>
      <c r="E1454" s="304">
        <v>0</v>
      </c>
      <c r="F1454" s="1362" t="s">
        <v>80</v>
      </c>
      <c r="G1454" s="294" t="s">
        <v>12</v>
      </c>
      <c r="H1454" s="295" t="s">
        <v>13</v>
      </c>
      <c r="I1454" s="294" t="s">
        <v>14</v>
      </c>
      <c r="J1454" s="294">
        <v>217</v>
      </c>
      <c r="K1454" s="1540">
        <v>0</v>
      </c>
      <c r="L1454" s="294">
        <v>0</v>
      </c>
      <c r="M1454" s="294">
        <v>0</v>
      </c>
      <c r="N1454" s="294">
        <v>0</v>
      </c>
      <c r="O1454" s="294">
        <v>0</v>
      </c>
      <c r="P1454" s="294">
        <v>0</v>
      </c>
      <c r="Q1454" s="294">
        <v>0</v>
      </c>
      <c r="R1454" s="294">
        <v>0</v>
      </c>
      <c r="S1454" s="294">
        <v>0</v>
      </c>
      <c r="T1454" s="294">
        <v>0</v>
      </c>
      <c r="U1454" s="294">
        <v>0</v>
      </c>
      <c r="V1454" s="294">
        <v>0</v>
      </c>
      <c r="W1454" s="294">
        <v>0</v>
      </c>
      <c r="X1454" s="294">
        <v>0</v>
      </c>
      <c r="Y1454" s="294">
        <v>0</v>
      </c>
      <c r="Z1454" s="294">
        <v>0</v>
      </c>
      <c r="AA1454" s="294">
        <v>0</v>
      </c>
      <c r="AB1454" s="294">
        <v>0</v>
      </c>
      <c r="AC1454" s="294">
        <v>0</v>
      </c>
      <c r="AD1454" s="294">
        <v>0</v>
      </c>
      <c r="AE1454" s="294">
        <v>0</v>
      </c>
      <c r="AF1454" s="294">
        <v>0</v>
      </c>
      <c r="AG1454" s="294">
        <v>0</v>
      </c>
      <c r="AH1454" s="294">
        <v>0</v>
      </c>
      <c r="AI1454" s="294">
        <v>0</v>
      </c>
    </row>
    <row r="1455" spans="1:35" ht="66">
      <c r="A1455" s="290"/>
      <c r="B1455" s="305">
        <v>122.77500000000001</v>
      </c>
      <c r="C1455" s="298" t="s">
        <v>4745</v>
      </c>
      <c r="D1455" s="303"/>
      <c r="E1455" s="304">
        <v>0</v>
      </c>
      <c r="F1455" s="292" t="s">
        <v>11</v>
      </c>
      <c r="G1455" s="294" t="s">
        <v>12</v>
      </c>
      <c r="H1455" s="295" t="s">
        <v>13</v>
      </c>
      <c r="I1455" s="294" t="s">
        <v>14</v>
      </c>
      <c r="J1455" s="294">
        <v>133</v>
      </c>
      <c r="K1455" s="1540">
        <v>0</v>
      </c>
      <c r="L1455" s="294">
        <v>0</v>
      </c>
      <c r="M1455" s="294">
        <v>0</v>
      </c>
      <c r="N1455" s="294">
        <v>0</v>
      </c>
      <c r="O1455" s="294">
        <v>0</v>
      </c>
      <c r="P1455" s="294">
        <v>0</v>
      </c>
      <c r="Q1455" s="294">
        <v>0</v>
      </c>
      <c r="R1455" s="294">
        <v>0</v>
      </c>
      <c r="S1455" s="294">
        <v>0</v>
      </c>
      <c r="T1455" s="294">
        <v>0</v>
      </c>
      <c r="U1455" s="294">
        <v>0</v>
      </c>
      <c r="V1455" s="294">
        <v>0</v>
      </c>
      <c r="W1455" s="294">
        <v>0</v>
      </c>
      <c r="X1455" s="294">
        <v>0</v>
      </c>
      <c r="Y1455" s="294">
        <v>0</v>
      </c>
      <c r="Z1455" s="294">
        <v>0</v>
      </c>
      <c r="AA1455" s="294">
        <v>0</v>
      </c>
      <c r="AB1455" s="294">
        <v>0</v>
      </c>
      <c r="AC1455" s="294">
        <v>0</v>
      </c>
      <c r="AD1455" s="294">
        <v>0</v>
      </c>
      <c r="AE1455" s="294">
        <v>0</v>
      </c>
      <c r="AF1455" s="294">
        <v>0</v>
      </c>
      <c r="AG1455" s="294">
        <v>0</v>
      </c>
      <c r="AH1455" s="294">
        <v>0</v>
      </c>
      <c r="AI1455" s="294">
        <v>0</v>
      </c>
    </row>
    <row r="1456" spans="1:35" ht="66">
      <c r="A1456" s="290"/>
      <c r="B1456" s="305">
        <v>58.127272727272725</v>
      </c>
      <c r="C1456" s="298" t="s">
        <v>1260</v>
      </c>
      <c r="D1456" s="303"/>
      <c r="E1456" s="304">
        <v>0</v>
      </c>
      <c r="F1456" s="292" t="s">
        <v>1253</v>
      </c>
      <c r="G1456" s="294" t="s">
        <v>12</v>
      </c>
      <c r="H1456" s="295" t="s">
        <v>13</v>
      </c>
      <c r="I1456" s="294" t="s">
        <v>14</v>
      </c>
      <c r="J1456" s="294">
        <v>63</v>
      </c>
      <c r="K1456" s="1540">
        <v>0</v>
      </c>
      <c r="L1456" s="294">
        <v>0</v>
      </c>
      <c r="M1456" s="294">
        <v>0</v>
      </c>
      <c r="N1456" s="294">
        <v>0</v>
      </c>
      <c r="O1456" s="294">
        <v>0</v>
      </c>
      <c r="P1456" s="294">
        <v>0</v>
      </c>
      <c r="Q1456" s="294">
        <v>0</v>
      </c>
      <c r="R1456" s="294">
        <v>0</v>
      </c>
      <c r="S1456" s="294">
        <v>0</v>
      </c>
      <c r="T1456" s="294">
        <v>0</v>
      </c>
      <c r="U1456" s="294">
        <v>0</v>
      </c>
      <c r="V1456" s="294">
        <v>0</v>
      </c>
      <c r="W1456" s="294">
        <v>0</v>
      </c>
      <c r="X1456" s="294">
        <v>0</v>
      </c>
      <c r="Y1456" s="294">
        <v>0</v>
      </c>
      <c r="Z1456" s="294">
        <v>0</v>
      </c>
      <c r="AA1456" s="294">
        <v>0</v>
      </c>
      <c r="AB1456" s="294">
        <v>0</v>
      </c>
      <c r="AC1456" s="294">
        <v>0</v>
      </c>
      <c r="AD1456" s="294">
        <v>0</v>
      </c>
      <c r="AE1456" s="294">
        <v>0</v>
      </c>
      <c r="AF1456" s="294">
        <v>0</v>
      </c>
      <c r="AG1456" s="294">
        <v>0</v>
      </c>
      <c r="AH1456" s="294">
        <v>0</v>
      </c>
      <c r="AI1456" s="294">
        <v>0</v>
      </c>
    </row>
    <row r="1457" spans="1:35" ht="66">
      <c r="A1457" s="290"/>
      <c r="B1457" s="305">
        <v>80.653125000000003</v>
      </c>
      <c r="C1457" s="298" t="s">
        <v>1261</v>
      </c>
      <c r="D1457" s="303"/>
      <c r="E1457" s="304">
        <v>0</v>
      </c>
      <c r="F1457" s="292" t="s">
        <v>26</v>
      </c>
      <c r="G1457" s="294" t="s">
        <v>12</v>
      </c>
      <c r="H1457" s="295" t="s">
        <v>13</v>
      </c>
      <c r="I1457" s="294" t="s">
        <v>14</v>
      </c>
      <c r="J1457" s="294">
        <v>88</v>
      </c>
      <c r="K1457" s="1540">
        <v>0</v>
      </c>
      <c r="L1457" s="294">
        <v>0</v>
      </c>
      <c r="M1457" s="294">
        <v>0</v>
      </c>
      <c r="N1457" s="294">
        <v>0</v>
      </c>
      <c r="O1457" s="294">
        <v>0</v>
      </c>
      <c r="P1457" s="294">
        <v>0</v>
      </c>
      <c r="Q1457" s="294">
        <v>0</v>
      </c>
      <c r="R1457" s="294">
        <v>0</v>
      </c>
      <c r="S1457" s="294">
        <v>0</v>
      </c>
      <c r="T1457" s="294">
        <v>0</v>
      </c>
      <c r="U1457" s="294">
        <v>0</v>
      </c>
      <c r="V1457" s="294">
        <v>0</v>
      </c>
      <c r="W1457" s="294">
        <v>0</v>
      </c>
      <c r="X1457" s="294">
        <v>0</v>
      </c>
      <c r="Y1457" s="294">
        <v>0</v>
      </c>
      <c r="Z1457" s="294">
        <v>0</v>
      </c>
      <c r="AA1457" s="294">
        <v>0</v>
      </c>
      <c r="AB1457" s="294">
        <v>0</v>
      </c>
      <c r="AC1457" s="294">
        <v>0</v>
      </c>
      <c r="AD1457" s="294">
        <v>0</v>
      </c>
      <c r="AE1457" s="294">
        <v>0</v>
      </c>
      <c r="AF1457" s="294">
        <v>0</v>
      </c>
      <c r="AG1457" s="294">
        <v>0</v>
      </c>
      <c r="AH1457" s="294">
        <v>0</v>
      </c>
      <c r="AI1457" s="294">
        <v>0</v>
      </c>
    </row>
    <row r="1458" spans="1:35" ht="66">
      <c r="A1458" s="290"/>
      <c r="B1458" s="305">
        <v>84.285454545454542</v>
      </c>
      <c r="C1458" s="298" t="s">
        <v>1262</v>
      </c>
      <c r="D1458" s="303"/>
      <c r="E1458" s="304">
        <v>0</v>
      </c>
      <c r="F1458" s="292" t="s">
        <v>26</v>
      </c>
      <c r="G1458" s="294" t="s">
        <v>12</v>
      </c>
      <c r="H1458" s="295" t="s">
        <v>13</v>
      </c>
      <c r="I1458" s="294" t="s">
        <v>14</v>
      </c>
      <c r="J1458" s="294">
        <v>92</v>
      </c>
      <c r="K1458" s="1540">
        <v>0</v>
      </c>
      <c r="L1458" s="294">
        <v>0</v>
      </c>
      <c r="M1458" s="294">
        <v>0</v>
      </c>
      <c r="N1458" s="294">
        <v>0</v>
      </c>
      <c r="O1458" s="294">
        <v>0</v>
      </c>
      <c r="P1458" s="294">
        <v>0</v>
      </c>
      <c r="Q1458" s="294">
        <v>0</v>
      </c>
      <c r="R1458" s="294">
        <v>0</v>
      </c>
      <c r="S1458" s="294">
        <v>0</v>
      </c>
      <c r="T1458" s="294">
        <v>0</v>
      </c>
      <c r="U1458" s="294">
        <v>0</v>
      </c>
      <c r="V1458" s="294">
        <v>0</v>
      </c>
      <c r="W1458" s="294">
        <v>0</v>
      </c>
      <c r="X1458" s="294">
        <v>0</v>
      </c>
      <c r="Y1458" s="294">
        <v>0</v>
      </c>
      <c r="Z1458" s="294">
        <v>0</v>
      </c>
      <c r="AA1458" s="294">
        <v>0</v>
      </c>
      <c r="AB1458" s="294">
        <v>0</v>
      </c>
      <c r="AC1458" s="294">
        <v>0</v>
      </c>
      <c r="AD1458" s="294">
        <v>0</v>
      </c>
      <c r="AE1458" s="294">
        <v>0</v>
      </c>
      <c r="AF1458" s="294">
        <v>0</v>
      </c>
      <c r="AG1458" s="294">
        <v>0</v>
      </c>
      <c r="AH1458" s="294">
        <v>0</v>
      </c>
      <c r="AI1458" s="294">
        <v>0</v>
      </c>
    </row>
    <row r="1459" spans="1:35" ht="66">
      <c r="A1459" s="290"/>
      <c r="B1459" s="305">
        <v>50.112000000000002</v>
      </c>
      <c r="C1459" s="298" t="s">
        <v>4746</v>
      </c>
      <c r="D1459" s="303"/>
      <c r="E1459" s="304">
        <v>0</v>
      </c>
      <c r="F1459" s="292" t="s">
        <v>1187</v>
      </c>
      <c r="G1459" s="294" t="s">
        <v>12</v>
      </c>
      <c r="H1459" s="295" t="s">
        <v>13</v>
      </c>
      <c r="I1459" s="294" t="s">
        <v>14</v>
      </c>
      <c r="J1459" s="294">
        <v>55</v>
      </c>
      <c r="K1459" s="1540">
        <v>0</v>
      </c>
      <c r="L1459" s="294">
        <v>0</v>
      </c>
      <c r="M1459" s="294">
        <v>0</v>
      </c>
      <c r="N1459" s="294">
        <v>0</v>
      </c>
      <c r="O1459" s="294">
        <v>0</v>
      </c>
      <c r="P1459" s="294">
        <v>0</v>
      </c>
      <c r="Q1459" s="294">
        <v>0</v>
      </c>
      <c r="R1459" s="294">
        <v>0</v>
      </c>
      <c r="S1459" s="294">
        <v>0</v>
      </c>
      <c r="T1459" s="294">
        <v>0</v>
      </c>
      <c r="U1459" s="294">
        <v>0</v>
      </c>
      <c r="V1459" s="294">
        <v>0</v>
      </c>
      <c r="W1459" s="294">
        <v>0</v>
      </c>
      <c r="X1459" s="294">
        <v>0</v>
      </c>
      <c r="Y1459" s="294">
        <v>0</v>
      </c>
      <c r="Z1459" s="294">
        <v>0</v>
      </c>
      <c r="AA1459" s="294">
        <v>0</v>
      </c>
      <c r="AB1459" s="294">
        <v>0</v>
      </c>
      <c r="AC1459" s="294">
        <v>0</v>
      </c>
      <c r="AD1459" s="294">
        <v>0</v>
      </c>
      <c r="AE1459" s="294">
        <v>0</v>
      </c>
      <c r="AF1459" s="294">
        <v>0</v>
      </c>
      <c r="AG1459" s="294">
        <v>0</v>
      </c>
      <c r="AH1459" s="294">
        <v>0</v>
      </c>
      <c r="AI1459" s="294">
        <v>0</v>
      </c>
    </row>
    <row r="1460" spans="1:35" ht="66">
      <c r="A1460" s="290"/>
      <c r="B1460" s="305">
        <v>588</v>
      </c>
      <c r="C1460" s="1342" t="s">
        <v>1263</v>
      </c>
      <c r="D1460" s="303"/>
      <c r="E1460" s="304">
        <v>0</v>
      </c>
      <c r="F1460" s="1348" t="s">
        <v>80</v>
      </c>
      <c r="G1460" s="294" t="s">
        <v>12</v>
      </c>
      <c r="H1460" s="295" t="s">
        <v>13</v>
      </c>
      <c r="I1460" s="294" t="s">
        <v>14</v>
      </c>
      <c r="J1460" s="294">
        <v>635</v>
      </c>
      <c r="K1460" s="1540">
        <v>0</v>
      </c>
      <c r="L1460" s="294">
        <v>0</v>
      </c>
      <c r="M1460" s="294">
        <v>0</v>
      </c>
      <c r="N1460" s="294">
        <v>0</v>
      </c>
      <c r="O1460" s="294">
        <v>0</v>
      </c>
      <c r="P1460" s="294">
        <v>0</v>
      </c>
      <c r="Q1460" s="294">
        <v>0</v>
      </c>
      <c r="R1460" s="294">
        <v>0</v>
      </c>
      <c r="S1460" s="294">
        <v>0</v>
      </c>
      <c r="T1460" s="294">
        <v>0</v>
      </c>
      <c r="U1460" s="294">
        <v>0</v>
      </c>
      <c r="V1460" s="294">
        <v>0</v>
      </c>
      <c r="W1460" s="294">
        <v>0</v>
      </c>
      <c r="X1460" s="294">
        <v>0</v>
      </c>
      <c r="Y1460" s="294">
        <v>0</v>
      </c>
      <c r="Z1460" s="294">
        <v>0</v>
      </c>
      <c r="AA1460" s="294">
        <v>0</v>
      </c>
      <c r="AB1460" s="294">
        <v>0</v>
      </c>
      <c r="AC1460" s="294">
        <v>0</v>
      </c>
      <c r="AD1460" s="294">
        <v>0</v>
      </c>
      <c r="AE1460" s="294">
        <v>0</v>
      </c>
      <c r="AF1460" s="294">
        <v>0</v>
      </c>
      <c r="AG1460" s="294">
        <v>0</v>
      </c>
      <c r="AH1460" s="294">
        <v>0</v>
      </c>
      <c r="AI1460" s="294">
        <v>0</v>
      </c>
    </row>
    <row r="1461" spans="1:35" ht="66">
      <c r="A1461" s="290"/>
      <c r="B1461" s="305">
        <v>37.799999999999997</v>
      </c>
      <c r="C1461" s="298" t="s">
        <v>4747</v>
      </c>
      <c r="D1461" s="303"/>
      <c r="E1461" s="304">
        <v>0</v>
      </c>
      <c r="F1461" s="1348" t="s">
        <v>80</v>
      </c>
      <c r="G1461" s="294" t="s">
        <v>12</v>
      </c>
      <c r="H1461" s="295" t="s">
        <v>13</v>
      </c>
      <c r="I1461" s="294" t="s">
        <v>14</v>
      </c>
      <c r="J1461" s="294">
        <v>41</v>
      </c>
      <c r="K1461" s="1540">
        <v>0</v>
      </c>
      <c r="L1461" s="294">
        <v>0</v>
      </c>
      <c r="M1461" s="294">
        <v>0</v>
      </c>
      <c r="N1461" s="294">
        <v>0</v>
      </c>
      <c r="O1461" s="294">
        <v>0</v>
      </c>
      <c r="P1461" s="294">
        <v>0</v>
      </c>
      <c r="Q1461" s="294">
        <v>0</v>
      </c>
      <c r="R1461" s="294">
        <v>0</v>
      </c>
      <c r="S1461" s="294">
        <v>0</v>
      </c>
      <c r="T1461" s="294">
        <v>0</v>
      </c>
      <c r="U1461" s="294">
        <v>0</v>
      </c>
      <c r="V1461" s="294">
        <v>0</v>
      </c>
      <c r="W1461" s="294">
        <v>0</v>
      </c>
      <c r="X1461" s="294">
        <v>0</v>
      </c>
      <c r="Y1461" s="294">
        <v>0</v>
      </c>
      <c r="Z1461" s="294">
        <v>0</v>
      </c>
      <c r="AA1461" s="294">
        <v>0</v>
      </c>
      <c r="AB1461" s="294">
        <v>0</v>
      </c>
      <c r="AC1461" s="294">
        <v>0</v>
      </c>
      <c r="AD1461" s="294">
        <v>0</v>
      </c>
      <c r="AE1461" s="294">
        <v>0</v>
      </c>
      <c r="AF1461" s="294">
        <v>0</v>
      </c>
      <c r="AG1461" s="294">
        <v>0</v>
      </c>
      <c r="AH1461" s="294">
        <v>0</v>
      </c>
      <c r="AI1461" s="294">
        <v>0</v>
      </c>
    </row>
    <row r="1462" spans="1:35" ht="66">
      <c r="A1462" s="290"/>
      <c r="B1462" s="305">
        <v>43.2</v>
      </c>
      <c r="C1462" s="298" t="s">
        <v>4748</v>
      </c>
      <c r="D1462" s="303"/>
      <c r="E1462" s="304">
        <v>0</v>
      </c>
      <c r="F1462" s="292" t="s">
        <v>26</v>
      </c>
      <c r="G1462" s="294" t="s">
        <v>12</v>
      </c>
      <c r="H1462" s="295" t="s">
        <v>13</v>
      </c>
      <c r="I1462" s="294" t="s">
        <v>14</v>
      </c>
      <c r="J1462" s="294">
        <v>47</v>
      </c>
      <c r="K1462" s="1540">
        <v>0</v>
      </c>
      <c r="L1462" s="294">
        <v>0</v>
      </c>
      <c r="M1462" s="294">
        <v>0</v>
      </c>
      <c r="N1462" s="294">
        <v>0</v>
      </c>
      <c r="O1462" s="294">
        <v>0</v>
      </c>
      <c r="P1462" s="294">
        <v>0</v>
      </c>
      <c r="Q1462" s="294">
        <v>0</v>
      </c>
      <c r="R1462" s="294">
        <v>0</v>
      </c>
      <c r="S1462" s="294">
        <v>0</v>
      </c>
      <c r="T1462" s="294">
        <v>0</v>
      </c>
      <c r="U1462" s="294">
        <v>0</v>
      </c>
      <c r="V1462" s="294">
        <v>0</v>
      </c>
      <c r="W1462" s="294">
        <v>0</v>
      </c>
      <c r="X1462" s="294">
        <v>0</v>
      </c>
      <c r="Y1462" s="294">
        <v>0</v>
      </c>
      <c r="Z1462" s="294">
        <v>0</v>
      </c>
      <c r="AA1462" s="294">
        <v>0</v>
      </c>
      <c r="AB1462" s="294">
        <v>0</v>
      </c>
      <c r="AC1462" s="294">
        <v>0</v>
      </c>
      <c r="AD1462" s="294">
        <v>0</v>
      </c>
      <c r="AE1462" s="294">
        <v>0</v>
      </c>
      <c r="AF1462" s="294">
        <v>0</v>
      </c>
      <c r="AG1462" s="294">
        <v>0</v>
      </c>
      <c r="AH1462" s="294">
        <v>0</v>
      </c>
      <c r="AI1462" s="294">
        <v>0</v>
      </c>
    </row>
    <row r="1463" spans="1:35" ht="66">
      <c r="A1463" s="290"/>
      <c r="B1463" s="305">
        <v>257</v>
      </c>
      <c r="C1463" s="298" t="s">
        <v>4749</v>
      </c>
      <c r="D1463" s="303"/>
      <c r="E1463" s="304">
        <v>0</v>
      </c>
      <c r="F1463" s="292" t="s">
        <v>26</v>
      </c>
      <c r="G1463" s="294" t="s">
        <v>12</v>
      </c>
      <c r="H1463" s="295" t="s">
        <v>13</v>
      </c>
      <c r="I1463" s="294" t="s">
        <v>14</v>
      </c>
      <c r="J1463" s="294">
        <v>278</v>
      </c>
      <c r="K1463" s="1540">
        <v>0</v>
      </c>
      <c r="L1463" s="294">
        <v>0</v>
      </c>
      <c r="M1463" s="294">
        <v>0</v>
      </c>
      <c r="N1463" s="294">
        <v>0</v>
      </c>
      <c r="O1463" s="294">
        <v>0</v>
      </c>
      <c r="P1463" s="294">
        <v>0</v>
      </c>
      <c r="Q1463" s="294">
        <v>0</v>
      </c>
      <c r="R1463" s="294">
        <v>0</v>
      </c>
      <c r="S1463" s="294">
        <v>0</v>
      </c>
      <c r="T1463" s="294">
        <v>0</v>
      </c>
      <c r="U1463" s="294">
        <v>0</v>
      </c>
      <c r="V1463" s="294">
        <v>0</v>
      </c>
      <c r="W1463" s="294">
        <v>0</v>
      </c>
      <c r="X1463" s="294">
        <v>0</v>
      </c>
      <c r="Y1463" s="294">
        <v>0</v>
      </c>
      <c r="Z1463" s="294">
        <v>0</v>
      </c>
      <c r="AA1463" s="294">
        <v>0</v>
      </c>
      <c r="AB1463" s="294">
        <v>0</v>
      </c>
      <c r="AC1463" s="294">
        <v>0</v>
      </c>
      <c r="AD1463" s="294">
        <v>0</v>
      </c>
      <c r="AE1463" s="294">
        <v>0</v>
      </c>
      <c r="AF1463" s="294">
        <v>0</v>
      </c>
      <c r="AG1463" s="294">
        <v>0</v>
      </c>
      <c r="AH1463" s="294">
        <v>0</v>
      </c>
      <c r="AI1463" s="294">
        <v>0</v>
      </c>
    </row>
    <row r="1464" spans="1:35" ht="66">
      <c r="A1464" s="290"/>
      <c r="B1464" s="305">
        <v>133.4</v>
      </c>
      <c r="C1464" s="1438" t="s">
        <v>4750</v>
      </c>
      <c r="D1464" s="303"/>
      <c r="E1464" s="304">
        <v>0</v>
      </c>
      <c r="F1464" s="292" t="s">
        <v>11</v>
      </c>
      <c r="G1464" s="294" t="s">
        <v>12</v>
      </c>
      <c r="H1464" s="295" t="s">
        <v>13</v>
      </c>
      <c r="I1464" s="294" t="s">
        <v>14</v>
      </c>
      <c r="J1464" s="294">
        <v>144</v>
      </c>
      <c r="K1464" s="1540">
        <v>0</v>
      </c>
      <c r="L1464" s="294">
        <v>0</v>
      </c>
      <c r="M1464" s="294">
        <v>0</v>
      </c>
      <c r="N1464" s="294">
        <v>0</v>
      </c>
      <c r="O1464" s="294">
        <v>0</v>
      </c>
      <c r="P1464" s="294">
        <v>0</v>
      </c>
      <c r="Q1464" s="294">
        <v>0</v>
      </c>
      <c r="R1464" s="294">
        <v>0</v>
      </c>
      <c r="S1464" s="294">
        <v>0</v>
      </c>
      <c r="T1464" s="294">
        <v>0</v>
      </c>
      <c r="U1464" s="294">
        <v>0</v>
      </c>
      <c r="V1464" s="294">
        <v>0</v>
      </c>
      <c r="W1464" s="294">
        <v>0</v>
      </c>
      <c r="X1464" s="294">
        <v>0</v>
      </c>
      <c r="Y1464" s="294">
        <v>0</v>
      </c>
      <c r="Z1464" s="294">
        <v>0</v>
      </c>
      <c r="AA1464" s="294">
        <v>0</v>
      </c>
      <c r="AB1464" s="294">
        <v>0</v>
      </c>
      <c r="AC1464" s="294">
        <v>0</v>
      </c>
      <c r="AD1464" s="294">
        <v>0</v>
      </c>
      <c r="AE1464" s="294">
        <v>0</v>
      </c>
      <c r="AF1464" s="294">
        <v>0</v>
      </c>
      <c r="AG1464" s="294">
        <v>0</v>
      </c>
      <c r="AH1464" s="294">
        <v>0</v>
      </c>
      <c r="AI1464" s="294">
        <v>0</v>
      </c>
    </row>
    <row r="1465" spans="1:35" ht="66">
      <c r="A1465" s="290"/>
      <c r="B1465" s="305">
        <v>330.6</v>
      </c>
      <c r="C1465" s="1342" t="s">
        <v>4751</v>
      </c>
      <c r="D1465" s="303"/>
      <c r="E1465" s="304">
        <v>0</v>
      </c>
      <c r="F1465" s="292" t="s">
        <v>26</v>
      </c>
      <c r="G1465" s="294" t="s">
        <v>12</v>
      </c>
      <c r="H1465" s="295" t="s">
        <v>13</v>
      </c>
      <c r="I1465" s="294" t="s">
        <v>14</v>
      </c>
      <c r="J1465" s="294">
        <v>358</v>
      </c>
      <c r="K1465" s="1540">
        <v>0</v>
      </c>
      <c r="L1465" s="294">
        <v>0</v>
      </c>
      <c r="M1465" s="294">
        <v>0</v>
      </c>
      <c r="N1465" s="294">
        <v>0</v>
      </c>
      <c r="O1465" s="294">
        <v>0</v>
      </c>
      <c r="P1465" s="294">
        <v>0</v>
      </c>
      <c r="Q1465" s="294">
        <v>0</v>
      </c>
      <c r="R1465" s="294">
        <v>0</v>
      </c>
      <c r="S1465" s="294">
        <v>0</v>
      </c>
      <c r="T1465" s="294">
        <v>0</v>
      </c>
      <c r="U1465" s="294">
        <v>0</v>
      </c>
      <c r="V1465" s="294">
        <v>0</v>
      </c>
      <c r="W1465" s="294">
        <v>0</v>
      </c>
      <c r="X1465" s="294">
        <v>0</v>
      </c>
      <c r="Y1465" s="294">
        <v>0</v>
      </c>
      <c r="Z1465" s="294">
        <v>0</v>
      </c>
      <c r="AA1465" s="294">
        <v>0</v>
      </c>
      <c r="AB1465" s="294">
        <v>0</v>
      </c>
      <c r="AC1465" s="294">
        <v>0</v>
      </c>
      <c r="AD1465" s="294">
        <v>0</v>
      </c>
      <c r="AE1465" s="294">
        <v>0</v>
      </c>
      <c r="AF1465" s="294">
        <v>0</v>
      </c>
      <c r="AG1465" s="294">
        <v>0</v>
      </c>
      <c r="AH1465" s="294">
        <v>0</v>
      </c>
      <c r="AI1465" s="294">
        <v>0</v>
      </c>
    </row>
    <row r="1466" spans="1:35" ht="66">
      <c r="A1466" s="290"/>
      <c r="B1466" s="305">
        <v>87</v>
      </c>
      <c r="C1466" s="1391" t="s">
        <v>1264</v>
      </c>
      <c r="D1466" s="303"/>
      <c r="E1466" s="304">
        <v>0</v>
      </c>
      <c r="F1466" s="292" t="s">
        <v>1175</v>
      </c>
      <c r="G1466" s="294" t="s">
        <v>12</v>
      </c>
      <c r="H1466" s="295" t="s">
        <v>13</v>
      </c>
      <c r="I1466" s="294" t="s">
        <v>14</v>
      </c>
      <c r="J1466" s="294">
        <v>94</v>
      </c>
      <c r="K1466" s="1540">
        <v>0</v>
      </c>
      <c r="L1466" s="294">
        <v>0</v>
      </c>
      <c r="M1466" s="294">
        <v>0</v>
      </c>
      <c r="N1466" s="294">
        <v>0</v>
      </c>
      <c r="O1466" s="294">
        <v>0</v>
      </c>
      <c r="P1466" s="294">
        <v>0</v>
      </c>
      <c r="Q1466" s="294">
        <v>0</v>
      </c>
      <c r="R1466" s="294">
        <v>0</v>
      </c>
      <c r="S1466" s="294">
        <v>0</v>
      </c>
      <c r="T1466" s="294">
        <v>0</v>
      </c>
      <c r="U1466" s="294">
        <v>0</v>
      </c>
      <c r="V1466" s="294">
        <v>0</v>
      </c>
      <c r="W1466" s="294">
        <v>0</v>
      </c>
      <c r="X1466" s="294">
        <v>0</v>
      </c>
      <c r="Y1466" s="294">
        <v>0</v>
      </c>
      <c r="Z1466" s="294">
        <v>0</v>
      </c>
      <c r="AA1466" s="294">
        <v>0</v>
      </c>
      <c r="AB1466" s="294">
        <v>0</v>
      </c>
      <c r="AC1466" s="294">
        <v>0</v>
      </c>
      <c r="AD1466" s="294">
        <v>0</v>
      </c>
      <c r="AE1466" s="294">
        <v>0</v>
      </c>
      <c r="AF1466" s="294">
        <v>0</v>
      </c>
      <c r="AG1466" s="294">
        <v>0</v>
      </c>
      <c r="AH1466" s="294">
        <v>0</v>
      </c>
      <c r="AI1466" s="294">
        <v>0</v>
      </c>
    </row>
    <row r="1467" spans="1:35" ht="66">
      <c r="A1467" s="290"/>
      <c r="B1467" s="305">
        <v>301.60000000000002</v>
      </c>
      <c r="C1467" s="1391" t="s">
        <v>4752</v>
      </c>
      <c r="D1467" s="303"/>
      <c r="E1467" s="304">
        <v>0</v>
      </c>
      <c r="F1467" s="292" t="s">
        <v>1175</v>
      </c>
      <c r="G1467" s="294" t="s">
        <v>12</v>
      </c>
      <c r="H1467" s="295" t="s">
        <v>13</v>
      </c>
      <c r="I1467" s="294" t="s">
        <v>14</v>
      </c>
      <c r="J1467" s="294">
        <v>326</v>
      </c>
      <c r="K1467" s="1540">
        <v>0</v>
      </c>
      <c r="L1467" s="294">
        <v>0</v>
      </c>
      <c r="M1467" s="294">
        <v>0</v>
      </c>
      <c r="N1467" s="294">
        <v>0</v>
      </c>
      <c r="O1467" s="294">
        <v>0</v>
      </c>
      <c r="P1467" s="294">
        <v>0</v>
      </c>
      <c r="Q1467" s="294">
        <v>0</v>
      </c>
      <c r="R1467" s="294">
        <v>0</v>
      </c>
      <c r="S1467" s="294">
        <v>0</v>
      </c>
      <c r="T1467" s="294">
        <v>0</v>
      </c>
      <c r="U1467" s="294">
        <v>0</v>
      </c>
      <c r="V1467" s="294">
        <v>0</v>
      </c>
      <c r="W1467" s="294">
        <v>0</v>
      </c>
      <c r="X1467" s="294">
        <v>0</v>
      </c>
      <c r="Y1467" s="294">
        <v>0</v>
      </c>
      <c r="Z1467" s="294">
        <v>0</v>
      </c>
      <c r="AA1467" s="294">
        <v>0</v>
      </c>
      <c r="AB1467" s="294">
        <v>0</v>
      </c>
      <c r="AC1467" s="294">
        <v>0</v>
      </c>
      <c r="AD1467" s="294">
        <v>0</v>
      </c>
      <c r="AE1467" s="294">
        <v>0</v>
      </c>
      <c r="AF1467" s="294">
        <v>0</v>
      </c>
      <c r="AG1467" s="294">
        <v>0</v>
      </c>
      <c r="AH1467" s="294">
        <v>0</v>
      </c>
      <c r="AI1467" s="294">
        <v>0</v>
      </c>
    </row>
    <row r="1468" spans="1:35" ht="66">
      <c r="A1468" s="290"/>
      <c r="B1468" s="305">
        <v>104.4</v>
      </c>
      <c r="C1468" s="1391" t="s">
        <v>4753</v>
      </c>
      <c r="D1468" s="303"/>
      <c r="E1468" s="304">
        <v>0</v>
      </c>
      <c r="F1468" s="292" t="s">
        <v>1175</v>
      </c>
      <c r="G1468" s="294" t="s">
        <v>12</v>
      </c>
      <c r="H1468" s="295" t="s">
        <v>13</v>
      </c>
      <c r="I1468" s="294" t="s">
        <v>14</v>
      </c>
      <c r="J1468" s="294">
        <v>113</v>
      </c>
      <c r="K1468" s="1540">
        <v>0</v>
      </c>
      <c r="L1468" s="294">
        <v>0</v>
      </c>
      <c r="M1468" s="294">
        <v>0</v>
      </c>
      <c r="N1468" s="294">
        <v>0</v>
      </c>
      <c r="O1468" s="294">
        <v>0</v>
      </c>
      <c r="P1468" s="294">
        <v>0</v>
      </c>
      <c r="Q1468" s="294">
        <v>0</v>
      </c>
      <c r="R1468" s="294">
        <v>0</v>
      </c>
      <c r="S1468" s="294">
        <v>0</v>
      </c>
      <c r="T1468" s="294">
        <v>0</v>
      </c>
      <c r="U1468" s="294">
        <v>0</v>
      </c>
      <c r="V1468" s="294">
        <v>0</v>
      </c>
      <c r="W1468" s="294">
        <v>0</v>
      </c>
      <c r="X1468" s="294">
        <v>0</v>
      </c>
      <c r="Y1468" s="294">
        <v>0</v>
      </c>
      <c r="Z1468" s="294">
        <v>0</v>
      </c>
      <c r="AA1468" s="294">
        <v>0</v>
      </c>
      <c r="AB1468" s="294">
        <v>0</v>
      </c>
      <c r="AC1468" s="294">
        <v>0</v>
      </c>
      <c r="AD1468" s="294">
        <v>0</v>
      </c>
      <c r="AE1468" s="294">
        <v>0</v>
      </c>
      <c r="AF1468" s="294">
        <v>0</v>
      </c>
      <c r="AG1468" s="294">
        <v>0</v>
      </c>
      <c r="AH1468" s="294">
        <v>0</v>
      </c>
      <c r="AI1468" s="294">
        <v>0</v>
      </c>
    </row>
    <row r="1469" spans="1:35" ht="24">
      <c r="A1469" s="290"/>
      <c r="B1469" s="306">
        <v>25302</v>
      </c>
      <c r="C1469" s="1148" t="s">
        <v>1265</v>
      </c>
      <c r="D1469" s="303"/>
      <c r="E1469" s="291">
        <v>0</v>
      </c>
      <c r="F1469" s="291"/>
      <c r="G1469" s="291">
        <v>0</v>
      </c>
      <c r="H1469" s="291">
        <v>0</v>
      </c>
      <c r="I1469" s="291">
        <v>0</v>
      </c>
      <c r="J1469" s="291"/>
      <c r="K1469" s="1545">
        <v>0</v>
      </c>
      <c r="L1469" s="291">
        <v>0</v>
      </c>
      <c r="M1469" s="291">
        <v>0</v>
      </c>
      <c r="N1469" s="291">
        <v>0</v>
      </c>
      <c r="O1469" s="291">
        <v>0</v>
      </c>
      <c r="P1469" s="291">
        <v>0</v>
      </c>
      <c r="Q1469" s="291">
        <v>0</v>
      </c>
      <c r="R1469" s="291">
        <v>0</v>
      </c>
      <c r="S1469" s="291">
        <v>0</v>
      </c>
      <c r="T1469" s="291">
        <v>0</v>
      </c>
      <c r="U1469" s="291">
        <v>0</v>
      </c>
      <c r="V1469" s="291">
        <v>0</v>
      </c>
      <c r="W1469" s="291">
        <v>0</v>
      </c>
      <c r="X1469" s="291">
        <v>0</v>
      </c>
      <c r="Y1469" s="291">
        <v>0</v>
      </c>
      <c r="Z1469" s="291">
        <v>0</v>
      </c>
      <c r="AA1469" s="291">
        <v>0</v>
      </c>
      <c r="AB1469" s="291">
        <v>0</v>
      </c>
      <c r="AC1469" s="291">
        <v>0</v>
      </c>
      <c r="AD1469" s="291">
        <v>0</v>
      </c>
      <c r="AE1469" s="291">
        <v>0</v>
      </c>
      <c r="AF1469" s="291">
        <v>0</v>
      </c>
      <c r="AG1469" s="291">
        <v>0</v>
      </c>
      <c r="AH1469" s="291">
        <v>0</v>
      </c>
      <c r="AI1469" s="291">
        <v>0</v>
      </c>
    </row>
    <row r="1470" spans="1:35">
      <c r="A1470" s="290"/>
      <c r="B1470" s="306"/>
      <c r="C1470" s="1439"/>
      <c r="D1470" s="1389"/>
      <c r="E1470" s="304">
        <v>0</v>
      </c>
      <c r="F1470" s="1377"/>
      <c r="G1470" s="1378"/>
      <c r="H1470" s="1378"/>
      <c r="I1470" s="1378"/>
      <c r="J1470" s="1378"/>
      <c r="K1470" s="1556">
        <v>0</v>
      </c>
      <c r="L1470" s="1378">
        <v>0</v>
      </c>
      <c r="M1470" s="1378">
        <v>0</v>
      </c>
      <c r="N1470" s="1378">
        <v>0</v>
      </c>
      <c r="O1470" s="1378">
        <v>0</v>
      </c>
      <c r="P1470" s="1378">
        <v>0</v>
      </c>
      <c r="Q1470" s="1378">
        <v>0</v>
      </c>
      <c r="R1470" s="1378">
        <v>0</v>
      </c>
      <c r="S1470" s="1378">
        <v>0</v>
      </c>
      <c r="T1470" s="1378">
        <v>0</v>
      </c>
      <c r="U1470" s="1378">
        <v>0</v>
      </c>
      <c r="V1470" s="1378">
        <v>0</v>
      </c>
      <c r="W1470" s="1378">
        <v>0</v>
      </c>
      <c r="X1470" s="1378">
        <v>0</v>
      </c>
      <c r="Y1470" s="1378">
        <v>0</v>
      </c>
      <c r="Z1470" s="1378">
        <v>0</v>
      </c>
      <c r="AA1470" s="1378">
        <v>0</v>
      </c>
      <c r="AB1470" s="1378">
        <v>0</v>
      </c>
      <c r="AC1470" s="1378">
        <v>0</v>
      </c>
      <c r="AD1470" s="1378">
        <v>0</v>
      </c>
      <c r="AE1470" s="1378">
        <v>0</v>
      </c>
      <c r="AF1470" s="1378">
        <v>0</v>
      </c>
      <c r="AG1470" s="1378">
        <v>0</v>
      </c>
      <c r="AH1470" s="1378">
        <v>0</v>
      </c>
      <c r="AI1470" s="1378">
        <v>0</v>
      </c>
    </row>
    <row r="1471" spans="1:35">
      <c r="A1471" s="290"/>
      <c r="B1471" s="306">
        <v>254</v>
      </c>
      <c r="C1471" s="306" t="s">
        <v>1266</v>
      </c>
      <c r="D1471" s="306"/>
      <c r="E1471" s="1154">
        <v>30</v>
      </c>
      <c r="F1471" s="1154"/>
      <c r="G1471" s="1154">
        <v>0</v>
      </c>
      <c r="H1471" s="1154">
        <v>0</v>
      </c>
      <c r="I1471" s="1154">
        <v>0</v>
      </c>
      <c r="J1471" s="1154"/>
      <c r="K1471" s="1550">
        <v>3504</v>
      </c>
      <c r="L1471" s="1154">
        <v>0</v>
      </c>
      <c r="M1471" s="1154">
        <v>0</v>
      </c>
      <c r="N1471" s="1154">
        <v>0</v>
      </c>
      <c r="O1471" s="1154">
        <v>0</v>
      </c>
      <c r="P1471" s="1154">
        <v>0</v>
      </c>
      <c r="Q1471" s="1154">
        <v>0</v>
      </c>
      <c r="R1471" s="1154">
        <v>24</v>
      </c>
      <c r="S1471" s="1154">
        <v>2790</v>
      </c>
      <c r="T1471" s="1154">
        <v>0</v>
      </c>
      <c r="U1471" s="1154">
        <v>0</v>
      </c>
      <c r="V1471" s="1154">
        <v>0</v>
      </c>
      <c r="W1471" s="1154">
        <v>0</v>
      </c>
      <c r="X1471" s="1154">
        <v>5</v>
      </c>
      <c r="Y1471" s="1154">
        <v>555</v>
      </c>
      <c r="Z1471" s="1154">
        <v>0</v>
      </c>
      <c r="AA1471" s="1154">
        <v>0</v>
      </c>
      <c r="AB1471" s="1154">
        <v>0</v>
      </c>
      <c r="AC1471" s="1154">
        <v>0</v>
      </c>
      <c r="AD1471" s="1154">
        <v>1</v>
      </c>
      <c r="AE1471" s="1154">
        <v>159</v>
      </c>
      <c r="AF1471" s="1154">
        <v>0</v>
      </c>
      <c r="AG1471" s="1154">
        <v>0</v>
      </c>
      <c r="AH1471" s="1154">
        <v>0</v>
      </c>
      <c r="AI1471" s="1154">
        <v>0</v>
      </c>
    </row>
    <row r="1472" spans="1:35" ht="24">
      <c r="A1472" s="290"/>
      <c r="B1472" s="306">
        <v>25401</v>
      </c>
      <c r="C1472" s="1148" t="s">
        <v>1267</v>
      </c>
      <c r="D1472" s="303"/>
      <c r="E1472" s="291">
        <v>0</v>
      </c>
      <c r="F1472" s="291"/>
      <c r="G1472" s="291">
        <v>0</v>
      </c>
      <c r="H1472" s="291">
        <v>0</v>
      </c>
      <c r="I1472" s="291">
        <v>0</v>
      </c>
      <c r="J1472" s="291"/>
      <c r="K1472" s="1545">
        <v>0</v>
      </c>
      <c r="L1472" s="291">
        <v>0</v>
      </c>
      <c r="M1472" s="291">
        <v>0</v>
      </c>
      <c r="N1472" s="291">
        <v>0</v>
      </c>
      <c r="O1472" s="291">
        <v>0</v>
      </c>
      <c r="P1472" s="291">
        <v>0</v>
      </c>
      <c r="Q1472" s="291">
        <v>0</v>
      </c>
      <c r="R1472" s="291">
        <v>0</v>
      </c>
      <c r="S1472" s="291">
        <v>0</v>
      </c>
      <c r="T1472" s="291">
        <v>0</v>
      </c>
      <c r="U1472" s="291">
        <v>0</v>
      </c>
      <c r="V1472" s="291">
        <v>0</v>
      </c>
      <c r="W1472" s="291">
        <v>0</v>
      </c>
      <c r="X1472" s="291">
        <v>0</v>
      </c>
      <c r="Y1472" s="291">
        <v>0</v>
      </c>
      <c r="Z1472" s="291">
        <v>0</v>
      </c>
      <c r="AA1472" s="291">
        <v>0</v>
      </c>
      <c r="AB1472" s="291">
        <v>0</v>
      </c>
      <c r="AC1472" s="291">
        <v>0</v>
      </c>
      <c r="AD1472" s="291">
        <v>0</v>
      </c>
      <c r="AE1472" s="291">
        <v>0</v>
      </c>
      <c r="AF1472" s="291">
        <v>0</v>
      </c>
      <c r="AG1472" s="291">
        <v>0</v>
      </c>
      <c r="AH1472" s="291">
        <v>0</v>
      </c>
      <c r="AI1472" s="291">
        <v>0</v>
      </c>
    </row>
    <row r="1473" spans="1:35">
      <c r="A1473" s="290"/>
      <c r="B1473" s="306"/>
      <c r="C1473" s="1347"/>
      <c r="D1473" s="303"/>
      <c r="E1473" s="304">
        <v>0</v>
      </c>
      <c r="F1473" s="292"/>
      <c r="G1473" s="294"/>
      <c r="H1473" s="295"/>
      <c r="I1473" s="294"/>
      <c r="J1473" s="294"/>
      <c r="K1473" s="1540">
        <v>0</v>
      </c>
      <c r="L1473" s="294">
        <v>0</v>
      </c>
      <c r="M1473" s="294">
        <v>0</v>
      </c>
      <c r="N1473" s="294">
        <v>0</v>
      </c>
      <c r="O1473" s="294">
        <v>0</v>
      </c>
      <c r="P1473" s="294">
        <v>0</v>
      </c>
      <c r="Q1473" s="294">
        <v>0</v>
      </c>
      <c r="R1473" s="294">
        <v>0</v>
      </c>
      <c r="S1473" s="294">
        <v>0</v>
      </c>
      <c r="T1473" s="294">
        <v>0</v>
      </c>
      <c r="U1473" s="294">
        <v>0</v>
      </c>
      <c r="V1473" s="294">
        <v>0</v>
      </c>
      <c r="W1473" s="294">
        <v>0</v>
      </c>
      <c r="X1473" s="294">
        <v>0</v>
      </c>
      <c r="Y1473" s="294">
        <v>0</v>
      </c>
      <c r="Z1473" s="294">
        <v>0</v>
      </c>
      <c r="AA1473" s="294">
        <v>0</v>
      </c>
      <c r="AB1473" s="294">
        <v>0</v>
      </c>
      <c r="AC1473" s="294">
        <v>0</v>
      </c>
      <c r="AD1473" s="294">
        <v>0</v>
      </c>
      <c r="AE1473" s="294">
        <v>0</v>
      </c>
      <c r="AF1473" s="294">
        <v>0</v>
      </c>
      <c r="AG1473" s="294">
        <v>0</v>
      </c>
      <c r="AH1473" s="294">
        <v>0</v>
      </c>
      <c r="AI1473" s="294">
        <v>0</v>
      </c>
    </row>
    <row r="1474" spans="1:35" ht="24">
      <c r="A1474" s="290"/>
      <c r="B1474" s="306">
        <v>25402</v>
      </c>
      <c r="C1474" s="1148" t="s">
        <v>1272</v>
      </c>
      <c r="D1474" s="303"/>
      <c r="E1474" s="291">
        <v>30</v>
      </c>
      <c r="F1474" s="291"/>
      <c r="G1474" s="291">
        <v>0</v>
      </c>
      <c r="H1474" s="291">
        <v>0</v>
      </c>
      <c r="I1474" s="291">
        <v>0</v>
      </c>
      <c r="J1474" s="291"/>
      <c r="K1474" s="1545">
        <v>3504</v>
      </c>
      <c r="L1474" s="291">
        <v>0</v>
      </c>
      <c r="M1474" s="291">
        <v>0</v>
      </c>
      <c r="N1474" s="291">
        <v>0</v>
      </c>
      <c r="O1474" s="291">
        <v>0</v>
      </c>
      <c r="P1474" s="291">
        <v>0</v>
      </c>
      <c r="Q1474" s="291">
        <v>0</v>
      </c>
      <c r="R1474" s="291">
        <v>24</v>
      </c>
      <c r="S1474" s="291">
        <v>2790</v>
      </c>
      <c r="T1474" s="291">
        <v>0</v>
      </c>
      <c r="U1474" s="291">
        <v>0</v>
      </c>
      <c r="V1474" s="291">
        <v>0</v>
      </c>
      <c r="W1474" s="291">
        <v>0</v>
      </c>
      <c r="X1474" s="291">
        <v>5</v>
      </c>
      <c r="Y1474" s="291">
        <v>555</v>
      </c>
      <c r="Z1474" s="291">
        <v>0</v>
      </c>
      <c r="AA1474" s="291">
        <v>0</v>
      </c>
      <c r="AB1474" s="291">
        <v>0</v>
      </c>
      <c r="AC1474" s="291">
        <v>0</v>
      </c>
      <c r="AD1474" s="291">
        <v>1</v>
      </c>
      <c r="AE1474" s="291">
        <v>159</v>
      </c>
      <c r="AF1474" s="291">
        <v>0</v>
      </c>
      <c r="AG1474" s="291">
        <v>0</v>
      </c>
      <c r="AH1474" s="291">
        <v>0</v>
      </c>
      <c r="AI1474" s="291">
        <v>0</v>
      </c>
    </row>
    <row r="1475" spans="1:35" ht="66">
      <c r="A1475" s="290"/>
      <c r="B1475" s="305">
        <v>52.788947368421056</v>
      </c>
      <c r="C1475" s="1410" t="s">
        <v>1273</v>
      </c>
      <c r="D1475" s="303"/>
      <c r="E1475" s="293">
        <v>0</v>
      </c>
      <c r="F1475" s="1440" t="s">
        <v>26</v>
      </c>
      <c r="G1475" s="294" t="s">
        <v>12</v>
      </c>
      <c r="H1475" s="295" t="s">
        <v>13</v>
      </c>
      <c r="I1475" s="294" t="s">
        <v>14</v>
      </c>
      <c r="J1475" s="294">
        <v>58</v>
      </c>
      <c r="K1475" s="1540">
        <v>0</v>
      </c>
      <c r="L1475" s="294">
        <v>0</v>
      </c>
      <c r="M1475" s="294">
        <v>0</v>
      </c>
      <c r="N1475" s="294">
        <v>0</v>
      </c>
      <c r="O1475" s="294">
        <v>0</v>
      </c>
      <c r="P1475" s="294">
        <v>0</v>
      </c>
      <c r="Q1475" s="294">
        <v>0</v>
      </c>
      <c r="R1475" s="294">
        <v>0</v>
      </c>
      <c r="S1475" s="294">
        <v>0</v>
      </c>
      <c r="T1475" s="294">
        <v>0</v>
      </c>
      <c r="U1475" s="294">
        <v>0</v>
      </c>
      <c r="V1475" s="294">
        <v>0</v>
      </c>
      <c r="W1475" s="294">
        <v>0</v>
      </c>
      <c r="X1475" s="294">
        <v>0</v>
      </c>
      <c r="Y1475" s="294">
        <v>0</v>
      </c>
      <c r="Z1475" s="294">
        <v>0</v>
      </c>
      <c r="AA1475" s="294">
        <v>0</v>
      </c>
      <c r="AB1475" s="294">
        <v>0</v>
      </c>
      <c r="AC1475" s="294">
        <v>0</v>
      </c>
      <c r="AD1475" s="294">
        <v>0</v>
      </c>
      <c r="AE1475" s="294">
        <v>0</v>
      </c>
      <c r="AF1475" s="294">
        <v>0</v>
      </c>
      <c r="AG1475" s="294">
        <v>0</v>
      </c>
      <c r="AH1475" s="294">
        <v>0</v>
      </c>
      <c r="AI1475" s="294">
        <v>0</v>
      </c>
    </row>
    <row r="1476" spans="1:35" ht="66">
      <c r="A1476" s="290"/>
      <c r="B1476" s="305">
        <v>39.94</v>
      </c>
      <c r="C1476" s="1344" t="s">
        <v>1274</v>
      </c>
      <c r="D1476" s="303"/>
      <c r="E1476" s="293">
        <v>0</v>
      </c>
      <c r="F1476" s="1406" t="s">
        <v>26</v>
      </c>
      <c r="G1476" s="294" t="s">
        <v>12</v>
      </c>
      <c r="H1476" s="295" t="s">
        <v>13</v>
      </c>
      <c r="I1476" s="294" t="s">
        <v>14</v>
      </c>
      <c r="J1476" s="294">
        <v>44</v>
      </c>
      <c r="K1476" s="1540">
        <v>0</v>
      </c>
      <c r="L1476" s="294">
        <v>0</v>
      </c>
      <c r="M1476" s="294">
        <v>0</v>
      </c>
      <c r="N1476" s="294">
        <v>0</v>
      </c>
      <c r="O1476" s="294">
        <v>0</v>
      </c>
      <c r="P1476" s="294">
        <v>0</v>
      </c>
      <c r="Q1476" s="294">
        <v>0</v>
      </c>
      <c r="R1476" s="294">
        <v>0</v>
      </c>
      <c r="S1476" s="294">
        <v>0</v>
      </c>
      <c r="T1476" s="294">
        <v>0</v>
      </c>
      <c r="U1476" s="294">
        <v>0</v>
      </c>
      <c r="V1476" s="294">
        <v>0</v>
      </c>
      <c r="W1476" s="294">
        <v>0</v>
      </c>
      <c r="X1476" s="294">
        <v>0</v>
      </c>
      <c r="Y1476" s="294">
        <v>0</v>
      </c>
      <c r="Z1476" s="294">
        <v>0</v>
      </c>
      <c r="AA1476" s="294">
        <v>0</v>
      </c>
      <c r="AB1476" s="294">
        <v>0</v>
      </c>
      <c r="AC1476" s="294">
        <v>0</v>
      </c>
      <c r="AD1476" s="294">
        <v>0</v>
      </c>
      <c r="AE1476" s="294">
        <v>0</v>
      </c>
      <c r="AF1476" s="294">
        <v>0</v>
      </c>
      <c r="AG1476" s="294">
        <v>0</v>
      </c>
      <c r="AH1476" s="294">
        <v>0</v>
      </c>
      <c r="AI1476" s="294">
        <v>0</v>
      </c>
    </row>
    <row r="1477" spans="1:35" ht="66">
      <c r="A1477" s="290"/>
      <c r="B1477" s="305">
        <v>1013.9</v>
      </c>
      <c r="C1477" s="1347" t="s">
        <v>1275</v>
      </c>
      <c r="D1477" s="303"/>
      <c r="E1477" s="293">
        <v>0</v>
      </c>
      <c r="F1477" s="1151" t="s">
        <v>1187</v>
      </c>
      <c r="G1477" s="294" t="s">
        <v>12</v>
      </c>
      <c r="H1477" s="295" t="s">
        <v>13</v>
      </c>
      <c r="I1477" s="294" t="s">
        <v>14</v>
      </c>
      <c r="J1477" s="294">
        <v>1096</v>
      </c>
      <c r="K1477" s="1540">
        <v>0</v>
      </c>
      <c r="L1477" s="294">
        <v>0</v>
      </c>
      <c r="M1477" s="294">
        <v>0</v>
      </c>
      <c r="N1477" s="294">
        <v>0</v>
      </c>
      <c r="O1477" s="294">
        <v>0</v>
      </c>
      <c r="P1477" s="294">
        <v>0</v>
      </c>
      <c r="Q1477" s="294">
        <v>0</v>
      </c>
      <c r="R1477" s="294">
        <v>0</v>
      </c>
      <c r="S1477" s="294">
        <v>0</v>
      </c>
      <c r="T1477" s="294">
        <v>0</v>
      </c>
      <c r="U1477" s="294">
        <v>0</v>
      </c>
      <c r="V1477" s="294">
        <v>0</v>
      </c>
      <c r="W1477" s="294">
        <v>0</v>
      </c>
      <c r="X1477" s="294">
        <v>0</v>
      </c>
      <c r="Y1477" s="294">
        <v>0</v>
      </c>
      <c r="Z1477" s="294">
        <v>0</v>
      </c>
      <c r="AA1477" s="294">
        <v>0</v>
      </c>
      <c r="AB1477" s="294">
        <v>0</v>
      </c>
      <c r="AC1477" s="294">
        <v>0</v>
      </c>
      <c r="AD1477" s="294">
        <v>0</v>
      </c>
      <c r="AE1477" s="294">
        <v>0</v>
      </c>
      <c r="AF1477" s="294">
        <v>0</v>
      </c>
      <c r="AG1477" s="294">
        <v>0</v>
      </c>
      <c r="AH1477" s="294">
        <v>0</v>
      </c>
      <c r="AI1477" s="294">
        <v>0</v>
      </c>
    </row>
    <row r="1478" spans="1:35" ht="66">
      <c r="A1478" s="290"/>
      <c r="B1478" s="305">
        <v>30.067499999999999</v>
      </c>
      <c r="C1478" s="1344" t="s">
        <v>1176</v>
      </c>
      <c r="D1478" s="303"/>
      <c r="E1478" s="293">
        <v>0</v>
      </c>
      <c r="F1478" s="292" t="s">
        <v>1187</v>
      </c>
      <c r="G1478" s="294" t="s">
        <v>12</v>
      </c>
      <c r="H1478" s="295" t="s">
        <v>13</v>
      </c>
      <c r="I1478" s="294" t="s">
        <v>14</v>
      </c>
      <c r="J1478" s="294">
        <v>33</v>
      </c>
      <c r="K1478" s="1540">
        <v>0</v>
      </c>
      <c r="L1478" s="294">
        <v>0</v>
      </c>
      <c r="M1478" s="294">
        <v>0</v>
      </c>
      <c r="N1478" s="294">
        <v>0</v>
      </c>
      <c r="O1478" s="294">
        <v>0</v>
      </c>
      <c r="P1478" s="294">
        <v>0</v>
      </c>
      <c r="Q1478" s="294">
        <v>0</v>
      </c>
      <c r="R1478" s="294">
        <v>0</v>
      </c>
      <c r="S1478" s="294">
        <v>0</v>
      </c>
      <c r="T1478" s="294">
        <v>0</v>
      </c>
      <c r="U1478" s="294">
        <v>0</v>
      </c>
      <c r="V1478" s="294">
        <v>0</v>
      </c>
      <c r="W1478" s="294">
        <v>0</v>
      </c>
      <c r="X1478" s="294">
        <v>0</v>
      </c>
      <c r="Y1478" s="294">
        <v>0</v>
      </c>
      <c r="Z1478" s="294">
        <v>0</v>
      </c>
      <c r="AA1478" s="294">
        <v>0</v>
      </c>
      <c r="AB1478" s="294">
        <v>0</v>
      </c>
      <c r="AC1478" s="294">
        <v>0</v>
      </c>
      <c r="AD1478" s="294">
        <v>0</v>
      </c>
      <c r="AE1478" s="294">
        <v>0</v>
      </c>
      <c r="AF1478" s="294">
        <v>0</v>
      </c>
      <c r="AG1478" s="294">
        <v>0</v>
      </c>
      <c r="AH1478" s="294">
        <v>0</v>
      </c>
      <c r="AI1478" s="294">
        <v>0</v>
      </c>
    </row>
    <row r="1479" spans="1:35" ht="66">
      <c r="A1479" s="290"/>
      <c r="B1479" s="305">
        <v>22.081333333333337</v>
      </c>
      <c r="C1479" s="1344" t="s">
        <v>4754</v>
      </c>
      <c r="D1479" s="303"/>
      <c r="E1479" s="293">
        <v>0</v>
      </c>
      <c r="F1479" s="1406" t="s">
        <v>1187</v>
      </c>
      <c r="G1479" s="294" t="s">
        <v>12</v>
      </c>
      <c r="H1479" s="295" t="s">
        <v>13</v>
      </c>
      <c r="I1479" s="294" t="s">
        <v>14</v>
      </c>
      <c r="J1479" s="294">
        <v>24</v>
      </c>
      <c r="K1479" s="1540">
        <v>0</v>
      </c>
      <c r="L1479" s="294">
        <v>0</v>
      </c>
      <c r="M1479" s="294">
        <v>0</v>
      </c>
      <c r="N1479" s="294">
        <v>0</v>
      </c>
      <c r="O1479" s="294">
        <v>0</v>
      </c>
      <c r="P1479" s="294">
        <v>0</v>
      </c>
      <c r="Q1479" s="294">
        <v>0</v>
      </c>
      <c r="R1479" s="294">
        <v>0</v>
      </c>
      <c r="S1479" s="294">
        <v>0</v>
      </c>
      <c r="T1479" s="294">
        <v>0</v>
      </c>
      <c r="U1479" s="294">
        <v>0</v>
      </c>
      <c r="V1479" s="294">
        <v>0</v>
      </c>
      <c r="W1479" s="294">
        <v>0</v>
      </c>
      <c r="X1479" s="294">
        <v>0</v>
      </c>
      <c r="Y1479" s="294">
        <v>0</v>
      </c>
      <c r="Z1479" s="294">
        <v>0</v>
      </c>
      <c r="AA1479" s="294">
        <v>0</v>
      </c>
      <c r="AB1479" s="294">
        <v>0</v>
      </c>
      <c r="AC1479" s="294">
        <v>0</v>
      </c>
      <c r="AD1479" s="294">
        <v>0</v>
      </c>
      <c r="AE1479" s="294">
        <v>0</v>
      </c>
      <c r="AF1479" s="294">
        <v>0</v>
      </c>
      <c r="AG1479" s="294">
        <v>0</v>
      </c>
      <c r="AH1479" s="294">
        <v>0</v>
      </c>
      <c r="AI1479" s="294">
        <v>0</v>
      </c>
    </row>
    <row r="1480" spans="1:35" ht="66">
      <c r="A1480" s="290"/>
      <c r="B1480" s="305">
        <v>50.866666666666667</v>
      </c>
      <c r="C1480" s="298" t="s">
        <v>1276</v>
      </c>
      <c r="D1480" s="303"/>
      <c r="E1480" s="293">
        <v>0</v>
      </c>
      <c r="F1480" s="292" t="s">
        <v>11</v>
      </c>
      <c r="G1480" s="294" t="s">
        <v>12</v>
      </c>
      <c r="H1480" s="295" t="s">
        <v>13</v>
      </c>
      <c r="I1480" s="294" t="s">
        <v>14</v>
      </c>
      <c r="J1480" s="294">
        <v>55</v>
      </c>
      <c r="K1480" s="1540">
        <v>0</v>
      </c>
      <c r="L1480" s="294">
        <v>0</v>
      </c>
      <c r="M1480" s="294">
        <v>0</v>
      </c>
      <c r="N1480" s="294">
        <v>0</v>
      </c>
      <c r="O1480" s="294">
        <v>0</v>
      </c>
      <c r="P1480" s="294">
        <v>0</v>
      </c>
      <c r="Q1480" s="294">
        <v>0</v>
      </c>
      <c r="R1480" s="294">
        <v>0</v>
      </c>
      <c r="S1480" s="294">
        <v>0</v>
      </c>
      <c r="T1480" s="294">
        <v>0</v>
      </c>
      <c r="U1480" s="294">
        <v>0</v>
      </c>
      <c r="V1480" s="294">
        <v>0</v>
      </c>
      <c r="W1480" s="294">
        <v>0</v>
      </c>
      <c r="X1480" s="294">
        <v>0</v>
      </c>
      <c r="Y1480" s="294">
        <v>0</v>
      </c>
      <c r="Z1480" s="294">
        <v>0</v>
      </c>
      <c r="AA1480" s="294">
        <v>0</v>
      </c>
      <c r="AB1480" s="294">
        <v>0</v>
      </c>
      <c r="AC1480" s="294">
        <v>0</v>
      </c>
      <c r="AD1480" s="294">
        <v>0</v>
      </c>
      <c r="AE1480" s="294">
        <v>0</v>
      </c>
      <c r="AF1480" s="294">
        <v>0</v>
      </c>
      <c r="AG1480" s="294">
        <v>0</v>
      </c>
      <c r="AH1480" s="294">
        <v>0</v>
      </c>
      <c r="AI1480" s="294">
        <v>0</v>
      </c>
    </row>
    <row r="1481" spans="1:35" ht="66">
      <c r="A1481" s="290"/>
      <c r="B1481" s="305">
        <v>250.92000000000002</v>
      </c>
      <c r="C1481" s="1344" t="s">
        <v>4755</v>
      </c>
      <c r="D1481" s="303"/>
      <c r="E1481" s="293">
        <v>0</v>
      </c>
      <c r="F1481" s="1406" t="s">
        <v>26</v>
      </c>
      <c r="G1481" s="294" t="s">
        <v>12</v>
      </c>
      <c r="H1481" s="295" t="s">
        <v>13</v>
      </c>
      <c r="I1481" s="294" t="s">
        <v>14</v>
      </c>
      <c r="J1481" s="294">
        <v>271</v>
      </c>
      <c r="K1481" s="1540">
        <v>0</v>
      </c>
      <c r="L1481" s="294">
        <v>0</v>
      </c>
      <c r="M1481" s="294">
        <v>0</v>
      </c>
      <c r="N1481" s="294">
        <v>0</v>
      </c>
      <c r="O1481" s="294">
        <v>0</v>
      </c>
      <c r="P1481" s="294">
        <v>0</v>
      </c>
      <c r="Q1481" s="294">
        <v>0</v>
      </c>
      <c r="R1481" s="294">
        <v>0</v>
      </c>
      <c r="S1481" s="294">
        <v>0</v>
      </c>
      <c r="T1481" s="294">
        <v>0</v>
      </c>
      <c r="U1481" s="294">
        <v>0</v>
      </c>
      <c r="V1481" s="294">
        <v>0</v>
      </c>
      <c r="W1481" s="294">
        <v>0</v>
      </c>
      <c r="X1481" s="294">
        <v>0</v>
      </c>
      <c r="Y1481" s="294">
        <v>0</v>
      </c>
      <c r="Z1481" s="294">
        <v>0</v>
      </c>
      <c r="AA1481" s="294">
        <v>0</v>
      </c>
      <c r="AB1481" s="294">
        <v>0</v>
      </c>
      <c r="AC1481" s="294">
        <v>0</v>
      </c>
      <c r="AD1481" s="294">
        <v>0</v>
      </c>
      <c r="AE1481" s="294">
        <v>0</v>
      </c>
      <c r="AF1481" s="294">
        <v>0</v>
      </c>
      <c r="AG1481" s="294">
        <v>0</v>
      </c>
      <c r="AH1481" s="294">
        <v>0</v>
      </c>
      <c r="AI1481" s="294">
        <v>0</v>
      </c>
    </row>
    <row r="1482" spans="1:35" ht="66">
      <c r="A1482" s="290"/>
      <c r="B1482" s="305">
        <v>250.92000000000002</v>
      </c>
      <c r="C1482" s="1344" t="s">
        <v>1277</v>
      </c>
      <c r="D1482" s="303"/>
      <c r="E1482" s="293">
        <v>0</v>
      </c>
      <c r="F1482" s="1406" t="s">
        <v>26</v>
      </c>
      <c r="G1482" s="294" t="s">
        <v>12</v>
      </c>
      <c r="H1482" s="295" t="s">
        <v>13</v>
      </c>
      <c r="I1482" s="294" t="s">
        <v>14</v>
      </c>
      <c r="J1482" s="294">
        <v>271</v>
      </c>
      <c r="K1482" s="1540">
        <v>0</v>
      </c>
      <c r="L1482" s="294">
        <v>0</v>
      </c>
      <c r="M1482" s="294">
        <v>0</v>
      </c>
      <c r="N1482" s="294">
        <v>0</v>
      </c>
      <c r="O1482" s="294">
        <v>0</v>
      </c>
      <c r="P1482" s="294">
        <v>0</v>
      </c>
      <c r="Q1482" s="294">
        <v>0</v>
      </c>
      <c r="R1482" s="294">
        <v>0</v>
      </c>
      <c r="S1482" s="294">
        <v>0</v>
      </c>
      <c r="T1482" s="294">
        <v>0</v>
      </c>
      <c r="U1482" s="294">
        <v>0</v>
      </c>
      <c r="V1482" s="294">
        <v>0</v>
      </c>
      <c r="W1482" s="294">
        <v>0</v>
      </c>
      <c r="X1482" s="294">
        <v>0</v>
      </c>
      <c r="Y1482" s="294">
        <v>0</v>
      </c>
      <c r="Z1482" s="294">
        <v>0</v>
      </c>
      <c r="AA1482" s="294">
        <v>0</v>
      </c>
      <c r="AB1482" s="294">
        <v>0</v>
      </c>
      <c r="AC1482" s="294">
        <v>0</v>
      </c>
      <c r="AD1482" s="294">
        <v>0</v>
      </c>
      <c r="AE1482" s="294">
        <v>0</v>
      </c>
      <c r="AF1482" s="294">
        <v>0</v>
      </c>
      <c r="AG1482" s="294">
        <v>0</v>
      </c>
      <c r="AH1482" s="294">
        <v>0</v>
      </c>
      <c r="AI1482" s="294">
        <v>0</v>
      </c>
    </row>
    <row r="1483" spans="1:35" ht="66">
      <c r="A1483" s="290"/>
      <c r="B1483" s="305">
        <v>70.949999999999989</v>
      </c>
      <c r="C1483" s="1344" t="s">
        <v>1278</v>
      </c>
      <c r="D1483" s="303"/>
      <c r="E1483" s="293">
        <v>0</v>
      </c>
      <c r="F1483" s="1406" t="s">
        <v>26</v>
      </c>
      <c r="G1483" s="294" t="s">
        <v>12</v>
      </c>
      <c r="H1483" s="295" t="s">
        <v>13</v>
      </c>
      <c r="I1483" s="294" t="s">
        <v>14</v>
      </c>
      <c r="J1483" s="294">
        <v>77</v>
      </c>
      <c r="K1483" s="1540">
        <v>0</v>
      </c>
      <c r="L1483" s="294">
        <v>0</v>
      </c>
      <c r="M1483" s="294">
        <v>0</v>
      </c>
      <c r="N1483" s="294">
        <v>0</v>
      </c>
      <c r="O1483" s="294">
        <v>0</v>
      </c>
      <c r="P1483" s="294">
        <v>0</v>
      </c>
      <c r="Q1483" s="294">
        <v>0</v>
      </c>
      <c r="R1483" s="294">
        <v>0</v>
      </c>
      <c r="S1483" s="294">
        <v>0</v>
      </c>
      <c r="T1483" s="294">
        <v>0</v>
      </c>
      <c r="U1483" s="294">
        <v>0</v>
      </c>
      <c r="V1483" s="294">
        <v>0</v>
      </c>
      <c r="W1483" s="294">
        <v>0</v>
      </c>
      <c r="X1483" s="294">
        <v>0</v>
      </c>
      <c r="Y1483" s="294">
        <v>0</v>
      </c>
      <c r="Z1483" s="294">
        <v>0</v>
      </c>
      <c r="AA1483" s="294">
        <v>0</v>
      </c>
      <c r="AB1483" s="294">
        <v>0</v>
      </c>
      <c r="AC1483" s="294">
        <v>0</v>
      </c>
      <c r="AD1483" s="294">
        <v>0</v>
      </c>
      <c r="AE1483" s="294">
        <v>0</v>
      </c>
      <c r="AF1483" s="294">
        <v>0</v>
      </c>
      <c r="AG1483" s="294">
        <v>0</v>
      </c>
      <c r="AH1483" s="294">
        <v>0</v>
      </c>
      <c r="AI1483" s="294">
        <v>0</v>
      </c>
    </row>
    <row r="1484" spans="1:35" ht="66">
      <c r="A1484" s="290"/>
      <c r="B1484" s="305">
        <v>168.2</v>
      </c>
      <c r="C1484" s="1410" t="s">
        <v>4756</v>
      </c>
      <c r="D1484" s="303"/>
      <c r="E1484" s="293">
        <v>0</v>
      </c>
      <c r="F1484" s="1440" t="s">
        <v>26</v>
      </c>
      <c r="G1484" s="294" t="s">
        <v>12</v>
      </c>
      <c r="H1484" s="295" t="s">
        <v>13</v>
      </c>
      <c r="I1484" s="294" t="s">
        <v>14</v>
      </c>
      <c r="J1484" s="294">
        <v>182</v>
      </c>
      <c r="K1484" s="1540">
        <v>0</v>
      </c>
      <c r="L1484" s="294">
        <v>0</v>
      </c>
      <c r="M1484" s="294">
        <v>0</v>
      </c>
      <c r="N1484" s="294">
        <v>0</v>
      </c>
      <c r="O1484" s="294">
        <v>0</v>
      </c>
      <c r="P1484" s="294">
        <v>0</v>
      </c>
      <c r="Q1484" s="294">
        <v>0</v>
      </c>
      <c r="R1484" s="294">
        <v>0</v>
      </c>
      <c r="S1484" s="294">
        <v>0</v>
      </c>
      <c r="T1484" s="294">
        <v>0</v>
      </c>
      <c r="U1484" s="294">
        <v>0</v>
      </c>
      <c r="V1484" s="294">
        <v>0</v>
      </c>
      <c r="W1484" s="294">
        <v>0</v>
      </c>
      <c r="X1484" s="294">
        <v>0</v>
      </c>
      <c r="Y1484" s="294">
        <v>0</v>
      </c>
      <c r="Z1484" s="294">
        <v>0</v>
      </c>
      <c r="AA1484" s="294">
        <v>0</v>
      </c>
      <c r="AB1484" s="294">
        <v>0</v>
      </c>
      <c r="AC1484" s="294">
        <v>0</v>
      </c>
      <c r="AD1484" s="294">
        <v>0</v>
      </c>
      <c r="AE1484" s="294">
        <v>0</v>
      </c>
      <c r="AF1484" s="294">
        <v>0</v>
      </c>
      <c r="AG1484" s="294">
        <v>0</v>
      </c>
      <c r="AH1484" s="294">
        <v>0</v>
      </c>
      <c r="AI1484" s="294">
        <v>0</v>
      </c>
    </row>
    <row r="1485" spans="1:35" ht="66">
      <c r="A1485" s="290"/>
      <c r="B1485" s="305">
        <v>250.92000000000002</v>
      </c>
      <c r="C1485" s="1344" t="s">
        <v>4757</v>
      </c>
      <c r="D1485" s="303"/>
      <c r="E1485" s="293">
        <v>0</v>
      </c>
      <c r="F1485" s="1406" t="s">
        <v>164</v>
      </c>
      <c r="G1485" s="294" t="s">
        <v>12</v>
      </c>
      <c r="H1485" s="295" t="s">
        <v>13</v>
      </c>
      <c r="I1485" s="294" t="s">
        <v>14</v>
      </c>
      <c r="J1485" s="294">
        <v>271</v>
      </c>
      <c r="K1485" s="1540">
        <v>0</v>
      </c>
      <c r="L1485" s="294">
        <v>0</v>
      </c>
      <c r="M1485" s="294">
        <v>0</v>
      </c>
      <c r="N1485" s="294">
        <v>0</v>
      </c>
      <c r="O1485" s="294">
        <v>0</v>
      </c>
      <c r="P1485" s="294">
        <v>0</v>
      </c>
      <c r="Q1485" s="294">
        <v>0</v>
      </c>
      <c r="R1485" s="294">
        <v>0</v>
      </c>
      <c r="S1485" s="294">
        <v>0</v>
      </c>
      <c r="T1485" s="294">
        <v>0</v>
      </c>
      <c r="U1485" s="294">
        <v>0</v>
      </c>
      <c r="V1485" s="294">
        <v>0</v>
      </c>
      <c r="W1485" s="294">
        <v>0</v>
      </c>
      <c r="X1485" s="294">
        <v>0</v>
      </c>
      <c r="Y1485" s="294">
        <v>0</v>
      </c>
      <c r="Z1485" s="294">
        <v>0</v>
      </c>
      <c r="AA1485" s="294">
        <v>0</v>
      </c>
      <c r="AB1485" s="294">
        <v>0</v>
      </c>
      <c r="AC1485" s="294">
        <v>0</v>
      </c>
      <c r="AD1485" s="294">
        <v>0</v>
      </c>
      <c r="AE1485" s="294">
        <v>0</v>
      </c>
      <c r="AF1485" s="294">
        <v>0</v>
      </c>
      <c r="AG1485" s="294">
        <v>0</v>
      </c>
      <c r="AH1485" s="294">
        <v>0</v>
      </c>
      <c r="AI1485" s="294">
        <v>0</v>
      </c>
    </row>
    <row r="1486" spans="1:35" ht="66">
      <c r="A1486" s="290"/>
      <c r="B1486" s="305">
        <v>119.16</v>
      </c>
      <c r="C1486" s="1344" t="s">
        <v>1279</v>
      </c>
      <c r="D1486" s="303"/>
      <c r="E1486" s="293">
        <v>0</v>
      </c>
      <c r="F1486" s="292" t="s">
        <v>22</v>
      </c>
      <c r="G1486" s="294" t="s">
        <v>12</v>
      </c>
      <c r="H1486" s="295" t="s">
        <v>13</v>
      </c>
      <c r="I1486" s="294" t="s">
        <v>14</v>
      </c>
      <c r="J1486" s="294">
        <v>129</v>
      </c>
      <c r="K1486" s="1540">
        <v>0</v>
      </c>
      <c r="L1486" s="294">
        <v>0</v>
      </c>
      <c r="M1486" s="294">
        <v>0</v>
      </c>
      <c r="N1486" s="294">
        <v>0</v>
      </c>
      <c r="O1486" s="294">
        <v>0</v>
      </c>
      <c r="P1486" s="294">
        <v>0</v>
      </c>
      <c r="Q1486" s="294">
        <v>0</v>
      </c>
      <c r="R1486" s="294">
        <v>0</v>
      </c>
      <c r="S1486" s="294">
        <v>0</v>
      </c>
      <c r="T1486" s="294">
        <v>0</v>
      </c>
      <c r="U1486" s="294">
        <v>0</v>
      </c>
      <c r="V1486" s="294">
        <v>0</v>
      </c>
      <c r="W1486" s="294">
        <v>0</v>
      </c>
      <c r="X1486" s="294">
        <v>0</v>
      </c>
      <c r="Y1486" s="294">
        <v>0</v>
      </c>
      <c r="Z1486" s="294">
        <v>0</v>
      </c>
      <c r="AA1486" s="294">
        <v>0</v>
      </c>
      <c r="AB1486" s="294">
        <v>0</v>
      </c>
      <c r="AC1486" s="294">
        <v>0</v>
      </c>
      <c r="AD1486" s="294">
        <v>0</v>
      </c>
      <c r="AE1486" s="294">
        <v>0</v>
      </c>
      <c r="AF1486" s="294">
        <v>0</v>
      </c>
      <c r="AG1486" s="294">
        <v>0</v>
      </c>
      <c r="AH1486" s="294">
        <v>0</v>
      </c>
      <c r="AI1486" s="294">
        <v>0</v>
      </c>
    </row>
    <row r="1487" spans="1:35" ht="66">
      <c r="A1487" s="290"/>
      <c r="B1487" s="305">
        <v>26.479999999999997</v>
      </c>
      <c r="C1487" s="1344" t="s">
        <v>1280</v>
      </c>
      <c r="D1487" s="303"/>
      <c r="E1487" s="293">
        <v>0</v>
      </c>
      <c r="F1487" s="1406" t="s">
        <v>164</v>
      </c>
      <c r="G1487" s="294" t="s">
        <v>12</v>
      </c>
      <c r="H1487" s="295" t="s">
        <v>13</v>
      </c>
      <c r="I1487" s="294" t="s">
        <v>14</v>
      </c>
      <c r="J1487" s="294">
        <v>29</v>
      </c>
      <c r="K1487" s="1540">
        <v>0</v>
      </c>
      <c r="L1487" s="294">
        <v>0</v>
      </c>
      <c r="M1487" s="294">
        <v>0</v>
      </c>
      <c r="N1487" s="294">
        <v>0</v>
      </c>
      <c r="O1487" s="294">
        <v>0</v>
      </c>
      <c r="P1487" s="294">
        <v>0</v>
      </c>
      <c r="Q1487" s="294">
        <v>0</v>
      </c>
      <c r="R1487" s="294">
        <v>0</v>
      </c>
      <c r="S1487" s="294">
        <v>0</v>
      </c>
      <c r="T1487" s="294">
        <v>0</v>
      </c>
      <c r="U1487" s="294">
        <v>0</v>
      </c>
      <c r="V1487" s="294">
        <v>0</v>
      </c>
      <c r="W1487" s="294">
        <v>0</v>
      </c>
      <c r="X1487" s="294">
        <v>0</v>
      </c>
      <c r="Y1487" s="294">
        <v>0</v>
      </c>
      <c r="Z1487" s="294">
        <v>0</v>
      </c>
      <c r="AA1487" s="294">
        <v>0</v>
      </c>
      <c r="AB1487" s="294">
        <v>0</v>
      </c>
      <c r="AC1487" s="294">
        <v>0</v>
      </c>
      <c r="AD1487" s="294">
        <v>0</v>
      </c>
      <c r="AE1487" s="294">
        <v>0</v>
      </c>
      <c r="AF1487" s="294">
        <v>0</v>
      </c>
      <c r="AG1487" s="294">
        <v>0</v>
      </c>
      <c r="AH1487" s="294">
        <v>0</v>
      </c>
      <c r="AI1487" s="294">
        <v>0</v>
      </c>
    </row>
    <row r="1488" spans="1:35" ht="66">
      <c r="A1488" s="290"/>
      <c r="B1488" s="305">
        <v>102.73</v>
      </c>
      <c r="C1488" s="298" t="s">
        <v>1281</v>
      </c>
      <c r="D1488" s="303"/>
      <c r="E1488" s="293">
        <v>10</v>
      </c>
      <c r="F1488" s="1440" t="s">
        <v>164</v>
      </c>
      <c r="G1488" s="294" t="s">
        <v>12</v>
      </c>
      <c r="H1488" s="295" t="s">
        <v>13</v>
      </c>
      <c r="I1488" s="294" t="s">
        <v>14</v>
      </c>
      <c r="J1488" s="294">
        <v>111</v>
      </c>
      <c r="K1488" s="1540">
        <v>1110</v>
      </c>
      <c r="L1488" s="294">
        <v>0</v>
      </c>
      <c r="M1488" s="294">
        <v>0</v>
      </c>
      <c r="N1488" s="294">
        <v>0</v>
      </c>
      <c r="O1488" s="294">
        <v>0</v>
      </c>
      <c r="P1488" s="294">
        <v>0</v>
      </c>
      <c r="Q1488" s="294">
        <v>0</v>
      </c>
      <c r="R1488" s="294">
        <v>5</v>
      </c>
      <c r="S1488" s="294">
        <v>555</v>
      </c>
      <c r="T1488" s="294">
        <v>0</v>
      </c>
      <c r="U1488" s="294">
        <v>0</v>
      </c>
      <c r="V1488" s="294">
        <v>0</v>
      </c>
      <c r="W1488" s="294">
        <v>0</v>
      </c>
      <c r="X1488" s="294">
        <v>5</v>
      </c>
      <c r="Y1488" s="294">
        <v>555</v>
      </c>
      <c r="Z1488" s="294">
        <v>0</v>
      </c>
      <c r="AA1488" s="294">
        <v>0</v>
      </c>
      <c r="AB1488" s="294">
        <v>0</v>
      </c>
      <c r="AC1488" s="294">
        <v>0</v>
      </c>
      <c r="AD1488" s="294">
        <v>0</v>
      </c>
      <c r="AE1488" s="294">
        <v>0</v>
      </c>
      <c r="AF1488" s="294">
        <v>0</v>
      </c>
      <c r="AG1488" s="294">
        <v>0</v>
      </c>
      <c r="AH1488" s="294">
        <v>0</v>
      </c>
      <c r="AI1488" s="294">
        <v>0</v>
      </c>
    </row>
    <row r="1489" spans="1:35" ht="66">
      <c r="A1489" s="290"/>
      <c r="B1489" s="305">
        <v>1068.94</v>
      </c>
      <c r="C1489" s="1344" t="s">
        <v>4758</v>
      </c>
      <c r="D1489" s="303"/>
      <c r="E1489" s="293">
        <v>0</v>
      </c>
      <c r="F1489" s="1406" t="s">
        <v>26</v>
      </c>
      <c r="G1489" s="294" t="s">
        <v>12</v>
      </c>
      <c r="H1489" s="295" t="s">
        <v>13</v>
      </c>
      <c r="I1489" s="294" t="s">
        <v>14</v>
      </c>
      <c r="J1489" s="294">
        <v>1155</v>
      </c>
      <c r="K1489" s="1540">
        <v>0</v>
      </c>
      <c r="L1489" s="294">
        <v>0</v>
      </c>
      <c r="M1489" s="294">
        <v>0</v>
      </c>
      <c r="N1489" s="294">
        <v>0</v>
      </c>
      <c r="O1489" s="294">
        <v>0</v>
      </c>
      <c r="P1489" s="294">
        <v>0</v>
      </c>
      <c r="Q1489" s="294">
        <v>0</v>
      </c>
      <c r="R1489" s="294">
        <v>0</v>
      </c>
      <c r="S1489" s="294">
        <v>0</v>
      </c>
      <c r="T1489" s="294">
        <v>0</v>
      </c>
      <c r="U1489" s="294">
        <v>0</v>
      </c>
      <c r="V1489" s="294">
        <v>0</v>
      </c>
      <c r="W1489" s="294">
        <v>0</v>
      </c>
      <c r="X1489" s="294">
        <v>0</v>
      </c>
      <c r="Y1489" s="294">
        <v>0</v>
      </c>
      <c r="Z1489" s="294">
        <v>0</v>
      </c>
      <c r="AA1489" s="294">
        <v>0</v>
      </c>
      <c r="AB1489" s="294">
        <v>0</v>
      </c>
      <c r="AC1489" s="294">
        <v>0</v>
      </c>
      <c r="AD1489" s="294">
        <v>0</v>
      </c>
      <c r="AE1489" s="294">
        <v>0</v>
      </c>
      <c r="AF1489" s="294">
        <v>0</v>
      </c>
      <c r="AG1489" s="294">
        <v>0</v>
      </c>
      <c r="AH1489" s="294">
        <v>0</v>
      </c>
      <c r="AI1489" s="294">
        <v>0</v>
      </c>
    </row>
    <row r="1490" spans="1:35" ht="66">
      <c r="A1490" s="290"/>
      <c r="B1490" s="305">
        <v>740.9</v>
      </c>
      <c r="C1490" s="298" t="s">
        <v>1188</v>
      </c>
      <c r="D1490" s="303"/>
      <c r="E1490" s="293">
        <v>0</v>
      </c>
      <c r="F1490" s="292" t="s">
        <v>26</v>
      </c>
      <c r="G1490" s="294" t="s">
        <v>12</v>
      </c>
      <c r="H1490" s="295" t="s">
        <v>13</v>
      </c>
      <c r="I1490" s="294" t="s">
        <v>14</v>
      </c>
      <c r="J1490" s="294">
        <v>800</v>
      </c>
      <c r="K1490" s="1540">
        <v>0</v>
      </c>
      <c r="L1490" s="294">
        <v>0</v>
      </c>
      <c r="M1490" s="294">
        <v>0</v>
      </c>
      <c r="N1490" s="294">
        <v>0</v>
      </c>
      <c r="O1490" s="294">
        <v>0</v>
      </c>
      <c r="P1490" s="294">
        <v>0</v>
      </c>
      <c r="Q1490" s="294">
        <v>0</v>
      </c>
      <c r="R1490" s="294">
        <v>0</v>
      </c>
      <c r="S1490" s="294">
        <v>0</v>
      </c>
      <c r="T1490" s="294">
        <v>0</v>
      </c>
      <c r="U1490" s="294">
        <v>0</v>
      </c>
      <c r="V1490" s="294">
        <v>0</v>
      </c>
      <c r="W1490" s="294">
        <v>0</v>
      </c>
      <c r="X1490" s="294">
        <v>0</v>
      </c>
      <c r="Y1490" s="294">
        <v>0</v>
      </c>
      <c r="Z1490" s="294">
        <v>0</v>
      </c>
      <c r="AA1490" s="294">
        <v>0</v>
      </c>
      <c r="AB1490" s="294">
        <v>0</v>
      </c>
      <c r="AC1490" s="294">
        <v>0</v>
      </c>
      <c r="AD1490" s="294">
        <v>0</v>
      </c>
      <c r="AE1490" s="294">
        <v>0</v>
      </c>
      <c r="AF1490" s="294">
        <v>0</v>
      </c>
      <c r="AG1490" s="294">
        <v>0</v>
      </c>
      <c r="AH1490" s="294">
        <v>0</v>
      </c>
      <c r="AI1490" s="294">
        <v>0</v>
      </c>
    </row>
    <row r="1491" spans="1:35" ht="66">
      <c r="A1491" s="290"/>
      <c r="B1491" s="305">
        <v>740.9</v>
      </c>
      <c r="C1491" s="298" t="s">
        <v>1189</v>
      </c>
      <c r="D1491" s="303"/>
      <c r="E1491" s="293">
        <v>0</v>
      </c>
      <c r="F1491" s="292" t="s">
        <v>1187</v>
      </c>
      <c r="G1491" s="294" t="s">
        <v>12</v>
      </c>
      <c r="H1491" s="295" t="s">
        <v>13</v>
      </c>
      <c r="I1491" s="294" t="s">
        <v>14</v>
      </c>
      <c r="J1491" s="294">
        <v>800</v>
      </c>
      <c r="K1491" s="1540">
        <v>0</v>
      </c>
      <c r="L1491" s="294">
        <v>0</v>
      </c>
      <c r="M1491" s="294">
        <v>0</v>
      </c>
      <c r="N1491" s="294">
        <v>0</v>
      </c>
      <c r="O1491" s="294">
        <v>0</v>
      </c>
      <c r="P1491" s="294">
        <v>0</v>
      </c>
      <c r="Q1491" s="294">
        <v>0</v>
      </c>
      <c r="R1491" s="294">
        <v>0</v>
      </c>
      <c r="S1491" s="294">
        <v>0</v>
      </c>
      <c r="T1491" s="294">
        <v>0</v>
      </c>
      <c r="U1491" s="294">
        <v>0</v>
      </c>
      <c r="V1491" s="294">
        <v>0</v>
      </c>
      <c r="W1491" s="294">
        <v>0</v>
      </c>
      <c r="X1491" s="294">
        <v>0</v>
      </c>
      <c r="Y1491" s="294">
        <v>0</v>
      </c>
      <c r="Z1491" s="294">
        <v>0</v>
      </c>
      <c r="AA1491" s="294">
        <v>0</v>
      </c>
      <c r="AB1491" s="294">
        <v>0</v>
      </c>
      <c r="AC1491" s="294">
        <v>0</v>
      </c>
      <c r="AD1491" s="294">
        <v>0</v>
      </c>
      <c r="AE1491" s="294">
        <v>0</v>
      </c>
      <c r="AF1491" s="294">
        <v>0</v>
      </c>
      <c r="AG1491" s="294">
        <v>0</v>
      </c>
      <c r="AH1491" s="294">
        <v>0</v>
      </c>
      <c r="AI1491" s="294">
        <v>0</v>
      </c>
    </row>
    <row r="1492" spans="1:35" ht="66">
      <c r="A1492" s="290"/>
      <c r="B1492" s="305">
        <v>808.6</v>
      </c>
      <c r="C1492" s="298" t="s">
        <v>1190</v>
      </c>
      <c r="D1492" s="303"/>
      <c r="E1492" s="293">
        <v>0</v>
      </c>
      <c r="F1492" s="292" t="s">
        <v>26</v>
      </c>
      <c r="G1492" s="294" t="s">
        <v>12</v>
      </c>
      <c r="H1492" s="295" t="s">
        <v>13</v>
      </c>
      <c r="I1492" s="294" t="s">
        <v>14</v>
      </c>
      <c r="J1492" s="294">
        <v>874</v>
      </c>
      <c r="K1492" s="1540">
        <v>0</v>
      </c>
      <c r="L1492" s="294">
        <v>0</v>
      </c>
      <c r="M1492" s="294">
        <v>0</v>
      </c>
      <c r="N1492" s="294">
        <v>0</v>
      </c>
      <c r="O1492" s="294">
        <v>0</v>
      </c>
      <c r="P1492" s="294">
        <v>0</v>
      </c>
      <c r="Q1492" s="294">
        <v>0</v>
      </c>
      <c r="R1492" s="294">
        <v>0</v>
      </c>
      <c r="S1492" s="294">
        <v>0</v>
      </c>
      <c r="T1492" s="294">
        <v>0</v>
      </c>
      <c r="U1492" s="294">
        <v>0</v>
      </c>
      <c r="V1492" s="294">
        <v>0</v>
      </c>
      <c r="W1492" s="294">
        <v>0</v>
      </c>
      <c r="X1492" s="294">
        <v>0</v>
      </c>
      <c r="Y1492" s="294">
        <v>0</v>
      </c>
      <c r="Z1492" s="294">
        <v>0</v>
      </c>
      <c r="AA1492" s="294">
        <v>0</v>
      </c>
      <c r="AB1492" s="294">
        <v>0</v>
      </c>
      <c r="AC1492" s="294">
        <v>0</v>
      </c>
      <c r="AD1492" s="294">
        <v>0</v>
      </c>
      <c r="AE1492" s="294">
        <v>0</v>
      </c>
      <c r="AF1492" s="294">
        <v>0</v>
      </c>
      <c r="AG1492" s="294">
        <v>0</v>
      </c>
      <c r="AH1492" s="294">
        <v>0</v>
      </c>
      <c r="AI1492" s="294">
        <v>0</v>
      </c>
    </row>
    <row r="1493" spans="1:35" ht="66">
      <c r="A1493" s="290"/>
      <c r="B1493" s="305">
        <v>808.6</v>
      </c>
      <c r="C1493" s="298" t="s">
        <v>1191</v>
      </c>
      <c r="D1493" s="303"/>
      <c r="E1493" s="293">
        <v>0</v>
      </c>
      <c r="F1493" s="292" t="s">
        <v>26</v>
      </c>
      <c r="G1493" s="294" t="s">
        <v>12</v>
      </c>
      <c r="H1493" s="295" t="s">
        <v>13</v>
      </c>
      <c r="I1493" s="294" t="s">
        <v>14</v>
      </c>
      <c r="J1493" s="294">
        <v>874</v>
      </c>
      <c r="K1493" s="1540">
        <v>0</v>
      </c>
      <c r="L1493" s="294">
        <v>0</v>
      </c>
      <c r="M1493" s="294">
        <v>0</v>
      </c>
      <c r="N1493" s="294">
        <v>0</v>
      </c>
      <c r="O1493" s="294">
        <v>0</v>
      </c>
      <c r="P1493" s="294">
        <v>0</v>
      </c>
      <c r="Q1493" s="294">
        <v>0</v>
      </c>
      <c r="R1493" s="294">
        <v>0</v>
      </c>
      <c r="S1493" s="294">
        <v>0</v>
      </c>
      <c r="T1493" s="294">
        <v>0</v>
      </c>
      <c r="U1493" s="294">
        <v>0</v>
      </c>
      <c r="V1493" s="294">
        <v>0</v>
      </c>
      <c r="W1493" s="294">
        <v>0</v>
      </c>
      <c r="X1493" s="294">
        <v>0</v>
      </c>
      <c r="Y1493" s="294">
        <v>0</v>
      </c>
      <c r="Z1493" s="294">
        <v>0</v>
      </c>
      <c r="AA1493" s="294">
        <v>0</v>
      </c>
      <c r="AB1493" s="294">
        <v>0</v>
      </c>
      <c r="AC1493" s="294">
        <v>0</v>
      </c>
      <c r="AD1493" s="294">
        <v>0</v>
      </c>
      <c r="AE1493" s="294">
        <v>0</v>
      </c>
      <c r="AF1493" s="294">
        <v>0</v>
      </c>
      <c r="AG1493" s="294">
        <v>0</v>
      </c>
      <c r="AH1493" s="294">
        <v>0</v>
      </c>
      <c r="AI1493" s="294">
        <v>0</v>
      </c>
    </row>
    <row r="1494" spans="1:35" ht="66">
      <c r="A1494" s="290"/>
      <c r="B1494" s="305">
        <v>259.33</v>
      </c>
      <c r="C1494" s="1385" t="s">
        <v>4759</v>
      </c>
      <c r="D1494" s="303"/>
      <c r="E1494" s="293">
        <v>0</v>
      </c>
      <c r="F1494" s="1151" t="s">
        <v>11</v>
      </c>
      <c r="G1494" s="294" t="s">
        <v>12</v>
      </c>
      <c r="H1494" s="295" t="s">
        <v>13</v>
      </c>
      <c r="I1494" s="294" t="s">
        <v>14</v>
      </c>
      <c r="J1494" s="294">
        <v>280</v>
      </c>
      <c r="K1494" s="1540">
        <v>0</v>
      </c>
      <c r="L1494" s="294">
        <v>0</v>
      </c>
      <c r="M1494" s="294">
        <v>0</v>
      </c>
      <c r="N1494" s="294">
        <v>0</v>
      </c>
      <c r="O1494" s="294">
        <v>0</v>
      </c>
      <c r="P1494" s="294">
        <v>0</v>
      </c>
      <c r="Q1494" s="294">
        <v>0</v>
      </c>
      <c r="R1494" s="294">
        <v>0</v>
      </c>
      <c r="S1494" s="294">
        <v>0</v>
      </c>
      <c r="T1494" s="294">
        <v>0</v>
      </c>
      <c r="U1494" s="294">
        <v>0</v>
      </c>
      <c r="V1494" s="294">
        <v>0</v>
      </c>
      <c r="W1494" s="294">
        <v>0</v>
      </c>
      <c r="X1494" s="294">
        <v>0</v>
      </c>
      <c r="Y1494" s="294">
        <v>0</v>
      </c>
      <c r="Z1494" s="294">
        <v>0</v>
      </c>
      <c r="AA1494" s="294">
        <v>0</v>
      </c>
      <c r="AB1494" s="294">
        <v>0</v>
      </c>
      <c r="AC1494" s="294">
        <v>0</v>
      </c>
      <c r="AD1494" s="294">
        <v>0</v>
      </c>
      <c r="AE1494" s="294">
        <v>0</v>
      </c>
      <c r="AF1494" s="294">
        <v>0</v>
      </c>
      <c r="AG1494" s="294">
        <v>0</v>
      </c>
      <c r="AH1494" s="294">
        <v>0</v>
      </c>
      <c r="AI1494" s="294">
        <v>0</v>
      </c>
    </row>
    <row r="1495" spans="1:35" ht="66">
      <c r="A1495" s="290"/>
      <c r="B1495" s="305">
        <v>60.55</v>
      </c>
      <c r="C1495" s="1385" t="s">
        <v>4760</v>
      </c>
      <c r="D1495" s="303"/>
      <c r="E1495" s="293">
        <v>0</v>
      </c>
      <c r="F1495" s="1406" t="s">
        <v>26</v>
      </c>
      <c r="G1495" s="294" t="s">
        <v>12</v>
      </c>
      <c r="H1495" s="295" t="s">
        <v>13</v>
      </c>
      <c r="I1495" s="294" t="s">
        <v>14</v>
      </c>
      <c r="J1495" s="294">
        <v>66</v>
      </c>
      <c r="K1495" s="1540">
        <v>0</v>
      </c>
      <c r="L1495" s="294">
        <v>0</v>
      </c>
      <c r="M1495" s="294">
        <v>0</v>
      </c>
      <c r="N1495" s="294">
        <v>0</v>
      </c>
      <c r="O1495" s="294">
        <v>0</v>
      </c>
      <c r="P1495" s="294">
        <v>0</v>
      </c>
      <c r="Q1495" s="294">
        <v>0</v>
      </c>
      <c r="R1495" s="294">
        <v>0</v>
      </c>
      <c r="S1495" s="294">
        <v>0</v>
      </c>
      <c r="T1495" s="294">
        <v>0</v>
      </c>
      <c r="U1495" s="294">
        <v>0</v>
      </c>
      <c r="V1495" s="294">
        <v>0</v>
      </c>
      <c r="W1495" s="294">
        <v>0</v>
      </c>
      <c r="X1495" s="294">
        <v>0</v>
      </c>
      <c r="Y1495" s="294">
        <v>0</v>
      </c>
      <c r="Z1495" s="294">
        <v>0</v>
      </c>
      <c r="AA1495" s="294">
        <v>0</v>
      </c>
      <c r="AB1495" s="294">
        <v>0</v>
      </c>
      <c r="AC1495" s="294">
        <v>0</v>
      </c>
      <c r="AD1495" s="294">
        <v>0</v>
      </c>
      <c r="AE1495" s="294">
        <v>0</v>
      </c>
      <c r="AF1495" s="294">
        <v>0</v>
      </c>
      <c r="AG1495" s="294">
        <v>0</v>
      </c>
      <c r="AH1495" s="294">
        <v>0</v>
      </c>
      <c r="AI1495" s="294">
        <v>0</v>
      </c>
    </row>
    <row r="1496" spans="1:35" ht="66">
      <c r="A1496" s="290"/>
      <c r="B1496" s="305">
        <v>124.67999999999999</v>
      </c>
      <c r="C1496" s="1385" t="s">
        <v>1282</v>
      </c>
      <c r="D1496" s="303"/>
      <c r="E1496" s="293">
        <v>0</v>
      </c>
      <c r="F1496" s="1406" t="s">
        <v>26</v>
      </c>
      <c r="G1496" s="294" t="s">
        <v>12</v>
      </c>
      <c r="H1496" s="295" t="s">
        <v>13</v>
      </c>
      <c r="I1496" s="294" t="s">
        <v>14</v>
      </c>
      <c r="J1496" s="294">
        <v>135</v>
      </c>
      <c r="K1496" s="1540">
        <v>0</v>
      </c>
      <c r="L1496" s="294">
        <v>0</v>
      </c>
      <c r="M1496" s="294">
        <v>0</v>
      </c>
      <c r="N1496" s="294">
        <v>0</v>
      </c>
      <c r="O1496" s="294">
        <v>0</v>
      </c>
      <c r="P1496" s="294">
        <v>0</v>
      </c>
      <c r="Q1496" s="294">
        <v>0</v>
      </c>
      <c r="R1496" s="294">
        <v>0</v>
      </c>
      <c r="S1496" s="294">
        <v>0</v>
      </c>
      <c r="T1496" s="294">
        <v>0</v>
      </c>
      <c r="U1496" s="294">
        <v>0</v>
      </c>
      <c r="V1496" s="294">
        <v>0</v>
      </c>
      <c r="W1496" s="294">
        <v>0</v>
      </c>
      <c r="X1496" s="294">
        <v>0</v>
      </c>
      <c r="Y1496" s="294">
        <v>0</v>
      </c>
      <c r="Z1496" s="294">
        <v>0</v>
      </c>
      <c r="AA1496" s="294">
        <v>0</v>
      </c>
      <c r="AB1496" s="294">
        <v>0</v>
      </c>
      <c r="AC1496" s="294">
        <v>0</v>
      </c>
      <c r="AD1496" s="294">
        <v>0</v>
      </c>
      <c r="AE1496" s="294">
        <v>0</v>
      </c>
      <c r="AF1496" s="294">
        <v>0</v>
      </c>
      <c r="AG1496" s="294">
        <v>0</v>
      </c>
      <c r="AH1496" s="294">
        <v>0</v>
      </c>
      <c r="AI1496" s="294">
        <v>0</v>
      </c>
    </row>
    <row r="1497" spans="1:35" ht="66">
      <c r="A1497" s="290"/>
      <c r="B1497" s="305">
        <v>194.58</v>
      </c>
      <c r="C1497" s="298" t="s">
        <v>1283</v>
      </c>
      <c r="D1497" s="303"/>
      <c r="E1497" s="293">
        <v>0</v>
      </c>
      <c r="F1497" s="1406" t="s">
        <v>26</v>
      </c>
      <c r="G1497" s="294" t="s">
        <v>12</v>
      </c>
      <c r="H1497" s="295" t="s">
        <v>13</v>
      </c>
      <c r="I1497" s="294" t="s">
        <v>14</v>
      </c>
      <c r="J1497" s="294">
        <v>210</v>
      </c>
      <c r="K1497" s="1540">
        <v>0</v>
      </c>
      <c r="L1497" s="294">
        <v>0</v>
      </c>
      <c r="M1497" s="294">
        <v>0</v>
      </c>
      <c r="N1497" s="294">
        <v>0</v>
      </c>
      <c r="O1497" s="294">
        <v>0</v>
      </c>
      <c r="P1497" s="294">
        <v>0</v>
      </c>
      <c r="Q1497" s="294">
        <v>0</v>
      </c>
      <c r="R1497" s="294">
        <v>0</v>
      </c>
      <c r="S1497" s="294">
        <v>0</v>
      </c>
      <c r="T1497" s="294">
        <v>0</v>
      </c>
      <c r="U1497" s="294">
        <v>0</v>
      </c>
      <c r="V1497" s="294">
        <v>0</v>
      </c>
      <c r="W1497" s="294">
        <v>0</v>
      </c>
      <c r="X1497" s="294">
        <v>0</v>
      </c>
      <c r="Y1497" s="294">
        <v>0</v>
      </c>
      <c r="Z1497" s="294">
        <v>0</v>
      </c>
      <c r="AA1497" s="294">
        <v>0</v>
      </c>
      <c r="AB1497" s="294">
        <v>0</v>
      </c>
      <c r="AC1497" s="294">
        <v>0</v>
      </c>
      <c r="AD1497" s="294">
        <v>0</v>
      </c>
      <c r="AE1497" s="294">
        <v>0</v>
      </c>
      <c r="AF1497" s="294">
        <v>0</v>
      </c>
      <c r="AG1497" s="294">
        <v>0</v>
      </c>
      <c r="AH1497" s="294">
        <v>0</v>
      </c>
      <c r="AI1497" s="294">
        <v>0</v>
      </c>
    </row>
    <row r="1498" spans="1:35" ht="66">
      <c r="A1498" s="290"/>
      <c r="B1498" s="305">
        <v>46.78</v>
      </c>
      <c r="C1498" s="1344" t="s">
        <v>1284</v>
      </c>
      <c r="D1498" s="303"/>
      <c r="E1498" s="293">
        <v>0</v>
      </c>
      <c r="F1498" s="1406" t="s">
        <v>26</v>
      </c>
      <c r="G1498" s="294" t="s">
        <v>12</v>
      </c>
      <c r="H1498" s="295" t="s">
        <v>13</v>
      </c>
      <c r="I1498" s="294" t="s">
        <v>14</v>
      </c>
      <c r="J1498" s="294">
        <v>51</v>
      </c>
      <c r="K1498" s="1540">
        <v>0</v>
      </c>
      <c r="L1498" s="294">
        <v>0</v>
      </c>
      <c r="M1498" s="294">
        <v>0</v>
      </c>
      <c r="N1498" s="294">
        <v>0</v>
      </c>
      <c r="O1498" s="294">
        <v>0</v>
      </c>
      <c r="P1498" s="294">
        <v>0</v>
      </c>
      <c r="Q1498" s="294">
        <v>0</v>
      </c>
      <c r="R1498" s="294">
        <v>0</v>
      </c>
      <c r="S1498" s="294">
        <v>0</v>
      </c>
      <c r="T1498" s="294">
        <v>0</v>
      </c>
      <c r="U1498" s="294">
        <v>0</v>
      </c>
      <c r="V1498" s="294">
        <v>0</v>
      </c>
      <c r="W1498" s="294">
        <v>0</v>
      </c>
      <c r="X1498" s="294">
        <v>0</v>
      </c>
      <c r="Y1498" s="294">
        <v>0</v>
      </c>
      <c r="Z1498" s="294">
        <v>0</v>
      </c>
      <c r="AA1498" s="294">
        <v>0</v>
      </c>
      <c r="AB1498" s="294">
        <v>0</v>
      </c>
      <c r="AC1498" s="294">
        <v>0</v>
      </c>
      <c r="AD1498" s="294">
        <v>0</v>
      </c>
      <c r="AE1498" s="294">
        <v>0</v>
      </c>
      <c r="AF1498" s="294">
        <v>0</v>
      </c>
      <c r="AG1498" s="294">
        <v>0</v>
      </c>
      <c r="AH1498" s="294">
        <v>0</v>
      </c>
      <c r="AI1498" s="294">
        <v>0</v>
      </c>
    </row>
    <row r="1499" spans="1:35" ht="66">
      <c r="A1499" s="290"/>
      <c r="B1499" s="305">
        <v>185</v>
      </c>
      <c r="C1499" s="1344" t="s">
        <v>1285</v>
      </c>
      <c r="D1499" s="303"/>
      <c r="E1499" s="293">
        <v>0</v>
      </c>
      <c r="F1499" s="292" t="s">
        <v>11</v>
      </c>
      <c r="G1499" s="294" t="s">
        <v>12</v>
      </c>
      <c r="H1499" s="295" t="s">
        <v>13</v>
      </c>
      <c r="I1499" s="294" t="s">
        <v>14</v>
      </c>
      <c r="J1499" s="294">
        <v>200</v>
      </c>
      <c r="K1499" s="1540">
        <v>0</v>
      </c>
      <c r="L1499" s="294">
        <v>0</v>
      </c>
      <c r="M1499" s="294">
        <v>0</v>
      </c>
      <c r="N1499" s="294">
        <v>0</v>
      </c>
      <c r="O1499" s="294">
        <v>0</v>
      </c>
      <c r="P1499" s="294">
        <v>0</v>
      </c>
      <c r="Q1499" s="294">
        <v>0</v>
      </c>
      <c r="R1499" s="294">
        <v>0</v>
      </c>
      <c r="S1499" s="294">
        <v>0</v>
      </c>
      <c r="T1499" s="294">
        <v>0</v>
      </c>
      <c r="U1499" s="294">
        <v>0</v>
      </c>
      <c r="V1499" s="294">
        <v>0</v>
      </c>
      <c r="W1499" s="294">
        <v>0</v>
      </c>
      <c r="X1499" s="294">
        <v>0</v>
      </c>
      <c r="Y1499" s="294">
        <v>0</v>
      </c>
      <c r="Z1499" s="294">
        <v>0</v>
      </c>
      <c r="AA1499" s="294">
        <v>0</v>
      </c>
      <c r="AB1499" s="294">
        <v>0</v>
      </c>
      <c r="AC1499" s="294">
        <v>0</v>
      </c>
      <c r="AD1499" s="294">
        <v>0</v>
      </c>
      <c r="AE1499" s="294">
        <v>0</v>
      </c>
      <c r="AF1499" s="294">
        <v>0</v>
      </c>
      <c r="AG1499" s="294">
        <v>0</v>
      </c>
      <c r="AH1499" s="294">
        <v>0</v>
      </c>
      <c r="AI1499" s="294">
        <v>0</v>
      </c>
    </row>
    <row r="1500" spans="1:35" ht="66">
      <c r="A1500" s="290"/>
      <c r="B1500" s="305">
        <v>590.39</v>
      </c>
      <c r="C1500" s="1344" t="s">
        <v>1286</v>
      </c>
      <c r="D1500" s="303"/>
      <c r="E1500" s="293">
        <v>0</v>
      </c>
      <c r="F1500" s="1406" t="s">
        <v>26</v>
      </c>
      <c r="G1500" s="294" t="s">
        <v>12</v>
      </c>
      <c r="H1500" s="295" t="s">
        <v>13</v>
      </c>
      <c r="I1500" s="294" t="s">
        <v>14</v>
      </c>
      <c r="J1500" s="294">
        <v>638</v>
      </c>
      <c r="K1500" s="1540">
        <v>0</v>
      </c>
      <c r="L1500" s="294">
        <v>0</v>
      </c>
      <c r="M1500" s="294">
        <v>0</v>
      </c>
      <c r="N1500" s="294">
        <v>0</v>
      </c>
      <c r="O1500" s="294">
        <v>0</v>
      </c>
      <c r="P1500" s="294">
        <v>0</v>
      </c>
      <c r="Q1500" s="294">
        <v>0</v>
      </c>
      <c r="R1500" s="294">
        <v>0</v>
      </c>
      <c r="S1500" s="294">
        <v>0</v>
      </c>
      <c r="T1500" s="294">
        <v>0</v>
      </c>
      <c r="U1500" s="294">
        <v>0</v>
      </c>
      <c r="V1500" s="294">
        <v>0</v>
      </c>
      <c r="W1500" s="294">
        <v>0</v>
      </c>
      <c r="X1500" s="294">
        <v>0</v>
      </c>
      <c r="Y1500" s="294">
        <v>0</v>
      </c>
      <c r="Z1500" s="294">
        <v>0</v>
      </c>
      <c r="AA1500" s="294">
        <v>0</v>
      </c>
      <c r="AB1500" s="294">
        <v>0</v>
      </c>
      <c r="AC1500" s="294">
        <v>0</v>
      </c>
      <c r="AD1500" s="294">
        <v>0</v>
      </c>
      <c r="AE1500" s="294">
        <v>0</v>
      </c>
      <c r="AF1500" s="294">
        <v>0</v>
      </c>
      <c r="AG1500" s="294">
        <v>0</v>
      </c>
      <c r="AH1500" s="294">
        <v>0</v>
      </c>
      <c r="AI1500" s="294">
        <v>0</v>
      </c>
    </row>
    <row r="1501" spans="1:35" ht="66">
      <c r="A1501" s="290"/>
      <c r="B1501" s="305">
        <v>102.73</v>
      </c>
      <c r="C1501" s="1344" t="s">
        <v>4761</v>
      </c>
      <c r="D1501" s="303"/>
      <c r="E1501" s="293">
        <v>0</v>
      </c>
      <c r="F1501" s="292" t="s">
        <v>11</v>
      </c>
      <c r="G1501" s="294" t="s">
        <v>12</v>
      </c>
      <c r="H1501" s="295" t="s">
        <v>13</v>
      </c>
      <c r="I1501" s="294" t="s">
        <v>14</v>
      </c>
      <c r="J1501" s="294">
        <v>111</v>
      </c>
      <c r="K1501" s="1540">
        <v>0</v>
      </c>
      <c r="L1501" s="294">
        <v>0</v>
      </c>
      <c r="M1501" s="294">
        <v>0</v>
      </c>
      <c r="N1501" s="294">
        <v>0</v>
      </c>
      <c r="O1501" s="294">
        <v>0</v>
      </c>
      <c r="P1501" s="294">
        <v>0</v>
      </c>
      <c r="Q1501" s="294">
        <v>0</v>
      </c>
      <c r="R1501" s="294">
        <v>0</v>
      </c>
      <c r="S1501" s="294">
        <v>0</v>
      </c>
      <c r="T1501" s="294">
        <v>0</v>
      </c>
      <c r="U1501" s="294">
        <v>0</v>
      </c>
      <c r="V1501" s="294">
        <v>0</v>
      </c>
      <c r="W1501" s="294">
        <v>0</v>
      </c>
      <c r="X1501" s="294">
        <v>0</v>
      </c>
      <c r="Y1501" s="294">
        <v>0</v>
      </c>
      <c r="Z1501" s="294">
        <v>0</v>
      </c>
      <c r="AA1501" s="294">
        <v>0</v>
      </c>
      <c r="AB1501" s="294">
        <v>0</v>
      </c>
      <c r="AC1501" s="294">
        <v>0</v>
      </c>
      <c r="AD1501" s="294">
        <v>0</v>
      </c>
      <c r="AE1501" s="294">
        <v>0</v>
      </c>
      <c r="AF1501" s="294">
        <v>0</v>
      </c>
      <c r="AG1501" s="294">
        <v>0</v>
      </c>
      <c r="AH1501" s="294">
        <v>0</v>
      </c>
      <c r="AI1501" s="294">
        <v>0</v>
      </c>
    </row>
    <row r="1502" spans="1:35" ht="66">
      <c r="A1502" s="290"/>
      <c r="B1502" s="305">
        <v>144.07</v>
      </c>
      <c r="C1502" s="1344" t="s">
        <v>4762</v>
      </c>
      <c r="D1502" s="303"/>
      <c r="E1502" s="293">
        <v>0</v>
      </c>
      <c r="F1502" s="292" t="s">
        <v>26</v>
      </c>
      <c r="G1502" s="294" t="s">
        <v>12</v>
      </c>
      <c r="H1502" s="295" t="s">
        <v>13</v>
      </c>
      <c r="I1502" s="294" t="s">
        <v>14</v>
      </c>
      <c r="J1502" s="294">
        <v>156</v>
      </c>
      <c r="K1502" s="1540">
        <v>0</v>
      </c>
      <c r="L1502" s="294">
        <v>0</v>
      </c>
      <c r="M1502" s="294">
        <v>0</v>
      </c>
      <c r="N1502" s="294">
        <v>0</v>
      </c>
      <c r="O1502" s="294">
        <v>0</v>
      </c>
      <c r="P1502" s="294">
        <v>0</v>
      </c>
      <c r="Q1502" s="294">
        <v>0</v>
      </c>
      <c r="R1502" s="294">
        <v>0</v>
      </c>
      <c r="S1502" s="294">
        <v>0</v>
      </c>
      <c r="T1502" s="294">
        <v>0</v>
      </c>
      <c r="U1502" s="294">
        <v>0</v>
      </c>
      <c r="V1502" s="294">
        <v>0</v>
      </c>
      <c r="W1502" s="294">
        <v>0</v>
      </c>
      <c r="X1502" s="294">
        <v>0</v>
      </c>
      <c r="Y1502" s="294">
        <v>0</v>
      </c>
      <c r="Z1502" s="294">
        <v>0</v>
      </c>
      <c r="AA1502" s="294">
        <v>0</v>
      </c>
      <c r="AB1502" s="294">
        <v>0</v>
      </c>
      <c r="AC1502" s="294">
        <v>0</v>
      </c>
      <c r="AD1502" s="294">
        <v>0</v>
      </c>
      <c r="AE1502" s="294">
        <v>0</v>
      </c>
      <c r="AF1502" s="294">
        <v>0</v>
      </c>
      <c r="AG1502" s="294">
        <v>0</v>
      </c>
      <c r="AH1502" s="294">
        <v>0</v>
      </c>
      <c r="AI1502" s="294">
        <v>0</v>
      </c>
    </row>
    <row r="1503" spans="1:35" ht="66">
      <c r="A1503" s="290"/>
      <c r="B1503" s="305">
        <v>332.13</v>
      </c>
      <c r="C1503" s="1344" t="s">
        <v>1287</v>
      </c>
      <c r="D1503" s="303"/>
      <c r="E1503" s="293">
        <v>1</v>
      </c>
      <c r="F1503" s="292" t="s">
        <v>26</v>
      </c>
      <c r="G1503" s="294" t="s">
        <v>12</v>
      </c>
      <c r="H1503" s="295" t="s">
        <v>13</v>
      </c>
      <c r="I1503" s="294" t="s">
        <v>14</v>
      </c>
      <c r="J1503" s="294">
        <v>359</v>
      </c>
      <c r="K1503" s="1540">
        <v>359</v>
      </c>
      <c r="L1503" s="294">
        <v>0</v>
      </c>
      <c r="M1503" s="294">
        <v>0</v>
      </c>
      <c r="N1503" s="294">
        <v>0</v>
      </c>
      <c r="O1503" s="294">
        <v>0</v>
      </c>
      <c r="P1503" s="294">
        <v>0</v>
      </c>
      <c r="Q1503" s="294">
        <v>0</v>
      </c>
      <c r="R1503" s="294">
        <v>1</v>
      </c>
      <c r="S1503" s="294">
        <v>359</v>
      </c>
      <c r="T1503" s="294">
        <v>0</v>
      </c>
      <c r="U1503" s="294">
        <v>0</v>
      </c>
      <c r="V1503" s="294">
        <v>0</v>
      </c>
      <c r="W1503" s="294">
        <v>0</v>
      </c>
      <c r="X1503" s="294">
        <v>0</v>
      </c>
      <c r="Y1503" s="294">
        <v>0</v>
      </c>
      <c r="Z1503" s="294">
        <v>0</v>
      </c>
      <c r="AA1503" s="294">
        <v>0</v>
      </c>
      <c r="AB1503" s="294">
        <v>0</v>
      </c>
      <c r="AC1503" s="294">
        <v>0</v>
      </c>
      <c r="AD1503" s="294">
        <v>0</v>
      </c>
      <c r="AE1503" s="294">
        <v>0</v>
      </c>
      <c r="AF1503" s="294">
        <v>0</v>
      </c>
      <c r="AG1503" s="294">
        <v>0</v>
      </c>
      <c r="AH1503" s="294">
        <v>0</v>
      </c>
      <c r="AI1503" s="294">
        <v>0</v>
      </c>
    </row>
    <row r="1504" spans="1:35" ht="66">
      <c r="A1504" s="290"/>
      <c r="B1504" s="305">
        <v>400</v>
      </c>
      <c r="C1504" s="1344" t="s">
        <v>1288</v>
      </c>
      <c r="D1504" s="303"/>
      <c r="E1504" s="293">
        <v>0</v>
      </c>
      <c r="F1504" s="1406" t="s">
        <v>26</v>
      </c>
      <c r="G1504" s="294" t="s">
        <v>12</v>
      </c>
      <c r="H1504" s="295" t="s">
        <v>13</v>
      </c>
      <c r="I1504" s="294" t="s">
        <v>14</v>
      </c>
      <c r="J1504" s="294">
        <v>433</v>
      </c>
      <c r="K1504" s="1540">
        <v>0</v>
      </c>
      <c r="L1504" s="294">
        <v>0</v>
      </c>
      <c r="M1504" s="294">
        <v>0</v>
      </c>
      <c r="N1504" s="294">
        <v>0</v>
      </c>
      <c r="O1504" s="294">
        <v>0</v>
      </c>
      <c r="P1504" s="294">
        <v>0</v>
      </c>
      <c r="Q1504" s="294">
        <v>0</v>
      </c>
      <c r="R1504" s="294">
        <v>0</v>
      </c>
      <c r="S1504" s="294">
        <v>0</v>
      </c>
      <c r="T1504" s="294">
        <v>0</v>
      </c>
      <c r="U1504" s="294">
        <v>0</v>
      </c>
      <c r="V1504" s="294">
        <v>0</v>
      </c>
      <c r="W1504" s="294">
        <v>0</v>
      </c>
      <c r="X1504" s="294">
        <v>0</v>
      </c>
      <c r="Y1504" s="294">
        <v>0</v>
      </c>
      <c r="Z1504" s="294">
        <v>0</v>
      </c>
      <c r="AA1504" s="294">
        <v>0</v>
      </c>
      <c r="AB1504" s="294">
        <v>0</v>
      </c>
      <c r="AC1504" s="294">
        <v>0</v>
      </c>
      <c r="AD1504" s="294">
        <v>0</v>
      </c>
      <c r="AE1504" s="294">
        <v>0</v>
      </c>
      <c r="AF1504" s="294">
        <v>0</v>
      </c>
      <c r="AG1504" s="294">
        <v>0</v>
      </c>
      <c r="AH1504" s="294">
        <v>0</v>
      </c>
      <c r="AI1504" s="294">
        <v>0</v>
      </c>
    </row>
    <row r="1505" spans="1:35" ht="66">
      <c r="A1505" s="290"/>
      <c r="B1505" s="305">
        <v>247.16</v>
      </c>
      <c r="C1505" s="1344" t="s">
        <v>1289</v>
      </c>
      <c r="D1505" s="303"/>
      <c r="E1505" s="293">
        <v>0</v>
      </c>
      <c r="F1505" s="1406" t="s">
        <v>11</v>
      </c>
      <c r="G1505" s="294" t="s">
        <v>12</v>
      </c>
      <c r="H1505" s="295" t="s">
        <v>13</v>
      </c>
      <c r="I1505" s="294" t="s">
        <v>14</v>
      </c>
      <c r="J1505" s="294">
        <v>267</v>
      </c>
      <c r="K1505" s="1540">
        <v>0</v>
      </c>
      <c r="L1505" s="294">
        <v>0</v>
      </c>
      <c r="M1505" s="294">
        <v>0</v>
      </c>
      <c r="N1505" s="294">
        <v>0</v>
      </c>
      <c r="O1505" s="294">
        <v>0</v>
      </c>
      <c r="P1505" s="294">
        <v>0</v>
      </c>
      <c r="Q1505" s="294">
        <v>0</v>
      </c>
      <c r="R1505" s="294">
        <v>0</v>
      </c>
      <c r="S1505" s="294">
        <v>0</v>
      </c>
      <c r="T1505" s="294">
        <v>0</v>
      </c>
      <c r="U1505" s="294">
        <v>0</v>
      </c>
      <c r="V1505" s="294">
        <v>0</v>
      </c>
      <c r="W1505" s="294">
        <v>0</v>
      </c>
      <c r="X1505" s="294">
        <v>0</v>
      </c>
      <c r="Y1505" s="294">
        <v>0</v>
      </c>
      <c r="Z1505" s="294">
        <v>0</v>
      </c>
      <c r="AA1505" s="294">
        <v>0</v>
      </c>
      <c r="AB1505" s="294">
        <v>0</v>
      </c>
      <c r="AC1505" s="294">
        <v>0</v>
      </c>
      <c r="AD1505" s="294">
        <v>0</v>
      </c>
      <c r="AE1505" s="294">
        <v>0</v>
      </c>
      <c r="AF1505" s="294">
        <v>0</v>
      </c>
      <c r="AG1505" s="294">
        <v>0</v>
      </c>
      <c r="AH1505" s="294">
        <v>0</v>
      </c>
      <c r="AI1505" s="294">
        <v>0</v>
      </c>
    </row>
    <row r="1506" spans="1:35" ht="66">
      <c r="A1506" s="290"/>
      <c r="B1506" s="305">
        <v>67.28</v>
      </c>
      <c r="C1506" s="1410" t="s">
        <v>4763</v>
      </c>
      <c r="D1506" s="303"/>
      <c r="E1506" s="293">
        <v>0</v>
      </c>
      <c r="F1506" s="1440" t="s">
        <v>11</v>
      </c>
      <c r="G1506" s="294" t="s">
        <v>12</v>
      </c>
      <c r="H1506" s="295" t="s">
        <v>13</v>
      </c>
      <c r="I1506" s="294" t="s">
        <v>14</v>
      </c>
      <c r="J1506" s="294">
        <v>73</v>
      </c>
      <c r="K1506" s="1540">
        <v>0</v>
      </c>
      <c r="L1506" s="294">
        <v>0</v>
      </c>
      <c r="M1506" s="294">
        <v>0</v>
      </c>
      <c r="N1506" s="294">
        <v>0</v>
      </c>
      <c r="O1506" s="294">
        <v>0</v>
      </c>
      <c r="P1506" s="294">
        <v>0</v>
      </c>
      <c r="Q1506" s="294">
        <v>0</v>
      </c>
      <c r="R1506" s="294">
        <v>0</v>
      </c>
      <c r="S1506" s="294">
        <v>0</v>
      </c>
      <c r="T1506" s="294">
        <v>0</v>
      </c>
      <c r="U1506" s="294">
        <v>0</v>
      </c>
      <c r="V1506" s="294">
        <v>0</v>
      </c>
      <c r="W1506" s="294">
        <v>0</v>
      </c>
      <c r="X1506" s="294">
        <v>0</v>
      </c>
      <c r="Y1506" s="294">
        <v>0</v>
      </c>
      <c r="Z1506" s="294">
        <v>0</v>
      </c>
      <c r="AA1506" s="294">
        <v>0</v>
      </c>
      <c r="AB1506" s="294">
        <v>0</v>
      </c>
      <c r="AC1506" s="294">
        <v>0</v>
      </c>
      <c r="AD1506" s="294">
        <v>0</v>
      </c>
      <c r="AE1506" s="294">
        <v>0</v>
      </c>
      <c r="AF1506" s="294">
        <v>0</v>
      </c>
      <c r="AG1506" s="294">
        <v>0</v>
      </c>
      <c r="AH1506" s="294">
        <v>0</v>
      </c>
      <c r="AI1506" s="294">
        <v>0</v>
      </c>
    </row>
    <row r="1507" spans="1:35" ht="66">
      <c r="A1507" s="290"/>
      <c r="B1507" s="305">
        <v>67.28</v>
      </c>
      <c r="C1507" s="1410" t="s">
        <v>4764</v>
      </c>
      <c r="D1507" s="303"/>
      <c r="E1507" s="293">
        <v>0</v>
      </c>
      <c r="F1507" s="1440" t="s">
        <v>46</v>
      </c>
      <c r="G1507" s="294" t="s">
        <v>12</v>
      </c>
      <c r="H1507" s="295" t="s">
        <v>13</v>
      </c>
      <c r="I1507" s="294" t="s">
        <v>14</v>
      </c>
      <c r="J1507" s="294">
        <v>73</v>
      </c>
      <c r="K1507" s="1540">
        <v>0</v>
      </c>
      <c r="L1507" s="294">
        <v>0</v>
      </c>
      <c r="M1507" s="294">
        <v>0</v>
      </c>
      <c r="N1507" s="294">
        <v>0</v>
      </c>
      <c r="O1507" s="294">
        <v>0</v>
      </c>
      <c r="P1507" s="294">
        <v>0</v>
      </c>
      <c r="Q1507" s="294">
        <v>0</v>
      </c>
      <c r="R1507" s="294">
        <v>0</v>
      </c>
      <c r="S1507" s="294">
        <v>0</v>
      </c>
      <c r="T1507" s="294">
        <v>0</v>
      </c>
      <c r="U1507" s="294">
        <v>0</v>
      </c>
      <c r="V1507" s="294">
        <v>0</v>
      </c>
      <c r="W1507" s="294">
        <v>0</v>
      </c>
      <c r="X1507" s="294">
        <v>0</v>
      </c>
      <c r="Y1507" s="294">
        <v>0</v>
      </c>
      <c r="Z1507" s="294">
        <v>0</v>
      </c>
      <c r="AA1507" s="294">
        <v>0</v>
      </c>
      <c r="AB1507" s="294">
        <v>0</v>
      </c>
      <c r="AC1507" s="294">
        <v>0</v>
      </c>
      <c r="AD1507" s="294">
        <v>0</v>
      </c>
      <c r="AE1507" s="294">
        <v>0</v>
      </c>
      <c r="AF1507" s="294">
        <v>0</v>
      </c>
      <c r="AG1507" s="294">
        <v>0</v>
      </c>
      <c r="AH1507" s="294">
        <v>0</v>
      </c>
      <c r="AI1507" s="294">
        <v>0</v>
      </c>
    </row>
    <row r="1508" spans="1:35" ht="66">
      <c r="A1508" s="290"/>
      <c r="B1508" s="305">
        <v>67.28</v>
      </c>
      <c r="C1508" s="1410" t="s">
        <v>4765</v>
      </c>
      <c r="D1508" s="303"/>
      <c r="E1508" s="293">
        <v>0</v>
      </c>
      <c r="F1508" s="1440" t="s">
        <v>46</v>
      </c>
      <c r="G1508" s="294" t="s">
        <v>12</v>
      </c>
      <c r="H1508" s="295" t="s">
        <v>13</v>
      </c>
      <c r="I1508" s="294" t="s">
        <v>14</v>
      </c>
      <c r="J1508" s="294">
        <v>73</v>
      </c>
      <c r="K1508" s="1540">
        <v>0</v>
      </c>
      <c r="L1508" s="294">
        <v>0</v>
      </c>
      <c r="M1508" s="294">
        <v>0</v>
      </c>
      <c r="N1508" s="294">
        <v>0</v>
      </c>
      <c r="O1508" s="294">
        <v>0</v>
      </c>
      <c r="P1508" s="294">
        <v>0</v>
      </c>
      <c r="Q1508" s="294">
        <v>0</v>
      </c>
      <c r="R1508" s="294">
        <v>0</v>
      </c>
      <c r="S1508" s="294">
        <v>0</v>
      </c>
      <c r="T1508" s="294">
        <v>0</v>
      </c>
      <c r="U1508" s="294">
        <v>0</v>
      </c>
      <c r="V1508" s="294">
        <v>0</v>
      </c>
      <c r="W1508" s="294">
        <v>0</v>
      </c>
      <c r="X1508" s="294">
        <v>0</v>
      </c>
      <c r="Y1508" s="294">
        <v>0</v>
      </c>
      <c r="Z1508" s="294">
        <v>0</v>
      </c>
      <c r="AA1508" s="294">
        <v>0</v>
      </c>
      <c r="AB1508" s="294">
        <v>0</v>
      </c>
      <c r="AC1508" s="294">
        <v>0</v>
      </c>
      <c r="AD1508" s="294">
        <v>0</v>
      </c>
      <c r="AE1508" s="294">
        <v>0</v>
      </c>
      <c r="AF1508" s="294">
        <v>0</v>
      </c>
      <c r="AG1508" s="294">
        <v>0</v>
      </c>
      <c r="AH1508" s="294">
        <v>0</v>
      </c>
      <c r="AI1508" s="294">
        <v>0</v>
      </c>
    </row>
    <row r="1509" spans="1:35" ht="66">
      <c r="A1509" s="290"/>
      <c r="B1509" s="305">
        <v>67.28</v>
      </c>
      <c r="C1509" s="1410" t="s">
        <v>4766</v>
      </c>
      <c r="D1509" s="303"/>
      <c r="E1509" s="293">
        <v>0</v>
      </c>
      <c r="F1509" s="1440" t="s">
        <v>46</v>
      </c>
      <c r="G1509" s="294" t="s">
        <v>12</v>
      </c>
      <c r="H1509" s="295" t="s">
        <v>13</v>
      </c>
      <c r="I1509" s="294" t="s">
        <v>14</v>
      </c>
      <c r="J1509" s="294">
        <v>73</v>
      </c>
      <c r="K1509" s="1540">
        <v>0</v>
      </c>
      <c r="L1509" s="294">
        <v>0</v>
      </c>
      <c r="M1509" s="294">
        <v>0</v>
      </c>
      <c r="N1509" s="294">
        <v>0</v>
      </c>
      <c r="O1509" s="294">
        <v>0</v>
      </c>
      <c r="P1509" s="294">
        <v>0</v>
      </c>
      <c r="Q1509" s="294">
        <v>0</v>
      </c>
      <c r="R1509" s="294">
        <v>0</v>
      </c>
      <c r="S1509" s="294">
        <v>0</v>
      </c>
      <c r="T1509" s="294">
        <v>0</v>
      </c>
      <c r="U1509" s="294">
        <v>0</v>
      </c>
      <c r="V1509" s="294">
        <v>0</v>
      </c>
      <c r="W1509" s="294">
        <v>0</v>
      </c>
      <c r="X1509" s="294">
        <v>0</v>
      </c>
      <c r="Y1509" s="294">
        <v>0</v>
      </c>
      <c r="Z1509" s="294">
        <v>0</v>
      </c>
      <c r="AA1509" s="294">
        <v>0</v>
      </c>
      <c r="AB1509" s="294">
        <v>0</v>
      </c>
      <c r="AC1509" s="294">
        <v>0</v>
      </c>
      <c r="AD1509" s="294">
        <v>0</v>
      </c>
      <c r="AE1509" s="294">
        <v>0</v>
      </c>
      <c r="AF1509" s="294">
        <v>0</v>
      </c>
      <c r="AG1509" s="294">
        <v>0</v>
      </c>
      <c r="AH1509" s="294">
        <v>0</v>
      </c>
      <c r="AI1509" s="294">
        <v>0</v>
      </c>
    </row>
    <row r="1510" spans="1:35" ht="66">
      <c r="A1510" s="290"/>
      <c r="B1510" s="305">
        <v>67.28</v>
      </c>
      <c r="C1510" s="1410" t="s">
        <v>4767</v>
      </c>
      <c r="D1510" s="303"/>
      <c r="E1510" s="293">
        <v>0</v>
      </c>
      <c r="F1510" s="1440" t="s">
        <v>46</v>
      </c>
      <c r="G1510" s="294" t="s">
        <v>12</v>
      </c>
      <c r="H1510" s="295" t="s">
        <v>13</v>
      </c>
      <c r="I1510" s="294" t="s">
        <v>14</v>
      </c>
      <c r="J1510" s="294">
        <v>73</v>
      </c>
      <c r="K1510" s="1540">
        <v>0</v>
      </c>
      <c r="L1510" s="294">
        <v>0</v>
      </c>
      <c r="M1510" s="294">
        <v>0</v>
      </c>
      <c r="N1510" s="294">
        <v>0</v>
      </c>
      <c r="O1510" s="294">
        <v>0</v>
      </c>
      <c r="P1510" s="294">
        <v>0</v>
      </c>
      <c r="Q1510" s="294">
        <v>0</v>
      </c>
      <c r="R1510" s="294">
        <v>0</v>
      </c>
      <c r="S1510" s="294">
        <v>0</v>
      </c>
      <c r="T1510" s="294">
        <v>0</v>
      </c>
      <c r="U1510" s="294">
        <v>0</v>
      </c>
      <c r="V1510" s="294">
        <v>0</v>
      </c>
      <c r="W1510" s="294">
        <v>0</v>
      </c>
      <c r="X1510" s="294">
        <v>0</v>
      </c>
      <c r="Y1510" s="294">
        <v>0</v>
      </c>
      <c r="Z1510" s="294">
        <v>0</v>
      </c>
      <c r="AA1510" s="294">
        <v>0</v>
      </c>
      <c r="AB1510" s="294">
        <v>0</v>
      </c>
      <c r="AC1510" s="294">
        <v>0</v>
      </c>
      <c r="AD1510" s="294">
        <v>0</v>
      </c>
      <c r="AE1510" s="294">
        <v>0</v>
      </c>
      <c r="AF1510" s="294">
        <v>0</v>
      </c>
      <c r="AG1510" s="294">
        <v>0</v>
      </c>
      <c r="AH1510" s="294">
        <v>0</v>
      </c>
      <c r="AI1510" s="294">
        <v>0</v>
      </c>
    </row>
    <row r="1511" spans="1:35" ht="66">
      <c r="A1511" s="290"/>
      <c r="B1511" s="305">
        <v>67.28</v>
      </c>
      <c r="C1511" s="1410" t="s">
        <v>4768</v>
      </c>
      <c r="D1511" s="303"/>
      <c r="E1511" s="293">
        <v>0</v>
      </c>
      <c r="F1511" s="1440" t="s">
        <v>46</v>
      </c>
      <c r="G1511" s="294" t="s">
        <v>12</v>
      </c>
      <c r="H1511" s="295" t="s">
        <v>13</v>
      </c>
      <c r="I1511" s="294" t="s">
        <v>14</v>
      </c>
      <c r="J1511" s="294">
        <v>73</v>
      </c>
      <c r="K1511" s="1540">
        <v>0</v>
      </c>
      <c r="L1511" s="294">
        <v>0</v>
      </c>
      <c r="M1511" s="294">
        <v>0</v>
      </c>
      <c r="N1511" s="294">
        <v>0</v>
      </c>
      <c r="O1511" s="294">
        <v>0</v>
      </c>
      <c r="P1511" s="294">
        <v>0</v>
      </c>
      <c r="Q1511" s="294">
        <v>0</v>
      </c>
      <c r="R1511" s="294">
        <v>0</v>
      </c>
      <c r="S1511" s="294">
        <v>0</v>
      </c>
      <c r="T1511" s="294">
        <v>0</v>
      </c>
      <c r="U1511" s="294">
        <v>0</v>
      </c>
      <c r="V1511" s="294">
        <v>0</v>
      </c>
      <c r="W1511" s="294">
        <v>0</v>
      </c>
      <c r="X1511" s="294">
        <v>0</v>
      </c>
      <c r="Y1511" s="294">
        <v>0</v>
      </c>
      <c r="Z1511" s="294">
        <v>0</v>
      </c>
      <c r="AA1511" s="294">
        <v>0</v>
      </c>
      <c r="AB1511" s="294">
        <v>0</v>
      </c>
      <c r="AC1511" s="294">
        <v>0</v>
      </c>
      <c r="AD1511" s="294">
        <v>0</v>
      </c>
      <c r="AE1511" s="294">
        <v>0</v>
      </c>
      <c r="AF1511" s="294">
        <v>0</v>
      </c>
      <c r="AG1511" s="294">
        <v>0</v>
      </c>
      <c r="AH1511" s="294">
        <v>0</v>
      </c>
      <c r="AI1511" s="294">
        <v>0</v>
      </c>
    </row>
    <row r="1512" spans="1:35" ht="66">
      <c r="A1512" s="290"/>
      <c r="B1512" s="305">
        <v>168.2</v>
      </c>
      <c r="C1512" s="1410" t="s">
        <v>4769</v>
      </c>
      <c r="D1512" s="303"/>
      <c r="E1512" s="293">
        <v>0</v>
      </c>
      <c r="F1512" s="1440" t="s">
        <v>26</v>
      </c>
      <c r="G1512" s="294" t="s">
        <v>12</v>
      </c>
      <c r="H1512" s="295" t="s">
        <v>13</v>
      </c>
      <c r="I1512" s="294" t="s">
        <v>14</v>
      </c>
      <c r="J1512" s="294">
        <v>182</v>
      </c>
      <c r="K1512" s="1540">
        <v>0</v>
      </c>
      <c r="L1512" s="294">
        <v>0</v>
      </c>
      <c r="M1512" s="294">
        <v>0</v>
      </c>
      <c r="N1512" s="294">
        <v>0</v>
      </c>
      <c r="O1512" s="294">
        <v>0</v>
      </c>
      <c r="P1512" s="294">
        <v>0</v>
      </c>
      <c r="Q1512" s="294">
        <v>0</v>
      </c>
      <c r="R1512" s="294">
        <v>0</v>
      </c>
      <c r="S1512" s="294">
        <v>0</v>
      </c>
      <c r="T1512" s="294">
        <v>0</v>
      </c>
      <c r="U1512" s="294">
        <v>0</v>
      </c>
      <c r="V1512" s="294">
        <v>0</v>
      </c>
      <c r="W1512" s="294">
        <v>0</v>
      </c>
      <c r="X1512" s="294">
        <v>0</v>
      </c>
      <c r="Y1512" s="294">
        <v>0</v>
      </c>
      <c r="Z1512" s="294">
        <v>0</v>
      </c>
      <c r="AA1512" s="294">
        <v>0</v>
      </c>
      <c r="AB1512" s="294">
        <v>0</v>
      </c>
      <c r="AC1512" s="294">
        <v>0</v>
      </c>
      <c r="AD1512" s="294">
        <v>0</v>
      </c>
      <c r="AE1512" s="294">
        <v>0</v>
      </c>
      <c r="AF1512" s="294">
        <v>0</v>
      </c>
      <c r="AG1512" s="294">
        <v>0</v>
      </c>
      <c r="AH1512" s="294">
        <v>0</v>
      </c>
      <c r="AI1512" s="294">
        <v>0</v>
      </c>
    </row>
    <row r="1513" spans="1:35" ht="66">
      <c r="A1513" s="290"/>
      <c r="B1513" s="305">
        <v>168.2</v>
      </c>
      <c r="C1513" s="1410" t="s">
        <v>4770</v>
      </c>
      <c r="D1513" s="303"/>
      <c r="E1513" s="293">
        <v>0</v>
      </c>
      <c r="F1513" s="1440" t="s">
        <v>26</v>
      </c>
      <c r="G1513" s="294" t="s">
        <v>12</v>
      </c>
      <c r="H1513" s="295" t="s">
        <v>13</v>
      </c>
      <c r="I1513" s="294" t="s">
        <v>14</v>
      </c>
      <c r="J1513" s="294">
        <v>182</v>
      </c>
      <c r="K1513" s="1540">
        <v>0</v>
      </c>
      <c r="L1513" s="294">
        <v>0</v>
      </c>
      <c r="M1513" s="294">
        <v>0</v>
      </c>
      <c r="N1513" s="294">
        <v>0</v>
      </c>
      <c r="O1513" s="294">
        <v>0</v>
      </c>
      <c r="P1513" s="294">
        <v>0</v>
      </c>
      <c r="Q1513" s="294">
        <v>0</v>
      </c>
      <c r="R1513" s="294">
        <v>0</v>
      </c>
      <c r="S1513" s="294">
        <v>0</v>
      </c>
      <c r="T1513" s="294">
        <v>0</v>
      </c>
      <c r="U1513" s="294">
        <v>0</v>
      </c>
      <c r="V1513" s="294">
        <v>0</v>
      </c>
      <c r="W1513" s="294">
        <v>0</v>
      </c>
      <c r="X1513" s="294">
        <v>0</v>
      </c>
      <c r="Y1513" s="294">
        <v>0</v>
      </c>
      <c r="Z1513" s="294">
        <v>0</v>
      </c>
      <c r="AA1513" s="294">
        <v>0</v>
      </c>
      <c r="AB1513" s="294">
        <v>0</v>
      </c>
      <c r="AC1513" s="294">
        <v>0</v>
      </c>
      <c r="AD1513" s="294">
        <v>0</v>
      </c>
      <c r="AE1513" s="294">
        <v>0</v>
      </c>
      <c r="AF1513" s="294">
        <v>0</v>
      </c>
      <c r="AG1513" s="294">
        <v>0</v>
      </c>
      <c r="AH1513" s="294">
        <v>0</v>
      </c>
      <c r="AI1513" s="294">
        <v>0</v>
      </c>
    </row>
    <row r="1514" spans="1:35" ht="66">
      <c r="A1514" s="290"/>
      <c r="B1514" s="305">
        <v>168.2</v>
      </c>
      <c r="C1514" s="1410" t="s">
        <v>4771</v>
      </c>
      <c r="D1514" s="303"/>
      <c r="E1514" s="293">
        <v>0</v>
      </c>
      <c r="F1514" s="1440" t="s">
        <v>26</v>
      </c>
      <c r="G1514" s="294" t="s">
        <v>12</v>
      </c>
      <c r="H1514" s="295" t="s">
        <v>13</v>
      </c>
      <c r="I1514" s="294" t="s">
        <v>14</v>
      </c>
      <c r="J1514" s="294">
        <v>182</v>
      </c>
      <c r="K1514" s="1540">
        <v>0</v>
      </c>
      <c r="L1514" s="294">
        <v>0</v>
      </c>
      <c r="M1514" s="294">
        <v>0</v>
      </c>
      <c r="N1514" s="294">
        <v>0</v>
      </c>
      <c r="O1514" s="294">
        <v>0</v>
      </c>
      <c r="P1514" s="294">
        <v>0</v>
      </c>
      <c r="Q1514" s="294">
        <v>0</v>
      </c>
      <c r="R1514" s="294">
        <v>0</v>
      </c>
      <c r="S1514" s="294">
        <v>0</v>
      </c>
      <c r="T1514" s="294">
        <v>0</v>
      </c>
      <c r="U1514" s="294">
        <v>0</v>
      </c>
      <c r="V1514" s="294">
        <v>0</v>
      </c>
      <c r="W1514" s="294">
        <v>0</v>
      </c>
      <c r="X1514" s="294">
        <v>0</v>
      </c>
      <c r="Y1514" s="294">
        <v>0</v>
      </c>
      <c r="Z1514" s="294">
        <v>0</v>
      </c>
      <c r="AA1514" s="294">
        <v>0</v>
      </c>
      <c r="AB1514" s="294">
        <v>0</v>
      </c>
      <c r="AC1514" s="294">
        <v>0</v>
      </c>
      <c r="AD1514" s="294">
        <v>0</v>
      </c>
      <c r="AE1514" s="294">
        <v>0</v>
      </c>
      <c r="AF1514" s="294">
        <v>0</v>
      </c>
      <c r="AG1514" s="294">
        <v>0</v>
      </c>
      <c r="AH1514" s="294">
        <v>0</v>
      </c>
      <c r="AI1514" s="294">
        <v>0</v>
      </c>
    </row>
    <row r="1515" spans="1:35" ht="66">
      <c r="A1515" s="290"/>
      <c r="B1515" s="305">
        <v>587.56400000000008</v>
      </c>
      <c r="C1515" s="1344" t="s">
        <v>1290</v>
      </c>
      <c r="D1515" s="303"/>
      <c r="E1515" s="293">
        <v>0</v>
      </c>
      <c r="F1515" s="292" t="s">
        <v>11</v>
      </c>
      <c r="G1515" s="294" t="s">
        <v>12</v>
      </c>
      <c r="H1515" s="295" t="s">
        <v>13</v>
      </c>
      <c r="I1515" s="294" t="s">
        <v>14</v>
      </c>
      <c r="J1515" s="294">
        <v>635</v>
      </c>
      <c r="K1515" s="1540">
        <v>0</v>
      </c>
      <c r="L1515" s="294">
        <v>0</v>
      </c>
      <c r="M1515" s="294">
        <v>0</v>
      </c>
      <c r="N1515" s="294">
        <v>0</v>
      </c>
      <c r="O1515" s="294">
        <v>0</v>
      </c>
      <c r="P1515" s="294">
        <v>0</v>
      </c>
      <c r="Q1515" s="294">
        <v>0</v>
      </c>
      <c r="R1515" s="294">
        <v>0</v>
      </c>
      <c r="S1515" s="294">
        <v>0</v>
      </c>
      <c r="T1515" s="294">
        <v>0</v>
      </c>
      <c r="U1515" s="294">
        <v>0</v>
      </c>
      <c r="V1515" s="294">
        <v>0</v>
      </c>
      <c r="W1515" s="294">
        <v>0</v>
      </c>
      <c r="X1515" s="294">
        <v>0</v>
      </c>
      <c r="Y1515" s="294">
        <v>0</v>
      </c>
      <c r="Z1515" s="294">
        <v>0</v>
      </c>
      <c r="AA1515" s="294">
        <v>0</v>
      </c>
      <c r="AB1515" s="294">
        <v>0</v>
      </c>
      <c r="AC1515" s="294">
        <v>0</v>
      </c>
      <c r="AD1515" s="294">
        <v>0</v>
      </c>
      <c r="AE1515" s="294">
        <v>0</v>
      </c>
      <c r="AF1515" s="294">
        <v>0</v>
      </c>
      <c r="AG1515" s="294">
        <v>0</v>
      </c>
      <c r="AH1515" s="294">
        <v>0</v>
      </c>
      <c r="AI1515" s="294">
        <v>0</v>
      </c>
    </row>
    <row r="1516" spans="1:35" ht="66">
      <c r="A1516" s="290"/>
      <c r="B1516" s="305">
        <v>236.15199999999999</v>
      </c>
      <c r="C1516" s="1344" t="s">
        <v>1291</v>
      </c>
      <c r="D1516" s="303"/>
      <c r="E1516" s="293">
        <v>0</v>
      </c>
      <c r="F1516" s="292" t="s">
        <v>11</v>
      </c>
      <c r="G1516" s="294" t="s">
        <v>12</v>
      </c>
      <c r="H1516" s="295" t="s">
        <v>13</v>
      </c>
      <c r="I1516" s="294" t="s">
        <v>14</v>
      </c>
      <c r="J1516" s="294">
        <v>255</v>
      </c>
      <c r="K1516" s="1540">
        <v>0</v>
      </c>
      <c r="L1516" s="294">
        <v>0</v>
      </c>
      <c r="M1516" s="294">
        <v>0</v>
      </c>
      <c r="N1516" s="294">
        <v>0</v>
      </c>
      <c r="O1516" s="294">
        <v>0</v>
      </c>
      <c r="P1516" s="294">
        <v>0</v>
      </c>
      <c r="Q1516" s="294">
        <v>0</v>
      </c>
      <c r="R1516" s="294">
        <v>0</v>
      </c>
      <c r="S1516" s="294">
        <v>0</v>
      </c>
      <c r="T1516" s="294">
        <v>0</v>
      </c>
      <c r="U1516" s="294">
        <v>0</v>
      </c>
      <c r="V1516" s="294">
        <v>0</v>
      </c>
      <c r="W1516" s="294">
        <v>0</v>
      </c>
      <c r="X1516" s="294">
        <v>0</v>
      </c>
      <c r="Y1516" s="294">
        <v>0</v>
      </c>
      <c r="Z1516" s="294">
        <v>0</v>
      </c>
      <c r="AA1516" s="294">
        <v>0</v>
      </c>
      <c r="AB1516" s="294">
        <v>0</v>
      </c>
      <c r="AC1516" s="294">
        <v>0</v>
      </c>
      <c r="AD1516" s="294">
        <v>0</v>
      </c>
      <c r="AE1516" s="294">
        <v>0</v>
      </c>
      <c r="AF1516" s="294">
        <v>0</v>
      </c>
      <c r="AG1516" s="294">
        <v>0</v>
      </c>
      <c r="AH1516" s="294">
        <v>0</v>
      </c>
      <c r="AI1516" s="294">
        <v>0</v>
      </c>
    </row>
    <row r="1517" spans="1:35" ht="66">
      <c r="A1517" s="290"/>
      <c r="B1517" s="305">
        <v>182.96571428571428</v>
      </c>
      <c r="C1517" s="1344" t="s">
        <v>1292</v>
      </c>
      <c r="D1517" s="303"/>
      <c r="E1517" s="293">
        <v>0</v>
      </c>
      <c r="F1517" s="1440" t="s">
        <v>11</v>
      </c>
      <c r="G1517" s="294" t="s">
        <v>12</v>
      </c>
      <c r="H1517" s="295" t="s">
        <v>13</v>
      </c>
      <c r="I1517" s="294" t="s">
        <v>14</v>
      </c>
      <c r="J1517" s="294">
        <v>198</v>
      </c>
      <c r="K1517" s="1540">
        <v>0</v>
      </c>
      <c r="L1517" s="294">
        <v>0</v>
      </c>
      <c r="M1517" s="294">
        <v>0</v>
      </c>
      <c r="N1517" s="294">
        <v>0</v>
      </c>
      <c r="O1517" s="294">
        <v>0</v>
      </c>
      <c r="P1517" s="294">
        <v>0</v>
      </c>
      <c r="Q1517" s="294">
        <v>0</v>
      </c>
      <c r="R1517" s="294">
        <v>0</v>
      </c>
      <c r="S1517" s="294">
        <v>0</v>
      </c>
      <c r="T1517" s="294">
        <v>0</v>
      </c>
      <c r="U1517" s="294">
        <v>0</v>
      </c>
      <c r="V1517" s="294">
        <v>0</v>
      </c>
      <c r="W1517" s="294">
        <v>0</v>
      </c>
      <c r="X1517" s="294">
        <v>0</v>
      </c>
      <c r="Y1517" s="294">
        <v>0</v>
      </c>
      <c r="Z1517" s="294">
        <v>0</v>
      </c>
      <c r="AA1517" s="294">
        <v>0</v>
      </c>
      <c r="AB1517" s="294">
        <v>0</v>
      </c>
      <c r="AC1517" s="294">
        <v>0</v>
      </c>
      <c r="AD1517" s="294">
        <v>0</v>
      </c>
      <c r="AE1517" s="294">
        <v>0</v>
      </c>
      <c r="AF1517" s="294">
        <v>0</v>
      </c>
      <c r="AG1517" s="294">
        <v>0</v>
      </c>
      <c r="AH1517" s="294">
        <v>0</v>
      </c>
      <c r="AI1517" s="294">
        <v>0</v>
      </c>
    </row>
    <row r="1518" spans="1:35" ht="66">
      <c r="A1518" s="290"/>
      <c r="B1518" s="305">
        <v>95.883333333333326</v>
      </c>
      <c r="C1518" s="298" t="s">
        <v>1293</v>
      </c>
      <c r="D1518" s="303"/>
      <c r="E1518" s="293">
        <v>0</v>
      </c>
      <c r="F1518" s="292" t="s">
        <v>11</v>
      </c>
      <c r="G1518" s="294" t="s">
        <v>12</v>
      </c>
      <c r="H1518" s="295" t="s">
        <v>13</v>
      </c>
      <c r="I1518" s="294" t="s">
        <v>14</v>
      </c>
      <c r="J1518" s="294">
        <v>104</v>
      </c>
      <c r="K1518" s="1540">
        <v>0</v>
      </c>
      <c r="L1518" s="294">
        <v>0</v>
      </c>
      <c r="M1518" s="294">
        <v>0</v>
      </c>
      <c r="N1518" s="294">
        <v>0</v>
      </c>
      <c r="O1518" s="294">
        <v>0</v>
      </c>
      <c r="P1518" s="294">
        <v>0</v>
      </c>
      <c r="Q1518" s="294">
        <v>0</v>
      </c>
      <c r="R1518" s="294">
        <v>0</v>
      </c>
      <c r="S1518" s="294">
        <v>0</v>
      </c>
      <c r="T1518" s="294">
        <v>0</v>
      </c>
      <c r="U1518" s="294">
        <v>0</v>
      </c>
      <c r="V1518" s="294">
        <v>0</v>
      </c>
      <c r="W1518" s="294">
        <v>0</v>
      </c>
      <c r="X1518" s="294">
        <v>0</v>
      </c>
      <c r="Y1518" s="294">
        <v>0</v>
      </c>
      <c r="Z1518" s="294">
        <v>0</v>
      </c>
      <c r="AA1518" s="294">
        <v>0</v>
      </c>
      <c r="AB1518" s="294">
        <v>0</v>
      </c>
      <c r="AC1518" s="294">
        <v>0</v>
      </c>
      <c r="AD1518" s="294">
        <v>0</v>
      </c>
      <c r="AE1518" s="294">
        <v>0</v>
      </c>
      <c r="AF1518" s="294">
        <v>0</v>
      </c>
      <c r="AG1518" s="294">
        <v>0</v>
      </c>
      <c r="AH1518" s="294">
        <v>0</v>
      </c>
      <c r="AI1518" s="294">
        <v>0</v>
      </c>
    </row>
    <row r="1519" spans="1:35" ht="66">
      <c r="A1519" s="290"/>
      <c r="B1519" s="305">
        <v>76.820000000000007</v>
      </c>
      <c r="C1519" s="1344" t="s">
        <v>4772</v>
      </c>
      <c r="D1519" s="303"/>
      <c r="E1519" s="293">
        <v>0</v>
      </c>
      <c r="F1519" s="1406" t="s">
        <v>26</v>
      </c>
      <c r="G1519" s="294" t="s">
        <v>12</v>
      </c>
      <c r="H1519" s="295" t="s">
        <v>13</v>
      </c>
      <c r="I1519" s="294" t="s">
        <v>14</v>
      </c>
      <c r="J1519" s="294">
        <v>93</v>
      </c>
      <c r="K1519" s="1540">
        <v>0</v>
      </c>
      <c r="L1519" s="294">
        <v>0</v>
      </c>
      <c r="M1519" s="294">
        <v>0</v>
      </c>
      <c r="N1519" s="294">
        <v>0</v>
      </c>
      <c r="O1519" s="294">
        <v>0</v>
      </c>
      <c r="P1519" s="294">
        <v>0</v>
      </c>
      <c r="Q1519" s="294">
        <v>0</v>
      </c>
      <c r="R1519" s="294">
        <v>0</v>
      </c>
      <c r="S1519" s="294">
        <v>0</v>
      </c>
      <c r="T1519" s="294">
        <v>0</v>
      </c>
      <c r="U1519" s="294">
        <v>0</v>
      </c>
      <c r="V1519" s="294">
        <v>0</v>
      </c>
      <c r="W1519" s="294">
        <v>0</v>
      </c>
      <c r="X1519" s="294">
        <v>0</v>
      </c>
      <c r="Y1519" s="294">
        <v>0</v>
      </c>
      <c r="Z1519" s="294">
        <v>0</v>
      </c>
      <c r="AA1519" s="294">
        <v>0</v>
      </c>
      <c r="AB1519" s="294">
        <v>0</v>
      </c>
      <c r="AC1519" s="294">
        <v>0</v>
      </c>
      <c r="AD1519" s="294">
        <v>0</v>
      </c>
      <c r="AE1519" s="294">
        <v>0</v>
      </c>
      <c r="AF1519" s="294">
        <v>0</v>
      </c>
      <c r="AG1519" s="294">
        <v>0</v>
      </c>
      <c r="AH1519" s="294">
        <v>0</v>
      </c>
      <c r="AI1519" s="294">
        <v>0</v>
      </c>
    </row>
    <row r="1520" spans="1:35" ht="66">
      <c r="A1520" s="290"/>
      <c r="B1520" s="305">
        <v>29.8</v>
      </c>
      <c r="C1520" s="1344" t="s">
        <v>1294</v>
      </c>
      <c r="D1520" s="303"/>
      <c r="E1520" s="293">
        <v>0</v>
      </c>
      <c r="F1520" s="1406" t="s">
        <v>26</v>
      </c>
      <c r="G1520" s="294" t="s">
        <v>12</v>
      </c>
      <c r="H1520" s="295" t="s">
        <v>13</v>
      </c>
      <c r="I1520" s="294" t="s">
        <v>14</v>
      </c>
      <c r="J1520" s="294">
        <v>33</v>
      </c>
      <c r="K1520" s="1540">
        <v>0</v>
      </c>
      <c r="L1520" s="294">
        <v>0</v>
      </c>
      <c r="M1520" s="294">
        <v>0</v>
      </c>
      <c r="N1520" s="294">
        <v>0</v>
      </c>
      <c r="O1520" s="294">
        <v>0</v>
      </c>
      <c r="P1520" s="294">
        <v>0</v>
      </c>
      <c r="Q1520" s="294">
        <v>0</v>
      </c>
      <c r="R1520" s="294">
        <v>0</v>
      </c>
      <c r="S1520" s="294">
        <v>0</v>
      </c>
      <c r="T1520" s="294">
        <v>0</v>
      </c>
      <c r="U1520" s="294">
        <v>0</v>
      </c>
      <c r="V1520" s="294">
        <v>0</v>
      </c>
      <c r="W1520" s="294">
        <v>0</v>
      </c>
      <c r="X1520" s="294">
        <v>0</v>
      </c>
      <c r="Y1520" s="294">
        <v>0</v>
      </c>
      <c r="Z1520" s="294">
        <v>0</v>
      </c>
      <c r="AA1520" s="294">
        <v>0</v>
      </c>
      <c r="AB1520" s="294">
        <v>0</v>
      </c>
      <c r="AC1520" s="294">
        <v>0</v>
      </c>
      <c r="AD1520" s="294">
        <v>0</v>
      </c>
      <c r="AE1520" s="294">
        <v>0</v>
      </c>
      <c r="AF1520" s="294">
        <v>0</v>
      </c>
      <c r="AG1520" s="294">
        <v>0</v>
      </c>
      <c r="AH1520" s="294">
        <v>0</v>
      </c>
      <c r="AI1520" s="294">
        <v>0</v>
      </c>
    </row>
    <row r="1521" spans="1:35" ht="66">
      <c r="A1521" s="290"/>
      <c r="B1521" s="305">
        <v>93.96</v>
      </c>
      <c r="C1521" s="1344" t="s">
        <v>4773</v>
      </c>
      <c r="D1521" s="303"/>
      <c r="E1521" s="293">
        <v>0</v>
      </c>
      <c r="F1521" s="292" t="s">
        <v>11</v>
      </c>
      <c r="G1521" s="294" t="s">
        <v>12</v>
      </c>
      <c r="H1521" s="295" t="s">
        <v>13</v>
      </c>
      <c r="I1521" s="294" t="s">
        <v>14</v>
      </c>
      <c r="J1521" s="294">
        <v>102</v>
      </c>
      <c r="K1521" s="1540">
        <v>0</v>
      </c>
      <c r="L1521" s="294">
        <v>0</v>
      </c>
      <c r="M1521" s="294">
        <v>0</v>
      </c>
      <c r="N1521" s="294">
        <v>0</v>
      </c>
      <c r="O1521" s="294">
        <v>0</v>
      </c>
      <c r="P1521" s="294">
        <v>0</v>
      </c>
      <c r="Q1521" s="294">
        <v>0</v>
      </c>
      <c r="R1521" s="294">
        <v>0</v>
      </c>
      <c r="S1521" s="294">
        <v>0</v>
      </c>
      <c r="T1521" s="294">
        <v>0</v>
      </c>
      <c r="U1521" s="294">
        <v>0</v>
      </c>
      <c r="V1521" s="294">
        <v>0</v>
      </c>
      <c r="W1521" s="294">
        <v>0</v>
      </c>
      <c r="X1521" s="294">
        <v>0</v>
      </c>
      <c r="Y1521" s="294">
        <v>0</v>
      </c>
      <c r="Z1521" s="294">
        <v>0</v>
      </c>
      <c r="AA1521" s="294">
        <v>0</v>
      </c>
      <c r="AB1521" s="294">
        <v>0</v>
      </c>
      <c r="AC1521" s="294">
        <v>0</v>
      </c>
      <c r="AD1521" s="294">
        <v>0</v>
      </c>
      <c r="AE1521" s="294">
        <v>0</v>
      </c>
      <c r="AF1521" s="294">
        <v>0</v>
      </c>
      <c r="AG1521" s="294">
        <v>0</v>
      </c>
      <c r="AH1521" s="294">
        <v>0</v>
      </c>
      <c r="AI1521" s="294">
        <v>0</v>
      </c>
    </row>
    <row r="1522" spans="1:35" ht="66">
      <c r="A1522" s="290"/>
      <c r="B1522" s="305">
        <v>462.12</v>
      </c>
      <c r="C1522" s="1344" t="s">
        <v>4774</v>
      </c>
      <c r="D1522" s="303"/>
      <c r="E1522" s="293">
        <v>0</v>
      </c>
      <c r="F1522" s="1406" t="s">
        <v>26</v>
      </c>
      <c r="G1522" s="294" t="s">
        <v>12</v>
      </c>
      <c r="H1522" s="295" t="s">
        <v>13</v>
      </c>
      <c r="I1522" s="294" t="s">
        <v>14</v>
      </c>
      <c r="J1522" s="294">
        <v>500</v>
      </c>
      <c r="K1522" s="1540">
        <v>0</v>
      </c>
      <c r="L1522" s="294">
        <v>0</v>
      </c>
      <c r="M1522" s="294">
        <v>0</v>
      </c>
      <c r="N1522" s="294">
        <v>0</v>
      </c>
      <c r="O1522" s="294">
        <v>0</v>
      </c>
      <c r="P1522" s="294">
        <v>0</v>
      </c>
      <c r="Q1522" s="294">
        <v>0</v>
      </c>
      <c r="R1522" s="294">
        <v>0</v>
      </c>
      <c r="S1522" s="294">
        <v>0</v>
      </c>
      <c r="T1522" s="294">
        <v>0</v>
      </c>
      <c r="U1522" s="294">
        <v>0</v>
      </c>
      <c r="V1522" s="294">
        <v>0</v>
      </c>
      <c r="W1522" s="294">
        <v>0</v>
      </c>
      <c r="X1522" s="294">
        <v>0</v>
      </c>
      <c r="Y1522" s="294">
        <v>0</v>
      </c>
      <c r="Z1522" s="294">
        <v>0</v>
      </c>
      <c r="AA1522" s="294">
        <v>0</v>
      </c>
      <c r="AB1522" s="294">
        <v>0</v>
      </c>
      <c r="AC1522" s="294">
        <v>0</v>
      </c>
      <c r="AD1522" s="294">
        <v>0</v>
      </c>
      <c r="AE1522" s="294">
        <v>0</v>
      </c>
      <c r="AF1522" s="294">
        <v>0</v>
      </c>
      <c r="AG1522" s="294">
        <v>0</v>
      </c>
      <c r="AH1522" s="294">
        <v>0</v>
      </c>
      <c r="AI1522" s="294">
        <v>0</v>
      </c>
    </row>
    <row r="1523" spans="1:35" ht="66">
      <c r="A1523" s="290"/>
      <c r="B1523" s="305">
        <v>972.93999999999994</v>
      </c>
      <c r="C1523" s="1344" t="s">
        <v>4775</v>
      </c>
      <c r="D1523" s="303"/>
      <c r="E1523" s="293">
        <v>0</v>
      </c>
      <c r="F1523" s="1406" t="s">
        <v>26</v>
      </c>
      <c r="G1523" s="294" t="s">
        <v>12</v>
      </c>
      <c r="H1523" s="295" t="s">
        <v>13</v>
      </c>
      <c r="I1523" s="294" t="s">
        <v>14</v>
      </c>
      <c r="J1523" s="294">
        <v>1050</v>
      </c>
      <c r="K1523" s="1540">
        <v>0</v>
      </c>
      <c r="L1523" s="294">
        <v>0</v>
      </c>
      <c r="M1523" s="294">
        <v>0</v>
      </c>
      <c r="N1523" s="294">
        <v>0</v>
      </c>
      <c r="O1523" s="294">
        <v>0</v>
      </c>
      <c r="P1523" s="294">
        <v>0</v>
      </c>
      <c r="Q1523" s="294">
        <v>0</v>
      </c>
      <c r="R1523" s="294">
        <v>0</v>
      </c>
      <c r="S1523" s="294">
        <v>0</v>
      </c>
      <c r="T1523" s="294">
        <v>0</v>
      </c>
      <c r="U1523" s="294">
        <v>0</v>
      </c>
      <c r="V1523" s="294">
        <v>0</v>
      </c>
      <c r="W1523" s="294">
        <v>0</v>
      </c>
      <c r="X1523" s="294">
        <v>0</v>
      </c>
      <c r="Y1523" s="294">
        <v>0</v>
      </c>
      <c r="Z1523" s="294">
        <v>0</v>
      </c>
      <c r="AA1523" s="294">
        <v>0</v>
      </c>
      <c r="AB1523" s="294">
        <v>0</v>
      </c>
      <c r="AC1523" s="294">
        <v>0</v>
      </c>
      <c r="AD1523" s="294">
        <v>0</v>
      </c>
      <c r="AE1523" s="294">
        <v>0</v>
      </c>
      <c r="AF1523" s="294">
        <v>0</v>
      </c>
      <c r="AG1523" s="294">
        <v>0</v>
      </c>
      <c r="AH1523" s="294">
        <v>0</v>
      </c>
      <c r="AI1523" s="294">
        <v>0</v>
      </c>
    </row>
    <row r="1524" spans="1:35" ht="66">
      <c r="A1524" s="290"/>
      <c r="B1524" s="305">
        <v>35.64</v>
      </c>
      <c r="C1524" s="1344" t="s">
        <v>1295</v>
      </c>
      <c r="D1524" s="303"/>
      <c r="E1524" s="293">
        <v>0</v>
      </c>
      <c r="F1524" s="1406" t="s">
        <v>26</v>
      </c>
      <c r="G1524" s="294" t="s">
        <v>12</v>
      </c>
      <c r="H1524" s="295" t="s">
        <v>13</v>
      </c>
      <c r="I1524" s="294" t="s">
        <v>14</v>
      </c>
      <c r="J1524" s="294">
        <v>39</v>
      </c>
      <c r="K1524" s="1540">
        <v>0</v>
      </c>
      <c r="L1524" s="294">
        <v>0</v>
      </c>
      <c r="M1524" s="294">
        <v>0</v>
      </c>
      <c r="N1524" s="294">
        <v>0</v>
      </c>
      <c r="O1524" s="294">
        <v>0</v>
      </c>
      <c r="P1524" s="294">
        <v>0</v>
      </c>
      <c r="Q1524" s="294">
        <v>0</v>
      </c>
      <c r="R1524" s="294">
        <v>0</v>
      </c>
      <c r="S1524" s="294">
        <v>0</v>
      </c>
      <c r="T1524" s="294">
        <v>0</v>
      </c>
      <c r="U1524" s="294">
        <v>0</v>
      </c>
      <c r="V1524" s="294">
        <v>0</v>
      </c>
      <c r="W1524" s="294">
        <v>0</v>
      </c>
      <c r="X1524" s="294">
        <v>0</v>
      </c>
      <c r="Y1524" s="294">
        <v>0</v>
      </c>
      <c r="Z1524" s="294">
        <v>0</v>
      </c>
      <c r="AA1524" s="294">
        <v>0</v>
      </c>
      <c r="AB1524" s="294">
        <v>0</v>
      </c>
      <c r="AC1524" s="294">
        <v>0</v>
      </c>
      <c r="AD1524" s="294">
        <v>0</v>
      </c>
      <c r="AE1524" s="294">
        <v>0</v>
      </c>
      <c r="AF1524" s="294">
        <v>0</v>
      </c>
      <c r="AG1524" s="294">
        <v>0</v>
      </c>
      <c r="AH1524" s="294">
        <v>0</v>
      </c>
      <c r="AI1524" s="294">
        <v>0</v>
      </c>
    </row>
    <row r="1525" spans="1:35" ht="66">
      <c r="A1525" s="290"/>
      <c r="B1525" s="305">
        <v>150.33599999999998</v>
      </c>
      <c r="C1525" s="298" t="s">
        <v>1296</v>
      </c>
      <c r="D1525" s="303"/>
      <c r="E1525" s="293">
        <v>0</v>
      </c>
      <c r="F1525" s="1440" t="s">
        <v>26</v>
      </c>
      <c r="G1525" s="294" t="s">
        <v>12</v>
      </c>
      <c r="H1525" s="295" t="s">
        <v>13</v>
      </c>
      <c r="I1525" s="294" t="s">
        <v>14</v>
      </c>
      <c r="J1525" s="294">
        <v>163</v>
      </c>
      <c r="K1525" s="1540">
        <v>0</v>
      </c>
      <c r="L1525" s="294">
        <v>0</v>
      </c>
      <c r="M1525" s="294">
        <v>0</v>
      </c>
      <c r="N1525" s="294">
        <v>0</v>
      </c>
      <c r="O1525" s="294">
        <v>0</v>
      </c>
      <c r="P1525" s="294">
        <v>0</v>
      </c>
      <c r="Q1525" s="294">
        <v>0</v>
      </c>
      <c r="R1525" s="294">
        <v>0</v>
      </c>
      <c r="S1525" s="294">
        <v>0</v>
      </c>
      <c r="T1525" s="294">
        <v>0</v>
      </c>
      <c r="U1525" s="294">
        <v>0</v>
      </c>
      <c r="V1525" s="294">
        <v>0</v>
      </c>
      <c r="W1525" s="294">
        <v>0</v>
      </c>
      <c r="X1525" s="294">
        <v>0</v>
      </c>
      <c r="Y1525" s="294">
        <v>0</v>
      </c>
      <c r="Z1525" s="294">
        <v>0</v>
      </c>
      <c r="AA1525" s="294">
        <v>0</v>
      </c>
      <c r="AB1525" s="294">
        <v>0</v>
      </c>
      <c r="AC1525" s="294">
        <v>0</v>
      </c>
      <c r="AD1525" s="294">
        <v>0</v>
      </c>
      <c r="AE1525" s="294">
        <v>0</v>
      </c>
      <c r="AF1525" s="294">
        <v>0</v>
      </c>
      <c r="AG1525" s="294">
        <v>0</v>
      </c>
      <c r="AH1525" s="294">
        <v>0</v>
      </c>
      <c r="AI1525" s="294">
        <v>0</v>
      </c>
    </row>
    <row r="1526" spans="1:35" ht="66">
      <c r="A1526" s="290"/>
      <c r="B1526" s="305">
        <v>174.39454545454547</v>
      </c>
      <c r="C1526" s="1344" t="s">
        <v>1297</v>
      </c>
      <c r="D1526" s="303"/>
      <c r="E1526" s="293">
        <v>0</v>
      </c>
      <c r="F1526" s="292" t="s">
        <v>26</v>
      </c>
      <c r="G1526" s="294" t="s">
        <v>12</v>
      </c>
      <c r="H1526" s="295" t="s">
        <v>13</v>
      </c>
      <c r="I1526" s="294" t="s">
        <v>14</v>
      </c>
      <c r="J1526" s="294">
        <v>189</v>
      </c>
      <c r="K1526" s="1540">
        <v>0</v>
      </c>
      <c r="L1526" s="294">
        <v>0</v>
      </c>
      <c r="M1526" s="294">
        <v>0</v>
      </c>
      <c r="N1526" s="294">
        <v>0</v>
      </c>
      <c r="O1526" s="294">
        <v>0</v>
      </c>
      <c r="P1526" s="294">
        <v>0</v>
      </c>
      <c r="Q1526" s="294">
        <v>0</v>
      </c>
      <c r="R1526" s="294">
        <v>0</v>
      </c>
      <c r="S1526" s="294">
        <v>0</v>
      </c>
      <c r="T1526" s="294">
        <v>0</v>
      </c>
      <c r="U1526" s="294">
        <v>0</v>
      </c>
      <c r="V1526" s="294">
        <v>0</v>
      </c>
      <c r="W1526" s="294">
        <v>0</v>
      </c>
      <c r="X1526" s="294">
        <v>0</v>
      </c>
      <c r="Y1526" s="294">
        <v>0</v>
      </c>
      <c r="Z1526" s="294">
        <v>0</v>
      </c>
      <c r="AA1526" s="294">
        <v>0</v>
      </c>
      <c r="AB1526" s="294">
        <v>0</v>
      </c>
      <c r="AC1526" s="294">
        <v>0</v>
      </c>
      <c r="AD1526" s="294">
        <v>0</v>
      </c>
      <c r="AE1526" s="294">
        <v>0</v>
      </c>
      <c r="AF1526" s="294">
        <v>0</v>
      </c>
      <c r="AG1526" s="294">
        <v>0</v>
      </c>
      <c r="AH1526" s="294">
        <v>0</v>
      </c>
      <c r="AI1526" s="294">
        <v>0</v>
      </c>
    </row>
    <row r="1527" spans="1:35" ht="66">
      <c r="A1527" s="290"/>
      <c r="B1527" s="305">
        <v>113.67999999999999</v>
      </c>
      <c r="C1527" s="1344" t="s">
        <v>1300</v>
      </c>
      <c r="D1527" s="303"/>
      <c r="E1527" s="293">
        <v>0</v>
      </c>
      <c r="F1527" s="1406" t="s">
        <v>26</v>
      </c>
      <c r="G1527" s="294" t="s">
        <v>12</v>
      </c>
      <c r="H1527" s="295" t="s">
        <v>13</v>
      </c>
      <c r="I1527" s="294" t="s">
        <v>14</v>
      </c>
      <c r="J1527" s="294">
        <v>123</v>
      </c>
      <c r="K1527" s="1540">
        <v>0</v>
      </c>
      <c r="L1527" s="294">
        <v>0</v>
      </c>
      <c r="M1527" s="294">
        <v>0</v>
      </c>
      <c r="N1527" s="294">
        <v>0</v>
      </c>
      <c r="O1527" s="294">
        <v>0</v>
      </c>
      <c r="P1527" s="294">
        <v>0</v>
      </c>
      <c r="Q1527" s="294">
        <v>0</v>
      </c>
      <c r="R1527" s="294">
        <v>0</v>
      </c>
      <c r="S1527" s="294">
        <v>0</v>
      </c>
      <c r="T1527" s="294">
        <v>0</v>
      </c>
      <c r="U1527" s="294">
        <v>0</v>
      </c>
      <c r="V1527" s="294">
        <v>0</v>
      </c>
      <c r="W1527" s="294">
        <v>0</v>
      </c>
      <c r="X1527" s="294">
        <v>0</v>
      </c>
      <c r="Y1527" s="294">
        <v>0</v>
      </c>
      <c r="Z1527" s="294">
        <v>0</v>
      </c>
      <c r="AA1527" s="294">
        <v>0</v>
      </c>
      <c r="AB1527" s="294">
        <v>0</v>
      </c>
      <c r="AC1527" s="294">
        <v>0</v>
      </c>
      <c r="AD1527" s="294">
        <v>0</v>
      </c>
      <c r="AE1527" s="294">
        <v>0</v>
      </c>
      <c r="AF1527" s="294">
        <v>0</v>
      </c>
      <c r="AG1527" s="294">
        <v>0</v>
      </c>
      <c r="AH1527" s="294">
        <v>0</v>
      </c>
      <c r="AI1527" s="294">
        <v>0</v>
      </c>
    </row>
    <row r="1528" spans="1:35" ht="66">
      <c r="A1528" s="290"/>
      <c r="B1528" s="305">
        <v>63.5</v>
      </c>
      <c r="C1528" s="1344" t="s">
        <v>1301</v>
      </c>
      <c r="D1528" s="303"/>
      <c r="E1528" s="293">
        <v>0</v>
      </c>
      <c r="F1528" s="1406" t="s">
        <v>26</v>
      </c>
      <c r="G1528" s="294" t="s">
        <v>12</v>
      </c>
      <c r="H1528" s="295" t="s">
        <v>13</v>
      </c>
      <c r="I1528" s="294" t="s">
        <v>14</v>
      </c>
      <c r="J1528" s="294">
        <v>69</v>
      </c>
      <c r="K1528" s="1540">
        <v>0</v>
      </c>
      <c r="L1528" s="294">
        <v>0</v>
      </c>
      <c r="M1528" s="294">
        <v>0</v>
      </c>
      <c r="N1528" s="294">
        <v>0</v>
      </c>
      <c r="O1528" s="294">
        <v>0</v>
      </c>
      <c r="P1528" s="294">
        <v>0</v>
      </c>
      <c r="Q1528" s="294">
        <v>0</v>
      </c>
      <c r="R1528" s="294">
        <v>0</v>
      </c>
      <c r="S1528" s="294">
        <v>0</v>
      </c>
      <c r="T1528" s="294">
        <v>0</v>
      </c>
      <c r="U1528" s="294">
        <v>0</v>
      </c>
      <c r="V1528" s="294">
        <v>0</v>
      </c>
      <c r="W1528" s="294">
        <v>0</v>
      </c>
      <c r="X1528" s="294">
        <v>0</v>
      </c>
      <c r="Y1528" s="294">
        <v>0</v>
      </c>
      <c r="Z1528" s="294">
        <v>0</v>
      </c>
      <c r="AA1528" s="294">
        <v>0</v>
      </c>
      <c r="AB1528" s="294">
        <v>0</v>
      </c>
      <c r="AC1528" s="294">
        <v>0</v>
      </c>
      <c r="AD1528" s="294">
        <v>0</v>
      </c>
      <c r="AE1528" s="294">
        <v>0</v>
      </c>
      <c r="AF1528" s="294">
        <v>0</v>
      </c>
      <c r="AG1528" s="294">
        <v>0</v>
      </c>
      <c r="AH1528" s="294">
        <v>0</v>
      </c>
      <c r="AI1528" s="294">
        <v>0</v>
      </c>
    </row>
    <row r="1529" spans="1:35" ht="66">
      <c r="A1529" s="290"/>
      <c r="B1529" s="305">
        <v>740.9</v>
      </c>
      <c r="C1529" s="1344" t="s">
        <v>4776</v>
      </c>
      <c r="D1529" s="303"/>
      <c r="E1529" s="293">
        <v>0</v>
      </c>
      <c r="F1529" s="1406" t="s">
        <v>22</v>
      </c>
      <c r="G1529" s="294" t="s">
        <v>12</v>
      </c>
      <c r="H1529" s="295" t="s">
        <v>13</v>
      </c>
      <c r="I1529" s="294" t="s">
        <v>14</v>
      </c>
      <c r="J1529" s="294">
        <v>800</v>
      </c>
      <c r="K1529" s="1540">
        <v>0</v>
      </c>
      <c r="L1529" s="294">
        <v>0</v>
      </c>
      <c r="M1529" s="294">
        <v>0</v>
      </c>
      <c r="N1529" s="294">
        <v>0</v>
      </c>
      <c r="O1529" s="294">
        <v>0</v>
      </c>
      <c r="P1529" s="294">
        <v>0</v>
      </c>
      <c r="Q1529" s="294">
        <v>0</v>
      </c>
      <c r="R1529" s="294">
        <v>0</v>
      </c>
      <c r="S1529" s="294">
        <v>0</v>
      </c>
      <c r="T1529" s="294">
        <v>0</v>
      </c>
      <c r="U1529" s="294">
        <v>0</v>
      </c>
      <c r="V1529" s="294">
        <v>0</v>
      </c>
      <c r="W1529" s="294">
        <v>0</v>
      </c>
      <c r="X1529" s="294">
        <v>0</v>
      </c>
      <c r="Y1529" s="294">
        <v>0</v>
      </c>
      <c r="Z1529" s="294">
        <v>0</v>
      </c>
      <c r="AA1529" s="294">
        <v>0</v>
      </c>
      <c r="AB1529" s="294">
        <v>0</v>
      </c>
      <c r="AC1529" s="294">
        <v>0</v>
      </c>
      <c r="AD1529" s="294">
        <v>0</v>
      </c>
      <c r="AE1529" s="294">
        <v>0</v>
      </c>
      <c r="AF1529" s="294">
        <v>0</v>
      </c>
      <c r="AG1529" s="294">
        <v>0</v>
      </c>
      <c r="AH1529" s="294">
        <v>0</v>
      </c>
      <c r="AI1529" s="294">
        <v>0</v>
      </c>
    </row>
    <row r="1530" spans="1:35" ht="66">
      <c r="A1530" s="290"/>
      <c r="B1530" s="305">
        <v>287.76</v>
      </c>
      <c r="C1530" s="1344" t="s">
        <v>4777</v>
      </c>
      <c r="D1530" s="303"/>
      <c r="E1530" s="293">
        <v>0</v>
      </c>
      <c r="F1530" s="1406" t="s">
        <v>11</v>
      </c>
      <c r="G1530" s="294" t="s">
        <v>12</v>
      </c>
      <c r="H1530" s="295" t="s">
        <v>13</v>
      </c>
      <c r="I1530" s="294" t="s">
        <v>14</v>
      </c>
      <c r="J1530" s="294">
        <v>311</v>
      </c>
      <c r="K1530" s="1540">
        <v>0</v>
      </c>
      <c r="L1530" s="294">
        <v>0</v>
      </c>
      <c r="M1530" s="294">
        <v>0</v>
      </c>
      <c r="N1530" s="294">
        <v>0</v>
      </c>
      <c r="O1530" s="294">
        <v>0</v>
      </c>
      <c r="P1530" s="294">
        <v>0</v>
      </c>
      <c r="Q1530" s="294">
        <v>0</v>
      </c>
      <c r="R1530" s="294">
        <v>0</v>
      </c>
      <c r="S1530" s="294">
        <v>0</v>
      </c>
      <c r="T1530" s="294">
        <v>0</v>
      </c>
      <c r="U1530" s="294">
        <v>0</v>
      </c>
      <c r="V1530" s="294">
        <v>0</v>
      </c>
      <c r="W1530" s="294">
        <v>0</v>
      </c>
      <c r="X1530" s="294">
        <v>0</v>
      </c>
      <c r="Y1530" s="294">
        <v>0</v>
      </c>
      <c r="Z1530" s="294">
        <v>0</v>
      </c>
      <c r="AA1530" s="294">
        <v>0</v>
      </c>
      <c r="AB1530" s="294">
        <v>0</v>
      </c>
      <c r="AC1530" s="294">
        <v>0</v>
      </c>
      <c r="AD1530" s="294">
        <v>0</v>
      </c>
      <c r="AE1530" s="294">
        <v>0</v>
      </c>
      <c r="AF1530" s="294">
        <v>0</v>
      </c>
      <c r="AG1530" s="294">
        <v>0</v>
      </c>
      <c r="AH1530" s="294">
        <v>0</v>
      </c>
      <c r="AI1530" s="294">
        <v>0</v>
      </c>
    </row>
    <row r="1531" spans="1:35" ht="66">
      <c r="A1531" s="290"/>
      <c r="B1531" s="305">
        <v>127.6</v>
      </c>
      <c r="C1531" s="1410" t="s">
        <v>1302</v>
      </c>
      <c r="D1531" s="303"/>
      <c r="E1531" s="293">
        <v>0</v>
      </c>
      <c r="F1531" s="1440" t="s">
        <v>26</v>
      </c>
      <c r="G1531" s="294" t="s">
        <v>12</v>
      </c>
      <c r="H1531" s="295" t="s">
        <v>13</v>
      </c>
      <c r="I1531" s="294" t="s">
        <v>14</v>
      </c>
      <c r="J1531" s="294">
        <v>138</v>
      </c>
      <c r="K1531" s="1540">
        <v>0</v>
      </c>
      <c r="L1531" s="294">
        <v>0</v>
      </c>
      <c r="M1531" s="294">
        <v>0</v>
      </c>
      <c r="N1531" s="294">
        <v>0</v>
      </c>
      <c r="O1531" s="294">
        <v>0</v>
      </c>
      <c r="P1531" s="294">
        <v>0</v>
      </c>
      <c r="Q1531" s="294">
        <v>0</v>
      </c>
      <c r="R1531" s="294">
        <v>0</v>
      </c>
      <c r="S1531" s="294">
        <v>0</v>
      </c>
      <c r="T1531" s="294">
        <v>0</v>
      </c>
      <c r="U1531" s="294">
        <v>0</v>
      </c>
      <c r="V1531" s="294">
        <v>0</v>
      </c>
      <c r="W1531" s="294">
        <v>0</v>
      </c>
      <c r="X1531" s="294">
        <v>0</v>
      </c>
      <c r="Y1531" s="294">
        <v>0</v>
      </c>
      <c r="Z1531" s="294">
        <v>0</v>
      </c>
      <c r="AA1531" s="294">
        <v>0</v>
      </c>
      <c r="AB1531" s="294">
        <v>0</v>
      </c>
      <c r="AC1531" s="294">
        <v>0</v>
      </c>
      <c r="AD1531" s="294">
        <v>0</v>
      </c>
      <c r="AE1531" s="294">
        <v>0</v>
      </c>
      <c r="AF1531" s="294">
        <v>0</v>
      </c>
      <c r="AG1531" s="294">
        <v>0</v>
      </c>
      <c r="AH1531" s="294">
        <v>0</v>
      </c>
      <c r="AI1531" s="294">
        <v>0</v>
      </c>
    </row>
    <row r="1532" spans="1:35" ht="66">
      <c r="A1532" s="290"/>
      <c r="B1532" s="305">
        <v>353.8</v>
      </c>
      <c r="C1532" s="1410" t="s">
        <v>4778</v>
      </c>
      <c r="D1532" s="303"/>
      <c r="E1532" s="293">
        <v>0</v>
      </c>
      <c r="F1532" s="1440" t="s">
        <v>26</v>
      </c>
      <c r="G1532" s="294" t="s">
        <v>12</v>
      </c>
      <c r="H1532" s="295" t="s">
        <v>13</v>
      </c>
      <c r="I1532" s="294" t="s">
        <v>14</v>
      </c>
      <c r="J1532" s="294">
        <v>383</v>
      </c>
      <c r="K1532" s="1540">
        <v>0</v>
      </c>
      <c r="L1532" s="294">
        <v>0</v>
      </c>
      <c r="M1532" s="294">
        <v>0</v>
      </c>
      <c r="N1532" s="294">
        <v>0</v>
      </c>
      <c r="O1532" s="294">
        <v>0</v>
      </c>
      <c r="P1532" s="294">
        <v>0</v>
      </c>
      <c r="Q1532" s="294">
        <v>0</v>
      </c>
      <c r="R1532" s="294">
        <v>0</v>
      </c>
      <c r="S1532" s="294">
        <v>0</v>
      </c>
      <c r="T1532" s="294">
        <v>0</v>
      </c>
      <c r="U1532" s="294">
        <v>0</v>
      </c>
      <c r="V1532" s="294">
        <v>0</v>
      </c>
      <c r="W1532" s="294">
        <v>0</v>
      </c>
      <c r="X1532" s="294">
        <v>0</v>
      </c>
      <c r="Y1532" s="294">
        <v>0</v>
      </c>
      <c r="Z1532" s="294">
        <v>0</v>
      </c>
      <c r="AA1532" s="294">
        <v>0</v>
      </c>
      <c r="AB1532" s="294">
        <v>0</v>
      </c>
      <c r="AC1532" s="294">
        <v>0</v>
      </c>
      <c r="AD1532" s="294">
        <v>0</v>
      </c>
      <c r="AE1532" s="294">
        <v>0</v>
      </c>
      <c r="AF1532" s="294">
        <v>0</v>
      </c>
      <c r="AG1532" s="294">
        <v>0</v>
      </c>
      <c r="AH1532" s="294">
        <v>0</v>
      </c>
      <c r="AI1532" s="294">
        <v>0</v>
      </c>
    </row>
    <row r="1533" spans="1:35" ht="66">
      <c r="A1533" s="290"/>
      <c r="B1533" s="305">
        <v>100.36</v>
      </c>
      <c r="C1533" s="1344" t="s">
        <v>1303</v>
      </c>
      <c r="D1533" s="303"/>
      <c r="E1533" s="293">
        <v>0</v>
      </c>
      <c r="F1533" s="1406" t="s">
        <v>26</v>
      </c>
      <c r="G1533" s="294" t="s">
        <v>12</v>
      </c>
      <c r="H1533" s="295" t="s">
        <v>13</v>
      </c>
      <c r="I1533" s="294" t="s">
        <v>14</v>
      </c>
      <c r="J1533" s="294">
        <v>109</v>
      </c>
      <c r="K1533" s="1540">
        <v>0</v>
      </c>
      <c r="L1533" s="294">
        <v>0</v>
      </c>
      <c r="M1533" s="294">
        <v>0</v>
      </c>
      <c r="N1533" s="294">
        <v>0</v>
      </c>
      <c r="O1533" s="294">
        <v>0</v>
      </c>
      <c r="P1533" s="294">
        <v>0</v>
      </c>
      <c r="Q1533" s="294">
        <v>0</v>
      </c>
      <c r="R1533" s="294">
        <v>0</v>
      </c>
      <c r="S1533" s="294">
        <v>0</v>
      </c>
      <c r="T1533" s="294">
        <v>0</v>
      </c>
      <c r="U1533" s="294">
        <v>0</v>
      </c>
      <c r="V1533" s="294">
        <v>0</v>
      </c>
      <c r="W1533" s="294">
        <v>0</v>
      </c>
      <c r="X1533" s="294">
        <v>0</v>
      </c>
      <c r="Y1533" s="294">
        <v>0</v>
      </c>
      <c r="Z1533" s="294">
        <v>0</v>
      </c>
      <c r="AA1533" s="294">
        <v>0</v>
      </c>
      <c r="AB1533" s="294">
        <v>0</v>
      </c>
      <c r="AC1533" s="294">
        <v>0</v>
      </c>
      <c r="AD1533" s="294">
        <v>0</v>
      </c>
      <c r="AE1533" s="294">
        <v>0</v>
      </c>
      <c r="AF1533" s="294">
        <v>0</v>
      </c>
      <c r="AG1533" s="294">
        <v>0</v>
      </c>
      <c r="AH1533" s="294">
        <v>0</v>
      </c>
      <c r="AI1533" s="294">
        <v>0</v>
      </c>
    </row>
    <row r="1534" spans="1:35" ht="66">
      <c r="A1534" s="290"/>
      <c r="B1534" s="305">
        <v>100.36</v>
      </c>
      <c r="C1534" s="1344" t="s">
        <v>1304</v>
      </c>
      <c r="D1534" s="303"/>
      <c r="E1534" s="293">
        <v>0</v>
      </c>
      <c r="F1534" s="1406" t="s">
        <v>22</v>
      </c>
      <c r="G1534" s="294" t="s">
        <v>12</v>
      </c>
      <c r="H1534" s="295" t="s">
        <v>13</v>
      </c>
      <c r="I1534" s="294" t="s">
        <v>14</v>
      </c>
      <c r="J1534" s="294">
        <v>109</v>
      </c>
      <c r="K1534" s="1540">
        <v>0</v>
      </c>
      <c r="L1534" s="294">
        <v>0</v>
      </c>
      <c r="M1534" s="294">
        <v>0</v>
      </c>
      <c r="N1534" s="294">
        <v>0</v>
      </c>
      <c r="O1534" s="294">
        <v>0</v>
      </c>
      <c r="P1534" s="294">
        <v>0</v>
      </c>
      <c r="Q1534" s="294">
        <v>0</v>
      </c>
      <c r="R1534" s="294">
        <v>0</v>
      </c>
      <c r="S1534" s="294">
        <v>0</v>
      </c>
      <c r="T1534" s="294">
        <v>0</v>
      </c>
      <c r="U1534" s="294">
        <v>0</v>
      </c>
      <c r="V1534" s="294">
        <v>0</v>
      </c>
      <c r="W1534" s="294">
        <v>0</v>
      </c>
      <c r="X1534" s="294">
        <v>0</v>
      </c>
      <c r="Y1534" s="294">
        <v>0</v>
      </c>
      <c r="Z1534" s="294">
        <v>0</v>
      </c>
      <c r="AA1534" s="294">
        <v>0</v>
      </c>
      <c r="AB1534" s="294">
        <v>0</v>
      </c>
      <c r="AC1534" s="294">
        <v>0</v>
      </c>
      <c r="AD1534" s="294">
        <v>0</v>
      </c>
      <c r="AE1534" s="294">
        <v>0</v>
      </c>
      <c r="AF1534" s="294">
        <v>0</v>
      </c>
      <c r="AG1534" s="294">
        <v>0</v>
      </c>
      <c r="AH1534" s="294">
        <v>0</v>
      </c>
      <c r="AI1534" s="294">
        <v>0</v>
      </c>
    </row>
    <row r="1535" spans="1:35" ht="66">
      <c r="A1535" s="290"/>
      <c r="B1535" s="305">
        <v>100.36</v>
      </c>
      <c r="C1535" s="1344" t="s">
        <v>1305</v>
      </c>
      <c r="D1535" s="303"/>
      <c r="E1535" s="293">
        <v>0</v>
      </c>
      <c r="F1535" s="1406" t="s">
        <v>26</v>
      </c>
      <c r="G1535" s="294" t="s">
        <v>12</v>
      </c>
      <c r="H1535" s="295" t="s">
        <v>13</v>
      </c>
      <c r="I1535" s="294" t="s">
        <v>14</v>
      </c>
      <c r="J1535" s="294">
        <v>109</v>
      </c>
      <c r="K1535" s="1540">
        <v>0</v>
      </c>
      <c r="L1535" s="294">
        <v>0</v>
      </c>
      <c r="M1535" s="294">
        <v>0</v>
      </c>
      <c r="N1535" s="294">
        <v>0</v>
      </c>
      <c r="O1535" s="294">
        <v>0</v>
      </c>
      <c r="P1535" s="294">
        <v>0</v>
      </c>
      <c r="Q1535" s="294">
        <v>0</v>
      </c>
      <c r="R1535" s="294">
        <v>0</v>
      </c>
      <c r="S1535" s="294">
        <v>0</v>
      </c>
      <c r="T1535" s="294">
        <v>0</v>
      </c>
      <c r="U1535" s="294">
        <v>0</v>
      </c>
      <c r="V1535" s="294">
        <v>0</v>
      </c>
      <c r="W1535" s="294">
        <v>0</v>
      </c>
      <c r="X1535" s="294">
        <v>0</v>
      </c>
      <c r="Y1535" s="294">
        <v>0</v>
      </c>
      <c r="Z1535" s="294">
        <v>0</v>
      </c>
      <c r="AA1535" s="294">
        <v>0</v>
      </c>
      <c r="AB1535" s="294">
        <v>0</v>
      </c>
      <c r="AC1535" s="294">
        <v>0</v>
      </c>
      <c r="AD1535" s="294">
        <v>0</v>
      </c>
      <c r="AE1535" s="294">
        <v>0</v>
      </c>
      <c r="AF1535" s="294">
        <v>0</v>
      </c>
      <c r="AG1535" s="294">
        <v>0</v>
      </c>
      <c r="AH1535" s="294">
        <v>0</v>
      </c>
      <c r="AI1535" s="294">
        <v>0</v>
      </c>
    </row>
    <row r="1536" spans="1:35" ht="66">
      <c r="A1536" s="290"/>
      <c r="B1536" s="305">
        <v>345.68</v>
      </c>
      <c r="C1536" s="1410" t="s">
        <v>4779</v>
      </c>
      <c r="D1536" s="303"/>
      <c r="E1536" s="293">
        <v>0</v>
      </c>
      <c r="F1536" s="1440" t="s">
        <v>1306</v>
      </c>
      <c r="G1536" s="294" t="s">
        <v>12</v>
      </c>
      <c r="H1536" s="295" t="s">
        <v>13</v>
      </c>
      <c r="I1536" s="294" t="s">
        <v>14</v>
      </c>
      <c r="J1536" s="294">
        <v>374</v>
      </c>
      <c r="K1536" s="1540">
        <v>0</v>
      </c>
      <c r="L1536" s="294">
        <v>0</v>
      </c>
      <c r="M1536" s="294">
        <v>0</v>
      </c>
      <c r="N1536" s="294">
        <v>0</v>
      </c>
      <c r="O1536" s="294">
        <v>0</v>
      </c>
      <c r="P1536" s="294">
        <v>0</v>
      </c>
      <c r="Q1536" s="294">
        <v>0</v>
      </c>
      <c r="R1536" s="294">
        <v>0</v>
      </c>
      <c r="S1536" s="294">
        <v>0</v>
      </c>
      <c r="T1536" s="294">
        <v>0</v>
      </c>
      <c r="U1536" s="294">
        <v>0</v>
      </c>
      <c r="V1536" s="294">
        <v>0</v>
      </c>
      <c r="W1536" s="294">
        <v>0</v>
      </c>
      <c r="X1536" s="294">
        <v>0</v>
      </c>
      <c r="Y1536" s="294">
        <v>0</v>
      </c>
      <c r="Z1536" s="294">
        <v>0</v>
      </c>
      <c r="AA1536" s="294">
        <v>0</v>
      </c>
      <c r="AB1536" s="294">
        <v>0</v>
      </c>
      <c r="AC1536" s="294">
        <v>0</v>
      </c>
      <c r="AD1536" s="294">
        <v>0</v>
      </c>
      <c r="AE1536" s="294">
        <v>0</v>
      </c>
      <c r="AF1536" s="294">
        <v>0</v>
      </c>
      <c r="AG1536" s="294">
        <v>0</v>
      </c>
      <c r="AH1536" s="294">
        <v>0</v>
      </c>
      <c r="AI1536" s="294">
        <v>0</v>
      </c>
    </row>
    <row r="1537" spans="1:35" ht="66">
      <c r="A1537" s="290"/>
      <c r="B1537" s="305">
        <v>193.04999999999998</v>
      </c>
      <c r="C1537" s="1344" t="s">
        <v>4780</v>
      </c>
      <c r="D1537" s="303"/>
      <c r="E1537" s="293">
        <v>0</v>
      </c>
      <c r="F1537" s="1406" t="s">
        <v>26</v>
      </c>
      <c r="G1537" s="294" t="s">
        <v>12</v>
      </c>
      <c r="H1537" s="295" t="s">
        <v>13</v>
      </c>
      <c r="I1537" s="294" t="s">
        <v>14</v>
      </c>
      <c r="J1537" s="294">
        <v>209</v>
      </c>
      <c r="K1537" s="1540">
        <v>0</v>
      </c>
      <c r="L1537" s="294">
        <v>0</v>
      </c>
      <c r="M1537" s="294">
        <v>0</v>
      </c>
      <c r="N1537" s="294">
        <v>0</v>
      </c>
      <c r="O1537" s="294">
        <v>0</v>
      </c>
      <c r="P1537" s="294">
        <v>0</v>
      </c>
      <c r="Q1537" s="294">
        <v>0</v>
      </c>
      <c r="R1537" s="294">
        <v>0</v>
      </c>
      <c r="S1537" s="294">
        <v>0</v>
      </c>
      <c r="T1537" s="294">
        <v>0</v>
      </c>
      <c r="U1537" s="294">
        <v>0</v>
      </c>
      <c r="V1537" s="294">
        <v>0</v>
      </c>
      <c r="W1537" s="294">
        <v>0</v>
      </c>
      <c r="X1537" s="294">
        <v>0</v>
      </c>
      <c r="Y1537" s="294">
        <v>0</v>
      </c>
      <c r="Z1537" s="294">
        <v>0</v>
      </c>
      <c r="AA1537" s="294">
        <v>0</v>
      </c>
      <c r="AB1537" s="294">
        <v>0</v>
      </c>
      <c r="AC1537" s="294">
        <v>0</v>
      </c>
      <c r="AD1537" s="294">
        <v>0</v>
      </c>
      <c r="AE1537" s="294">
        <v>0</v>
      </c>
      <c r="AF1537" s="294">
        <v>0</v>
      </c>
      <c r="AG1537" s="294">
        <v>0</v>
      </c>
      <c r="AH1537" s="294">
        <v>0</v>
      </c>
      <c r="AI1537" s="294">
        <v>0</v>
      </c>
    </row>
    <row r="1538" spans="1:35" ht="66">
      <c r="A1538" s="290"/>
      <c r="B1538" s="305">
        <v>32.840000000000003</v>
      </c>
      <c r="C1538" s="1344" t="s">
        <v>1307</v>
      </c>
      <c r="D1538" s="303"/>
      <c r="E1538" s="293">
        <v>0</v>
      </c>
      <c r="F1538" s="1406" t="s">
        <v>26</v>
      </c>
      <c r="G1538" s="294" t="s">
        <v>12</v>
      </c>
      <c r="H1538" s="295" t="s">
        <v>13</v>
      </c>
      <c r="I1538" s="294" t="s">
        <v>14</v>
      </c>
      <c r="J1538" s="294">
        <v>36</v>
      </c>
      <c r="K1538" s="1540">
        <v>0</v>
      </c>
      <c r="L1538" s="294">
        <v>0</v>
      </c>
      <c r="M1538" s="294">
        <v>0</v>
      </c>
      <c r="N1538" s="294">
        <v>0</v>
      </c>
      <c r="O1538" s="294">
        <v>0</v>
      </c>
      <c r="P1538" s="294">
        <v>0</v>
      </c>
      <c r="Q1538" s="294">
        <v>0</v>
      </c>
      <c r="R1538" s="294">
        <v>0</v>
      </c>
      <c r="S1538" s="294">
        <v>0</v>
      </c>
      <c r="T1538" s="294">
        <v>0</v>
      </c>
      <c r="U1538" s="294">
        <v>0</v>
      </c>
      <c r="V1538" s="294">
        <v>0</v>
      </c>
      <c r="W1538" s="294">
        <v>0</v>
      </c>
      <c r="X1538" s="294">
        <v>0</v>
      </c>
      <c r="Y1538" s="294">
        <v>0</v>
      </c>
      <c r="Z1538" s="294">
        <v>0</v>
      </c>
      <c r="AA1538" s="294">
        <v>0</v>
      </c>
      <c r="AB1538" s="294">
        <v>0</v>
      </c>
      <c r="AC1538" s="294">
        <v>0</v>
      </c>
      <c r="AD1538" s="294">
        <v>0</v>
      </c>
      <c r="AE1538" s="294">
        <v>0</v>
      </c>
      <c r="AF1538" s="294">
        <v>0</v>
      </c>
      <c r="AG1538" s="294">
        <v>0</v>
      </c>
      <c r="AH1538" s="294">
        <v>0</v>
      </c>
      <c r="AI1538" s="294">
        <v>0</v>
      </c>
    </row>
    <row r="1539" spans="1:35" ht="66">
      <c r="A1539" s="290"/>
      <c r="B1539" s="305">
        <v>32.840000000000003</v>
      </c>
      <c r="C1539" s="1344" t="s">
        <v>1308</v>
      </c>
      <c r="D1539" s="303"/>
      <c r="E1539" s="293">
        <v>0</v>
      </c>
      <c r="F1539" s="1406" t="s">
        <v>26</v>
      </c>
      <c r="G1539" s="294" t="s">
        <v>12</v>
      </c>
      <c r="H1539" s="295" t="s">
        <v>13</v>
      </c>
      <c r="I1539" s="294" t="s">
        <v>14</v>
      </c>
      <c r="J1539" s="294">
        <v>36</v>
      </c>
      <c r="K1539" s="1540">
        <v>0</v>
      </c>
      <c r="L1539" s="294">
        <v>0</v>
      </c>
      <c r="M1539" s="294">
        <v>0</v>
      </c>
      <c r="N1539" s="294">
        <v>0</v>
      </c>
      <c r="O1539" s="294">
        <v>0</v>
      </c>
      <c r="P1539" s="294">
        <v>0</v>
      </c>
      <c r="Q1539" s="294">
        <v>0</v>
      </c>
      <c r="R1539" s="294">
        <v>0</v>
      </c>
      <c r="S1539" s="294">
        <v>0</v>
      </c>
      <c r="T1539" s="294">
        <v>0</v>
      </c>
      <c r="U1539" s="294">
        <v>0</v>
      </c>
      <c r="V1539" s="294">
        <v>0</v>
      </c>
      <c r="W1539" s="294">
        <v>0</v>
      </c>
      <c r="X1539" s="294">
        <v>0</v>
      </c>
      <c r="Y1539" s="294">
        <v>0</v>
      </c>
      <c r="Z1539" s="294">
        <v>0</v>
      </c>
      <c r="AA1539" s="294">
        <v>0</v>
      </c>
      <c r="AB1539" s="294">
        <v>0</v>
      </c>
      <c r="AC1539" s="294">
        <v>0</v>
      </c>
      <c r="AD1539" s="294">
        <v>0</v>
      </c>
      <c r="AE1539" s="294">
        <v>0</v>
      </c>
      <c r="AF1539" s="294">
        <v>0</v>
      </c>
      <c r="AG1539" s="294">
        <v>0</v>
      </c>
      <c r="AH1539" s="294">
        <v>0</v>
      </c>
      <c r="AI1539" s="294">
        <v>0</v>
      </c>
    </row>
    <row r="1540" spans="1:35" ht="66">
      <c r="A1540" s="290"/>
      <c r="B1540" s="305">
        <v>32.840000000000003</v>
      </c>
      <c r="C1540" s="1344" t="s">
        <v>1309</v>
      </c>
      <c r="D1540" s="303"/>
      <c r="E1540" s="293">
        <v>0</v>
      </c>
      <c r="F1540" s="1406" t="s">
        <v>281</v>
      </c>
      <c r="G1540" s="294" t="s">
        <v>12</v>
      </c>
      <c r="H1540" s="295" t="s">
        <v>13</v>
      </c>
      <c r="I1540" s="294" t="s">
        <v>14</v>
      </c>
      <c r="J1540" s="294">
        <v>36</v>
      </c>
      <c r="K1540" s="1540">
        <v>0</v>
      </c>
      <c r="L1540" s="294">
        <v>0</v>
      </c>
      <c r="M1540" s="294">
        <v>0</v>
      </c>
      <c r="N1540" s="294">
        <v>0</v>
      </c>
      <c r="O1540" s="294">
        <v>0</v>
      </c>
      <c r="P1540" s="294">
        <v>0</v>
      </c>
      <c r="Q1540" s="294">
        <v>0</v>
      </c>
      <c r="R1540" s="294">
        <v>0</v>
      </c>
      <c r="S1540" s="294">
        <v>0</v>
      </c>
      <c r="T1540" s="294">
        <v>0</v>
      </c>
      <c r="U1540" s="294">
        <v>0</v>
      </c>
      <c r="V1540" s="294">
        <v>0</v>
      </c>
      <c r="W1540" s="294">
        <v>0</v>
      </c>
      <c r="X1540" s="294">
        <v>0</v>
      </c>
      <c r="Y1540" s="294">
        <v>0</v>
      </c>
      <c r="Z1540" s="294">
        <v>0</v>
      </c>
      <c r="AA1540" s="294">
        <v>0</v>
      </c>
      <c r="AB1540" s="294">
        <v>0</v>
      </c>
      <c r="AC1540" s="294">
        <v>0</v>
      </c>
      <c r="AD1540" s="294">
        <v>0</v>
      </c>
      <c r="AE1540" s="294">
        <v>0</v>
      </c>
      <c r="AF1540" s="294">
        <v>0</v>
      </c>
      <c r="AG1540" s="294">
        <v>0</v>
      </c>
      <c r="AH1540" s="294">
        <v>0</v>
      </c>
      <c r="AI1540" s="294">
        <v>0</v>
      </c>
    </row>
    <row r="1541" spans="1:35" ht="66">
      <c r="A1541" s="290"/>
      <c r="B1541" s="305">
        <v>129.67999999999998</v>
      </c>
      <c r="C1541" s="1344" t="s">
        <v>4781</v>
      </c>
      <c r="D1541" s="303"/>
      <c r="E1541" s="293">
        <v>0</v>
      </c>
      <c r="F1541" s="1406" t="s">
        <v>26</v>
      </c>
      <c r="G1541" s="294" t="s">
        <v>12</v>
      </c>
      <c r="H1541" s="295" t="s">
        <v>13</v>
      </c>
      <c r="I1541" s="294" t="s">
        <v>14</v>
      </c>
      <c r="J1541" s="294">
        <v>140</v>
      </c>
      <c r="K1541" s="1540">
        <v>0</v>
      </c>
      <c r="L1541" s="294">
        <v>0</v>
      </c>
      <c r="M1541" s="294">
        <v>0</v>
      </c>
      <c r="N1541" s="294">
        <v>0</v>
      </c>
      <c r="O1541" s="294">
        <v>0</v>
      </c>
      <c r="P1541" s="294">
        <v>0</v>
      </c>
      <c r="Q1541" s="294">
        <v>0</v>
      </c>
      <c r="R1541" s="294">
        <v>0</v>
      </c>
      <c r="S1541" s="294">
        <v>0</v>
      </c>
      <c r="T1541" s="294">
        <v>0</v>
      </c>
      <c r="U1541" s="294">
        <v>0</v>
      </c>
      <c r="V1541" s="294">
        <v>0</v>
      </c>
      <c r="W1541" s="294">
        <v>0</v>
      </c>
      <c r="X1541" s="294">
        <v>0</v>
      </c>
      <c r="Y1541" s="294">
        <v>0</v>
      </c>
      <c r="Z1541" s="294">
        <v>0</v>
      </c>
      <c r="AA1541" s="294">
        <v>0</v>
      </c>
      <c r="AB1541" s="294">
        <v>0</v>
      </c>
      <c r="AC1541" s="294">
        <v>0</v>
      </c>
      <c r="AD1541" s="294">
        <v>0</v>
      </c>
      <c r="AE1541" s="294">
        <v>0</v>
      </c>
      <c r="AF1541" s="294">
        <v>0</v>
      </c>
      <c r="AG1541" s="294">
        <v>0</v>
      </c>
      <c r="AH1541" s="294">
        <v>0</v>
      </c>
      <c r="AI1541" s="294">
        <v>0</v>
      </c>
    </row>
    <row r="1542" spans="1:35" ht="66">
      <c r="A1542" s="290"/>
      <c r="B1542" s="305">
        <v>239.13</v>
      </c>
      <c r="C1542" s="1344" t="s">
        <v>1310</v>
      </c>
      <c r="D1542" s="303"/>
      <c r="E1542" s="293">
        <v>0</v>
      </c>
      <c r="F1542" s="1406" t="s">
        <v>26</v>
      </c>
      <c r="G1542" s="294" t="s">
        <v>12</v>
      </c>
      <c r="H1542" s="295" t="s">
        <v>13</v>
      </c>
      <c r="I1542" s="294" t="s">
        <v>14</v>
      </c>
      <c r="J1542" s="294">
        <v>259</v>
      </c>
      <c r="K1542" s="1540">
        <v>0</v>
      </c>
      <c r="L1542" s="294">
        <v>0</v>
      </c>
      <c r="M1542" s="294">
        <v>0</v>
      </c>
      <c r="N1542" s="294">
        <v>0</v>
      </c>
      <c r="O1542" s="294">
        <v>0</v>
      </c>
      <c r="P1542" s="294">
        <v>0</v>
      </c>
      <c r="Q1542" s="294">
        <v>0</v>
      </c>
      <c r="R1542" s="294">
        <v>0</v>
      </c>
      <c r="S1542" s="294">
        <v>0</v>
      </c>
      <c r="T1542" s="294">
        <v>0</v>
      </c>
      <c r="U1542" s="294">
        <v>0</v>
      </c>
      <c r="V1542" s="294">
        <v>0</v>
      </c>
      <c r="W1542" s="294">
        <v>0</v>
      </c>
      <c r="X1542" s="294">
        <v>0</v>
      </c>
      <c r="Y1542" s="294">
        <v>0</v>
      </c>
      <c r="Z1542" s="294">
        <v>0</v>
      </c>
      <c r="AA1542" s="294">
        <v>0</v>
      </c>
      <c r="AB1542" s="294">
        <v>0</v>
      </c>
      <c r="AC1542" s="294">
        <v>0</v>
      </c>
      <c r="AD1542" s="294">
        <v>0</v>
      </c>
      <c r="AE1542" s="294">
        <v>0</v>
      </c>
      <c r="AF1542" s="294">
        <v>0</v>
      </c>
      <c r="AG1542" s="294">
        <v>0</v>
      </c>
      <c r="AH1542" s="294">
        <v>0</v>
      </c>
      <c r="AI1542" s="294">
        <v>0</v>
      </c>
    </row>
    <row r="1543" spans="1:35" ht="66">
      <c r="A1543" s="290"/>
      <c r="B1543" s="305">
        <v>239.13</v>
      </c>
      <c r="C1543" s="1344" t="s">
        <v>1311</v>
      </c>
      <c r="D1543" s="303"/>
      <c r="E1543" s="293">
        <v>0</v>
      </c>
      <c r="F1543" s="1406" t="s">
        <v>11</v>
      </c>
      <c r="G1543" s="294" t="s">
        <v>12</v>
      </c>
      <c r="H1543" s="295" t="s">
        <v>13</v>
      </c>
      <c r="I1543" s="294" t="s">
        <v>14</v>
      </c>
      <c r="J1543" s="294">
        <v>259</v>
      </c>
      <c r="K1543" s="1540">
        <v>0</v>
      </c>
      <c r="L1543" s="294">
        <v>0</v>
      </c>
      <c r="M1543" s="294">
        <v>0</v>
      </c>
      <c r="N1543" s="294">
        <v>0</v>
      </c>
      <c r="O1543" s="294">
        <v>0</v>
      </c>
      <c r="P1543" s="294">
        <v>0</v>
      </c>
      <c r="Q1543" s="294">
        <v>0</v>
      </c>
      <c r="R1543" s="294">
        <v>0</v>
      </c>
      <c r="S1543" s="294">
        <v>0</v>
      </c>
      <c r="T1543" s="294">
        <v>0</v>
      </c>
      <c r="U1543" s="294">
        <v>0</v>
      </c>
      <c r="V1543" s="294">
        <v>0</v>
      </c>
      <c r="W1543" s="294">
        <v>0</v>
      </c>
      <c r="X1543" s="294">
        <v>0</v>
      </c>
      <c r="Y1543" s="294">
        <v>0</v>
      </c>
      <c r="Z1543" s="294">
        <v>0</v>
      </c>
      <c r="AA1543" s="294">
        <v>0</v>
      </c>
      <c r="AB1543" s="294">
        <v>0</v>
      </c>
      <c r="AC1543" s="294">
        <v>0</v>
      </c>
      <c r="AD1543" s="294">
        <v>0</v>
      </c>
      <c r="AE1543" s="294">
        <v>0</v>
      </c>
      <c r="AF1543" s="294">
        <v>0</v>
      </c>
      <c r="AG1543" s="294">
        <v>0</v>
      </c>
      <c r="AH1543" s="294">
        <v>0</v>
      </c>
      <c r="AI1543" s="294">
        <v>0</v>
      </c>
    </row>
    <row r="1544" spans="1:35" ht="66">
      <c r="A1544" s="290"/>
      <c r="B1544" s="305">
        <v>239</v>
      </c>
      <c r="C1544" s="298" t="s">
        <v>1312</v>
      </c>
      <c r="D1544" s="303"/>
      <c r="E1544" s="293">
        <v>0</v>
      </c>
      <c r="F1544" s="1406" t="s">
        <v>11</v>
      </c>
      <c r="G1544" s="294" t="s">
        <v>12</v>
      </c>
      <c r="H1544" s="295" t="s">
        <v>13</v>
      </c>
      <c r="I1544" s="294" t="s">
        <v>14</v>
      </c>
      <c r="J1544" s="294">
        <v>259</v>
      </c>
      <c r="K1544" s="1540">
        <v>0</v>
      </c>
      <c r="L1544" s="294">
        <v>0</v>
      </c>
      <c r="M1544" s="294">
        <v>0</v>
      </c>
      <c r="N1544" s="294">
        <v>0</v>
      </c>
      <c r="O1544" s="294">
        <v>0</v>
      </c>
      <c r="P1544" s="294">
        <v>0</v>
      </c>
      <c r="Q1544" s="294">
        <v>0</v>
      </c>
      <c r="R1544" s="294">
        <v>0</v>
      </c>
      <c r="S1544" s="294">
        <v>0</v>
      </c>
      <c r="T1544" s="294">
        <v>0</v>
      </c>
      <c r="U1544" s="294">
        <v>0</v>
      </c>
      <c r="V1544" s="294">
        <v>0</v>
      </c>
      <c r="W1544" s="294">
        <v>0</v>
      </c>
      <c r="X1544" s="294">
        <v>0</v>
      </c>
      <c r="Y1544" s="294">
        <v>0</v>
      </c>
      <c r="Z1544" s="294">
        <v>0</v>
      </c>
      <c r="AA1544" s="294">
        <v>0</v>
      </c>
      <c r="AB1544" s="294">
        <v>0</v>
      </c>
      <c r="AC1544" s="294">
        <v>0</v>
      </c>
      <c r="AD1544" s="294">
        <v>0</v>
      </c>
      <c r="AE1544" s="294">
        <v>0</v>
      </c>
      <c r="AF1544" s="294">
        <v>0</v>
      </c>
      <c r="AG1544" s="294">
        <v>0</v>
      </c>
      <c r="AH1544" s="294">
        <v>0</v>
      </c>
      <c r="AI1544" s="294">
        <v>0</v>
      </c>
    </row>
    <row r="1545" spans="1:35" ht="66">
      <c r="A1545" s="290"/>
      <c r="B1545" s="305">
        <v>239</v>
      </c>
      <c r="C1545" s="298" t="s">
        <v>1313</v>
      </c>
      <c r="D1545" s="303"/>
      <c r="E1545" s="293">
        <v>0</v>
      </c>
      <c r="F1545" s="1406" t="s">
        <v>11</v>
      </c>
      <c r="G1545" s="294" t="s">
        <v>12</v>
      </c>
      <c r="H1545" s="295" t="s">
        <v>13</v>
      </c>
      <c r="I1545" s="294" t="s">
        <v>14</v>
      </c>
      <c r="J1545" s="294">
        <v>259</v>
      </c>
      <c r="K1545" s="1540">
        <v>0</v>
      </c>
      <c r="L1545" s="294">
        <v>0</v>
      </c>
      <c r="M1545" s="294">
        <v>0</v>
      </c>
      <c r="N1545" s="294">
        <v>0</v>
      </c>
      <c r="O1545" s="294">
        <v>0</v>
      </c>
      <c r="P1545" s="294">
        <v>0</v>
      </c>
      <c r="Q1545" s="294">
        <v>0</v>
      </c>
      <c r="R1545" s="294">
        <v>0</v>
      </c>
      <c r="S1545" s="294">
        <v>0</v>
      </c>
      <c r="T1545" s="294">
        <v>0</v>
      </c>
      <c r="U1545" s="294">
        <v>0</v>
      </c>
      <c r="V1545" s="294">
        <v>0</v>
      </c>
      <c r="W1545" s="294">
        <v>0</v>
      </c>
      <c r="X1545" s="294">
        <v>0</v>
      </c>
      <c r="Y1545" s="294">
        <v>0</v>
      </c>
      <c r="Z1545" s="294">
        <v>0</v>
      </c>
      <c r="AA1545" s="294">
        <v>0</v>
      </c>
      <c r="AB1545" s="294">
        <v>0</v>
      </c>
      <c r="AC1545" s="294">
        <v>0</v>
      </c>
      <c r="AD1545" s="294">
        <v>0</v>
      </c>
      <c r="AE1545" s="294">
        <v>0</v>
      </c>
      <c r="AF1545" s="294">
        <v>0</v>
      </c>
      <c r="AG1545" s="294">
        <v>0</v>
      </c>
      <c r="AH1545" s="294">
        <v>0</v>
      </c>
      <c r="AI1545" s="294">
        <v>0</v>
      </c>
    </row>
    <row r="1546" spans="1:35" ht="66">
      <c r="A1546" s="290"/>
      <c r="B1546" s="305">
        <v>99.970000000000013</v>
      </c>
      <c r="C1546" s="1344" t="s">
        <v>4782</v>
      </c>
      <c r="D1546" s="303"/>
      <c r="E1546" s="293">
        <v>0</v>
      </c>
      <c r="F1546" s="1406" t="s">
        <v>11</v>
      </c>
      <c r="G1546" s="294" t="s">
        <v>12</v>
      </c>
      <c r="H1546" s="295" t="s">
        <v>13</v>
      </c>
      <c r="I1546" s="294" t="s">
        <v>14</v>
      </c>
      <c r="J1546" s="294">
        <v>108</v>
      </c>
      <c r="K1546" s="1540">
        <v>0</v>
      </c>
      <c r="L1546" s="294">
        <v>0</v>
      </c>
      <c r="M1546" s="294">
        <v>0</v>
      </c>
      <c r="N1546" s="294">
        <v>0</v>
      </c>
      <c r="O1546" s="294">
        <v>0</v>
      </c>
      <c r="P1546" s="294">
        <v>0</v>
      </c>
      <c r="Q1546" s="294">
        <v>0</v>
      </c>
      <c r="R1546" s="294">
        <v>0</v>
      </c>
      <c r="S1546" s="294">
        <v>0</v>
      </c>
      <c r="T1546" s="294">
        <v>0</v>
      </c>
      <c r="U1546" s="294">
        <v>0</v>
      </c>
      <c r="V1546" s="294">
        <v>0</v>
      </c>
      <c r="W1546" s="294">
        <v>0</v>
      </c>
      <c r="X1546" s="294">
        <v>0</v>
      </c>
      <c r="Y1546" s="294">
        <v>0</v>
      </c>
      <c r="Z1546" s="294">
        <v>0</v>
      </c>
      <c r="AA1546" s="294">
        <v>0</v>
      </c>
      <c r="AB1546" s="294">
        <v>0</v>
      </c>
      <c r="AC1546" s="294">
        <v>0</v>
      </c>
      <c r="AD1546" s="294">
        <v>0</v>
      </c>
      <c r="AE1546" s="294">
        <v>0</v>
      </c>
      <c r="AF1546" s="294">
        <v>0</v>
      </c>
      <c r="AG1546" s="294">
        <v>0</v>
      </c>
      <c r="AH1546" s="294">
        <v>0</v>
      </c>
      <c r="AI1546" s="294">
        <v>0</v>
      </c>
    </row>
    <row r="1547" spans="1:35" ht="66">
      <c r="A1547" s="290"/>
      <c r="B1547" s="305">
        <v>32.14</v>
      </c>
      <c r="C1547" s="1344" t="s">
        <v>1314</v>
      </c>
      <c r="D1547" s="303"/>
      <c r="E1547" s="293">
        <v>0</v>
      </c>
      <c r="F1547" s="1406" t="s">
        <v>11</v>
      </c>
      <c r="G1547" s="294" t="s">
        <v>12</v>
      </c>
      <c r="H1547" s="295" t="s">
        <v>13</v>
      </c>
      <c r="I1547" s="294" t="s">
        <v>14</v>
      </c>
      <c r="J1547" s="294">
        <v>35</v>
      </c>
      <c r="K1547" s="1540">
        <v>0</v>
      </c>
      <c r="L1547" s="294">
        <v>0</v>
      </c>
      <c r="M1547" s="294">
        <v>0</v>
      </c>
      <c r="N1547" s="294">
        <v>0</v>
      </c>
      <c r="O1547" s="294">
        <v>0</v>
      </c>
      <c r="P1547" s="294">
        <v>0</v>
      </c>
      <c r="Q1547" s="294">
        <v>0</v>
      </c>
      <c r="R1547" s="294">
        <v>0</v>
      </c>
      <c r="S1547" s="294">
        <v>0</v>
      </c>
      <c r="T1547" s="294">
        <v>0</v>
      </c>
      <c r="U1547" s="294">
        <v>0</v>
      </c>
      <c r="V1547" s="294">
        <v>0</v>
      </c>
      <c r="W1547" s="294">
        <v>0</v>
      </c>
      <c r="X1547" s="294">
        <v>0</v>
      </c>
      <c r="Y1547" s="294">
        <v>0</v>
      </c>
      <c r="Z1547" s="294">
        <v>0</v>
      </c>
      <c r="AA1547" s="294">
        <v>0</v>
      </c>
      <c r="AB1547" s="294">
        <v>0</v>
      </c>
      <c r="AC1547" s="294">
        <v>0</v>
      </c>
      <c r="AD1547" s="294">
        <v>0</v>
      </c>
      <c r="AE1547" s="294">
        <v>0</v>
      </c>
      <c r="AF1547" s="294">
        <v>0</v>
      </c>
      <c r="AG1547" s="294">
        <v>0</v>
      </c>
      <c r="AH1547" s="294">
        <v>0</v>
      </c>
      <c r="AI1547" s="294">
        <v>0</v>
      </c>
    </row>
    <row r="1548" spans="1:35" ht="66">
      <c r="A1548" s="290"/>
      <c r="B1548" s="305">
        <v>32.14</v>
      </c>
      <c r="C1548" s="1344" t="s">
        <v>4783</v>
      </c>
      <c r="D1548" s="303"/>
      <c r="E1548" s="293">
        <v>0</v>
      </c>
      <c r="F1548" s="1406" t="s">
        <v>11</v>
      </c>
      <c r="G1548" s="294" t="s">
        <v>12</v>
      </c>
      <c r="H1548" s="295" t="s">
        <v>13</v>
      </c>
      <c r="I1548" s="294" t="s">
        <v>14</v>
      </c>
      <c r="J1548" s="294">
        <v>35</v>
      </c>
      <c r="K1548" s="1540">
        <v>0</v>
      </c>
      <c r="L1548" s="294">
        <v>0</v>
      </c>
      <c r="M1548" s="294">
        <v>0</v>
      </c>
      <c r="N1548" s="294">
        <v>0</v>
      </c>
      <c r="O1548" s="294">
        <v>0</v>
      </c>
      <c r="P1548" s="294">
        <v>0</v>
      </c>
      <c r="Q1548" s="294">
        <v>0</v>
      </c>
      <c r="R1548" s="294">
        <v>0</v>
      </c>
      <c r="S1548" s="294">
        <v>0</v>
      </c>
      <c r="T1548" s="294">
        <v>0</v>
      </c>
      <c r="U1548" s="294">
        <v>0</v>
      </c>
      <c r="V1548" s="294">
        <v>0</v>
      </c>
      <c r="W1548" s="294">
        <v>0</v>
      </c>
      <c r="X1548" s="294">
        <v>0</v>
      </c>
      <c r="Y1548" s="294">
        <v>0</v>
      </c>
      <c r="Z1548" s="294">
        <v>0</v>
      </c>
      <c r="AA1548" s="294">
        <v>0</v>
      </c>
      <c r="AB1548" s="294">
        <v>0</v>
      </c>
      <c r="AC1548" s="294">
        <v>0</v>
      </c>
      <c r="AD1548" s="294">
        <v>0</v>
      </c>
      <c r="AE1548" s="294">
        <v>0</v>
      </c>
      <c r="AF1548" s="294">
        <v>0</v>
      </c>
      <c r="AG1548" s="294">
        <v>0</v>
      </c>
      <c r="AH1548" s="294">
        <v>0</v>
      </c>
      <c r="AI1548" s="294">
        <v>0</v>
      </c>
    </row>
    <row r="1549" spans="1:35" ht="66">
      <c r="A1549" s="290"/>
      <c r="B1549" s="305">
        <v>32.14</v>
      </c>
      <c r="C1549" s="1344" t="s">
        <v>4784</v>
      </c>
      <c r="D1549" s="303"/>
      <c r="E1549" s="293">
        <v>0</v>
      </c>
      <c r="F1549" s="1406" t="s">
        <v>11</v>
      </c>
      <c r="G1549" s="294" t="s">
        <v>12</v>
      </c>
      <c r="H1549" s="295" t="s">
        <v>13</v>
      </c>
      <c r="I1549" s="294" t="s">
        <v>14</v>
      </c>
      <c r="J1549" s="294">
        <v>35</v>
      </c>
      <c r="K1549" s="1540">
        <v>0</v>
      </c>
      <c r="L1549" s="294">
        <v>0</v>
      </c>
      <c r="M1549" s="294">
        <v>0</v>
      </c>
      <c r="N1549" s="294">
        <v>0</v>
      </c>
      <c r="O1549" s="294">
        <v>0</v>
      </c>
      <c r="P1549" s="294">
        <v>0</v>
      </c>
      <c r="Q1549" s="294">
        <v>0</v>
      </c>
      <c r="R1549" s="294">
        <v>0</v>
      </c>
      <c r="S1549" s="294">
        <v>0</v>
      </c>
      <c r="T1549" s="294">
        <v>0</v>
      </c>
      <c r="U1549" s="294">
        <v>0</v>
      </c>
      <c r="V1549" s="294">
        <v>0</v>
      </c>
      <c r="W1549" s="294">
        <v>0</v>
      </c>
      <c r="X1549" s="294">
        <v>0</v>
      </c>
      <c r="Y1549" s="294">
        <v>0</v>
      </c>
      <c r="Z1549" s="294">
        <v>0</v>
      </c>
      <c r="AA1549" s="294">
        <v>0</v>
      </c>
      <c r="AB1549" s="294">
        <v>0</v>
      </c>
      <c r="AC1549" s="294">
        <v>0</v>
      </c>
      <c r="AD1549" s="294">
        <v>0</v>
      </c>
      <c r="AE1549" s="294">
        <v>0</v>
      </c>
      <c r="AF1549" s="294">
        <v>0</v>
      </c>
      <c r="AG1549" s="294">
        <v>0</v>
      </c>
      <c r="AH1549" s="294">
        <v>0</v>
      </c>
      <c r="AI1549" s="294">
        <v>0</v>
      </c>
    </row>
    <row r="1550" spans="1:35" ht="66">
      <c r="A1550" s="290"/>
      <c r="B1550" s="305">
        <v>32.14</v>
      </c>
      <c r="C1550" s="1344" t="s">
        <v>1315</v>
      </c>
      <c r="D1550" s="303"/>
      <c r="E1550" s="293">
        <v>0</v>
      </c>
      <c r="F1550" s="1406" t="s">
        <v>26</v>
      </c>
      <c r="G1550" s="294" t="s">
        <v>12</v>
      </c>
      <c r="H1550" s="295" t="s">
        <v>13</v>
      </c>
      <c r="I1550" s="294" t="s">
        <v>14</v>
      </c>
      <c r="J1550" s="294">
        <v>35</v>
      </c>
      <c r="K1550" s="1540">
        <v>0</v>
      </c>
      <c r="L1550" s="294">
        <v>0</v>
      </c>
      <c r="M1550" s="294">
        <v>0</v>
      </c>
      <c r="N1550" s="294">
        <v>0</v>
      </c>
      <c r="O1550" s="294">
        <v>0</v>
      </c>
      <c r="P1550" s="294">
        <v>0</v>
      </c>
      <c r="Q1550" s="294">
        <v>0</v>
      </c>
      <c r="R1550" s="294">
        <v>0</v>
      </c>
      <c r="S1550" s="294">
        <v>0</v>
      </c>
      <c r="T1550" s="294">
        <v>0</v>
      </c>
      <c r="U1550" s="294">
        <v>0</v>
      </c>
      <c r="V1550" s="294">
        <v>0</v>
      </c>
      <c r="W1550" s="294">
        <v>0</v>
      </c>
      <c r="X1550" s="294">
        <v>0</v>
      </c>
      <c r="Y1550" s="294">
        <v>0</v>
      </c>
      <c r="Z1550" s="294">
        <v>0</v>
      </c>
      <c r="AA1550" s="294">
        <v>0</v>
      </c>
      <c r="AB1550" s="294">
        <v>0</v>
      </c>
      <c r="AC1550" s="294">
        <v>0</v>
      </c>
      <c r="AD1550" s="294">
        <v>0</v>
      </c>
      <c r="AE1550" s="294">
        <v>0</v>
      </c>
      <c r="AF1550" s="294">
        <v>0</v>
      </c>
      <c r="AG1550" s="294">
        <v>0</v>
      </c>
      <c r="AH1550" s="294">
        <v>0</v>
      </c>
      <c r="AI1550" s="294">
        <v>0</v>
      </c>
    </row>
    <row r="1551" spans="1:35" ht="66">
      <c r="A1551" s="290"/>
      <c r="B1551" s="305">
        <v>50.18</v>
      </c>
      <c r="C1551" s="1344" t="s">
        <v>1316</v>
      </c>
      <c r="D1551" s="303"/>
      <c r="E1551" s="293">
        <v>0</v>
      </c>
      <c r="F1551" s="1406" t="s">
        <v>11</v>
      </c>
      <c r="G1551" s="294" t="s">
        <v>12</v>
      </c>
      <c r="H1551" s="295" t="s">
        <v>13</v>
      </c>
      <c r="I1551" s="294" t="s">
        <v>14</v>
      </c>
      <c r="J1551" s="294">
        <v>55</v>
      </c>
      <c r="K1551" s="1540">
        <v>0</v>
      </c>
      <c r="L1551" s="294">
        <v>0</v>
      </c>
      <c r="M1551" s="294">
        <v>0</v>
      </c>
      <c r="N1551" s="294">
        <v>0</v>
      </c>
      <c r="O1551" s="294">
        <v>0</v>
      </c>
      <c r="P1551" s="294">
        <v>0</v>
      </c>
      <c r="Q1551" s="294">
        <v>0</v>
      </c>
      <c r="R1551" s="294">
        <v>0</v>
      </c>
      <c r="S1551" s="294">
        <v>0</v>
      </c>
      <c r="T1551" s="294">
        <v>0</v>
      </c>
      <c r="U1551" s="294">
        <v>0</v>
      </c>
      <c r="V1551" s="294">
        <v>0</v>
      </c>
      <c r="W1551" s="294">
        <v>0</v>
      </c>
      <c r="X1551" s="294">
        <v>0</v>
      </c>
      <c r="Y1551" s="294">
        <v>0</v>
      </c>
      <c r="Z1551" s="294">
        <v>0</v>
      </c>
      <c r="AA1551" s="294">
        <v>0</v>
      </c>
      <c r="AB1551" s="294">
        <v>0</v>
      </c>
      <c r="AC1551" s="294">
        <v>0</v>
      </c>
      <c r="AD1551" s="294">
        <v>0</v>
      </c>
      <c r="AE1551" s="294">
        <v>0</v>
      </c>
      <c r="AF1551" s="294">
        <v>0</v>
      </c>
      <c r="AG1551" s="294">
        <v>0</v>
      </c>
      <c r="AH1551" s="294">
        <v>0</v>
      </c>
      <c r="AI1551" s="294">
        <v>0</v>
      </c>
    </row>
    <row r="1552" spans="1:35" ht="66">
      <c r="A1552" s="290"/>
      <c r="B1552" s="305">
        <v>50.18</v>
      </c>
      <c r="C1552" s="1344" t="s">
        <v>1317</v>
      </c>
      <c r="D1552" s="303"/>
      <c r="E1552" s="293">
        <v>0</v>
      </c>
      <c r="F1552" s="1406" t="s">
        <v>26</v>
      </c>
      <c r="G1552" s="294" t="s">
        <v>12</v>
      </c>
      <c r="H1552" s="295" t="s">
        <v>13</v>
      </c>
      <c r="I1552" s="294" t="s">
        <v>14</v>
      </c>
      <c r="J1552" s="294">
        <v>55</v>
      </c>
      <c r="K1552" s="1540">
        <v>0</v>
      </c>
      <c r="L1552" s="294">
        <v>0</v>
      </c>
      <c r="M1552" s="294">
        <v>0</v>
      </c>
      <c r="N1552" s="294">
        <v>0</v>
      </c>
      <c r="O1552" s="294">
        <v>0</v>
      </c>
      <c r="P1552" s="294">
        <v>0</v>
      </c>
      <c r="Q1552" s="294">
        <v>0</v>
      </c>
      <c r="R1552" s="294">
        <v>0</v>
      </c>
      <c r="S1552" s="294">
        <v>0</v>
      </c>
      <c r="T1552" s="294">
        <v>0</v>
      </c>
      <c r="U1552" s="294">
        <v>0</v>
      </c>
      <c r="V1552" s="294">
        <v>0</v>
      </c>
      <c r="W1552" s="294">
        <v>0</v>
      </c>
      <c r="X1552" s="294">
        <v>0</v>
      </c>
      <c r="Y1552" s="294">
        <v>0</v>
      </c>
      <c r="Z1552" s="294">
        <v>0</v>
      </c>
      <c r="AA1552" s="294">
        <v>0</v>
      </c>
      <c r="AB1552" s="294">
        <v>0</v>
      </c>
      <c r="AC1552" s="294">
        <v>0</v>
      </c>
      <c r="AD1552" s="294">
        <v>0</v>
      </c>
      <c r="AE1552" s="294">
        <v>0</v>
      </c>
      <c r="AF1552" s="294">
        <v>0</v>
      </c>
      <c r="AG1552" s="294">
        <v>0</v>
      </c>
      <c r="AH1552" s="294">
        <v>0</v>
      </c>
      <c r="AI1552" s="294">
        <v>0</v>
      </c>
    </row>
    <row r="1553" spans="1:35" ht="66">
      <c r="A1553" s="290"/>
      <c r="B1553" s="305">
        <v>50.18</v>
      </c>
      <c r="C1553" s="1344" t="s">
        <v>1318</v>
      </c>
      <c r="D1553" s="303"/>
      <c r="E1553" s="293">
        <v>0</v>
      </c>
      <c r="F1553" s="1406" t="s">
        <v>26</v>
      </c>
      <c r="G1553" s="294" t="s">
        <v>12</v>
      </c>
      <c r="H1553" s="295" t="s">
        <v>13</v>
      </c>
      <c r="I1553" s="294" t="s">
        <v>14</v>
      </c>
      <c r="J1553" s="294">
        <v>55</v>
      </c>
      <c r="K1553" s="1540">
        <v>0</v>
      </c>
      <c r="L1553" s="294">
        <v>0</v>
      </c>
      <c r="M1553" s="294">
        <v>0</v>
      </c>
      <c r="N1553" s="294">
        <v>0</v>
      </c>
      <c r="O1553" s="294">
        <v>0</v>
      </c>
      <c r="P1553" s="294">
        <v>0</v>
      </c>
      <c r="Q1553" s="294">
        <v>0</v>
      </c>
      <c r="R1553" s="294">
        <v>0</v>
      </c>
      <c r="S1553" s="294">
        <v>0</v>
      </c>
      <c r="T1553" s="294">
        <v>0</v>
      </c>
      <c r="U1553" s="294">
        <v>0</v>
      </c>
      <c r="V1553" s="294">
        <v>0</v>
      </c>
      <c r="W1553" s="294">
        <v>0</v>
      </c>
      <c r="X1553" s="294">
        <v>0</v>
      </c>
      <c r="Y1553" s="294">
        <v>0</v>
      </c>
      <c r="Z1553" s="294">
        <v>0</v>
      </c>
      <c r="AA1553" s="294">
        <v>0</v>
      </c>
      <c r="AB1553" s="294">
        <v>0</v>
      </c>
      <c r="AC1553" s="294">
        <v>0</v>
      </c>
      <c r="AD1553" s="294">
        <v>0</v>
      </c>
      <c r="AE1553" s="294">
        <v>0</v>
      </c>
      <c r="AF1553" s="294">
        <v>0</v>
      </c>
      <c r="AG1553" s="294">
        <v>0</v>
      </c>
      <c r="AH1553" s="294">
        <v>0</v>
      </c>
      <c r="AI1553" s="294">
        <v>0</v>
      </c>
    </row>
    <row r="1554" spans="1:35" ht="66">
      <c r="A1554" s="290"/>
      <c r="B1554" s="305">
        <v>50.18</v>
      </c>
      <c r="C1554" s="1344" t="s">
        <v>1319</v>
      </c>
      <c r="D1554" s="1441"/>
      <c r="E1554" s="293">
        <v>0</v>
      </c>
      <c r="F1554" s="1442" t="s">
        <v>26</v>
      </c>
      <c r="G1554" s="294" t="s">
        <v>12</v>
      </c>
      <c r="H1554" s="295" t="s">
        <v>13</v>
      </c>
      <c r="I1554" s="294" t="s">
        <v>14</v>
      </c>
      <c r="J1554" s="294">
        <v>55</v>
      </c>
      <c r="K1554" s="1540">
        <v>0</v>
      </c>
      <c r="L1554" s="294">
        <v>0</v>
      </c>
      <c r="M1554" s="294">
        <v>0</v>
      </c>
      <c r="N1554" s="294">
        <v>0</v>
      </c>
      <c r="O1554" s="294">
        <v>0</v>
      </c>
      <c r="P1554" s="294">
        <v>0</v>
      </c>
      <c r="Q1554" s="294">
        <v>0</v>
      </c>
      <c r="R1554" s="294">
        <v>0</v>
      </c>
      <c r="S1554" s="294">
        <v>0</v>
      </c>
      <c r="T1554" s="294">
        <v>0</v>
      </c>
      <c r="U1554" s="294">
        <v>0</v>
      </c>
      <c r="V1554" s="294">
        <v>0</v>
      </c>
      <c r="W1554" s="294">
        <v>0</v>
      </c>
      <c r="X1554" s="294">
        <v>0</v>
      </c>
      <c r="Y1554" s="294">
        <v>0</v>
      </c>
      <c r="Z1554" s="294">
        <v>0</v>
      </c>
      <c r="AA1554" s="294">
        <v>0</v>
      </c>
      <c r="AB1554" s="294">
        <v>0</v>
      </c>
      <c r="AC1554" s="294">
        <v>0</v>
      </c>
      <c r="AD1554" s="294">
        <v>0</v>
      </c>
      <c r="AE1554" s="294">
        <v>0</v>
      </c>
      <c r="AF1554" s="294">
        <v>0</v>
      </c>
      <c r="AG1554" s="294">
        <v>0</v>
      </c>
      <c r="AH1554" s="294">
        <v>0</v>
      </c>
      <c r="AI1554" s="294">
        <v>0</v>
      </c>
    </row>
    <row r="1555" spans="1:35" ht="66">
      <c r="A1555" s="290"/>
      <c r="B1555" s="305">
        <v>304.31</v>
      </c>
      <c r="C1555" s="1344" t="s">
        <v>4785</v>
      </c>
      <c r="D1555" s="292"/>
      <c r="E1555" s="293">
        <v>0</v>
      </c>
      <c r="F1555" s="1406" t="s">
        <v>26</v>
      </c>
      <c r="G1555" s="294" t="s">
        <v>12</v>
      </c>
      <c r="H1555" s="295" t="s">
        <v>13</v>
      </c>
      <c r="I1555" s="294" t="s">
        <v>14</v>
      </c>
      <c r="J1555" s="294">
        <v>329</v>
      </c>
      <c r="K1555" s="1540">
        <v>0</v>
      </c>
      <c r="L1555" s="294">
        <v>0</v>
      </c>
      <c r="M1555" s="294">
        <v>0</v>
      </c>
      <c r="N1555" s="294">
        <v>0</v>
      </c>
      <c r="O1555" s="294">
        <v>0</v>
      </c>
      <c r="P1555" s="294">
        <v>0</v>
      </c>
      <c r="Q1555" s="294">
        <v>0</v>
      </c>
      <c r="R1555" s="294">
        <v>0</v>
      </c>
      <c r="S1555" s="294">
        <v>0</v>
      </c>
      <c r="T1555" s="294">
        <v>0</v>
      </c>
      <c r="U1555" s="294">
        <v>0</v>
      </c>
      <c r="V1555" s="294">
        <v>0</v>
      </c>
      <c r="W1555" s="294">
        <v>0</v>
      </c>
      <c r="X1555" s="294">
        <v>0</v>
      </c>
      <c r="Y1555" s="294">
        <v>0</v>
      </c>
      <c r="Z1555" s="294">
        <v>0</v>
      </c>
      <c r="AA1555" s="294">
        <v>0</v>
      </c>
      <c r="AB1555" s="294">
        <v>0</v>
      </c>
      <c r="AC1555" s="294">
        <v>0</v>
      </c>
      <c r="AD1555" s="294">
        <v>0</v>
      </c>
      <c r="AE1555" s="294">
        <v>0</v>
      </c>
      <c r="AF1555" s="294">
        <v>0</v>
      </c>
      <c r="AG1555" s="294">
        <v>0</v>
      </c>
      <c r="AH1555" s="294">
        <v>0</v>
      </c>
      <c r="AI1555" s="294">
        <v>0</v>
      </c>
    </row>
    <row r="1556" spans="1:35" ht="66">
      <c r="A1556" s="290"/>
      <c r="B1556" s="305">
        <v>304.31</v>
      </c>
      <c r="C1556" s="1344" t="s">
        <v>4786</v>
      </c>
      <c r="D1556" s="292"/>
      <c r="E1556" s="293">
        <v>0</v>
      </c>
      <c r="F1556" s="1406" t="s">
        <v>26</v>
      </c>
      <c r="G1556" s="294" t="s">
        <v>12</v>
      </c>
      <c r="H1556" s="295" t="s">
        <v>13</v>
      </c>
      <c r="I1556" s="294" t="s">
        <v>14</v>
      </c>
      <c r="J1556" s="294">
        <v>329</v>
      </c>
      <c r="K1556" s="1540">
        <v>0</v>
      </c>
      <c r="L1556" s="294">
        <v>0</v>
      </c>
      <c r="M1556" s="294">
        <v>0</v>
      </c>
      <c r="N1556" s="294">
        <v>0</v>
      </c>
      <c r="O1556" s="294">
        <v>0</v>
      </c>
      <c r="P1556" s="294">
        <v>0</v>
      </c>
      <c r="Q1556" s="294">
        <v>0</v>
      </c>
      <c r="R1556" s="294">
        <v>0</v>
      </c>
      <c r="S1556" s="294">
        <v>0</v>
      </c>
      <c r="T1556" s="294">
        <v>0</v>
      </c>
      <c r="U1556" s="294">
        <v>0</v>
      </c>
      <c r="V1556" s="294">
        <v>0</v>
      </c>
      <c r="W1556" s="294">
        <v>0</v>
      </c>
      <c r="X1556" s="294">
        <v>0</v>
      </c>
      <c r="Y1556" s="294">
        <v>0</v>
      </c>
      <c r="Z1556" s="294">
        <v>0</v>
      </c>
      <c r="AA1556" s="294">
        <v>0</v>
      </c>
      <c r="AB1556" s="294">
        <v>0</v>
      </c>
      <c r="AC1556" s="294">
        <v>0</v>
      </c>
      <c r="AD1556" s="294">
        <v>0</v>
      </c>
      <c r="AE1556" s="294">
        <v>0</v>
      </c>
      <c r="AF1556" s="294">
        <v>0</v>
      </c>
      <c r="AG1556" s="294">
        <v>0</v>
      </c>
      <c r="AH1556" s="294">
        <v>0</v>
      </c>
      <c r="AI1556" s="294">
        <v>0</v>
      </c>
    </row>
    <row r="1557" spans="1:35" ht="66">
      <c r="A1557" s="290"/>
      <c r="B1557" s="305">
        <v>23.95</v>
      </c>
      <c r="C1557" s="1344" t="s">
        <v>4787</v>
      </c>
      <c r="D1557" s="292"/>
      <c r="E1557" s="293">
        <v>0</v>
      </c>
      <c r="F1557" s="1406" t="s">
        <v>26</v>
      </c>
      <c r="G1557" s="294" t="s">
        <v>12</v>
      </c>
      <c r="H1557" s="295" t="s">
        <v>13</v>
      </c>
      <c r="I1557" s="294" t="s">
        <v>14</v>
      </c>
      <c r="J1557" s="294">
        <v>26</v>
      </c>
      <c r="K1557" s="1540">
        <v>0</v>
      </c>
      <c r="L1557" s="294">
        <v>0</v>
      </c>
      <c r="M1557" s="294">
        <v>0</v>
      </c>
      <c r="N1557" s="294">
        <v>0</v>
      </c>
      <c r="O1557" s="294">
        <v>0</v>
      </c>
      <c r="P1557" s="294">
        <v>0</v>
      </c>
      <c r="Q1557" s="294">
        <v>0</v>
      </c>
      <c r="R1557" s="294">
        <v>0</v>
      </c>
      <c r="S1557" s="294">
        <v>0</v>
      </c>
      <c r="T1557" s="294">
        <v>0</v>
      </c>
      <c r="U1557" s="294">
        <v>0</v>
      </c>
      <c r="V1557" s="294">
        <v>0</v>
      </c>
      <c r="W1557" s="294">
        <v>0</v>
      </c>
      <c r="X1557" s="294">
        <v>0</v>
      </c>
      <c r="Y1557" s="294">
        <v>0</v>
      </c>
      <c r="Z1557" s="294">
        <v>0</v>
      </c>
      <c r="AA1557" s="294">
        <v>0</v>
      </c>
      <c r="AB1557" s="294">
        <v>0</v>
      </c>
      <c r="AC1557" s="294">
        <v>0</v>
      </c>
      <c r="AD1557" s="294">
        <v>0</v>
      </c>
      <c r="AE1557" s="294">
        <v>0</v>
      </c>
      <c r="AF1557" s="294">
        <v>0</v>
      </c>
      <c r="AG1557" s="294">
        <v>0</v>
      </c>
      <c r="AH1557" s="294">
        <v>0</v>
      </c>
      <c r="AI1557" s="294">
        <v>0</v>
      </c>
    </row>
    <row r="1558" spans="1:35" ht="66">
      <c r="A1558" s="290"/>
      <c r="B1558" s="305">
        <v>73.05</v>
      </c>
      <c r="C1558" s="1344" t="s">
        <v>4788</v>
      </c>
      <c r="D1558" s="292"/>
      <c r="E1558" s="293">
        <v>0</v>
      </c>
      <c r="F1558" s="1406" t="s">
        <v>26</v>
      </c>
      <c r="G1558" s="294" t="s">
        <v>12</v>
      </c>
      <c r="H1558" s="295" t="s">
        <v>13</v>
      </c>
      <c r="I1558" s="294" t="s">
        <v>14</v>
      </c>
      <c r="J1558" s="294">
        <v>79</v>
      </c>
      <c r="K1558" s="1540">
        <v>0</v>
      </c>
      <c r="L1558" s="294">
        <v>0</v>
      </c>
      <c r="M1558" s="294">
        <v>0</v>
      </c>
      <c r="N1558" s="294">
        <v>0</v>
      </c>
      <c r="O1558" s="294">
        <v>0</v>
      </c>
      <c r="P1558" s="294">
        <v>0</v>
      </c>
      <c r="Q1558" s="294">
        <v>0</v>
      </c>
      <c r="R1558" s="294">
        <v>0</v>
      </c>
      <c r="S1558" s="294">
        <v>0</v>
      </c>
      <c r="T1558" s="294">
        <v>0</v>
      </c>
      <c r="U1558" s="294">
        <v>0</v>
      </c>
      <c r="V1558" s="294">
        <v>0</v>
      </c>
      <c r="W1558" s="294">
        <v>0</v>
      </c>
      <c r="X1558" s="294">
        <v>0</v>
      </c>
      <c r="Y1558" s="294">
        <v>0</v>
      </c>
      <c r="Z1558" s="294">
        <v>0</v>
      </c>
      <c r="AA1558" s="294">
        <v>0</v>
      </c>
      <c r="AB1558" s="294">
        <v>0</v>
      </c>
      <c r="AC1558" s="294">
        <v>0</v>
      </c>
      <c r="AD1558" s="294">
        <v>0</v>
      </c>
      <c r="AE1558" s="294">
        <v>0</v>
      </c>
      <c r="AF1558" s="294">
        <v>0</v>
      </c>
      <c r="AG1558" s="294">
        <v>0</v>
      </c>
      <c r="AH1558" s="294">
        <v>0</v>
      </c>
      <c r="AI1558" s="294">
        <v>0</v>
      </c>
    </row>
    <row r="1559" spans="1:35" ht="66">
      <c r="A1559" s="290"/>
      <c r="B1559" s="305">
        <v>1198.6500000000001</v>
      </c>
      <c r="C1559" s="1344" t="s">
        <v>1320</v>
      </c>
      <c r="D1559" s="292"/>
      <c r="E1559" s="293">
        <v>0</v>
      </c>
      <c r="F1559" s="1406" t="s">
        <v>26</v>
      </c>
      <c r="G1559" s="294" t="s">
        <v>12</v>
      </c>
      <c r="H1559" s="295" t="s">
        <v>13</v>
      </c>
      <c r="I1559" s="294" t="s">
        <v>14</v>
      </c>
      <c r="J1559" s="294">
        <v>1295</v>
      </c>
      <c r="K1559" s="1540">
        <v>0</v>
      </c>
      <c r="L1559" s="294">
        <v>0</v>
      </c>
      <c r="M1559" s="294">
        <v>0</v>
      </c>
      <c r="N1559" s="294">
        <v>0</v>
      </c>
      <c r="O1559" s="294">
        <v>0</v>
      </c>
      <c r="P1559" s="294">
        <v>0</v>
      </c>
      <c r="Q1559" s="294">
        <v>0</v>
      </c>
      <c r="R1559" s="294">
        <v>0</v>
      </c>
      <c r="S1559" s="294">
        <v>0</v>
      </c>
      <c r="T1559" s="294">
        <v>0</v>
      </c>
      <c r="U1559" s="294">
        <v>0</v>
      </c>
      <c r="V1559" s="294">
        <v>0</v>
      </c>
      <c r="W1559" s="294">
        <v>0</v>
      </c>
      <c r="X1559" s="294">
        <v>0</v>
      </c>
      <c r="Y1559" s="294">
        <v>0</v>
      </c>
      <c r="Z1559" s="294">
        <v>0</v>
      </c>
      <c r="AA1559" s="294">
        <v>0</v>
      </c>
      <c r="AB1559" s="294">
        <v>0</v>
      </c>
      <c r="AC1559" s="294">
        <v>0</v>
      </c>
      <c r="AD1559" s="294">
        <v>0</v>
      </c>
      <c r="AE1559" s="294">
        <v>0</v>
      </c>
      <c r="AF1559" s="294">
        <v>0</v>
      </c>
      <c r="AG1559" s="294">
        <v>0</v>
      </c>
      <c r="AH1559" s="294">
        <v>0</v>
      </c>
      <c r="AI1559" s="294">
        <v>0</v>
      </c>
    </row>
    <row r="1560" spans="1:35" ht="66">
      <c r="A1560" s="290"/>
      <c r="B1560" s="305">
        <v>545.35</v>
      </c>
      <c r="C1560" s="1344" t="s">
        <v>1321</v>
      </c>
      <c r="D1560" s="292"/>
      <c r="E1560" s="293">
        <v>0</v>
      </c>
      <c r="F1560" s="1406" t="s">
        <v>26</v>
      </c>
      <c r="G1560" s="294" t="s">
        <v>12</v>
      </c>
      <c r="H1560" s="295" t="s">
        <v>13</v>
      </c>
      <c r="I1560" s="294" t="s">
        <v>14</v>
      </c>
      <c r="J1560" s="294">
        <v>589</v>
      </c>
      <c r="K1560" s="1540">
        <v>0</v>
      </c>
      <c r="L1560" s="294">
        <v>0</v>
      </c>
      <c r="M1560" s="294">
        <v>0</v>
      </c>
      <c r="N1560" s="294">
        <v>0</v>
      </c>
      <c r="O1560" s="294">
        <v>0</v>
      </c>
      <c r="P1560" s="294">
        <v>0</v>
      </c>
      <c r="Q1560" s="294">
        <v>0</v>
      </c>
      <c r="R1560" s="294">
        <v>0</v>
      </c>
      <c r="S1560" s="294">
        <v>0</v>
      </c>
      <c r="T1560" s="294">
        <v>0</v>
      </c>
      <c r="U1560" s="294">
        <v>0</v>
      </c>
      <c r="V1560" s="294">
        <v>0</v>
      </c>
      <c r="W1560" s="294">
        <v>0</v>
      </c>
      <c r="X1560" s="294">
        <v>0</v>
      </c>
      <c r="Y1560" s="294">
        <v>0</v>
      </c>
      <c r="Z1560" s="294">
        <v>0</v>
      </c>
      <c r="AA1560" s="294">
        <v>0</v>
      </c>
      <c r="AB1560" s="294">
        <v>0</v>
      </c>
      <c r="AC1560" s="294">
        <v>0</v>
      </c>
      <c r="AD1560" s="294">
        <v>0</v>
      </c>
      <c r="AE1560" s="294">
        <v>0</v>
      </c>
      <c r="AF1560" s="294">
        <v>0</v>
      </c>
      <c r="AG1560" s="294">
        <v>0</v>
      </c>
      <c r="AH1560" s="294">
        <v>0</v>
      </c>
      <c r="AI1560" s="294">
        <v>0</v>
      </c>
    </row>
    <row r="1561" spans="1:35" ht="66">
      <c r="A1561" s="290"/>
      <c r="B1561" s="305">
        <v>675.68000000000006</v>
      </c>
      <c r="C1561" s="1344" t="s">
        <v>1322</v>
      </c>
      <c r="D1561" s="292"/>
      <c r="E1561" s="293">
        <v>0</v>
      </c>
      <c r="F1561" s="1406" t="s">
        <v>11</v>
      </c>
      <c r="G1561" s="294" t="s">
        <v>12</v>
      </c>
      <c r="H1561" s="295" t="s">
        <v>13</v>
      </c>
      <c r="I1561" s="294" t="s">
        <v>14</v>
      </c>
      <c r="J1561" s="294">
        <v>730</v>
      </c>
      <c r="K1561" s="1540">
        <v>0</v>
      </c>
      <c r="L1561" s="294">
        <v>0</v>
      </c>
      <c r="M1561" s="294">
        <v>0</v>
      </c>
      <c r="N1561" s="294">
        <v>0</v>
      </c>
      <c r="O1561" s="294">
        <v>0</v>
      </c>
      <c r="P1561" s="294">
        <v>0</v>
      </c>
      <c r="Q1561" s="294">
        <v>0</v>
      </c>
      <c r="R1561" s="294">
        <v>0</v>
      </c>
      <c r="S1561" s="294">
        <v>0</v>
      </c>
      <c r="T1561" s="294">
        <v>0</v>
      </c>
      <c r="U1561" s="294">
        <v>0</v>
      </c>
      <c r="V1561" s="294">
        <v>0</v>
      </c>
      <c r="W1561" s="294">
        <v>0</v>
      </c>
      <c r="X1561" s="294">
        <v>0</v>
      </c>
      <c r="Y1561" s="294">
        <v>0</v>
      </c>
      <c r="Z1561" s="294">
        <v>0</v>
      </c>
      <c r="AA1561" s="294">
        <v>0</v>
      </c>
      <c r="AB1561" s="294">
        <v>0</v>
      </c>
      <c r="AC1561" s="294">
        <v>0</v>
      </c>
      <c r="AD1561" s="294">
        <v>0</v>
      </c>
      <c r="AE1561" s="294">
        <v>0</v>
      </c>
      <c r="AF1561" s="294">
        <v>0</v>
      </c>
      <c r="AG1561" s="294">
        <v>0</v>
      </c>
      <c r="AH1561" s="294">
        <v>0</v>
      </c>
      <c r="AI1561" s="294">
        <v>0</v>
      </c>
    </row>
    <row r="1562" spans="1:35" ht="66">
      <c r="A1562" s="290"/>
      <c r="B1562" s="305">
        <v>28.68</v>
      </c>
      <c r="C1562" s="1344" t="s">
        <v>1323</v>
      </c>
      <c r="D1562" s="292"/>
      <c r="E1562" s="293">
        <v>0</v>
      </c>
      <c r="F1562" s="1406" t="s">
        <v>26</v>
      </c>
      <c r="G1562" s="294" t="s">
        <v>12</v>
      </c>
      <c r="H1562" s="295" t="s">
        <v>13</v>
      </c>
      <c r="I1562" s="294" t="s">
        <v>14</v>
      </c>
      <c r="J1562" s="294">
        <v>31</v>
      </c>
      <c r="K1562" s="1540">
        <v>0</v>
      </c>
      <c r="L1562" s="294">
        <v>0</v>
      </c>
      <c r="M1562" s="294">
        <v>0</v>
      </c>
      <c r="N1562" s="294">
        <v>0</v>
      </c>
      <c r="O1562" s="294">
        <v>0</v>
      </c>
      <c r="P1562" s="294">
        <v>0</v>
      </c>
      <c r="Q1562" s="294">
        <v>0</v>
      </c>
      <c r="R1562" s="294">
        <v>0</v>
      </c>
      <c r="S1562" s="294">
        <v>0</v>
      </c>
      <c r="T1562" s="294">
        <v>0</v>
      </c>
      <c r="U1562" s="294">
        <v>0</v>
      </c>
      <c r="V1562" s="294">
        <v>0</v>
      </c>
      <c r="W1562" s="294">
        <v>0</v>
      </c>
      <c r="X1562" s="294">
        <v>0</v>
      </c>
      <c r="Y1562" s="294">
        <v>0</v>
      </c>
      <c r="Z1562" s="294">
        <v>0</v>
      </c>
      <c r="AA1562" s="294">
        <v>0</v>
      </c>
      <c r="AB1562" s="294">
        <v>0</v>
      </c>
      <c r="AC1562" s="294">
        <v>0</v>
      </c>
      <c r="AD1562" s="294">
        <v>0</v>
      </c>
      <c r="AE1562" s="294">
        <v>0</v>
      </c>
      <c r="AF1562" s="294">
        <v>0</v>
      </c>
      <c r="AG1562" s="294">
        <v>0</v>
      </c>
      <c r="AH1562" s="294">
        <v>0</v>
      </c>
      <c r="AI1562" s="294">
        <v>0</v>
      </c>
    </row>
    <row r="1563" spans="1:35" ht="66">
      <c r="A1563" s="290"/>
      <c r="B1563" s="305">
        <v>131.99</v>
      </c>
      <c r="C1563" s="298" t="s">
        <v>1324</v>
      </c>
      <c r="D1563" s="303"/>
      <c r="E1563" s="293">
        <v>0</v>
      </c>
      <c r="F1563" s="1406" t="s">
        <v>26</v>
      </c>
      <c r="G1563" s="294" t="s">
        <v>12</v>
      </c>
      <c r="H1563" s="295" t="s">
        <v>13</v>
      </c>
      <c r="I1563" s="294" t="s">
        <v>14</v>
      </c>
      <c r="J1563" s="294">
        <v>143</v>
      </c>
      <c r="K1563" s="1540">
        <v>0</v>
      </c>
      <c r="L1563" s="294">
        <v>0</v>
      </c>
      <c r="M1563" s="294">
        <v>0</v>
      </c>
      <c r="N1563" s="294">
        <v>0</v>
      </c>
      <c r="O1563" s="294">
        <v>0</v>
      </c>
      <c r="P1563" s="294">
        <v>0</v>
      </c>
      <c r="Q1563" s="294">
        <v>0</v>
      </c>
      <c r="R1563" s="294">
        <v>0</v>
      </c>
      <c r="S1563" s="294">
        <v>0</v>
      </c>
      <c r="T1563" s="294">
        <v>0</v>
      </c>
      <c r="U1563" s="294">
        <v>0</v>
      </c>
      <c r="V1563" s="294">
        <v>0</v>
      </c>
      <c r="W1563" s="294">
        <v>0</v>
      </c>
      <c r="X1563" s="294">
        <v>0</v>
      </c>
      <c r="Y1563" s="294">
        <v>0</v>
      </c>
      <c r="Z1563" s="294">
        <v>0</v>
      </c>
      <c r="AA1563" s="294">
        <v>0</v>
      </c>
      <c r="AB1563" s="294">
        <v>0</v>
      </c>
      <c r="AC1563" s="294">
        <v>0</v>
      </c>
      <c r="AD1563" s="294">
        <v>0</v>
      </c>
      <c r="AE1563" s="294">
        <v>0</v>
      </c>
      <c r="AF1563" s="294">
        <v>0</v>
      </c>
      <c r="AG1563" s="294">
        <v>0</v>
      </c>
      <c r="AH1563" s="294">
        <v>0</v>
      </c>
      <c r="AI1563" s="294">
        <v>0</v>
      </c>
    </row>
    <row r="1564" spans="1:35" ht="66">
      <c r="A1564" s="290"/>
      <c r="B1564" s="305">
        <v>124.25</v>
      </c>
      <c r="C1564" s="1344" t="s">
        <v>1325</v>
      </c>
      <c r="D1564" s="303"/>
      <c r="E1564" s="293">
        <v>0</v>
      </c>
      <c r="F1564" s="1406" t="s">
        <v>26</v>
      </c>
      <c r="G1564" s="294" t="s">
        <v>12</v>
      </c>
      <c r="H1564" s="295" t="s">
        <v>13</v>
      </c>
      <c r="I1564" s="294" t="s">
        <v>14</v>
      </c>
      <c r="J1564" s="294">
        <v>135</v>
      </c>
      <c r="K1564" s="1540">
        <v>0</v>
      </c>
      <c r="L1564" s="294">
        <v>0</v>
      </c>
      <c r="M1564" s="294">
        <v>0</v>
      </c>
      <c r="N1564" s="294">
        <v>0</v>
      </c>
      <c r="O1564" s="294">
        <v>0</v>
      </c>
      <c r="P1564" s="294">
        <v>0</v>
      </c>
      <c r="Q1564" s="294">
        <v>0</v>
      </c>
      <c r="R1564" s="294">
        <v>0</v>
      </c>
      <c r="S1564" s="294">
        <v>0</v>
      </c>
      <c r="T1564" s="294">
        <v>0</v>
      </c>
      <c r="U1564" s="294">
        <v>0</v>
      </c>
      <c r="V1564" s="294">
        <v>0</v>
      </c>
      <c r="W1564" s="294">
        <v>0</v>
      </c>
      <c r="X1564" s="294">
        <v>0</v>
      </c>
      <c r="Y1564" s="294">
        <v>0</v>
      </c>
      <c r="Z1564" s="294">
        <v>0</v>
      </c>
      <c r="AA1564" s="294">
        <v>0</v>
      </c>
      <c r="AB1564" s="294">
        <v>0</v>
      </c>
      <c r="AC1564" s="294">
        <v>0</v>
      </c>
      <c r="AD1564" s="294">
        <v>0</v>
      </c>
      <c r="AE1564" s="294">
        <v>0</v>
      </c>
      <c r="AF1564" s="294">
        <v>0</v>
      </c>
      <c r="AG1564" s="294">
        <v>0</v>
      </c>
      <c r="AH1564" s="294">
        <v>0</v>
      </c>
      <c r="AI1564" s="294">
        <v>0</v>
      </c>
    </row>
    <row r="1565" spans="1:35" ht="66">
      <c r="A1565" s="290"/>
      <c r="B1565" s="305">
        <v>144.07333333333335</v>
      </c>
      <c r="C1565" s="1410" t="s">
        <v>1326</v>
      </c>
      <c r="D1565" s="303"/>
      <c r="E1565" s="293">
        <v>0</v>
      </c>
      <c r="F1565" s="1440" t="s">
        <v>22</v>
      </c>
      <c r="G1565" s="294" t="s">
        <v>12</v>
      </c>
      <c r="H1565" s="295" t="s">
        <v>13</v>
      </c>
      <c r="I1565" s="294" t="s">
        <v>14</v>
      </c>
      <c r="J1565" s="294">
        <v>156</v>
      </c>
      <c r="K1565" s="1540">
        <v>0</v>
      </c>
      <c r="L1565" s="294">
        <v>0</v>
      </c>
      <c r="M1565" s="294">
        <v>0</v>
      </c>
      <c r="N1565" s="294">
        <v>0</v>
      </c>
      <c r="O1565" s="294">
        <v>0</v>
      </c>
      <c r="P1565" s="294">
        <v>0</v>
      </c>
      <c r="Q1565" s="294">
        <v>0</v>
      </c>
      <c r="R1565" s="294">
        <v>0</v>
      </c>
      <c r="S1565" s="294">
        <v>0</v>
      </c>
      <c r="T1565" s="294">
        <v>0</v>
      </c>
      <c r="U1565" s="294">
        <v>0</v>
      </c>
      <c r="V1565" s="294">
        <v>0</v>
      </c>
      <c r="W1565" s="294">
        <v>0</v>
      </c>
      <c r="X1565" s="294">
        <v>0</v>
      </c>
      <c r="Y1565" s="294">
        <v>0</v>
      </c>
      <c r="Z1565" s="294">
        <v>0</v>
      </c>
      <c r="AA1565" s="294">
        <v>0</v>
      </c>
      <c r="AB1565" s="294">
        <v>0</v>
      </c>
      <c r="AC1565" s="294">
        <v>0</v>
      </c>
      <c r="AD1565" s="294">
        <v>0</v>
      </c>
      <c r="AE1565" s="294">
        <v>0</v>
      </c>
      <c r="AF1565" s="294">
        <v>0</v>
      </c>
      <c r="AG1565" s="294">
        <v>0</v>
      </c>
      <c r="AH1565" s="294">
        <v>0</v>
      </c>
      <c r="AI1565" s="294">
        <v>0</v>
      </c>
    </row>
    <row r="1566" spans="1:35" ht="66">
      <c r="A1566" s="290"/>
      <c r="B1566" s="305">
        <v>167.12</v>
      </c>
      <c r="C1566" s="298" t="s">
        <v>1327</v>
      </c>
      <c r="D1566" s="303"/>
      <c r="E1566" s="293">
        <v>0</v>
      </c>
      <c r="F1566" s="292" t="s">
        <v>26</v>
      </c>
      <c r="G1566" s="294" t="s">
        <v>12</v>
      </c>
      <c r="H1566" s="295" t="s">
        <v>13</v>
      </c>
      <c r="I1566" s="294" t="s">
        <v>14</v>
      </c>
      <c r="J1566" s="294">
        <v>181</v>
      </c>
      <c r="K1566" s="1540">
        <v>0</v>
      </c>
      <c r="L1566" s="294">
        <v>0</v>
      </c>
      <c r="M1566" s="294">
        <v>0</v>
      </c>
      <c r="N1566" s="294">
        <v>0</v>
      </c>
      <c r="O1566" s="294">
        <v>0</v>
      </c>
      <c r="P1566" s="294">
        <v>0</v>
      </c>
      <c r="Q1566" s="294">
        <v>0</v>
      </c>
      <c r="R1566" s="294">
        <v>0</v>
      </c>
      <c r="S1566" s="294">
        <v>0</v>
      </c>
      <c r="T1566" s="294">
        <v>0</v>
      </c>
      <c r="U1566" s="294">
        <v>0</v>
      </c>
      <c r="V1566" s="294">
        <v>0</v>
      </c>
      <c r="W1566" s="294">
        <v>0</v>
      </c>
      <c r="X1566" s="294">
        <v>0</v>
      </c>
      <c r="Y1566" s="294">
        <v>0</v>
      </c>
      <c r="Z1566" s="294">
        <v>0</v>
      </c>
      <c r="AA1566" s="294">
        <v>0</v>
      </c>
      <c r="AB1566" s="294">
        <v>0</v>
      </c>
      <c r="AC1566" s="294">
        <v>0</v>
      </c>
      <c r="AD1566" s="294">
        <v>0</v>
      </c>
      <c r="AE1566" s="294">
        <v>0</v>
      </c>
      <c r="AF1566" s="294">
        <v>0</v>
      </c>
      <c r="AG1566" s="294">
        <v>0</v>
      </c>
      <c r="AH1566" s="294">
        <v>0</v>
      </c>
      <c r="AI1566" s="294">
        <v>0</v>
      </c>
    </row>
    <row r="1567" spans="1:35" ht="66">
      <c r="A1567" s="290"/>
      <c r="B1567" s="305">
        <v>279.67</v>
      </c>
      <c r="C1567" s="298" t="s">
        <v>4789</v>
      </c>
      <c r="D1567" s="303"/>
      <c r="E1567" s="293">
        <v>0</v>
      </c>
      <c r="F1567" s="1406" t="s">
        <v>26</v>
      </c>
      <c r="G1567" s="294" t="s">
        <v>12</v>
      </c>
      <c r="H1567" s="295" t="s">
        <v>13</v>
      </c>
      <c r="I1567" s="294" t="s">
        <v>14</v>
      </c>
      <c r="J1567" s="294">
        <v>303</v>
      </c>
      <c r="K1567" s="1540">
        <v>0</v>
      </c>
      <c r="L1567" s="294">
        <v>0</v>
      </c>
      <c r="M1567" s="294">
        <v>0</v>
      </c>
      <c r="N1567" s="294">
        <v>0</v>
      </c>
      <c r="O1567" s="294">
        <v>0</v>
      </c>
      <c r="P1567" s="294">
        <v>0</v>
      </c>
      <c r="Q1567" s="294">
        <v>0</v>
      </c>
      <c r="R1567" s="294">
        <v>0</v>
      </c>
      <c r="S1567" s="294">
        <v>0</v>
      </c>
      <c r="T1567" s="294">
        <v>0</v>
      </c>
      <c r="U1567" s="294">
        <v>0</v>
      </c>
      <c r="V1567" s="294">
        <v>0</v>
      </c>
      <c r="W1567" s="294">
        <v>0</v>
      </c>
      <c r="X1567" s="294">
        <v>0</v>
      </c>
      <c r="Y1567" s="294">
        <v>0</v>
      </c>
      <c r="Z1567" s="294">
        <v>0</v>
      </c>
      <c r="AA1567" s="294">
        <v>0</v>
      </c>
      <c r="AB1567" s="294">
        <v>0</v>
      </c>
      <c r="AC1567" s="294">
        <v>0</v>
      </c>
      <c r="AD1567" s="294">
        <v>0</v>
      </c>
      <c r="AE1567" s="294">
        <v>0</v>
      </c>
      <c r="AF1567" s="294">
        <v>0</v>
      </c>
      <c r="AG1567" s="294">
        <v>0</v>
      </c>
      <c r="AH1567" s="294">
        <v>0</v>
      </c>
      <c r="AI1567" s="294">
        <v>0</v>
      </c>
    </row>
    <row r="1568" spans="1:35" ht="66">
      <c r="A1568" s="290"/>
      <c r="B1568" s="305">
        <v>325.72666666666663</v>
      </c>
      <c r="C1568" s="1443" t="s">
        <v>1328</v>
      </c>
      <c r="D1568" s="303"/>
      <c r="E1568" s="293">
        <v>0</v>
      </c>
      <c r="F1568" s="1440" t="s">
        <v>1329</v>
      </c>
      <c r="G1568" s="294" t="s">
        <v>12</v>
      </c>
      <c r="H1568" s="295" t="s">
        <v>13</v>
      </c>
      <c r="I1568" s="294" t="s">
        <v>14</v>
      </c>
      <c r="J1568" s="294">
        <v>352</v>
      </c>
      <c r="K1568" s="1540">
        <v>0</v>
      </c>
      <c r="L1568" s="294">
        <v>0</v>
      </c>
      <c r="M1568" s="294">
        <v>0</v>
      </c>
      <c r="N1568" s="294">
        <v>0</v>
      </c>
      <c r="O1568" s="294">
        <v>0</v>
      </c>
      <c r="P1568" s="294">
        <v>0</v>
      </c>
      <c r="Q1568" s="294">
        <v>0</v>
      </c>
      <c r="R1568" s="294">
        <v>0</v>
      </c>
      <c r="S1568" s="294">
        <v>0</v>
      </c>
      <c r="T1568" s="294">
        <v>0</v>
      </c>
      <c r="U1568" s="294">
        <v>0</v>
      </c>
      <c r="V1568" s="294">
        <v>0</v>
      </c>
      <c r="W1568" s="294">
        <v>0</v>
      </c>
      <c r="X1568" s="294">
        <v>0</v>
      </c>
      <c r="Y1568" s="294">
        <v>0</v>
      </c>
      <c r="Z1568" s="294">
        <v>0</v>
      </c>
      <c r="AA1568" s="294">
        <v>0</v>
      </c>
      <c r="AB1568" s="294">
        <v>0</v>
      </c>
      <c r="AC1568" s="294">
        <v>0</v>
      </c>
      <c r="AD1568" s="294">
        <v>0</v>
      </c>
      <c r="AE1568" s="294">
        <v>0</v>
      </c>
      <c r="AF1568" s="294">
        <v>0</v>
      </c>
      <c r="AG1568" s="294">
        <v>0</v>
      </c>
      <c r="AH1568" s="294">
        <v>0</v>
      </c>
      <c r="AI1568" s="294">
        <v>0</v>
      </c>
    </row>
    <row r="1569" spans="1:35" ht="66">
      <c r="A1569" s="290"/>
      <c r="B1569" s="305">
        <v>485.16</v>
      </c>
      <c r="C1569" s="1344" t="s">
        <v>4790</v>
      </c>
      <c r="D1569" s="303"/>
      <c r="E1569" s="293">
        <v>0</v>
      </c>
      <c r="F1569" s="1406" t="s">
        <v>26</v>
      </c>
      <c r="G1569" s="294" t="s">
        <v>12</v>
      </c>
      <c r="H1569" s="295" t="s">
        <v>13</v>
      </c>
      <c r="I1569" s="294" t="s">
        <v>14</v>
      </c>
      <c r="J1569" s="294">
        <v>524</v>
      </c>
      <c r="K1569" s="1540">
        <v>0</v>
      </c>
      <c r="L1569" s="294">
        <v>0</v>
      </c>
      <c r="M1569" s="294">
        <v>0</v>
      </c>
      <c r="N1569" s="294">
        <v>0</v>
      </c>
      <c r="O1569" s="294">
        <v>0</v>
      </c>
      <c r="P1569" s="294">
        <v>0</v>
      </c>
      <c r="Q1569" s="294">
        <v>0</v>
      </c>
      <c r="R1569" s="294">
        <v>0</v>
      </c>
      <c r="S1569" s="294">
        <v>0</v>
      </c>
      <c r="T1569" s="294">
        <v>0</v>
      </c>
      <c r="U1569" s="294">
        <v>0</v>
      </c>
      <c r="V1569" s="294">
        <v>0</v>
      </c>
      <c r="W1569" s="294">
        <v>0</v>
      </c>
      <c r="X1569" s="294">
        <v>0</v>
      </c>
      <c r="Y1569" s="294">
        <v>0</v>
      </c>
      <c r="Z1569" s="294">
        <v>0</v>
      </c>
      <c r="AA1569" s="294">
        <v>0</v>
      </c>
      <c r="AB1569" s="294">
        <v>0</v>
      </c>
      <c r="AC1569" s="294">
        <v>0</v>
      </c>
      <c r="AD1569" s="294">
        <v>0</v>
      </c>
      <c r="AE1569" s="294">
        <v>0</v>
      </c>
      <c r="AF1569" s="294">
        <v>0</v>
      </c>
      <c r="AG1569" s="294">
        <v>0</v>
      </c>
      <c r="AH1569" s="294">
        <v>0</v>
      </c>
      <c r="AI1569" s="294">
        <v>0</v>
      </c>
    </row>
    <row r="1570" spans="1:35" ht="66">
      <c r="A1570" s="290"/>
      <c r="B1570" s="305">
        <v>181.28</v>
      </c>
      <c r="C1570" s="1344" t="s">
        <v>4791</v>
      </c>
      <c r="D1570" s="303"/>
      <c r="E1570" s="293">
        <v>0</v>
      </c>
      <c r="F1570" s="1406" t="s">
        <v>26</v>
      </c>
      <c r="G1570" s="294" t="s">
        <v>12</v>
      </c>
      <c r="H1570" s="295" t="s">
        <v>13</v>
      </c>
      <c r="I1570" s="294" t="s">
        <v>14</v>
      </c>
      <c r="J1570" s="294">
        <v>196</v>
      </c>
      <c r="K1570" s="1540">
        <v>0</v>
      </c>
      <c r="L1570" s="294">
        <v>0</v>
      </c>
      <c r="M1570" s="294">
        <v>0</v>
      </c>
      <c r="N1570" s="294">
        <v>0</v>
      </c>
      <c r="O1570" s="294">
        <v>0</v>
      </c>
      <c r="P1570" s="294">
        <v>0</v>
      </c>
      <c r="Q1570" s="294">
        <v>0</v>
      </c>
      <c r="R1570" s="294">
        <v>0</v>
      </c>
      <c r="S1570" s="294">
        <v>0</v>
      </c>
      <c r="T1570" s="294">
        <v>0</v>
      </c>
      <c r="U1570" s="294">
        <v>0</v>
      </c>
      <c r="V1570" s="294">
        <v>0</v>
      </c>
      <c r="W1570" s="294">
        <v>0</v>
      </c>
      <c r="X1570" s="294">
        <v>0</v>
      </c>
      <c r="Y1570" s="294">
        <v>0</v>
      </c>
      <c r="Z1570" s="294">
        <v>0</v>
      </c>
      <c r="AA1570" s="294">
        <v>0</v>
      </c>
      <c r="AB1570" s="294">
        <v>0</v>
      </c>
      <c r="AC1570" s="294">
        <v>0</v>
      </c>
      <c r="AD1570" s="294">
        <v>0</v>
      </c>
      <c r="AE1570" s="294">
        <v>0</v>
      </c>
      <c r="AF1570" s="294">
        <v>0</v>
      </c>
      <c r="AG1570" s="294">
        <v>0</v>
      </c>
      <c r="AH1570" s="294">
        <v>0</v>
      </c>
      <c r="AI1570" s="294">
        <v>0</v>
      </c>
    </row>
    <row r="1571" spans="1:35" ht="66">
      <c r="A1571" s="290"/>
      <c r="B1571" s="305">
        <v>110.5</v>
      </c>
      <c r="C1571" s="1344" t="s">
        <v>1330</v>
      </c>
      <c r="D1571" s="303"/>
      <c r="E1571" s="293">
        <v>0</v>
      </c>
      <c r="F1571" s="1406" t="s">
        <v>26</v>
      </c>
      <c r="G1571" s="294" t="s">
        <v>12</v>
      </c>
      <c r="H1571" s="295" t="s">
        <v>13</v>
      </c>
      <c r="I1571" s="294" t="s">
        <v>14</v>
      </c>
      <c r="J1571" s="294">
        <v>120</v>
      </c>
      <c r="K1571" s="1540">
        <v>0</v>
      </c>
      <c r="L1571" s="294">
        <v>0</v>
      </c>
      <c r="M1571" s="294">
        <v>0</v>
      </c>
      <c r="N1571" s="294">
        <v>0</v>
      </c>
      <c r="O1571" s="294">
        <v>0</v>
      </c>
      <c r="P1571" s="294">
        <v>0</v>
      </c>
      <c r="Q1571" s="294">
        <v>0</v>
      </c>
      <c r="R1571" s="294">
        <v>0</v>
      </c>
      <c r="S1571" s="294">
        <v>0</v>
      </c>
      <c r="T1571" s="294">
        <v>0</v>
      </c>
      <c r="U1571" s="294">
        <v>0</v>
      </c>
      <c r="V1571" s="294">
        <v>0</v>
      </c>
      <c r="W1571" s="294">
        <v>0</v>
      </c>
      <c r="X1571" s="294">
        <v>0</v>
      </c>
      <c r="Y1571" s="294">
        <v>0</v>
      </c>
      <c r="Z1571" s="294">
        <v>0</v>
      </c>
      <c r="AA1571" s="294">
        <v>0</v>
      </c>
      <c r="AB1571" s="294">
        <v>0</v>
      </c>
      <c r="AC1571" s="294">
        <v>0</v>
      </c>
      <c r="AD1571" s="294">
        <v>0</v>
      </c>
      <c r="AE1571" s="294">
        <v>0</v>
      </c>
      <c r="AF1571" s="294">
        <v>0</v>
      </c>
      <c r="AG1571" s="294">
        <v>0</v>
      </c>
      <c r="AH1571" s="294">
        <v>0</v>
      </c>
      <c r="AI1571" s="294">
        <v>0</v>
      </c>
    </row>
    <row r="1572" spans="1:35" ht="66">
      <c r="A1572" s="290"/>
      <c r="B1572" s="305">
        <v>230.98000000000002</v>
      </c>
      <c r="C1572" s="1344" t="s">
        <v>1331</v>
      </c>
      <c r="D1572" s="303"/>
      <c r="E1572" s="293">
        <v>0</v>
      </c>
      <c r="F1572" s="1406" t="s">
        <v>26</v>
      </c>
      <c r="G1572" s="294" t="s">
        <v>12</v>
      </c>
      <c r="H1572" s="295" t="s">
        <v>13</v>
      </c>
      <c r="I1572" s="294" t="s">
        <v>14</v>
      </c>
      <c r="J1572" s="294">
        <v>250</v>
      </c>
      <c r="K1572" s="1540">
        <v>0</v>
      </c>
      <c r="L1572" s="294">
        <v>0</v>
      </c>
      <c r="M1572" s="294">
        <v>0</v>
      </c>
      <c r="N1572" s="294">
        <v>0</v>
      </c>
      <c r="O1572" s="294">
        <v>0</v>
      </c>
      <c r="P1572" s="294">
        <v>0</v>
      </c>
      <c r="Q1572" s="294">
        <v>0</v>
      </c>
      <c r="R1572" s="294">
        <v>0</v>
      </c>
      <c r="S1572" s="294">
        <v>0</v>
      </c>
      <c r="T1572" s="294">
        <v>0</v>
      </c>
      <c r="U1572" s="294">
        <v>0</v>
      </c>
      <c r="V1572" s="294">
        <v>0</v>
      </c>
      <c r="W1572" s="294">
        <v>0</v>
      </c>
      <c r="X1572" s="294">
        <v>0</v>
      </c>
      <c r="Y1572" s="294">
        <v>0</v>
      </c>
      <c r="Z1572" s="294">
        <v>0</v>
      </c>
      <c r="AA1572" s="294">
        <v>0</v>
      </c>
      <c r="AB1572" s="294">
        <v>0</v>
      </c>
      <c r="AC1572" s="294">
        <v>0</v>
      </c>
      <c r="AD1572" s="294">
        <v>0</v>
      </c>
      <c r="AE1572" s="294">
        <v>0</v>
      </c>
      <c r="AF1572" s="294">
        <v>0</v>
      </c>
      <c r="AG1572" s="294">
        <v>0</v>
      </c>
      <c r="AH1572" s="294">
        <v>0</v>
      </c>
      <c r="AI1572" s="294">
        <v>0</v>
      </c>
    </row>
    <row r="1573" spans="1:35" ht="66">
      <c r="A1573" s="290"/>
      <c r="B1573" s="305">
        <v>230.88</v>
      </c>
      <c r="C1573" s="1344" t="s">
        <v>1332</v>
      </c>
      <c r="D1573" s="303"/>
      <c r="E1573" s="293">
        <v>0</v>
      </c>
      <c r="F1573" s="1406" t="s">
        <v>11</v>
      </c>
      <c r="G1573" s="294" t="s">
        <v>12</v>
      </c>
      <c r="H1573" s="295" t="s">
        <v>13</v>
      </c>
      <c r="I1573" s="294" t="s">
        <v>14</v>
      </c>
      <c r="J1573" s="294">
        <v>250</v>
      </c>
      <c r="K1573" s="1540">
        <v>0</v>
      </c>
      <c r="L1573" s="294">
        <v>0</v>
      </c>
      <c r="M1573" s="294">
        <v>0</v>
      </c>
      <c r="N1573" s="294">
        <v>0</v>
      </c>
      <c r="O1573" s="294">
        <v>0</v>
      </c>
      <c r="P1573" s="294">
        <v>0</v>
      </c>
      <c r="Q1573" s="294">
        <v>0</v>
      </c>
      <c r="R1573" s="294">
        <v>0</v>
      </c>
      <c r="S1573" s="294">
        <v>0</v>
      </c>
      <c r="T1573" s="294">
        <v>0</v>
      </c>
      <c r="U1573" s="294">
        <v>0</v>
      </c>
      <c r="V1573" s="294">
        <v>0</v>
      </c>
      <c r="W1573" s="294">
        <v>0</v>
      </c>
      <c r="X1573" s="294">
        <v>0</v>
      </c>
      <c r="Y1573" s="294">
        <v>0</v>
      </c>
      <c r="Z1573" s="294">
        <v>0</v>
      </c>
      <c r="AA1573" s="294">
        <v>0</v>
      </c>
      <c r="AB1573" s="294">
        <v>0</v>
      </c>
      <c r="AC1573" s="294">
        <v>0</v>
      </c>
      <c r="AD1573" s="294">
        <v>0</v>
      </c>
      <c r="AE1573" s="294">
        <v>0</v>
      </c>
      <c r="AF1573" s="294">
        <v>0</v>
      </c>
      <c r="AG1573" s="294">
        <v>0</v>
      </c>
      <c r="AH1573" s="294">
        <v>0</v>
      </c>
      <c r="AI1573" s="294">
        <v>0</v>
      </c>
    </row>
    <row r="1574" spans="1:35" ht="66">
      <c r="A1574" s="290"/>
      <c r="B1574" s="305">
        <v>230.88</v>
      </c>
      <c r="C1574" s="1344" t="s">
        <v>1333</v>
      </c>
      <c r="D1574" s="303"/>
      <c r="E1574" s="293">
        <v>0</v>
      </c>
      <c r="F1574" s="1406" t="s">
        <v>26</v>
      </c>
      <c r="G1574" s="294" t="s">
        <v>12</v>
      </c>
      <c r="H1574" s="295" t="s">
        <v>13</v>
      </c>
      <c r="I1574" s="294" t="s">
        <v>14</v>
      </c>
      <c r="J1574" s="294">
        <v>250</v>
      </c>
      <c r="K1574" s="1540">
        <v>0</v>
      </c>
      <c r="L1574" s="294">
        <v>0</v>
      </c>
      <c r="M1574" s="294">
        <v>0</v>
      </c>
      <c r="N1574" s="294">
        <v>0</v>
      </c>
      <c r="O1574" s="294">
        <v>0</v>
      </c>
      <c r="P1574" s="294">
        <v>0</v>
      </c>
      <c r="Q1574" s="294">
        <v>0</v>
      </c>
      <c r="R1574" s="294">
        <v>0</v>
      </c>
      <c r="S1574" s="294">
        <v>0</v>
      </c>
      <c r="T1574" s="294">
        <v>0</v>
      </c>
      <c r="U1574" s="294">
        <v>0</v>
      </c>
      <c r="V1574" s="294">
        <v>0</v>
      </c>
      <c r="W1574" s="294">
        <v>0</v>
      </c>
      <c r="X1574" s="294">
        <v>0</v>
      </c>
      <c r="Y1574" s="294">
        <v>0</v>
      </c>
      <c r="Z1574" s="294">
        <v>0</v>
      </c>
      <c r="AA1574" s="294">
        <v>0</v>
      </c>
      <c r="AB1574" s="294">
        <v>0</v>
      </c>
      <c r="AC1574" s="294">
        <v>0</v>
      </c>
      <c r="AD1574" s="294">
        <v>0</v>
      </c>
      <c r="AE1574" s="294">
        <v>0</v>
      </c>
      <c r="AF1574" s="294">
        <v>0</v>
      </c>
      <c r="AG1574" s="294">
        <v>0</v>
      </c>
      <c r="AH1574" s="294">
        <v>0</v>
      </c>
      <c r="AI1574" s="294">
        <v>0</v>
      </c>
    </row>
    <row r="1575" spans="1:35" ht="66">
      <c r="A1575" s="290"/>
      <c r="B1575" s="305">
        <v>297.91166666666669</v>
      </c>
      <c r="C1575" s="1347" t="s">
        <v>1334</v>
      </c>
      <c r="D1575" s="303"/>
      <c r="E1575" s="293">
        <v>0</v>
      </c>
      <c r="F1575" s="1151" t="s">
        <v>11</v>
      </c>
      <c r="G1575" s="294" t="s">
        <v>12</v>
      </c>
      <c r="H1575" s="295" t="s">
        <v>13</v>
      </c>
      <c r="I1575" s="294" t="s">
        <v>14</v>
      </c>
      <c r="J1575" s="294">
        <v>322</v>
      </c>
      <c r="K1575" s="1540">
        <v>0</v>
      </c>
      <c r="L1575" s="294">
        <v>0</v>
      </c>
      <c r="M1575" s="294">
        <v>0</v>
      </c>
      <c r="N1575" s="294">
        <v>0</v>
      </c>
      <c r="O1575" s="294">
        <v>0</v>
      </c>
      <c r="P1575" s="294">
        <v>0</v>
      </c>
      <c r="Q1575" s="294">
        <v>0</v>
      </c>
      <c r="R1575" s="294">
        <v>0</v>
      </c>
      <c r="S1575" s="294">
        <v>0</v>
      </c>
      <c r="T1575" s="294">
        <v>0</v>
      </c>
      <c r="U1575" s="294">
        <v>0</v>
      </c>
      <c r="V1575" s="294">
        <v>0</v>
      </c>
      <c r="W1575" s="294">
        <v>0</v>
      </c>
      <c r="X1575" s="294">
        <v>0</v>
      </c>
      <c r="Y1575" s="294">
        <v>0</v>
      </c>
      <c r="Z1575" s="294">
        <v>0</v>
      </c>
      <c r="AA1575" s="294">
        <v>0</v>
      </c>
      <c r="AB1575" s="294">
        <v>0</v>
      </c>
      <c r="AC1575" s="294">
        <v>0</v>
      </c>
      <c r="AD1575" s="294">
        <v>0</v>
      </c>
      <c r="AE1575" s="294">
        <v>0</v>
      </c>
      <c r="AF1575" s="294">
        <v>0</v>
      </c>
      <c r="AG1575" s="294">
        <v>0</v>
      </c>
      <c r="AH1575" s="294">
        <v>0</v>
      </c>
      <c r="AI1575" s="294">
        <v>0</v>
      </c>
    </row>
    <row r="1576" spans="1:35" ht="66">
      <c r="A1576" s="290"/>
      <c r="B1576" s="305">
        <v>150</v>
      </c>
      <c r="C1576" s="1344" t="s">
        <v>1335</v>
      </c>
      <c r="D1576" s="303"/>
      <c r="E1576" s="293">
        <v>0</v>
      </c>
      <c r="F1576" s="1406" t="s">
        <v>26</v>
      </c>
      <c r="G1576" s="294" t="s">
        <v>12</v>
      </c>
      <c r="H1576" s="295" t="s">
        <v>13</v>
      </c>
      <c r="I1576" s="294" t="s">
        <v>14</v>
      </c>
      <c r="J1576" s="294">
        <v>162</v>
      </c>
      <c r="K1576" s="1540">
        <v>0</v>
      </c>
      <c r="L1576" s="294">
        <v>0</v>
      </c>
      <c r="M1576" s="294">
        <v>0</v>
      </c>
      <c r="N1576" s="294">
        <v>0</v>
      </c>
      <c r="O1576" s="294">
        <v>0</v>
      </c>
      <c r="P1576" s="294">
        <v>0</v>
      </c>
      <c r="Q1576" s="294">
        <v>0</v>
      </c>
      <c r="R1576" s="294">
        <v>0</v>
      </c>
      <c r="S1576" s="294">
        <v>0</v>
      </c>
      <c r="T1576" s="294">
        <v>0</v>
      </c>
      <c r="U1576" s="294">
        <v>0</v>
      </c>
      <c r="V1576" s="294">
        <v>0</v>
      </c>
      <c r="W1576" s="294">
        <v>0</v>
      </c>
      <c r="X1576" s="294">
        <v>0</v>
      </c>
      <c r="Y1576" s="294">
        <v>0</v>
      </c>
      <c r="Z1576" s="294">
        <v>0</v>
      </c>
      <c r="AA1576" s="294">
        <v>0</v>
      </c>
      <c r="AB1576" s="294">
        <v>0</v>
      </c>
      <c r="AC1576" s="294">
        <v>0</v>
      </c>
      <c r="AD1576" s="294">
        <v>0</v>
      </c>
      <c r="AE1576" s="294">
        <v>0</v>
      </c>
      <c r="AF1576" s="294">
        <v>0</v>
      </c>
      <c r="AG1576" s="294">
        <v>0</v>
      </c>
      <c r="AH1576" s="294">
        <v>0</v>
      </c>
      <c r="AI1576" s="294">
        <v>0</v>
      </c>
    </row>
    <row r="1577" spans="1:35" ht="66">
      <c r="A1577" s="290"/>
      <c r="B1577" s="305">
        <v>145.32499999999999</v>
      </c>
      <c r="C1577" s="1381" t="s">
        <v>1336</v>
      </c>
      <c r="D1577" s="303"/>
      <c r="E1577" s="293">
        <v>0</v>
      </c>
      <c r="F1577" s="1406" t="s">
        <v>26</v>
      </c>
      <c r="G1577" s="294" t="s">
        <v>12</v>
      </c>
      <c r="H1577" s="295" t="s">
        <v>13</v>
      </c>
      <c r="I1577" s="294" t="s">
        <v>14</v>
      </c>
      <c r="J1577" s="294">
        <v>157</v>
      </c>
      <c r="K1577" s="1540">
        <v>0</v>
      </c>
      <c r="L1577" s="294">
        <v>0</v>
      </c>
      <c r="M1577" s="294">
        <v>0</v>
      </c>
      <c r="N1577" s="294">
        <v>0</v>
      </c>
      <c r="O1577" s="294">
        <v>0</v>
      </c>
      <c r="P1577" s="294">
        <v>0</v>
      </c>
      <c r="Q1577" s="294">
        <v>0</v>
      </c>
      <c r="R1577" s="294">
        <v>0</v>
      </c>
      <c r="S1577" s="294">
        <v>0</v>
      </c>
      <c r="T1577" s="294">
        <v>0</v>
      </c>
      <c r="U1577" s="294">
        <v>0</v>
      </c>
      <c r="V1577" s="294">
        <v>0</v>
      </c>
      <c r="W1577" s="294">
        <v>0</v>
      </c>
      <c r="X1577" s="294">
        <v>0</v>
      </c>
      <c r="Y1577" s="294">
        <v>0</v>
      </c>
      <c r="Z1577" s="294">
        <v>0</v>
      </c>
      <c r="AA1577" s="294">
        <v>0</v>
      </c>
      <c r="AB1577" s="294">
        <v>0</v>
      </c>
      <c r="AC1577" s="294">
        <v>0</v>
      </c>
      <c r="AD1577" s="294">
        <v>0</v>
      </c>
      <c r="AE1577" s="294">
        <v>0</v>
      </c>
      <c r="AF1577" s="294">
        <v>0</v>
      </c>
      <c r="AG1577" s="294">
        <v>0</v>
      </c>
      <c r="AH1577" s="294">
        <v>0</v>
      </c>
      <c r="AI1577" s="294">
        <v>0</v>
      </c>
    </row>
    <row r="1578" spans="1:35" ht="66">
      <c r="A1578" s="290"/>
      <c r="B1578" s="305">
        <v>118.8</v>
      </c>
      <c r="C1578" s="298" t="s">
        <v>1337</v>
      </c>
      <c r="D1578" s="303"/>
      <c r="E1578" s="293">
        <v>0</v>
      </c>
      <c r="F1578" s="1406" t="s">
        <v>26</v>
      </c>
      <c r="G1578" s="294" t="s">
        <v>12</v>
      </c>
      <c r="H1578" s="295" t="s">
        <v>13</v>
      </c>
      <c r="I1578" s="294" t="s">
        <v>14</v>
      </c>
      <c r="J1578" s="294">
        <v>129</v>
      </c>
      <c r="K1578" s="1540">
        <v>0</v>
      </c>
      <c r="L1578" s="294">
        <v>0</v>
      </c>
      <c r="M1578" s="294">
        <v>0</v>
      </c>
      <c r="N1578" s="294">
        <v>0</v>
      </c>
      <c r="O1578" s="294">
        <v>0</v>
      </c>
      <c r="P1578" s="294">
        <v>0</v>
      </c>
      <c r="Q1578" s="294">
        <v>0</v>
      </c>
      <c r="R1578" s="294">
        <v>0</v>
      </c>
      <c r="S1578" s="294">
        <v>0</v>
      </c>
      <c r="T1578" s="294">
        <v>0</v>
      </c>
      <c r="U1578" s="294">
        <v>0</v>
      </c>
      <c r="V1578" s="294">
        <v>0</v>
      </c>
      <c r="W1578" s="294">
        <v>0</v>
      </c>
      <c r="X1578" s="294">
        <v>0</v>
      </c>
      <c r="Y1578" s="294">
        <v>0</v>
      </c>
      <c r="Z1578" s="294">
        <v>0</v>
      </c>
      <c r="AA1578" s="294">
        <v>0</v>
      </c>
      <c r="AB1578" s="294">
        <v>0</v>
      </c>
      <c r="AC1578" s="294">
        <v>0</v>
      </c>
      <c r="AD1578" s="294">
        <v>0</v>
      </c>
      <c r="AE1578" s="294">
        <v>0</v>
      </c>
      <c r="AF1578" s="294">
        <v>0</v>
      </c>
      <c r="AG1578" s="294">
        <v>0</v>
      </c>
      <c r="AH1578" s="294">
        <v>0</v>
      </c>
      <c r="AI1578" s="294">
        <v>0</v>
      </c>
    </row>
    <row r="1579" spans="1:35" ht="66">
      <c r="A1579" s="290"/>
      <c r="B1579" s="305">
        <v>118.8</v>
      </c>
      <c r="C1579" s="298" t="s">
        <v>1338</v>
      </c>
      <c r="D1579" s="303"/>
      <c r="E1579" s="293">
        <v>0</v>
      </c>
      <c r="F1579" s="1406" t="s">
        <v>22</v>
      </c>
      <c r="G1579" s="294" t="s">
        <v>12</v>
      </c>
      <c r="H1579" s="295" t="s">
        <v>13</v>
      </c>
      <c r="I1579" s="294" t="s">
        <v>14</v>
      </c>
      <c r="J1579" s="294">
        <v>129</v>
      </c>
      <c r="K1579" s="1540">
        <v>0</v>
      </c>
      <c r="L1579" s="294">
        <v>0</v>
      </c>
      <c r="M1579" s="294">
        <v>0</v>
      </c>
      <c r="N1579" s="294">
        <v>0</v>
      </c>
      <c r="O1579" s="294">
        <v>0</v>
      </c>
      <c r="P1579" s="294">
        <v>0</v>
      </c>
      <c r="Q1579" s="294">
        <v>0</v>
      </c>
      <c r="R1579" s="294">
        <v>0</v>
      </c>
      <c r="S1579" s="294">
        <v>0</v>
      </c>
      <c r="T1579" s="294">
        <v>0</v>
      </c>
      <c r="U1579" s="294">
        <v>0</v>
      </c>
      <c r="V1579" s="294">
        <v>0</v>
      </c>
      <c r="W1579" s="294">
        <v>0</v>
      </c>
      <c r="X1579" s="294">
        <v>0</v>
      </c>
      <c r="Y1579" s="294">
        <v>0</v>
      </c>
      <c r="Z1579" s="294">
        <v>0</v>
      </c>
      <c r="AA1579" s="294">
        <v>0</v>
      </c>
      <c r="AB1579" s="294">
        <v>0</v>
      </c>
      <c r="AC1579" s="294">
        <v>0</v>
      </c>
      <c r="AD1579" s="294">
        <v>0</v>
      </c>
      <c r="AE1579" s="294">
        <v>0</v>
      </c>
      <c r="AF1579" s="294">
        <v>0</v>
      </c>
      <c r="AG1579" s="294">
        <v>0</v>
      </c>
      <c r="AH1579" s="294">
        <v>0</v>
      </c>
      <c r="AI1579" s="294">
        <v>0</v>
      </c>
    </row>
    <row r="1580" spans="1:35" ht="66">
      <c r="A1580" s="290"/>
      <c r="B1580" s="305">
        <v>194.39</v>
      </c>
      <c r="C1580" s="1344" t="s">
        <v>1339</v>
      </c>
      <c r="D1580" s="303"/>
      <c r="E1580" s="293">
        <v>0</v>
      </c>
      <c r="F1580" s="1406" t="s">
        <v>26</v>
      </c>
      <c r="G1580" s="294" t="s">
        <v>12</v>
      </c>
      <c r="H1580" s="295" t="s">
        <v>13</v>
      </c>
      <c r="I1580" s="294" t="s">
        <v>14</v>
      </c>
      <c r="J1580" s="294">
        <v>210</v>
      </c>
      <c r="K1580" s="1540">
        <v>0</v>
      </c>
      <c r="L1580" s="294">
        <v>0</v>
      </c>
      <c r="M1580" s="294">
        <v>0</v>
      </c>
      <c r="N1580" s="294">
        <v>0</v>
      </c>
      <c r="O1580" s="294">
        <v>0</v>
      </c>
      <c r="P1580" s="294">
        <v>0</v>
      </c>
      <c r="Q1580" s="294">
        <v>0</v>
      </c>
      <c r="R1580" s="294">
        <v>0</v>
      </c>
      <c r="S1580" s="294">
        <v>0</v>
      </c>
      <c r="T1580" s="294">
        <v>0</v>
      </c>
      <c r="U1580" s="294">
        <v>0</v>
      </c>
      <c r="V1580" s="294">
        <v>0</v>
      </c>
      <c r="W1580" s="294">
        <v>0</v>
      </c>
      <c r="X1580" s="294">
        <v>0</v>
      </c>
      <c r="Y1580" s="294">
        <v>0</v>
      </c>
      <c r="Z1580" s="294">
        <v>0</v>
      </c>
      <c r="AA1580" s="294">
        <v>0</v>
      </c>
      <c r="AB1580" s="294">
        <v>0</v>
      </c>
      <c r="AC1580" s="294">
        <v>0</v>
      </c>
      <c r="AD1580" s="294">
        <v>0</v>
      </c>
      <c r="AE1580" s="294">
        <v>0</v>
      </c>
      <c r="AF1580" s="294">
        <v>0</v>
      </c>
      <c r="AG1580" s="294">
        <v>0</v>
      </c>
      <c r="AH1580" s="294">
        <v>0</v>
      </c>
      <c r="AI1580" s="294">
        <v>0</v>
      </c>
    </row>
    <row r="1581" spans="1:35" ht="66">
      <c r="A1581" s="290"/>
      <c r="B1581" s="305">
        <v>66.47</v>
      </c>
      <c r="C1581" s="1344" t="s">
        <v>1340</v>
      </c>
      <c r="D1581" s="303"/>
      <c r="E1581" s="293">
        <v>0</v>
      </c>
      <c r="F1581" s="1406" t="s">
        <v>22</v>
      </c>
      <c r="G1581" s="294" t="s">
        <v>12</v>
      </c>
      <c r="H1581" s="295" t="s">
        <v>13</v>
      </c>
      <c r="I1581" s="294" t="s">
        <v>14</v>
      </c>
      <c r="J1581" s="294">
        <v>72</v>
      </c>
      <c r="K1581" s="1540">
        <v>0</v>
      </c>
      <c r="L1581" s="294">
        <v>0</v>
      </c>
      <c r="M1581" s="294">
        <v>0</v>
      </c>
      <c r="N1581" s="294">
        <v>0</v>
      </c>
      <c r="O1581" s="294">
        <v>0</v>
      </c>
      <c r="P1581" s="294">
        <v>0</v>
      </c>
      <c r="Q1581" s="294">
        <v>0</v>
      </c>
      <c r="R1581" s="294">
        <v>0</v>
      </c>
      <c r="S1581" s="294">
        <v>0</v>
      </c>
      <c r="T1581" s="294">
        <v>0</v>
      </c>
      <c r="U1581" s="294">
        <v>0</v>
      </c>
      <c r="V1581" s="294">
        <v>0</v>
      </c>
      <c r="W1581" s="294">
        <v>0</v>
      </c>
      <c r="X1581" s="294">
        <v>0</v>
      </c>
      <c r="Y1581" s="294">
        <v>0</v>
      </c>
      <c r="Z1581" s="294">
        <v>0</v>
      </c>
      <c r="AA1581" s="294">
        <v>0</v>
      </c>
      <c r="AB1581" s="294">
        <v>0</v>
      </c>
      <c r="AC1581" s="294">
        <v>0</v>
      </c>
      <c r="AD1581" s="294">
        <v>0</v>
      </c>
      <c r="AE1581" s="294">
        <v>0</v>
      </c>
      <c r="AF1581" s="294">
        <v>0</v>
      </c>
      <c r="AG1581" s="294">
        <v>0</v>
      </c>
      <c r="AH1581" s="294">
        <v>0</v>
      </c>
      <c r="AI1581" s="294">
        <v>0</v>
      </c>
    </row>
    <row r="1582" spans="1:35" ht="66">
      <c r="A1582" s="290"/>
      <c r="B1582" s="305">
        <v>92.18</v>
      </c>
      <c r="C1582" s="1344" t="s">
        <v>1341</v>
      </c>
      <c r="D1582" s="303"/>
      <c r="E1582" s="293">
        <v>0</v>
      </c>
      <c r="F1582" s="1406" t="s">
        <v>26</v>
      </c>
      <c r="G1582" s="294" t="s">
        <v>12</v>
      </c>
      <c r="H1582" s="295" t="s">
        <v>13</v>
      </c>
      <c r="I1582" s="294" t="s">
        <v>14</v>
      </c>
      <c r="J1582" s="294">
        <v>100</v>
      </c>
      <c r="K1582" s="1540">
        <v>0</v>
      </c>
      <c r="L1582" s="294">
        <v>0</v>
      </c>
      <c r="M1582" s="294">
        <v>0</v>
      </c>
      <c r="N1582" s="294">
        <v>0</v>
      </c>
      <c r="O1582" s="294">
        <v>0</v>
      </c>
      <c r="P1582" s="294">
        <v>0</v>
      </c>
      <c r="Q1582" s="294">
        <v>0</v>
      </c>
      <c r="R1582" s="294">
        <v>0</v>
      </c>
      <c r="S1582" s="294">
        <v>0</v>
      </c>
      <c r="T1582" s="294">
        <v>0</v>
      </c>
      <c r="U1582" s="294">
        <v>0</v>
      </c>
      <c r="V1582" s="294">
        <v>0</v>
      </c>
      <c r="W1582" s="294">
        <v>0</v>
      </c>
      <c r="X1582" s="294">
        <v>0</v>
      </c>
      <c r="Y1582" s="294">
        <v>0</v>
      </c>
      <c r="Z1582" s="294">
        <v>0</v>
      </c>
      <c r="AA1582" s="294">
        <v>0</v>
      </c>
      <c r="AB1582" s="294">
        <v>0</v>
      </c>
      <c r="AC1582" s="294">
        <v>0</v>
      </c>
      <c r="AD1582" s="294">
        <v>0</v>
      </c>
      <c r="AE1582" s="294">
        <v>0</v>
      </c>
      <c r="AF1582" s="294">
        <v>0</v>
      </c>
      <c r="AG1582" s="294">
        <v>0</v>
      </c>
      <c r="AH1582" s="294">
        <v>0</v>
      </c>
      <c r="AI1582" s="294">
        <v>0</v>
      </c>
    </row>
    <row r="1583" spans="1:35" ht="66">
      <c r="A1583" s="290"/>
      <c r="B1583" s="305">
        <v>114.15</v>
      </c>
      <c r="C1583" s="1344" t="s">
        <v>1342</v>
      </c>
      <c r="D1583" s="303"/>
      <c r="E1583" s="293">
        <v>0</v>
      </c>
      <c r="F1583" s="1406" t="s">
        <v>26</v>
      </c>
      <c r="G1583" s="294" t="s">
        <v>12</v>
      </c>
      <c r="H1583" s="295" t="s">
        <v>13</v>
      </c>
      <c r="I1583" s="294" t="s">
        <v>14</v>
      </c>
      <c r="J1583" s="294">
        <v>124</v>
      </c>
      <c r="K1583" s="1540">
        <v>0</v>
      </c>
      <c r="L1583" s="294">
        <v>0</v>
      </c>
      <c r="M1583" s="294">
        <v>0</v>
      </c>
      <c r="N1583" s="294">
        <v>0</v>
      </c>
      <c r="O1583" s="294">
        <v>0</v>
      </c>
      <c r="P1583" s="294">
        <v>0</v>
      </c>
      <c r="Q1583" s="294">
        <v>0</v>
      </c>
      <c r="R1583" s="294">
        <v>0</v>
      </c>
      <c r="S1583" s="294">
        <v>0</v>
      </c>
      <c r="T1583" s="294">
        <v>0</v>
      </c>
      <c r="U1583" s="294">
        <v>0</v>
      </c>
      <c r="V1583" s="294">
        <v>0</v>
      </c>
      <c r="W1583" s="294">
        <v>0</v>
      </c>
      <c r="X1583" s="294">
        <v>0</v>
      </c>
      <c r="Y1583" s="294">
        <v>0</v>
      </c>
      <c r="Z1583" s="294">
        <v>0</v>
      </c>
      <c r="AA1583" s="294">
        <v>0</v>
      </c>
      <c r="AB1583" s="294">
        <v>0</v>
      </c>
      <c r="AC1583" s="294">
        <v>0</v>
      </c>
      <c r="AD1583" s="294">
        <v>0</v>
      </c>
      <c r="AE1583" s="294">
        <v>0</v>
      </c>
      <c r="AF1583" s="294">
        <v>0</v>
      </c>
      <c r="AG1583" s="294">
        <v>0</v>
      </c>
      <c r="AH1583" s="294">
        <v>0</v>
      </c>
      <c r="AI1583" s="294">
        <v>0</v>
      </c>
    </row>
    <row r="1584" spans="1:35" ht="66">
      <c r="A1584" s="290"/>
      <c r="B1584" s="305">
        <v>463.53599999999994</v>
      </c>
      <c r="C1584" s="1381" t="s">
        <v>4792</v>
      </c>
      <c r="D1584" s="303"/>
      <c r="E1584" s="293">
        <v>0</v>
      </c>
      <c r="F1584" s="292" t="s">
        <v>11</v>
      </c>
      <c r="G1584" s="294" t="s">
        <v>12</v>
      </c>
      <c r="H1584" s="295" t="s">
        <v>13</v>
      </c>
      <c r="I1584" s="294" t="s">
        <v>14</v>
      </c>
      <c r="J1584" s="294">
        <v>501</v>
      </c>
      <c r="K1584" s="1540">
        <v>0</v>
      </c>
      <c r="L1584" s="294">
        <v>0</v>
      </c>
      <c r="M1584" s="294">
        <v>0</v>
      </c>
      <c r="N1584" s="294">
        <v>0</v>
      </c>
      <c r="O1584" s="294">
        <v>0</v>
      </c>
      <c r="P1584" s="294">
        <v>0</v>
      </c>
      <c r="Q1584" s="294">
        <v>0</v>
      </c>
      <c r="R1584" s="294">
        <v>0</v>
      </c>
      <c r="S1584" s="294">
        <v>0</v>
      </c>
      <c r="T1584" s="294">
        <v>0</v>
      </c>
      <c r="U1584" s="294">
        <v>0</v>
      </c>
      <c r="V1584" s="294">
        <v>0</v>
      </c>
      <c r="W1584" s="294">
        <v>0</v>
      </c>
      <c r="X1584" s="294">
        <v>0</v>
      </c>
      <c r="Y1584" s="294">
        <v>0</v>
      </c>
      <c r="Z1584" s="294">
        <v>0</v>
      </c>
      <c r="AA1584" s="294">
        <v>0</v>
      </c>
      <c r="AB1584" s="294">
        <v>0</v>
      </c>
      <c r="AC1584" s="294">
        <v>0</v>
      </c>
      <c r="AD1584" s="294">
        <v>0</v>
      </c>
      <c r="AE1584" s="294">
        <v>0</v>
      </c>
      <c r="AF1584" s="294">
        <v>0</v>
      </c>
      <c r="AG1584" s="294">
        <v>0</v>
      </c>
      <c r="AH1584" s="294">
        <v>0</v>
      </c>
      <c r="AI1584" s="294">
        <v>0</v>
      </c>
    </row>
    <row r="1585" spans="1:35" ht="66">
      <c r="A1585" s="290"/>
      <c r="B1585" s="305">
        <v>350.65600000000001</v>
      </c>
      <c r="C1585" s="1381" t="s">
        <v>4793</v>
      </c>
      <c r="D1585" s="303"/>
      <c r="E1585" s="293">
        <v>0</v>
      </c>
      <c r="F1585" s="292" t="s">
        <v>11</v>
      </c>
      <c r="G1585" s="294" t="s">
        <v>12</v>
      </c>
      <c r="H1585" s="295" t="s">
        <v>13</v>
      </c>
      <c r="I1585" s="294" t="s">
        <v>14</v>
      </c>
      <c r="J1585" s="294">
        <v>379</v>
      </c>
      <c r="K1585" s="1540">
        <v>0</v>
      </c>
      <c r="L1585" s="294">
        <v>0</v>
      </c>
      <c r="M1585" s="294">
        <v>0</v>
      </c>
      <c r="N1585" s="294">
        <v>0</v>
      </c>
      <c r="O1585" s="294">
        <v>0</v>
      </c>
      <c r="P1585" s="294">
        <v>0</v>
      </c>
      <c r="Q1585" s="294">
        <v>0</v>
      </c>
      <c r="R1585" s="294">
        <v>0</v>
      </c>
      <c r="S1585" s="294">
        <v>0</v>
      </c>
      <c r="T1585" s="294">
        <v>0</v>
      </c>
      <c r="U1585" s="294">
        <v>0</v>
      </c>
      <c r="V1585" s="294">
        <v>0</v>
      </c>
      <c r="W1585" s="294">
        <v>0</v>
      </c>
      <c r="X1585" s="294">
        <v>0</v>
      </c>
      <c r="Y1585" s="294">
        <v>0</v>
      </c>
      <c r="Z1585" s="294">
        <v>0</v>
      </c>
      <c r="AA1585" s="294">
        <v>0</v>
      </c>
      <c r="AB1585" s="294">
        <v>0</v>
      </c>
      <c r="AC1585" s="294">
        <v>0</v>
      </c>
      <c r="AD1585" s="294">
        <v>0</v>
      </c>
      <c r="AE1585" s="294">
        <v>0</v>
      </c>
      <c r="AF1585" s="294">
        <v>0</v>
      </c>
      <c r="AG1585" s="294">
        <v>0</v>
      </c>
      <c r="AH1585" s="294">
        <v>0</v>
      </c>
      <c r="AI1585" s="294">
        <v>0</v>
      </c>
    </row>
    <row r="1586" spans="1:35" ht="66">
      <c r="A1586" s="290"/>
      <c r="B1586" s="305">
        <v>334.13</v>
      </c>
      <c r="C1586" s="1385" t="s">
        <v>4794</v>
      </c>
      <c r="D1586" s="303"/>
      <c r="E1586" s="293">
        <v>0</v>
      </c>
      <c r="F1586" s="1406" t="s">
        <v>26</v>
      </c>
      <c r="G1586" s="294" t="s">
        <v>12</v>
      </c>
      <c r="H1586" s="295" t="s">
        <v>13</v>
      </c>
      <c r="I1586" s="294" t="s">
        <v>14</v>
      </c>
      <c r="J1586" s="294">
        <v>361</v>
      </c>
      <c r="K1586" s="1540">
        <v>0</v>
      </c>
      <c r="L1586" s="294">
        <v>0</v>
      </c>
      <c r="M1586" s="294">
        <v>0</v>
      </c>
      <c r="N1586" s="294">
        <v>0</v>
      </c>
      <c r="O1586" s="294">
        <v>0</v>
      </c>
      <c r="P1586" s="294">
        <v>0</v>
      </c>
      <c r="Q1586" s="294">
        <v>0</v>
      </c>
      <c r="R1586" s="294">
        <v>0</v>
      </c>
      <c r="S1586" s="294">
        <v>0</v>
      </c>
      <c r="T1586" s="294">
        <v>0</v>
      </c>
      <c r="U1586" s="294">
        <v>0</v>
      </c>
      <c r="V1586" s="294">
        <v>0</v>
      </c>
      <c r="W1586" s="294">
        <v>0</v>
      </c>
      <c r="X1586" s="294">
        <v>0</v>
      </c>
      <c r="Y1586" s="294">
        <v>0</v>
      </c>
      <c r="Z1586" s="294">
        <v>0</v>
      </c>
      <c r="AA1586" s="294">
        <v>0</v>
      </c>
      <c r="AB1586" s="294">
        <v>0</v>
      </c>
      <c r="AC1586" s="294">
        <v>0</v>
      </c>
      <c r="AD1586" s="294">
        <v>0</v>
      </c>
      <c r="AE1586" s="294">
        <v>0</v>
      </c>
      <c r="AF1586" s="294">
        <v>0</v>
      </c>
      <c r="AG1586" s="294">
        <v>0</v>
      </c>
      <c r="AH1586" s="294">
        <v>0</v>
      </c>
      <c r="AI1586" s="294">
        <v>0</v>
      </c>
    </row>
    <row r="1587" spans="1:35" ht="66">
      <c r="A1587" s="290"/>
      <c r="B1587" s="305">
        <v>334.13</v>
      </c>
      <c r="C1587" s="1385" t="s">
        <v>4795</v>
      </c>
      <c r="D1587" s="303"/>
      <c r="E1587" s="293">
        <v>0</v>
      </c>
      <c r="F1587" s="1406" t="s">
        <v>26</v>
      </c>
      <c r="G1587" s="294" t="s">
        <v>12</v>
      </c>
      <c r="H1587" s="295" t="s">
        <v>13</v>
      </c>
      <c r="I1587" s="294" t="s">
        <v>14</v>
      </c>
      <c r="J1587" s="294">
        <v>361</v>
      </c>
      <c r="K1587" s="1540">
        <v>0</v>
      </c>
      <c r="L1587" s="294">
        <v>0</v>
      </c>
      <c r="M1587" s="294">
        <v>0</v>
      </c>
      <c r="N1587" s="294">
        <v>0</v>
      </c>
      <c r="O1587" s="294">
        <v>0</v>
      </c>
      <c r="P1587" s="294">
        <v>0</v>
      </c>
      <c r="Q1587" s="294">
        <v>0</v>
      </c>
      <c r="R1587" s="294">
        <v>0</v>
      </c>
      <c r="S1587" s="294">
        <v>0</v>
      </c>
      <c r="T1587" s="294">
        <v>0</v>
      </c>
      <c r="U1587" s="294">
        <v>0</v>
      </c>
      <c r="V1587" s="294">
        <v>0</v>
      </c>
      <c r="W1587" s="294">
        <v>0</v>
      </c>
      <c r="X1587" s="294">
        <v>0</v>
      </c>
      <c r="Y1587" s="294">
        <v>0</v>
      </c>
      <c r="Z1587" s="294">
        <v>0</v>
      </c>
      <c r="AA1587" s="294">
        <v>0</v>
      </c>
      <c r="AB1587" s="294">
        <v>0</v>
      </c>
      <c r="AC1587" s="294">
        <v>0</v>
      </c>
      <c r="AD1587" s="294">
        <v>0</v>
      </c>
      <c r="AE1587" s="294">
        <v>0</v>
      </c>
      <c r="AF1587" s="294">
        <v>0</v>
      </c>
      <c r="AG1587" s="294">
        <v>0</v>
      </c>
      <c r="AH1587" s="294">
        <v>0</v>
      </c>
      <c r="AI1587" s="294">
        <v>0</v>
      </c>
    </row>
    <row r="1588" spans="1:35" ht="66">
      <c r="A1588" s="290"/>
      <c r="B1588" s="305">
        <v>2143.62</v>
      </c>
      <c r="C1588" s="1385" t="s">
        <v>1343</v>
      </c>
      <c r="D1588" s="303"/>
      <c r="E1588" s="293">
        <v>0</v>
      </c>
      <c r="F1588" s="1406" t="s">
        <v>26</v>
      </c>
      <c r="G1588" s="294" t="s">
        <v>12</v>
      </c>
      <c r="H1588" s="295" t="s">
        <v>13</v>
      </c>
      <c r="I1588" s="294" t="s">
        <v>14</v>
      </c>
      <c r="J1588" s="294">
        <v>2316</v>
      </c>
      <c r="K1588" s="1540">
        <v>0</v>
      </c>
      <c r="L1588" s="294">
        <v>0</v>
      </c>
      <c r="M1588" s="294">
        <v>0</v>
      </c>
      <c r="N1588" s="294">
        <v>0</v>
      </c>
      <c r="O1588" s="294">
        <v>0</v>
      </c>
      <c r="P1588" s="294">
        <v>0</v>
      </c>
      <c r="Q1588" s="294">
        <v>0</v>
      </c>
      <c r="R1588" s="294">
        <v>0</v>
      </c>
      <c r="S1588" s="294">
        <v>0</v>
      </c>
      <c r="T1588" s="294">
        <v>0</v>
      </c>
      <c r="U1588" s="294">
        <v>0</v>
      </c>
      <c r="V1588" s="294">
        <v>0</v>
      </c>
      <c r="W1588" s="294">
        <v>0</v>
      </c>
      <c r="X1588" s="294">
        <v>0</v>
      </c>
      <c r="Y1588" s="294">
        <v>0</v>
      </c>
      <c r="Z1588" s="294">
        <v>0</v>
      </c>
      <c r="AA1588" s="294">
        <v>0</v>
      </c>
      <c r="AB1588" s="294">
        <v>0</v>
      </c>
      <c r="AC1588" s="294">
        <v>0</v>
      </c>
      <c r="AD1588" s="294">
        <v>0</v>
      </c>
      <c r="AE1588" s="294">
        <v>0</v>
      </c>
      <c r="AF1588" s="294">
        <v>0</v>
      </c>
      <c r="AG1588" s="294">
        <v>0</v>
      </c>
      <c r="AH1588" s="294">
        <v>0</v>
      </c>
      <c r="AI1588" s="294">
        <v>0</v>
      </c>
    </row>
    <row r="1589" spans="1:35" ht="66">
      <c r="A1589" s="290"/>
      <c r="B1589" s="305">
        <v>486.26</v>
      </c>
      <c r="C1589" s="1385" t="s">
        <v>1344</v>
      </c>
      <c r="D1589" s="303"/>
      <c r="E1589" s="293">
        <v>0</v>
      </c>
      <c r="F1589" s="1406" t="s">
        <v>26</v>
      </c>
      <c r="G1589" s="294" t="s">
        <v>12</v>
      </c>
      <c r="H1589" s="295" t="s">
        <v>13</v>
      </c>
      <c r="I1589" s="294" t="s">
        <v>14</v>
      </c>
      <c r="J1589" s="294">
        <v>526</v>
      </c>
      <c r="K1589" s="1540">
        <v>0</v>
      </c>
      <c r="L1589" s="294">
        <v>0</v>
      </c>
      <c r="M1589" s="294">
        <v>0</v>
      </c>
      <c r="N1589" s="294">
        <v>0</v>
      </c>
      <c r="O1589" s="294">
        <v>0</v>
      </c>
      <c r="P1589" s="294">
        <v>0</v>
      </c>
      <c r="Q1589" s="294">
        <v>0</v>
      </c>
      <c r="R1589" s="294">
        <v>0</v>
      </c>
      <c r="S1589" s="294">
        <v>0</v>
      </c>
      <c r="T1589" s="294">
        <v>0</v>
      </c>
      <c r="U1589" s="294">
        <v>0</v>
      </c>
      <c r="V1589" s="294">
        <v>0</v>
      </c>
      <c r="W1589" s="294">
        <v>0</v>
      </c>
      <c r="X1589" s="294">
        <v>0</v>
      </c>
      <c r="Y1589" s="294">
        <v>0</v>
      </c>
      <c r="Z1589" s="294">
        <v>0</v>
      </c>
      <c r="AA1589" s="294">
        <v>0</v>
      </c>
      <c r="AB1589" s="294">
        <v>0</v>
      </c>
      <c r="AC1589" s="294">
        <v>0</v>
      </c>
      <c r="AD1589" s="294">
        <v>0</v>
      </c>
      <c r="AE1589" s="294">
        <v>0</v>
      </c>
      <c r="AF1589" s="294">
        <v>0</v>
      </c>
      <c r="AG1589" s="294">
        <v>0</v>
      </c>
      <c r="AH1589" s="294">
        <v>0</v>
      </c>
      <c r="AI1589" s="294">
        <v>0</v>
      </c>
    </row>
    <row r="1590" spans="1:35" ht="66">
      <c r="A1590" s="290"/>
      <c r="B1590" s="305">
        <v>219.24</v>
      </c>
      <c r="C1590" s="1444" t="s">
        <v>1345</v>
      </c>
      <c r="D1590" s="303"/>
      <c r="E1590" s="293">
        <v>0</v>
      </c>
      <c r="F1590" s="1440" t="s">
        <v>1187</v>
      </c>
      <c r="G1590" s="294" t="s">
        <v>12</v>
      </c>
      <c r="H1590" s="295" t="s">
        <v>13</v>
      </c>
      <c r="I1590" s="294" t="s">
        <v>14</v>
      </c>
      <c r="J1590" s="294">
        <v>237</v>
      </c>
      <c r="K1590" s="1540">
        <v>0</v>
      </c>
      <c r="L1590" s="294">
        <v>0</v>
      </c>
      <c r="M1590" s="294">
        <v>0</v>
      </c>
      <c r="N1590" s="294">
        <v>0</v>
      </c>
      <c r="O1590" s="294">
        <v>0</v>
      </c>
      <c r="P1590" s="294">
        <v>0</v>
      </c>
      <c r="Q1590" s="294">
        <v>0</v>
      </c>
      <c r="R1590" s="294">
        <v>0</v>
      </c>
      <c r="S1590" s="294">
        <v>0</v>
      </c>
      <c r="T1590" s="294">
        <v>0</v>
      </c>
      <c r="U1590" s="294">
        <v>0</v>
      </c>
      <c r="V1590" s="294">
        <v>0</v>
      </c>
      <c r="W1590" s="294">
        <v>0</v>
      </c>
      <c r="X1590" s="294">
        <v>0</v>
      </c>
      <c r="Y1590" s="294">
        <v>0</v>
      </c>
      <c r="Z1590" s="294">
        <v>0</v>
      </c>
      <c r="AA1590" s="294">
        <v>0</v>
      </c>
      <c r="AB1590" s="294">
        <v>0</v>
      </c>
      <c r="AC1590" s="294">
        <v>0</v>
      </c>
      <c r="AD1590" s="294">
        <v>0</v>
      </c>
      <c r="AE1590" s="294">
        <v>0</v>
      </c>
      <c r="AF1590" s="294">
        <v>0</v>
      </c>
      <c r="AG1590" s="294">
        <v>0</v>
      </c>
      <c r="AH1590" s="294">
        <v>0</v>
      </c>
      <c r="AI1590" s="294">
        <v>0</v>
      </c>
    </row>
    <row r="1591" spans="1:35" ht="66">
      <c r="A1591" s="290"/>
      <c r="B1591" s="305">
        <v>331.68</v>
      </c>
      <c r="C1591" s="1381" t="s">
        <v>1346</v>
      </c>
      <c r="D1591" s="303"/>
      <c r="E1591" s="293">
        <v>0</v>
      </c>
      <c r="F1591" s="292" t="s">
        <v>1329</v>
      </c>
      <c r="G1591" s="294" t="s">
        <v>12</v>
      </c>
      <c r="H1591" s="295" t="s">
        <v>13</v>
      </c>
      <c r="I1591" s="294" t="s">
        <v>14</v>
      </c>
      <c r="J1591" s="294">
        <v>359</v>
      </c>
      <c r="K1591" s="1540">
        <v>0</v>
      </c>
      <c r="L1591" s="294">
        <v>0</v>
      </c>
      <c r="M1591" s="294">
        <v>0</v>
      </c>
      <c r="N1591" s="294">
        <v>0</v>
      </c>
      <c r="O1591" s="294">
        <v>0</v>
      </c>
      <c r="P1591" s="294">
        <v>0</v>
      </c>
      <c r="Q1591" s="294">
        <v>0</v>
      </c>
      <c r="R1591" s="294">
        <v>0</v>
      </c>
      <c r="S1591" s="294">
        <v>0</v>
      </c>
      <c r="T1591" s="294">
        <v>0</v>
      </c>
      <c r="U1591" s="294">
        <v>0</v>
      </c>
      <c r="V1591" s="294">
        <v>0</v>
      </c>
      <c r="W1591" s="294">
        <v>0</v>
      </c>
      <c r="X1591" s="294">
        <v>0</v>
      </c>
      <c r="Y1591" s="294">
        <v>0</v>
      </c>
      <c r="Z1591" s="294">
        <v>0</v>
      </c>
      <c r="AA1591" s="294">
        <v>0</v>
      </c>
      <c r="AB1591" s="294">
        <v>0</v>
      </c>
      <c r="AC1591" s="294">
        <v>0</v>
      </c>
      <c r="AD1591" s="294">
        <v>0</v>
      </c>
      <c r="AE1591" s="294">
        <v>0</v>
      </c>
      <c r="AF1591" s="294">
        <v>0</v>
      </c>
      <c r="AG1591" s="294">
        <v>0</v>
      </c>
      <c r="AH1591" s="294">
        <v>0</v>
      </c>
      <c r="AI1591" s="294">
        <v>0</v>
      </c>
    </row>
    <row r="1592" spans="1:35" ht="66">
      <c r="A1592" s="290"/>
      <c r="B1592" s="305">
        <v>460</v>
      </c>
      <c r="C1592" s="1385" t="s">
        <v>4796</v>
      </c>
      <c r="D1592" s="303"/>
      <c r="E1592" s="293">
        <v>0</v>
      </c>
      <c r="F1592" s="1406" t="s">
        <v>11</v>
      </c>
      <c r="G1592" s="294" t="s">
        <v>12</v>
      </c>
      <c r="H1592" s="295" t="s">
        <v>13</v>
      </c>
      <c r="I1592" s="294" t="s">
        <v>14</v>
      </c>
      <c r="J1592" s="294">
        <v>497</v>
      </c>
      <c r="K1592" s="1540">
        <v>0</v>
      </c>
      <c r="L1592" s="294">
        <v>0</v>
      </c>
      <c r="M1592" s="294">
        <v>0</v>
      </c>
      <c r="N1592" s="294">
        <v>0</v>
      </c>
      <c r="O1592" s="294">
        <v>0</v>
      </c>
      <c r="P1592" s="294">
        <v>0</v>
      </c>
      <c r="Q1592" s="294">
        <v>0</v>
      </c>
      <c r="R1592" s="294">
        <v>0</v>
      </c>
      <c r="S1592" s="294">
        <v>0</v>
      </c>
      <c r="T1592" s="294">
        <v>0</v>
      </c>
      <c r="U1592" s="294">
        <v>0</v>
      </c>
      <c r="V1592" s="294">
        <v>0</v>
      </c>
      <c r="W1592" s="294">
        <v>0</v>
      </c>
      <c r="X1592" s="294">
        <v>0</v>
      </c>
      <c r="Y1592" s="294">
        <v>0</v>
      </c>
      <c r="Z1592" s="294">
        <v>0</v>
      </c>
      <c r="AA1592" s="294">
        <v>0</v>
      </c>
      <c r="AB1592" s="294">
        <v>0</v>
      </c>
      <c r="AC1592" s="294">
        <v>0</v>
      </c>
      <c r="AD1592" s="294">
        <v>0</v>
      </c>
      <c r="AE1592" s="294">
        <v>0</v>
      </c>
      <c r="AF1592" s="294">
        <v>0</v>
      </c>
      <c r="AG1592" s="294">
        <v>0</v>
      </c>
      <c r="AH1592" s="294">
        <v>0</v>
      </c>
      <c r="AI1592" s="294">
        <v>0</v>
      </c>
    </row>
    <row r="1593" spans="1:35" ht="66">
      <c r="A1593" s="290"/>
      <c r="B1593" s="305">
        <v>264.15000000000003</v>
      </c>
      <c r="C1593" s="1385" t="s">
        <v>1347</v>
      </c>
      <c r="D1593" s="303"/>
      <c r="E1593" s="293">
        <v>0</v>
      </c>
      <c r="F1593" s="1406" t="s">
        <v>26</v>
      </c>
      <c r="G1593" s="294" t="s">
        <v>12</v>
      </c>
      <c r="H1593" s="295" t="s">
        <v>13</v>
      </c>
      <c r="I1593" s="294" t="s">
        <v>14</v>
      </c>
      <c r="J1593" s="294">
        <v>286</v>
      </c>
      <c r="K1593" s="1540">
        <v>0</v>
      </c>
      <c r="L1593" s="294">
        <v>0</v>
      </c>
      <c r="M1593" s="294">
        <v>0</v>
      </c>
      <c r="N1593" s="294">
        <v>0</v>
      </c>
      <c r="O1593" s="294">
        <v>0</v>
      </c>
      <c r="P1593" s="294">
        <v>0</v>
      </c>
      <c r="Q1593" s="294">
        <v>0</v>
      </c>
      <c r="R1593" s="294">
        <v>0</v>
      </c>
      <c r="S1593" s="294">
        <v>0</v>
      </c>
      <c r="T1593" s="294">
        <v>0</v>
      </c>
      <c r="U1593" s="294">
        <v>0</v>
      </c>
      <c r="V1593" s="294">
        <v>0</v>
      </c>
      <c r="W1593" s="294">
        <v>0</v>
      </c>
      <c r="X1593" s="294">
        <v>0</v>
      </c>
      <c r="Y1593" s="294">
        <v>0</v>
      </c>
      <c r="Z1593" s="294">
        <v>0</v>
      </c>
      <c r="AA1593" s="294">
        <v>0</v>
      </c>
      <c r="AB1593" s="294">
        <v>0</v>
      </c>
      <c r="AC1593" s="294">
        <v>0</v>
      </c>
      <c r="AD1593" s="294">
        <v>0</v>
      </c>
      <c r="AE1593" s="294">
        <v>0</v>
      </c>
      <c r="AF1593" s="294">
        <v>0</v>
      </c>
      <c r="AG1593" s="294">
        <v>0</v>
      </c>
      <c r="AH1593" s="294">
        <v>0</v>
      </c>
      <c r="AI1593" s="294">
        <v>0</v>
      </c>
    </row>
    <row r="1594" spans="1:35" ht="66">
      <c r="A1594" s="290"/>
      <c r="B1594" s="305">
        <v>270.60500000000002</v>
      </c>
      <c r="C1594" s="1385" t="s">
        <v>1348</v>
      </c>
      <c r="D1594" s="303"/>
      <c r="E1594" s="293">
        <v>0</v>
      </c>
      <c r="F1594" s="292" t="s">
        <v>26</v>
      </c>
      <c r="G1594" s="294" t="s">
        <v>12</v>
      </c>
      <c r="H1594" s="295" t="s">
        <v>13</v>
      </c>
      <c r="I1594" s="294" t="s">
        <v>14</v>
      </c>
      <c r="J1594" s="294">
        <v>293</v>
      </c>
      <c r="K1594" s="1540">
        <v>0</v>
      </c>
      <c r="L1594" s="294">
        <v>0</v>
      </c>
      <c r="M1594" s="294">
        <v>0</v>
      </c>
      <c r="N1594" s="294">
        <v>0</v>
      </c>
      <c r="O1594" s="294">
        <v>0</v>
      </c>
      <c r="P1594" s="294">
        <v>0</v>
      </c>
      <c r="Q1594" s="294">
        <v>0</v>
      </c>
      <c r="R1594" s="294">
        <v>0</v>
      </c>
      <c r="S1594" s="294">
        <v>0</v>
      </c>
      <c r="T1594" s="294">
        <v>0</v>
      </c>
      <c r="U1594" s="294">
        <v>0</v>
      </c>
      <c r="V1594" s="294">
        <v>0</v>
      </c>
      <c r="W1594" s="294">
        <v>0</v>
      </c>
      <c r="X1594" s="294">
        <v>0</v>
      </c>
      <c r="Y1594" s="294">
        <v>0</v>
      </c>
      <c r="Z1594" s="294">
        <v>0</v>
      </c>
      <c r="AA1594" s="294">
        <v>0</v>
      </c>
      <c r="AB1594" s="294">
        <v>0</v>
      </c>
      <c r="AC1594" s="294">
        <v>0</v>
      </c>
      <c r="AD1594" s="294">
        <v>0</v>
      </c>
      <c r="AE1594" s="294">
        <v>0</v>
      </c>
      <c r="AF1594" s="294">
        <v>0</v>
      </c>
      <c r="AG1594" s="294">
        <v>0</v>
      </c>
      <c r="AH1594" s="294">
        <v>0</v>
      </c>
      <c r="AI1594" s="294">
        <v>0</v>
      </c>
    </row>
    <row r="1595" spans="1:35" ht="66">
      <c r="A1595" s="290"/>
      <c r="B1595" s="305">
        <v>92.8</v>
      </c>
      <c r="C1595" s="1444" t="s">
        <v>1349</v>
      </c>
      <c r="D1595" s="303"/>
      <c r="E1595" s="293">
        <v>0</v>
      </c>
      <c r="F1595" s="1440" t="s">
        <v>26</v>
      </c>
      <c r="G1595" s="294" t="s">
        <v>12</v>
      </c>
      <c r="H1595" s="295" t="s">
        <v>13</v>
      </c>
      <c r="I1595" s="294" t="s">
        <v>14</v>
      </c>
      <c r="J1595" s="294">
        <v>101</v>
      </c>
      <c r="K1595" s="1540">
        <v>0</v>
      </c>
      <c r="L1595" s="294">
        <v>0</v>
      </c>
      <c r="M1595" s="294">
        <v>0</v>
      </c>
      <c r="N1595" s="294">
        <v>0</v>
      </c>
      <c r="O1595" s="294">
        <v>0</v>
      </c>
      <c r="P1595" s="294">
        <v>0</v>
      </c>
      <c r="Q1595" s="294">
        <v>0</v>
      </c>
      <c r="R1595" s="294">
        <v>0</v>
      </c>
      <c r="S1595" s="294">
        <v>0</v>
      </c>
      <c r="T1595" s="294">
        <v>0</v>
      </c>
      <c r="U1595" s="294">
        <v>0</v>
      </c>
      <c r="V1595" s="294">
        <v>0</v>
      </c>
      <c r="W1595" s="294">
        <v>0</v>
      </c>
      <c r="X1595" s="294">
        <v>0</v>
      </c>
      <c r="Y1595" s="294">
        <v>0</v>
      </c>
      <c r="Z1595" s="294">
        <v>0</v>
      </c>
      <c r="AA1595" s="294">
        <v>0</v>
      </c>
      <c r="AB1595" s="294">
        <v>0</v>
      </c>
      <c r="AC1595" s="294">
        <v>0</v>
      </c>
      <c r="AD1595" s="294">
        <v>0</v>
      </c>
      <c r="AE1595" s="294">
        <v>0</v>
      </c>
      <c r="AF1595" s="294">
        <v>0</v>
      </c>
      <c r="AG1595" s="294">
        <v>0</v>
      </c>
      <c r="AH1595" s="294">
        <v>0</v>
      </c>
      <c r="AI1595" s="294">
        <v>0</v>
      </c>
    </row>
    <row r="1596" spans="1:35" ht="66">
      <c r="A1596" s="290"/>
      <c r="B1596" s="305">
        <v>52.2</v>
      </c>
      <c r="C1596" s="1444" t="s">
        <v>4797</v>
      </c>
      <c r="D1596" s="303"/>
      <c r="E1596" s="293">
        <v>0</v>
      </c>
      <c r="F1596" s="1440" t="s">
        <v>26</v>
      </c>
      <c r="G1596" s="294" t="s">
        <v>12</v>
      </c>
      <c r="H1596" s="295" t="s">
        <v>13</v>
      </c>
      <c r="I1596" s="294" t="s">
        <v>14</v>
      </c>
      <c r="J1596" s="294">
        <v>57</v>
      </c>
      <c r="K1596" s="1540">
        <v>0</v>
      </c>
      <c r="L1596" s="294">
        <v>0</v>
      </c>
      <c r="M1596" s="294">
        <v>0</v>
      </c>
      <c r="N1596" s="294">
        <v>0</v>
      </c>
      <c r="O1596" s="294">
        <v>0</v>
      </c>
      <c r="P1596" s="294">
        <v>0</v>
      </c>
      <c r="Q1596" s="294">
        <v>0</v>
      </c>
      <c r="R1596" s="294">
        <v>0</v>
      </c>
      <c r="S1596" s="294">
        <v>0</v>
      </c>
      <c r="T1596" s="294">
        <v>0</v>
      </c>
      <c r="U1596" s="294">
        <v>0</v>
      </c>
      <c r="V1596" s="294">
        <v>0</v>
      </c>
      <c r="W1596" s="294">
        <v>0</v>
      </c>
      <c r="X1596" s="294">
        <v>0</v>
      </c>
      <c r="Y1596" s="294">
        <v>0</v>
      </c>
      <c r="Z1596" s="294">
        <v>0</v>
      </c>
      <c r="AA1596" s="294">
        <v>0</v>
      </c>
      <c r="AB1596" s="294">
        <v>0</v>
      </c>
      <c r="AC1596" s="294">
        <v>0</v>
      </c>
      <c r="AD1596" s="294">
        <v>0</v>
      </c>
      <c r="AE1596" s="294">
        <v>0</v>
      </c>
      <c r="AF1596" s="294">
        <v>0</v>
      </c>
      <c r="AG1596" s="294">
        <v>0</v>
      </c>
      <c r="AH1596" s="294">
        <v>0</v>
      </c>
      <c r="AI1596" s="294">
        <v>0</v>
      </c>
    </row>
    <row r="1597" spans="1:35" ht="66">
      <c r="A1597" s="290"/>
      <c r="B1597" s="305">
        <v>58</v>
      </c>
      <c r="C1597" s="1444" t="s">
        <v>4798</v>
      </c>
      <c r="D1597" s="303"/>
      <c r="E1597" s="293">
        <v>0</v>
      </c>
      <c r="F1597" s="1440" t="s">
        <v>26</v>
      </c>
      <c r="G1597" s="294" t="s">
        <v>12</v>
      </c>
      <c r="H1597" s="295" t="s">
        <v>13</v>
      </c>
      <c r="I1597" s="294" t="s">
        <v>14</v>
      </c>
      <c r="J1597" s="294">
        <v>63</v>
      </c>
      <c r="K1597" s="1540">
        <v>0</v>
      </c>
      <c r="L1597" s="294">
        <v>0</v>
      </c>
      <c r="M1597" s="294">
        <v>0</v>
      </c>
      <c r="N1597" s="294">
        <v>0</v>
      </c>
      <c r="O1597" s="294">
        <v>0</v>
      </c>
      <c r="P1597" s="294">
        <v>0</v>
      </c>
      <c r="Q1597" s="294">
        <v>0</v>
      </c>
      <c r="R1597" s="294">
        <v>0</v>
      </c>
      <c r="S1597" s="294">
        <v>0</v>
      </c>
      <c r="T1597" s="294">
        <v>0</v>
      </c>
      <c r="U1597" s="294">
        <v>0</v>
      </c>
      <c r="V1597" s="294">
        <v>0</v>
      </c>
      <c r="W1597" s="294">
        <v>0</v>
      </c>
      <c r="X1597" s="294">
        <v>0</v>
      </c>
      <c r="Y1597" s="294">
        <v>0</v>
      </c>
      <c r="Z1597" s="294">
        <v>0</v>
      </c>
      <c r="AA1597" s="294">
        <v>0</v>
      </c>
      <c r="AB1597" s="294">
        <v>0</v>
      </c>
      <c r="AC1597" s="294">
        <v>0</v>
      </c>
      <c r="AD1597" s="294">
        <v>0</v>
      </c>
      <c r="AE1597" s="294">
        <v>0</v>
      </c>
      <c r="AF1597" s="294">
        <v>0</v>
      </c>
      <c r="AG1597" s="294">
        <v>0</v>
      </c>
      <c r="AH1597" s="294">
        <v>0</v>
      </c>
      <c r="AI1597" s="294">
        <v>0</v>
      </c>
    </row>
    <row r="1598" spans="1:35" ht="66">
      <c r="A1598" s="290"/>
      <c r="B1598" s="305">
        <v>34.799999999999997</v>
      </c>
      <c r="C1598" s="1444" t="s">
        <v>4799</v>
      </c>
      <c r="D1598" s="303"/>
      <c r="E1598" s="293">
        <v>0</v>
      </c>
      <c r="F1598" s="1440" t="s">
        <v>26</v>
      </c>
      <c r="G1598" s="294" t="s">
        <v>12</v>
      </c>
      <c r="H1598" s="295" t="s">
        <v>13</v>
      </c>
      <c r="I1598" s="294" t="s">
        <v>14</v>
      </c>
      <c r="J1598" s="294">
        <v>38</v>
      </c>
      <c r="K1598" s="1540">
        <v>0</v>
      </c>
      <c r="L1598" s="294">
        <v>0</v>
      </c>
      <c r="M1598" s="294">
        <v>0</v>
      </c>
      <c r="N1598" s="294">
        <v>0</v>
      </c>
      <c r="O1598" s="294">
        <v>0</v>
      </c>
      <c r="P1598" s="294">
        <v>0</v>
      </c>
      <c r="Q1598" s="294">
        <v>0</v>
      </c>
      <c r="R1598" s="294">
        <v>0</v>
      </c>
      <c r="S1598" s="294">
        <v>0</v>
      </c>
      <c r="T1598" s="294">
        <v>0</v>
      </c>
      <c r="U1598" s="294">
        <v>0</v>
      </c>
      <c r="V1598" s="294">
        <v>0</v>
      </c>
      <c r="W1598" s="294">
        <v>0</v>
      </c>
      <c r="X1598" s="294">
        <v>0</v>
      </c>
      <c r="Y1598" s="294">
        <v>0</v>
      </c>
      <c r="Z1598" s="294">
        <v>0</v>
      </c>
      <c r="AA1598" s="294">
        <v>0</v>
      </c>
      <c r="AB1598" s="294">
        <v>0</v>
      </c>
      <c r="AC1598" s="294">
        <v>0</v>
      </c>
      <c r="AD1598" s="294">
        <v>0</v>
      </c>
      <c r="AE1598" s="294">
        <v>0</v>
      </c>
      <c r="AF1598" s="294">
        <v>0</v>
      </c>
      <c r="AG1598" s="294">
        <v>0</v>
      </c>
      <c r="AH1598" s="294">
        <v>0</v>
      </c>
      <c r="AI1598" s="294">
        <v>0</v>
      </c>
    </row>
    <row r="1599" spans="1:35" ht="66">
      <c r="A1599" s="290"/>
      <c r="B1599" s="305">
        <v>40.6</v>
      </c>
      <c r="C1599" s="1444" t="s">
        <v>1350</v>
      </c>
      <c r="D1599" s="303"/>
      <c r="E1599" s="293">
        <v>0</v>
      </c>
      <c r="F1599" s="1440" t="s">
        <v>26</v>
      </c>
      <c r="G1599" s="294" t="s">
        <v>12</v>
      </c>
      <c r="H1599" s="295" t="s">
        <v>13</v>
      </c>
      <c r="I1599" s="294" t="s">
        <v>14</v>
      </c>
      <c r="J1599" s="294">
        <v>44</v>
      </c>
      <c r="K1599" s="1540">
        <v>0</v>
      </c>
      <c r="L1599" s="294">
        <v>0</v>
      </c>
      <c r="M1599" s="294">
        <v>0</v>
      </c>
      <c r="N1599" s="294">
        <v>0</v>
      </c>
      <c r="O1599" s="294">
        <v>0</v>
      </c>
      <c r="P1599" s="294">
        <v>0</v>
      </c>
      <c r="Q1599" s="294">
        <v>0</v>
      </c>
      <c r="R1599" s="294">
        <v>0</v>
      </c>
      <c r="S1599" s="294">
        <v>0</v>
      </c>
      <c r="T1599" s="294">
        <v>0</v>
      </c>
      <c r="U1599" s="294">
        <v>0</v>
      </c>
      <c r="V1599" s="294">
        <v>0</v>
      </c>
      <c r="W1599" s="294">
        <v>0</v>
      </c>
      <c r="X1599" s="294">
        <v>0</v>
      </c>
      <c r="Y1599" s="294">
        <v>0</v>
      </c>
      <c r="Z1599" s="294">
        <v>0</v>
      </c>
      <c r="AA1599" s="294">
        <v>0</v>
      </c>
      <c r="AB1599" s="294">
        <v>0</v>
      </c>
      <c r="AC1599" s="294">
        <v>0</v>
      </c>
      <c r="AD1599" s="294">
        <v>0</v>
      </c>
      <c r="AE1599" s="294">
        <v>0</v>
      </c>
      <c r="AF1599" s="294">
        <v>0</v>
      </c>
      <c r="AG1599" s="294">
        <v>0</v>
      </c>
      <c r="AH1599" s="294">
        <v>0</v>
      </c>
      <c r="AI1599" s="294">
        <v>0</v>
      </c>
    </row>
    <row r="1600" spans="1:35" ht="66">
      <c r="A1600" s="290"/>
      <c r="B1600" s="305">
        <v>200.48</v>
      </c>
      <c r="C1600" s="1385" t="s">
        <v>1351</v>
      </c>
      <c r="D1600" s="303"/>
      <c r="E1600" s="293">
        <v>0</v>
      </c>
      <c r="F1600" s="1406" t="s">
        <v>26</v>
      </c>
      <c r="G1600" s="294" t="s">
        <v>12</v>
      </c>
      <c r="H1600" s="295" t="s">
        <v>13</v>
      </c>
      <c r="I1600" s="294" t="s">
        <v>14</v>
      </c>
      <c r="J1600" s="294">
        <v>217</v>
      </c>
      <c r="K1600" s="1540">
        <v>0</v>
      </c>
      <c r="L1600" s="294">
        <v>0</v>
      </c>
      <c r="M1600" s="294">
        <v>0</v>
      </c>
      <c r="N1600" s="294">
        <v>0</v>
      </c>
      <c r="O1600" s="294">
        <v>0</v>
      </c>
      <c r="P1600" s="294">
        <v>0</v>
      </c>
      <c r="Q1600" s="294">
        <v>0</v>
      </c>
      <c r="R1600" s="294">
        <v>0</v>
      </c>
      <c r="S1600" s="294">
        <v>0</v>
      </c>
      <c r="T1600" s="294">
        <v>0</v>
      </c>
      <c r="U1600" s="294">
        <v>0</v>
      </c>
      <c r="V1600" s="294">
        <v>0</v>
      </c>
      <c r="W1600" s="294">
        <v>0</v>
      </c>
      <c r="X1600" s="294">
        <v>0</v>
      </c>
      <c r="Y1600" s="294">
        <v>0</v>
      </c>
      <c r="Z1600" s="294">
        <v>0</v>
      </c>
      <c r="AA1600" s="294">
        <v>0</v>
      </c>
      <c r="AB1600" s="294">
        <v>0</v>
      </c>
      <c r="AC1600" s="294">
        <v>0</v>
      </c>
      <c r="AD1600" s="294">
        <v>0</v>
      </c>
      <c r="AE1600" s="294">
        <v>0</v>
      </c>
      <c r="AF1600" s="294">
        <v>0</v>
      </c>
      <c r="AG1600" s="294">
        <v>0</v>
      </c>
      <c r="AH1600" s="294">
        <v>0</v>
      </c>
      <c r="AI1600" s="294">
        <v>0</v>
      </c>
    </row>
    <row r="1601" spans="1:35" ht="66">
      <c r="A1601" s="290"/>
      <c r="B1601" s="305">
        <v>171.52</v>
      </c>
      <c r="C1601" s="1385" t="s">
        <v>1352</v>
      </c>
      <c r="D1601" s="303"/>
      <c r="E1601" s="293">
        <v>0</v>
      </c>
      <c r="F1601" s="1406" t="s">
        <v>26</v>
      </c>
      <c r="G1601" s="294" t="s">
        <v>12</v>
      </c>
      <c r="H1601" s="295" t="s">
        <v>13</v>
      </c>
      <c r="I1601" s="294" t="s">
        <v>14</v>
      </c>
      <c r="J1601" s="294">
        <v>186</v>
      </c>
      <c r="K1601" s="1540">
        <v>0</v>
      </c>
      <c r="L1601" s="294">
        <v>0</v>
      </c>
      <c r="M1601" s="294">
        <v>0</v>
      </c>
      <c r="N1601" s="294">
        <v>0</v>
      </c>
      <c r="O1601" s="294">
        <v>0</v>
      </c>
      <c r="P1601" s="294">
        <v>0</v>
      </c>
      <c r="Q1601" s="294">
        <v>0</v>
      </c>
      <c r="R1601" s="294">
        <v>0</v>
      </c>
      <c r="S1601" s="294">
        <v>0</v>
      </c>
      <c r="T1601" s="294">
        <v>0</v>
      </c>
      <c r="U1601" s="294">
        <v>0</v>
      </c>
      <c r="V1601" s="294">
        <v>0</v>
      </c>
      <c r="W1601" s="294">
        <v>0</v>
      </c>
      <c r="X1601" s="294">
        <v>0</v>
      </c>
      <c r="Y1601" s="294">
        <v>0</v>
      </c>
      <c r="Z1601" s="294">
        <v>0</v>
      </c>
      <c r="AA1601" s="294">
        <v>0</v>
      </c>
      <c r="AB1601" s="294">
        <v>0</v>
      </c>
      <c r="AC1601" s="294">
        <v>0</v>
      </c>
      <c r="AD1601" s="294">
        <v>0</v>
      </c>
      <c r="AE1601" s="294">
        <v>0</v>
      </c>
      <c r="AF1601" s="294">
        <v>0</v>
      </c>
      <c r="AG1601" s="294">
        <v>0</v>
      </c>
      <c r="AH1601" s="294">
        <v>0</v>
      </c>
      <c r="AI1601" s="294">
        <v>0</v>
      </c>
    </row>
    <row r="1602" spans="1:35" ht="66">
      <c r="A1602" s="290"/>
      <c r="B1602" s="305">
        <v>185.55</v>
      </c>
      <c r="C1602" s="1385" t="s">
        <v>4800</v>
      </c>
      <c r="D1602" s="303"/>
      <c r="E1602" s="293">
        <v>0</v>
      </c>
      <c r="F1602" s="1406" t="s">
        <v>26</v>
      </c>
      <c r="G1602" s="294" t="s">
        <v>12</v>
      </c>
      <c r="H1602" s="295" t="s">
        <v>13</v>
      </c>
      <c r="I1602" s="294" t="s">
        <v>14</v>
      </c>
      <c r="J1602" s="294">
        <v>201</v>
      </c>
      <c r="K1602" s="1540">
        <v>0</v>
      </c>
      <c r="L1602" s="294">
        <v>0</v>
      </c>
      <c r="M1602" s="294">
        <v>0</v>
      </c>
      <c r="N1602" s="294">
        <v>0</v>
      </c>
      <c r="O1602" s="294">
        <v>0</v>
      </c>
      <c r="P1602" s="294">
        <v>0</v>
      </c>
      <c r="Q1602" s="294">
        <v>0</v>
      </c>
      <c r="R1602" s="294">
        <v>0</v>
      </c>
      <c r="S1602" s="294">
        <v>0</v>
      </c>
      <c r="T1602" s="294">
        <v>0</v>
      </c>
      <c r="U1602" s="294">
        <v>0</v>
      </c>
      <c r="V1602" s="294">
        <v>0</v>
      </c>
      <c r="W1602" s="294">
        <v>0</v>
      </c>
      <c r="X1602" s="294">
        <v>0</v>
      </c>
      <c r="Y1602" s="294">
        <v>0</v>
      </c>
      <c r="Z1602" s="294">
        <v>0</v>
      </c>
      <c r="AA1602" s="294">
        <v>0</v>
      </c>
      <c r="AB1602" s="294">
        <v>0</v>
      </c>
      <c r="AC1602" s="294">
        <v>0</v>
      </c>
      <c r="AD1602" s="294">
        <v>0</v>
      </c>
      <c r="AE1602" s="294">
        <v>0</v>
      </c>
      <c r="AF1602" s="294">
        <v>0</v>
      </c>
      <c r="AG1602" s="294">
        <v>0</v>
      </c>
      <c r="AH1602" s="294">
        <v>0</v>
      </c>
      <c r="AI1602" s="294">
        <v>0</v>
      </c>
    </row>
    <row r="1603" spans="1:35" ht="66">
      <c r="A1603" s="290"/>
      <c r="B1603" s="305">
        <v>2000</v>
      </c>
      <c r="C1603" s="1385" t="s">
        <v>1353</v>
      </c>
      <c r="D1603" s="303"/>
      <c r="E1603" s="293">
        <v>0</v>
      </c>
      <c r="F1603" s="1406" t="s">
        <v>26</v>
      </c>
      <c r="G1603" s="294" t="s">
        <v>12</v>
      </c>
      <c r="H1603" s="295" t="s">
        <v>13</v>
      </c>
      <c r="I1603" s="294" t="s">
        <v>14</v>
      </c>
      <c r="J1603" s="294">
        <v>2160</v>
      </c>
      <c r="K1603" s="1540">
        <v>0</v>
      </c>
      <c r="L1603" s="294">
        <v>0</v>
      </c>
      <c r="M1603" s="294">
        <v>0</v>
      </c>
      <c r="N1603" s="294">
        <v>0</v>
      </c>
      <c r="O1603" s="294">
        <v>0</v>
      </c>
      <c r="P1603" s="294">
        <v>0</v>
      </c>
      <c r="Q1603" s="294">
        <v>0</v>
      </c>
      <c r="R1603" s="294">
        <v>0</v>
      </c>
      <c r="S1603" s="294">
        <v>0</v>
      </c>
      <c r="T1603" s="294">
        <v>0</v>
      </c>
      <c r="U1603" s="294">
        <v>0</v>
      </c>
      <c r="V1603" s="294">
        <v>0</v>
      </c>
      <c r="W1603" s="294">
        <v>0</v>
      </c>
      <c r="X1603" s="294">
        <v>0</v>
      </c>
      <c r="Y1603" s="294">
        <v>0</v>
      </c>
      <c r="Z1603" s="294">
        <v>0</v>
      </c>
      <c r="AA1603" s="294">
        <v>0</v>
      </c>
      <c r="AB1603" s="294">
        <v>0</v>
      </c>
      <c r="AC1603" s="294">
        <v>0</v>
      </c>
      <c r="AD1603" s="294">
        <v>0</v>
      </c>
      <c r="AE1603" s="294">
        <v>0</v>
      </c>
      <c r="AF1603" s="294">
        <v>0</v>
      </c>
      <c r="AG1603" s="294">
        <v>0</v>
      </c>
      <c r="AH1603" s="294">
        <v>0</v>
      </c>
      <c r="AI1603" s="294">
        <v>0</v>
      </c>
    </row>
    <row r="1604" spans="1:35" ht="66">
      <c r="A1604" s="290"/>
      <c r="B1604" s="305">
        <v>1689.82</v>
      </c>
      <c r="C1604" s="1385" t="s">
        <v>1354</v>
      </c>
      <c r="D1604" s="303"/>
      <c r="E1604" s="293">
        <v>0</v>
      </c>
      <c r="F1604" s="1406" t="s">
        <v>26</v>
      </c>
      <c r="G1604" s="294" t="s">
        <v>12</v>
      </c>
      <c r="H1604" s="295" t="s">
        <v>13</v>
      </c>
      <c r="I1604" s="294" t="s">
        <v>14</v>
      </c>
      <c r="J1604" s="294">
        <v>1825</v>
      </c>
      <c r="K1604" s="1540">
        <v>0</v>
      </c>
      <c r="L1604" s="294">
        <v>0</v>
      </c>
      <c r="M1604" s="294">
        <v>0</v>
      </c>
      <c r="N1604" s="294">
        <v>0</v>
      </c>
      <c r="O1604" s="294">
        <v>0</v>
      </c>
      <c r="P1604" s="294">
        <v>0</v>
      </c>
      <c r="Q1604" s="294">
        <v>0</v>
      </c>
      <c r="R1604" s="294">
        <v>0</v>
      </c>
      <c r="S1604" s="294">
        <v>0</v>
      </c>
      <c r="T1604" s="294">
        <v>0</v>
      </c>
      <c r="U1604" s="294">
        <v>0</v>
      </c>
      <c r="V1604" s="294">
        <v>0</v>
      </c>
      <c r="W1604" s="294">
        <v>0</v>
      </c>
      <c r="X1604" s="294">
        <v>0</v>
      </c>
      <c r="Y1604" s="294">
        <v>0</v>
      </c>
      <c r="Z1604" s="294">
        <v>0</v>
      </c>
      <c r="AA1604" s="294">
        <v>0</v>
      </c>
      <c r="AB1604" s="294">
        <v>0</v>
      </c>
      <c r="AC1604" s="294">
        <v>0</v>
      </c>
      <c r="AD1604" s="294">
        <v>0</v>
      </c>
      <c r="AE1604" s="294">
        <v>0</v>
      </c>
      <c r="AF1604" s="294">
        <v>0</v>
      </c>
      <c r="AG1604" s="294">
        <v>0</v>
      </c>
      <c r="AH1604" s="294">
        <v>0</v>
      </c>
      <c r="AI1604" s="294">
        <v>0</v>
      </c>
    </row>
    <row r="1605" spans="1:35" ht="66">
      <c r="A1605" s="290"/>
      <c r="B1605" s="305">
        <v>52.44</v>
      </c>
      <c r="C1605" s="1385" t="s">
        <v>4801</v>
      </c>
      <c r="D1605" s="303"/>
      <c r="E1605" s="293">
        <v>0</v>
      </c>
      <c r="F1605" s="1406" t="s">
        <v>26</v>
      </c>
      <c r="G1605" s="294" t="s">
        <v>12</v>
      </c>
      <c r="H1605" s="295" t="s">
        <v>13</v>
      </c>
      <c r="I1605" s="294" t="s">
        <v>14</v>
      </c>
      <c r="J1605" s="294">
        <v>57</v>
      </c>
      <c r="K1605" s="1540">
        <v>0</v>
      </c>
      <c r="L1605" s="294">
        <v>0</v>
      </c>
      <c r="M1605" s="294">
        <v>0</v>
      </c>
      <c r="N1605" s="294">
        <v>0</v>
      </c>
      <c r="O1605" s="294">
        <v>0</v>
      </c>
      <c r="P1605" s="294">
        <v>0</v>
      </c>
      <c r="Q1605" s="294">
        <v>0</v>
      </c>
      <c r="R1605" s="294">
        <v>0</v>
      </c>
      <c r="S1605" s="294">
        <v>0</v>
      </c>
      <c r="T1605" s="294">
        <v>0</v>
      </c>
      <c r="U1605" s="294">
        <v>0</v>
      </c>
      <c r="V1605" s="294">
        <v>0</v>
      </c>
      <c r="W1605" s="294">
        <v>0</v>
      </c>
      <c r="X1605" s="294">
        <v>0</v>
      </c>
      <c r="Y1605" s="294">
        <v>0</v>
      </c>
      <c r="Z1605" s="294">
        <v>0</v>
      </c>
      <c r="AA1605" s="294">
        <v>0</v>
      </c>
      <c r="AB1605" s="294">
        <v>0</v>
      </c>
      <c r="AC1605" s="294">
        <v>0</v>
      </c>
      <c r="AD1605" s="294">
        <v>0</v>
      </c>
      <c r="AE1605" s="294">
        <v>0</v>
      </c>
      <c r="AF1605" s="294">
        <v>0</v>
      </c>
      <c r="AG1605" s="294">
        <v>0</v>
      </c>
      <c r="AH1605" s="294">
        <v>0</v>
      </c>
      <c r="AI1605" s="294">
        <v>0</v>
      </c>
    </row>
    <row r="1606" spans="1:35" ht="66">
      <c r="A1606" s="290"/>
      <c r="B1606" s="305">
        <v>398.39</v>
      </c>
      <c r="C1606" s="1381" t="s">
        <v>1355</v>
      </c>
      <c r="D1606" s="303"/>
      <c r="E1606" s="293">
        <v>0</v>
      </c>
      <c r="F1606" s="1440" t="s">
        <v>26</v>
      </c>
      <c r="G1606" s="294" t="s">
        <v>12</v>
      </c>
      <c r="H1606" s="295" t="s">
        <v>13</v>
      </c>
      <c r="I1606" s="294" t="s">
        <v>14</v>
      </c>
      <c r="J1606" s="294">
        <v>431</v>
      </c>
      <c r="K1606" s="1540">
        <v>0</v>
      </c>
      <c r="L1606" s="294">
        <v>0</v>
      </c>
      <c r="M1606" s="294">
        <v>0</v>
      </c>
      <c r="N1606" s="294">
        <v>0</v>
      </c>
      <c r="O1606" s="294">
        <v>0</v>
      </c>
      <c r="P1606" s="294">
        <v>0</v>
      </c>
      <c r="Q1606" s="294">
        <v>0</v>
      </c>
      <c r="R1606" s="294">
        <v>0</v>
      </c>
      <c r="S1606" s="294">
        <v>0</v>
      </c>
      <c r="T1606" s="294">
        <v>0</v>
      </c>
      <c r="U1606" s="294">
        <v>0</v>
      </c>
      <c r="V1606" s="294">
        <v>0</v>
      </c>
      <c r="W1606" s="294">
        <v>0</v>
      </c>
      <c r="X1606" s="294">
        <v>0</v>
      </c>
      <c r="Y1606" s="294">
        <v>0</v>
      </c>
      <c r="Z1606" s="294">
        <v>0</v>
      </c>
      <c r="AA1606" s="294">
        <v>0</v>
      </c>
      <c r="AB1606" s="294">
        <v>0</v>
      </c>
      <c r="AC1606" s="294">
        <v>0</v>
      </c>
      <c r="AD1606" s="294">
        <v>0</v>
      </c>
      <c r="AE1606" s="294">
        <v>0</v>
      </c>
      <c r="AF1606" s="294">
        <v>0</v>
      </c>
      <c r="AG1606" s="294">
        <v>0</v>
      </c>
      <c r="AH1606" s="294">
        <v>0</v>
      </c>
      <c r="AI1606" s="294">
        <v>0</v>
      </c>
    </row>
    <row r="1607" spans="1:35" ht="66">
      <c r="A1607" s="290"/>
      <c r="B1607" s="305">
        <v>45.06</v>
      </c>
      <c r="C1607" s="1385" t="s">
        <v>4802</v>
      </c>
      <c r="D1607" s="303"/>
      <c r="E1607" s="293">
        <v>0</v>
      </c>
      <c r="F1607" s="1406" t="s">
        <v>26</v>
      </c>
      <c r="G1607" s="294" t="s">
        <v>12</v>
      </c>
      <c r="H1607" s="295" t="s">
        <v>13</v>
      </c>
      <c r="I1607" s="294" t="s">
        <v>14</v>
      </c>
      <c r="J1607" s="294">
        <v>49</v>
      </c>
      <c r="K1607" s="1540">
        <v>0</v>
      </c>
      <c r="L1607" s="294">
        <v>0</v>
      </c>
      <c r="M1607" s="294">
        <v>0</v>
      </c>
      <c r="N1607" s="294">
        <v>0</v>
      </c>
      <c r="O1607" s="294">
        <v>0</v>
      </c>
      <c r="P1607" s="294">
        <v>0</v>
      </c>
      <c r="Q1607" s="294">
        <v>0</v>
      </c>
      <c r="R1607" s="294">
        <v>0</v>
      </c>
      <c r="S1607" s="294">
        <v>0</v>
      </c>
      <c r="T1607" s="294">
        <v>0</v>
      </c>
      <c r="U1607" s="294">
        <v>0</v>
      </c>
      <c r="V1607" s="294">
        <v>0</v>
      </c>
      <c r="W1607" s="294">
        <v>0</v>
      </c>
      <c r="X1607" s="294">
        <v>0</v>
      </c>
      <c r="Y1607" s="294">
        <v>0</v>
      </c>
      <c r="Z1607" s="294">
        <v>0</v>
      </c>
      <c r="AA1607" s="294">
        <v>0</v>
      </c>
      <c r="AB1607" s="294">
        <v>0</v>
      </c>
      <c r="AC1607" s="294">
        <v>0</v>
      </c>
      <c r="AD1607" s="294">
        <v>0</v>
      </c>
      <c r="AE1607" s="294">
        <v>0</v>
      </c>
      <c r="AF1607" s="294">
        <v>0</v>
      </c>
      <c r="AG1607" s="294">
        <v>0</v>
      </c>
      <c r="AH1607" s="294">
        <v>0</v>
      </c>
      <c r="AI1607" s="294">
        <v>0</v>
      </c>
    </row>
    <row r="1608" spans="1:35" ht="66">
      <c r="A1608" s="290"/>
      <c r="B1608" s="305">
        <v>49.94</v>
      </c>
      <c r="C1608" s="1385" t="s">
        <v>4803</v>
      </c>
      <c r="D1608" s="303"/>
      <c r="E1608" s="293">
        <v>0</v>
      </c>
      <c r="F1608" s="1406" t="s">
        <v>164</v>
      </c>
      <c r="G1608" s="294" t="s">
        <v>12</v>
      </c>
      <c r="H1608" s="295" t="s">
        <v>13</v>
      </c>
      <c r="I1608" s="294" t="s">
        <v>14</v>
      </c>
      <c r="J1608" s="294">
        <v>54</v>
      </c>
      <c r="K1608" s="1540">
        <v>0</v>
      </c>
      <c r="L1608" s="294">
        <v>0</v>
      </c>
      <c r="M1608" s="294">
        <v>0</v>
      </c>
      <c r="N1608" s="294">
        <v>0</v>
      </c>
      <c r="O1608" s="294">
        <v>0</v>
      </c>
      <c r="P1608" s="294">
        <v>0</v>
      </c>
      <c r="Q1608" s="294">
        <v>0</v>
      </c>
      <c r="R1608" s="294">
        <v>0</v>
      </c>
      <c r="S1608" s="294">
        <v>0</v>
      </c>
      <c r="T1608" s="294">
        <v>0</v>
      </c>
      <c r="U1608" s="294">
        <v>0</v>
      </c>
      <c r="V1608" s="294">
        <v>0</v>
      </c>
      <c r="W1608" s="294">
        <v>0</v>
      </c>
      <c r="X1608" s="294">
        <v>0</v>
      </c>
      <c r="Y1608" s="294">
        <v>0</v>
      </c>
      <c r="Z1608" s="294">
        <v>0</v>
      </c>
      <c r="AA1608" s="294">
        <v>0</v>
      </c>
      <c r="AB1608" s="294">
        <v>0</v>
      </c>
      <c r="AC1608" s="294">
        <v>0</v>
      </c>
      <c r="AD1608" s="294">
        <v>0</v>
      </c>
      <c r="AE1608" s="294">
        <v>0</v>
      </c>
      <c r="AF1608" s="294">
        <v>0</v>
      </c>
      <c r="AG1608" s="294">
        <v>0</v>
      </c>
      <c r="AH1608" s="294">
        <v>0</v>
      </c>
      <c r="AI1608" s="294">
        <v>0</v>
      </c>
    </row>
    <row r="1609" spans="1:35" ht="66">
      <c r="A1609" s="290"/>
      <c r="B1609" s="305">
        <v>86.13</v>
      </c>
      <c r="C1609" s="1385" t="s">
        <v>4804</v>
      </c>
      <c r="D1609" s="303"/>
      <c r="E1609" s="293">
        <v>0</v>
      </c>
      <c r="F1609" s="292" t="s">
        <v>1187</v>
      </c>
      <c r="G1609" s="294" t="s">
        <v>12</v>
      </c>
      <c r="H1609" s="295" t="s">
        <v>13</v>
      </c>
      <c r="I1609" s="294" t="s">
        <v>14</v>
      </c>
      <c r="J1609" s="294">
        <v>94</v>
      </c>
      <c r="K1609" s="1540">
        <v>0</v>
      </c>
      <c r="L1609" s="294">
        <v>0</v>
      </c>
      <c r="M1609" s="294">
        <v>0</v>
      </c>
      <c r="N1609" s="294">
        <v>0</v>
      </c>
      <c r="O1609" s="294">
        <v>0</v>
      </c>
      <c r="P1609" s="294">
        <v>0</v>
      </c>
      <c r="Q1609" s="294">
        <v>0</v>
      </c>
      <c r="R1609" s="294">
        <v>0</v>
      </c>
      <c r="S1609" s="294">
        <v>0</v>
      </c>
      <c r="T1609" s="294">
        <v>0</v>
      </c>
      <c r="U1609" s="294">
        <v>0</v>
      </c>
      <c r="V1609" s="294">
        <v>0</v>
      </c>
      <c r="W1609" s="294">
        <v>0</v>
      </c>
      <c r="X1609" s="294">
        <v>0</v>
      </c>
      <c r="Y1609" s="294">
        <v>0</v>
      </c>
      <c r="Z1609" s="294">
        <v>0</v>
      </c>
      <c r="AA1609" s="294">
        <v>0</v>
      </c>
      <c r="AB1609" s="294">
        <v>0</v>
      </c>
      <c r="AC1609" s="294">
        <v>0</v>
      </c>
      <c r="AD1609" s="294">
        <v>0</v>
      </c>
      <c r="AE1609" s="294">
        <v>0</v>
      </c>
      <c r="AF1609" s="294">
        <v>0</v>
      </c>
      <c r="AG1609" s="294">
        <v>0</v>
      </c>
      <c r="AH1609" s="294">
        <v>0</v>
      </c>
      <c r="AI1609" s="294">
        <v>0</v>
      </c>
    </row>
    <row r="1610" spans="1:35" ht="66">
      <c r="A1610" s="290"/>
      <c r="B1610" s="305">
        <v>83.13</v>
      </c>
      <c r="C1610" s="1385" t="s">
        <v>1230</v>
      </c>
      <c r="D1610" s="303"/>
      <c r="E1610" s="293">
        <v>0</v>
      </c>
      <c r="F1610" s="292" t="s">
        <v>11</v>
      </c>
      <c r="G1610" s="294" t="s">
        <v>12</v>
      </c>
      <c r="H1610" s="295" t="s">
        <v>13</v>
      </c>
      <c r="I1610" s="294" t="s">
        <v>14</v>
      </c>
      <c r="J1610" s="294">
        <v>90</v>
      </c>
      <c r="K1610" s="1540">
        <v>0</v>
      </c>
      <c r="L1610" s="294">
        <v>0</v>
      </c>
      <c r="M1610" s="294">
        <v>0</v>
      </c>
      <c r="N1610" s="294">
        <v>0</v>
      </c>
      <c r="O1610" s="294">
        <v>0</v>
      </c>
      <c r="P1610" s="294">
        <v>0</v>
      </c>
      <c r="Q1610" s="294">
        <v>0</v>
      </c>
      <c r="R1610" s="294">
        <v>0</v>
      </c>
      <c r="S1610" s="294">
        <v>0</v>
      </c>
      <c r="T1610" s="294">
        <v>0</v>
      </c>
      <c r="U1610" s="294">
        <v>0</v>
      </c>
      <c r="V1610" s="294">
        <v>0</v>
      </c>
      <c r="W1610" s="294">
        <v>0</v>
      </c>
      <c r="X1610" s="294">
        <v>0</v>
      </c>
      <c r="Y1610" s="294">
        <v>0</v>
      </c>
      <c r="Z1610" s="294">
        <v>0</v>
      </c>
      <c r="AA1610" s="294">
        <v>0</v>
      </c>
      <c r="AB1610" s="294">
        <v>0</v>
      </c>
      <c r="AC1610" s="294">
        <v>0</v>
      </c>
      <c r="AD1610" s="294">
        <v>0</v>
      </c>
      <c r="AE1610" s="294">
        <v>0</v>
      </c>
      <c r="AF1610" s="294">
        <v>0</v>
      </c>
      <c r="AG1610" s="294">
        <v>0</v>
      </c>
      <c r="AH1610" s="294">
        <v>0</v>
      </c>
      <c r="AI1610" s="294">
        <v>0</v>
      </c>
    </row>
    <row r="1611" spans="1:35" ht="66">
      <c r="A1611" s="290"/>
      <c r="B1611" s="305">
        <v>274.49</v>
      </c>
      <c r="C1611" s="1385" t="s">
        <v>4805</v>
      </c>
      <c r="D1611" s="303"/>
      <c r="E1611" s="293">
        <v>0</v>
      </c>
      <c r="F1611" s="1406" t="s">
        <v>11</v>
      </c>
      <c r="G1611" s="294" t="s">
        <v>12</v>
      </c>
      <c r="H1611" s="295" t="s">
        <v>13</v>
      </c>
      <c r="I1611" s="294" t="s">
        <v>14</v>
      </c>
      <c r="J1611" s="294">
        <v>297</v>
      </c>
      <c r="K1611" s="1540">
        <v>0</v>
      </c>
      <c r="L1611" s="294">
        <v>0</v>
      </c>
      <c r="M1611" s="294">
        <v>0</v>
      </c>
      <c r="N1611" s="294">
        <v>0</v>
      </c>
      <c r="O1611" s="294">
        <v>0</v>
      </c>
      <c r="P1611" s="294">
        <v>0</v>
      </c>
      <c r="Q1611" s="294">
        <v>0</v>
      </c>
      <c r="R1611" s="294">
        <v>0</v>
      </c>
      <c r="S1611" s="294">
        <v>0</v>
      </c>
      <c r="T1611" s="294">
        <v>0</v>
      </c>
      <c r="U1611" s="294">
        <v>0</v>
      </c>
      <c r="V1611" s="294">
        <v>0</v>
      </c>
      <c r="W1611" s="294">
        <v>0</v>
      </c>
      <c r="X1611" s="294">
        <v>0</v>
      </c>
      <c r="Y1611" s="294">
        <v>0</v>
      </c>
      <c r="Z1611" s="294">
        <v>0</v>
      </c>
      <c r="AA1611" s="294">
        <v>0</v>
      </c>
      <c r="AB1611" s="294">
        <v>0</v>
      </c>
      <c r="AC1611" s="294">
        <v>0</v>
      </c>
      <c r="AD1611" s="294">
        <v>0</v>
      </c>
      <c r="AE1611" s="294">
        <v>0</v>
      </c>
      <c r="AF1611" s="294">
        <v>0</v>
      </c>
      <c r="AG1611" s="294">
        <v>0</v>
      </c>
      <c r="AH1611" s="294">
        <v>0</v>
      </c>
      <c r="AI1611" s="294">
        <v>0</v>
      </c>
    </row>
    <row r="1612" spans="1:35" ht="66">
      <c r="A1612" s="290"/>
      <c r="B1612" s="305">
        <v>120</v>
      </c>
      <c r="C1612" s="1385" t="s">
        <v>4806</v>
      </c>
      <c r="D1612" s="303"/>
      <c r="E1612" s="293">
        <v>0</v>
      </c>
      <c r="F1612" s="1406" t="s">
        <v>26</v>
      </c>
      <c r="G1612" s="294" t="s">
        <v>12</v>
      </c>
      <c r="H1612" s="295" t="s">
        <v>13</v>
      </c>
      <c r="I1612" s="294" t="s">
        <v>14</v>
      </c>
      <c r="J1612" s="294">
        <v>130</v>
      </c>
      <c r="K1612" s="1540">
        <v>0</v>
      </c>
      <c r="L1612" s="294">
        <v>0</v>
      </c>
      <c r="M1612" s="294">
        <v>0</v>
      </c>
      <c r="N1612" s="294">
        <v>0</v>
      </c>
      <c r="O1612" s="294">
        <v>0</v>
      </c>
      <c r="P1612" s="294">
        <v>0</v>
      </c>
      <c r="Q1612" s="294">
        <v>0</v>
      </c>
      <c r="R1612" s="294">
        <v>0</v>
      </c>
      <c r="S1612" s="294">
        <v>0</v>
      </c>
      <c r="T1612" s="294">
        <v>0</v>
      </c>
      <c r="U1612" s="294">
        <v>0</v>
      </c>
      <c r="V1612" s="294">
        <v>0</v>
      </c>
      <c r="W1612" s="294">
        <v>0</v>
      </c>
      <c r="X1612" s="294">
        <v>0</v>
      </c>
      <c r="Y1612" s="294">
        <v>0</v>
      </c>
      <c r="Z1612" s="294">
        <v>0</v>
      </c>
      <c r="AA1612" s="294">
        <v>0</v>
      </c>
      <c r="AB1612" s="294">
        <v>0</v>
      </c>
      <c r="AC1612" s="294">
        <v>0</v>
      </c>
      <c r="AD1612" s="294">
        <v>0</v>
      </c>
      <c r="AE1612" s="294">
        <v>0</v>
      </c>
      <c r="AF1612" s="294">
        <v>0</v>
      </c>
      <c r="AG1612" s="294">
        <v>0</v>
      </c>
      <c r="AH1612" s="294">
        <v>0</v>
      </c>
      <c r="AI1612" s="294">
        <v>0</v>
      </c>
    </row>
    <row r="1613" spans="1:35" ht="66">
      <c r="A1613" s="290"/>
      <c r="B1613" s="305">
        <v>150</v>
      </c>
      <c r="C1613" s="1385" t="s">
        <v>1356</v>
      </c>
      <c r="D1613" s="303"/>
      <c r="E1613" s="293">
        <v>0</v>
      </c>
      <c r="F1613" s="1406" t="s">
        <v>11</v>
      </c>
      <c r="G1613" s="294" t="s">
        <v>12</v>
      </c>
      <c r="H1613" s="295" t="s">
        <v>13</v>
      </c>
      <c r="I1613" s="294" t="s">
        <v>14</v>
      </c>
      <c r="J1613" s="294">
        <v>162</v>
      </c>
      <c r="K1613" s="1540">
        <v>0</v>
      </c>
      <c r="L1613" s="294">
        <v>0</v>
      </c>
      <c r="M1613" s="294">
        <v>0</v>
      </c>
      <c r="N1613" s="294">
        <v>0</v>
      </c>
      <c r="O1613" s="294">
        <v>0</v>
      </c>
      <c r="P1613" s="294">
        <v>0</v>
      </c>
      <c r="Q1613" s="294">
        <v>0</v>
      </c>
      <c r="R1613" s="294">
        <v>0</v>
      </c>
      <c r="S1613" s="294">
        <v>0</v>
      </c>
      <c r="T1613" s="294">
        <v>0</v>
      </c>
      <c r="U1613" s="294">
        <v>0</v>
      </c>
      <c r="V1613" s="294">
        <v>0</v>
      </c>
      <c r="W1613" s="294">
        <v>0</v>
      </c>
      <c r="X1613" s="294">
        <v>0</v>
      </c>
      <c r="Y1613" s="294">
        <v>0</v>
      </c>
      <c r="Z1613" s="294">
        <v>0</v>
      </c>
      <c r="AA1613" s="294">
        <v>0</v>
      </c>
      <c r="AB1613" s="294">
        <v>0</v>
      </c>
      <c r="AC1613" s="294">
        <v>0</v>
      </c>
      <c r="AD1613" s="294">
        <v>0</v>
      </c>
      <c r="AE1613" s="294">
        <v>0</v>
      </c>
      <c r="AF1613" s="294">
        <v>0</v>
      </c>
      <c r="AG1613" s="294">
        <v>0</v>
      </c>
      <c r="AH1613" s="294">
        <v>0</v>
      </c>
      <c r="AI1613" s="294">
        <v>0</v>
      </c>
    </row>
    <row r="1614" spans="1:35" ht="66">
      <c r="A1614" s="290"/>
      <c r="B1614" s="305">
        <v>57.83</v>
      </c>
      <c r="C1614" s="1385" t="s">
        <v>1357</v>
      </c>
      <c r="D1614" s="303"/>
      <c r="E1614" s="293">
        <v>0</v>
      </c>
      <c r="F1614" s="1406" t="s">
        <v>11</v>
      </c>
      <c r="G1614" s="294" t="s">
        <v>12</v>
      </c>
      <c r="H1614" s="295" t="s">
        <v>13</v>
      </c>
      <c r="I1614" s="294" t="s">
        <v>14</v>
      </c>
      <c r="J1614" s="294">
        <v>63</v>
      </c>
      <c r="K1614" s="1540">
        <v>0</v>
      </c>
      <c r="L1614" s="294">
        <v>0</v>
      </c>
      <c r="M1614" s="294">
        <v>0</v>
      </c>
      <c r="N1614" s="294">
        <v>0</v>
      </c>
      <c r="O1614" s="294">
        <v>0</v>
      </c>
      <c r="P1614" s="294">
        <v>0</v>
      </c>
      <c r="Q1614" s="294">
        <v>0</v>
      </c>
      <c r="R1614" s="294">
        <v>0</v>
      </c>
      <c r="S1614" s="294">
        <v>0</v>
      </c>
      <c r="T1614" s="294">
        <v>0</v>
      </c>
      <c r="U1614" s="294">
        <v>0</v>
      </c>
      <c r="V1614" s="294">
        <v>0</v>
      </c>
      <c r="W1614" s="294">
        <v>0</v>
      </c>
      <c r="X1614" s="294">
        <v>0</v>
      </c>
      <c r="Y1614" s="294">
        <v>0</v>
      </c>
      <c r="Z1614" s="294">
        <v>0</v>
      </c>
      <c r="AA1614" s="294">
        <v>0</v>
      </c>
      <c r="AB1614" s="294">
        <v>0</v>
      </c>
      <c r="AC1614" s="294">
        <v>0</v>
      </c>
      <c r="AD1614" s="294">
        <v>0</v>
      </c>
      <c r="AE1614" s="294">
        <v>0</v>
      </c>
      <c r="AF1614" s="294">
        <v>0</v>
      </c>
      <c r="AG1614" s="294">
        <v>0</v>
      </c>
      <c r="AH1614" s="294">
        <v>0</v>
      </c>
      <c r="AI1614" s="294">
        <v>0</v>
      </c>
    </row>
    <row r="1615" spans="1:35" ht="66">
      <c r="A1615" s="290"/>
      <c r="B1615" s="305">
        <v>176.1</v>
      </c>
      <c r="C1615" s="1385" t="s">
        <v>4807</v>
      </c>
      <c r="D1615" s="303"/>
      <c r="E1615" s="293">
        <v>0</v>
      </c>
      <c r="F1615" s="1406" t="s">
        <v>11</v>
      </c>
      <c r="G1615" s="294" t="s">
        <v>12</v>
      </c>
      <c r="H1615" s="295" t="s">
        <v>13</v>
      </c>
      <c r="I1615" s="294" t="s">
        <v>14</v>
      </c>
      <c r="J1615" s="294">
        <v>191</v>
      </c>
      <c r="K1615" s="1540">
        <v>0</v>
      </c>
      <c r="L1615" s="294">
        <v>0</v>
      </c>
      <c r="M1615" s="294">
        <v>0</v>
      </c>
      <c r="N1615" s="294">
        <v>0</v>
      </c>
      <c r="O1615" s="294">
        <v>0</v>
      </c>
      <c r="P1615" s="294">
        <v>0</v>
      </c>
      <c r="Q1615" s="294">
        <v>0</v>
      </c>
      <c r="R1615" s="294">
        <v>0</v>
      </c>
      <c r="S1615" s="294">
        <v>0</v>
      </c>
      <c r="T1615" s="294">
        <v>0</v>
      </c>
      <c r="U1615" s="294">
        <v>0</v>
      </c>
      <c r="V1615" s="294">
        <v>0</v>
      </c>
      <c r="W1615" s="294">
        <v>0</v>
      </c>
      <c r="X1615" s="294">
        <v>0</v>
      </c>
      <c r="Y1615" s="294">
        <v>0</v>
      </c>
      <c r="Z1615" s="294">
        <v>0</v>
      </c>
      <c r="AA1615" s="294">
        <v>0</v>
      </c>
      <c r="AB1615" s="294">
        <v>0</v>
      </c>
      <c r="AC1615" s="294">
        <v>0</v>
      </c>
      <c r="AD1615" s="294">
        <v>0</v>
      </c>
      <c r="AE1615" s="294">
        <v>0</v>
      </c>
      <c r="AF1615" s="294">
        <v>0</v>
      </c>
      <c r="AG1615" s="294">
        <v>0</v>
      </c>
      <c r="AH1615" s="294">
        <v>0</v>
      </c>
      <c r="AI1615" s="294">
        <v>0</v>
      </c>
    </row>
    <row r="1616" spans="1:35" ht="66">
      <c r="A1616" s="290"/>
      <c r="B1616" s="305">
        <v>141.41</v>
      </c>
      <c r="C1616" s="1385" t="s">
        <v>4808</v>
      </c>
      <c r="D1616" s="303"/>
      <c r="E1616" s="293">
        <v>0</v>
      </c>
      <c r="F1616" s="1406" t="s">
        <v>11</v>
      </c>
      <c r="G1616" s="294" t="s">
        <v>12</v>
      </c>
      <c r="H1616" s="295" t="s">
        <v>13</v>
      </c>
      <c r="I1616" s="294" t="s">
        <v>14</v>
      </c>
      <c r="J1616" s="294">
        <v>153</v>
      </c>
      <c r="K1616" s="1540">
        <v>0</v>
      </c>
      <c r="L1616" s="294">
        <v>0</v>
      </c>
      <c r="M1616" s="294">
        <v>0</v>
      </c>
      <c r="N1616" s="294">
        <v>0</v>
      </c>
      <c r="O1616" s="294">
        <v>0</v>
      </c>
      <c r="P1616" s="294">
        <v>0</v>
      </c>
      <c r="Q1616" s="294">
        <v>0</v>
      </c>
      <c r="R1616" s="294">
        <v>0</v>
      </c>
      <c r="S1616" s="294">
        <v>0</v>
      </c>
      <c r="T1616" s="294">
        <v>0</v>
      </c>
      <c r="U1616" s="294">
        <v>0</v>
      </c>
      <c r="V1616" s="294">
        <v>0</v>
      </c>
      <c r="W1616" s="294">
        <v>0</v>
      </c>
      <c r="X1616" s="294">
        <v>0</v>
      </c>
      <c r="Y1616" s="294">
        <v>0</v>
      </c>
      <c r="Z1616" s="294">
        <v>0</v>
      </c>
      <c r="AA1616" s="294">
        <v>0</v>
      </c>
      <c r="AB1616" s="294">
        <v>0</v>
      </c>
      <c r="AC1616" s="294">
        <v>0</v>
      </c>
      <c r="AD1616" s="294">
        <v>0</v>
      </c>
      <c r="AE1616" s="294">
        <v>0</v>
      </c>
      <c r="AF1616" s="294">
        <v>0</v>
      </c>
      <c r="AG1616" s="294">
        <v>0</v>
      </c>
      <c r="AH1616" s="294">
        <v>0</v>
      </c>
      <c r="AI1616" s="294">
        <v>0</v>
      </c>
    </row>
    <row r="1617" spans="1:35" ht="66">
      <c r="A1617" s="290"/>
      <c r="B1617" s="305">
        <v>215.6</v>
      </c>
      <c r="C1617" s="1385" t="s">
        <v>4809</v>
      </c>
      <c r="D1617" s="303"/>
      <c r="E1617" s="293">
        <v>0</v>
      </c>
      <c r="F1617" s="1406" t="s">
        <v>11</v>
      </c>
      <c r="G1617" s="294" t="s">
        <v>12</v>
      </c>
      <c r="H1617" s="295" t="s">
        <v>13</v>
      </c>
      <c r="I1617" s="294" t="s">
        <v>14</v>
      </c>
      <c r="J1617" s="294">
        <v>233</v>
      </c>
      <c r="K1617" s="1540">
        <v>0</v>
      </c>
      <c r="L1617" s="294">
        <v>0</v>
      </c>
      <c r="M1617" s="294">
        <v>0</v>
      </c>
      <c r="N1617" s="294">
        <v>0</v>
      </c>
      <c r="O1617" s="294">
        <v>0</v>
      </c>
      <c r="P1617" s="294">
        <v>0</v>
      </c>
      <c r="Q1617" s="294">
        <v>0</v>
      </c>
      <c r="R1617" s="294">
        <v>0</v>
      </c>
      <c r="S1617" s="294">
        <v>0</v>
      </c>
      <c r="T1617" s="294">
        <v>0</v>
      </c>
      <c r="U1617" s="294">
        <v>0</v>
      </c>
      <c r="V1617" s="294">
        <v>0</v>
      </c>
      <c r="W1617" s="294">
        <v>0</v>
      </c>
      <c r="X1617" s="294">
        <v>0</v>
      </c>
      <c r="Y1617" s="294">
        <v>0</v>
      </c>
      <c r="Z1617" s="294">
        <v>0</v>
      </c>
      <c r="AA1617" s="294">
        <v>0</v>
      </c>
      <c r="AB1617" s="294">
        <v>0</v>
      </c>
      <c r="AC1617" s="294">
        <v>0</v>
      </c>
      <c r="AD1617" s="294">
        <v>0</v>
      </c>
      <c r="AE1617" s="294">
        <v>0</v>
      </c>
      <c r="AF1617" s="294">
        <v>0</v>
      </c>
      <c r="AG1617" s="294">
        <v>0</v>
      </c>
      <c r="AH1617" s="294">
        <v>0</v>
      </c>
      <c r="AI1617" s="294">
        <v>0</v>
      </c>
    </row>
    <row r="1618" spans="1:35" ht="66">
      <c r="A1618" s="290"/>
      <c r="B1618" s="305">
        <v>40.090000000000003</v>
      </c>
      <c r="C1618" s="1385" t="s">
        <v>4810</v>
      </c>
      <c r="D1618" s="303"/>
      <c r="E1618" s="293">
        <v>0</v>
      </c>
      <c r="F1618" s="292" t="s">
        <v>11</v>
      </c>
      <c r="G1618" s="294" t="s">
        <v>12</v>
      </c>
      <c r="H1618" s="295" t="s">
        <v>13</v>
      </c>
      <c r="I1618" s="294" t="s">
        <v>14</v>
      </c>
      <c r="J1618" s="294">
        <v>44</v>
      </c>
      <c r="K1618" s="1540">
        <v>0</v>
      </c>
      <c r="L1618" s="294">
        <v>0</v>
      </c>
      <c r="M1618" s="294">
        <v>0</v>
      </c>
      <c r="N1618" s="294">
        <v>0</v>
      </c>
      <c r="O1618" s="294">
        <v>0</v>
      </c>
      <c r="P1618" s="294">
        <v>0</v>
      </c>
      <c r="Q1618" s="294">
        <v>0</v>
      </c>
      <c r="R1618" s="294">
        <v>0</v>
      </c>
      <c r="S1618" s="294">
        <v>0</v>
      </c>
      <c r="T1618" s="294">
        <v>0</v>
      </c>
      <c r="U1618" s="294">
        <v>0</v>
      </c>
      <c r="V1618" s="294">
        <v>0</v>
      </c>
      <c r="W1618" s="294">
        <v>0</v>
      </c>
      <c r="X1618" s="294">
        <v>0</v>
      </c>
      <c r="Y1618" s="294">
        <v>0</v>
      </c>
      <c r="Z1618" s="294">
        <v>0</v>
      </c>
      <c r="AA1618" s="294">
        <v>0</v>
      </c>
      <c r="AB1618" s="294">
        <v>0</v>
      </c>
      <c r="AC1618" s="294">
        <v>0</v>
      </c>
      <c r="AD1618" s="294">
        <v>0</v>
      </c>
      <c r="AE1618" s="294">
        <v>0</v>
      </c>
      <c r="AF1618" s="294">
        <v>0</v>
      </c>
      <c r="AG1618" s="294">
        <v>0</v>
      </c>
      <c r="AH1618" s="294">
        <v>0</v>
      </c>
      <c r="AI1618" s="294">
        <v>0</v>
      </c>
    </row>
    <row r="1619" spans="1:35" ht="66">
      <c r="A1619" s="290"/>
      <c r="B1619" s="305">
        <v>225.5</v>
      </c>
      <c r="C1619" s="1385" t="s">
        <v>4811</v>
      </c>
      <c r="D1619" s="303"/>
      <c r="E1619" s="293">
        <v>0</v>
      </c>
      <c r="F1619" s="292" t="s">
        <v>22</v>
      </c>
      <c r="G1619" s="294" t="s">
        <v>12</v>
      </c>
      <c r="H1619" s="295" t="s">
        <v>13</v>
      </c>
      <c r="I1619" s="294" t="s">
        <v>14</v>
      </c>
      <c r="J1619" s="294">
        <v>244</v>
      </c>
      <c r="K1619" s="1540">
        <v>0</v>
      </c>
      <c r="L1619" s="294">
        <v>0</v>
      </c>
      <c r="M1619" s="294">
        <v>0</v>
      </c>
      <c r="N1619" s="294">
        <v>0</v>
      </c>
      <c r="O1619" s="294">
        <v>0</v>
      </c>
      <c r="P1619" s="294">
        <v>0</v>
      </c>
      <c r="Q1619" s="294">
        <v>0</v>
      </c>
      <c r="R1619" s="294">
        <v>0</v>
      </c>
      <c r="S1619" s="294">
        <v>0</v>
      </c>
      <c r="T1619" s="294">
        <v>0</v>
      </c>
      <c r="U1619" s="294">
        <v>0</v>
      </c>
      <c r="V1619" s="294">
        <v>0</v>
      </c>
      <c r="W1619" s="294">
        <v>0</v>
      </c>
      <c r="X1619" s="294">
        <v>0</v>
      </c>
      <c r="Y1619" s="294">
        <v>0</v>
      </c>
      <c r="Z1619" s="294">
        <v>0</v>
      </c>
      <c r="AA1619" s="294">
        <v>0</v>
      </c>
      <c r="AB1619" s="294">
        <v>0</v>
      </c>
      <c r="AC1619" s="294">
        <v>0</v>
      </c>
      <c r="AD1619" s="294">
        <v>0</v>
      </c>
      <c r="AE1619" s="294">
        <v>0</v>
      </c>
      <c r="AF1619" s="294">
        <v>0</v>
      </c>
      <c r="AG1619" s="294">
        <v>0</v>
      </c>
      <c r="AH1619" s="294">
        <v>0</v>
      </c>
      <c r="AI1619" s="294">
        <v>0</v>
      </c>
    </row>
    <row r="1620" spans="1:35" ht="66">
      <c r="A1620" s="290"/>
      <c r="B1620" s="305">
        <v>542.88</v>
      </c>
      <c r="C1620" s="1444" t="s">
        <v>1358</v>
      </c>
      <c r="D1620" s="303"/>
      <c r="E1620" s="293">
        <v>0</v>
      </c>
      <c r="F1620" s="1440" t="s">
        <v>46</v>
      </c>
      <c r="G1620" s="294" t="s">
        <v>12</v>
      </c>
      <c r="H1620" s="295" t="s">
        <v>13</v>
      </c>
      <c r="I1620" s="294" t="s">
        <v>14</v>
      </c>
      <c r="J1620" s="294">
        <v>287</v>
      </c>
      <c r="K1620" s="1540">
        <v>0</v>
      </c>
      <c r="L1620" s="294">
        <v>0</v>
      </c>
      <c r="M1620" s="294">
        <v>0</v>
      </c>
      <c r="N1620" s="294">
        <v>0</v>
      </c>
      <c r="O1620" s="294">
        <v>0</v>
      </c>
      <c r="P1620" s="294">
        <v>0</v>
      </c>
      <c r="Q1620" s="294">
        <v>0</v>
      </c>
      <c r="R1620" s="294">
        <v>0</v>
      </c>
      <c r="S1620" s="294">
        <v>0</v>
      </c>
      <c r="T1620" s="294">
        <v>0</v>
      </c>
      <c r="U1620" s="294">
        <v>0</v>
      </c>
      <c r="V1620" s="294">
        <v>0</v>
      </c>
      <c r="W1620" s="294">
        <v>0</v>
      </c>
      <c r="X1620" s="294">
        <v>0</v>
      </c>
      <c r="Y1620" s="294">
        <v>0</v>
      </c>
      <c r="Z1620" s="294">
        <v>0</v>
      </c>
      <c r="AA1620" s="294">
        <v>0</v>
      </c>
      <c r="AB1620" s="294">
        <v>0</v>
      </c>
      <c r="AC1620" s="294">
        <v>0</v>
      </c>
      <c r="AD1620" s="294">
        <v>0</v>
      </c>
      <c r="AE1620" s="294">
        <v>0</v>
      </c>
      <c r="AF1620" s="294">
        <v>0</v>
      </c>
      <c r="AG1620" s="294">
        <v>0</v>
      </c>
      <c r="AH1620" s="294">
        <v>0</v>
      </c>
      <c r="AI1620" s="294">
        <v>0</v>
      </c>
    </row>
    <row r="1621" spans="1:35" ht="66">
      <c r="A1621" s="290"/>
      <c r="B1621" s="305">
        <v>207.9</v>
      </c>
      <c r="C1621" s="1385" t="s">
        <v>1359</v>
      </c>
      <c r="D1621" s="303"/>
      <c r="E1621" s="293">
        <v>0</v>
      </c>
      <c r="F1621" s="1406" t="s">
        <v>11</v>
      </c>
      <c r="G1621" s="294" t="s">
        <v>12</v>
      </c>
      <c r="H1621" s="295" t="s">
        <v>13</v>
      </c>
      <c r="I1621" s="294" t="s">
        <v>14</v>
      </c>
      <c r="J1621" s="294">
        <v>225</v>
      </c>
      <c r="K1621" s="1540">
        <v>0</v>
      </c>
      <c r="L1621" s="294">
        <v>0</v>
      </c>
      <c r="M1621" s="294">
        <v>0</v>
      </c>
      <c r="N1621" s="294">
        <v>0</v>
      </c>
      <c r="O1621" s="294">
        <v>0</v>
      </c>
      <c r="P1621" s="294">
        <v>0</v>
      </c>
      <c r="Q1621" s="294">
        <v>0</v>
      </c>
      <c r="R1621" s="294">
        <v>0</v>
      </c>
      <c r="S1621" s="294">
        <v>0</v>
      </c>
      <c r="T1621" s="294">
        <v>0</v>
      </c>
      <c r="U1621" s="294">
        <v>0</v>
      </c>
      <c r="V1621" s="294">
        <v>0</v>
      </c>
      <c r="W1621" s="294">
        <v>0</v>
      </c>
      <c r="X1621" s="294">
        <v>0</v>
      </c>
      <c r="Y1621" s="294">
        <v>0</v>
      </c>
      <c r="Z1621" s="294">
        <v>0</v>
      </c>
      <c r="AA1621" s="294">
        <v>0</v>
      </c>
      <c r="AB1621" s="294">
        <v>0</v>
      </c>
      <c r="AC1621" s="294">
        <v>0</v>
      </c>
      <c r="AD1621" s="294">
        <v>0</v>
      </c>
      <c r="AE1621" s="294">
        <v>0</v>
      </c>
      <c r="AF1621" s="294">
        <v>0</v>
      </c>
      <c r="AG1621" s="294">
        <v>0</v>
      </c>
      <c r="AH1621" s="294">
        <v>0</v>
      </c>
      <c r="AI1621" s="294">
        <v>0</v>
      </c>
    </row>
    <row r="1622" spans="1:35" ht="66">
      <c r="A1622" s="290"/>
      <c r="B1622" s="305">
        <v>91.2</v>
      </c>
      <c r="C1622" s="1385" t="s">
        <v>1360</v>
      </c>
      <c r="D1622" s="303"/>
      <c r="E1622" s="293">
        <v>0</v>
      </c>
      <c r="F1622" s="1406" t="s">
        <v>11</v>
      </c>
      <c r="G1622" s="294" t="s">
        <v>12</v>
      </c>
      <c r="H1622" s="295" t="s">
        <v>13</v>
      </c>
      <c r="I1622" s="294" t="s">
        <v>14</v>
      </c>
      <c r="J1622" s="294">
        <v>99</v>
      </c>
      <c r="K1622" s="1540">
        <v>0</v>
      </c>
      <c r="L1622" s="294">
        <v>0</v>
      </c>
      <c r="M1622" s="294">
        <v>0</v>
      </c>
      <c r="N1622" s="294">
        <v>0</v>
      </c>
      <c r="O1622" s="294">
        <v>0</v>
      </c>
      <c r="P1622" s="294">
        <v>0</v>
      </c>
      <c r="Q1622" s="294">
        <v>0</v>
      </c>
      <c r="R1622" s="294">
        <v>0</v>
      </c>
      <c r="S1622" s="294">
        <v>0</v>
      </c>
      <c r="T1622" s="294">
        <v>0</v>
      </c>
      <c r="U1622" s="294">
        <v>0</v>
      </c>
      <c r="V1622" s="294">
        <v>0</v>
      </c>
      <c r="W1622" s="294">
        <v>0</v>
      </c>
      <c r="X1622" s="294">
        <v>0</v>
      </c>
      <c r="Y1622" s="294">
        <v>0</v>
      </c>
      <c r="Z1622" s="294">
        <v>0</v>
      </c>
      <c r="AA1622" s="294">
        <v>0</v>
      </c>
      <c r="AB1622" s="294">
        <v>0</v>
      </c>
      <c r="AC1622" s="294">
        <v>0</v>
      </c>
      <c r="AD1622" s="294">
        <v>0</v>
      </c>
      <c r="AE1622" s="294">
        <v>0</v>
      </c>
      <c r="AF1622" s="294">
        <v>0</v>
      </c>
      <c r="AG1622" s="294">
        <v>0</v>
      </c>
      <c r="AH1622" s="294">
        <v>0</v>
      </c>
      <c r="AI1622" s="294">
        <v>0</v>
      </c>
    </row>
    <row r="1623" spans="1:35" ht="66">
      <c r="A1623" s="290"/>
      <c r="B1623" s="305">
        <v>22.39</v>
      </c>
      <c r="C1623" s="1385" t="s">
        <v>1361</v>
      </c>
      <c r="D1623" s="303"/>
      <c r="E1623" s="293">
        <v>0</v>
      </c>
      <c r="F1623" s="1406" t="s">
        <v>11</v>
      </c>
      <c r="G1623" s="294" t="s">
        <v>12</v>
      </c>
      <c r="H1623" s="295" t="s">
        <v>13</v>
      </c>
      <c r="I1623" s="294" t="s">
        <v>14</v>
      </c>
      <c r="J1623" s="294">
        <v>25</v>
      </c>
      <c r="K1623" s="1540">
        <v>0</v>
      </c>
      <c r="L1623" s="294">
        <v>0</v>
      </c>
      <c r="M1623" s="294">
        <v>0</v>
      </c>
      <c r="N1623" s="294">
        <v>0</v>
      </c>
      <c r="O1623" s="294">
        <v>0</v>
      </c>
      <c r="P1623" s="294">
        <v>0</v>
      </c>
      <c r="Q1623" s="294">
        <v>0</v>
      </c>
      <c r="R1623" s="294">
        <v>0</v>
      </c>
      <c r="S1623" s="294">
        <v>0</v>
      </c>
      <c r="T1623" s="294">
        <v>0</v>
      </c>
      <c r="U1623" s="294">
        <v>0</v>
      </c>
      <c r="V1623" s="294">
        <v>0</v>
      </c>
      <c r="W1623" s="294">
        <v>0</v>
      </c>
      <c r="X1623" s="294">
        <v>0</v>
      </c>
      <c r="Y1623" s="294">
        <v>0</v>
      </c>
      <c r="Z1623" s="294">
        <v>0</v>
      </c>
      <c r="AA1623" s="294">
        <v>0</v>
      </c>
      <c r="AB1623" s="294">
        <v>0</v>
      </c>
      <c r="AC1623" s="294">
        <v>0</v>
      </c>
      <c r="AD1623" s="294">
        <v>0</v>
      </c>
      <c r="AE1623" s="294">
        <v>0</v>
      </c>
      <c r="AF1623" s="294">
        <v>0</v>
      </c>
      <c r="AG1623" s="294">
        <v>0</v>
      </c>
      <c r="AH1623" s="294">
        <v>0</v>
      </c>
      <c r="AI1623" s="294">
        <v>0</v>
      </c>
    </row>
    <row r="1624" spans="1:35" ht="66">
      <c r="A1624" s="290"/>
      <c r="B1624" s="305">
        <v>22.39</v>
      </c>
      <c r="C1624" s="1385" t="s">
        <v>1362</v>
      </c>
      <c r="D1624" s="303"/>
      <c r="E1624" s="293">
        <v>0</v>
      </c>
      <c r="F1624" s="1406" t="s">
        <v>11</v>
      </c>
      <c r="G1624" s="294" t="s">
        <v>12</v>
      </c>
      <c r="H1624" s="295" t="s">
        <v>13</v>
      </c>
      <c r="I1624" s="294" t="s">
        <v>14</v>
      </c>
      <c r="J1624" s="294">
        <v>25</v>
      </c>
      <c r="K1624" s="1540">
        <v>0</v>
      </c>
      <c r="L1624" s="294">
        <v>0</v>
      </c>
      <c r="M1624" s="294">
        <v>0</v>
      </c>
      <c r="N1624" s="294">
        <v>0</v>
      </c>
      <c r="O1624" s="294">
        <v>0</v>
      </c>
      <c r="P1624" s="294">
        <v>0</v>
      </c>
      <c r="Q1624" s="294">
        <v>0</v>
      </c>
      <c r="R1624" s="294">
        <v>0</v>
      </c>
      <c r="S1624" s="294">
        <v>0</v>
      </c>
      <c r="T1624" s="294">
        <v>0</v>
      </c>
      <c r="U1624" s="294">
        <v>0</v>
      </c>
      <c r="V1624" s="294">
        <v>0</v>
      </c>
      <c r="W1624" s="294">
        <v>0</v>
      </c>
      <c r="X1624" s="294">
        <v>0</v>
      </c>
      <c r="Y1624" s="294">
        <v>0</v>
      </c>
      <c r="Z1624" s="294">
        <v>0</v>
      </c>
      <c r="AA1624" s="294">
        <v>0</v>
      </c>
      <c r="AB1624" s="294">
        <v>0</v>
      </c>
      <c r="AC1624" s="294">
        <v>0</v>
      </c>
      <c r="AD1624" s="294">
        <v>0</v>
      </c>
      <c r="AE1624" s="294">
        <v>0</v>
      </c>
      <c r="AF1624" s="294">
        <v>0</v>
      </c>
      <c r="AG1624" s="294">
        <v>0</v>
      </c>
      <c r="AH1624" s="294">
        <v>0</v>
      </c>
      <c r="AI1624" s="294">
        <v>0</v>
      </c>
    </row>
    <row r="1625" spans="1:35" ht="66">
      <c r="A1625" s="290"/>
      <c r="B1625" s="305">
        <v>22.39</v>
      </c>
      <c r="C1625" s="1385" t="s">
        <v>1363</v>
      </c>
      <c r="D1625" s="303"/>
      <c r="E1625" s="293">
        <v>0</v>
      </c>
      <c r="F1625" s="1406" t="s">
        <v>11</v>
      </c>
      <c r="G1625" s="294" t="s">
        <v>12</v>
      </c>
      <c r="H1625" s="295" t="s">
        <v>13</v>
      </c>
      <c r="I1625" s="294" t="s">
        <v>14</v>
      </c>
      <c r="J1625" s="294">
        <v>25</v>
      </c>
      <c r="K1625" s="1540">
        <v>0</v>
      </c>
      <c r="L1625" s="294">
        <v>0</v>
      </c>
      <c r="M1625" s="294">
        <v>0</v>
      </c>
      <c r="N1625" s="294">
        <v>0</v>
      </c>
      <c r="O1625" s="294">
        <v>0</v>
      </c>
      <c r="P1625" s="294">
        <v>0</v>
      </c>
      <c r="Q1625" s="294">
        <v>0</v>
      </c>
      <c r="R1625" s="294">
        <v>0</v>
      </c>
      <c r="S1625" s="294">
        <v>0</v>
      </c>
      <c r="T1625" s="294">
        <v>0</v>
      </c>
      <c r="U1625" s="294">
        <v>0</v>
      </c>
      <c r="V1625" s="294">
        <v>0</v>
      </c>
      <c r="W1625" s="294">
        <v>0</v>
      </c>
      <c r="X1625" s="294">
        <v>0</v>
      </c>
      <c r="Y1625" s="294">
        <v>0</v>
      </c>
      <c r="Z1625" s="294">
        <v>0</v>
      </c>
      <c r="AA1625" s="294">
        <v>0</v>
      </c>
      <c r="AB1625" s="294">
        <v>0</v>
      </c>
      <c r="AC1625" s="294">
        <v>0</v>
      </c>
      <c r="AD1625" s="294">
        <v>0</v>
      </c>
      <c r="AE1625" s="294">
        <v>0</v>
      </c>
      <c r="AF1625" s="294">
        <v>0</v>
      </c>
      <c r="AG1625" s="294">
        <v>0</v>
      </c>
      <c r="AH1625" s="294">
        <v>0</v>
      </c>
      <c r="AI1625" s="294">
        <v>0</v>
      </c>
    </row>
    <row r="1626" spans="1:35" ht="66">
      <c r="A1626" s="290"/>
      <c r="B1626" s="305">
        <v>3.11</v>
      </c>
      <c r="C1626" s="1385" t="s">
        <v>1364</v>
      </c>
      <c r="D1626" s="303"/>
      <c r="E1626" s="293">
        <v>0</v>
      </c>
      <c r="F1626" s="1406" t="s">
        <v>11</v>
      </c>
      <c r="G1626" s="294" t="s">
        <v>12</v>
      </c>
      <c r="H1626" s="295" t="s">
        <v>13</v>
      </c>
      <c r="I1626" s="294" t="s">
        <v>14</v>
      </c>
      <c r="J1626" s="294">
        <v>4</v>
      </c>
      <c r="K1626" s="1540">
        <v>0</v>
      </c>
      <c r="L1626" s="294">
        <v>0</v>
      </c>
      <c r="M1626" s="294">
        <v>0</v>
      </c>
      <c r="N1626" s="294">
        <v>0</v>
      </c>
      <c r="O1626" s="294">
        <v>0</v>
      </c>
      <c r="P1626" s="294">
        <v>0</v>
      </c>
      <c r="Q1626" s="294">
        <v>0</v>
      </c>
      <c r="R1626" s="294">
        <v>0</v>
      </c>
      <c r="S1626" s="294">
        <v>0</v>
      </c>
      <c r="T1626" s="294">
        <v>0</v>
      </c>
      <c r="U1626" s="294">
        <v>0</v>
      </c>
      <c r="V1626" s="294">
        <v>0</v>
      </c>
      <c r="W1626" s="294">
        <v>0</v>
      </c>
      <c r="X1626" s="294">
        <v>0</v>
      </c>
      <c r="Y1626" s="294">
        <v>0</v>
      </c>
      <c r="Z1626" s="294">
        <v>0</v>
      </c>
      <c r="AA1626" s="294">
        <v>0</v>
      </c>
      <c r="AB1626" s="294">
        <v>0</v>
      </c>
      <c r="AC1626" s="294">
        <v>0</v>
      </c>
      <c r="AD1626" s="294">
        <v>0</v>
      </c>
      <c r="AE1626" s="294">
        <v>0</v>
      </c>
      <c r="AF1626" s="294">
        <v>0</v>
      </c>
      <c r="AG1626" s="294">
        <v>0</v>
      </c>
      <c r="AH1626" s="294">
        <v>0</v>
      </c>
      <c r="AI1626" s="294">
        <v>0</v>
      </c>
    </row>
    <row r="1627" spans="1:35" s="319" customFormat="1" ht="66">
      <c r="A1627" s="290"/>
      <c r="B1627" s="305">
        <v>500</v>
      </c>
      <c r="C1627" s="1385" t="s">
        <v>4812</v>
      </c>
      <c r="D1627" s="303"/>
      <c r="E1627" s="293">
        <v>0</v>
      </c>
      <c r="F1627" s="1406" t="s">
        <v>11</v>
      </c>
      <c r="G1627" s="294" t="s">
        <v>12</v>
      </c>
      <c r="H1627" s="295" t="s">
        <v>13</v>
      </c>
      <c r="I1627" s="294" t="s">
        <v>14</v>
      </c>
      <c r="J1627" s="294">
        <v>540</v>
      </c>
      <c r="K1627" s="1540">
        <v>0</v>
      </c>
      <c r="L1627" s="294">
        <v>0</v>
      </c>
      <c r="M1627" s="294">
        <v>0</v>
      </c>
      <c r="N1627" s="294">
        <v>0</v>
      </c>
      <c r="O1627" s="294">
        <v>0</v>
      </c>
      <c r="P1627" s="294">
        <v>0</v>
      </c>
      <c r="Q1627" s="294">
        <v>0</v>
      </c>
      <c r="R1627" s="294">
        <v>0</v>
      </c>
      <c r="S1627" s="294">
        <v>0</v>
      </c>
      <c r="T1627" s="294">
        <v>0</v>
      </c>
      <c r="U1627" s="294">
        <v>0</v>
      </c>
      <c r="V1627" s="294">
        <v>0</v>
      </c>
      <c r="W1627" s="294">
        <v>0</v>
      </c>
      <c r="X1627" s="294">
        <v>0</v>
      </c>
      <c r="Y1627" s="294">
        <v>0</v>
      </c>
      <c r="Z1627" s="294">
        <v>0</v>
      </c>
      <c r="AA1627" s="294">
        <v>0</v>
      </c>
      <c r="AB1627" s="294">
        <v>0</v>
      </c>
      <c r="AC1627" s="294">
        <v>0</v>
      </c>
      <c r="AD1627" s="294">
        <v>0</v>
      </c>
      <c r="AE1627" s="294">
        <v>0</v>
      </c>
      <c r="AF1627" s="294">
        <v>0</v>
      </c>
      <c r="AG1627" s="294">
        <v>0</v>
      </c>
      <c r="AH1627" s="294">
        <v>0</v>
      </c>
      <c r="AI1627" s="294">
        <v>0</v>
      </c>
    </row>
    <row r="1628" spans="1:35" ht="66">
      <c r="A1628" s="290"/>
      <c r="B1628" s="305">
        <v>174.1</v>
      </c>
      <c r="C1628" s="1385" t="s">
        <v>4813</v>
      </c>
      <c r="D1628" s="303"/>
      <c r="E1628" s="293">
        <v>0</v>
      </c>
      <c r="F1628" s="1406" t="s">
        <v>11</v>
      </c>
      <c r="G1628" s="294" t="s">
        <v>12</v>
      </c>
      <c r="H1628" s="295" t="s">
        <v>13</v>
      </c>
      <c r="I1628" s="294" t="s">
        <v>14</v>
      </c>
      <c r="J1628" s="294">
        <v>188</v>
      </c>
      <c r="K1628" s="1540">
        <v>0</v>
      </c>
      <c r="L1628" s="294">
        <v>0</v>
      </c>
      <c r="M1628" s="294">
        <v>0</v>
      </c>
      <c r="N1628" s="294">
        <v>0</v>
      </c>
      <c r="O1628" s="294">
        <v>0</v>
      </c>
      <c r="P1628" s="294">
        <v>0</v>
      </c>
      <c r="Q1628" s="294">
        <v>0</v>
      </c>
      <c r="R1628" s="294">
        <v>0</v>
      </c>
      <c r="S1628" s="294">
        <v>0</v>
      </c>
      <c r="T1628" s="294">
        <v>0</v>
      </c>
      <c r="U1628" s="294">
        <v>0</v>
      </c>
      <c r="V1628" s="294">
        <v>0</v>
      </c>
      <c r="W1628" s="294">
        <v>0</v>
      </c>
      <c r="X1628" s="294">
        <v>0</v>
      </c>
      <c r="Y1628" s="294">
        <v>0</v>
      </c>
      <c r="Z1628" s="294">
        <v>0</v>
      </c>
      <c r="AA1628" s="294">
        <v>0</v>
      </c>
      <c r="AB1628" s="294">
        <v>0</v>
      </c>
      <c r="AC1628" s="294">
        <v>0</v>
      </c>
      <c r="AD1628" s="294">
        <v>0</v>
      </c>
      <c r="AE1628" s="294">
        <v>0</v>
      </c>
      <c r="AF1628" s="294">
        <v>0</v>
      </c>
      <c r="AG1628" s="294">
        <v>0</v>
      </c>
      <c r="AH1628" s="294">
        <v>0</v>
      </c>
      <c r="AI1628" s="294">
        <v>0</v>
      </c>
    </row>
    <row r="1629" spans="1:35" ht="66">
      <c r="A1629" s="290"/>
      <c r="B1629" s="305">
        <v>150</v>
      </c>
      <c r="C1629" s="1385" t="s">
        <v>1365</v>
      </c>
      <c r="D1629" s="303"/>
      <c r="E1629" s="293">
        <v>0</v>
      </c>
      <c r="F1629" s="1406" t="s">
        <v>26</v>
      </c>
      <c r="G1629" s="294" t="s">
        <v>12</v>
      </c>
      <c r="H1629" s="295" t="s">
        <v>13</v>
      </c>
      <c r="I1629" s="294" t="s">
        <v>14</v>
      </c>
      <c r="J1629" s="294">
        <v>162</v>
      </c>
      <c r="K1629" s="1540">
        <v>0</v>
      </c>
      <c r="L1629" s="294">
        <v>0</v>
      </c>
      <c r="M1629" s="294">
        <v>0</v>
      </c>
      <c r="N1629" s="294">
        <v>0</v>
      </c>
      <c r="O1629" s="294">
        <v>0</v>
      </c>
      <c r="P1629" s="294">
        <v>0</v>
      </c>
      <c r="Q1629" s="294">
        <v>0</v>
      </c>
      <c r="R1629" s="294">
        <v>0</v>
      </c>
      <c r="S1629" s="294">
        <v>0</v>
      </c>
      <c r="T1629" s="294">
        <v>0</v>
      </c>
      <c r="U1629" s="294">
        <v>0</v>
      </c>
      <c r="V1629" s="294">
        <v>0</v>
      </c>
      <c r="W1629" s="294">
        <v>0</v>
      </c>
      <c r="X1629" s="294">
        <v>0</v>
      </c>
      <c r="Y1629" s="294">
        <v>0</v>
      </c>
      <c r="Z1629" s="294">
        <v>0</v>
      </c>
      <c r="AA1629" s="294">
        <v>0</v>
      </c>
      <c r="AB1629" s="294">
        <v>0</v>
      </c>
      <c r="AC1629" s="294">
        <v>0</v>
      </c>
      <c r="AD1629" s="294">
        <v>0</v>
      </c>
      <c r="AE1629" s="294">
        <v>0</v>
      </c>
      <c r="AF1629" s="294">
        <v>0</v>
      </c>
      <c r="AG1629" s="294">
        <v>0</v>
      </c>
      <c r="AH1629" s="294">
        <v>0</v>
      </c>
      <c r="AI1629" s="294">
        <v>0</v>
      </c>
    </row>
    <row r="1630" spans="1:35" ht="66">
      <c r="A1630" s="290"/>
      <c r="B1630" s="305">
        <v>141.61280864197531</v>
      </c>
      <c r="C1630" s="1381" t="s">
        <v>1366</v>
      </c>
      <c r="D1630" s="303"/>
      <c r="E1630" s="293">
        <v>0</v>
      </c>
      <c r="F1630" s="292" t="s">
        <v>11</v>
      </c>
      <c r="G1630" s="294" t="s">
        <v>12</v>
      </c>
      <c r="H1630" s="295" t="s">
        <v>13</v>
      </c>
      <c r="I1630" s="294" t="s">
        <v>14</v>
      </c>
      <c r="J1630" s="294">
        <v>153</v>
      </c>
      <c r="K1630" s="1540">
        <v>0</v>
      </c>
      <c r="L1630" s="294">
        <v>0</v>
      </c>
      <c r="M1630" s="294">
        <v>0</v>
      </c>
      <c r="N1630" s="294">
        <v>0</v>
      </c>
      <c r="O1630" s="294">
        <v>0</v>
      </c>
      <c r="P1630" s="294">
        <v>0</v>
      </c>
      <c r="Q1630" s="294">
        <v>0</v>
      </c>
      <c r="R1630" s="294">
        <v>0</v>
      </c>
      <c r="S1630" s="294">
        <v>0</v>
      </c>
      <c r="T1630" s="294">
        <v>0</v>
      </c>
      <c r="U1630" s="294">
        <v>0</v>
      </c>
      <c r="V1630" s="294">
        <v>0</v>
      </c>
      <c r="W1630" s="294">
        <v>0</v>
      </c>
      <c r="X1630" s="294">
        <v>0</v>
      </c>
      <c r="Y1630" s="294">
        <v>0</v>
      </c>
      <c r="Z1630" s="294">
        <v>0</v>
      </c>
      <c r="AA1630" s="294">
        <v>0</v>
      </c>
      <c r="AB1630" s="294">
        <v>0</v>
      </c>
      <c r="AC1630" s="294">
        <v>0</v>
      </c>
      <c r="AD1630" s="294">
        <v>0</v>
      </c>
      <c r="AE1630" s="294">
        <v>0</v>
      </c>
      <c r="AF1630" s="294">
        <v>0</v>
      </c>
      <c r="AG1630" s="294">
        <v>0</v>
      </c>
      <c r="AH1630" s="294">
        <v>0</v>
      </c>
      <c r="AI1630" s="294">
        <v>0</v>
      </c>
    </row>
    <row r="1631" spans="1:35" ht="66">
      <c r="A1631" s="290"/>
      <c r="B1631" s="305">
        <v>75</v>
      </c>
      <c r="C1631" s="1385" t="s">
        <v>4814</v>
      </c>
      <c r="D1631" s="303"/>
      <c r="E1631" s="293">
        <v>0</v>
      </c>
      <c r="F1631" s="292" t="s">
        <v>26</v>
      </c>
      <c r="G1631" s="294" t="s">
        <v>12</v>
      </c>
      <c r="H1631" s="295" t="s">
        <v>13</v>
      </c>
      <c r="I1631" s="294" t="s">
        <v>14</v>
      </c>
      <c r="J1631" s="294">
        <v>81</v>
      </c>
      <c r="K1631" s="1540">
        <v>0</v>
      </c>
      <c r="L1631" s="294">
        <v>0</v>
      </c>
      <c r="M1631" s="294">
        <v>0</v>
      </c>
      <c r="N1631" s="294">
        <v>0</v>
      </c>
      <c r="O1631" s="294">
        <v>0</v>
      </c>
      <c r="P1631" s="294">
        <v>0</v>
      </c>
      <c r="Q1631" s="294">
        <v>0</v>
      </c>
      <c r="R1631" s="294">
        <v>0</v>
      </c>
      <c r="S1631" s="294">
        <v>0</v>
      </c>
      <c r="T1631" s="294">
        <v>0</v>
      </c>
      <c r="U1631" s="294">
        <v>0</v>
      </c>
      <c r="V1631" s="294">
        <v>0</v>
      </c>
      <c r="W1631" s="294">
        <v>0</v>
      </c>
      <c r="X1631" s="294">
        <v>0</v>
      </c>
      <c r="Y1631" s="294">
        <v>0</v>
      </c>
      <c r="Z1631" s="294">
        <v>0</v>
      </c>
      <c r="AA1631" s="294">
        <v>0</v>
      </c>
      <c r="AB1631" s="294">
        <v>0</v>
      </c>
      <c r="AC1631" s="294">
        <v>0</v>
      </c>
      <c r="AD1631" s="294">
        <v>0</v>
      </c>
      <c r="AE1631" s="294">
        <v>0</v>
      </c>
      <c r="AF1631" s="294">
        <v>0</v>
      </c>
      <c r="AG1631" s="294">
        <v>0</v>
      </c>
      <c r="AH1631" s="294">
        <v>0</v>
      </c>
      <c r="AI1631" s="294">
        <v>0</v>
      </c>
    </row>
    <row r="1632" spans="1:35" ht="66">
      <c r="A1632" s="290"/>
      <c r="B1632" s="305">
        <v>75</v>
      </c>
      <c r="C1632" s="1385" t="s">
        <v>4815</v>
      </c>
      <c r="D1632" s="303"/>
      <c r="E1632" s="293">
        <v>0</v>
      </c>
      <c r="F1632" s="292" t="s">
        <v>26</v>
      </c>
      <c r="G1632" s="294" t="s">
        <v>12</v>
      </c>
      <c r="H1632" s="295" t="s">
        <v>13</v>
      </c>
      <c r="I1632" s="294" t="s">
        <v>14</v>
      </c>
      <c r="J1632" s="294">
        <v>81</v>
      </c>
      <c r="K1632" s="1540">
        <v>0</v>
      </c>
      <c r="L1632" s="294">
        <v>0</v>
      </c>
      <c r="M1632" s="294">
        <v>0</v>
      </c>
      <c r="N1632" s="294">
        <v>0</v>
      </c>
      <c r="O1632" s="294">
        <v>0</v>
      </c>
      <c r="P1632" s="294">
        <v>0</v>
      </c>
      <c r="Q1632" s="294">
        <v>0</v>
      </c>
      <c r="R1632" s="294">
        <v>0</v>
      </c>
      <c r="S1632" s="294">
        <v>0</v>
      </c>
      <c r="T1632" s="294">
        <v>0</v>
      </c>
      <c r="U1632" s="294">
        <v>0</v>
      </c>
      <c r="V1632" s="294">
        <v>0</v>
      </c>
      <c r="W1632" s="294">
        <v>0</v>
      </c>
      <c r="X1632" s="294">
        <v>0</v>
      </c>
      <c r="Y1632" s="294">
        <v>0</v>
      </c>
      <c r="Z1632" s="294">
        <v>0</v>
      </c>
      <c r="AA1632" s="294">
        <v>0</v>
      </c>
      <c r="AB1632" s="294">
        <v>0</v>
      </c>
      <c r="AC1632" s="294">
        <v>0</v>
      </c>
      <c r="AD1632" s="294">
        <v>0</v>
      </c>
      <c r="AE1632" s="294">
        <v>0</v>
      </c>
      <c r="AF1632" s="294">
        <v>0</v>
      </c>
      <c r="AG1632" s="294">
        <v>0</v>
      </c>
      <c r="AH1632" s="294">
        <v>0</v>
      </c>
      <c r="AI1632" s="294">
        <v>0</v>
      </c>
    </row>
    <row r="1633" spans="1:35" ht="66">
      <c r="A1633" s="290"/>
      <c r="B1633" s="305">
        <v>75.400000000000006</v>
      </c>
      <c r="C1633" s="1444" t="s">
        <v>4816</v>
      </c>
      <c r="D1633" s="303"/>
      <c r="E1633" s="293">
        <v>0</v>
      </c>
      <c r="F1633" s="1440" t="s">
        <v>26</v>
      </c>
      <c r="G1633" s="294" t="s">
        <v>12</v>
      </c>
      <c r="H1633" s="295" t="s">
        <v>13</v>
      </c>
      <c r="I1633" s="294" t="s">
        <v>14</v>
      </c>
      <c r="J1633" s="294">
        <v>81</v>
      </c>
      <c r="K1633" s="1540">
        <v>0</v>
      </c>
      <c r="L1633" s="294">
        <v>0</v>
      </c>
      <c r="M1633" s="294">
        <v>0</v>
      </c>
      <c r="N1633" s="294">
        <v>0</v>
      </c>
      <c r="O1633" s="294">
        <v>0</v>
      </c>
      <c r="P1633" s="294">
        <v>0</v>
      </c>
      <c r="Q1633" s="294">
        <v>0</v>
      </c>
      <c r="R1633" s="294">
        <v>0</v>
      </c>
      <c r="S1633" s="294">
        <v>0</v>
      </c>
      <c r="T1633" s="294">
        <v>0</v>
      </c>
      <c r="U1633" s="294">
        <v>0</v>
      </c>
      <c r="V1633" s="294">
        <v>0</v>
      </c>
      <c r="W1633" s="294">
        <v>0</v>
      </c>
      <c r="X1633" s="294">
        <v>0</v>
      </c>
      <c r="Y1633" s="294">
        <v>0</v>
      </c>
      <c r="Z1633" s="294">
        <v>0</v>
      </c>
      <c r="AA1633" s="294">
        <v>0</v>
      </c>
      <c r="AB1633" s="294">
        <v>0</v>
      </c>
      <c r="AC1633" s="294">
        <v>0</v>
      </c>
      <c r="AD1633" s="294">
        <v>0</v>
      </c>
      <c r="AE1633" s="294">
        <v>0</v>
      </c>
      <c r="AF1633" s="294">
        <v>0</v>
      </c>
      <c r="AG1633" s="294">
        <v>0</v>
      </c>
      <c r="AH1633" s="294">
        <v>0</v>
      </c>
      <c r="AI1633" s="294">
        <v>0</v>
      </c>
    </row>
    <row r="1634" spans="1:35" ht="66">
      <c r="A1634" s="290"/>
      <c r="B1634" s="305">
        <v>75.400000000000006</v>
      </c>
      <c r="C1634" s="1444" t="s">
        <v>4817</v>
      </c>
      <c r="D1634" s="303"/>
      <c r="E1634" s="293">
        <v>0</v>
      </c>
      <c r="F1634" s="1440" t="s">
        <v>26</v>
      </c>
      <c r="G1634" s="294" t="s">
        <v>12</v>
      </c>
      <c r="H1634" s="295" t="s">
        <v>13</v>
      </c>
      <c r="I1634" s="294" t="s">
        <v>14</v>
      </c>
      <c r="J1634" s="294">
        <v>81</v>
      </c>
      <c r="K1634" s="1540">
        <v>0</v>
      </c>
      <c r="L1634" s="294">
        <v>0</v>
      </c>
      <c r="M1634" s="294">
        <v>0</v>
      </c>
      <c r="N1634" s="294">
        <v>0</v>
      </c>
      <c r="O1634" s="294">
        <v>0</v>
      </c>
      <c r="P1634" s="294">
        <v>0</v>
      </c>
      <c r="Q1634" s="294">
        <v>0</v>
      </c>
      <c r="R1634" s="294">
        <v>0</v>
      </c>
      <c r="S1634" s="294">
        <v>0</v>
      </c>
      <c r="T1634" s="294">
        <v>0</v>
      </c>
      <c r="U1634" s="294">
        <v>0</v>
      </c>
      <c r="V1634" s="294">
        <v>0</v>
      </c>
      <c r="W1634" s="294">
        <v>0</v>
      </c>
      <c r="X1634" s="294">
        <v>0</v>
      </c>
      <c r="Y1634" s="294">
        <v>0</v>
      </c>
      <c r="Z1634" s="294">
        <v>0</v>
      </c>
      <c r="AA1634" s="294">
        <v>0</v>
      </c>
      <c r="AB1634" s="294">
        <v>0</v>
      </c>
      <c r="AC1634" s="294">
        <v>0</v>
      </c>
      <c r="AD1634" s="294">
        <v>0</v>
      </c>
      <c r="AE1634" s="294">
        <v>0</v>
      </c>
      <c r="AF1634" s="294">
        <v>0</v>
      </c>
      <c r="AG1634" s="294">
        <v>0</v>
      </c>
      <c r="AH1634" s="294">
        <v>0</v>
      </c>
      <c r="AI1634" s="294">
        <v>0</v>
      </c>
    </row>
    <row r="1635" spans="1:35" ht="123.75">
      <c r="A1635" s="1386"/>
      <c r="B1635" s="1387"/>
      <c r="C1635" s="1445" t="s">
        <v>4818</v>
      </c>
      <c r="D1635" s="303"/>
      <c r="E1635" s="293">
        <v>2</v>
      </c>
      <c r="F1635" s="1446" t="s">
        <v>11</v>
      </c>
      <c r="G1635" s="1146" t="s">
        <v>12</v>
      </c>
      <c r="H1635" s="1146" t="s">
        <v>13</v>
      </c>
      <c r="I1635" s="1146" t="s">
        <v>14</v>
      </c>
      <c r="J1635" s="1146">
        <v>159</v>
      </c>
      <c r="K1635" s="1543">
        <v>318</v>
      </c>
      <c r="L1635" s="1146">
        <v>0</v>
      </c>
      <c r="M1635" s="1146">
        <v>0</v>
      </c>
      <c r="N1635" s="1146">
        <v>0</v>
      </c>
      <c r="O1635" s="1146">
        <v>0</v>
      </c>
      <c r="P1635" s="1146">
        <v>0</v>
      </c>
      <c r="Q1635" s="1146">
        <v>0</v>
      </c>
      <c r="R1635" s="1146">
        <v>1</v>
      </c>
      <c r="S1635" s="1146">
        <v>159</v>
      </c>
      <c r="T1635" s="1146">
        <v>0</v>
      </c>
      <c r="U1635" s="1146">
        <v>0</v>
      </c>
      <c r="V1635" s="1146">
        <v>0</v>
      </c>
      <c r="W1635" s="1146">
        <v>0</v>
      </c>
      <c r="X1635" s="1146">
        <v>0</v>
      </c>
      <c r="Y1635" s="1146">
        <v>0</v>
      </c>
      <c r="Z1635" s="1146">
        <v>0</v>
      </c>
      <c r="AA1635" s="1146">
        <v>0</v>
      </c>
      <c r="AB1635" s="1146">
        <v>0</v>
      </c>
      <c r="AC1635" s="1146">
        <v>0</v>
      </c>
      <c r="AD1635" s="1146">
        <v>1</v>
      </c>
      <c r="AE1635" s="1146">
        <v>159</v>
      </c>
      <c r="AF1635" s="1146">
        <v>0</v>
      </c>
      <c r="AG1635" s="1146">
        <v>0</v>
      </c>
      <c r="AH1635" s="1146">
        <v>0</v>
      </c>
      <c r="AI1635" s="1146">
        <v>0</v>
      </c>
    </row>
    <row r="1636" spans="1:35" ht="66">
      <c r="A1636" s="290"/>
      <c r="B1636" s="305">
        <v>149.88</v>
      </c>
      <c r="C1636" s="1385" t="s">
        <v>1367</v>
      </c>
      <c r="D1636" s="303"/>
      <c r="E1636" s="293">
        <v>0</v>
      </c>
      <c r="F1636" s="1406" t="s">
        <v>26</v>
      </c>
      <c r="G1636" s="294" t="s">
        <v>12</v>
      </c>
      <c r="H1636" s="295" t="s">
        <v>13</v>
      </c>
      <c r="I1636" s="294" t="s">
        <v>14</v>
      </c>
      <c r="J1636" s="294">
        <v>162</v>
      </c>
      <c r="K1636" s="1540">
        <v>0</v>
      </c>
      <c r="L1636" s="294">
        <v>0</v>
      </c>
      <c r="M1636" s="294">
        <v>0</v>
      </c>
      <c r="N1636" s="294">
        <v>0</v>
      </c>
      <c r="O1636" s="294">
        <v>0</v>
      </c>
      <c r="P1636" s="294">
        <v>0</v>
      </c>
      <c r="Q1636" s="294">
        <v>0</v>
      </c>
      <c r="R1636" s="294">
        <v>0</v>
      </c>
      <c r="S1636" s="294">
        <v>0</v>
      </c>
      <c r="T1636" s="294">
        <v>0</v>
      </c>
      <c r="U1636" s="294">
        <v>0</v>
      </c>
      <c r="V1636" s="294">
        <v>0</v>
      </c>
      <c r="W1636" s="294">
        <v>0</v>
      </c>
      <c r="X1636" s="294">
        <v>0</v>
      </c>
      <c r="Y1636" s="294">
        <v>0</v>
      </c>
      <c r="Z1636" s="294">
        <v>0</v>
      </c>
      <c r="AA1636" s="294">
        <v>0</v>
      </c>
      <c r="AB1636" s="294">
        <v>0</v>
      </c>
      <c r="AC1636" s="294">
        <v>0</v>
      </c>
      <c r="AD1636" s="294">
        <v>0</v>
      </c>
      <c r="AE1636" s="294">
        <v>0</v>
      </c>
      <c r="AF1636" s="294">
        <v>0</v>
      </c>
      <c r="AG1636" s="294">
        <v>0</v>
      </c>
      <c r="AH1636" s="294">
        <v>0</v>
      </c>
      <c r="AI1636" s="294">
        <v>0</v>
      </c>
    </row>
    <row r="1637" spans="1:35" ht="66">
      <c r="A1637" s="290"/>
      <c r="B1637" s="305">
        <v>1009.2</v>
      </c>
      <c r="C1637" s="1444" t="s">
        <v>4819</v>
      </c>
      <c r="D1637" s="303"/>
      <c r="E1637" s="293">
        <v>0</v>
      </c>
      <c r="F1637" s="1440" t="s">
        <v>11</v>
      </c>
      <c r="G1637" s="294" t="s">
        <v>12</v>
      </c>
      <c r="H1637" s="295" t="s">
        <v>13</v>
      </c>
      <c r="I1637" s="294" t="s">
        <v>14</v>
      </c>
      <c r="J1637" s="294">
        <v>190</v>
      </c>
      <c r="K1637" s="1540">
        <v>0</v>
      </c>
      <c r="L1637" s="294">
        <v>0</v>
      </c>
      <c r="M1637" s="294">
        <v>0</v>
      </c>
      <c r="N1637" s="294">
        <v>0</v>
      </c>
      <c r="O1637" s="294">
        <v>0</v>
      </c>
      <c r="P1637" s="294">
        <v>0</v>
      </c>
      <c r="Q1637" s="294">
        <v>0</v>
      </c>
      <c r="R1637" s="294">
        <v>0</v>
      </c>
      <c r="S1637" s="294">
        <v>0</v>
      </c>
      <c r="T1637" s="294">
        <v>0</v>
      </c>
      <c r="U1637" s="294">
        <v>0</v>
      </c>
      <c r="V1637" s="294">
        <v>0</v>
      </c>
      <c r="W1637" s="294">
        <v>0</v>
      </c>
      <c r="X1637" s="294">
        <v>0</v>
      </c>
      <c r="Y1637" s="294">
        <v>0</v>
      </c>
      <c r="Z1637" s="294">
        <v>0</v>
      </c>
      <c r="AA1637" s="294">
        <v>0</v>
      </c>
      <c r="AB1637" s="294">
        <v>0</v>
      </c>
      <c r="AC1637" s="294">
        <v>0</v>
      </c>
      <c r="AD1637" s="294">
        <v>0</v>
      </c>
      <c r="AE1637" s="294">
        <v>0</v>
      </c>
      <c r="AF1637" s="294">
        <v>0</v>
      </c>
      <c r="AG1637" s="294">
        <v>0</v>
      </c>
      <c r="AH1637" s="294">
        <v>0</v>
      </c>
      <c r="AI1637" s="294">
        <v>0</v>
      </c>
    </row>
    <row r="1638" spans="1:35" ht="66">
      <c r="A1638" s="290"/>
      <c r="B1638" s="305">
        <v>130.68</v>
      </c>
      <c r="C1638" s="1385" t="s">
        <v>4820</v>
      </c>
      <c r="D1638" s="303"/>
      <c r="E1638" s="293">
        <v>0</v>
      </c>
      <c r="F1638" s="1406" t="s">
        <v>26</v>
      </c>
      <c r="G1638" s="294" t="s">
        <v>12</v>
      </c>
      <c r="H1638" s="295" t="s">
        <v>13</v>
      </c>
      <c r="I1638" s="294" t="s">
        <v>14</v>
      </c>
      <c r="J1638" s="294">
        <v>142</v>
      </c>
      <c r="K1638" s="1540">
        <v>0</v>
      </c>
      <c r="L1638" s="294">
        <v>0</v>
      </c>
      <c r="M1638" s="294">
        <v>0</v>
      </c>
      <c r="N1638" s="294">
        <v>0</v>
      </c>
      <c r="O1638" s="294">
        <v>0</v>
      </c>
      <c r="P1638" s="294">
        <v>0</v>
      </c>
      <c r="Q1638" s="294">
        <v>0</v>
      </c>
      <c r="R1638" s="294">
        <v>0</v>
      </c>
      <c r="S1638" s="294">
        <v>0</v>
      </c>
      <c r="T1638" s="294">
        <v>0</v>
      </c>
      <c r="U1638" s="294">
        <v>0</v>
      </c>
      <c r="V1638" s="294">
        <v>0</v>
      </c>
      <c r="W1638" s="294">
        <v>0</v>
      </c>
      <c r="X1638" s="294">
        <v>0</v>
      </c>
      <c r="Y1638" s="294">
        <v>0</v>
      </c>
      <c r="Z1638" s="294">
        <v>0</v>
      </c>
      <c r="AA1638" s="294">
        <v>0</v>
      </c>
      <c r="AB1638" s="294">
        <v>0</v>
      </c>
      <c r="AC1638" s="294">
        <v>0</v>
      </c>
      <c r="AD1638" s="294">
        <v>0</v>
      </c>
      <c r="AE1638" s="294">
        <v>0</v>
      </c>
      <c r="AF1638" s="294">
        <v>0</v>
      </c>
      <c r="AG1638" s="294">
        <v>0</v>
      </c>
      <c r="AH1638" s="294">
        <v>0</v>
      </c>
      <c r="AI1638" s="294">
        <v>0</v>
      </c>
    </row>
    <row r="1639" spans="1:35" ht="66">
      <c r="A1639" s="290"/>
      <c r="B1639" s="305">
        <v>871.94999999999993</v>
      </c>
      <c r="C1639" s="1444" t="s">
        <v>1368</v>
      </c>
      <c r="D1639" s="303"/>
      <c r="E1639" s="293">
        <v>0</v>
      </c>
      <c r="F1639" s="1440" t="s">
        <v>281</v>
      </c>
      <c r="G1639" s="294" t="s">
        <v>12</v>
      </c>
      <c r="H1639" s="295" t="s">
        <v>13</v>
      </c>
      <c r="I1639" s="294" t="s">
        <v>14</v>
      </c>
      <c r="J1639" s="294">
        <v>942</v>
      </c>
      <c r="K1639" s="1540">
        <v>0</v>
      </c>
      <c r="L1639" s="294">
        <v>0</v>
      </c>
      <c r="M1639" s="294">
        <v>0</v>
      </c>
      <c r="N1639" s="294">
        <v>0</v>
      </c>
      <c r="O1639" s="294">
        <v>0</v>
      </c>
      <c r="P1639" s="294">
        <v>0</v>
      </c>
      <c r="Q1639" s="294">
        <v>0</v>
      </c>
      <c r="R1639" s="294">
        <v>0</v>
      </c>
      <c r="S1639" s="294">
        <v>0</v>
      </c>
      <c r="T1639" s="294">
        <v>0</v>
      </c>
      <c r="U1639" s="294">
        <v>0</v>
      </c>
      <c r="V1639" s="294">
        <v>0</v>
      </c>
      <c r="W1639" s="294">
        <v>0</v>
      </c>
      <c r="X1639" s="294">
        <v>0</v>
      </c>
      <c r="Y1639" s="294">
        <v>0</v>
      </c>
      <c r="Z1639" s="294">
        <v>0</v>
      </c>
      <c r="AA1639" s="294">
        <v>0</v>
      </c>
      <c r="AB1639" s="294">
        <v>0</v>
      </c>
      <c r="AC1639" s="294">
        <v>0</v>
      </c>
      <c r="AD1639" s="294">
        <v>0</v>
      </c>
      <c r="AE1639" s="294">
        <v>0</v>
      </c>
      <c r="AF1639" s="294">
        <v>0</v>
      </c>
      <c r="AG1639" s="294">
        <v>0</v>
      </c>
      <c r="AH1639" s="294">
        <v>0</v>
      </c>
      <c r="AI1639" s="294">
        <v>0</v>
      </c>
    </row>
    <row r="1640" spans="1:35" ht="66">
      <c r="A1640" s="290"/>
      <c r="B1640" s="305">
        <v>321.71999999999997</v>
      </c>
      <c r="C1640" s="1385" t="s">
        <v>4821</v>
      </c>
      <c r="D1640" s="303"/>
      <c r="E1640" s="293">
        <v>0</v>
      </c>
      <c r="F1640" s="1406" t="s">
        <v>26</v>
      </c>
      <c r="G1640" s="294" t="s">
        <v>12</v>
      </c>
      <c r="H1640" s="295" t="s">
        <v>13</v>
      </c>
      <c r="I1640" s="294" t="s">
        <v>14</v>
      </c>
      <c r="J1640" s="294">
        <v>348</v>
      </c>
      <c r="K1640" s="1540">
        <v>0</v>
      </c>
      <c r="L1640" s="294">
        <v>0</v>
      </c>
      <c r="M1640" s="294">
        <v>0</v>
      </c>
      <c r="N1640" s="294">
        <v>0</v>
      </c>
      <c r="O1640" s="294">
        <v>0</v>
      </c>
      <c r="P1640" s="294">
        <v>0</v>
      </c>
      <c r="Q1640" s="294">
        <v>0</v>
      </c>
      <c r="R1640" s="294">
        <v>0</v>
      </c>
      <c r="S1640" s="294">
        <v>0</v>
      </c>
      <c r="T1640" s="294">
        <v>0</v>
      </c>
      <c r="U1640" s="294">
        <v>0</v>
      </c>
      <c r="V1640" s="294">
        <v>0</v>
      </c>
      <c r="W1640" s="294">
        <v>0</v>
      </c>
      <c r="X1640" s="294">
        <v>0</v>
      </c>
      <c r="Y1640" s="294">
        <v>0</v>
      </c>
      <c r="Z1640" s="294">
        <v>0</v>
      </c>
      <c r="AA1640" s="294">
        <v>0</v>
      </c>
      <c r="AB1640" s="294">
        <v>0</v>
      </c>
      <c r="AC1640" s="294">
        <v>0</v>
      </c>
      <c r="AD1640" s="294">
        <v>0</v>
      </c>
      <c r="AE1640" s="294">
        <v>0</v>
      </c>
      <c r="AF1640" s="294">
        <v>0</v>
      </c>
      <c r="AG1640" s="294">
        <v>0</v>
      </c>
      <c r="AH1640" s="294">
        <v>0</v>
      </c>
      <c r="AI1640" s="294">
        <v>0</v>
      </c>
    </row>
    <row r="1641" spans="1:35" ht="66">
      <c r="A1641" s="290"/>
      <c r="B1641" s="305">
        <v>758.64</v>
      </c>
      <c r="C1641" s="1444" t="s">
        <v>1369</v>
      </c>
      <c r="D1641" s="303"/>
      <c r="E1641" s="293">
        <v>0</v>
      </c>
      <c r="F1641" s="1440" t="s">
        <v>11</v>
      </c>
      <c r="G1641" s="294" t="s">
        <v>12</v>
      </c>
      <c r="H1641" s="295" t="s">
        <v>13</v>
      </c>
      <c r="I1641" s="294" t="s">
        <v>14</v>
      </c>
      <c r="J1641" s="294">
        <v>820</v>
      </c>
      <c r="K1641" s="1540">
        <v>0</v>
      </c>
      <c r="L1641" s="294">
        <v>0</v>
      </c>
      <c r="M1641" s="294">
        <v>0</v>
      </c>
      <c r="N1641" s="294">
        <v>0</v>
      </c>
      <c r="O1641" s="294">
        <v>0</v>
      </c>
      <c r="P1641" s="294">
        <v>0</v>
      </c>
      <c r="Q1641" s="294">
        <v>0</v>
      </c>
      <c r="R1641" s="294">
        <v>0</v>
      </c>
      <c r="S1641" s="294">
        <v>0</v>
      </c>
      <c r="T1641" s="294">
        <v>0</v>
      </c>
      <c r="U1641" s="294">
        <v>0</v>
      </c>
      <c r="V1641" s="294">
        <v>0</v>
      </c>
      <c r="W1641" s="294">
        <v>0</v>
      </c>
      <c r="X1641" s="294">
        <v>0</v>
      </c>
      <c r="Y1641" s="294">
        <v>0</v>
      </c>
      <c r="Z1641" s="294">
        <v>0</v>
      </c>
      <c r="AA1641" s="294">
        <v>0</v>
      </c>
      <c r="AB1641" s="294">
        <v>0</v>
      </c>
      <c r="AC1641" s="294">
        <v>0</v>
      </c>
      <c r="AD1641" s="294">
        <v>0</v>
      </c>
      <c r="AE1641" s="294">
        <v>0</v>
      </c>
      <c r="AF1641" s="294">
        <v>0</v>
      </c>
      <c r="AG1641" s="294">
        <v>0</v>
      </c>
      <c r="AH1641" s="294">
        <v>0</v>
      </c>
      <c r="AI1641" s="294">
        <v>0</v>
      </c>
    </row>
    <row r="1642" spans="1:35" ht="66">
      <c r="A1642" s="290"/>
      <c r="B1642" s="305">
        <v>321.71999999999997</v>
      </c>
      <c r="C1642" s="1385" t="s">
        <v>4822</v>
      </c>
      <c r="D1642" s="303"/>
      <c r="E1642" s="293">
        <v>0</v>
      </c>
      <c r="F1642" s="1406" t="s">
        <v>26</v>
      </c>
      <c r="G1642" s="294" t="s">
        <v>12</v>
      </c>
      <c r="H1642" s="295" t="s">
        <v>13</v>
      </c>
      <c r="I1642" s="294" t="s">
        <v>14</v>
      </c>
      <c r="J1642" s="294">
        <v>348</v>
      </c>
      <c r="K1642" s="1540">
        <v>0</v>
      </c>
      <c r="L1642" s="294">
        <v>0</v>
      </c>
      <c r="M1642" s="294">
        <v>0</v>
      </c>
      <c r="N1642" s="294">
        <v>0</v>
      </c>
      <c r="O1642" s="294">
        <v>0</v>
      </c>
      <c r="P1642" s="294">
        <v>0</v>
      </c>
      <c r="Q1642" s="294">
        <v>0</v>
      </c>
      <c r="R1642" s="294">
        <v>0</v>
      </c>
      <c r="S1642" s="294">
        <v>0</v>
      </c>
      <c r="T1642" s="294">
        <v>0</v>
      </c>
      <c r="U1642" s="294">
        <v>0</v>
      </c>
      <c r="V1642" s="294">
        <v>0</v>
      </c>
      <c r="W1642" s="294">
        <v>0</v>
      </c>
      <c r="X1642" s="294">
        <v>0</v>
      </c>
      <c r="Y1642" s="294">
        <v>0</v>
      </c>
      <c r="Z1642" s="294">
        <v>0</v>
      </c>
      <c r="AA1642" s="294">
        <v>0</v>
      </c>
      <c r="AB1642" s="294">
        <v>0</v>
      </c>
      <c r="AC1642" s="294">
        <v>0</v>
      </c>
      <c r="AD1642" s="294">
        <v>0</v>
      </c>
      <c r="AE1642" s="294">
        <v>0</v>
      </c>
      <c r="AF1642" s="294">
        <v>0</v>
      </c>
      <c r="AG1642" s="294">
        <v>0</v>
      </c>
      <c r="AH1642" s="294">
        <v>0</v>
      </c>
      <c r="AI1642" s="294">
        <v>0</v>
      </c>
    </row>
    <row r="1643" spans="1:35" ht="66">
      <c r="A1643" s="290"/>
      <c r="B1643" s="305">
        <v>766.06000000000006</v>
      </c>
      <c r="C1643" s="1385" t="s">
        <v>1370</v>
      </c>
      <c r="D1643" s="303"/>
      <c r="E1643" s="293">
        <v>0</v>
      </c>
      <c r="F1643" s="1406" t="s">
        <v>11</v>
      </c>
      <c r="G1643" s="294" t="s">
        <v>12</v>
      </c>
      <c r="H1643" s="295" t="s">
        <v>13</v>
      </c>
      <c r="I1643" s="294" t="s">
        <v>14</v>
      </c>
      <c r="J1643" s="294">
        <v>828</v>
      </c>
      <c r="K1643" s="1540">
        <v>0</v>
      </c>
      <c r="L1643" s="294">
        <v>0</v>
      </c>
      <c r="M1643" s="294">
        <v>0</v>
      </c>
      <c r="N1643" s="294">
        <v>0</v>
      </c>
      <c r="O1643" s="294">
        <v>0</v>
      </c>
      <c r="P1643" s="294">
        <v>0</v>
      </c>
      <c r="Q1643" s="294">
        <v>0</v>
      </c>
      <c r="R1643" s="294">
        <v>0</v>
      </c>
      <c r="S1643" s="294">
        <v>0</v>
      </c>
      <c r="T1643" s="294">
        <v>0</v>
      </c>
      <c r="U1643" s="294">
        <v>0</v>
      </c>
      <c r="V1643" s="294">
        <v>0</v>
      </c>
      <c r="W1643" s="294">
        <v>0</v>
      </c>
      <c r="X1643" s="294">
        <v>0</v>
      </c>
      <c r="Y1643" s="294">
        <v>0</v>
      </c>
      <c r="Z1643" s="294">
        <v>0</v>
      </c>
      <c r="AA1643" s="294">
        <v>0</v>
      </c>
      <c r="AB1643" s="294">
        <v>0</v>
      </c>
      <c r="AC1643" s="294">
        <v>0</v>
      </c>
      <c r="AD1643" s="294">
        <v>0</v>
      </c>
      <c r="AE1643" s="294">
        <v>0</v>
      </c>
      <c r="AF1643" s="294">
        <v>0</v>
      </c>
      <c r="AG1643" s="294">
        <v>0</v>
      </c>
      <c r="AH1643" s="294">
        <v>0</v>
      </c>
      <c r="AI1643" s="294">
        <v>0</v>
      </c>
    </row>
    <row r="1644" spans="1:35" ht="66">
      <c r="A1644" s="290"/>
      <c r="B1644" s="305">
        <v>93.043333333333322</v>
      </c>
      <c r="C1644" s="1444" t="s">
        <v>1371</v>
      </c>
      <c r="D1644" s="303"/>
      <c r="E1644" s="293">
        <v>17</v>
      </c>
      <c r="F1644" s="1440" t="s">
        <v>11</v>
      </c>
      <c r="G1644" s="294" t="s">
        <v>12</v>
      </c>
      <c r="H1644" s="295" t="s">
        <v>13</v>
      </c>
      <c r="I1644" s="294" t="s">
        <v>14</v>
      </c>
      <c r="J1644" s="294">
        <v>101</v>
      </c>
      <c r="K1644" s="1540">
        <v>1717</v>
      </c>
      <c r="L1644" s="294">
        <v>0</v>
      </c>
      <c r="M1644" s="294">
        <v>0</v>
      </c>
      <c r="N1644" s="294">
        <v>0</v>
      </c>
      <c r="O1644" s="294">
        <v>0</v>
      </c>
      <c r="P1644" s="294">
        <v>0</v>
      </c>
      <c r="Q1644" s="294">
        <v>0</v>
      </c>
      <c r="R1644" s="294">
        <v>17</v>
      </c>
      <c r="S1644" s="294">
        <v>1717</v>
      </c>
      <c r="T1644" s="294">
        <v>0</v>
      </c>
      <c r="U1644" s="294">
        <v>0</v>
      </c>
      <c r="V1644" s="294">
        <v>0</v>
      </c>
      <c r="W1644" s="294">
        <v>0</v>
      </c>
      <c r="X1644" s="294">
        <v>0</v>
      </c>
      <c r="Y1644" s="294">
        <v>0</v>
      </c>
      <c r="Z1644" s="294">
        <v>0</v>
      </c>
      <c r="AA1644" s="294">
        <v>0</v>
      </c>
      <c r="AB1644" s="294">
        <v>0</v>
      </c>
      <c r="AC1644" s="294">
        <v>0</v>
      </c>
      <c r="AD1644" s="294">
        <v>0</v>
      </c>
      <c r="AE1644" s="294">
        <v>0</v>
      </c>
      <c r="AF1644" s="294">
        <v>0</v>
      </c>
      <c r="AG1644" s="294">
        <v>0</v>
      </c>
      <c r="AH1644" s="294">
        <v>0</v>
      </c>
      <c r="AI1644" s="294">
        <v>0</v>
      </c>
    </row>
    <row r="1645" spans="1:35" ht="66">
      <c r="A1645" s="290"/>
      <c r="B1645" s="305">
        <v>451.24</v>
      </c>
      <c r="C1645" s="1385" t="s">
        <v>1372</v>
      </c>
      <c r="D1645" s="303"/>
      <c r="E1645" s="293">
        <v>0</v>
      </c>
      <c r="F1645" s="292" t="s">
        <v>11</v>
      </c>
      <c r="G1645" s="294" t="s">
        <v>12</v>
      </c>
      <c r="H1645" s="295" t="s">
        <v>13</v>
      </c>
      <c r="I1645" s="294" t="s">
        <v>14</v>
      </c>
      <c r="J1645" s="294">
        <v>488</v>
      </c>
      <c r="K1645" s="1540">
        <v>0</v>
      </c>
      <c r="L1645" s="294">
        <v>0</v>
      </c>
      <c r="M1645" s="294">
        <v>0</v>
      </c>
      <c r="N1645" s="294">
        <v>0</v>
      </c>
      <c r="O1645" s="294">
        <v>0</v>
      </c>
      <c r="P1645" s="294">
        <v>0</v>
      </c>
      <c r="Q1645" s="294">
        <v>0</v>
      </c>
      <c r="R1645" s="294">
        <v>0</v>
      </c>
      <c r="S1645" s="294">
        <v>0</v>
      </c>
      <c r="T1645" s="294">
        <v>0</v>
      </c>
      <c r="U1645" s="294">
        <v>0</v>
      </c>
      <c r="V1645" s="294">
        <v>0</v>
      </c>
      <c r="W1645" s="294">
        <v>0</v>
      </c>
      <c r="X1645" s="294">
        <v>0</v>
      </c>
      <c r="Y1645" s="294">
        <v>0</v>
      </c>
      <c r="Z1645" s="294">
        <v>0</v>
      </c>
      <c r="AA1645" s="294">
        <v>0</v>
      </c>
      <c r="AB1645" s="294">
        <v>0</v>
      </c>
      <c r="AC1645" s="294">
        <v>0</v>
      </c>
      <c r="AD1645" s="294">
        <v>0</v>
      </c>
      <c r="AE1645" s="294">
        <v>0</v>
      </c>
      <c r="AF1645" s="294">
        <v>0</v>
      </c>
      <c r="AG1645" s="294">
        <v>0</v>
      </c>
      <c r="AH1645" s="294">
        <v>0</v>
      </c>
      <c r="AI1645" s="294">
        <v>0</v>
      </c>
    </row>
    <row r="1646" spans="1:35" ht="66">
      <c r="A1646" s="290"/>
      <c r="B1646" s="305">
        <v>22.28</v>
      </c>
      <c r="C1646" s="1385" t="s">
        <v>1373</v>
      </c>
      <c r="D1646" s="303"/>
      <c r="E1646" s="293">
        <v>0</v>
      </c>
      <c r="F1646" s="1406" t="s">
        <v>26</v>
      </c>
      <c r="G1646" s="294" t="s">
        <v>12</v>
      </c>
      <c r="H1646" s="295" t="s">
        <v>13</v>
      </c>
      <c r="I1646" s="294" t="s">
        <v>14</v>
      </c>
      <c r="J1646" s="294">
        <v>24</v>
      </c>
      <c r="K1646" s="1540">
        <v>0</v>
      </c>
      <c r="L1646" s="294">
        <v>0</v>
      </c>
      <c r="M1646" s="294">
        <v>0</v>
      </c>
      <c r="N1646" s="294">
        <v>0</v>
      </c>
      <c r="O1646" s="294">
        <v>0</v>
      </c>
      <c r="P1646" s="294">
        <v>0</v>
      </c>
      <c r="Q1646" s="294">
        <v>0</v>
      </c>
      <c r="R1646" s="294">
        <v>0</v>
      </c>
      <c r="S1646" s="294">
        <v>0</v>
      </c>
      <c r="T1646" s="294">
        <v>0</v>
      </c>
      <c r="U1646" s="294">
        <v>0</v>
      </c>
      <c r="V1646" s="294">
        <v>0</v>
      </c>
      <c r="W1646" s="294">
        <v>0</v>
      </c>
      <c r="X1646" s="294">
        <v>0</v>
      </c>
      <c r="Y1646" s="294">
        <v>0</v>
      </c>
      <c r="Z1646" s="294">
        <v>0</v>
      </c>
      <c r="AA1646" s="294">
        <v>0</v>
      </c>
      <c r="AB1646" s="294">
        <v>0</v>
      </c>
      <c r="AC1646" s="294">
        <v>0</v>
      </c>
      <c r="AD1646" s="294">
        <v>0</v>
      </c>
      <c r="AE1646" s="294">
        <v>0</v>
      </c>
      <c r="AF1646" s="294">
        <v>0</v>
      </c>
      <c r="AG1646" s="294">
        <v>0</v>
      </c>
      <c r="AH1646" s="294">
        <v>0</v>
      </c>
      <c r="AI1646" s="294">
        <v>0</v>
      </c>
    </row>
    <row r="1647" spans="1:35" ht="66">
      <c r="A1647" s="290"/>
      <c r="B1647" s="305">
        <v>86.38</v>
      </c>
      <c r="C1647" s="1385" t="s">
        <v>4823</v>
      </c>
      <c r="D1647" s="303"/>
      <c r="E1647" s="293">
        <v>0</v>
      </c>
      <c r="F1647" s="1406" t="s">
        <v>26</v>
      </c>
      <c r="G1647" s="294" t="s">
        <v>12</v>
      </c>
      <c r="H1647" s="295" t="s">
        <v>13</v>
      </c>
      <c r="I1647" s="294" t="s">
        <v>14</v>
      </c>
      <c r="J1647" s="294">
        <v>94</v>
      </c>
      <c r="K1647" s="1540">
        <v>0</v>
      </c>
      <c r="L1647" s="294">
        <v>0</v>
      </c>
      <c r="M1647" s="294">
        <v>0</v>
      </c>
      <c r="N1647" s="294">
        <v>0</v>
      </c>
      <c r="O1647" s="294">
        <v>0</v>
      </c>
      <c r="P1647" s="294">
        <v>0</v>
      </c>
      <c r="Q1647" s="294">
        <v>0</v>
      </c>
      <c r="R1647" s="294">
        <v>0</v>
      </c>
      <c r="S1647" s="294">
        <v>0</v>
      </c>
      <c r="T1647" s="294">
        <v>0</v>
      </c>
      <c r="U1647" s="294">
        <v>0</v>
      </c>
      <c r="V1647" s="294">
        <v>0</v>
      </c>
      <c r="W1647" s="294">
        <v>0</v>
      </c>
      <c r="X1647" s="294">
        <v>0</v>
      </c>
      <c r="Y1647" s="294">
        <v>0</v>
      </c>
      <c r="Z1647" s="294">
        <v>0</v>
      </c>
      <c r="AA1647" s="294">
        <v>0</v>
      </c>
      <c r="AB1647" s="294">
        <v>0</v>
      </c>
      <c r="AC1647" s="294">
        <v>0</v>
      </c>
      <c r="AD1647" s="294">
        <v>0</v>
      </c>
      <c r="AE1647" s="294">
        <v>0</v>
      </c>
      <c r="AF1647" s="294">
        <v>0</v>
      </c>
      <c r="AG1647" s="294">
        <v>0</v>
      </c>
      <c r="AH1647" s="294">
        <v>0</v>
      </c>
      <c r="AI1647" s="294">
        <v>0</v>
      </c>
    </row>
    <row r="1648" spans="1:35" ht="66">
      <c r="A1648" s="290"/>
      <c r="B1648" s="305">
        <v>509.26333333333332</v>
      </c>
      <c r="C1648" s="1381" t="s">
        <v>1374</v>
      </c>
      <c r="D1648" s="1447"/>
      <c r="E1648" s="293">
        <v>0</v>
      </c>
      <c r="F1648" s="1440" t="s">
        <v>26</v>
      </c>
      <c r="G1648" s="294" t="s">
        <v>12</v>
      </c>
      <c r="H1648" s="295" t="s">
        <v>13</v>
      </c>
      <c r="I1648" s="294" t="s">
        <v>14</v>
      </c>
      <c r="J1648" s="294">
        <v>550.00440000000003</v>
      </c>
      <c r="K1648" s="1540">
        <v>0</v>
      </c>
      <c r="L1648" s="294">
        <v>0</v>
      </c>
      <c r="M1648" s="294">
        <v>0</v>
      </c>
      <c r="N1648" s="294">
        <v>0</v>
      </c>
      <c r="O1648" s="294">
        <v>0</v>
      </c>
      <c r="P1648" s="294">
        <v>0</v>
      </c>
      <c r="Q1648" s="294">
        <v>0</v>
      </c>
      <c r="R1648" s="294">
        <v>0</v>
      </c>
      <c r="S1648" s="294">
        <v>0</v>
      </c>
      <c r="T1648" s="294">
        <v>0</v>
      </c>
      <c r="U1648" s="294">
        <v>0</v>
      </c>
      <c r="V1648" s="294">
        <v>0</v>
      </c>
      <c r="W1648" s="294">
        <v>0</v>
      </c>
      <c r="X1648" s="294">
        <v>0</v>
      </c>
      <c r="Y1648" s="294">
        <v>0</v>
      </c>
      <c r="Z1648" s="294">
        <v>0</v>
      </c>
      <c r="AA1648" s="294">
        <v>0</v>
      </c>
      <c r="AB1648" s="294">
        <v>0</v>
      </c>
      <c r="AC1648" s="294">
        <v>0</v>
      </c>
      <c r="AD1648" s="294">
        <v>0</v>
      </c>
      <c r="AE1648" s="294">
        <v>0</v>
      </c>
      <c r="AF1648" s="294">
        <v>0</v>
      </c>
      <c r="AG1648" s="294">
        <v>0</v>
      </c>
      <c r="AH1648" s="294">
        <v>0</v>
      </c>
      <c r="AI1648" s="294">
        <v>0</v>
      </c>
    </row>
    <row r="1649" spans="1:35" ht="66">
      <c r="A1649" s="290"/>
      <c r="B1649" s="305">
        <v>93.960000000000008</v>
      </c>
      <c r="C1649" s="1385" t="s">
        <v>4824</v>
      </c>
      <c r="D1649" s="303"/>
      <c r="E1649" s="293">
        <v>0</v>
      </c>
      <c r="F1649" s="1406" t="s">
        <v>1187</v>
      </c>
      <c r="G1649" s="294" t="s">
        <v>12</v>
      </c>
      <c r="H1649" s="295" t="s">
        <v>13</v>
      </c>
      <c r="I1649" s="294" t="s">
        <v>14</v>
      </c>
      <c r="J1649" s="294">
        <v>102</v>
      </c>
      <c r="K1649" s="1540">
        <v>0</v>
      </c>
      <c r="L1649" s="294">
        <v>0</v>
      </c>
      <c r="M1649" s="294">
        <v>0</v>
      </c>
      <c r="N1649" s="294">
        <v>0</v>
      </c>
      <c r="O1649" s="294">
        <v>0</v>
      </c>
      <c r="P1649" s="294">
        <v>0</v>
      </c>
      <c r="Q1649" s="294">
        <v>0</v>
      </c>
      <c r="R1649" s="294">
        <v>0</v>
      </c>
      <c r="S1649" s="294">
        <v>0</v>
      </c>
      <c r="T1649" s="294">
        <v>0</v>
      </c>
      <c r="U1649" s="294">
        <v>0</v>
      </c>
      <c r="V1649" s="294">
        <v>0</v>
      </c>
      <c r="W1649" s="294">
        <v>0</v>
      </c>
      <c r="X1649" s="294">
        <v>0</v>
      </c>
      <c r="Y1649" s="294">
        <v>0</v>
      </c>
      <c r="Z1649" s="294">
        <v>0</v>
      </c>
      <c r="AA1649" s="294">
        <v>0</v>
      </c>
      <c r="AB1649" s="294">
        <v>0</v>
      </c>
      <c r="AC1649" s="294">
        <v>0</v>
      </c>
      <c r="AD1649" s="294">
        <v>0</v>
      </c>
      <c r="AE1649" s="294">
        <v>0</v>
      </c>
      <c r="AF1649" s="294">
        <v>0</v>
      </c>
      <c r="AG1649" s="294">
        <v>0</v>
      </c>
      <c r="AH1649" s="294">
        <v>0</v>
      </c>
      <c r="AI1649" s="294">
        <v>0</v>
      </c>
    </row>
    <row r="1650" spans="1:35" ht="66">
      <c r="A1650" s="290"/>
      <c r="B1650" s="305">
        <v>58.88</v>
      </c>
      <c r="C1650" s="1385" t="s">
        <v>4825</v>
      </c>
      <c r="D1650" s="303"/>
      <c r="E1650" s="293">
        <v>0</v>
      </c>
      <c r="F1650" s="292" t="s">
        <v>11</v>
      </c>
      <c r="G1650" s="294" t="s">
        <v>12</v>
      </c>
      <c r="H1650" s="295" t="s">
        <v>13</v>
      </c>
      <c r="I1650" s="294" t="s">
        <v>14</v>
      </c>
      <c r="J1650" s="294">
        <v>64</v>
      </c>
      <c r="K1650" s="1540">
        <v>0</v>
      </c>
      <c r="L1650" s="294">
        <v>0</v>
      </c>
      <c r="M1650" s="294">
        <v>0</v>
      </c>
      <c r="N1650" s="294">
        <v>0</v>
      </c>
      <c r="O1650" s="294">
        <v>0</v>
      </c>
      <c r="P1650" s="294">
        <v>0</v>
      </c>
      <c r="Q1650" s="294">
        <v>0</v>
      </c>
      <c r="R1650" s="294">
        <v>0</v>
      </c>
      <c r="S1650" s="294">
        <v>0</v>
      </c>
      <c r="T1650" s="294">
        <v>0</v>
      </c>
      <c r="U1650" s="294">
        <v>0</v>
      </c>
      <c r="V1650" s="294">
        <v>0</v>
      </c>
      <c r="W1650" s="294">
        <v>0</v>
      </c>
      <c r="X1650" s="294">
        <v>0</v>
      </c>
      <c r="Y1650" s="294">
        <v>0</v>
      </c>
      <c r="Z1650" s="294">
        <v>0</v>
      </c>
      <c r="AA1650" s="294">
        <v>0</v>
      </c>
      <c r="AB1650" s="294">
        <v>0</v>
      </c>
      <c r="AC1650" s="294">
        <v>0</v>
      </c>
      <c r="AD1650" s="294">
        <v>0</v>
      </c>
      <c r="AE1650" s="294">
        <v>0</v>
      </c>
      <c r="AF1650" s="294">
        <v>0</v>
      </c>
      <c r="AG1650" s="294">
        <v>0</v>
      </c>
      <c r="AH1650" s="294">
        <v>0</v>
      </c>
      <c r="AI1650" s="294">
        <v>0</v>
      </c>
    </row>
    <row r="1651" spans="1:35" ht="66">
      <c r="A1651" s="290"/>
      <c r="B1651" s="305">
        <v>122.52</v>
      </c>
      <c r="C1651" s="1385" t="s">
        <v>1375</v>
      </c>
      <c r="D1651" s="303"/>
      <c r="E1651" s="293">
        <v>0</v>
      </c>
      <c r="F1651" s="1406" t="s">
        <v>164</v>
      </c>
      <c r="G1651" s="294" t="s">
        <v>12</v>
      </c>
      <c r="H1651" s="295" t="s">
        <v>13</v>
      </c>
      <c r="I1651" s="294" t="s">
        <v>14</v>
      </c>
      <c r="J1651" s="294">
        <v>133</v>
      </c>
      <c r="K1651" s="1540">
        <v>0</v>
      </c>
      <c r="L1651" s="294">
        <v>0</v>
      </c>
      <c r="M1651" s="294">
        <v>0</v>
      </c>
      <c r="N1651" s="294">
        <v>0</v>
      </c>
      <c r="O1651" s="294">
        <v>0</v>
      </c>
      <c r="P1651" s="294">
        <v>0</v>
      </c>
      <c r="Q1651" s="294">
        <v>0</v>
      </c>
      <c r="R1651" s="294">
        <v>0</v>
      </c>
      <c r="S1651" s="294">
        <v>0</v>
      </c>
      <c r="T1651" s="294">
        <v>0</v>
      </c>
      <c r="U1651" s="294">
        <v>0</v>
      </c>
      <c r="V1651" s="294">
        <v>0</v>
      </c>
      <c r="W1651" s="294">
        <v>0</v>
      </c>
      <c r="X1651" s="294">
        <v>0</v>
      </c>
      <c r="Y1651" s="294">
        <v>0</v>
      </c>
      <c r="Z1651" s="294">
        <v>0</v>
      </c>
      <c r="AA1651" s="294">
        <v>0</v>
      </c>
      <c r="AB1651" s="294">
        <v>0</v>
      </c>
      <c r="AC1651" s="294">
        <v>0</v>
      </c>
      <c r="AD1651" s="294">
        <v>0</v>
      </c>
      <c r="AE1651" s="294">
        <v>0</v>
      </c>
      <c r="AF1651" s="294">
        <v>0</v>
      </c>
      <c r="AG1651" s="294">
        <v>0</v>
      </c>
      <c r="AH1651" s="294">
        <v>0</v>
      </c>
      <c r="AI1651" s="294">
        <v>0</v>
      </c>
    </row>
    <row r="1652" spans="1:35" ht="66">
      <c r="A1652" s="290"/>
      <c r="B1652" s="305">
        <v>550</v>
      </c>
      <c r="C1652" s="1344" t="s">
        <v>1376</v>
      </c>
      <c r="D1652" s="303"/>
      <c r="E1652" s="293">
        <v>0</v>
      </c>
      <c r="F1652" s="1406" t="s">
        <v>11</v>
      </c>
      <c r="G1652" s="294" t="s">
        <v>12</v>
      </c>
      <c r="H1652" s="295" t="s">
        <v>13</v>
      </c>
      <c r="I1652" s="294" t="s">
        <v>14</v>
      </c>
      <c r="J1652" s="294">
        <v>594</v>
      </c>
      <c r="K1652" s="1540">
        <v>0</v>
      </c>
      <c r="L1652" s="294">
        <v>0</v>
      </c>
      <c r="M1652" s="294">
        <v>0</v>
      </c>
      <c r="N1652" s="294">
        <v>0</v>
      </c>
      <c r="O1652" s="294">
        <v>0</v>
      </c>
      <c r="P1652" s="294">
        <v>0</v>
      </c>
      <c r="Q1652" s="294">
        <v>0</v>
      </c>
      <c r="R1652" s="294">
        <v>0</v>
      </c>
      <c r="S1652" s="294">
        <v>0</v>
      </c>
      <c r="T1652" s="294">
        <v>0</v>
      </c>
      <c r="U1652" s="294">
        <v>0</v>
      </c>
      <c r="V1652" s="294">
        <v>0</v>
      </c>
      <c r="W1652" s="294">
        <v>0</v>
      </c>
      <c r="X1652" s="294">
        <v>0</v>
      </c>
      <c r="Y1652" s="294">
        <v>0</v>
      </c>
      <c r="Z1652" s="294">
        <v>0</v>
      </c>
      <c r="AA1652" s="294">
        <v>0</v>
      </c>
      <c r="AB1652" s="294">
        <v>0</v>
      </c>
      <c r="AC1652" s="294">
        <v>0</v>
      </c>
      <c r="AD1652" s="294">
        <v>0</v>
      </c>
      <c r="AE1652" s="294">
        <v>0</v>
      </c>
      <c r="AF1652" s="294">
        <v>0</v>
      </c>
      <c r="AG1652" s="294">
        <v>0</v>
      </c>
      <c r="AH1652" s="294">
        <v>0</v>
      </c>
      <c r="AI1652" s="294">
        <v>0</v>
      </c>
    </row>
    <row r="1653" spans="1:35" ht="66">
      <c r="A1653" s="290"/>
      <c r="B1653" s="305">
        <v>126.16133333333333</v>
      </c>
      <c r="C1653" s="1385" t="s">
        <v>1377</v>
      </c>
      <c r="D1653" s="303"/>
      <c r="E1653" s="293">
        <v>0</v>
      </c>
      <c r="F1653" s="1440" t="s">
        <v>11</v>
      </c>
      <c r="G1653" s="294" t="s">
        <v>12</v>
      </c>
      <c r="H1653" s="295" t="s">
        <v>13</v>
      </c>
      <c r="I1653" s="294" t="s">
        <v>14</v>
      </c>
      <c r="J1653" s="294">
        <v>137</v>
      </c>
      <c r="K1653" s="1540">
        <v>0</v>
      </c>
      <c r="L1653" s="294">
        <v>0</v>
      </c>
      <c r="M1653" s="294">
        <v>0</v>
      </c>
      <c r="N1653" s="294">
        <v>0</v>
      </c>
      <c r="O1653" s="294">
        <v>0</v>
      </c>
      <c r="P1653" s="294">
        <v>0</v>
      </c>
      <c r="Q1653" s="294">
        <v>0</v>
      </c>
      <c r="R1653" s="294">
        <v>0</v>
      </c>
      <c r="S1653" s="294">
        <v>0</v>
      </c>
      <c r="T1653" s="294">
        <v>0</v>
      </c>
      <c r="U1653" s="294">
        <v>0</v>
      </c>
      <c r="V1653" s="294">
        <v>0</v>
      </c>
      <c r="W1653" s="294">
        <v>0</v>
      </c>
      <c r="X1653" s="294">
        <v>0</v>
      </c>
      <c r="Y1653" s="294">
        <v>0</v>
      </c>
      <c r="Z1653" s="294">
        <v>0</v>
      </c>
      <c r="AA1653" s="294">
        <v>0</v>
      </c>
      <c r="AB1653" s="294">
        <v>0</v>
      </c>
      <c r="AC1653" s="294">
        <v>0</v>
      </c>
      <c r="AD1653" s="294">
        <v>0</v>
      </c>
      <c r="AE1653" s="294">
        <v>0</v>
      </c>
      <c r="AF1653" s="294">
        <v>0</v>
      </c>
      <c r="AG1653" s="294">
        <v>0</v>
      </c>
      <c r="AH1653" s="294">
        <v>0</v>
      </c>
      <c r="AI1653" s="294">
        <v>0</v>
      </c>
    </row>
    <row r="1654" spans="1:35" ht="66">
      <c r="A1654" s="290"/>
      <c r="B1654" s="305">
        <v>110.872</v>
      </c>
      <c r="C1654" s="1385" t="s">
        <v>1378</v>
      </c>
      <c r="D1654" s="303"/>
      <c r="E1654" s="293">
        <v>0</v>
      </c>
      <c r="F1654" s="292" t="s">
        <v>11</v>
      </c>
      <c r="G1654" s="294" t="s">
        <v>12</v>
      </c>
      <c r="H1654" s="295" t="s">
        <v>13</v>
      </c>
      <c r="I1654" s="294" t="s">
        <v>14</v>
      </c>
      <c r="J1654" s="294">
        <v>120</v>
      </c>
      <c r="K1654" s="1540">
        <v>0</v>
      </c>
      <c r="L1654" s="294">
        <v>0</v>
      </c>
      <c r="M1654" s="294">
        <v>0</v>
      </c>
      <c r="N1654" s="294">
        <v>0</v>
      </c>
      <c r="O1654" s="294">
        <v>0</v>
      </c>
      <c r="P1654" s="294">
        <v>0</v>
      </c>
      <c r="Q1654" s="294">
        <v>0</v>
      </c>
      <c r="R1654" s="294">
        <v>0</v>
      </c>
      <c r="S1654" s="294">
        <v>0</v>
      </c>
      <c r="T1654" s="294">
        <v>0</v>
      </c>
      <c r="U1654" s="294">
        <v>0</v>
      </c>
      <c r="V1654" s="294">
        <v>0</v>
      </c>
      <c r="W1654" s="294">
        <v>0</v>
      </c>
      <c r="X1654" s="294">
        <v>0</v>
      </c>
      <c r="Y1654" s="294">
        <v>0</v>
      </c>
      <c r="Z1654" s="294">
        <v>0</v>
      </c>
      <c r="AA1654" s="294">
        <v>0</v>
      </c>
      <c r="AB1654" s="294">
        <v>0</v>
      </c>
      <c r="AC1654" s="294">
        <v>0</v>
      </c>
      <c r="AD1654" s="294">
        <v>0</v>
      </c>
      <c r="AE1654" s="294">
        <v>0</v>
      </c>
      <c r="AF1654" s="294">
        <v>0</v>
      </c>
      <c r="AG1654" s="294">
        <v>0</v>
      </c>
      <c r="AH1654" s="294">
        <v>0</v>
      </c>
      <c r="AI1654" s="294">
        <v>0</v>
      </c>
    </row>
    <row r="1655" spans="1:35" ht="66">
      <c r="A1655" s="290"/>
      <c r="B1655" s="305">
        <v>10.73</v>
      </c>
      <c r="C1655" s="1385" t="s">
        <v>1379</v>
      </c>
      <c r="D1655" s="303"/>
      <c r="E1655" s="293">
        <v>0</v>
      </c>
      <c r="F1655" s="1406" t="s">
        <v>11</v>
      </c>
      <c r="G1655" s="294" t="s">
        <v>12</v>
      </c>
      <c r="H1655" s="295" t="s">
        <v>13</v>
      </c>
      <c r="I1655" s="294" t="s">
        <v>14</v>
      </c>
      <c r="J1655" s="294">
        <v>12</v>
      </c>
      <c r="K1655" s="1540">
        <v>0</v>
      </c>
      <c r="L1655" s="294">
        <v>0</v>
      </c>
      <c r="M1655" s="294">
        <v>0</v>
      </c>
      <c r="N1655" s="294">
        <v>0</v>
      </c>
      <c r="O1655" s="294">
        <v>0</v>
      </c>
      <c r="P1655" s="294">
        <v>0</v>
      </c>
      <c r="Q1655" s="294">
        <v>0</v>
      </c>
      <c r="R1655" s="294">
        <v>0</v>
      </c>
      <c r="S1655" s="294">
        <v>0</v>
      </c>
      <c r="T1655" s="294">
        <v>0</v>
      </c>
      <c r="U1655" s="294">
        <v>0</v>
      </c>
      <c r="V1655" s="294">
        <v>0</v>
      </c>
      <c r="W1655" s="294">
        <v>0</v>
      </c>
      <c r="X1655" s="294">
        <v>0</v>
      </c>
      <c r="Y1655" s="294">
        <v>0</v>
      </c>
      <c r="Z1655" s="294">
        <v>0</v>
      </c>
      <c r="AA1655" s="294">
        <v>0</v>
      </c>
      <c r="AB1655" s="294">
        <v>0</v>
      </c>
      <c r="AC1655" s="294">
        <v>0</v>
      </c>
      <c r="AD1655" s="294">
        <v>0</v>
      </c>
      <c r="AE1655" s="294">
        <v>0</v>
      </c>
      <c r="AF1655" s="294">
        <v>0</v>
      </c>
      <c r="AG1655" s="294">
        <v>0</v>
      </c>
      <c r="AH1655" s="294">
        <v>0</v>
      </c>
      <c r="AI1655" s="294">
        <v>0</v>
      </c>
    </row>
    <row r="1656" spans="1:35" ht="66">
      <c r="A1656" s="290"/>
      <c r="B1656" s="305">
        <v>15.63</v>
      </c>
      <c r="C1656" s="1385" t="s">
        <v>1380</v>
      </c>
      <c r="D1656" s="303"/>
      <c r="E1656" s="293">
        <v>0</v>
      </c>
      <c r="F1656" s="1406" t="s">
        <v>11</v>
      </c>
      <c r="G1656" s="294" t="s">
        <v>12</v>
      </c>
      <c r="H1656" s="295" t="s">
        <v>13</v>
      </c>
      <c r="I1656" s="294" t="s">
        <v>14</v>
      </c>
      <c r="J1656" s="294">
        <v>17</v>
      </c>
      <c r="K1656" s="1540">
        <v>0</v>
      </c>
      <c r="L1656" s="294">
        <v>0</v>
      </c>
      <c r="M1656" s="294">
        <v>0</v>
      </c>
      <c r="N1656" s="294">
        <v>0</v>
      </c>
      <c r="O1656" s="294">
        <v>0</v>
      </c>
      <c r="P1656" s="294">
        <v>0</v>
      </c>
      <c r="Q1656" s="294">
        <v>0</v>
      </c>
      <c r="R1656" s="294">
        <v>0</v>
      </c>
      <c r="S1656" s="294">
        <v>0</v>
      </c>
      <c r="T1656" s="294">
        <v>0</v>
      </c>
      <c r="U1656" s="294">
        <v>0</v>
      </c>
      <c r="V1656" s="294">
        <v>0</v>
      </c>
      <c r="W1656" s="294">
        <v>0</v>
      </c>
      <c r="X1656" s="294">
        <v>0</v>
      </c>
      <c r="Y1656" s="294">
        <v>0</v>
      </c>
      <c r="Z1656" s="294">
        <v>0</v>
      </c>
      <c r="AA1656" s="294">
        <v>0</v>
      </c>
      <c r="AB1656" s="294">
        <v>0</v>
      </c>
      <c r="AC1656" s="294">
        <v>0</v>
      </c>
      <c r="AD1656" s="294">
        <v>0</v>
      </c>
      <c r="AE1656" s="294">
        <v>0</v>
      </c>
      <c r="AF1656" s="294">
        <v>0</v>
      </c>
      <c r="AG1656" s="294">
        <v>0</v>
      </c>
      <c r="AH1656" s="294">
        <v>0</v>
      </c>
      <c r="AI1656" s="294">
        <v>0</v>
      </c>
    </row>
    <row r="1657" spans="1:35" ht="66">
      <c r="A1657" s="290"/>
      <c r="B1657" s="305">
        <v>25.35</v>
      </c>
      <c r="C1657" s="1385" t="s">
        <v>1381</v>
      </c>
      <c r="D1657" s="303"/>
      <c r="E1657" s="293">
        <v>0</v>
      </c>
      <c r="F1657" s="1406" t="s">
        <v>11</v>
      </c>
      <c r="G1657" s="294" t="s">
        <v>12</v>
      </c>
      <c r="H1657" s="295" t="s">
        <v>13</v>
      </c>
      <c r="I1657" s="294" t="s">
        <v>14</v>
      </c>
      <c r="J1657" s="294">
        <v>28</v>
      </c>
      <c r="K1657" s="1540">
        <v>0</v>
      </c>
      <c r="L1657" s="294">
        <v>0</v>
      </c>
      <c r="M1657" s="294">
        <v>0</v>
      </c>
      <c r="N1657" s="294">
        <v>0</v>
      </c>
      <c r="O1657" s="294">
        <v>0</v>
      </c>
      <c r="P1657" s="294">
        <v>0</v>
      </c>
      <c r="Q1657" s="294">
        <v>0</v>
      </c>
      <c r="R1657" s="294">
        <v>0</v>
      </c>
      <c r="S1657" s="294">
        <v>0</v>
      </c>
      <c r="T1657" s="294">
        <v>0</v>
      </c>
      <c r="U1657" s="294">
        <v>0</v>
      </c>
      <c r="V1657" s="294">
        <v>0</v>
      </c>
      <c r="W1657" s="294">
        <v>0</v>
      </c>
      <c r="X1657" s="294">
        <v>0</v>
      </c>
      <c r="Y1657" s="294">
        <v>0</v>
      </c>
      <c r="Z1657" s="294">
        <v>0</v>
      </c>
      <c r="AA1657" s="294">
        <v>0</v>
      </c>
      <c r="AB1657" s="294">
        <v>0</v>
      </c>
      <c r="AC1657" s="294">
        <v>0</v>
      </c>
      <c r="AD1657" s="294">
        <v>0</v>
      </c>
      <c r="AE1657" s="294">
        <v>0</v>
      </c>
      <c r="AF1657" s="294">
        <v>0</v>
      </c>
      <c r="AG1657" s="294">
        <v>0</v>
      </c>
      <c r="AH1657" s="294">
        <v>0</v>
      </c>
      <c r="AI1657" s="294">
        <v>0</v>
      </c>
    </row>
    <row r="1658" spans="1:35" ht="66">
      <c r="A1658" s="290"/>
      <c r="B1658" s="305">
        <v>4.34</v>
      </c>
      <c r="C1658" s="1385" t="s">
        <v>1382</v>
      </c>
      <c r="D1658" s="303"/>
      <c r="E1658" s="293">
        <v>0</v>
      </c>
      <c r="F1658" s="1406" t="s">
        <v>26</v>
      </c>
      <c r="G1658" s="294" t="s">
        <v>12</v>
      </c>
      <c r="H1658" s="295" t="s">
        <v>13</v>
      </c>
      <c r="I1658" s="294" t="s">
        <v>14</v>
      </c>
      <c r="J1658" s="294">
        <v>5</v>
      </c>
      <c r="K1658" s="1540">
        <v>0</v>
      </c>
      <c r="L1658" s="294">
        <v>0</v>
      </c>
      <c r="M1658" s="294">
        <v>0</v>
      </c>
      <c r="N1658" s="294">
        <v>0</v>
      </c>
      <c r="O1658" s="294">
        <v>0</v>
      </c>
      <c r="P1658" s="294">
        <v>0</v>
      </c>
      <c r="Q1658" s="294">
        <v>0</v>
      </c>
      <c r="R1658" s="294">
        <v>0</v>
      </c>
      <c r="S1658" s="294">
        <v>0</v>
      </c>
      <c r="T1658" s="294">
        <v>0</v>
      </c>
      <c r="U1658" s="294">
        <v>0</v>
      </c>
      <c r="V1658" s="294">
        <v>0</v>
      </c>
      <c r="W1658" s="294">
        <v>0</v>
      </c>
      <c r="X1658" s="294">
        <v>0</v>
      </c>
      <c r="Y1658" s="294">
        <v>0</v>
      </c>
      <c r="Z1658" s="294">
        <v>0</v>
      </c>
      <c r="AA1658" s="294">
        <v>0</v>
      </c>
      <c r="AB1658" s="294">
        <v>0</v>
      </c>
      <c r="AC1658" s="294">
        <v>0</v>
      </c>
      <c r="AD1658" s="294">
        <v>0</v>
      </c>
      <c r="AE1658" s="294">
        <v>0</v>
      </c>
      <c r="AF1658" s="294">
        <v>0</v>
      </c>
      <c r="AG1658" s="294">
        <v>0</v>
      </c>
      <c r="AH1658" s="294">
        <v>0</v>
      </c>
      <c r="AI1658" s="294">
        <v>0</v>
      </c>
    </row>
    <row r="1659" spans="1:35" ht="66">
      <c r="A1659" s="290"/>
      <c r="B1659" s="305">
        <v>556</v>
      </c>
      <c r="C1659" s="1385" t="s">
        <v>1383</v>
      </c>
      <c r="D1659" s="303"/>
      <c r="E1659" s="293">
        <v>0</v>
      </c>
      <c r="F1659" s="1152" t="s">
        <v>22</v>
      </c>
      <c r="G1659" s="294" t="s">
        <v>12</v>
      </c>
      <c r="H1659" s="295" t="s">
        <v>13</v>
      </c>
      <c r="I1659" s="294" t="s">
        <v>14</v>
      </c>
      <c r="J1659" s="294">
        <v>601</v>
      </c>
      <c r="K1659" s="1540">
        <v>0</v>
      </c>
      <c r="L1659" s="294">
        <v>0</v>
      </c>
      <c r="M1659" s="294">
        <v>0</v>
      </c>
      <c r="N1659" s="294">
        <v>0</v>
      </c>
      <c r="O1659" s="294">
        <v>0</v>
      </c>
      <c r="P1659" s="294">
        <v>0</v>
      </c>
      <c r="Q1659" s="294">
        <v>0</v>
      </c>
      <c r="R1659" s="294">
        <v>0</v>
      </c>
      <c r="S1659" s="294">
        <v>0</v>
      </c>
      <c r="T1659" s="294">
        <v>0</v>
      </c>
      <c r="U1659" s="294">
        <v>0</v>
      </c>
      <c r="V1659" s="294">
        <v>0</v>
      </c>
      <c r="W1659" s="294">
        <v>0</v>
      </c>
      <c r="X1659" s="294">
        <v>0</v>
      </c>
      <c r="Y1659" s="294">
        <v>0</v>
      </c>
      <c r="Z1659" s="294">
        <v>0</v>
      </c>
      <c r="AA1659" s="294">
        <v>0</v>
      </c>
      <c r="AB1659" s="294">
        <v>0</v>
      </c>
      <c r="AC1659" s="294">
        <v>0</v>
      </c>
      <c r="AD1659" s="294">
        <v>0</v>
      </c>
      <c r="AE1659" s="294">
        <v>0</v>
      </c>
      <c r="AF1659" s="294">
        <v>0</v>
      </c>
      <c r="AG1659" s="294">
        <v>0</v>
      </c>
      <c r="AH1659" s="294">
        <v>0</v>
      </c>
      <c r="AI1659" s="294">
        <v>0</v>
      </c>
    </row>
    <row r="1660" spans="1:35" ht="66">
      <c r="A1660" s="290"/>
      <c r="B1660" s="305">
        <v>102.73</v>
      </c>
      <c r="C1660" s="1381" t="s">
        <v>4826</v>
      </c>
      <c r="D1660" s="303"/>
      <c r="E1660" s="293">
        <v>0</v>
      </c>
      <c r="F1660" s="292" t="s">
        <v>22</v>
      </c>
      <c r="G1660" s="294" t="s">
        <v>12</v>
      </c>
      <c r="H1660" s="295" t="s">
        <v>13</v>
      </c>
      <c r="I1660" s="294" t="s">
        <v>14</v>
      </c>
      <c r="J1660" s="294">
        <v>111</v>
      </c>
      <c r="K1660" s="1540">
        <v>0</v>
      </c>
      <c r="L1660" s="294">
        <v>0</v>
      </c>
      <c r="M1660" s="294">
        <v>0</v>
      </c>
      <c r="N1660" s="294">
        <v>0</v>
      </c>
      <c r="O1660" s="294">
        <v>0</v>
      </c>
      <c r="P1660" s="294">
        <v>0</v>
      </c>
      <c r="Q1660" s="294">
        <v>0</v>
      </c>
      <c r="R1660" s="294">
        <v>0</v>
      </c>
      <c r="S1660" s="294">
        <v>0</v>
      </c>
      <c r="T1660" s="294">
        <v>0</v>
      </c>
      <c r="U1660" s="294">
        <v>0</v>
      </c>
      <c r="V1660" s="294">
        <v>0</v>
      </c>
      <c r="W1660" s="294">
        <v>0</v>
      </c>
      <c r="X1660" s="294">
        <v>0</v>
      </c>
      <c r="Y1660" s="294">
        <v>0</v>
      </c>
      <c r="Z1660" s="294">
        <v>0</v>
      </c>
      <c r="AA1660" s="294">
        <v>0</v>
      </c>
      <c r="AB1660" s="294">
        <v>0</v>
      </c>
      <c r="AC1660" s="294">
        <v>0</v>
      </c>
      <c r="AD1660" s="294">
        <v>0</v>
      </c>
      <c r="AE1660" s="294">
        <v>0</v>
      </c>
      <c r="AF1660" s="294">
        <v>0</v>
      </c>
      <c r="AG1660" s="294">
        <v>0</v>
      </c>
      <c r="AH1660" s="294">
        <v>0</v>
      </c>
      <c r="AI1660" s="294">
        <v>0</v>
      </c>
    </row>
    <row r="1661" spans="1:35" ht="66">
      <c r="A1661" s="290"/>
      <c r="B1661" s="305">
        <v>56</v>
      </c>
      <c r="C1661" s="1385" t="s">
        <v>4827</v>
      </c>
      <c r="D1661" s="303"/>
      <c r="E1661" s="293">
        <v>0</v>
      </c>
      <c r="F1661" s="1406" t="s">
        <v>11</v>
      </c>
      <c r="G1661" s="294" t="s">
        <v>12</v>
      </c>
      <c r="H1661" s="295" t="s">
        <v>13</v>
      </c>
      <c r="I1661" s="294" t="s">
        <v>14</v>
      </c>
      <c r="J1661" s="294">
        <v>61</v>
      </c>
      <c r="K1661" s="1540">
        <v>0</v>
      </c>
      <c r="L1661" s="294">
        <v>0</v>
      </c>
      <c r="M1661" s="294">
        <v>0</v>
      </c>
      <c r="N1661" s="294">
        <v>0</v>
      </c>
      <c r="O1661" s="294">
        <v>0</v>
      </c>
      <c r="P1661" s="294">
        <v>0</v>
      </c>
      <c r="Q1661" s="294">
        <v>0</v>
      </c>
      <c r="R1661" s="294">
        <v>0</v>
      </c>
      <c r="S1661" s="294">
        <v>0</v>
      </c>
      <c r="T1661" s="294">
        <v>0</v>
      </c>
      <c r="U1661" s="294">
        <v>0</v>
      </c>
      <c r="V1661" s="294">
        <v>0</v>
      </c>
      <c r="W1661" s="294">
        <v>0</v>
      </c>
      <c r="X1661" s="294">
        <v>0</v>
      </c>
      <c r="Y1661" s="294">
        <v>0</v>
      </c>
      <c r="Z1661" s="294">
        <v>0</v>
      </c>
      <c r="AA1661" s="294">
        <v>0</v>
      </c>
      <c r="AB1661" s="294">
        <v>0</v>
      </c>
      <c r="AC1661" s="294">
        <v>0</v>
      </c>
      <c r="AD1661" s="294">
        <v>0</v>
      </c>
      <c r="AE1661" s="294">
        <v>0</v>
      </c>
      <c r="AF1661" s="294">
        <v>0</v>
      </c>
      <c r="AG1661" s="294">
        <v>0</v>
      </c>
      <c r="AH1661" s="294">
        <v>0</v>
      </c>
      <c r="AI1661" s="294">
        <v>0</v>
      </c>
    </row>
    <row r="1662" spans="1:35" ht="24">
      <c r="A1662" s="290"/>
      <c r="B1662" s="306">
        <v>25403</v>
      </c>
      <c r="C1662" s="1148" t="s">
        <v>1384</v>
      </c>
      <c r="D1662" s="303"/>
      <c r="E1662" s="291">
        <v>0</v>
      </c>
      <c r="F1662" s="291"/>
      <c r="G1662" s="291">
        <v>0</v>
      </c>
      <c r="H1662" s="291">
        <v>0</v>
      </c>
      <c r="I1662" s="291">
        <v>0</v>
      </c>
      <c r="J1662" s="291"/>
      <c r="K1662" s="1545">
        <v>0</v>
      </c>
      <c r="L1662" s="291">
        <v>0</v>
      </c>
      <c r="M1662" s="291">
        <v>0</v>
      </c>
      <c r="N1662" s="291">
        <v>0</v>
      </c>
      <c r="O1662" s="291">
        <v>0</v>
      </c>
      <c r="P1662" s="291">
        <v>0</v>
      </c>
      <c r="Q1662" s="291">
        <v>0</v>
      </c>
      <c r="R1662" s="291">
        <v>0</v>
      </c>
      <c r="S1662" s="291">
        <v>0</v>
      </c>
      <c r="T1662" s="291">
        <v>0</v>
      </c>
      <c r="U1662" s="291">
        <v>0</v>
      </c>
      <c r="V1662" s="291">
        <v>0</v>
      </c>
      <c r="W1662" s="291">
        <v>0</v>
      </c>
      <c r="X1662" s="291">
        <v>0</v>
      </c>
      <c r="Y1662" s="291">
        <v>0</v>
      </c>
      <c r="Z1662" s="291">
        <v>0</v>
      </c>
      <c r="AA1662" s="291">
        <v>0</v>
      </c>
      <c r="AB1662" s="291">
        <v>0</v>
      </c>
      <c r="AC1662" s="291">
        <v>0</v>
      </c>
      <c r="AD1662" s="291">
        <v>0</v>
      </c>
      <c r="AE1662" s="291">
        <v>0</v>
      </c>
      <c r="AF1662" s="291">
        <v>0</v>
      </c>
      <c r="AG1662" s="291">
        <v>0</v>
      </c>
      <c r="AH1662" s="291">
        <v>0</v>
      </c>
      <c r="AI1662" s="291">
        <v>0</v>
      </c>
    </row>
    <row r="1663" spans="1:35">
      <c r="A1663" s="290"/>
      <c r="B1663" s="1409"/>
      <c r="C1663" s="1145"/>
      <c r="D1663" s="1389"/>
      <c r="E1663" s="304">
        <v>0</v>
      </c>
      <c r="F1663" s="292"/>
      <c r="G1663" s="1147"/>
      <c r="H1663" s="1147"/>
      <c r="I1663" s="1147"/>
      <c r="J1663" s="1147"/>
      <c r="K1663" s="1538">
        <v>0</v>
      </c>
      <c r="L1663" s="1147">
        <v>0</v>
      </c>
      <c r="M1663" s="1147">
        <v>0</v>
      </c>
      <c r="N1663" s="1147">
        <v>0</v>
      </c>
      <c r="O1663" s="1147">
        <v>0</v>
      </c>
      <c r="P1663" s="1147">
        <v>0</v>
      </c>
      <c r="Q1663" s="1147">
        <v>0</v>
      </c>
      <c r="R1663" s="1147">
        <v>0</v>
      </c>
      <c r="S1663" s="1147">
        <v>0</v>
      </c>
      <c r="T1663" s="1147">
        <v>0</v>
      </c>
      <c r="U1663" s="1147">
        <v>0</v>
      </c>
      <c r="V1663" s="1147">
        <v>0</v>
      </c>
      <c r="W1663" s="1147">
        <v>0</v>
      </c>
      <c r="X1663" s="1147">
        <v>0</v>
      </c>
      <c r="Y1663" s="1147">
        <v>0</v>
      </c>
      <c r="Z1663" s="1147">
        <v>0</v>
      </c>
      <c r="AA1663" s="1147">
        <v>0</v>
      </c>
      <c r="AB1663" s="1147">
        <v>0</v>
      </c>
      <c r="AC1663" s="1147">
        <v>0</v>
      </c>
      <c r="AD1663" s="1147">
        <v>0</v>
      </c>
      <c r="AE1663" s="1147">
        <v>0</v>
      </c>
      <c r="AF1663" s="1147">
        <v>0</v>
      </c>
      <c r="AG1663" s="1147">
        <v>0</v>
      </c>
      <c r="AH1663" s="1147">
        <v>0</v>
      </c>
      <c r="AI1663" s="1147">
        <v>0</v>
      </c>
    </row>
    <row r="1664" spans="1:35" ht="24">
      <c r="A1664" s="290"/>
      <c r="B1664" s="306">
        <v>25404</v>
      </c>
      <c r="C1664" s="1148" t="s">
        <v>1385</v>
      </c>
      <c r="D1664" s="303"/>
      <c r="E1664" s="291">
        <v>0</v>
      </c>
      <c r="F1664" s="291"/>
      <c r="G1664" s="291">
        <v>0</v>
      </c>
      <c r="H1664" s="291">
        <v>0</v>
      </c>
      <c r="I1664" s="291">
        <v>0</v>
      </c>
      <c r="J1664" s="291"/>
      <c r="K1664" s="1545">
        <v>0</v>
      </c>
      <c r="L1664" s="291">
        <v>0</v>
      </c>
      <c r="M1664" s="291">
        <v>0</v>
      </c>
      <c r="N1664" s="291">
        <v>0</v>
      </c>
      <c r="O1664" s="291">
        <v>0</v>
      </c>
      <c r="P1664" s="291">
        <v>0</v>
      </c>
      <c r="Q1664" s="291">
        <v>0</v>
      </c>
      <c r="R1664" s="291">
        <v>0</v>
      </c>
      <c r="S1664" s="291">
        <v>0</v>
      </c>
      <c r="T1664" s="291">
        <v>0</v>
      </c>
      <c r="U1664" s="291">
        <v>0</v>
      </c>
      <c r="V1664" s="291">
        <v>0</v>
      </c>
      <c r="W1664" s="291">
        <v>0</v>
      </c>
      <c r="X1664" s="291">
        <v>0</v>
      </c>
      <c r="Y1664" s="291">
        <v>0</v>
      </c>
      <c r="Z1664" s="291">
        <v>0</v>
      </c>
      <c r="AA1664" s="291">
        <v>0</v>
      </c>
      <c r="AB1664" s="291">
        <v>0</v>
      </c>
      <c r="AC1664" s="291">
        <v>0</v>
      </c>
      <c r="AD1664" s="291">
        <v>0</v>
      </c>
      <c r="AE1664" s="291">
        <v>0</v>
      </c>
      <c r="AF1664" s="291">
        <v>0</v>
      </c>
      <c r="AG1664" s="291">
        <v>0</v>
      </c>
      <c r="AH1664" s="291">
        <v>0</v>
      </c>
      <c r="AI1664" s="291">
        <v>0</v>
      </c>
    </row>
    <row r="1665" spans="1:35">
      <c r="A1665" s="290"/>
      <c r="B1665" s="306"/>
      <c r="C1665" s="1145"/>
      <c r="D1665" s="1389"/>
      <c r="E1665" s="304">
        <v>0</v>
      </c>
      <c r="F1665" s="292"/>
      <c r="G1665" s="1147"/>
      <c r="H1665" s="1147"/>
      <c r="I1665" s="1147"/>
      <c r="J1665" s="1147"/>
      <c r="K1665" s="1538">
        <v>0</v>
      </c>
      <c r="L1665" s="1147">
        <v>0</v>
      </c>
      <c r="M1665" s="1147">
        <v>0</v>
      </c>
      <c r="N1665" s="1147">
        <v>0</v>
      </c>
      <c r="O1665" s="1147">
        <v>0</v>
      </c>
      <c r="P1665" s="1147">
        <v>0</v>
      </c>
      <c r="Q1665" s="1147">
        <v>0</v>
      </c>
      <c r="R1665" s="1147">
        <v>0</v>
      </c>
      <c r="S1665" s="1147">
        <v>0</v>
      </c>
      <c r="T1665" s="1147">
        <v>0</v>
      </c>
      <c r="U1665" s="1147">
        <v>0</v>
      </c>
      <c r="V1665" s="1147">
        <v>0</v>
      </c>
      <c r="W1665" s="1147">
        <v>0</v>
      </c>
      <c r="X1665" s="1147">
        <v>0</v>
      </c>
      <c r="Y1665" s="1147">
        <v>0</v>
      </c>
      <c r="Z1665" s="1147">
        <v>0</v>
      </c>
      <c r="AA1665" s="1147">
        <v>0</v>
      </c>
      <c r="AB1665" s="1147">
        <v>0</v>
      </c>
      <c r="AC1665" s="1147">
        <v>0</v>
      </c>
      <c r="AD1665" s="1147">
        <v>0</v>
      </c>
      <c r="AE1665" s="1147">
        <v>0</v>
      </c>
      <c r="AF1665" s="1147">
        <v>0</v>
      </c>
      <c r="AG1665" s="1147">
        <v>0</v>
      </c>
      <c r="AH1665" s="1147">
        <v>0</v>
      </c>
      <c r="AI1665" s="1147">
        <v>0</v>
      </c>
    </row>
    <row r="1666" spans="1:35" ht="22.5">
      <c r="A1666" s="290"/>
      <c r="B1666" s="306">
        <v>255</v>
      </c>
      <c r="C1666" s="306" t="s">
        <v>1386</v>
      </c>
      <c r="D1666" s="306"/>
      <c r="E1666" s="1154">
        <v>0</v>
      </c>
      <c r="F1666" s="1154"/>
      <c r="G1666" s="1154">
        <v>0</v>
      </c>
      <c r="H1666" s="1154">
        <v>0</v>
      </c>
      <c r="I1666" s="1154">
        <v>0</v>
      </c>
      <c r="J1666" s="1154"/>
      <c r="K1666" s="1550">
        <v>0</v>
      </c>
      <c r="L1666" s="1154">
        <v>0</v>
      </c>
      <c r="M1666" s="1154">
        <v>0</v>
      </c>
      <c r="N1666" s="1154">
        <v>0</v>
      </c>
      <c r="O1666" s="1154">
        <v>0</v>
      </c>
      <c r="P1666" s="1154">
        <v>0</v>
      </c>
      <c r="Q1666" s="1154">
        <v>0</v>
      </c>
      <c r="R1666" s="1154">
        <v>0</v>
      </c>
      <c r="S1666" s="1154">
        <v>0</v>
      </c>
      <c r="T1666" s="1154">
        <v>0</v>
      </c>
      <c r="U1666" s="1154">
        <v>0</v>
      </c>
      <c r="V1666" s="1154">
        <v>0</v>
      </c>
      <c r="W1666" s="1154">
        <v>0</v>
      </c>
      <c r="X1666" s="1154">
        <v>0</v>
      </c>
      <c r="Y1666" s="1154">
        <v>0</v>
      </c>
      <c r="Z1666" s="1154">
        <v>0</v>
      </c>
      <c r="AA1666" s="1154">
        <v>0</v>
      </c>
      <c r="AB1666" s="1154">
        <v>0</v>
      </c>
      <c r="AC1666" s="1154">
        <v>0</v>
      </c>
      <c r="AD1666" s="1154">
        <v>0</v>
      </c>
      <c r="AE1666" s="1154">
        <v>0</v>
      </c>
      <c r="AF1666" s="1154">
        <v>0</v>
      </c>
      <c r="AG1666" s="1154">
        <v>0</v>
      </c>
      <c r="AH1666" s="1154">
        <v>0</v>
      </c>
      <c r="AI1666" s="1154">
        <v>0</v>
      </c>
    </row>
    <row r="1667" spans="1:35">
      <c r="A1667" s="290"/>
      <c r="B1667" s="306">
        <v>25501</v>
      </c>
      <c r="C1667" s="1148" t="s">
        <v>1387</v>
      </c>
      <c r="D1667" s="303"/>
      <c r="E1667" s="291">
        <v>0</v>
      </c>
      <c r="F1667" s="291"/>
      <c r="G1667" s="291">
        <v>0</v>
      </c>
      <c r="H1667" s="291">
        <v>0</v>
      </c>
      <c r="I1667" s="291">
        <v>0</v>
      </c>
      <c r="J1667" s="291"/>
      <c r="K1667" s="1545">
        <v>0</v>
      </c>
      <c r="L1667" s="291">
        <v>0</v>
      </c>
      <c r="M1667" s="291">
        <v>0</v>
      </c>
      <c r="N1667" s="291">
        <v>0</v>
      </c>
      <c r="O1667" s="291">
        <v>0</v>
      </c>
      <c r="P1667" s="291">
        <v>0</v>
      </c>
      <c r="Q1667" s="291">
        <v>0</v>
      </c>
      <c r="R1667" s="291">
        <v>0</v>
      </c>
      <c r="S1667" s="291">
        <v>0</v>
      </c>
      <c r="T1667" s="291">
        <v>0</v>
      </c>
      <c r="U1667" s="291">
        <v>0</v>
      </c>
      <c r="V1667" s="291">
        <v>0</v>
      </c>
      <c r="W1667" s="291">
        <v>0</v>
      </c>
      <c r="X1667" s="291">
        <v>0</v>
      </c>
      <c r="Y1667" s="291">
        <v>0</v>
      </c>
      <c r="Z1667" s="291">
        <v>0</v>
      </c>
      <c r="AA1667" s="291">
        <v>0</v>
      </c>
      <c r="AB1667" s="291">
        <v>0</v>
      </c>
      <c r="AC1667" s="291">
        <v>0</v>
      </c>
      <c r="AD1667" s="291">
        <v>0</v>
      </c>
      <c r="AE1667" s="291">
        <v>0</v>
      </c>
      <c r="AF1667" s="291">
        <v>0</v>
      </c>
      <c r="AG1667" s="291">
        <v>0</v>
      </c>
      <c r="AH1667" s="291">
        <v>0</v>
      </c>
      <c r="AI1667" s="291">
        <v>0</v>
      </c>
    </row>
    <row r="1668" spans="1:35" ht="66">
      <c r="A1668" s="290"/>
      <c r="B1668" s="305">
        <v>1013.9</v>
      </c>
      <c r="C1668" s="1349" t="s">
        <v>1388</v>
      </c>
      <c r="D1668" s="1389"/>
      <c r="E1668" s="293">
        <v>0</v>
      </c>
      <c r="F1668" s="292" t="s">
        <v>26</v>
      </c>
      <c r="G1668" s="294" t="s">
        <v>12</v>
      </c>
      <c r="H1668" s="295" t="s">
        <v>13</v>
      </c>
      <c r="I1668" s="294" t="s">
        <v>14</v>
      </c>
      <c r="J1668" s="294">
        <v>1096</v>
      </c>
      <c r="K1668" s="1540">
        <v>0</v>
      </c>
      <c r="L1668" s="294">
        <v>0</v>
      </c>
      <c r="M1668" s="294">
        <v>0</v>
      </c>
      <c r="N1668" s="294">
        <v>0</v>
      </c>
      <c r="O1668" s="294">
        <v>0</v>
      </c>
      <c r="P1668" s="294">
        <v>0</v>
      </c>
      <c r="Q1668" s="294">
        <v>0</v>
      </c>
      <c r="R1668" s="294">
        <v>0</v>
      </c>
      <c r="S1668" s="294">
        <v>0</v>
      </c>
      <c r="T1668" s="294">
        <v>0</v>
      </c>
      <c r="U1668" s="294">
        <v>0</v>
      </c>
      <c r="V1668" s="294">
        <v>0</v>
      </c>
      <c r="W1668" s="294">
        <v>0</v>
      </c>
      <c r="X1668" s="294">
        <v>0</v>
      </c>
      <c r="Y1668" s="294">
        <v>0</v>
      </c>
      <c r="Z1668" s="294">
        <v>0</v>
      </c>
      <c r="AA1668" s="294">
        <v>0</v>
      </c>
      <c r="AB1668" s="294">
        <v>0</v>
      </c>
      <c r="AC1668" s="294">
        <v>0</v>
      </c>
      <c r="AD1668" s="294">
        <v>0</v>
      </c>
      <c r="AE1668" s="294">
        <v>0</v>
      </c>
      <c r="AF1668" s="294">
        <v>0</v>
      </c>
      <c r="AG1668" s="294">
        <v>0</v>
      </c>
      <c r="AH1668" s="294">
        <v>0</v>
      </c>
      <c r="AI1668" s="294">
        <v>0</v>
      </c>
    </row>
    <row r="1669" spans="1:35" ht="66">
      <c r="A1669" s="290"/>
      <c r="B1669" s="305">
        <v>972.94</v>
      </c>
      <c r="C1669" s="1349" t="s">
        <v>1389</v>
      </c>
      <c r="D1669" s="1389"/>
      <c r="E1669" s="293">
        <v>0</v>
      </c>
      <c r="F1669" s="292" t="s">
        <v>26</v>
      </c>
      <c r="G1669" s="294" t="s">
        <v>12</v>
      </c>
      <c r="H1669" s="295" t="s">
        <v>13</v>
      </c>
      <c r="I1669" s="294" t="s">
        <v>14</v>
      </c>
      <c r="J1669" s="294">
        <v>1051</v>
      </c>
      <c r="K1669" s="1540">
        <v>0</v>
      </c>
      <c r="L1669" s="294">
        <v>0</v>
      </c>
      <c r="M1669" s="294">
        <v>0</v>
      </c>
      <c r="N1669" s="294">
        <v>0</v>
      </c>
      <c r="O1669" s="294">
        <v>0</v>
      </c>
      <c r="P1669" s="294">
        <v>0</v>
      </c>
      <c r="Q1669" s="294">
        <v>0</v>
      </c>
      <c r="R1669" s="294">
        <v>0</v>
      </c>
      <c r="S1669" s="294">
        <v>0</v>
      </c>
      <c r="T1669" s="294">
        <v>0</v>
      </c>
      <c r="U1669" s="294">
        <v>0</v>
      </c>
      <c r="V1669" s="294">
        <v>0</v>
      </c>
      <c r="W1669" s="294">
        <v>0</v>
      </c>
      <c r="X1669" s="294">
        <v>0</v>
      </c>
      <c r="Y1669" s="294">
        <v>0</v>
      </c>
      <c r="Z1669" s="294">
        <v>0</v>
      </c>
      <c r="AA1669" s="294">
        <v>0</v>
      </c>
      <c r="AB1669" s="294">
        <v>0</v>
      </c>
      <c r="AC1669" s="294">
        <v>0</v>
      </c>
      <c r="AD1669" s="294">
        <v>0</v>
      </c>
      <c r="AE1669" s="294">
        <v>0</v>
      </c>
      <c r="AF1669" s="294">
        <v>0</v>
      </c>
      <c r="AG1669" s="294">
        <v>0</v>
      </c>
      <c r="AH1669" s="294">
        <v>0</v>
      </c>
      <c r="AI1669" s="294">
        <v>0</v>
      </c>
    </row>
    <row r="1670" spans="1:35" ht="24">
      <c r="A1670" s="290"/>
      <c r="B1670" s="306">
        <v>25502</v>
      </c>
      <c r="C1670" s="1148" t="s">
        <v>1390</v>
      </c>
      <c r="D1670" s="303"/>
      <c r="E1670" s="291">
        <v>0</v>
      </c>
      <c r="F1670" s="291"/>
      <c r="G1670" s="291">
        <v>0</v>
      </c>
      <c r="H1670" s="291">
        <v>0</v>
      </c>
      <c r="I1670" s="291">
        <v>0</v>
      </c>
      <c r="J1670" s="291"/>
      <c r="K1670" s="1545">
        <v>0</v>
      </c>
      <c r="L1670" s="291">
        <v>0</v>
      </c>
      <c r="M1670" s="291">
        <v>0</v>
      </c>
      <c r="N1670" s="291">
        <v>0</v>
      </c>
      <c r="O1670" s="291">
        <v>0</v>
      </c>
      <c r="P1670" s="291">
        <v>0</v>
      </c>
      <c r="Q1670" s="291">
        <v>0</v>
      </c>
      <c r="R1670" s="291">
        <v>0</v>
      </c>
      <c r="S1670" s="291">
        <v>0</v>
      </c>
      <c r="T1670" s="291">
        <v>0</v>
      </c>
      <c r="U1670" s="291">
        <v>0</v>
      </c>
      <c r="V1670" s="291">
        <v>0</v>
      </c>
      <c r="W1670" s="291">
        <v>0</v>
      </c>
      <c r="X1670" s="291">
        <v>0</v>
      </c>
      <c r="Y1670" s="291">
        <v>0</v>
      </c>
      <c r="Z1670" s="291">
        <v>0</v>
      </c>
      <c r="AA1670" s="291">
        <v>0</v>
      </c>
      <c r="AB1670" s="291">
        <v>0</v>
      </c>
      <c r="AC1670" s="291">
        <v>0</v>
      </c>
      <c r="AD1670" s="291">
        <v>0</v>
      </c>
      <c r="AE1670" s="291">
        <v>0</v>
      </c>
      <c r="AF1670" s="291">
        <v>0</v>
      </c>
      <c r="AG1670" s="291">
        <v>0</v>
      </c>
      <c r="AH1670" s="291">
        <v>0</v>
      </c>
      <c r="AI1670" s="291">
        <v>0</v>
      </c>
    </row>
    <row r="1671" spans="1:35">
      <c r="A1671" s="290"/>
      <c r="B1671" s="306"/>
      <c r="C1671" s="1448"/>
      <c r="D1671" s="1389"/>
      <c r="E1671" s="304">
        <v>0</v>
      </c>
      <c r="F1671" s="292"/>
      <c r="G1671" s="1147"/>
      <c r="H1671" s="1147"/>
      <c r="I1671" s="1147"/>
      <c r="J1671" s="1147"/>
      <c r="K1671" s="1538">
        <v>0</v>
      </c>
      <c r="L1671" s="1147">
        <v>0</v>
      </c>
      <c r="M1671" s="1147">
        <v>0</v>
      </c>
      <c r="N1671" s="1147">
        <v>0</v>
      </c>
      <c r="O1671" s="1147">
        <v>0</v>
      </c>
      <c r="P1671" s="1147">
        <v>0</v>
      </c>
      <c r="Q1671" s="1147">
        <v>0</v>
      </c>
      <c r="R1671" s="1147">
        <v>0</v>
      </c>
      <c r="S1671" s="1147">
        <v>0</v>
      </c>
      <c r="T1671" s="1147">
        <v>0</v>
      </c>
      <c r="U1671" s="1147">
        <v>0</v>
      </c>
      <c r="V1671" s="1147">
        <v>0</v>
      </c>
      <c r="W1671" s="1147">
        <v>0</v>
      </c>
      <c r="X1671" s="1147">
        <v>0</v>
      </c>
      <c r="Y1671" s="1147">
        <v>0</v>
      </c>
      <c r="Z1671" s="1147">
        <v>0</v>
      </c>
      <c r="AA1671" s="1147">
        <v>0</v>
      </c>
      <c r="AB1671" s="1147">
        <v>0</v>
      </c>
      <c r="AC1671" s="1147">
        <v>0</v>
      </c>
      <c r="AD1671" s="1147">
        <v>0</v>
      </c>
      <c r="AE1671" s="1147">
        <v>0</v>
      </c>
      <c r="AF1671" s="1147">
        <v>0</v>
      </c>
      <c r="AG1671" s="1147">
        <v>0</v>
      </c>
      <c r="AH1671" s="1147">
        <v>0</v>
      </c>
      <c r="AI1671" s="1147">
        <v>0</v>
      </c>
    </row>
    <row r="1672" spans="1:35">
      <c r="A1672" s="290"/>
      <c r="B1672" s="306">
        <v>256</v>
      </c>
      <c r="C1672" s="306" t="s">
        <v>1391</v>
      </c>
      <c r="D1672" s="306"/>
      <c r="E1672" s="1154">
        <v>3892</v>
      </c>
      <c r="F1672" s="1154"/>
      <c r="G1672" s="1154">
        <v>0</v>
      </c>
      <c r="H1672" s="1154">
        <v>0</v>
      </c>
      <c r="I1672" s="1154">
        <v>0</v>
      </c>
      <c r="J1672" s="1154"/>
      <c r="K1672" s="1550">
        <v>88507</v>
      </c>
      <c r="L1672" s="1154">
        <v>29</v>
      </c>
      <c r="M1672" s="1154">
        <v>118</v>
      </c>
      <c r="N1672" s="1154">
        <v>3451</v>
      </c>
      <c r="O1672" s="1154">
        <v>16090</v>
      </c>
      <c r="P1672" s="1154">
        <v>300</v>
      </c>
      <c r="Q1672" s="1154">
        <v>65140</v>
      </c>
      <c r="R1672" s="1154">
        <v>53</v>
      </c>
      <c r="S1672" s="1154">
        <v>3364</v>
      </c>
      <c r="T1672" s="1154">
        <v>1</v>
      </c>
      <c r="U1672" s="1154">
        <v>90</v>
      </c>
      <c r="V1672" s="1154">
        <v>1</v>
      </c>
      <c r="W1672" s="1154">
        <v>90</v>
      </c>
      <c r="X1672" s="1154">
        <v>30</v>
      </c>
      <c r="Y1672" s="1154">
        <v>1851</v>
      </c>
      <c r="Z1672" s="1154">
        <v>1</v>
      </c>
      <c r="AA1672" s="1154">
        <v>90</v>
      </c>
      <c r="AB1672" s="1154">
        <v>1</v>
      </c>
      <c r="AC1672" s="1154">
        <v>90</v>
      </c>
      <c r="AD1672" s="1154">
        <v>23</v>
      </c>
      <c r="AE1672" s="1154">
        <v>1404</v>
      </c>
      <c r="AF1672" s="1154">
        <v>1</v>
      </c>
      <c r="AG1672" s="1154">
        <v>90</v>
      </c>
      <c r="AH1672" s="1154">
        <v>1</v>
      </c>
      <c r="AI1672" s="1154">
        <v>90</v>
      </c>
    </row>
    <row r="1673" spans="1:35" ht="24">
      <c r="A1673" s="290"/>
      <c r="B1673" s="306">
        <v>25601</v>
      </c>
      <c r="C1673" s="1148" t="s">
        <v>1391</v>
      </c>
      <c r="D1673" s="303"/>
      <c r="E1673" s="291">
        <v>3892</v>
      </c>
      <c r="F1673" s="291"/>
      <c r="G1673" s="291">
        <v>0</v>
      </c>
      <c r="H1673" s="291">
        <v>0</v>
      </c>
      <c r="I1673" s="291">
        <v>0</v>
      </c>
      <c r="J1673" s="291"/>
      <c r="K1673" s="1545">
        <v>88507</v>
      </c>
      <c r="L1673" s="291">
        <v>29</v>
      </c>
      <c r="M1673" s="291">
        <v>118</v>
      </c>
      <c r="N1673" s="291">
        <v>3451</v>
      </c>
      <c r="O1673" s="291">
        <v>16090</v>
      </c>
      <c r="P1673" s="291">
        <v>300</v>
      </c>
      <c r="Q1673" s="291">
        <v>65140</v>
      </c>
      <c r="R1673" s="291">
        <v>53</v>
      </c>
      <c r="S1673" s="291">
        <v>3364</v>
      </c>
      <c r="T1673" s="291">
        <v>1</v>
      </c>
      <c r="U1673" s="291">
        <v>90</v>
      </c>
      <c r="V1673" s="291">
        <v>1</v>
      </c>
      <c r="W1673" s="291">
        <v>90</v>
      </c>
      <c r="X1673" s="291">
        <v>30</v>
      </c>
      <c r="Y1673" s="291">
        <v>1851</v>
      </c>
      <c r="Z1673" s="291">
        <v>1</v>
      </c>
      <c r="AA1673" s="291">
        <v>90</v>
      </c>
      <c r="AB1673" s="291">
        <v>1</v>
      </c>
      <c r="AC1673" s="291">
        <v>90</v>
      </c>
      <c r="AD1673" s="291">
        <v>23</v>
      </c>
      <c r="AE1673" s="291">
        <v>1404</v>
      </c>
      <c r="AF1673" s="291">
        <v>1</v>
      </c>
      <c r="AG1673" s="291">
        <v>90</v>
      </c>
      <c r="AH1673" s="291">
        <v>1</v>
      </c>
      <c r="AI1673" s="291">
        <v>90</v>
      </c>
    </row>
    <row r="1674" spans="1:35" ht="66">
      <c r="A1674" s="290"/>
      <c r="B1674" s="305">
        <v>56.979166666666664</v>
      </c>
      <c r="C1674" s="1449" t="s">
        <v>1392</v>
      </c>
      <c r="D1674" s="1389"/>
      <c r="E1674" s="293">
        <v>45</v>
      </c>
      <c r="F1674" s="292" t="s">
        <v>111</v>
      </c>
      <c r="G1674" s="294" t="s">
        <v>12</v>
      </c>
      <c r="H1674" s="295" t="s">
        <v>13</v>
      </c>
      <c r="I1674" s="294" t="s">
        <v>14</v>
      </c>
      <c r="J1674" s="294">
        <v>62</v>
      </c>
      <c r="K1674" s="1540">
        <v>2790</v>
      </c>
      <c r="L1674" s="294">
        <v>0</v>
      </c>
      <c r="M1674" s="294">
        <v>0</v>
      </c>
      <c r="N1674" s="294">
        <v>0</v>
      </c>
      <c r="O1674" s="294">
        <v>0</v>
      </c>
      <c r="P1674" s="294">
        <v>30</v>
      </c>
      <c r="Q1674" s="294">
        <v>1860</v>
      </c>
      <c r="R1674" s="294">
        <v>8</v>
      </c>
      <c r="S1674" s="294">
        <v>496</v>
      </c>
      <c r="T1674" s="294">
        <v>0</v>
      </c>
      <c r="U1674" s="294">
        <v>0</v>
      </c>
      <c r="V1674" s="294">
        <v>0</v>
      </c>
      <c r="W1674" s="294">
        <v>0</v>
      </c>
      <c r="X1674" s="294">
        <v>4</v>
      </c>
      <c r="Y1674" s="294">
        <v>248</v>
      </c>
      <c r="Z1674" s="294">
        <v>0</v>
      </c>
      <c r="AA1674" s="294">
        <v>0</v>
      </c>
      <c r="AB1674" s="294">
        <v>0</v>
      </c>
      <c r="AC1674" s="294">
        <v>0</v>
      </c>
      <c r="AD1674" s="294">
        <v>3</v>
      </c>
      <c r="AE1674" s="294">
        <v>186</v>
      </c>
      <c r="AF1674" s="294">
        <v>0</v>
      </c>
      <c r="AG1674" s="294">
        <v>0</v>
      </c>
      <c r="AH1674" s="294">
        <v>0</v>
      </c>
      <c r="AI1674" s="294">
        <v>0</v>
      </c>
    </row>
    <row r="1675" spans="1:35" ht="66">
      <c r="A1675" s="290"/>
      <c r="B1675" s="305">
        <v>0.51</v>
      </c>
      <c r="C1675" s="1381" t="s">
        <v>1393</v>
      </c>
      <c r="D1675" s="1389"/>
      <c r="E1675" s="293">
        <v>1028</v>
      </c>
      <c r="F1675" s="292" t="s">
        <v>11</v>
      </c>
      <c r="G1675" s="294" t="s">
        <v>12</v>
      </c>
      <c r="H1675" s="295" t="s">
        <v>13</v>
      </c>
      <c r="I1675" s="294" t="s">
        <v>14</v>
      </c>
      <c r="J1675" s="294">
        <v>1</v>
      </c>
      <c r="K1675" s="1540">
        <v>1028</v>
      </c>
      <c r="L1675" s="294">
        <v>28</v>
      </c>
      <c r="M1675" s="294">
        <v>28</v>
      </c>
      <c r="N1675" s="294">
        <v>1000</v>
      </c>
      <c r="O1675" s="294">
        <v>1000</v>
      </c>
      <c r="P1675" s="294">
        <v>0</v>
      </c>
      <c r="Q1675" s="294">
        <v>0</v>
      </c>
      <c r="R1675" s="294">
        <v>0</v>
      </c>
      <c r="S1675" s="294">
        <v>0</v>
      </c>
      <c r="T1675" s="294">
        <v>0</v>
      </c>
      <c r="U1675" s="294">
        <v>0</v>
      </c>
      <c r="V1675" s="294">
        <v>0</v>
      </c>
      <c r="W1675" s="294">
        <v>0</v>
      </c>
      <c r="X1675" s="294">
        <v>0</v>
      </c>
      <c r="Y1675" s="294">
        <v>0</v>
      </c>
      <c r="Z1675" s="294">
        <v>0</v>
      </c>
      <c r="AA1675" s="294">
        <v>0</v>
      </c>
      <c r="AB1675" s="294">
        <v>0</v>
      </c>
      <c r="AC1675" s="294">
        <v>0</v>
      </c>
      <c r="AD1675" s="294">
        <v>0</v>
      </c>
      <c r="AE1675" s="294">
        <v>0</v>
      </c>
      <c r="AF1675" s="294">
        <v>0</v>
      </c>
      <c r="AG1675" s="294">
        <v>0</v>
      </c>
      <c r="AH1675" s="294">
        <v>0</v>
      </c>
      <c r="AI1675" s="294">
        <v>0</v>
      </c>
    </row>
    <row r="1676" spans="1:35" ht="66">
      <c r="A1676" s="290"/>
      <c r="B1676" s="305">
        <v>0.59</v>
      </c>
      <c r="C1676" s="1381" t="s">
        <v>1394</v>
      </c>
      <c r="D1676" s="1389"/>
      <c r="E1676" s="293">
        <v>1000</v>
      </c>
      <c r="F1676" s="292" t="s">
        <v>11</v>
      </c>
      <c r="G1676" s="294" t="s">
        <v>12</v>
      </c>
      <c r="H1676" s="295" t="s">
        <v>13</v>
      </c>
      <c r="I1676" s="294" t="s">
        <v>14</v>
      </c>
      <c r="J1676" s="294">
        <v>1</v>
      </c>
      <c r="K1676" s="1540">
        <v>1000</v>
      </c>
      <c r="L1676" s="294">
        <v>0</v>
      </c>
      <c r="M1676" s="294">
        <v>0</v>
      </c>
      <c r="N1676" s="294">
        <v>1000</v>
      </c>
      <c r="O1676" s="294">
        <v>1000</v>
      </c>
      <c r="P1676" s="294">
        <v>0</v>
      </c>
      <c r="Q1676" s="294">
        <v>0</v>
      </c>
      <c r="R1676" s="294">
        <v>0</v>
      </c>
      <c r="S1676" s="294">
        <v>0</v>
      </c>
      <c r="T1676" s="294">
        <v>0</v>
      </c>
      <c r="U1676" s="294">
        <v>0</v>
      </c>
      <c r="V1676" s="294">
        <v>0</v>
      </c>
      <c r="W1676" s="294">
        <v>0</v>
      </c>
      <c r="X1676" s="294">
        <v>0</v>
      </c>
      <c r="Y1676" s="294">
        <v>0</v>
      </c>
      <c r="Z1676" s="294">
        <v>0</v>
      </c>
      <c r="AA1676" s="294">
        <v>0</v>
      </c>
      <c r="AB1676" s="294">
        <v>0</v>
      </c>
      <c r="AC1676" s="294">
        <v>0</v>
      </c>
      <c r="AD1676" s="294">
        <v>0</v>
      </c>
      <c r="AE1676" s="294">
        <v>0</v>
      </c>
      <c r="AF1676" s="294">
        <v>0</v>
      </c>
      <c r="AG1676" s="294">
        <v>0</v>
      </c>
      <c r="AH1676" s="294">
        <v>0</v>
      </c>
      <c r="AI1676" s="294">
        <v>0</v>
      </c>
    </row>
    <row r="1677" spans="1:35" ht="66">
      <c r="A1677" s="290"/>
      <c r="B1677" s="305">
        <v>1.02</v>
      </c>
      <c r="C1677" s="298" t="s">
        <v>1395</v>
      </c>
      <c r="D1677" s="1389"/>
      <c r="E1677" s="293">
        <v>1000</v>
      </c>
      <c r="F1677" s="292" t="s">
        <v>11</v>
      </c>
      <c r="G1677" s="294" t="s">
        <v>12</v>
      </c>
      <c r="H1677" s="295" t="s">
        <v>13</v>
      </c>
      <c r="I1677" s="294" t="s">
        <v>14</v>
      </c>
      <c r="J1677" s="294">
        <v>2</v>
      </c>
      <c r="K1677" s="1540">
        <v>2000</v>
      </c>
      <c r="L1677" s="294">
        <v>0</v>
      </c>
      <c r="M1677" s="294">
        <v>0</v>
      </c>
      <c r="N1677" s="294">
        <v>1000</v>
      </c>
      <c r="O1677" s="294">
        <v>2000</v>
      </c>
      <c r="P1677" s="294">
        <v>0</v>
      </c>
      <c r="Q1677" s="294">
        <v>0</v>
      </c>
      <c r="R1677" s="294">
        <v>0</v>
      </c>
      <c r="S1677" s="294">
        <v>0</v>
      </c>
      <c r="T1677" s="294">
        <v>0</v>
      </c>
      <c r="U1677" s="294">
        <v>0</v>
      </c>
      <c r="V1677" s="294">
        <v>0</v>
      </c>
      <c r="W1677" s="294">
        <v>0</v>
      </c>
      <c r="X1677" s="294">
        <v>0</v>
      </c>
      <c r="Y1677" s="294">
        <v>0</v>
      </c>
      <c r="Z1677" s="294">
        <v>0</v>
      </c>
      <c r="AA1677" s="294">
        <v>0</v>
      </c>
      <c r="AB1677" s="294">
        <v>0</v>
      </c>
      <c r="AC1677" s="294">
        <v>0</v>
      </c>
      <c r="AD1677" s="294">
        <v>0</v>
      </c>
      <c r="AE1677" s="294">
        <v>0</v>
      </c>
      <c r="AF1677" s="294">
        <v>0</v>
      </c>
      <c r="AG1677" s="294">
        <v>0</v>
      </c>
      <c r="AH1677" s="294">
        <v>0</v>
      </c>
      <c r="AI1677" s="294">
        <v>0</v>
      </c>
    </row>
    <row r="1678" spans="1:35" ht="66">
      <c r="A1678" s="290"/>
      <c r="B1678" s="305">
        <v>55.117176165803109</v>
      </c>
      <c r="C1678" s="1450" t="s">
        <v>1396</v>
      </c>
      <c r="D1678" s="1389"/>
      <c r="E1678" s="293">
        <v>105</v>
      </c>
      <c r="F1678" s="292" t="s">
        <v>111</v>
      </c>
      <c r="G1678" s="294" t="s">
        <v>12</v>
      </c>
      <c r="H1678" s="295" t="s">
        <v>13</v>
      </c>
      <c r="I1678" s="294" t="s">
        <v>14</v>
      </c>
      <c r="J1678" s="294">
        <v>60</v>
      </c>
      <c r="K1678" s="1540">
        <v>6300</v>
      </c>
      <c r="L1678" s="294">
        <v>0</v>
      </c>
      <c r="M1678" s="294">
        <v>0</v>
      </c>
      <c r="N1678" s="294">
        <v>30</v>
      </c>
      <c r="O1678" s="294">
        <v>1800</v>
      </c>
      <c r="P1678" s="294">
        <v>60</v>
      </c>
      <c r="Q1678" s="294">
        <v>3600</v>
      </c>
      <c r="R1678" s="294">
        <v>8</v>
      </c>
      <c r="S1678" s="294">
        <v>480</v>
      </c>
      <c r="T1678" s="294">
        <v>0</v>
      </c>
      <c r="U1678" s="294">
        <v>0</v>
      </c>
      <c r="V1678" s="294">
        <v>0</v>
      </c>
      <c r="W1678" s="294">
        <v>0</v>
      </c>
      <c r="X1678" s="294">
        <v>4</v>
      </c>
      <c r="Y1678" s="294">
        <v>240</v>
      </c>
      <c r="Z1678" s="294">
        <v>0</v>
      </c>
      <c r="AA1678" s="294">
        <v>0</v>
      </c>
      <c r="AB1678" s="294">
        <v>0</v>
      </c>
      <c r="AC1678" s="294">
        <v>0</v>
      </c>
      <c r="AD1678" s="294">
        <v>3</v>
      </c>
      <c r="AE1678" s="294">
        <v>180</v>
      </c>
      <c r="AF1678" s="294">
        <v>0</v>
      </c>
      <c r="AG1678" s="294">
        <v>0</v>
      </c>
      <c r="AH1678" s="294">
        <v>0</v>
      </c>
      <c r="AI1678" s="294">
        <v>0</v>
      </c>
    </row>
    <row r="1679" spans="1:35" ht="66">
      <c r="A1679" s="290"/>
      <c r="B1679" s="305">
        <v>56.908968553459118</v>
      </c>
      <c r="C1679" s="298" t="s">
        <v>277</v>
      </c>
      <c r="D1679" s="1389"/>
      <c r="E1679" s="293">
        <v>90</v>
      </c>
      <c r="F1679" s="292" t="s">
        <v>111</v>
      </c>
      <c r="G1679" s="294" t="s">
        <v>12</v>
      </c>
      <c r="H1679" s="295" t="s">
        <v>13</v>
      </c>
      <c r="I1679" s="294" t="s">
        <v>14</v>
      </c>
      <c r="J1679" s="294">
        <v>62</v>
      </c>
      <c r="K1679" s="1540">
        <v>5580</v>
      </c>
      <c r="L1679" s="294">
        <v>0</v>
      </c>
      <c r="M1679" s="294">
        <v>0</v>
      </c>
      <c r="N1679" s="294">
        <v>30</v>
      </c>
      <c r="O1679" s="294">
        <v>1860</v>
      </c>
      <c r="P1679" s="294">
        <v>45</v>
      </c>
      <c r="Q1679" s="294">
        <v>2790</v>
      </c>
      <c r="R1679" s="294">
        <v>8</v>
      </c>
      <c r="S1679" s="294">
        <v>496</v>
      </c>
      <c r="T1679" s="294">
        <v>0</v>
      </c>
      <c r="U1679" s="294">
        <v>0</v>
      </c>
      <c r="V1679" s="294">
        <v>0</v>
      </c>
      <c r="W1679" s="294">
        <v>0</v>
      </c>
      <c r="X1679" s="294">
        <v>4</v>
      </c>
      <c r="Y1679" s="294">
        <v>248</v>
      </c>
      <c r="Z1679" s="294">
        <v>0</v>
      </c>
      <c r="AA1679" s="294">
        <v>0</v>
      </c>
      <c r="AB1679" s="294">
        <v>0</v>
      </c>
      <c r="AC1679" s="294">
        <v>0</v>
      </c>
      <c r="AD1679" s="294">
        <v>3</v>
      </c>
      <c r="AE1679" s="294">
        <v>186</v>
      </c>
      <c r="AF1679" s="294">
        <v>0</v>
      </c>
      <c r="AG1679" s="294">
        <v>0</v>
      </c>
      <c r="AH1679" s="294">
        <v>0</v>
      </c>
      <c r="AI1679" s="294">
        <v>0</v>
      </c>
    </row>
    <row r="1680" spans="1:35" ht="66">
      <c r="A1680" s="290"/>
      <c r="B1680" s="305">
        <v>7.85</v>
      </c>
      <c r="C1680" s="298" t="s">
        <v>1397</v>
      </c>
      <c r="D1680" s="1389"/>
      <c r="E1680" s="293">
        <v>150</v>
      </c>
      <c r="F1680" s="292" t="s">
        <v>11</v>
      </c>
      <c r="G1680" s="294" t="s">
        <v>12</v>
      </c>
      <c r="H1680" s="295" t="s">
        <v>13</v>
      </c>
      <c r="I1680" s="294" t="s">
        <v>14</v>
      </c>
      <c r="J1680" s="294">
        <v>9</v>
      </c>
      <c r="K1680" s="1540">
        <v>1350</v>
      </c>
      <c r="L1680" s="294">
        <v>0</v>
      </c>
      <c r="M1680" s="294">
        <v>0</v>
      </c>
      <c r="N1680" s="294">
        <v>150</v>
      </c>
      <c r="O1680" s="294">
        <v>1350</v>
      </c>
      <c r="P1680" s="294">
        <v>0</v>
      </c>
      <c r="Q1680" s="294">
        <v>0</v>
      </c>
      <c r="R1680" s="294">
        <v>0</v>
      </c>
      <c r="S1680" s="294">
        <v>0</v>
      </c>
      <c r="T1680" s="294">
        <v>0</v>
      </c>
      <c r="U1680" s="294">
        <v>0</v>
      </c>
      <c r="V1680" s="294">
        <v>0</v>
      </c>
      <c r="W1680" s="294">
        <v>0</v>
      </c>
      <c r="X1680" s="294">
        <v>0</v>
      </c>
      <c r="Y1680" s="294">
        <v>0</v>
      </c>
      <c r="Z1680" s="294">
        <v>0</v>
      </c>
      <c r="AA1680" s="294">
        <v>0</v>
      </c>
      <c r="AB1680" s="294">
        <v>0</v>
      </c>
      <c r="AC1680" s="294">
        <v>0</v>
      </c>
      <c r="AD1680" s="294">
        <v>0</v>
      </c>
      <c r="AE1680" s="294">
        <v>0</v>
      </c>
      <c r="AF1680" s="294">
        <v>0</v>
      </c>
      <c r="AG1680" s="294">
        <v>0</v>
      </c>
      <c r="AH1680" s="294">
        <v>0</v>
      </c>
      <c r="AI1680" s="294">
        <v>0</v>
      </c>
    </row>
    <row r="1681" spans="1:35" ht="66">
      <c r="A1681" s="290"/>
      <c r="B1681" s="305">
        <v>11.2</v>
      </c>
      <c r="C1681" s="298" t="s">
        <v>1398</v>
      </c>
      <c r="D1681" s="1389"/>
      <c r="E1681" s="293">
        <v>150</v>
      </c>
      <c r="F1681" s="292" t="s">
        <v>11</v>
      </c>
      <c r="G1681" s="294" t="s">
        <v>12</v>
      </c>
      <c r="H1681" s="295" t="s">
        <v>13</v>
      </c>
      <c r="I1681" s="294" t="s">
        <v>14</v>
      </c>
      <c r="J1681" s="294">
        <v>13</v>
      </c>
      <c r="K1681" s="1540">
        <v>1950</v>
      </c>
      <c r="L1681" s="294">
        <v>0</v>
      </c>
      <c r="M1681" s="294">
        <v>0</v>
      </c>
      <c r="N1681" s="294">
        <v>150</v>
      </c>
      <c r="O1681" s="294">
        <v>1950</v>
      </c>
      <c r="P1681" s="294">
        <v>0</v>
      </c>
      <c r="Q1681" s="294">
        <v>0</v>
      </c>
      <c r="R1681" s="294">
        <v>0</v>
      </c>
      <c r="S1681" s="294">
        <v>0</v>
      </c>
      <c r="T1681" s="294">
        <v>0</v>
      </c>
      <c r="U1681" s="294">
        <v>0</v>
      </c>
      <c r="V1681" s="294">
        <v>0</v>
      </c>
      <c r="W1681" s="294">
        <v>0</v>
      </c>
      <c r="X1681" s="294">
        <v>0</v>
      </c>
      <c r="Y1681" s="294">
        <v>0</v>
      </c>
      <c r="Z1681" s="294">
        <v>0</v>
      </c>
      <c r="AA1681" s="294">
        <v>0</v>
      </c>
      <c r="AB1681" s="294">
        <v>0</v>
      </c>
      <c r="AC1681" s="294">
        <v>0</v>
      </c>
      <c r="AD1681" s="294">
        <v>0</v>
      </c>
      <c r="AE1681" s="294">
        <v>0</v>
      </c>
      <c r="AF1681" s="294">
        <v>0</v>
      </c>
      <c r="AG1681" s="294">
        <v>0</v>
      </c>
      <c r="AH1681" s="294">
        <v>0</v>
      </c>
      <c r="AI1681" s="294">
        <v>0</v>
      </c>
    </row>
    <row r="1682" spans="1:35" ht="66">
      <c r="A1682" s="290"/>
      <c r="B1682" s="305">
        <v>48.72</v>
      </c>
      <c r="C1682" s="298" t="s">
        <v>1399</v>
      </c>
      <c r="D1682" s="1389"/>
      <c r="E1682" s="293">
        <v>30</v>
      </c>
      <c r="F1682" s="292" t="s">
        <v>111</v>
      </c>
      <c r="G1682" s="294" t="s">
        <v>12</v>
      </c>
      <c r="H1682" s="295" t="s">
        <v>13</v>
      </c>
      <c r="I1682" s="294" t="s">
        <v>14</v>
      </c>
      <c r="J1682" s="294">
        <v>53</v>
      </c>
      <c r="K1682" s="1540">
        <v>1590</v>
      </c>
      <c r="L1682" s="294">
        <v>0</v>
      </c>
      <c r="M1682" s="294">
        <v>0</v>
      </c>
      <c r="N1682" s="294">
        <v>0</v>
      </c>
      <c r="O1682" s="294">
        <v>0</v>
      </c>
      <c r="P1682" s="294">
        <v>15</v>
      </c>
      <c r="Q1682" s="294">
        <v>795</v>
      </c>
      <c r="R1682" s="294">
        <v>8</v>
      </c>
      <c r="S1682" s="294">
        <v>424</v>
      </c>
      <c r="T1682" s="294">
        <v>0</v>
      </c>
      <c r="U1682" s="294">
        <v>0</v>
      </c>
      <c r="V1682" s="294">
        <v>0</v>
      </c>
      <c r="W1682" s="294">
        <v>0</v>
      </c>
      <c r="X1682" s="294">
        <v>4</v>
      </c>
      <c r="Y1682" s="294">
        <v>212</v>
      </c>
      <c r="Z1682" s="294">
        <v>0</v>
      </c>
      <c r="AA1682" s="294">
        <v>0</v>
      </c>
      <c r="AB1682" s="294">
        <v>0</v>
      </c>
      <c r="AC1682" s="294">
        <v>0</v>
      </c>
      <c r="AD1682" s="294">
        <v>3</v>
      </c>
      <c r="AE1682" s="294">
        <v>159</v>
      </c>
      <c r="AF1682" s="294">
        <v>0</v>
      </c>
      <c r="AG1682" s="294">
        <v>0</v>
      </c>
      <c r="AH1682" s="294">
        <v>0</v>
      </c>
      <c r="AI1682" s="294">
        <v>0</v>
      </c>
    </row>
    <row r="1683" spans="1:35" ht="66">
      <c r="A1683" s="290"/>
      <c r="B1683" s="305">
        <v>56.978999999999999</v>
      </c>
      <c r="C1683" s="1347" t="s">
        <v>1400</v>
      </c>
      <c r="D1683" s="1389"/>
      <c r="E1683" s="293">
        <v>70</v>
      </c>
      <c r="F1683" s="1151" t="s">
        <v>111</v>
      </c>
      <c r="G1683" s="294" t="s">
        <v>12</v>
      </c>
      <c r="H1683" s="295" t="s">
        <v>13</v>
      </c>
      <c r="I1683" s="294" t="s">
        <v>14</v>
      </c>
      <c r="J1683" s="294">
        <v>62</v>
      </c>
      <c r="K1683" s="1540">
        <v>4340</v>
      </c>
      <c r="L1683" s="294">
        <v>0</v>
      </c>
      <c r="M1683" s="294">
        <v>0</v>
      </c>
      <c r="N1683" s="294">
        <v>45</v>
      </c>
      <c r="O1683" s="294">
        <v>2790</v>
      </c>
      <c r="P1683" s="294">
        <v>0</v>
      </c>
      <c r="Q1683" s="294">
        <v>0</v>
      </c>
      <c r="R1683" s="294">
        <v>10</v>
      </c>
      <c r="S1683" s="294">
        <v>620</v>
      </c>
      <c r="T1683" s="294">
        <v>0</v>
      </c>
      <c r="U1683" s="294">
        <v>0</v>
      </c>
      <c r="V1683" s="294">
        <v>0</v>
      </c>
      <c r="W1683" s="294">
        <v>0</v>
      </c>
      <c r="X1683" s="294">
        <v>10</v>
      </c>
      <c r="Y1683" s="294">
        <v>620</v>
      </c>
      <c r="Z1683" s="294">
        <v>0</v>
      </c>
      <c r="AA1683" s="294">
        <v>0</v>
      </c>
      <c r="AB1683" s="294">
        <v>0</v>
      </c>
      <c r="AC1683" s="294">
        <v>0</v>
      </c>
      <c r="AD1683" s="294">
        <v>5</v>
      </c>
      <c r="AE1683" s="294">
        <v>310</v>
      </c>
      <c r="AF1683" s="294">
        <v>0</v>
      </c>
      <c r="AG1683" s="294">
        <v>0</v>
      </c>
      <c r="AH1683" s="294">
        <v>0</v>
      </c>
      <c r="AI1683" s="294">
        <v>0</v>
      </c>
    </row>
    <row r="1684" spans="1:35" ht="66">
      <c r="A1684" s="290"/>
      <c r="B1684" s="305">
        <v>46.26383116883116</v>
      </c>
      <c r="C1684" s="1450" t="s">
        <v>1401</v>
      </c>
      <c r="D1684" s="1389"/>
      <c r="E1684" s="293">
        <v>105</v>
      </c>
      <c r="F1684" s="292" t="s">
        <v>111</v>
      </c>
      <c r="G1684" s="294" t="s">
        <v>12</v>
      </c>
      <c r="H1684" s="295" t="s">
        <v>13</v>
      </c>
      <c r="I1684" s="294" t="s">
        <v>14</v>
      </c>
      <c r="J1684" s="294">
        <v>50</v>
      </c>
      <c r="K1684" s="1540">
        <v>5250</v>
      </c>
      <c r="L1684" s="294">
        <v>0</v>
      </c>
      <c r="M1684" s="294">
        <v>0</v>
      </c>
      <c r="N1684" s="294">
        <v>45</v>
      </c>
      <c r="O1684" s="294">
        <v>2250</v>
      </c>
      <c r="P1684" s="294">
        <v>50</v>
      </c>
      <c r="Q1684" s="294">
        <v>2500</v>
      </c>
      <c r="R1684" s="294">
        <v>4</v>
      </c>
      <c r="S1684" s="294">
        <v>200</v>
      </c>
      <c r="T1684" s="294">
        <v>0</v>
      </c>
      <c r="U1684" s="294">
        <v>0</v>
      </c>
      <c r="V1684" s="294">
        <v>0</v>
      </c>
      <c r="W1684" s="294">
        <v>0</v>
      </c>
      <c r="X1684" s="294">
        <v>2</v>
      </c>
      <c r="Y1684" s="294">
        <v>100</v>
      </c>
      <c r="Z1684" s="294">
        <v>0</v>
      </c>
      <c r="AA1684" s="294">
        <v>0</v>
      </c>
      <c r="AB1684" s="294">
        <v>0</v>
      </c>
      <c r="AC1684" s="294">
        <v>0</v>
      </c>
      <c r="AD1684" s="294">
        <v>4</v>
      </c>
      <c r="AE1684" s="294">
        <v>200</v>
      </c>
      <c r="AF1684" s="294">
        <v>0</v>
      </c>
      <c r="AG1684" s="294">
        <v>0</v>
      </c>
      <c r="AH1684" s="294">
        <v>0</v>
      </c>
      <c r="AI1684" s="294">
        <v>0</v>
      </c>
    </row>
    <row r="1685" spans="1:35" ht="66">
      <c r="A1685" s="290"/>
      <c r="B1685" s="305">
        <v>35.011999999999993</v>
      </c>
      <c r="C1685" s="1347" t="s">
        <v>1402</v>
      </c>
      <c r="D1685" s="1389"/>
      <c r="E1685" s="293">
        <v>0</v>
      </c>
      <c r="F1685" s="1151" t="s">
        <v>111</v>
      </c>
      <c r="G1685" s="294" t="s">
        <v>12</v>
      </c>
      <c r="H1685" s="295" t="s">
        <v>13</v>
      </c>
      <c r="I1685" s="294" t="s">
        <v>14</v>
      </c>
      <c r="J1685" s="294">
        <v>38</v>
      </c>
      <c r="K1685" s="1540">
        <v>0</v>
      </c>
      <c r="L1685" s="294">
        <v>0</v>
      </c>
      <c r="M1685" s="294">
        <v>0</v>
      </c>
      <c r="N1685" s="294">
        <v>0</v>
      </c>
      <c r="O1685" s="294">
        <v>0</v>
      </c>
      <c r="P1685" s="294">
        <v>0</v>
      </c>
      <c r="Q1685" s="294">
        <v>0</v>
      </c>
      <c r="R1685" s="294">
        <v>0</v>
      </c>
      <c r="S1685" s="294">
        <v>0</v>
      </c>
      <c r="T1685" s="294">
        <v>0</v>
      </c>
      <c r="U1685" s="294">
        <v>0</v>
      </c>
      <c r="V1685" s="294">
        <v>0</v>
      </c>
      <c r="W1685" s="294">
        <v>0</v>
      </c>
      <c r="X1685" s="294">
        <v>0</v>
      </c>
      <c r="Y1685" s="294">
        <v>0</v>
      </c>
      <c r="Z1685" s="294">
        <v>0</v>
      </c>
      <c r="AA1685" s="294">
        <v>0</v>
      </c>
      <c r="AB1685" s="294">
        <v>0</v>
      </c>
      <c r="AC1685" s="294">
        <v>0</v>
      </c>
      <c r="AD1685" s="294">
        <v>0</v>
      </c>
      <c r="AE1685" s="294">
        <v>0</v>
      </c>
      <c r="AF1685" s="294">
        <v>0</v>
      </c>
      <c r="AG1685" s="294">
        <v>0</v>
      </c>
      <c r="AH1685" s="294">
        <v>0</v>
      </c>
      <c r="AI1685" s="294">
        <v>0</v>
      </c>
    </row>
    <row r="1686" spans="1:35" ht="66">
      <c r="A1686" s="290"/>
      <c r="B1686" s="305">
        <v>83.067499999999995</v>
      </c>
      <c r="C1686" s="1450" t="s">
        <v>1403</v>
      </c>
      <c r="D1686" s="1389"/>
      <c r="E1686" s="293">
        <v>0</v>
      </c>
      <c r="F1686" s="292" t="s">
        <v>111</v>
      </c>
      <c r="G1686" s="294" t="s">
        <v>12</v>
      </c>
      <c r="H1686" s="295" t="s">
        <v>13</v>
      </c>
      <c r="I1686" s="294" t="s">
        <v>14</v>
      </c>
      <c r="J1686" s="294">
        <v>90</v>
      </c>
      <c r="K1686" s="1540">
        <v>0</v>
      </c>
      <c r="L1686" s="294">
        <v>0</v>
      </c>
      <c r="M1686" s="294">
        <v>0</v>
      </c>
      <c r="N1686" s="294">
        <v>0</v>
      </c>
      <c r="O1686" s="294">
        <v>0</v>
      </c>
      <c r="P1686" s="294">
        <v>0</v>
      </c>
      <c r="Q1686" s="294">
        <v>0</v>
      </c>
      <c r="R1686" s="294">
        <v>0</v>
      </c>
      <c r="S1686" s="294">
        <v>0</v>
      </c>
      <c r="T1686" s="294">
        <v>0</v>
      </c>
      <c r="U1686" s="294">
        <v>0</v>
      </c>
      <c r="V1686" s="294">
        <v>0</v>
      </c>
      <c r="W1686" s="294">
        <v>0</v>
      </c>
      <c r="X1686" s="294">
        <v>0</v>
      </c>
      <c r="Y1686" s="294">
        <v>0</v>
      </c>
      <c r="Z1686" s="294">
        <v>0</v>
      </c>
      <c r="AA1686" s="294">
        <v>0</v>
      </c>
      <c r="AB1686" s="294">
        <v>0</v>
      </c>
      <c r="AC1686" s="294">
        <v>0</v>
      </c>
      <c r="AD1686" s="294">
        <v>0</v>
      </c>
      <c r="AE1686" s="294">
        <v>0</v>
      </c>
      <c r="AF1686" s="294">
        <v>0</v>
      </c>
      <c r="AG1686" s="294">
        <v>0</v>
      </c>
      <c r="AH1686" s="294">
        <v>0</v>
      </c>
      <c r="AI1686" s="294">
        <v>0</v>
      </c>
    </row>
    <row r="1687" spans="1:35" s="319" customFormat="1" ht="66" outlineLevel="4">
      <c r="A1687" s="290"/>
      <c r="B1687" s="305">
        <v>83.067499999999995</v>
      </c>
      <c r="C1687" s="1450" t="s">
        <v>1404</v>
      </c>
      <c r="D1687" s="1389"/>
      <c r="E1687" s="293">
        <v>12</v>
      </c>
      <c r="F1687" s="292" t="s">
        <v>111</v>
      </c>
      <c r="G1687" s="294" t="s">
        <v>12</v>
      </c>
      <c r="H1687" s="295" t="s">
        <v>13</v>
      </c>
      <c r="I1687" s="294" t="s">
        <v>14</v>
      </c>
      <c r="J1687" s="294">
        <v>90</v>
      </c>
      <c r="K1687" s="1540">
        <v>1080</v>
      </c>
      <c r="L1687" s="294">
        <v>1</v>
      </c>
      <c r="M1687" s="294">
        <v>90</v>
      </c>
      <c r="N1687" s="294">
        <v>1</v>
      </c>
      <c r="O1687" s="294">
        <v>90</v>
      </c>
      <c r="P1687" s="294">
        <v>1</v>
      </c>
      <c r="Q1687" s="294">
        <v>90</v>
      </c>
      <c r="R1687" s="294">
        <v>1</v>
      </c>
      <c r="S1687" s="294">
        <v>90</v>
      </c>
      <c r="T1687" s="294">
        <v>1</v>
      </c>
      <c r="U1687" s="294">
        <v>90</v>
      </c>
      <c r="V1687" s="294">
        <v>1</v>
      </c>
      <c r="W1687" s="294">
        <v>90</v>
      </c>
      <c r="X1687" s="294">
        <v>1</v>
      </c>
      <c r="Y1687" s="294">
        <v>90</v>
      </c>
      <c r="Z1687" s="294">
        <v>1</v>
      </c>
      <c r="AA1687" s="294">
        <v>90</v>
      </c>
      <c r="AB1687" s="294">
        <v>1</v>
      </c>
      <c r="AC1687" s="294">
        <v>90</v>
      </c>
      <c r="AD1687" s="294">
        <v>1</v>
      </c>
      <c r="AE1687" s="294">
        <v>90</v>
      </c>
      <c r="AF1687" s="294">
        <v>1</v>
      </c>
      <c r="AG1687" s="294">
        <v>90</v>
      </c>
      <c r="AH1687" s="294">
        <v>1</v>
      </c>
      <c r="AI1687" s="294">
        <v>90</v>
      </c>
    </row>
    <row r="1688" spans="1:35" ht="66">
      <c r="A1688" s="290"/>
      <c r="B1688" s="305">
        <v>85.554464285714289</v>
      </c>
      <c r="C1688" s="1450" t="s">
        <v>1406</v>
      </c>
      <c r="D1688" s="1389"/>
      <c r="E1688" s="293">
        <v>53</v>
      </c>
      <c r="F1688" s="292" t="s">
        <v>111</v>
      </c>
      <c r="G1688" s="294" t="s">
        <v>12</v>
      </c>
      <c r="H1688" s="295" t="s">
        <v>13</v>
      </c>
      <c r="I1688" s="294" t="s">
        <v>14</v>
      </c>
      <c r="J1688" s="294">
        <v>93</v>
      </c>
      <c r="K1688" s="1540">
        <v>4929</v>
      </c>
      <c r="L1688" s="294">
        <v>0</v>
      </c>
      <c r="M1688" s="294">
        <v>0</v>
      </c>
      <c r="N1688" s="294">
        <v>0</v>
      </c>
      <c r="O1688" s="294">
        <v>0</v>
      </c>
      <c r="P1688" s="294">
        <v>45</v>
      </c>
      <c r="Q1688" s="294">
        <v>4185</v>
      </c>
      <c r="R1688" s="294">
        <v>6</v>
      </c>
      <c r="S1688" s="294">
        <v>558</v>
      </c>
      <c r="T1688" s="294">
        <v>0</v>
      </c>
      <c r="U1688" s="294">
        <v>0</v>
      </c>
      <c r="V1688" s="294">
        <v>0</v>
      </c>
      <c r="W1688" s="294">
        <v>0</v>
      </c>
      <c r="X1688" s="294">
        <v>1</v>
      </c>
      <c r="Y1688" s="294">
        <v>93</v>
      </c>
      <c r="Z1688" s="294">
        <v>0</v>
      </c>
      <c r="AA1688" s="294">
        <v>0</v>
      </c>
      <c r="AB1688" s="294">
        <v>0</v>
      </c>
      <c r="AC1688" s="294">
        <v>0</v>
      </c>
      <c r="AD1688" s="294">
        <v>1</v>
      </c>
      <c r="AE1688" s="294">
        <v>93</v>
      </c>
      <c r="AF1688" s="294">
        <v>0</v>
      </c>
      <c r="AG1688" s="294">
        <v>0</v>
      </c>
      <c r="AH1688" s="294">
        <v>0</v>
      </c>
      <c r="AI1688" s="294">
        <v>0</v>
      </c>
    </row>
    <row r="1689" spans="1:35" ht="66">
      <c r="A1689" s="290"/>
      <c r="B1689" s="305">
        <v>77.338999999999999</v>
      </c>
      <c r="C1689" s="1381" t="s">
        <v>1407</v>
      </c>
      <c r="D1689" s="1389"/>
      <c r="E1689" s="293">
        <v>0</v>
      </c>
      <c r="F1689" s="292" t="s">
        <v>111</v>
      </c>
      <c r="G1689" s="294" t="s">
        <v>12</v>
      </c>
      <c r="H1689" s="295" t="s">
        <v>13</v>
      </c>
      <c r="I1689" s="294" t="s">
        <v>14</v>
      </c>
      <c r="J1689" s="294">
        <v>84</v>
      </c>
      <c r="K1689" s="1540">
        <v>0</v>
      </c>
      <c r="L1689" s="294">
        <v>0</v>
      </c>
      <c r="M1689" s="294">
        <v>0</v>
      </c>
      <c r="N1689" s="294">
        <v>0</v>
      </c>
      <c r="O1689" s="294">
        <v>0</v>
      </c>
      <c r="P1689" s="294">
        <v>0</v>
      </c>
      <c r="Q1689" s="294">
        <v>0</v>
      </c>
      <c r="R1689" s="294">
        <v>0</v>
      </c>
      <c r="S1689" s="294">
        <v>0</v>
      </c>
      <c r="T1689" s="294">
        <v>0</v>
      </c>
      <c r="U1689" s="294">
        <v>0</v>
      </c>
      <c r="V1689" s="294">
        <v>0</v>
      </c>
      <c r="W1689" s="294">
        <v>0</v>
      </c>
      <c r="X1689" s="294">
        <v>0</v>
      </c>
      <c r="Y1689" s="294">
        <v>0</v>
      </c>
      <c r="Z1689" s="294">
        <v>0</v>
      </c>
      <c r="AA1689" s="294">
        <v>0</v>
      </c>
      <c r="AB1689" s="294">
        <v>0</v>
      </c>
      <c r="AC1689" s="294">
        <v>0</v>
      </c>
      <c r="AD1689" s="294">
        <v>0</v>
      </c>
      <c r="AE1689" s="294">
        <v>0</v>
      </c>
      <c r="AF1689" s="294">
        <v>0</v>
      </c>
      <c r="AG1689" s="294">
        <v>0</v>
      </c>
      <c r="AH1689" s="294">
        <v>0</v>
      </c>
      <c r="AI1689" s="294">
        <v>0</v>
      </c>
    </row>
    <row r="1690" spans="1:35" ht="66">
      <c r="A1690" s="290"/>
      <c r="B1690" s="305">
        <v>465.74</v>
      </c>
      <c r="C1690" s="1381" t="s">
        <v>1408</v>
      </c>
      <c r="D1690" s="1389"/>
      <c r="E1690" s="293">
        <v>0</v>
      </c>
      <c r="F1690" s="292" t="s">
        <v>111</v>
      </c>
      <c r="G1690" s="294" t="s">
        <v>12</v>
      </c>
      <c r="H1690" s="295" t="s">
        <v>13</v>
      </c>
      <c r="I1690" s="294" t="s">
        <v>14</v>
      </c>
      <c r="J1690" s="294">
        <v>504</v>
      </c>
      <c r="K1690" s="1540">
        <v>0</v>
      </c>
      <c r="L1690" s="294">
        <v>0</v>
      </c>
      <c r="M1690" s="294">
        <v>0</v>
      </c>
      <c r="N1690" s="294">
        <v>0</v>
      </c>
      <c r="O1690" s="294">
        <v>0</v>
      </c>
      <c r="P1690" s="294">
        <v>0</v>
      </c>
      <c r="Q1690" s="294">
        <v>0</v>
      </c>
      <c r="R1690" s="294">
        <v>0</v>
      </c>
      <c r="S1690" s="294">
        <v>0</v>
      </c>
      <c r="T1690" s="294">
        <v>0</v>
      </c>
      <c r="U1690" s="294">
        <v>0</v>
      </c>
      <c r="V1690" s="294">
        <v>0</v>
      </c>
      <c r="W1690" s="294">
        <v>0</v>
      </c>
      <c r="X1690" s="294">
        <v>0</v>
      </c>
      <c r="Y1690" s="294">
        <v>0</v>
      </c>
      <c r="Z1690" s="294">
        <v>0</v>
      </c>
      <c r="AA1690" s="294">
        <v>0</v>
      </c>
      <c r="AB1690" s="294">
        <v>0</v>
      </c>
      <c r="AC1690" s="294">
        <v>0</v>
      </c>
      <c r="AD1690" s="294">
        <v>0</v>
      </c>
      <c r="AE1690" s="294">
        <v>0</v>
      </c>
      <c r="AF1690" s="294">
        <v>0</v>
      </c>
      <c r="AG1690" s="294">
        <v>0</v>
      </c>
      <c r="AH1690" s="294">
        <v>0</v>
      </c>
      <c r="AI1690" s="294">
        <v>0</v>
      </c>
    </row>
    <row r="1691" spans="1:35" ht="66">
      <c r="A1691" s="290"/>
      <c r="B1691" s="1451"/>
      <c r="C1691" s="1344" t="s">
        <v>1409</v>
      </c>
      <c r="D1691" s="1339"/>
      <c r="E1691" s="293">
        <v>49</v>
      </c>
      <c r="F1691" s="1452" t="s">
        <v>961</v>
      </c>
      <c r="G1691" s="294" t="s">
        <v>12</v>
      </c>
      <c r="H1691" s="295" t="s">
        <v>13</v>
      </c>
      <c r="I1691" s="294" t="s">
        <v>14</v>
      </c>
      <c r="J1691" s="294">
        <v>900</v>
      </c>
      <c r="K1691" s="1540">
        <v>44100</v>
      </c>
      <c r="L1691" s="294">
        <v>0</v>
      </c>
      <c r="M1691" s="294">
        <v>0</v>
      </c>
      <c r="N1691" s="294">
        <v>0</v>
      </c>
      <c r="O1691" s="294">
        <v>0</v>
      </c>
      <c r="P1691" s="294">
        <v>49</v>
      </c>
      <c r="Q1691" s="294">
        <v>44100</v>
      </c>
      <c r="R1691" s="294">
        <v>0</v>
      </c>
      <c r="S1691" s="294">
        <v>0</v>
      </c>
      <c r="T1691" s="294">
        <v>0</v>
      </c>
      <c r="U1691" s="294">
        <v>0</v>
      </c>
      <c r="V1691" s="294">
        <v>0</v>
      </c>
      <c r="W1691" s="294">
        <v>0</v>
      </c>
      <c r="X1691" s="294">
        <v>0</v>
      </c>
      <c r="Y1691" s="294">
        <v>0</v>
      </c>
      <c r="Z1691" s="294">
        <v>0</v>
      </c>
      <c r="AA1691" s="294">
        <v>0</v>
      </c>
      <c r="AB1691" s="294">
        <v>0</v>
      </c>
      <c r="AC1691" s="294">
        <v>0</v>
      </c>
      <c r="AD1691" s="294">
        <v>0</v>
      </c>
      <c r="AE1691" s="294">
        <v>0</v>
      </c>
      <c r="AF1691" s="294">
        <v>0</v>
      </c>
      <c r="AG1691" s="294">
        <v>0</v>
      </c>
      <c r="AH1691" s="294">
        <v>0</v>
      </c>
      <c r="AI1691" s="294">
        <v>0</v>
      </c>
    </row>
    <row r="1692" spans="1:35" ht="66">
      <c r="A1692" s="290"/>
      <c r="B1692" s="305">
        <v>966.66000000000008</v>
      </c>
      <c r="C1692" s="1385" t="s">
        <v>1410</v>
      </c>
      <c r="D1692" s="1389"/>
      <c r="E1692" s="293">
        <v>5</v>
      </c>
      <c r="F1692" s="292" t="s">
        <v>111</v>
      </c>
      <c r="G1692" s="294" t="s">
        <v>12</v>
      </c>
      <c r="H1692" s="295" t="s">
        <v>13</v>
      </c>
      <c r="I1692" s="294" t="s">
        <v>14</v>
      </c>
      <c r="J1692" s="294">
        <v>1044</v>
      </c>
      <c r="K1692" s="1540">
        <v>5220</v>
      </c>
      <c r="L1692" s="294">
        <v>0</v>
      </c>
      <c r="M1692" s="294">
        <v>0</v>
      </c>
      <c r="N1692" s="294">
        <v>0</v>
      </c>
      <c r="O1692" s="294">
        <v>0</v>
      </c>
      <c r="P1692" s="294">
        <v>5</v>
      </c>
      <c r="Q1692" s="294">
        <v>5220</v>
      </c>
      <c r="R1692" s="294">
        <v>0</v>
      </c>
      <c r="S1692" s="294">
        <v>0</v>
      </c>
      <c r="T1692" s="294">
        <v>0</v>
      </c>
      <c r="U1692" s="294">
        <v>0</v>
      </c>
      <c r="V1692" s="294">
        <v>0</v>
      </c>
      <c r="W1692" s="294">
        <v>0</v>
      </c>
      <c r="X1692" s="294">
        <v>0</v>
      </c>
      <c r="Y1692" s="294">
        <v>0</v>
      </c>
      <c r="Z1692" s="294">
        <v>0</v>
      </c>
      <c r="AA1692" s="294">
        <v>0</v>
      </c>
      <c r="AB1692" s="294">
        <v>0</v>
      </c>
      <c r="AC1692" s="294">
        <v>0</v>
      </c>
      <c r="AD1692" s="294">
        <v>0</v>
      </c>
      <c r="AE1692" s="294">
        <v>0</v>
      </c>
      <c r="AF1692" s="294">
        <v>0</v>
      </c>
      <c r="AG1692" s="294">
        <v>0</v>
      </c>
      <c r="AH1692" s="294">
        <v>0</v>
      </c>
      <c r="AI1692" s="294">
        <v>0</v>
      </c>
    </row>
    <row r="1693" spans="1:35">
      <c r="A1693" s="290"/>
      <c r="B1693" s="306">
        <v>259</v>
      </c>
      <c r="C1693" s="306" t="s">
        <v>1411</v>
      </c>
      <c r="D1693" s="306"/>
      <c r="E1693" s="1154">
        <v>1</v>
      </c>
      <c r="F1693" s="1154"/>
      <c r="G1693" s="1154"/>
      <c r="H1693" s="1154"/>
      <c r="I1693" s="1154"/>
      <c r="J1693" s="1154"/>
      <c r="K1693" s="1550">
        <v>515</v>
      </c>
      <c r="L1693" s="1154">
        <v>0</v>
      </c>
      <c r="M1693" s="1154">
        <v>0</v>
      </c>
      <c r="N1693" s="1154">
        <v>0</v>
      </c>
      <c r="O1693" s="1154">
        <v>0</v>
      </c>
      <c r="P1693" s="1154">
        <v>1</v>
      </c>
      <c r="Q1693" s="1154">
        <v>515</v>
      </c>
      <c r="R1693" s="1154">
        <v>0</v>
      </c>
      <c r="S1693" s="1154">
        <v>0</v>
      </c>
      <c r="T1693" s="1154">
        <v>0</v>
      </c>
      <c r="U1693" s="1154">
        <v>0</v>
      </c>
      <c r="V1693" s="1154">
        <v>0</v>
      </c>
      <c r="W1693" s="1154">
        <v>0</v>
      </c>
      <c r="X1693" s="1154">
        <v>0</v>
      </c>
      <c r="Y1693" s="1154">
        <v>0</v>
      </c>
      <c r="Z1693" s="1154">
        <v>0</v>
      </c>
      <c r="AA1693" s="1154">
        <v>0</v>
      </c>
      <c r="AB1693" s="1154">
        <v>0</v>
      </c>
      <c r="AC1693" s="1154">
        <v>0</v>
      </c>
      <c r="AD1693" s="1154">
        <v>0</v>
      </c>
      <c r="AE1693" s="1154">
        <v>0</v>
      </c>
      <c r="AF1693" s="1154">
        <v>0</v>
      </c>
      <c r="AG1693" s="1154">
        <v>0</v>
      </c>
      <c r="AH1693" s="1154">
        <v>0</v>
      </c>
      <c r="AI1693" s="1154">
        <v>0</v>
      </c>
    </row>
    <row r="1694" spans="1:35">
      <c r="A1694" s="290"/>
      <c r="B1694" s="306">
        <v>25901</v>
      </c>
      <c r="C1694" s="1148" t="s">
        <v>1412</v>
      </c>
      <c r="D1694" s="303"/>
      <c r="E1694" s="291">
        <v>1</v>
      </c>
      <c r="F1694" s="291"/>
      <c r="G1694" s="291"/>
      <c r="H1694" s="291"/>
      <c r="I1694" s="291"/>
      <c r="J1694" s="291"/>
      <c r="K1694" s="1545">
        <v>515</v>
      </c>
      <c r="L1694" s="291">
        <v>0</v>
      </c>
      <c r="M1694" s="291">
        <v>0</v>
      </c>
      <c r="N1694" s="291">
        <v>0</v>
      </c>
      <c r="O1694" s="291">
        <v>0</v>
      </c>
      <c r="P1694" s="291">
        <v>1</v>
      </c>
      <c r="Q1694" s="291">
        <v>515</v>
      </c>
      <c r="R1694" s="291">
        <v>0</v>
      </c>
      <c r="S1694" s="291">
        <v>0</v>
      </c>
      <c r="T1694" s="291">
        <v>0</v>
      </c>
      <c r="U1694" s="291">
        <v>0</v>
      </c>
      <c r="V1694" s="291">
        <v>0</v>
      </c>
      <c r="W1694" s="291">
        <v>0</v>
      </c>
      <c r="X1694" s="291">
        <v>0</v>
      </c>
      <c r="Y1694" s="291">
        <v>0</v>
      </c>
      <c r="Z1694" s="291">
        <v>0</v>
      </c>
      <c r="AA1694" s="291">
        <v>0</v>
      </c>
      <c r="AB1694" s="291">
        <v>0</v>
      </c>
      <c r="AC1694" s="291">
        <v>0</v>
      </c>
      <c r="AD1694" s="291">
        <v>0</v>
      </c>
      <c r="AE1694" s="291">
        <v>0</v>
      </c>
      <c r="AF1694" s="291">
        <v>0</v>
      </c>
      <c r="AG1694" s="291">
        <v>0</v>
      </c>
      <c r="AH1694" s="291">
        <v>0</v>
      </c>
      <c r="AI1694" s="291">
        <v>0</v>
      </c>
    </row>
    <row r="1695" spans="1:35" ht="123.75">
      <c r="A1695" s="290"/>
      <c r="B1695" s="1300">
        <v>476.81577777777778</v>
      </c>
      <c r="C1695" s="277" t="s">
        <v>1814</v>
      </c>
      <c r="D1695" s="50"/>
      <c r="E1695" s="1298">
        <v>1</v>
      </c>
      <c r="F1695" s="608" t="s">
        <v>11</v>
      </c>
      <c r="G1695" s="14" t="s">
        <v>12</v>
      </c>
      <c r="H1695" s="14" t="s">
        <v>13</v>
      </c>
      <c r="I1695" s="14" t="s">
        <v>14</v>
      </c>
      <c r="J1695" s="14">
        <v>515</v>
      </c>
      <c r="K1695" s="194">
        <v>515</v>
      </c>
      <c r="L1695" s="14">
        <v>0</v>
      </c>
      <c r="M1695" s="14">
        <v>0</v>
      </c>
      <c r="N1695" s="14">
        <v>0</v>
      </c>
      <c r="O1695" s="14">
        <v>0</v>
      </c>
      <c r="P1695" s="14">
        <v>1</v>
      </c>
      <c r="Q1695" s="14">
        <v>515</v>
      </c>
      <c r="R1695" s="14">
        <v>0</v>
      </c>
      <c r="S1695" s="14">
        <v>0</v>
      </c>
      <c r="T1695" s="14">
        <v>0</v>
      </c>
      <c r="U1695" s="14">
        <v>0</v>
      </c>
      <c r="V1695" s="14">
        <v>0</v>
      </c>
      <c r="W1695" s="14">
        <v>0</v>
      </c>
      <c r="X1695" s="14">
        <v>0</v>
      </c>
      <c r="Y1695" s="14">
        <v>0</v>
      </c>
      <c r="Z1695" s="14">
        <v>0</v>
      </c>
      <c r="AA1695" s="14">
        <v>0</v>
      </c>
      <c r="AB1695" s="14">
        <v>0</v>
      </c>
      <c r="AC1695" s="14">
        <v>0</v>
      </c>
      <c r="AD1695" s="14">
        <v>0</v>
      </c>
      <c r="AE1695" s="14">
        <v>0</v>
      </c>
      <c r="AF1695" s="14">
        <v>0</v>
      </c>
      <c r="AG1695" s="14">
        <v>0</v>
      </c>
      <c r="AH1695" s="14">
        <v>0</v>
      </c>
      <c r="AI1695" s="14">
        <v>0</v>
      </c>
    </row>
    <row r="1696" spans="1:35" s="6" customFormat="1" outlineLevel="4">
      <c r="A1696" s="290"/>
      <c r="B1696" s="306"/>
      <c r="C1696" s="1381" t="s">
        <v>1413</v>
      </c>
      <c r="D1696" s="303"/>
      <c r="E1696" s="304">
        <v>0</v>
      </c>
      <c r="F1696" s="292" t="s">
        <v>11</v>
      </c>
      <c r="G1696" s="1147"/>
      <c r="H1696" s="1147"/>
      <c r="I1696" s="1147"/>
      <c r="J1696" s="1147">
        <v>5568</v>
      </c>
      <c r="K1696" s="1538">
        <v>0</v>
      </c>
      <c r="L1696" s="1147">
        <v>0</v>
      </c>
      <c r="M1696" s="1147">
        <v>0</v>
      </c>
      <c r="N1696" s="1147">
        <v>0</v>
      </c>
      <c r="O1696" s="1147">
        <v>0</v>
      </c>
      <c r="P1696" s="1147">
        <v>0</v>
      </c>
      <c r="Q1696" s="1147">
        <v>0</v>
      </c>
      <c r="R1696" s="1147">
        <v>0</v>
      </c>
      <c r="S1696" s="1147">
        <v>0</v>
      </c>
      <c r="T1696" s="1147">
        <v>0</v>
      </c>
      <c r="U1696" s="1147">
        <v>0</v>
      </c>
      <c r="V1696" s="1147">
        <v>0</v>
      </c>
      <c r="W1696" s="1147">
        <v>0</v>
      </c>
      <c r="X1696" s="1147">
        <v>0</v>
      </c>
      <c r="Y1696" s="1147">
        <v>0</v>
      </c>
      <c r="Z1696" s="1147">
        <v>0</v>
      </c>
      <c r="AA1696" s="1147">
        <v>0</v>
      </c>
      <c r="AB1696" s="1147">
        <v>0</v>
      </c>
      <c r="AC1696" s="1147">
        <v>0</v>
      </c>
      <c r="AD1696" s="1147">
        <v>0</v>
      </c>
      <c r="AE1696" s="1147">
        <v>0</v>
      </c>
      <c r="AF1696" s="1147">
        <v>0</v>
      </c>
      <c r="AG1696" s="1147">
        <v>0</v>
      </c>
      <c r="AH1696" s="1147">
        <v>0</v>
      </c>
      <c r="AI1696" s="1147">
        <v>0</v>
      </c>
    </row>
    <row r="1697" spans="1:35" s="6" customFormat="1" outlineLevel="4">
      <c r="A1697" s="290"/>
      <c r="B1697" s="306">
        <v>2600</v>
      </c>
      <c r="C1697" s="1148" t="s">
        <v>1414</v>
      </c>
      <c r="D1697" s="303"/>
      <c r="E1697" s="293">
        <v>18537</v>
      </c>
      <c r="F1697" s="293"/>
      <c r="G1697" s="293">
        <v>0</v>
      </c>
      <c r="H1697" s="293">
        <v>0</v>
      </c>
      <c r="I1697" s="293">
        <v>0</v>
      </c>
      <c r="J1697" s="293"/>
      <c r="K1697" s="1558">
        <v>600812.04</v>
      </c>
      <c r="L1697" s="293">
        <v>0</v>
      </c>
      <c r="M1697" s="293">
        <v>0</v>
      </c>
      <c r="N1697" s="293">
        <v>1</v>
      </c>
      <c r="O1697" s="293">
        <v>125</v>
      </c>
      <c r="P1697" s="293">
        <v>9330</v>
      </c>
      <c r="Q1697" s="293">
        <v>318860</v>
      </c>
      <c r="R1697" s="293">
        <v>0</v>
      </c>
      <c r="S1697" s="293">
        <v>0</v>
      </c>
      <c r="T1697" s="293">
        <v>0</v>
      </c>
      <c r="U1697" s="293">
        <v>0</v>
      </c>
      <c r="V1697" s="293">
        <v>24</v>
      </c>
      <c r="W1697" s="293">
        <v>8888.16</v>
      </c>
      <c r="X1697" s="293">
        <v>42</v>
      </c>
      <c r="Y1697" s="293">
        <v>16438.88</v>
      </c>
      <c r="Z1697" s="293">
        <v>9140</v>
      </c>
      <c r="AA1697" s="293">
        <v>256500</v>
      </c>
      <c r="AB1697" s="293">
        <v>0</v>
      </c>
      <c r="AC1697" s="293">
        <v>0</v>
      </c>
      <c r="AD1697" s="293">
        <v>0</v>
      </c>
      <c r="AE1697" s="293">
        <v>0</v>
      </c>
      <c r="AF1697" s="293">
        <v>0</v>
      </c>
      <c r="AG1697" s="293">
        <v>0</v>
      </c>
      <c r="AH1697" s="293">
        <v>0</v>
      </c>
      <c r="AI1697" s="293">
        <v>0</v>
      </c>
    </row>
    <row r="1698" spans="1:35" s="6" customFormat="1" outlineLevel="4">
      <c r="A1698" s="290"/>
      <c r="B1698" s="306">
        <v>261</v>
      </c>
      <c r="C1698" s="306" t="s">
        <v>1414</v>
      </c>
      <c r="D1698" s="306"/>
      <c r="E1698" s="1154">
        <v>18537</v>
      </c>
      <c r="F1698" s="1154"/>
      <c r="G1698" s="1154">
        <v>0</v>
      </c>
      <c r="H1698" s="1154">
        <v>0</v>
      </c>
      <c r="I1698" s="1154">
        <v>0</v>
      </c>
      <c r="J1698" s="1154"/>
      <c r="K1698" s="1550">
        <v>600812.04</v>
      </c>
      <c r="L1698" s="1154">
        <v>0</v>
      </c>
      <c r="M1698" s="1154">
        <v>0</v>
      </c>
      <c r="N1698" s="1154">
        <v>1</v>
      </c>
      <c r="O1698" s="1154">
        <v>125</v>
      </c>
      <c r="P1698" s="1154">
        <v>9330</v>
      </c>
      <c r="Q1698" s="1154">
        <v>318860</v>
      </c>
      <c r="R1698" s="1154">
        <v>0</v>
      </c>
      <c r="S1698" s="1154">
        <v>0</v>
      </c>
      <c r="T1698" s="1154">
        <v>0</v>
      </c>
      <c r="U1698" s="1154">
        <v>0</v>
      </c>
      <c r="V1698" s="1154">
        <v>24</v>
      </c>
      <c r="W1698" s="1154">
        <v>8888.16</v>
      </c>
      <c r="X1698" s="1154">
        <v>42</v>
      </c>
      <c r="Y1698" s="1154">
        <v>16438.88</v>
      </c>
      <c r="Z1698" s="1154">
        <v>9140</v>
      </c>
      <c r="AA1698" s="1154">
        <v>256500</v>
      </c>
      <c r="AB1698" s="1154">
        <v>0</v>
      </c>
      <c r="AC1698" s="1154">
        <v>0</v>
      </c>
      <c r="AD1698" s="1154">
        <v>0</v>
      </c>
      <c r="AE1698" s="1154">
        <v>0</v>
      </c>
      <c r="AF1698" s="1154">
        <v>0</v>
      </c>
      <c r="AG1698" s="1154">
        <v>0</v>
      </c>
      <c r="AH1698" s="1154">
        <v>0</v>
      </c>
      <c r="AI1698" s="1154">
        <v>0</v>
      </c>
    </row>
    <row r="1699" spans="1:35">
      <c r="A1699" s="290"/>
      <c r="B1699" s="306">
        <v>26101</v>
      </c>
      <c r="C1699" s="1148" t="s">
        <v>1414</v>
      </c>
      <c r="D1699" s="303"/>
      <c r="E1699" s="291">
        <v>18537</v>
      </c>
      <c r="F1699" s="291"/>
      <c r="G1699" s="291">
        <v>0</v>
      </c>
      <c r="H1699" s="291">
        <v>0</v>
      </c>
      <c r="I1699" s="291">
        <v>0</v>
      </c>
      <c r="J1699" s="291"/>
      <c r="K1699" s="1545">
        <v>600812.04</v>
      </c>
      <c r="L1699" s="291">
        <v>0</v>
      </c>
      <c r="M1699" s="291">
        <v>0</v>
      </c>
      <c r="N1699" s="291">
        <v>1</v>
      </c>
      <c r="O1699" s="291">
        <v>125</v>
      </c>
      <c r="P1699" s="291">
        <v>9330</v>
      </c>
      <c r="Q1699" s="291">
        <v>318860</v>
      </c>
      <c r="R1699" s="291">
        <v>0</v>
      </c>
      <c r="S1699" s="291">
        <v>0</v>
      </c>
      <c r="T1699" s="291">
        <v>0</v>
      </c>
      <c r="U1699" s="291">
        <v>0</v>
      </c>
      <c r="V1699" s="291">
        <v>24</v>
      </c>
      <c r="W1699" s="291">
        <v>8888.16</v>
      </c>
      <c r="X1699" s="291">
        <v>42</v>
      </c>
      <c r="Y1699" s="291">
        <v>16438.88</v>
      </c>
      <c r="Z1699" s="291">
        <v>9140</v>
      </c>
      <c r="AA1699" s="291">
        <v>256500</v>
      </c>
      <c r="AB1699" s="291">
        <v>0</v>
      </c>
      <c r="AC1699" s="291">
        <v>0</v>
      </c>
      <c r="AD1699" s="291">
        <v>0</v>
      </c>
      <c r="AE1699" s="291">
        <v>0</v>
      </c>
      <c r="AF1699" s="291">
        <v>0</v>
      </c>
      <c r="AG1699" s="291">
        <v>0</v>
      </c>
      <c r="AH1699" s="291">
        <v>0</v>
      </c>
      <c r="AI1699" s="291">
        <v>0</v>
      </c>
    </row>
    <row r="1700" spans="1:35" ht="66">
      <c r="A1700" s="290"/>
      <c r="B1700" s="305">
        <v>337.02259259259262</v>
      </c>
      <c r="C1700" s="298" t="s">
        <v>1415</v>
      </c>
      <c r="D1700" s="303"/>
      <c r="E1700" s="293">
        <v>70</v>
      </c>
      <c r="F1700" s="292" t="s">
        <v>260</v>
      </c>
      <c r="G1700" s="294" t="s">
        <v>12</v>
      </c>
      <c r="H1700" s="295" t="s">
        <v>13</v>
      </c>
      <c r="I1700" s="294" t="s">
        <v>14</v>
      </c>
      <c r="J1700" s="294">
        <v>364</v>
      </c>
      <c r="K1700" s="1540">
        <v>25480</v>
      </c>
      <c r="L1700" s="294">
        <v>0</v>
      </c>
      <c r="M1700" s="294">
        <v>0</v>
      </c>
      <c r="N1700" s="294">
        <v>0</v>
      </c>
      <c r="O1700" s="294">
        <v>0</v>
      </c>
      <c r="P1700" s="294">
        <v>70</v>
      </c>
      <c r="Q1700" s="294">
        <v>25480</v>
      </c>
      <c r="R1700" s="294">
        <v>0</v>
      </c>
      <c r="S1700" s="294">
        <v>0</v>
      </c>
      <c r="T1700" s="294">
        <v>0</v>
      </c>
      <c r="U1700" s="294">
        <v>0</v>
      </c>
      <c r="V1700" s="294">
        <v>0</v>
      </c>
      <c r="W1700" s="294">
        <v>0</v>
      </c>
      <c r="X1700" s="294">
        <v>0</v>
      </c>
      <c r="Y1700" s="294">
        <v>0</v>
      </c>
      <c r="Z1700" s="294">
        <v>0</v>
      </c>
      <c r="AA1700" s="294">
        <v>0</v>
      </c>
      <c r="AB1700" s="294">
        <v>0</v>
      </c>
      <c r="AC1700" s="294">
        <v>0</v>
      </c>
      <c r="AD1700" s="294">
        <v>0</v>
      </c>
      <c r="AE1700" s="294">
        <v>0</v>
      </c>
      <c r="AF1700" s="294">
        <v>0</v>
      </c>
      <c r="AG1700" s="294">
        <v>0</v>
      </c>
      <c r="AH1700" s="294">
        <v>0</v>
      </c>
      <c r="AI1700" s="294">
        <v>0</v>
      </c>
    </row>
    <row r="1701" spans="1:35" ht="66">
      <c r="A1701" s="290"/>
      <c r="B1701" s="305">
        <v>1810</v>
      </c>
      <c r="C1701" s="298" t="s">
        <v>1416</v>
      </c>
      <c r="D1701" s="303"/>
      <c r="E1701" s="293">
        <v>0</v>
      </c>
      <c r="F1701" s="292" t="s">
        <v>1140</v>
      </c>
      <c r="G1701" s="294" t="s">
        <v>12</v>
      </c>
      <c r="H1701" s="295" t="s">
        <v>13</v>
      </c>
      <c r="I1701" s="294" t="s">
        <v>14</v>
      </c>
      <c r="J1701" s="294">
        <v>1955</v>
      </c>
      <c r="K1701" s="1540">
        <v>0</v>
      </c>
      <c r="L1701" s="294">
        <v>0</v>
      </c>
      <c r="M1701" s="294">
        <v>0</v>
      </c>
      <c r="N1701" s="294">
        <v>0</v>
      </c>
      <c r="O1701" s="294">
        <v>0</v>
      </c>
      <c r="P1701" s="294">
        <v>0</v>
      </c>
      <c r="Q1701" s="294">
        <v>0</v>
      </c>
      <c r="R1701" s="294">
        <v>0</v>
      </c>
      <c r="S1701" s="294">
        <v>0</v>
      </c>
      <c r="T1701" s="294">
        <v>0</v>
      </c>
      <c r="U1701" s="294">
        <v>0</v>
      </c>
      <c r="V1701" s="294">
        <v>0</v>
      </c>
      <c r="W1701" s="294">
        <v>0</v>
      </c>
      <c r="X1701" s="294">
        <v>0</v>
      </c>
      <c r="Y1701" s="294">
        <v>0</v>
      </c>
      <c r="Z1701" s="294">
        <v>0</v>
      </c>
      <c r="AA1701" s="294">
        <v>0</v>
      </c>
      <c r="AB1701" s="294">
        <v>0</v>
      </c>
      <c r="AC1701" s="294">
        <v>0</v>
      </c>
      <c r="AD1701" s="294">
        <v>0</v>
      </c>
      <c r="AE1701" s="294">
        <v>0</v>
      </c>
      <c r="AF1701" s="294">
        <v>0</v>
      </c>
      <c r="AG1701" s="294">
        <v>0</v>
      </c>
      <c r="AH1701" s="294">
        <v>0</v>
      </c>
      <c r="AI1701" s="294">
        <v>0</v>
      </c>
    </row>
    <row r="1702" spans="1:35" ht="66">
      <c r="A1702" s="290"/>
      <c r="B1702" s="305">
        <v>90</v>
      </c>
      <c r="C1702" s="1453" t="s">
        <v>1417</v>
      </c>
      <c r="D1702" s="303"/>
      <c r="E1702" s="293">
        <v>0</v>
      </c>
      <c r="F1702" s="1151" t="s">
        <v>260</v>
      </c>
      <c r="G1702" s="294" t="s">
        <v>12</v>
      </c>
      <c r="H1702" s="295" t="s">
        <v>13</v>
      </c>
      <c r="I1702" s="294" t="s">
        <v>14</v>
      </c>
      <c r="J1702" s="294">
        <v>98</v>
      </c>
      <c r="K1702" s="1540">
        <v>0</v>
      </c>
      <c r="L1702" s="294">
        <v>0</v>
      </c>
      <c r="M1702" s="294">
        <v>0</v>
      </c>
      <c r="N1702" s="294">
        <v>0</v>
      </c>
      <c r="O1702" s="294">
        <v>0</v>
      </c>
      <c r="P1702" s="294">
        <v>0</v>
      </c>
      <c r="Q1702" s="294">
        <v>0</v>
      </c>
      <c r="R1702" s="294">
        <v>0</v>
      </c>
      <c r="S1702" s="294">
        <v>0</v>
      </c>
      <c r="T1702" s="294">
        <v>0</v>
      </c>
      <c r="U1702" s="294">
        <v>0</v>
      </c>
      <c r="V1702" s="294">
        <v>0</v>
      </c>
      <c r="W1702" s="294">
        <v>0</v>
      </c>
      <c r="X1702" s="294">
        <v>0</v>
      </c>
      <c r="Y1702" s="294">
        <v>0</v>
      </c>
      <c r="Z1702" s="294">
        <v>0</v>
      </c>
      <c r="AA1702" s="294">
        <v>0</v>
      </c>
      <c r="AB1702" s="294">
        <v>0</v>
      </c>
      <c r="AC1702" s="294">
        <v>0</v>
      </c>
      <c r="AD1702" s="294">
        <v>0</v>
      </c>
      <c r="AE1702" s="294">
        <v>0</v>
      </c>
      <c r="AF1702" s="294">
        <v>0</v>
      </c>
      <c r="AG1702" s="294">
        <v>0</v>
      </c>
      <c r="AH1702" s="294">
        <v>0</v>
      </c>
      <c r="AI1702" s="294">
        <v>0</v>
      </c>
    </row>
    <row r="1703" spans="1:35" ht="66">
      <c r="A1703" s="290"/>
      <c r="B1703" s="305">
        <v>253.76307692307694</v>
      </c>
      <c r="C1703" s="298" t="s">
        <v>1418</v>
      </c>
      <c r="D1703" s="303"/>
      <c r="E1703" s="293">
        <v>1</v>
      </c>
      <c r="F1703" s="292" t="s">
        <v>260</v>
      </c>
      <c r="G1703" s="294" t="s">
        <v>12</v>
      </c>
      <c r="H1703" s="295" t="s">
        <v>13</v>
      </c>
      <c r="I1703" s="294" t="s">
        <v>14</v>
      </c>
      <c r="J1703" s="294">
        <v>275</v>
      </c>
      <c r="K1703" s="1540">
        <v>275</v>
      </c>
      <c r="L1703" s="294">
        <v>0</v>
      </c>
      <c r="M1703" s="294">
        <v>0</v>
      </c>
      <c r="N1703" s="294">
        <v>0</v>
      </c>
      <c r="O1703" s="294">
        <v>0</v>
      </c>
      <c r="P1703" s="294">
        <v>1</v>
      </c>
      <c r="Q1703" s="294">
        <v>275</v>
      </c>
      <c r="R1703" s="294">
        <v>0</v>
      </c>
      <c r="S1703" s="294">
        <v>0</v>
      </c>
      <c r="T1703" s="294">
        <v>0</v>
      </c>
      <c r="U1703" s="294">
        <v>0</v>
      </c>
      <c r="V1703" s="294">
        <v>0</v>
      </c>
      <c r="W1703" s="294">
        <v>0</v>
      </c>
      <c r="X1703" s="294">
        <v>0</v>
      </c>
      <c r="Y1703" s="294">
        <v>0</v>
      </c>
      <c r="Z1703" s="294">
        <v>0</v>
      </c>
      <c r="AA1703" s="294">
        <v>0</v>
      </c>
      <c r="AB1703" s="294">
        <v>0</v>
      </c>
      <c r="AC1703" s="294">
        <v>0</v>
      </c>
      <c r="AD1703" s="294">
        <v>0</v>
      </c>
      <c r="AE1703" s="294">
        <v>0</v>
      </c>
      <c r="AF1703" s="294">
        <v>0</v>
      </c>
      <c r="AG1703" s="294">
        <v>0</v>
      </c>
      <c r="AH1703" s="294">
        <v>0</v>
      </c>
      <c r="AI1703" s="294">
        <v>0</v>
      </c>
    </row>
    <row r="1704" spans="1:35" ht="66">
      <c r="A1704" s="290"/>
      <c r="B1704" s="1300"/>
      <c r="C1704" s="1297" t="s">
        <v>2345</v>
      </c>
      <c r="D1704" s="14"/>
      <c r="E1704" s="1313">
        <v>49</v>
      </c>
      <c r="F1704" s="14" t="s">
        <v>260</v>
      </c>
      <c r="G1704" s="16" t="s">
        <v>12</v>
      </c>
      <c r="H1704" s="17" t="s">
        <v>13</v>
      </c>
      <c r="I1704" s="16" t="s">
        <v>14</v>
      </c>
      <c r="J1704" s="16">
        <v>370.34</v>
      </c>
      <c r="K1704" s="997">
        <v>18146.66</v>
      </c>
      <c r="L1704" s="16">
        <v>0</v>
      </c>
      <c r="M1704" s="16">
        <v>0</v>
      </c>
      <c r="N1704" s="16">
        <v>0</v>
      </c>
      <c r="O1704" s="16">
        <v>0</v>
      </c>
      <c r="P1704" s="16">
        <v>0</v>
      </c>
      <c r="Q1704" s="16">
        <v>0</v>
      </c>
      <c r="R1704" s="16">
        <v>0</v>
      </c>
      <c r="S1704" s="16">
        <v>0</v>
      </c>
      <c r="T1704" s="16">
        <v>0</v>
      </c>
      <c r="U1704" s="16">
        <v>0</v>
      </c>
      <c r="V1704" s="16">
        <v>24</v>
      </c>
      <c r="W1704" s="16">
        <v>8888.16</v>
      </c>
      <c r="X1704" s="16">
        <v>25</v>
      </c>
      <c r="Y1704" s="16">
        <v>9258.5</v>
      </c>
      <c r="Z1704" s="16">
        <v>0</v>
      </c>
      <c r="AA1704" s="16">
        <v>0</v>
      </c>
      <c r="AB1704" s="16">
        <v>0</v>
      </c>
      <c r="AC1704" s="16">
        <v>0</v>
      </c>
      <c r="AD1704" s="16">
        <v>0</v>
      </c>
      <c r="AE1704" s="16">
        <v>0</v>
      </c>
      <c r="AF1704" s="16">
        <v>0</v>
      </c>
      <c r="AG1704" s="16">
        <v>0</v>
      </c>
      <c r="AH1704" s="16">
        <v>0</v>
      </c>
      <c r="AI1704" s="16">
        <v>0</v>
      </c>
    </row>
    <row r="1705" spans="1:35" ht="66">
      <c r="A1705" s="290"/>
      <c r="B1705" s="1300"/>
      <c r="C1705" s="1297" t="s">
        <v>2346</v>
      </c>
      <c r="D1705" s="14"/>
      <c r="E1705" s="1313">
        <v>10</v>
      </c>
      <c r="F1705" s="14" t="s">
        <v>260</v>
      </c>
      <c r="G1705" s="16" t="s">
        <v>12</v>
      </c>
      <c r="H1705" s="17" t="s">
        <v>13</v>
      </c>
      <c r="I1705" s="16" t="s">
        <v>14</v>
      </c>
      <c r="J1705" s="16">
        <v>536.22</v>
      </c>
      <c r="K1705" s="997">
        <v>5362.2000000000007</v>
      </c>
      <c r="L1705" s="16">
        <v>0</v>
      </c>
      <c r="M1705" s="16">
        <v>0</v>
      </c>
      <c r="N1705" s="16">
        <v>0</v>
      </c>
      <c r="O1705" s="16">
        <v>0</v>
      </c>
      <c r="P1705" s="16">
        <v>0</v>
      </c>
      <c r="Q1705" s="16">
        <v>0</v>
      </c>
      <c r="R1705" s="16">
        <v>0</v>
      </c>
      <c r="S1705" s="16">
        <v>0</v>
      </c>
      <c r="T1705" s="16">
        <v>0</v>
      </c>
      <c r="U1705" s="16">
        <v>0</v>
      </c>
      <c r="V1705" s="16">
        <v>0</v>
      </c>
      <c r="W1705" s="16">
        <v>0</v>
      </c>
      <c r="X1705" s="16">
        <v>10</v>
      </c>
      <c r="Y1705" s="16">
        <v>5362.2000000000007</v>
      </c>
      <c r="Z1705" s="16">
        <v>0</v>
      </c>
      <c r="AA1705" s="16">
        <v>0</v>
      </c>
      <c r="AB1705" s="16">
        <v>0</v>
      </c>
      <c r="AC1705" s="16">
        <v>0</v>
      </c>
      <c r="AD1705" s="16">
        <v>0</v>
      </c>
      <c r="AE1705" s="16">
        <v>0</v>
      </c>
      <c r="AF1705" s="16">
        <v>0</v>
      </c>
      <c r="AG1705" s="16">
        <v>0</v>
      </c>
      <c r="AH1705" s="16">
        <v>0</v>
      </c>
      <c r="AI1705" s="16">
        <v>0</v>
      </c>
    </row>
    <row r="1706" spans="1:35" ht="66">
      <c r="A1706" s="290"/>
      <c r="B1706" s="1300"/>
      <c r="C1706" s="1297" t="s">
        <v>2347</v>
      </c>
      <c r="D1706" s="14"/>
      <c r="E1706" s="1313">
        <v>7</v>
      </c>
      <c r="F1706" s="14" t="s">
        <v>260</v>
      </c>
      <c r="G1706" s="16" t="s">
        <v>12</v>
      </c>
      <c r="H1706" s="17" t="s">
        <v>13</v>
      </c>
      <c r="I1706" s="16" t="s">
        <v>14</v>
      </c>
      <c r="J1706" s="16">
        <v>259.74</v>
      </c>
      <c r="K1706" s="997">
        <v>1818.18</v>
      </c>
      <c r="L1706" s="16">
        <v>0</v>
      </c>
      <c r="M1706" s="16">
        <v>0</v>
      </c>
      <c r="N1706" s="16">
        <v>0</v>
      </c>
      <c r="O1706" s="16">
        <v>0</v>
      </c>
      <c r="P1706" s="16">
        <v>0</v>
      </c>
      <c r="Q1706" s="16">
        <v>0</v>
      </c>
      <c r="R1706" s="16">
        <v>0</v>
      </c>
      <c r="S1706" s="16">
        <v>0</v>
      </c>
      <c r="T1706" s="16">
        <v>0</v>
      </c>
      <c r="U1706" s="16">
        <v>0</v>
      </c>
      <c r="V1706" s="16">
        <v>0</v>
      </c>
      <c r="W1706" s="16">
        <v>0</v>
      </c>
      <c r="X1706" s="16">
        <v>7</v>
      </c>
      <c r="Y1706" s="16">
        <v>1818.18</v>
      </c>
      <c r="Z1706" s="16">
        <v>0</v>
      </c>
      <c r="AA1706" s="16">
        <v>0</v>
      </c>
      <c r="AB1706" s="16">
        <v>0</v>
      </c>
      <c r="AC1706" s="16">
        <v>0</v>
      </c>
      <c r="AD1706" s="16">
        <v>0</v>
      </c>
      <c r="AE1706" s="16">
        <v>0</v>
      </c>
      <c r="AF1706" s="16">
        <v>0</v>
      </c>
      <c r="AG1706" s="16">
        <v>0</v>
      </c>
      <c r="AH1706" s="16">
        <v>0</v>
      </c>
      <c r="AI1706" s="16">
        <v>0</v>
      </c>
    </row>
    <row r="1707" spans="1:35" ht="66">
      <c r="A1707" s="290"/>
      <c r="B1707" s="305">
        <v>203.5</v>
      </c>
      <c r="C1707" s="298" t="s">
        <v>1419</v>
      </c>
      <c r="D1707" s="303"/>
      <c r="E1707" s="293">
        <v>0</v>
      </c>
      <c r="F1707" s="292" t="s">
        <v>260</v>
      </c>
      <c r="G1707" s="294" t="s">
        <v>12</v>
      </c>
      <c r="H1707" s="295" t="s">
        <v>13</v>
      </c>
      <c r="I1707" s="294" t="s">
        <v>14</v>
      </c>
      <c r="J1707" s="294">
        <v>220</v>
      </c>
      <c r="K1707" s="1540">
        <v>0</v>
      </c>
      <c r="L1707" s="294">
        <v>0</v>
      </c>
      <c r="M1707" s="294">
        <v>0</v>
      </c>
      <c r="N1707" s="294">
        <v>0</v>
      </c>
      <c r="O1707" s="294">
        <v>0</v>
      </c>
      <c r="P1707" s="294">
        <v>0</v>
      </c>
      <c r="Q1707" s="294">
        <v>0</v>
      </c>
      <c r="R1707" s="294">
        <v>0</v>
      </c>
      <c r="S1707" s="294">
        <v>0</v>
      </c>
      <c r="T1707" s="294">
        <v>0</v>
      </c>
      <c r="U1707" s="294">
        <v>0</v>
      </c>
      <c r="V1707" s="294">
        <v>0</v>
      </c>
      <c r="W1707" s="294">
        <v>0</v>
      </c>
      <c r="X1707" s="294">
        <v>0</v>
      </c>
      <c r="Y1707" s="294">
        <v>0</v>
      </c>
      <c r="Z1707" s="294">
        <v>0</v>
      </c>
      <c r="AA1707" s="294">
        <v>0</v>
      </c>
      <c r="AB1707" s="294">
        <v>0</v>
      </c>
      <c r="AC1707" s="294">
        <v>0</v>
      </c>
      <c r="AD1707" s="294">
        <v>0</v>
      </c>
      <c r="AE1707" s="294">
        <v>0</v>
      </c>
      <c r="AF1707" s="294">
        <v>0</v>
      </c>
      <c r="AG1707" s="294">
        <v>0</v>
      </c>
      <c r="AH1707" s="294">
        <v>0</v>
      </c>
      <c r="AI1707" s="294">
        <v>0</v>
      </c>
    </row>
    <row r="1708" spans="1:35" ht="66">
      <c r="A1708" s="290"/>
      <c r="B1708" s="305">
        <v>115.15545454545455</v>
      </c>
      <c r="C1708" s="1419" t="s">
        <v>1420</v>
      </c>
      <c r="D1708" s="303"/>
      <c r="E1708" s="293">
        <v>23</v>
      </c>
      <c r="F1708" s="292" t="s">
        <v>11</v>
      </c>
      <c r="G1708" s="294" t="s">
        <v>12</v>
      </c>
      <c r="H1708" s="295" t="s">
        <v>13</v>
      </c>
      <c r="I1708" s="294" t="s">
        <v>14</v>
      </c>
      <c r="J1708" s="294">
        <v>125</v>
      </c>
      <c r="K1708" s="1540">
        <v>2875</v>
      </c>
      <c r="L1708" s="294">
        <v>0</v>
      </c>
      <c r="M1708" s="294">
        <v>0</v>
      </c>
      <c r="N1708" s="294">
        <v>1</v>
      </c>
      <c r="O1708" s="294">
        <v>125</v>
      </c>
      <c r="P1708" s="294">
        <v>22</v>
      </c>
      <c r="Q1708" s="294">
        <v>2750</v>
      </c>
      <c r="R1708" s="294">
        <v>0</v>
      </c>
      <c r="S1708" s="294">
        <v>0</v>
      </c>
      <c r="T1708" s="294">
        <v>0</v>
      </c>
      <c r="U1708" s="294">
        <v>0</v>
      </c>
      <c r="V1708" s="294">
        <v>0</v>
      </c>
      <c r="W1708" s="294">
        <v>0</v>
      </c>
      <c r="X1708" s="294">
        <v>0</v>
      </c>
      <c r="Y1708" s="294">
        <v>0</v>
      </c>
      <c r="Z1708" s="294">
        <v>0</v>
      </c>
      <c r="AA1708" s="294">
        <v>0</v>
      </c>
      <c r="AB1708" s="294">
        <v>0</v>
      </c>
      <c r="AC1708" s="294">
        <v>0</v>
      </c>
      <c r="AD1708" s="294">
        <v>0</v>
      </c>
      <c r="AE1708" s="294">
        <v>0</v>
      </c>
      <c r="AF1708" s="294">
        <v>0</v>
      </c>
      <c r="AG1708" s="294">
        <v>0</v>
      </c>
      <c r="AH1708" s="294">
        <v>0</v>
      </c>
      <c r="AI1708" s="294">
        <v>0</v>
      </c>
    </row>
    <row r="1709" spans="1:35" ht="66">
      <c r="A1709" s="290"/>
      <c r="B1709" s="305">
        <v>280</v>
      </c>
      <c r="C1709" s="1454" t="s">
        <v>1421</v>
      </c>
      <c r="D1709" s="303"/>
      <c r="E1709" s="293">
        <v>32</v>
      </c>
      <c r="F1709" s="292" t="s">
        <v>1140</v>
      </c>
      <c r="G1709" s="294" t="s">
        <v>12</v>
      </c>
      <c r="H1709" s="295" t="s">
        <v>13</v>
      </c>
      <c r="I1709" s="294" t="s">
        <v>14</v>
      </c>
      <c r="J1709" s="294">
        <v>303</v>
      </c>
      <c r="K1709" s="1540">
        <v>9696</v>
      </c>
      <c r="L1709" s="294">
        <v>0</v>
      </c>
      <c r="M1709" s="294">
        <v>0</v>
      </c>
      <c r="N1709" s="294">
        <v>0</v>
      </c>
      <c r="O1709" s="294">
        <v>0</v>
      </c>
      <c r="P1709" s="294">
        <v>32</v>
      </c>
      <c r="Q1709" s="294">
        <v>9696</v>
      </c>
      <c r="R1709" s="294">
        <v>0</v>
      </c>
      <c r="S1709" s="294">
        <v>0</v>
      </c>
      <c r="T1709" s="294">
        <v>0</v>
      </c>
      <c r="U1709" s="294">
        <v>0</v>
      </c>
      <c r="V1709" s="294">
        <v>0</v>
      </c>
      <c r="W1709" s="294">
        <v>0</v>
      </c>
      <c r="X1709" s="294">
        <v>0</v>
      </c>
      <c r="Y1709" s="294">
        <v>0</v>
      </c>
      <c r="Z1709" s="294">
        <v>0</v>
      </c>
      <c r="AA1709" s="294">
        <v>0</v>
      </c>
      <c r="AB1709" s="294">
        <v>0</v>
      </c>
      <c r="AC1709" s="294">
        <v>0</v>
      </c>
      <c r="AD1709" s="294">
        <v>0</v>
      </c>
      <c r="AE1709" s="294">
        <v>0</v>
      </c>
      <c r="AF1709" s="294">
        <v>0</v>
      </c>
      <c r="AG1709" s="294">
        <v>0</v>
      </c>
      <c r="AH1709" s="294">
        <v>0</v>
      </c>
      <c r="AI1709" s="294">
        <v>0</v>
      </c>
    </row>
    <row r="1710" spans="1:35" ht="66">
      <c r="A1710" s="290"/>
      <c r="B1710" s="305">
        <v>27</v>
      </c>
      <c r="C1710" s="1421" t="s">
        <v>1422</v>
      </c>
      <c r="D1710" s="303"/>
      <c r="E1710" s="293">
        <v>6480</v>
      </c>
      <c r="F1710" s="1151" t="s">
        <v>260</v>
      </c>
      <c r="G1710" s="294" t="s">
        <v>12</v>
      </c>
      <c r="H1710" s="295" t="s">
        <v>13</v>
      </c>
      <c r="I1710" s="294" t="s">
        <v>14</v>
      </c>
      <c r="J1710" s="294">
        <v>30</v>
      </c>
      <c r="K1710" s="1540">
        <v>194400</v>
      </c>
      <c r="L1710" s="294">
        <v>0</v>
      </c>
      <c r="M1710" s="294">
        <v>0</v>
      </c>
      <c r="N1710" s="294">
        <v>0</v>
      </c>
      <c r="O1710" s="294">
        <v>0</v>
      </c>
      <c r="P1710" s="294">
        <v>3240</v>
      </c>
      <c r="Q1710" s="294">
        <v>97200</v>
      </c>
      <c r="R1710" s="294">
        <v>0</v>
      </c>
      <c r="S1710" s="294">
        <v>0</v>
      </c>
      <c r="T1710" s="294">
        <v>0</v>
      </c>
      <c r="U1710" s="294">
        <v>0</v>
      </c>
      <c r="V1710" s="294">
        <v>0</v>
      </c>
      <c r="W1710" s="294">
        <v>0</v>
      </c>
      <c r="X1710" s="294">
        <v>0</v>
      </c>
      <c r="Y1710" s="294">
        <v>0</v>
      </c>
      <c r="Z1710" s="294">
        <v>3240</v>
      </c>
      <c r="AA1710" s="294">
        <v>97200</v>
      </c>
      <c r="AB1710" s="294">
        <v>0</v>
      </c>
      <c r="AC1710" s="294">
        <v>0</v>
      </c>
      <c r="AD1710" s="294">
        <v>0</v>
      </c>
      <c r="AE1710" s="294">
        <v>0</v>
      </c>
      <c r="AF1710" s="294">
        <v>0</v>
      </c>
      <c r="AG1710" s="294">
        <v>0</v>
      </c>
      <c r="AH1710" s="294">
        <v>0</v>
      </c>
      <c r="AI1710" s="294">
        <v>0</v>
      </c>
    </row>
    <row r="1711" spans="1:35" ht="66">
      <c r="A1711" s="290"/>
      <c r="B1711" s="305">
        <v>25</v>
      </c>
      <c r="C1711" s="1379" t="s">
        <v>1423</v>
      </c>
      <c r="D1711" s="303"/>
      <c r="E1711" s="293">
        <v>11800</v>
      </c>
      <c r="F1711" s="292" t="s">
        <v>260</v>
      </c>
      <c r="G1711" s="294" t="s">
        <v>12</v>
      </c>
      <c r="H1711" s="295" t="s">
        <v>13</v>
      </c>
      <c r="I1711" s="294" t="s">
        <v>14</v>
      </c>
      <c r="J1711" s="294">
        <v>27</v>
      </c>
      <c r="K1711" s="1540">
        <v>318600</v>
      </c>
      <c r="L1711" s="294">
        <v>0</v>
      </c>
      <c r="M1711" s="294">
        <v>0</v>
      </c>
      <c r="N1711" s="294">
        <v>0</v>
      </c>
      <c r="O1711" s="294">
        <v>0</v>
      </c>
      <c r="P1711" s="294">
        <v>5900</v>
      </c>
      <c r="Q1711" s="294">
        <v>159300</v>
      </c>
      <c r="R1711" s="294">
        <v>0</v>
      </c>
      <c r="S1711" s="294">
        <v>0</v>
      </c>
      <c r="T1711" s="294">
        <v>0</v>
      </c>
      <c r="U1711" s="294">
        <v>0</v>
      </c>
      <c r="V1711" s="294">
        <v>0</v>
      </c>
      <c r="W1711" s="294">
        <v>0</v>
      </c>
      <c r="X1711" s="294">
        <v>0</v>
      </c>
      <c r="Y1711" s="294">
        <v>0</v>
      </c>
      <c r="Z1711" s="294">
        <v>5900</v>
      </c>
      <c r="AA1711" s="294">
        <v>159300</v>
      </c>
      <c r="AB1711" s="294">
        <v>0</v>
      </c>
      <c r="AC1711" s="294">
        <v>0</v>
      </c>
      <c r="AD1711" s="294">
        <v>0</v>
      </c>
      <c r="AE1711" s="294">
        <v>0</v>
      </c>
      <c r="AF1711" s="294">
        <v>0</v>
      </c>
      <c r="AG1711" s="294">
        <v>0</v>
      </c>
      <c r="AH1711" s="294">
        <v>0</v>
      </c>
      <c r="AI1711" s="294">
        <v>0</v>
      </c>
    </row>
    <row r="1712" spans="1:35" ht="66">
      <c r="A1712" s="290"/>
      <c r="B1712" s="305">
        <v>481.25</v>
      </c>
      <c r="C1712" s="1455" t="s">
        <v>1424</v>
      </c>
      <c r="D1712" s="303"/>
      <c r="E1712" s="293">
        <v>40</v>
      </c>
      <c r="F1712" s="1151" t="s">
        <v>1425</v>
      </c>
      <c r="G1712" s="294" t="s">
        <v>12</v>
      </c>
      <c r="H1712" s="295" t="s">
        <v>13</v>
      </c>
      <c r="I1712" s="294" t="s">
        <v>14</v>
      </c>
      <c r="J1712" s="294">
        <v>520</v>
      </c>
      <c r="K1712" s="1540">
        <v>20800</v>
      </c>
      <c r="L1712" s="294">
        <v>0</v>
      </c>
      <c r="M1712" s="294">
        <v>0</v>
      </c>
      <c r="N1712" s="294">
        <v>0</v>
      </c>
      <c r="O1712" s="294">
        <v>0</v>
      </c>
      <c r="P1712" s="294">
        <v>40</v>
      </c>
      <c r="Q1712" s="294">
        <v>20800</v>
      </c>
      <c r="R1712" s="294">
        <v>0</v>
      </c>
      <c r="S1712" s="294">
        <v>0</v>
      </c>
      <c r="T1712" s="294">
        <v>0</v>
      </c>
      <c r="U1712" s="294">
        <v>0</v>
      </c>
      <c r="V1712" s="294">
        <v>0</v>
      </c>
      <c r="W1712" s="294">
        <v>0</v>
      </c>
      <c r="X1712" s="294">
        <v>0</v>
      </c>
      <c r="Y1712" s="294">
        <v>0</v>
      </c>
      <c r="Z1712" s="294">
        <v>0</v>
      </c>
      <c r="AA1712" s="294">
        <v>0</v>
      </c>
      <c r="AB1712" s="294">
        <v>0</v>
      </c>
      <c r="AC1712" s="294">
        <v>0</v>
      </c>
      <c r="AD1712" s="294">
        <v>0</v>
      </c>
      <c r="AE1712" s="294">
        <v>0</v>
      </c>
      <c r="AF1712" s="294">
        <v>0</v>
      </c>
      <c r="AG1712" s="294">
        <v>0</v>
      </c>
      <c r="AH1712" s="294">
        <v>0</v>
      </c>
      <c r="AI1712" s="294">
        <v>0</v>
      </c>
    </row>
    <row r="1713" spans="1:35" ht="66">
      <c r="A1713" s="290"/>
      <c r="B1713" s="305">
        <v>110</v>
      </c>
      <c r="C1713" s="1455" t="s">
        <v>1426</v>
      </c>
      <c r="D1713" s="303"/>
      <c r="E1713" s="293">
        <v>1</v>
      </c>
      <c r="F1713" s="1151" t="s">
        <v>260</v>
      </c>
      <c r="G1713" s="294" t="s">
        <v>12</v>
      </c>
      <c r="H1713" s="295" t="s">
        <v>13</v>
      </c>
      <c r="I1713" s="294" t="s">
        <v>14</v>
      </c>
      <c r="J1713" s="294">
        <v>119</v>
      </c>
      <c r="K1713" s="1540">
        <v>119</v>
      </c>
      <c r="L1713" s="294">
        <v>0</v>
      </c>
      <c r="M1713" s="294">
        <v>0</v>
      </c>
      <c r="N1713" s="294">
        <v>0</v>
      </c>
      <c r="O1713" s="294">
        <v>0</v>
      </c>
      <c r="P1713" s="294">
        <v>1</v>
      </c>
      <c r="Q1713" s="294">
        <v>119</v>
      </c>
      <c r="R1713" s="294">
        <v>0</v>
      </c>
      <c r="S1713" s="294">
        <v>0</v>
      </c>
      <c r="T1713" s="294">
        <v>0</v>
      </c>
      <c r="U1713" s="294">
        <v>0</v>
      </c>
      <c r="V1713" s="294">
        <v>0</v>
      </c>
      <c r="W1713" s="294">
        <v>0</v>
      </c>
      <c r="X1713" s="294">
        <v>0</v>
      </c>
      <c r="Y1713" s="294">
        <v>0</v>
      </c>
      <c r="Z1713" s="294">
        <v>0</v>
      </c>
      <c r="AA1713" s="294">
        <v>0</v>
      </c>
      <c r="AB1713" s="294">
        <v>0</v>
      </c>
      <c r="AC1713" s="294">
        <v>0</v>
      </c>
      <c r="AD1713" s="294">
        <v>0</v>
      </c>
      <c r="AE1713" s="294">
        <v>0</v>
      </c>
      <c r="AF1713" s="294">
        <v>0</v>
      </c>
      <c r="AG1713" s="294">
        <v>0</v>
      </c>
      <c r="AH1713" s="294">
        <v>0</v>
      </c>
      <c r="AI1713" s="294">
        <v>0</v>
      </c>
    </row>
    <row r="1714" spans="1:35" ht="66">
      <c r="A1714" s="290"/>
      <c r="B1714" s="305">
        <v>125</v>
      </c>
      <c r="C1714" s="1431" t="s">
        <v>1427</v>
      </c>
      <c r="D1714" s="1389"/>
      <c r="E1714" s="293">
        <v>24</v>
      </c>
      <c r="F1714" s="1151" t="s">
        <v>11</v>
      </c>
      <c r="G1714" s="294" t="s">
        <v>12</v>
      </c>
      <c r="H1714" s="295" t="s">
        <v>13</v>
      </c>
      <c r="I1714" s="294" t="s">
        <v>14</v>
      </c>
      <c r="J1714" s="294">
        <v>135</v>
      </c>
      <c r="K1714" s="1540">
        <v>3240</v>
      </c>
      <c r="L1714" s="294">
        <v>0</v>
      </c>
      <c r="M1714" s="294">
        <v>0</v>
      </c>
      <c r="N1714" s="294">
        <v>0</v>
      </c>
      <c r="O1714" s="294">
        <v>0</v>
      </c>
      <c r="P1714" s="294">
        <v>24</v>
      </c>
      <c r="Q1714" s="294">
        <v>3240</v>
      </c>
      <c r="R1714" s="294">
        <v>0</v>
      </c>
      <c r="S1714" s="294">
        <v>0</v>
      </c>
      <c r="T1714" s="294">
        <v>0</v>
      </c>
      <c r="U1714" s="294">
        <v>0</v>
      </c>
      <c r="V1714" s="294">
        <v>0</v>
      </c>
      <c r="W1714" s="294">
        <v>0</v>
      </c>
      <c r="X1714" s="294">
        <v>0</v>
      </c>
      <c r="Y1714" s="294">
        <v>0</v>
      </c>
      <c r="Z1714" s="294">
        <v>0</v>
      </c>
      <c r="AA1714" s="294">
        <v>0</v>
      </c>
      <c r="AB1714" s="294">
        <v>0</v>
      </c>
      <c r="AC1714" s="294">
        <v>0</v>
      </c>
      <c r="AD1714" s="294">
        <v>0</v>
      </c>
      <c r="AE1714" s="294">
        <v>0</v>
      </c>
      <c r="AF1714" s="294">
        <v>0</v>
      </c>
      <c r="AG1714" s="294">
        <v>0</v>
      </c>
      <c r="AH1714" s="294">
        <v>0</v>
      </c>
      <c r="AI1714" s="294">
        <v>0</v>
      </c>
    </row>
    <row r="1715" spans="1:35">
      <c r="A1715" s="290"/>
      <c r="B1715" s="306">
        <v>262</v>
      </c>
      <c r="C1715" s="306" t="s">
        <v>1428</v>
      </c>
      <c r="D1715" s="306"/>
      <c r="E1715" s="1154">
        <v>0</v>
      </c>
      <c r="F1715" s="1154"/>
      <c r="G1715" s="1154">
        <v>0</v>
      </c>
      <c r="H1715" s="1154">
        <v>0</v>
      </c>
      <c r="I1715" s="1154">
        <v>0</v>
      </c>
      <c r="J1715" s="1154"/>
      <c r="K1715" s="1550">
        <v>0</v>
      </c>
      <c r="L1715" s="1154">
        <v>0</v>
      </c>
      <c r="M1715" s="1154">
        <v>0</v>
      </c>
      <c r="N1715" s="1154">
        <v>0</v>
      </c>
      <c r="O1715" s="1154">
        <v>0</v>
      </c>
      <c r="P1715" s="1154">
        <v>0</v>
      </c>
      <c r="Q1715" s="1154">
        <v>0</v>
      </c>
      <c r="R1715" s="1154">
        <v>0</v>
      </c>
      <c r="S1715" s="1154">
        <v>0</v>
      </c>
      <c r="T1715" s="1154">
        <v>0</v>
      </c>
      <c r="U1715" s="1154">
        <v>0</v>
      </c>
      <c r="V1715" s="1154">
        <v>0</v>
      </c>
      <c r="W1715" s="1154">
        <v>0</v>
      </c>
      <c r="X1715" s="1154">
        <v>0</v>
      </c>
      <c r="Y1715" s="1154">
        <v>0</v>
      </c>
      <c r="Z1715" s="1154">
        <v>0</v>
      </c>
      <c r="AA1715" s="1154">
        <v>0</v>
      </c>
      <c r="AB1715" s="1154">
        <v>0</v>
      </c>
      <c r="AC1715" s="1154">
        <v>0</v>
      </c>
      <c r="AD1715" s="1154">
        <v>0</v>
      </c>
      <c r="AE1715" s="1154">
        <v>0</v>
      </c>
      <c r="AF1715" s="1154">
        <v>0</v>
      </c>
      <c r="AG1715" s="1154">
        <v>0</v>
      </c>
      <c r="AH1715" s="1154">
        <v>0</v>
      </c>
      <c r="AI1715" s="1154">
        <v>0</v>
      </c>
    </row>
    <row r="1716" spans="1:35">
      <c r="A1716" s="290"/>
      <c r="B1716" s="306">
        <v>26201</v>
      </c>
      <c r="C1716" s="1148" t="s">
        <v>1428</v>
      </c>
      <c r="D1716" s="303"/>
      <c r="E1716" s="291">
        <v>0</v>
      </c>
      <c r="F1716" s="291"/>
      <c r="G1716" s="291">
        <v>0</v>
      </c>
      <c r="H1716" s="291">
        <v>0</v>
      </c>
      <c r="I1716" s="291">
        <v>0</v>
      </c>
      <c r="J1716" s="291"/>
      <c r="K1716" s="1545">
        <v>0</v>
      </c>
      <c r="L1716" s="291">
        <v>0</v>
      </c>
      <c r="M1716" s="291">
        <v>0</v>
      </c>
      <c r="N1716" s="291">
        <v>0</v>
      </c>
      <c r="O1716" s="291">
        <v>0</v>
      </c>
      <c r="P1716" s="291">
        <v>0</v>
      </c>
      <c r="Q1716" s="291">
        <v>0</v>
      </c>
      <c r="R1716" s="291">
        <v>0</v>
      </c>
      <c r="S1716" s="291">
        <v>0</v>
      </c>
      <c r="T1716" s="291">
        <v>0</v>
      </c>
      <c r="U1716" s="291">
        <v>0</v>
      </c>
      <c r="V1716" s="291">
        <v>0</v>
      </c>
      <c r="W1716" s="291">
        <v>0</v>
      </c>
      <c r="X1716" s="291">
        <v>0</v>
      </c>
      <c r="Y1716" s="291">
        <v>0</v>
      </c>
      <c r="Z1716" s="291">
        <v>0</v>
      </c>
      <c r="AA1716" s="291">
        <v>0</v>
      </c>
      <c r="AB1716" s="291">
        <v>0</v>
      </c>
      <c r="AC1716" s="291">
        <v>0</v>
      </c>
      <c r="AD1716" s="291">
        <v>0</v>
      </c>
      <c r="AE1716" s="291">
        <v>0</v>
      </c>
      <c r="AF1716" s="291">
        <v>0</v>
      </c>
      <c r="AG1716" s="291">
        <v>0</v>
      </c>
      <c r="AH1716" s="291">
        <v>0</v>
      </c>
      <c r="AI1716" s="291">
        <v>0</v>
      </c>
    </row>
    <row r="1717" spans="1:35">
      <c r="A1717" s="290"/>
      <c r="B1717" s="1409"/>
      <c r="C1717" s="1410"/>
      <c r="D1717" s="1389"/>
      <c r="E1717" s="304">
        <v>0</v>
      </c>
      <c r="F1717" s="292"/>
      <c r="G1717" s="1147"/>
      <c r="H1717" s="1147"/>
      <c r="I1717" s="1147"/>
      <c r="J1717" s="1147"/>
      <c r="K1717" s="1538">
        <v>0</v>
      </c>
      <c r="L1717" s="1147">
        <v>0</v>
      </c>
      <c r="M1717" s="1147">
        <v>0</v>
      </c>
      <c r="N1717" s="1147">
        <v>0</v>
      </c>
      <c r="O1717" s="1147">
        <v>0</v>
      </c>
      <c r="P1717" s="1147">
        <v>0</v>
      </c>
      <c r="Q1717" s="1147">
        <v>0</v>
      </c>
      <c r="R1717" s="1147">
        <v>0</v>
      </c>
      <c r="S1717" s="1147">
        <v>0</v>
      </c>
      <c r="T1717" s="1147">
        <v>0</v>
      </c>
      <c r="U1717" s="1147">
        <v>0</v>
      </c>
      <c r="V1717" s="1147">
        <v>0</v>
      </c>
      <c r="W1717" s="1147">
        <v>0</v>
      </c>
      <c r="X1717" s="1147">
        <v>0</v>
      </c>
      <c r="Y1717" s="1147">
        <v>0</v>
      </c>
      <c r="Z1717" s="1147">
        <v>0</v>
      </c>
      <c r="AA1717" s="1147">
        <v>0</v>
      </c>
      <c r="AB1717" s="1147">
        <v>0</v>
      </c>
      <c r="AC1717" s="1147">
        <v>0</v>
      </c>
      <c r="AD1717" s="1147">
        <v>0</v>
      </c>
      <c r="AE1717" s="1147">
        <v>0</v>
      </c>
      <c r="AF1717" s="1147">
        <v>0</v>
      </c>
      <c r="AG1717" s="1147">
        <v>0</v>
      </c>
      <c r="AH1717" s="1147">
        <v>0</v>
      </c>
      <c r="AI1717" s="1147">
        <v>0</v>
      </c>
    </row>
    <row r="1718" spans="1:35" ht="24">
      <c r="A1718" s="290"/>
      <c r="B1718" s="306">
        <v>2700</v>
      </c>
      <c r="C1718" s="1148" t="s">
        <v>1429</v>
      </c>
      <c r="D1718" s="303"/>
      <c r="E1718" s="293">
        <v>859</v>
      </c>
      <c r="F1718" s="293"/>
      <c r="G1718" s="293"/>
      <c r="H1718" s="293"/>
      <c r="I1718" s="293"/>
      <c r="J1718" s="293"/>
      <c r="K1718" s="1558">
        <v>277536.59999999998</v>
      </c>
      <c r="L1718" s="293">
        <v>0</v>
      </c>
      <c r="M1718" s="293">
        <v>0</v>
      </c>
      <c r="N1718" s="293">
        <v>2</v>
      </c>
      <c r="O1718" s="293">
        <v>412</v>
      </c>
      <c r="P1718" s="293">
        <v>65</v>
      </c>
      <c r="Q1718" s="293">
        <v>3125</v>
      </c>
      <c r="R1718" s="293">
        <v>249</v>
      </c>
      <c r="S1718" s="293">
        <v>95720</v>
      </c>
      <c r="T1718" s="293">
        <v>307</v>
      </c>
      <c r="U1718" s="293">
        <v>83993.600000000006</v>
      </c>
      <c r="V1718" s="293">
        <v>205</v>
      </c>
      <c r="W1718" s="293">
        <v>90540</v>
      </c>
      <c r="X1718" s="293">
        <v>31</v>
      </c>
      <c r="Y1718" s="293">
        <v>2618</v>
      </c>
      <c r="Z1718" s="293">
        <v>0</v>
      </c>
      <c r="AA1718" s="293">
        <v>0</v>
      </c>
      <c r="AB1718" s="293">
        <v>0</v>
      </c>
      <c r="AC1718" s="293">
        <v>0</v>
      </c>
      <c r="AD1718" s="293">
        <v>1</v>
      </c>
      <c r="AE1718" s="293">
        <v>1128</v>
      </c>
      <c r="AF1718" s="293">
        <v>0</v>
      </c>
      <c r="AG1718" s="293">
        <v>0</v>
      </c>
      <c r="AH1718" s="293">
        <v>0</v>
      </c>
      <c r="AI1718" s="293">
        <v>0</v>
      </c>
    </row>
    <row r="1719" spans="1:35">
      <c r="A1719" s="290"/>
      <c r="B1719" s="306">
        <v>271</v>
      </c>
      <c r="C1719" s="306" t="s">
        <v>1430</v>
      </c>
      <c r="D1719" s="306"/>
      <c r="E1719" s="1154">
        <v>109</v>
      </c>
      <c r="F1719" s="1154"/>
      <c r="G1719" s="1154">
        <v>0</v>
      </c>
      <c r="H1719" s="1154">
        <v>0</v>
      </c>
      <c r="I1719" s="1154">
        <v>0</v>
      </c>
      <c r="J1719" s="1154"/>
      <c r="K1719" s="1550">
        <v>40994</v>
      </c>
      <c r="L1719" s="1154">
        <v>0</v>
      </c>
      <c r="M1719" s="1154">
        <v>0</v>
      </c>
      <c r="N1719" s="1154">
        <v>0</v>
      </c>
      <c r="O1719" s="1154">
        <v>0</v>
      </c>
      <c r="P1719" s="1154">
        <v>0</v>
      </c>
      <c r="Q1719" s="1154">
        <v>0</v>
      </c>
      <c r="R1719" s="1154">
        <v>4</v>
      </c>
      <c r="S1719" s="1154">
        <v>800</v>
      </c>
      <c r="T1719" s="1154">
        <v>105</v>
      </c>
      <c r="U1719" s="1154">
        <v>40194</v>
      </c>
      <c r="V1719" s="1154">
        <v>0</v>
      </c>
      <c r="W1719" s="1154">
        <v>0</v>
      </c>
      <c r="X1719" s="1154">
        <v>0</v>
      </c>
      <c r="Y1719" s="1154">
        <v>0</v>
      </c>
      <c r="Z1719" s="1154">
        <v>0</v>
      </c>
      <c r="AA1719" s="1154">
        <v>0</v>
      </c>
      <c r="AB1719" s="1154">
        <v>0</v>
      </c>
      <c r="AC1719" s="1154">
        <v>0</v>
      </c>
      <c r="AD1719" s="1154">
        <v>0</v>
      </c>
      <c r="AE1719" s="1154">
        <v>0</v>
      </c>
      <c r="AF1719" s="1154">
        <v>0</v>
      </c>
      <c r="AG1719" s="1154">
        <v>0</v>
      </c>
      <c r="AH1719" s="1154">
        <v>0</v>
      </c>
      <c r="AI1719" s="1154">
        <v>0</v>
      </c>
    </row>
    <row r="1720" spans="1:35">
      <c r="A1720" s="290"/>
      <c r="B1720" s="306">
        <v>27101</v>
      </c>
      <c r="C1720" s="1148" t="s">
        <v>245</v>
      </c>
      <c r="D1720" s="303"/>
      <c r="E1720" s="291">
        <v>4</v>
      </c>
      <c r="F1720" s="291"/>
      <c r="G1720" s="291">
        <v>0</v>
      </c>
      <c r="H1720" s="291">
        <v>0</v>
      </c>
      <c r="I1720" s="291">
        <v>0</v>
      </c>
      <c r="J1720" s="291"/>
      <c r="K1720" s="1545">
        <v>800</v>
      </c>
      <c r="L1720" s="291">
        <v>0</v>
      </c>
      <c r="M1720" s="291">
        <v>0</v>
      </c>
      <c r="N1720" s="291">
        <v>0</v>
      </c>
      <c r="O1720" s="291">
        <v>0</v>
      </c>
      <c r="P1720" s="291">
        <v>0</v>
      </c>
      <c r="Q1720" s="291">
        <v>0</v>
      </c>
      <c r="R1720" s="291">
        <v>4</v>
      </c>
      <c r="S1720" s="291">
        <v>800</v>
      </c>
      <c r="T1720" s="291">
        <v>0</v>
      </c>
      <c r="U1720" s="291">
        <v>0</v>
      </c>
      <c r="V1720" s="291">
        <v>0</v>
      </c>
      <c r="W1720" s="291">
        <v>0</v>
      </c>
      <c r="X1720" s="291">
        <v>0</v>
      </c>
      <c r="Y1720" s="291">
        <v>0</v>
      </c>
      <c r="Z1720" s="291">
        <v>0</v>
      </c>
      <c r="AA1720" s="291">
        <v>0</v>
      </c>
      <c r="AB1720" s="291">
        <v>0</v>
      </c>
      <c r="AC1720" s="291">
        <v>0</v>
      </c>
      <c r="AD1720" s="291">
        <v>0</v>
      </c>
      <c r="AE1720" s="291">
        <v>0</v>
      </c>
      <c r="AF1720" s="291">
        <v>0</v>
      </c>
      <c r="AG1720" s="291">
        <v>0</v>
      </c>
      <c r="AH1720" s="291">
        <v>0</v>
      </c>
      <c r="AI1720" s="291">
        <v>0</v>
      </c>
    </row>
    <row r="1721" spans="1:35" ht="66">
      <c r="A1721" s="290"/>
      <c r="B1721" s="305">
        <v>440.22</v>
      </c>
      <c r="C1721" s="1443" t="s">
        <v>1431</v>
      </c>
      <c r="D1721" s="303"/>
      <c r="E1721" s="293">
        <v>0</v>
      </c>
      <c r="F1721" s="1456" t="s">
        <v>46</v>
      </c>
      <c r="G1721" s="294" t="s">
        <v>12</v>
      </c>
      <c r="H1721" s="295" t="s">
        <v>13</v>
      </c>
      <c r="I1721" s="294" t="s">
        <v>14</v>
      </c>
      <c r="J1721" s="294">
        <v>476</v>
      </c>
      <c r="K1721" s="1540">
        <v>0</v>
      </c>
      <c r="L1721" s="294">
        <v>0</v>
      </c>
      <c r="M1721" s="294">
        <v>0</v>
      </c>
      <c r="N1721" s="294">
        <v>0</v>
      </c>
      <c r="O1721" s="294">
        <v>0</v>
      </c>
      <c r="P1721" s="294">
        <v>0</v>
      </c>
      <c r="Q1721" s="294">
        <v>0</v>
      </c>
      <c r="R1721" s="294">
        <v>0</v>
      </c>
      <c r="S1721" s="294">
        <v>0</v>
      </c>
      <c r="T1721" s="294">
        <v>0</v>
      </c>
      <c r="U1721" s="294">
        <v>0</v>
      </c>
      <c r="V1721" s="294">
        <v>0</v>
      </c>
      <c r="W1721" s="294">
        <v>0</v>
      </c>
      <c r="X1721" s="294">
        <v>0</v>
      </c>
      <c r="Y1721" s="294">
        <v>0</v>
      </c>
      <c r="Z1721" s="294">
        <v>0</v>
      </c>
      <c r="AA1721" s="294">
        <v>0</v>
      </c>
      <c r="AB1721" s="294">
        <v>0</v>
      </c>
      <c r="AC1721" s="294">
        <v>0</v>
      </c>
      <c r="AD1721" s="294">
        <v>0</v>
      </c>
      <c r="AE1721" s="294">
        <v>0</v>
      </c>
      <c r="AF1721" s="294">
        <v>0</v>
      </c>
      <c r="AG1721" s="294">
        <v>0</v>
      </c>
      <c r="AH1721" s="294">
        <v>0</v>
      </c>
      <c r="AI1721" s="294">
        <v>0</v>
      </c>
    </row>
    <row r="1722" spans="1:35" ht="66">
      <c r="A1722" s="290"/>
      <c r="B1722" s="305">
        <v>440.22</v>
      </c>
      <c r="C1722" s="1457" t="s">
        <v>1432</v>
      </c>
      <c r="D1722" s="303"/>
      <c r="E1722" s="293">
        <v>0</v>
      </c>
      <c r="F1722" s="1456" t="s">
        <v>46</v>
      </c>
      <c r="G1722" s="294" t="s">
        <v>12</v>
      </c>
      <c r="H1722" s="295" t="s">
        <v>13</v>
      </c>
      <c r="I1722" s="294" t="s">
        <v>14</v>
      </c>
      <c r="J1722" s="294">
        <v>476</v>
      </c>
      <c r="K1722" s="1540">
        <v>0</v>
      </c>
      <c r="L1722" s="294">
        <v>0</v>
      </c>
      <c r="M1722" s="294">
        <v>0</v>
      </c>
      <c r="N1722" s="294">
        <v>0</v>
      </c>
      <c r="O1722" s="294">
        <v>0</v>
      </c>
      <c r="P1722" s="294">
        <v>0</v>
      </c>
      <c r="Q1722" s="294">
        <v>0</v>
      </c>
      <c r="R1722" s="294">
        <v>0</v>
      </c>
      <c r="S1722" s="294">
        <v>0</v>
      </c>
      <c r="T1722" s="294">
        <v>0</v>
      </c>
      <c r="U1722" s="294">
        <v>0</v>
      </c>
      <c r="V1722" s="294">
        <v>0</v>
      </c>
      <c r="W1722" s="294">
        <v>0</v>
      </c>
      <c r="X1722" s="294">
        <v>0</v>
      </c>
      <c r="Y1722" s="294">
        <v>0</v>
      </c>
      <c r="Z1722" s="294">
        <v>0</v>
      </c>
      <c r="AA1722" s="294">
        <v>0</v>
      </c>
      <c r="AB1722" s="294">
        <v>0</v>
      </c>
      <c r="AC1722" s="294">
        <v>0</v>
      </c>
      <c r="AD1722" s="294">
        <v>0</v>
      </c>
      <c r="AE1722" s="294">
        <v>0</v>
      </c>
      <c r="AF1722" s="294">
        <v>0</v>
      </c>
      <c r="AG1722" s="294">
        <v>0</v>
      </c>
      <c r="AH1722" s="294">
        <v>0</v>
      </c>
      <c r="AI1722" s="294">
        <v>0</v>
      </c>
    </row>
    <row r="1723" spans="1:35" ht="66">
      <c r="A1723" s="290"/>
      <c r="B1723" s="305">
        <v>440.22</v>
      </c>
      <c r="C1723" s="1457" t="s">
        <v>1433</v>
      </c>
      <c r="D1723" s="303"/>
      <c r="E1723" s="293">
        <v>0</v>
      </c>
      <c r="F1723" s="1456" t="s">
        <v>46</v>
      </c>
      <c r="G1723" s="294" t="s">
        <v>12</v>
      </c>
      <c r="H1723" s="295" t="s">
        <v>13</v>
      </c>
      <c r="I1723" s="294" t="s">
        <v>14</v>
      </c>
      <c r="J1723" s="294">
        <v>476</v>
      </c>
      <c r="K1723" s="1540">
        <v>0</v>
      </c>
      <c r="L1723" s="294">
        <v>0</v>
      </c>
      <c r="M1723" s="294">
        <v>0</v>
      </c>
      <c r="N1723" s="294">
        <v>0</v>
      </c>
      <c r="O1723" s="294">
        <v>0</v>
      </c>
      <c r="P1723" s="294">
        <v>0</v>
      </c>
      <c r="Q1723" s="294">
        <v>0</v>
      </c>
      <c r="R1723" s="294">
        <v>0</v>
      </c>
      <c r="S1723" s="294">
        <v>0</v>
      </c>
      <c r="T1723" s="294">
        <v>0</v>
      </c>
      <c r="U1723" s="294">
        <v>0</v>
      </c>
      <c r="V1723" s="294">
        <v>0</v>
      </c>
      <c r="W1723" s="294">
        <v>0</v>
      </c>
      <c r="X1723" s="294">
        <v>0</v>
      </c>
      <c r="Y1723" s="294">
        <v>0</v>
      </c>
      <c r="Z1723" s="294">
        <v>0</v>
      </c>
      <c r="AA1723" s="294">
        <v>0</v>
      </c>
      <c r="AB1723" s="294">
        <v>0</v>
      </c>
      <c r="AC1723" s="294">
        <v>0</v>
      </c>
      <c r="AD1723" s="294">
        <v>0</v>
      </c>
      <c r="AE1723" s="294">
        <v>0</v>
      </c>
      <c r="AF1723" s="294">
        <v>0</v>
      </c>
      <c r="AG1723" s="294">
        <v>0</v>
      </c>
      <c r="AH1723" s="294">
        <v>0</v>
      </c>
      <c r="AI1723" s="294">
        <v>0</v>
      </c>
    </row>
    <row r="1724" spans="1:35" ht="66">
      <c r="A1724" s="290"/>
      <c r="B1724" s="305">
        <v>440.22</v>
      </c>
      <c r="C1724" s="1436" t="s">
        <v>1434</v>
      </c>
      <c r="D1724" s="303"/>
      <c r="E1724" s="293">
        <v>0</v>
      </c>
      <c r="F1724" s="1456" t="s">
        <v>46</v>
      </c>
      <c r="G1724" s="294" t="s">
        <v>12</v>
      </c>
      <c r="H1724" s="295" t="s">
        <v>13</v>
      </c>
      <c r="I1724" s="294" t="s">
        <v>14</v>
      </c>
      <c r="J1724" s="294">
        <v>476</v>
      </c>
      <c r="K1724" s="1540">
        <v>0</v>
      </c>
      <c r="L1724" s="294">
        <v>0</v>
      </c>
      <c r="M1724" s="294">
        <v>0</v>
      </c>
      <c r="N1724" s="294">
        <v>0</v>
      </c>
      <c r="O1724" s="294">
        <v>0</v>
      </c>
      <c r="P1724" s="294">
        <v>0</v>
      </c>
      <c r="Q1724" s="294">
        <v>0</v>
      </c>
      <c r="R1724" s="294">
        <v>0</v>
      </c>
      <c r="S1724" s="294">
        <v>0</v>
      </c>
      <c r="T1724" s="294">
        <v>0</v>
      </c>
      <c r="U1724" s="294">
        <v>0</v>
      </c>
      <c r="V1724" s="294">
        <v>0</v>
      </c>
      <c r="W1724" s="294">
        <v>0</v>
      </c>
      <c r="X1724" s="294">
        <v>0</v>
      </c>
      <c r="Y1724" s="294">
        <v>0</v>
      </c>
      <c r="Z1724" s="294">
        <v>0</v>
      </c>
      <c r="AA1724" s="294">
        <v>0</v>
      </c>
      <c r="AB1724" s="294">
        <v>0</v>
      </c>
      <c r="AC1724" s="294">
        <v>0</v>
      </c>
      <c r="AD1724" s="294">
        <v>0</v>
      </c>
      <c r="AE1724" s="294">
        <v>0</v>
      </c>
      <c r="AF1724" s="294">
        <v>0</v>
      </c>
      <c r="AG1724" s="294">
        <v>0</v>
      </c>
      <c r="AH1724" s="294">
        <v>0</v>
      </c>
      <c r="AI1724" s="294">
        <v>0</v>
      </c>
    </row>
    <row r="1725" spans="1:35" ht="66">
      <c r="A1725" s="290"/>
      <c r="B1725" s="305">
        <v>440.22</v>
      </c>
      <c r="C1725" s="1436" t="s">
        <v>1435</v>
      </c>
      <c r="D1725" s="303"/>
      <c r="E1725" s="293">
        <v>0</v>
      </c>
      <c r="F1725" s="1456" t="s">
        <v>46</v>
      </c>
      <c r="G1725" s="294" t="s">
        <v>12</v>
      </c>
      <c r="H1725" s="295" t="s">
        <v>13</v>
      </c>
      <c r="I1725" s="294" t="s">
        <v>14</v>
      </c>
      <c r="J1725" s="294">
        <v>476</v>
      </c>
      <c r="K1725" s="1540">
        <v>0</v>
      </c>
      <c r="L1725" s="294">
        <v>0</v>
      </c>
      <c r="M1725" s="294">
        <v>0</v>
      </c>
      <c r="N1725" s="294">
        <v>0</v>
      </c>
      <c r="O1725" s="294">
        <v>0</v>
      </c>
      <c r="P1725" s="294">
        <v>0</v>
      </c>
      <c r="Q1725" s="294">
        <v>0</v>
      </c>
      <c r="R1725" s="294">
        <v>0</v>
      </c>
      <c r="S1725" s="294">
        <v>0</v>
      </c>
      <c r="T1725" s="294">
        <v>0</v>
      </c>
      <c r="U1725" s="294">
        <v>0</v>
      </c>
      <c r="V1725" s="294">
        <v>0</v>
      </c>
      <c r="W1725" s="294">
        <v>0</v>
      </c>
      <c r="X1725" s="294">
        <v>0</v>
      </c>
      <c r="Y1725" s="294">
        <v>0</v>
      </c>
      <c r="Z1725" s="294">
        <v>0</v>
      </c>
      <c r="AA1725" s="294">
        <v>0</v>
      </c>
      <c r="AB1725" s="294">
        <v>0</v>
      </c>
      <c r="AC1725" s="294">
        <v>0</v>
      </c>
      <c r="AD1725" s="294">
        <v>0</v>
      </c>
      <c r="AE1725" s="294">
        <v>0</v>
      </c>
      <c r="AF1725" s="294">
        <v>0</v>
      </c>
      <c r="AG1725" s="294">
        <v>0</v>
      </c>
      <c r="AH1725" s="294">
        <v>0</v>
      </c>
      <c r="AI1725" s="294">
        <v>0</v>
      </c>
    </row>
    <row r="1726" spans="1:35" ht="66">
      <c r="A1726" s="290"/>
      <c r="B1726" s="305">
        <v>701.8</v>
      </c>
      <c r="C1726" s="1436" t="s">
        <v>1436</v>
      </c>
      <c r="D1726" s="303"/>
      <c r="E1726" s="293">
        <v>0</v>
      </c>
      <c r="F1726" s="1456" t="s">
        <v>46</v>
      </c>
      <c r="G1726" s="294" t="s">
        <v>12</v>
      </c>
      <c r="H1726" s="295" t="s">
        <v>13</v>
      </c>
      <c r="I1726" s="294" t="s">
        <v>14</v>
      </c>
      <c r="J1726" s="294">
        <v>758</v>
      </c>
      <c r="K1726" s="1540">
        <v>0</v>
      </c>
      <c r="L1726" s="294">
        <v>0</v>
      </c>
      <c r="M1726" s="294">
        <v>0</v>
      </c>
      <c r="N1726" s="294">
        <v>0</v>
      </c>
      <c r="O1726" s="294">
        <v>0</v>
      </c>
      <c r="P1726" s="294">
        <v>0</v>
      </c>
      <c r="Q1726" s="294">
        <v>0</v>
      </c>
      <c r="R1726" s="294">
        <v>0</v>
      </c>
      <c r="S1726" s="294">
        <v>0</v>
      </c>
      <c r="T1726" s="294">
        <v>0</v>
      </c>
      <c r="U1726" s="294">
        <v>0</v>
      </c>
      <c r="V1726" s="294">
        <v>0</v>
      </c>
      <c r="W1726" s="294">
        <v>0</v>
      </c>
      <c r="X1726" s="294">
        <v>0</v>
      </c>
      <c r="Y1726" s="294">
        <v>0</v>
      </c>
      <c r="Z1726" s="294">
        <v>0</v>
      </c>
      <c r="AA1726" s="294">
        <v>0</v>
      </c>
      <c r="AB1726" s="294">
        <v>0</v>
      </c>
      <c r="AC1726" s="294">
        <v>0</v>
      </c>
      <c r="AD1726" s="294">
        <v>0</v>
      </c>
      <c r="AE1726" s="294">
        <v>0</v>
      </c>
      <c r="AF1726" s="294">
        <v>0</v>
      </c>
      <c r="AG1726" s="294">
        <v>0</v>
      </c>
      <c r="AH1726" s="294">
        <v>0</v>
      </c>
      <c r="AI1726" s="294">
        <v>0</v>
      </c>
    </row>
    <row r="1727" spans="1:35" ht="66">
      <c r="A1727" s="290"/>
      <c r="B1727" s="305">
        <v>185.02</v>
      </c>
      <c r="C1727" s="1436" t="s">
        <v>1437</v>
      </c>
      <c r="D1727" s="303"/>
      <c r="E1727" s="293">
        <v>4</v>
      </c>
      <c r="F1727" s="1456" t="s">
        <v>46</v>
      </c>
      <c r="G1727" s="294" t="s">
        <v>12</v>
      </c>
      <c r="H1727" s="295" t="s">
        <v>13</v>
      </c>
      <c r="I1727" s="294" t="s">
        <v>14</v>
      </c>
      <c r="J1727" s="294">
        <v>200</v>
      </c>
      <c r="K1727" s="1540">
        <v>800</v>
      </c>
      <c r="L1727" s="294">
        <v>0</v>
      </c>
      <c r="M1727" s="294">
        <v>0</v>
      </c>
      <c r="N1727" s="294">
        <v>0</v>
      </c>
      <c r="O1727" s="294">
        <v>0</v>
      </c>
      <c r="P1727" s="294">
        <v>0</v>
      </c>
      <c r="Q1727" s="294">
        <v>0</v>
      </c>
      <c r="R1727" s="294">
        <v>4</v>
      </c>
      <c r="S1727" s="294">
        <v>800</v>
      </c>
      <c r="T1727" s="294">
        <v>0</v>
      </c>
      <c r="U1727" s="294">
        <v>0</v>
      </c>
      <c r="V1727" s="294">
        <v>0</v>
      </c>
      <c r="W1727" s="294">
        <v>0</v>
      </c>
      <c r="X1727" s="294">
        <v>0</v>
      </c>
      <c r="Y1727" s="294">
        <v>0</v>
      </c>
      <c r="Z1727" s="294">
        <v>0</v>
      </c>
      <c r="AA1727" s="294">
        <v>0</v>
      </c>
      <c r="AB1727" s="294">
        <v>0</v>
      </c>
      <c r="AC1727" s="294">
        <v>0</v>
      </c>
      <c r="AD1727" s="294">
        <v>0</v>
      </c>
      <c r="AE1727" s="294">
        <v>0</v>
      </c>
      <c r="AF1727" s="294">
        <v>0</v>
      </c>
      <c r="AG1727" s="294">
        <v>0</v>
      </c>
      <c r="AH1727" s="294">
        <v>0</v>
      </c>
      <c r="AI1727" s="294">
        <v>0</v>
      </c>
    </row>
    <row r="1728" spans="1:35" ht="66">
      <c r="A1728" s="290"/>
      <c r="B1728" s="305">
        <v>522</v>
      </c>
      <c r="C1728" s="1436" t="s">
        <v>1438</v>
      </c>
      <c r="D1728" s="303"/>
      <c r="E1728" s="293">
        <v>0</v>
      </c>
      <c r="F1728" s="1456" t="s">
        <v>46</v>
      </c>
      <c r="G1728" s="294" t="s">
        <v>12</v>
      </c>
      <c r="H1728" s="295" t="s">
        <v>13</v>
      </c>
      <c r="I1728" s="294" t="s">
        <v>14</v>
      </c>
      <c r="J1728" s="294">
        <v>565</v>
      </c>
      <c r="K1728" s="1540">
        <v>0</v>
      </c>
      <c r="L1728" s="294">
        <v>0</v>
      </c>
      <c r="M1728" s="294">
        <v>0</v>
      </c>
      <c r="N1728" s="294">
        <v>0</v>
      </c>
      <c r="O1728" s="294">
        <v>0</v>
      </c>
      <c r="P1728" s="294">
        <v>0</v>
      </c>
      <c r="Q1728" s="294">
        <v>0</v>
      </c>
      <c r="R1728" s="294">
        <v>0</v>
      </c>
      <c r="S1728" s="294">
        <v>0</v>
      </c>
      <c r="T1728" s="294">
        <v>0</v>
      </c>
      <c r="U1728" s="294">
        <v>0</v>
      </c>
      <c r="V1728" s="294">
        <v>0</v>
      </c>
      <c r="W1728" s="294">
        <v>0</v>
      </c>
      <c r="X1728" s="294">
        <v>0</v>
      </c>
      <c r="Y1728" s="294">
        <v>0</v>
      </c>
      <c r="Z1728" s="294">
        <v>0</v>
      </c>
      <c r="AA1728" s="294">
        <v>0</v>
      </c>
      <c r="AB1728" s="294">
        <v>0</v>
      </c>
      <c r="AC1728" s="294">
        <v>0</v>
      </c>
      <c r="AD1728" s="294">
        <v>0</v>
      </c>
      <c r="AE1728" s="294">
        <v>0</v>
      </c>
      <c r="AF1728" s="294">
        <v>0</v>
      </c>
      <c r="AG1728" s="294">
        <v>0</v>
      </c>
      <c r="AH1728" s="294">
        <v>0</v>
      </c>
      <c r="AI1728" s="294">
        <v>0</v>
      </c>
    </row>
    <row r="1729" spans="1:35" ht="24">
      <c r="A1729" s="290"/>
      <c r="B1729" s="306">
        <v>27106</v>
      </c>
      <c r="C1729" s="1148" t="s">
        <v>1439</v>
      </c>
      <c r="D1729" s="303"/>
      <c r="E1729" s="291">
        <v>105</v>
      </c>
      <c r="F1729" s="291"/>
      <c r="G1729" s="291">
        <v>0</v>
      </c>
      <c r="H1729" s="291">
        <v>0</v>
      </c>
      <c r="I1729" s="291">
        <v>0</v>
      </c>
      <c r="J1729" s="291"/>
      <c r="K1729" s="1545">
        <v>40194</v>
      </c>
      <c r="L1729" s="291">
        <v>0</v>
      </c>
      <c r="M1729" s="291">
        <v>0</v>
      </c>
      <c r="N1729" s="291">
        <v>0</v>
      </c>
      <c r="O1729" s="291">
        <v>0</v>
      </c>
      <c r="P1729" s="291">
        <v>0</v>
      </c>
      <c r="Q1729" s="291">
        <v>0</v>
      </c>
      <c r="R1729" s="291">
        <v>0</v>
      </c>
      <c r="S1729" s="291">
        <v>0</v>
      </c>
      <c r="T1729" s="291">
        <v>105</v>
      </c>
      <c r="U1729" s="291">
        <v>40194</v>
      </c>
      <c r="V1729" s="291">
        <v>0</v>
      </c>
      <c r="W1729" s="291">
        <v>0</v>
      </c>
      <c r="X1729" s="291">
        <v>0</v>
      </c>
      <c r="Y1729" s="291">
        <v>0</v>
      </c>
      <c r="Z1729" s="291">
        <v>0</v>
      </c>
      <c r="AA1729" s="291">
        <v>0</v>
      </c>
      <c r="AB1729" s="291">
        <v>0</v>
      </c>
      <c r="AC1729" s="291">
        <v>0</v>
      </c>
      <c r="AD1729" s="291">
        <v>0</v>
      </c>
      <c r="AE1729" s="291">
        <v>0</v>
      </c>
      <c r="AF1729" s="291">
        <v>0</v>
      </c>
      <c r="AG1729" s="291">
        <v>0</v>
      </c>
      <c r="AH1729" s="291">
        <v>0</v>
      </c>
      <c r="AI1729" s="291">
        <v>0</v>
      </c>
    </row>
    <row r="1730" spans="1:35" ht="66">
      <c r="A1730" s="290"/>
      <c r="B1730" s="305">
        <v>40.600238095238097</v>
      </c>
      <c r="C1730" s="1344" t="s">
        <v>1440</v>
      </c>
      <c r="D1730" s="303"/>
      <c r="E1730" s="293">
        <v>0</v>
      </c>
      <c r="F1730" s="292" t="s">
        <v>11</v>
      </c>
      <c r="G1730" s="294" t="s">
        <v>12</v>
      </c>
      <c r="H1730" s="295" t="s">
        <v>13</v>
      </c>
      <c r="I1730" s="294" t="s">
        <v>14</v>
      </c>
      <c r="J1730" s="294">
        <v>44</v>
      </c>
      <c r="K1730" s="1540">
        <v>0</v>
      </c>
      <c r="L1730" s="294">
        <v>0</v>
      </c>
      <c r="M1730" s="294">
        <v>0</v>
      </c>
      <c r="N1730" s="294">
        <v>0</v>
      </c>
      <c r="O1730" s="294">
        <v>0</v>
      </c>
      <c r="P1730" s="294">
        <v>0</v>
      </c>
      <c r="Q1730" s="294">
        <v>0</v>
      </c>
      <c r="R1730" s="294">
        <v>0</v>
      </c>
      <c r="S1730" s="294">
        <v>0</v>
      </c>
      <c r="T1730" s="294">
        <v>0</v>
      </c>
      <c r="U1730" s="294">
        <v>0</v>
      </c>
      <c r="V1730" s="294">
        <v>0</v>
      </c>
      <c r="W1730" s="294">
        <v>0</v>
      </c>
      <c r="X1730" s="294">
        <v>0</v>
      </c>
      <c r="Y1730" s="294">
        <v>0</v>
      </c>
      <c r="Z1730" s="294">
        <v>0</v>
      </c>
      <c r="AA1730" s="294">
        <v>0</v>
      </c>
      <c r="AB1730" s="294">
        <v>0</v>
      </c>
      <c r="AC1730" s="294">
        <v>0</v>
      </c>
      <c r="AD1730" s="294">
        <v>0</v>
      </c>
      <c r="AE1730" s="294">
        <v>0</v>
      </c>
      <c r="AF1730" s="294">
        <v>0</v>
      </c>
      <c r="AG1730" s="294">
        <v>0</v>
      </c>
      <c r="AH1730" s="294">
        <v>0</v>
      </c>
      <c r="AI1730" s="294">
        <v>0</v>
      </c>
    </row>
    <row r="1731" spans="1:35" ht="66">
      <c r="A1731" s="290"/>
      <c r="B1731" s="305">
        <v>435</v>
      </c>
      <c r="C1731" s="1410" t="s">
        <v>1441</v>
      </c>
      <c r="D1731" s="303"/>
      <c r="E1731" s="293">
        <v>0</v>
      </c>
      <c r="F1731" s="292" t="s">
        <v>11</v>
      </c>
      <c r="G1731" s="294" t="s">
        <v>12</v>
      </c>
      <c r="H1731" s="295" t="s">
        <v>13</v>
      </c>
      <c r="I1731" s="294" t="s">
        <v>14</v>
      </c>
      <c r="J1731" s="294">
        <v>470</v>
      </c>
      <c r="K1731" s="1540">
        <v>0</v>
      </c>
      <c r="L1731" s="294">
        <v>0</v>
      </c>
      <c r="M1731" s="294">
        <v>0</v>
      </c>
      <c r="N1731" s="294">
        <v>0</v>
      </c>
      <c r="O1731" s="294">
        <v>0</v>
      </c>
      <c r="P1731" s="294">
        <v>0</v>
      </c>
      <c r="Q1731" s="294">
        <v>0</v>
      </c>
      <c r="R1731" s="294">
        <v>0</v>
      </c>
      <c r="S1731" s="294">
        <v>0</v>
      </c>
      <c r="T1731" s="294">
        <v>0</v>
      </c>
      <c r="U1731" s="294">
        <v>0</v>
      </c>
      <c r="V1731" s="294">
        <v>0</v>
      </c>
      <c r="W1731" s="294">
        <v>0</v>
      </c>
      <c r="X1731" s="294">
        <v>0</v>
      </c>
      <c r="Y1731" s="294">
        <v>0</v>
      </c>
      <c r="Z1731" s="294">
        <v>0</v>
      </c>
      <c r="AA1731" s="294">
        <v>0</v>
      </c>
      <c r="AB1731" s="294">
        <v>0</v>
      </c>
      <c r="AC1731" s="294">
        <v>0</v>
      </c>
      <c r="AD1731" s="294">
        <v>0</v>
      </c>
      <c r="AE1731" s="294">
        <v>0</v>
      </c>
      <c r="AF1731" s="294">
        <v>0</v>
      </c>
      <c r="AG1731" s="294">
        <v>0</v>
      </c>
      <c r="AH1731" s="294">
        <v>0</v>
      </c>
      <c r="AI1731" s="294">
        <v>0</v>
      </c>
    </row>
    <row r="1732" spans="1:35" ht="66">
      <c r="A1732" s="290"/>
      <c r="B1732" s="305">
        <v>500</v>
      </c>
      <c r="C1732" s="298" t="s">
        <v>1442</v>
      </c>
      <c r="D1732" s="303"/>
      <c r="E1732" s="293">
        <v>0</v>
      </c>
      <c r="F1732" s="292" t="s">
        <v>11</v>
      </c>
      <c r="G1732" s="294" t="s">
        <v>12</v>
      </c>
      <c r="H1732" s="295" t="s">
        <v>13</v>
      </c>
      <c r="I1732" s="294" t="s">
        <v>14</v>
      </c>
      <c r="J1732" s="294">
        <v>540</v>
      </c>
      <c r="K1732" s="1540">
        <v>0</v>
      </c>
      <c r="L1732" s="294">
        <v>0</v>
      </c>
      <c r="M1732" s="294">
        <v>0</v>
      </c>
      <c r="N1732" s="294">
        <v>0</v>
      </c>
      <c r="O1732" s="294">
        <v>0</v>
      </c>
      <c r="P1732" s="294">
        <v>0</v>
      </c>
      <c r="Q1732" s="294">
        <v>0</v>
      </c>
      <c r="R1732" s="294">
        <v>0</v>
      </c>
      <c r="S1732" s="294">
        <v>0</v>
      </c>
      <c r="T1732" s="294">
        <v>0</v>
      </c>
      <c r="U1732" s="294">
        <v>0</v>
      </c>
      <c r="V1732" s="294">
        <v>0</v>
      </c>
      <c r="W1732" s="294">
        <v>0</v>
      </c>
      <c r="X1732" s="294">
        <v>0</v>
      </c>
      <c r="Y1732" s="294">
        <v>0</v>
      </c>
      <c r="Z1732" s="294">
        <v>0</v>
      </c>
      <c r="AA1732" s="294">
        <v>0</v>
      </c>
      <c r="AB1732" s="294">
        <v>0</v>
      </c>
      <c r="AC1732" s="294">
        <v>0</v>
      </c>
      <c r="AD1732" s="294">
        <v>0</v>
      </c>
      <c r="AE1732" s="294">
        <v>0</v>
      </c>
      <c r="AF1732" s="294">
        <v>0</v>
      </c>
      <c r="AG1732" s="294">
        <v>0</v>
      </c>
      <c r="AH1732" s="294">
        <v>0</v>
      </c>
      <c r="AI1732" s="294">
        <v>0</v>
      </c>
    </row>
    <row r="1733" spans="1:35" ht="66">
      <c r="A1733" s="290"/>
      <c r="B1733" s="305">
        <v>487.2</v>
      </c>
      <c r="C1733" s="1458" t="s">
        <v>1443</v>
      </c>
      <c r="D1733" s="303"/>
      <c r="E1733" s="293">
        <v>0</v>
      </c>
      <c r="F1733" s="292" t="s">
        <v>11</v>
      </c>
      <c r="G1733" s="294" t="s">
        <v>12</v>
      </c>
      <c r="H1733" s="295" t="s">
        <v>13</v>
      </c>
      <c r="I1733" s="294" t="s">
        <v>14</v>
      </c>
      <c r="J1733" s="294">
        <v>527</v>
      </c>
      <c r="K1733" s="1540">
        <v>0</v>
      </c>
      <c r="L1733" s="294">
        <v>0</v>
      </c>
      <c r="M1733" s="294">
        <v>0</v>
      </c>
      <c r="N1733" s="294">
        <v>0</v>
      </c>
      <c r="O1733" s="294">
        <v>0</v>
      </c>
      <c r="P1733" s="294">
        <v>0</v>
      </c>
      <c r="Q1733" s="294">
        <v>0</v>
      </c>
      <c r="R1733" s="294">
        <v>0</v>
      </c>
      <c r="S1733" s="294">
        <v>0</v>
      </c>
      <c r="T1733" s="294">
        <v>0</v>
      </c>
      <c r="U1733" s="294">
        <v>0</v>
      </c>
      <c r="V1733" s="294">
        <v>0</v>
      </c>
      <c r="W1733" s="294">
        <v>0</v>
      </c>
      <c r="X1733" s="294">
        <v>0</v>
      </c>
      <c r="Y1733" s="294">
        <v>0</v>
      </c>
      <c r="Z1733" s="294">
        <v>0</v>
      </c>
      <c r="AA1733" s="294">
        <v>0</v>
      </c>
      <c r="AB1733" s="294">
        <v>0</v>
      </c>
      <c r="AC1733" s="294">
        <v>0</v>
      </c>
      <c r="AD1733" s="294">
        <v>0</v>
      </c>
      <c r="AE1733" s="294">
        <v>0</v>
      </c>
      <c r="AF1733" s="294">
        <v>0</v>
      </c>
      <c r="AG1733" s="294">
        <v>0</v>
      </c>
      <c r="AH1733" s="294">
        <v>0</v>
      </c>
      <c r="AI1733" s="294">
        <v>0</v>
      </c>
    </row>
    <row r="1734" spans="1:35" ht="66">
      <c r="A1734" s="290"/>
      <c r="B1734" s="305">
        <v>452.4</v>
      </c>
      <c r="C1734" s="1410" t="s">
        <v>1444</v>
      </c>
      <c r="D1734" s="303"/>
      <c r="E1734" s="293">
        <v>0</v>
      </c>
      <c r="F1734" s="292" t="s">
        <v>11</v>
      </c>
      <c r="G1734" s="294" t="s">
        <v>12</v>
      </c>
      <c r="H1734" s="295" t="s">
        <v>13</v>
      </c>
      <c r="I1734" s="294" t="s">
        <v>14</v>
      </c>
      <c r="J1734" s="294">
        <v>489</v>
      </c>
      <c r="K1734" s="1540">
        <v>0</v>
      </c>
      <c r="L1734" s="294">
        <v>0</v>
      </c>
      <c r="M1734" s="294">
        <v>0</v>
      </c>
      <c r="N1734" s="294">
        <v>0</v>
      </c>
      <c r="O1734" s="294">
        <v>0</v>
      </c>
      <c r="P1734" s="294">
        <v>0</v>
      </c>
      <c r="Q1734" s="294">
        <v>0</v>
      </c>
      <c r="R1734" s="294">
        <v>0</v>
      </c>
      <c r="S1734" s="294">
        <v>0</v>
      </c>
      <c r="T1734" s="294">
        <v>0</v>
      </c>
      <c r="U1734" s="294">
        <v>0</v>
      </c>
      <c r="V1734" s="294">
        <v>0</v>
      </c>
      <c r="W1734" s="294">
        <v>0</v>
      </c>
      <c r="X1734" s="294">
        <v>0</v>
      </c>
      <c r="Y1734" s="294">
        <v>0</v>
      </c>
      <c r="Z1734" s="294">
        <v>0</v>
      </c>
      <c r="AA1734" s="294">
        <v>0</v>
      </c>
      <c r="AB1734" s="294">
        <v>0</v>
      </c>
      <c r="AC1734" s="294">
        <v>0</v>
      </c>
      <c r="AD1734" s="294">
        <v>0</v>
      </c>
      <c r="AE1734" s="294">
        <v>0</v>
      </c>
      <c r="AF1734" s="294">
        <v>0</v>
      </c>
      <c r="AG1734" s="294">
        <v>0</v>
      </c>
      <c r="AH1734" s="294">
        <v>0</v>
      </c>
      <c r="AI1734" s="294">
        <v>0</v>
      </c>
    </row>
    <row r="1735" spans="1:35" ht="66">
      <c r="A1735" s="290"/>
      <c r="B1735" s="305">
        <v>653.5</v>
      </c>
      <c r="C1735" s="298" t="s">
        <v>1445</v>
      </c>
      <c r="D1735" s="303"/>
      <c r="E1735" s="293">
        <v>4</v>
      </c>
      <c r="F1735" s="292" t="s">
        <v>11</v>
      </c>
      <c r="G1735" s="294" t="s">
        <v>12</v>
      </c>
      <c r="H1735" s="295" t="s">
        <v>13</v>
      </c>
      <c r="I1735" s="294" t="s">
        <v>14</v>
      </c>
      <c r="J1735" s="294">
        <v>706</v>
      </c>
      <c r="K1735" s="1540">
        <v>2824</v>
      </c>
      <c r="L1735" s="294">
        <v>0</v>
      </c>
      <c r="M1735" s="294">
        <v>0</v>
      </c>
      <c r="N1735" s="294">
        <v>0</v>
      </c>
      <c r="O1735" s="294">
        <v>0</v>
      </c>
      <c r="P1735" s="294">
        <v>0</v>
      </c>
      <c r="Q1735" s="294">
        <v>0</v>
      </c>
      <c r="R1735" s="294">
        <v>0</v>
      </c>
      <c r="S1735" s="294">
        <v>0</v>
      </c>
      <c r="T1735" s="294">
        <v>4</v>
      </c>
      <c r="U1735" s="294">
        <v>2824</v>
      </c>
      <c r="V1735" s="294">
        <v>0</v>
      </c>
      <c r="W1735" s="294">
        <v>0</v>
      </c>
      <c r="X1735" s="294">
        <v>0</v>
      </c>
      <c r="Y1735" s="294">
        <v>0</v>
      </c>
      <c r="Z1735" s="294">
        <v>0</v>
      </c>
      <c r="AA1735" s="294">
        <v>0</v>
      </c>
      <c r="AB1735" s="294">
        <v>0</v>
      </c>
      <c r="AC1735" s="294">
        <v>0</v>
      </c>
      <c r="AD1735" s="294">
        <v>0</v>
      </c>
      <c r="AE1735" s="294">
        <v>0</v>
      </c>
      <c r="AF1735" s="294">
        <v>0</v>
      </c>
      <c r="AG1735" s="294">
        <v>0</v>
      </c>
      <c r="AH1735" s="294">
        <v>0</v>
      </c>
      <c r="AI1735" s="294">
        <v>0</v>
      </c>
    </row>
    <row r="1736" spans="1:35" ht="66">
      <c r="A1736" s="290"/>
      <c r="B1736" s="305">
        <v>170</v>
      </c>
      <c r="C1736" s="1344" t="s">
        <v>1446</v>
      </c>
      <c r="D1736" s="303"/>
      <c r="E1736" s="293">
        <v>0</v>
      </c>
      <c r="F1736" s="292" t="s">
        <v>11</v>
      </c>
      <c r="G1736" s="294" t="s">
        <v>12</v>
      </c>
      <c r="H1736" s="295" t="s">
        <v>13</v>
      </c>
      <c r="I1736" s="294" t="s">
        <v>14</v>
      </c>
      <c r="J1736" s="294">
        <v>184</v>
      </c>
      <c r="K1736" s="1540">
        <v>0</v>
      </c>
      <c r="L1736" s="294">
        <v>0</v>
      </c>
      <c r="M1736" s="294">
        <v>0</v>
      </c>
      <c r="N1736" s="294">
        <v>0</v>
      </c>
      <c r="O1736" s="294">
        <v>0</v>
      </c>
      <c r="P1736" s="294">
        <v>0</v>
      </c>
      <c r="Q1736" s="294">
        <v>0</v>
      </c>
      <c r="R1736" s="294">
        <v>0</v>
      </c>
      <c r="S1736" s="294">
        <v>0</v>
      </c>
      <c r="T1736" s="294">
        <v>0</v>
      </c>
      <c r="U1736" s="294">
        <v>0</v>
      </c>
      <c r="V1736" s="294">
        <v>0</v>
      </c>
      <c r="W1736" s="294">
        <v>0</v>
      </c>
      <c r="X1736" s="294">
        <v>0</v>
      </c>
      <c r="Y1736" s="294">
        <v>0</v>
      </c>
      <c r="Z1736" s="294">
        <v>0</v>
      </c>
      <c r="AA1736" s="294">
        <v>0</v>
      </c>
      <c r="AB1736" s="294">
        <v>0</v>
      </c>
      <c r="AC1736" s="294">
        <v>0</v>
      </c>
      <c r="AD1736" s="294">
        <v>0</v>
      </c>
      <c r="AE1736" s="294">
        <v>0</v>
      </c>
      <c r="AF1736" s="294">
        <v>0</v>
      </c>
      <c r="AG1736" s="294">
        <v>0</v>
      </c>
      <c r="AH1736" s="294">
        <v>0</v>
      </c>
      <c r="AI1736" s="294">
        <v>0</v>
      </c>
    </row>
    <row r="1737" spans="1:35" ht="66">
      <c r="A1737" s="290"/>
      <c r="B1737" s="305">
        <v>139.19999999999999</v>
      </c>
      <c r="C1737" s="1410" t="s">
        <v>1447</v>
      </c>
      <c r="D1737" s="303"/>
      <c r="E1737" s="293">
        <v>0</v>
      </c>
      <c r="F1737" s="292" t="s">
        <v>11</v>
      </c>
      <c r="G1737" s="294" t="s">
        <v>12</v>
      </c>
      <c r="H1737" s="295" t="s">
        <v>13</v>
      </c>
      <c r="I1737" s="294" t="s">
        <v>14</v>
      </c>
      <c r="J1737" s="294">
        <v>150</v>
      </c>
      <c r="K1737" s="1540">
        <v>0</v>
      </c>
      <c r="L1737" s="294">
        <v>0</v>
      </c>
      <c r="M1737" s="294">
        <v>0</v>
      </c>
      <c r="N1737" s="294">
        <v>0</v>
      </c>
      <c r="O1737" s="294">
        <v>0</v>
      </c>
      <c r="P1737" s="294">
        <v>0</v>
      </c>
      <c r="Q1737" s="294">
        <v>0</v>
      </c>
      <c r="R1737" s="294">
        <v>0</v>
      </c>
      <c r="S1737" s="294">
        <v>0</v>
      </c>
      <c r="T1737" s="294">
        <v>0</v>
      </c>
      <c r="U1737" s="294">
        <v>0</v>
      </c>
      <c r="V1737" s="294">
        <v>0</v>
      </c>
      <c r="W1737" s="294">
        <v>0</v>
      </c>
      <c r="X1737" s="294">
        <v>0</v>
      </c>
      <c r="Y1737" s="294">
        <v>0</v>
      </c>
      <c r="Z1737" s="294">
        <v>0</v>
      </c>
      <c r="AA1737" s="294">
        <v>0</v>
      </c>
      <c r="AB1737" s="294">
        <v>0</v>
      </c>
      <c r="AC1737" s="294">
        <v>0</v>
      </c>
      <c r="AD1737" s="294">
        <v>0</v>
      </c>
      <c r="AE1737" s="294">
        <v>0</v>
      </c>
      <c r="AF1737" s="294">
        <v>0</v>
      </c>
      <c r="AG1737" s="294">
        <v>0</v>
      </c>
      <c r="AH1737" s="294">
        <v>0</v>
      </c>
      <c r="AI1737" s="294">
        <v>0</v>
      </c>
    </row>
    <row r="1738" spans="1:35" ht="66">
      <c r="A1738" s="290"/>
      <c r="B1738" s="305">
        <v>236.779</v>
      </c>
      <c r="C1738" s="1410" t="s">
        <v>4828</v>
      </c>
      <c r="D1738" s="303"/>
      <c r="E1738" s="293">
        <v>0</v>
      </c>
      <c r="F1738" s="292" t="s">
        <v>22</v>
      </c>
      <c r="G1738" s="294" t="s">
        <v>12</v>
      </c>
      <c r="H1738" s="295" t="s">
        <v>13</v>
      </c>
      <c r="I1738" s="294" t="s">
        <v>14</v>
      </c>
      <c r="J1738" s="294">
        <v>256</v>
      </c>
      <c r="K1738" s="1540">
        <v>0</v>
      </c>
      <c r="L1738" s="294">
        <v>0</v>
      </c>
      <c r="M1738" s="294">
        <v>0</v>
      </c>
      <c r="N1738" s="294">
        <v>0</v>
      </c>
      <c r="O1738" s="294">
        <v>0</v>
      </c>
      <c r="P1738" s="294">
        <v>0</v>
      </c>
      <c r="Q1738" s="294">
        <v>0</v>
      </c>
      <c r="R1738" s="294">
        <v>0</v>
      </c>
      <c r="S1738" s="294">
        <v>0</v>
      </c>
      <c r="T1738" s="294">
        <v>0</v>
      </c>
      <c r="U1738" s="294">
        <v>0</v>
      </c>
      <c r="V1738" s="294">
        <v>0</v>
      </c>
      <c r="W1738" s="294">
        <v>0</v>
      </c>
      <c r="X1738" s="294">
        <v>0</v>
      </c>
      <c r="Y1738" s="294">
        <v>0</v>
      </c>
      <c r="Z1738" s="294">
        <v>0</v>
      </c>
      <c r="AA1738" s="294">
        <v>0</v>
      </c>
      <c r="AB1738" s="294">
        <v>0</v>
      </c>
      <c r="AC1738" s="294">
        <v>0</v>
      </c>
      <c r="AD1738" s="294">
        <v>0</v>
      </c>
      <c r="AE1738" s="294">
        <v>0</v>
      </c>
      <c r="AF1738" s="294">
        <v>0</v>
      </c>
      <c r="AG1738" s="294">
        <v>0</v>
      </c>
      <c r="AH1738" s="294">
        <v>0</v>
      </c>
      <c r="AI1738" s="294">
        <v>0</v>
      </c>
    </row>
    <row r="1739" spans="1:35" ht="66">
      <c r="A1739" s="290"/>
      <c r="B1739" s="305">
        <v>137.44800000000001</v>
      </c>
      <c r="C1739" s="1410" t="s">
        <v>4829</v>
      </c>
      <c r="D1739" s="303"/>
      <c r="E1739" s="293">
        <v>0</v>
      </c>
      <c r="F1739" s="292" t="s">
        <v>22</v>
      </c>
      <c r="G1739" s="294" t="s">
        <v>12</v>
      </c>
      <c r="H1739" s="295" t="s">
        <v>13</v>
      </c>
      <c r="I1739" s="294" t="s">
        <v>14</v>
      </c>
      <c r="J1739" s="294">
        <v>149</v>
      </c>
      <c r="K1739" s="1540">
        <v>0</v>
      </c>
      <c r="L1739" s="294">
        <v>0</v>
      </c>
      <c r="M1739" s="294">
        <v>0</v>
      </c>
      <c r="N1739" s="294">
        <v>0</v>
      </c>
      <c r="O1739" s="294">
        <v>0</v>
      </c>
      <c r="P1739" s="294">
        <v>0</v>
      </c>
      <c r="Q1739" s="294">
        <v>0</v>
      </c>
      <c r="R1739" s="294">
        <v>0</v>
      </c>
      <c r="S1739" s="294">
        <v>0</v>
      </c>
      <c r="T1739" s="294">
        <v>0</v>
      </c>
      <c r="U1739" s="294">
        <v>0</v>
      </c>
      <c r="V1739" s="294">
        <v>0</v>
      </c>
      <c r="W1739" s="294">
        <v>0</v>
      </c>
      <c r="X1739" s="294">
        <v>0</v>
      </c>
      <c r="Y1739" s="294">
        <v>0</v>
      </c>
      <c r="Z1739" s="294">
        <v>0</v>
      </c>
      <c r="AA1739" s="294">
        <v>0</v>
      </c>
      <c r="AB1739" s="294">
        <v>0</v>
      </c>
      <c r="AC1739" s="294">
        <v>0</v>
      </c>
      <c r="AD1739" s="294">
        <v>0</v>
      </c>
      <c r="AE1739" s="294">
        <v>0</v>
      </c>
      <c r="AF1739" s="294">
        <v>0</v>
      </c>
      <c r="AG1739" s="294">
        <v>0</v>
      </c>
      <c r="AH1739" s="294">
        <v>0</v>
      </c>
      <c r="AI1739" s="294">
        <v>0</v>
      </c>
    </row>
    <row r="1740" spans="1:35" ht="66">
      <c r="A1740" s="290"/>
      <c r="B1740" s="305">
        <v>155.90398809523808</v>
      </c>
      <c r="C1740" s="1410" t="s">
        <v>4830</v>
      </c>
      <c r="D1740" s="303"/>
      <c r="E1740" s="293">
        <v>0</v>
      </c>
      <c r="F1740" s="292" t="s">
        <v>22</v>
      </c>
      <c r="G1740" s="294" t="s">
        <v>12</v>
      </c>
      <c r="H1740" s="295" t="s">
        <v>13</v>
      </c>
      <c r="I1740" s="294" t="s">
        <v>14</v>
      </c>
      <c r="J1740" s="294">
        <v>169</v>
      </c>
      <c r="K1740" s="1540">
        <v>0</v>
      </c>
      <c r="L1740" s="294">
        <v>0</v>
      </c>
      <c r="M1740" s="294">
        <v>0</v>
      </c>
      <c r="N1740" s="294">
        <v>0</v>
      </c>
      <c r="O1740" s="294">
        <v>0</v>
      </c>
      <c r="P1740" s="294">
        <v>0</v>
      </c>
      <c r="Q1740" s="294">
        <v>0</v>
      </c>
      <c r="R1740" s="294">
        <v>0</v>
      </c>
      <c r="S1740" s="294">
        <v>0</v>
      </c>
      <c r="T1740" s="294">
        <v>0</v>
      </c>
      <c r="U1740" s="294">
        <v>0</v>
      </c>
      <c r="V1740" s="294">
        <v>0</v>
      </c>
      <c r="W1740" s="294">
        <v>0</v>
      </c>
      <c r="X1740" s="294">
        <v>0</v>
      </c>
      <c r="Y1740" s="294">
        <v>0</v>
      </c>
      <c r="Z1740" s="294">
        <v>0</v>
      </c>
      <c r="AA1740" s="294">
        <v>0</v>
      </c>
      <c r="AB1740" s="294">
        <v>0</v>
      </c>
      <c r="AC1740" s="294">
        <v>0</v>
      </c>
      <c r="AD1740" s="294">
        <v>0</v>
      </c>
      <c r="AE1740" s="294">
        <v>0</v>
      </c>
      <c r="AF1740" s="294">
        <v>0</v>
      </c>
      <c r="AG1740" s="294">
        <v>0</v>
      </c>
      <c r="AH1740" s="294">
        <v>0</v>
      </c>
      <c r="AI1740" s="294">
        <v>0</v>
      </c>
    </row>
    <row r="1741" spans="1:35" ht="66">
      <c r="A1741" s="290"/>
      <c r="B1741" s="305">
        <v>168.98880208333333</v>
      </c>
      <c r="C1741" s="1410" t="s">
        <v>4831</v>
      </c>
      <c r="D1741" s="303"/>
      <c r="E1741" s="293">
        <v>0</v>
      </c>
      <c r="F1741" s="292" t="s">
        <v>22</v>
      </c>
      <c r="G1741" s="294" t="s">
        <v>12</v>
      </c>
      <c r="H1741" s="295" t="s">
        <v>13</v>
      </c>
      <c r="I1741" s="294" t="s">
        <v>14</v>
      </c>
      <c r="J1741" s="294">
        <v>183</v>
      </c>
      <c r="K1741" s="1540">
        <v>0</v>
      </c>
      <c r="L1741" s="294">
        <v>0</v>
      </c>
      <c r="M1741" s="294">
        <v>0</v>
      </c>
      <c r="N1741" s="294">
        <v>0</v>
      </c>
      <c r="O1741" s="294">
        <v>0</v>
      </c>
      <c r="P1741" s="294">
        <v>0</v>
      </c>
      <c r="Q1741" s="294">
        <v>0</v>
      </c>
      <c r="R1741" s="294">
        <v>0</v>
      </c>
      <c r="S1741" s="294">
        <v>0</v>
      </c>
      <c r="T1741" s="294">
        <v>0</v>
      </c>
      <c r="U1741" s="294">
        <v>0</v>
      </c>
      <c r="V1741" s="294">
        <v>0</v>
      </c>
      <c r="W1741" s="294">
        <v>0</v>
      </c>
      <c r="X1741" s="294">
        <v>0</v>
      </c>
      <c r="Y1741" s="294">
        <v>0</v>
      </c>
      <c r="Z1741" s="294">
        <v>0</v>
      </c>
      <c r="AA1741" s="294">
        <v>0</v>
      </c>
      <c r="AB1741" s="294">
        <v>0</v>
      </c>
      <c r="AC1741" s="294">
        <v>0</v>
      </c>
      <c r="AD1741" s="294">
        <v>0</v>
      </c>
      <c r="AE1741" s="294">
        <v>0</v>
      </c>
      <c r="AF1741" s="294">
        <v>0</v>
      </c>
      <c r="AG1741" s="294">
        <v>0</v>
      </c>
      <c r="AH1741" s="294">
        <v>0</v>
      </c>
      <c r="AI1741" s="294">
        <v>0</v>
      </c>
    </row>
    <row r="1742" spans="1:35" ht="66">
      <c r="A1742" s="290"/>
      <c r="B1742" s="305">
        <v>215.29599999999999</v>
      </c>
      <c r="C1742" s="1410" t="s">
        <v>4832</v>
      </c>
      <c r="D1742" s="303"/>
      <c r="E1742" s="293">
        <v>0</v>
      </c>
      <c r="F1742" s="292" t="s">
        <v>22</v>
      </c>
      <c r="G1742" s="294" t="s">
        <v>12</v>
      </c>
      <c r="H1742" s="295" t="s">
        <v>13</v>
      </c>
      <c r="I1742" s="294" t="s">
        <v>14</v>
      </c>
      <c r="J1742" s="294">
        <v>233</v>
      </c>
      <c r="K1742" s="1540">
        <v>0</v>
      </c>
      <c r="L1742" s="294">
        <v>0</v>
      </c>
      <c r="M1742" s="294">
        <v>0</v>
      </c>
      <c r="N1742" s="294">
        <v>0</v>
      </c>
      <c r="O1742" s="294">
        <v>0</v>
      </c>
      <c r="P1742" s="294">
        <v>0</v>
      </c>
      <c r="Q1742" s="294">
        <v>0</v>
      </c>
      <c r="R1742" s="294">
        <v>0</v>
      </c>
      <c r="S1742" s="294">
        <v>0</v>
      </c>
      <c r="T1742" s="294">
        <v>0</v>
      </c>
      <c r="U1742" s="294">
        <v>0</v>
      </c>
      <c r="V1742" s="294">
        <v>0</v>
      </c>
      <c r="W1742" s="294">
        <v>0</v>
      </c>
      <c r="X1742" s="294">
        <v>0</v>
      </c>
      <c r="Y1742" s="294">
        <v>0</v>
      </c>
      <c r="Z1742" s="294">
        <v>0</v>
      </c>
      <c r="AA1742" s="294">
        <v>0</v>
      </c>
      <c r="AB1742" s="294">
        <v>0</v>
      </c>
      <c r="AC1742" s="294">
        <v>0</v>
      </c>
      <c r="AD1742" s="294">
        <v>0</v>
      </c>
      <c r="AE1742" s="294">
        <v>0</v>
      </c>
      <c r="AF1742" s="294">
        <v>0</v>
      </c>
      <c r="AG1742" s="294">
        <v>0</v>
      </c>
      <c r="AH1742" s="294">
        <v>0</v>
      </c>
      <c r="AI1742" s="294">
        <v>0</v>
      </c>
    </row>
    <row r="1743" spans="1:35" s="6" customFormat="1" ht="66" outlineLevel="4">
      <c r="A1743" s="290"/>
      <c r="B1743" s="305">
        <v>335.24</v>
      </c>
      <c r="C1743" s="1344" t="s">
        <v>4833</v>
      </c>
      <c r="D1743" s="303"/>
      <c r="E1743" s="293">
        <v>0</v>
      </c>
      <c r="F1743" s="292" t="s">
        <v>22</v>
      </c>
      <c r="G1743" s="294" t="s">
        <v>12</v>
      </c>
      <c r="H1743" s="295" t="s">
        <v>13</v>
      </c>
      <c r="I1743" s="294" t="s">
        <v>14</v>
      </c>
      <c r="J1743" s="294">
        <v>363</v>
      </c>
      <c r="K1743" s="1540">
        <v>0</v>
      </c>
      <c r="L1743" s="294">
        <v>0</v>
      </c>
      <c r="M1743" s="294">
        <v>0</v>
      </c>
      <c r="N1743" s="294">
        <v>0</v>
      </c>
      <c r="O1743" s="294">
        <v>0</v>
      </c>
      <c r="P1743" s="294">
        <v>0</v>
      </c>
      <c r="Q1743" s="294">
        <v>0</v>
      </c>
      <c r="R1743" s="294">
        <v>0</v>
      </c>
      <c r="S1743" s="294">
        <v>0</v>
      </c>
      <c r="T1743" s="294">
        <v>0</v>
      </c>
      <c r="U1743" s="294">
        <v>0</v>
      </c>
      <c r="V1743" s="294">
        <v>0</v>
      </c>
      <c r="W1743" s="294">
        <v>0</v>
      </c>
      <c r="X1743" s="294">
        <v>0</v>
      </c>
      <c r="Y1743" s="294">
        <v>0</v>
      </c>
      <c r="Z1743" s="294">
        <v>0</v>
      </c>
      <c r="AA1743" s="294">
        <v>0</v>
      </c>
      <c r="AB1743" s="294">
        <v>0</v>
      </c>
      <c r="AC1743" s="294">
        <v>0</v>
      </c>
      <c r="AD1743" s="294">
        <v>0</v>
      </c>
      <c r="AE1743" s="294">
        <v>0</v>
      </c>
      <c r="AF1743" s="294">
        <v>0</v>
      </c>
      <c r="AG1743" s="294">
        <v>0</v>
      </c>
      <c r="AH1743" s="294">
        <v>0</v>
      </c>
      <c r="AI1743" s="294">
        <v>0</v>
      </c>
    </row>
    <row r="1744" spans="1:35" ht="66">
      <c r="A1744" s="290"/>
      <c r="B1744" s="305">
        <v>243.6</v>
      </c>
      <c r="C1744" s="1410" t="s">
        <v>1449</v>
      </c>
      <c r="D1744" s="303"/>
      <c r="E1744" s="293">
        <v>0</v>
      </c>
      <c r="F1744" s="292" t="s">
        <v>11</v>
      </c>
      <c r="G1744" s="294" t="s">
        <v>12</v>
      </c>
      <c r="H1744" s="295" t="s">
        <v>13</v>
      </c>
      <c r="I1744" s="294" t="s">
        <v>14</v>
      </c>
      <c r="J1744" s="294">
        <v>264</v>
      </c>
      <c r="K1744" s="1540">
        <v>0</v>
      </c>
      <c r="L1744" s="294">
        <v>0</v>
      </c>
      <c r="M1744" s="294">
        <v>0</v>
      </c>
      <c r="N1744" s="294">
        <v>0</v>
      </c>
      <c r="O1744" s="294">
        <v>0</v>
      </c>
      <c r="P1744" s="294">
        <v>0</v>
      </c>
      <c r="Q1744" s="294">
        <v>0</v>
      </c>
      <c r="R1744" s="294">
        <v>0</v>
      </c>
      <c r="S1744" s="294">
        <v>0</v>
      </c>
      <c r="T1744" s="294">
        <v>0</v>
      </c>
      <c r="U1744" s="294">
        <v>0</v>
      </c>
      <c r="V1744" s="294">
        <v>0</v>
      </c>
      <c r="W1744" s="294">
        <v>0</v>
      </c>
      <c r="X1744" s="294">
        <v>0</v>
      </c>
      <c r="Y1744" s="294">
        <v>0</v>
      </c>
      <c r="Z1744" s="294">
        <v>0</v>
      </c>
      <c r="AA1744" s="294">
        <v>0</v>
      </c>
      <c r="AB1744" s="294">
        <v>0</v>
      </c>
      <c r="AC1744" s="294">
        <v>0</v>
      </c>
      <c r="AD1744" s="294">
        <v>0</v>
      </c>
      <c r="AE1744" s="294">
        <v>0</v>
      </c>
      <c r="AF1744" s="294">
        <v>0</v>
      </c>
      <c r="AG1744" s="294">
        <v>0</v>
      </c>
      <c r="AH1744" s="294">
        <v>0</v>
      </c>
      <c r="AI1744" s="294">
        <v>0</v>
      </c>
    </row>
    <row r="1745" spans="1:35" ht="66">
      <c r="A1745" s="290"/>
      <c r="B1745" s="305">
        <v>342.2</v>
      </c>
      <c r="C1745" s="298" t="s">
        <v>1450</v>
      </c>
      <c r="D1745" s="303"/>
      <c r="E1745" s="293">
        <v>73</v>
      </c>
      <c r="F1745" s="292" t="s">
        <v>11</v>
      </c>
      <c r="G1745" s="294" t="s">
        <v>12</v>
      </c>
      <c r="H1745" s="295" t="s">
        <v>13</v>
      </c>
      <c r="I1745" s="294" t="s">
        <v>14</v>
      </c>
      <c r="J1745" s="294">
        <v>370</v>
      </c>
      <c r="K1745" s="1540">
        <v>27010</v>
      </c>
      <c r="L1745" s="294">
        <v>0</v>
      </c>
      <c r="M1745" s="294">
        <v>0</v>
      </c>
      <c r="N1745" s="294">
        <v>0</v>
      </c>
      <c r="O1745" s="294">
        <v>0</v>
      </c>
      <c r="P1745" s="294">
        <v>0</v>
      </c>
      <c r="Q1745" s="294">
        <v>0</v>
      </c>
      <c r="R1745" s="294">
        <v>0</v>
      </c>
      <c r="S1745" s="294">
        <v>0</v>
      </c>
      <c r="T1745" s="294">
        <v>73</v>
      </c>
      <c r="U1745" s="294">
        <v>27010</v>
      </c>
      <c r="V1745" s="294">
        <v>0</v>
      </c>
      <c r="W1745" s="294">
        <v>0</v>
      </c>
      <c r="X1745" s="294">
        <v>0</v>
      </c>
      <c r="Y1745" s="294">
        <v>0</v>
      </c>
      <c r="Z1745" s="294">
        <v>0</v>
      </c>
      <c r="AA1745" s="294">
        <v>0</v>
      </c>
      <c r="AB1745" s="294">
        <v>0</v>
      </c>
      <c r="AC1745" s="294">
        <v>0</v>
      </c>
      <c r="AD1745" s="294">
        <v>0</v>
      </c>
      <c r="AE1745" s="294">
        <v>0</v>
      </c>
      <c r="AF1745" s="294">
        <v>0</v>
      </c>
      <c r="AG1745" s="294">
        <v>0</v>
      </c>
      <c r="AH1745" s="294">
        <v>0</v>
      </c>
      <c r="AI1745" s="294">
        <v>0</v>
      </c>
    </row>
    <row r="1746" spans="1:35" ht="66">
      <c r="A1746" s="290"/>
      <c r="B1746" s="305">
        <v>342.2</v>
      </c>
      <c r="C1746" s="298" t="s">
        <v>1451</v>
      </c>
      <c r="D1746" s="303"/>
      <c r="E1746" s="293">
        <v>28</v>
      </c>
      <c r="F1746" s="292" t="s">
        <v>11</v>
      </c>
      <c r="G1746" s="294" t="s">
        <v>12</v>
      </c>
      <c r="H1746" s="295" t="s">
        <v>13</v>
      </c>
      <c r="I1746" s="294" t="s">
        <v>14</v>
      </c>
      <c r="J1746" s="294">
        <v>370</v>
      </c>
      <c r="K1746" s="1540">
        <v>10360</v>
      </c>
      <c r="L1746" s="294">
        <v>0</v>
      </c>
      <c r="M1746" s="294">
        <v>0</v>
      </c>
      <c r="N1746" s="294">
        <v>0</v>
      </c>
      <c r="O1746" s="294">
        <v>0</v>
      </c>
      <c r="P1746" s="294">
        <v>0</v>
      </c>
      <c r="Q1746" s="294">
        <v>0</v>
      </c>
      <c r="R1746" s="294">
        <v>0</v>
      </c>
      <c r="S1746" s="294">
        <v>0</v>
      </c>
      <c r="T1746" s="294">
        <v>28</v>
      </c>
      <c r="U1746" s="294">
        <v>10360</v>
      </c>
      <c r="V1746" s="294">
        <v>0</v>
      </c>
      <c r="W1746" s="294">
        <v>0</v>
      </c>
      <c r="X1746" s="294">
        <v>0</v>
      </c>
      <c r="Y1746" s="294">
        <v>0</v>
      </c>
      <c r="Z1746" s="294">
        <v>0</v>
      </c>
      <c r="AA1746" s="294">
        <v>0</v>
      </c>
      <c r="AB1746" s="294">
        <v>0</v>
      </c>
      <c r="AC1746" s="294">
        <v>0</v>
      </c>
      <c r="AD1746" s="294">
        <v>0</v>
      </c>
      <c r="AE1746" s="294">
        <v>0</v>
      </c>
      <c r="AF1746" s="294">
        <v>0</v>
      </c>
      <c r="AG1746" s="294">
        <v>0</v>
      </c>
      <c r="AH1746" s="294">
        <v>0</v>
      </c>
      <c r="AI1746" s="294">
        <v>0</v>
      </c>
    </row>
    <row r="1747" spans="1:35" s="6" customFormat="1" ht="66" outlineLevel="4">
      <c r="A1747" s="290"/>
      <c r="B1747" s="305">
        <v>550</v>
      </c>
      <c r="C1747" s="1432" t="s">
        <v>1452</v>
      </c>
      <c r="D1747" s="303"/>
      <c r="E1747" s="293">
        <v>0</v>
      </c>
      <c r="F1747" s="1151" t="s">
        <v>11</v>
      </c>
      <c r="G1747" s="294" t="s">
        <v>12</v>
      </c>
      <c r="H1747" s="295" t="s">
        <v>13</v>
      </c>
      <c r="I1747" s="294" t="s">
        <v>14</v>
      </c>
      <c r="J1747" s="294">
        <v>595</v>
      </c>
      <c r="K1747" s="1540">
        <v>0</v>
      </c>
      <c r="L1747" s="294">
        <v>0</v>
      </c>
      <c r="M1747" s="294">
        <v>0</v>
      </c>
      <c r="N1747" s="294">
        <v>0</v>
      </c>
      <c r="O1747" s="294">
        <v>0</v>
      </c>
      <c r="P1747" s="294">
        <v>0</v>
      </c>
      <c r="Q1747" s="294">
        <v>0</v>
      </c>
      <c r="R1747" s="294">
        <v>0</v>
      </c>
      <c r="S1747" s="294">
        <v>0</v>
      </c>
      <c r="T1747" s="294">
        <v>0</v>
      </c>
      <c r="U1747" s="294">
        <v>0</v>
      </c>
      <c r="V1747" s="294">
        <v>0</v>
      </c>
      <c r="W1747" s="294">
        <v>0</v>
      </c>
      <c r="X1747" s="294">
        <v>0</v>
      </c>
      <c r="Y1747" s="294">
        <v>0</v>
      </c>
      <c r="Z1747" s="294">
        <v>0</v>
      </c>
      <c r="AA1747" s="294">
        <v>0</v>
      </c>
      <c r="AB1747" s="294">
        <v>0</v>
      </c>
      <c r="AC1747" s="294">
        <v>0</v>
      </c>
      <c r="AD1747" s="294">
        <v>0</v>
      </c>
      <c r="AE1747" s="294">
        <v>0</v>
      </c>
      <c r="AF1747" s="294">
        <v>0</v>
      </c>
      <c r="AG1747" s="294">
        <v>0</v>
      </c>
      <c r="AH1747" s="294">
        <v>0</v>
      </c>
      <c r="AI1747" s="294">
        <v>0</v>
      </c>
    </row>
    <row r="1748" spans="1:35" s="6" customFormat="1" outlineLevel="4">
      <c r="A1748" s="290"/>
      <c r="B1748" s="306">
        <v>272</v>
      </c>
      <c r="C1748" s="306" t="s">
        <v>1453</v>
      </c>
      <c r="D1748" s="306"/>
      <c r="E1748" s="1154">
        <v>239</v>
      </c>
      <c r="F1748" s="1154"/>
      <c r="G1748" s="1154"/>
      <c r="H1748" s="1154"/>
      <c r="I1748" s="1154"/>
      <c r="J1748" s="1154"/>
      <c r="K1748" s="1550">
        <v>46908.6</v>
      </c>
      <c r="L1748" s="1154">
        <v>0</v>
      </c>
      <c r="M1748" s="1154">
        <v>0</v>
      </c>
      <c r="N1748" s="1154">
        <v>2</v>
      </c>
      <c r="O1748" s="1154">
        <v>412</v>
      </c>
      <c r="P1748" s="1154">
        <v>15</v>
      </c>
      <c r="Q1748" s="1154">
        <v>375</v>
      </c>
      <c r="R1748" s="1154">
        <v>11</v>
      </c>
      <c r="S1748" s="1154">
        <v>1242</v>
      </c>
      <c r="T1748" s="1154">
        <v>202</v>
      </c>
      <c r="U1748" s="1154">
        <v>43799.6</v>
      </c>
      <c r="V1748" s="1154">
        <v>5</v>
      </c>
      <c r="W1748" s="1154">
        <v>540</v>
      </c>
      <c r="X1748" s="1154">
        <v>5</v>
      </c>
      <c r="Y1748" s="1154">
        <v>540</v>
      </c>
      <c r="Z1748" s="1154">
        <v>0</v>
      </c>
      <c r="AA1748" s="1154">
        <v>0</v>
      </c>
      <c r="AB1748" s="1154">
        <v>0</v>
      </c>
      <c r="AC1748" s="1154">
        <v>0</v>
      </c>
      <c r="AD1748" s="1154">
        <v>0</v>
      </c>
      <c r="AE1748" s="1154">
        <v>0</v>
      </c>
      <c r="AF1748" s="1154">
        <v>0</v>
      </c>
      <c r="AG1748" s="1154">
        <v>0</v>
      </c>
      <c r="AH1748" s="1154">
        <v>0</v>
      </c>
      <c r="AI1748" s="1154">
        <v>0</v>
      </c>
    </row>
    <row r="1749" spans="1:35" ht="123.75">
      <c r="A1749" s="290"/>
      <c r="B1749" s="306">
        <v>27201</v>
      </c>
      <c r="C1749" s="1148" t="s">
        <v>1454</v>
      </c>
      <c r="D1749" s="303"/>
      <c r="E1749" s="291">
        <v>25</v>
      </c>
      <c r="F1749" s="291"/>
      <c r="G1749" s="291" t="s">
        <v>12</v>
      </c>
      <c r="H1749" s="291" t="s">
        <v>13</v>
      </c>
      <c r="I1749" s="291" t="s">
        <v>14</v>
      </c>
      <c r="J1749" s="291"/>
      <c r="K1749" s="1545">
        <v>2862</v>
      </c>
      <c r="L1749" s="291">
        <v>0</v>
      </c>
      <c r="M1749" s="291">
        <v>0</v>
      </c>
      <c r="N1749" s="291">
        <v>0</v>
      </c>
      <c r="O1749" s="291">
        <v>0</v>
      </c>
      <c r="P1749" s="291">
        <v>0</v>
      </c>
      <c r="Q1749" s="291">
        <v>0</v>
      </c>
      <c r="R1749" s="291">
        <v>11</v>
      </c>
      <c r="S1749" s="291">
        <v>1242</v>
      </c>
      <c r="T1749" s="291">
        <v>5</v>
      </c>
      <c r="U1749" s="291">
        <v>540</v>
      </c>
      <c r="V1749" s="291">
        <v>5</v>
      </c>
      <c r="W1749" s="291">
        <v>540</v>
      </c>
      <c r="X1749" s="291">
        <v>5</v>
      </c>
      <c r="Y1749" s="291">
        <v>540</v>
      </c>
      <c r="Z1749" s="291">
        <v>0</v>
      </c>
      <c r="AA1749" s="291">
        <v>0</v>
      </c>
      <c r="AB1749" s="291">
        <v>0</v>
      </c>
      <c r="AC1749" s="291">
        <v>0</v>
      </c>
      <c r="AD1749" s="291">
        <v>0</v>
      </c>
      <c r="AE1749" s="291">
        <v>0</v>
      </c>
      <c r="AF1749" s="291">
        <v>0</v>
      </c>
      <c r="AG1749" s="291">
        <v>0</v>
      </c>
      <c r="AH1749" s="291">
        <v>0</v>
      </c>
      <c r="AI1749" s="291">
        <v>0</v>
      </c>
    </row>
    <row r="1750" spans="1:35" ht="66">
      <c r="A1750" s="290"/>
      <c r="B1750" s="1146">
        <v>99.35</v>
      </c>
      <c r="C1750" s="298" t="s">
        <v>1456</v>
      </c>
      <c r="D1750" s="303"/>
      <c r="E1750" s="304">
        <v>25</v>
      </c>
      <c r="F1750" s="292" t="s">
        <v>11</v>
      </c>
      <c r="G1750" s="294" t="s">
        <v>12</v>
      </c>
      <c r="H1750" s="295" t="s">
        <v>13</v>
      </c>
      <c r="I1750" s="294" t="s">
        <v>14</v>
      </c>
      <c r="J1750" s="294">
        <v>108</v>
      </c>
      <c r="K1750" s="1540">
        <v>2700</v>
      </c>
      <c r="L1750" s="294">
        <v>0</v>
      </c>
      <c r="M1750" s="294">
        <v>0</v>
      </c>
      <c r="N1750" s="294">
        <v>0</v>
      </c>
      <c r="O1750" s="294">
        <v>0</v>
      </c>
      <c r="P1750" s="294">
        <v>0</v>
      </c>
      <c r="Q1750" s="294">
        <v>0</v>
      </c>
      <c r="R1750" s="294">
        <v>10</v>
      </c>
      <c r="S1750" s="294">
        <v>1080</v>
      </c>
      <c r="T1750" s="294">
        <v>5</v>
      </c>
      <c r="U1750" s="294">
        <v>540</v>
      </c>
      <c r="V1750" s="294">
        <v>5</v>
      </c>
      <c r="W1750" s="294">
        <v>540</v>
      </c>
      <c r="X1750" s="294">
        <v>5</v>
      </c>
      <c r="Y1750" s="294">
        <v>540</v>
      </c>
      <c r="Z1750" s="294">
        <v>0</v>
      </c>
      <c r="AA1750" s="294">
        <v>0</v>
      </c>
      <c r="AB1750" s="294">
        <v>0</v>
      </c>
      <c r="AC1750" s="294">
        <v>0</v>
      </c>
      <c r="AD1750" s="294">
        <v>0</v>
      </c>
      <c r="AE1750" s="294">
        <v>0</v>
      </c>
      <c r="AF1750" s="294">
        <v>0</v>
      </c>
      <c r="AG1750" s="294">
        <v>0</v>
      </c>
      <c r="AH1750" s="294">
        <v>0</v>
      </c>
      <c r="AI1750" s="294">
        <v>0</v>
      </c>
    </row>
    <row r="1751" spans="1:35" ht="123.75">
      <c r="A1751" s="290"/>
      <c r="B1751" s="1315">
        <v>149.97999999999999</v>
      </c>
      <c r="C1751" s="1320" t="s">
        <v>1579</v>
      </c>
      <c r="D1751" s="14"/>
      <c r="E1751" s="1298">
        <v>1</v>
      </c>
      <c r="F1751" s="14" t="s">
        <v>11</v>
      </c>
      <c r="G1751" s="14" t="s">
        <v>12</v>
      </c>
      <c r="H1751" s="14" t="s">
        <v>13</v>
      </c>
      <c r="I1751" s="14" t="s">
        <v>14</v>
      </c>
      <c r="J1751" s="14">
        <v>162</v>
      </c>
      <c r="K1751" s="194">
        <v>162</v>
      </c>
      <c r="L1751" s="14">
        <v>0</v>
      </c>
      <c r="M1751" s="14">
        <v>0</v>
      </c>
      <c r="N1751" s="14">
        <v>0</v>
      </c>
      <c r="O1751" s="14">
        <v>0</v>
      </c>
      <c r="P1751" s="14">
        <v>0</v>
      </c>
      <c r="Q1751" s="14">
        <v>0</v>
      </c>
      <c r="R1751" s="14">
        <v>1</v>
      </c>
      <c r="S1751" s="14">
        <v>162</v>
      </c>
      <c r="T1751" s="14">
        <v>0</v>
      </c>
      <c r="U1751" s="14">
        <v>0</v>
      </c>
      <c r="V1751" s="14">
        <v>0</v>
      </c>
      <c r="W1751" s="14">
        <v>0</v>
      </c>
      <c r="X1751" s="14">
        <v>0</v>
      </c>
      <c r="Y1751" s="14">
        <v>0</v>
      </c>
      <c r="Z1751" s="14">
        <v>0</v>
      </c>
      <c r="AA1751" s="14">
        <v>0</v>
      </c>
      <c r="AB1751" s="14">
        <v>0</v>
      </c>
      <c r="AC1751" s="14">
        <v>0</v>
      </c>
      <c r="AD1751" s="14">
        <v>0</v>
      </c>
      <c r="AE1751" s="14">
        <v>0</v>
      </c>
      <c r="AF1751" s="14">
        <v>0</v>
      </c>
      <c r="AG1751" s="14">
        <v>0</v>
      </c>
      <c r="AH1751" s="14">
        <v>0</v>
      </c>
      <c r="AI1751" s="14">
        <v>0</v>
      </c>
    </row>
    <row r="1752" spans="1:35" ht="24">
      <c r="A1752" s="290"/>
      <c r="B1752" s="306">
        <v>27203</v>
      </c>
      <c r="C1752" s="1148" t="s">
        <v>1457</v>
      </c>
      <c r="D1752" s="303"/>
      <c r="E1752" s="291">
        <v>134</v>
      </c>
      <c r="F1752" s="291"/>
      <c r="G1752" s="291">
        <v>0</v>
      </c>
      <c r="H1752" s="291">
        <v>0</v>
      </c>
      <c r="I1752" s="291">
        <v>0</v>
      </c>
      <c r="J1752" s="291"/>
      <c r="K1752" s="1545">
        <v>24691.599999999999</v>
      </c>
      <c r="L1752" s="291">
        <v>0</v>
      </c>
      <c r="M1752" s="291">
        <v>0</v>
      </c>
      <c r="N1752" s="291">
        <v>2</v>
      </c>
      <c r="O1752" s="291">
        <v>412</v>
      </c>
      <c r="P1752" s="291">
        <v>0</v>
      </c>
      <c r="Q1752" s="291">
        <v>0</v>
      </c>
      <c r="R1752" s="291">
        <v>0</v>
      </c>
      <c r="S1752" s="291">
        <v>0</v>
      </c>
      <c r="T1752" s="291">
        <v>132</v>
      </c>
      <c r="U1752" s="291">
        <v>24279.599999999999</v>
      </c>
      <c r="V1752" s="291">
        <v>0</v>
      </c>
      <c r="W1752" s="291">
        <v>0</v>
      </c>
      <c r="X1752" s="291">
        <v>0</v>
      </c>
      <c r="Y1752" s="291">
        <v>0</v>
      </c>
      <c r="Z1752" s="291">
        <v>0</v>
      </c>
      <c r="AA1752" s="291">
        <v>0</v>
      </c>
      <c r="AB1752" s="291">
        <v>0</v>
      </c>
      <c r="AC1752" s="291">
        <v>0</v>
      </c>
      <c r="AD1752" s="291">
        <v>0</v>
      </c>
      <c r="AE1752" s="291">
        <v>0</v>
      </c>
      <c r="AF1752" s="291">
        <v>0</v>
      </c>
      <c r="AG1752" s="291">
        <v>0</v>
      </c>
      <c r="AH1752" s="291">
        <v>0</v>
      </c>
      <c r="AI1752" s="291">
        <v>0</v>
      </c>
    </row>
    <row r="1753" spans="1:35" ht="66">
      <c r="A1753" s="290"/>
      <c r="B1753" s="305">
        <v>190</v>
      </c>
      <c r="C1753" s="1391" t="s">
        <v>1458</v>
      </c>
      <c r="D1753" s="303"/>
      <c r="E1753" s="293">
        <v>2</v>
      </c>
      <c r="F1753" s="1459" t="s">
        <v>11</v>
      </c>
      <c r="G1753" s="294" t="s">
        <v>12</v>
      </c>
      <c r="H1753" s="295" t="s">
        <v>13</v>
      </c>
      <c r="I1753" s="294" t="s">
        <v>14</v>
      </c>
      <c r="J1753" s="294">
        <v>206</v>
      </c>
      <c r="K1753" s="1540">
        <v>412</v>
      </c>
      <c r="L1753" s="294">
        <v>0</v>
      </c>
      <c r="M1753" s="294">
        <v>0</v>
      </c>
      <c r="N1753" s="294">
        <v>2</v>
      </c>
      <c r="O1753" s="294">
        <v>412</v>
      </c>
      <c r="P1753" s="294">
        <v>0</v>
      </c>
      <c r="Q1753" s="294">
        <v>0</v>
      </c>
      <c r="R1753" s="294">
        <v>0</v>
      </c>
      <c r="S1753" s="294">
        <v>0</v>
      </c>
      <c r="T1753" s="294">
        <v>0</v>
      </c>
      <c r="U1753" s="294">
        <v>0</v>
      </c>
      <c r="V1753" s="294">
        <v>0</v>
      </c>
      <c r="W1753" s="294">
        <v>0</v>
      </c>
      <c r="X1753" s="294">
        <v>0</v>
      </c>
      <c r="Y1753" s="294">
        <v>0</v>
      </c>
      <c r="Z1753" s="294">
        <v>0</v>
      </c>
      <c r="AA1753" s="294">
        <v>0</v>
      </c>
      <c r="AB1753" s="294">
        <v>0</v>
      </c>
      <c r="AC1753" s="294">
        <v>0</v>
      </c>
      <c r="AD1753" s="294">
        <v>0</v>
      </c>
      <c r="AE1753" s="294">
        <v>0</v>
      </c>
      <c r="AF1753" s="294">
        <v>0</v>
      </c>
      <c r="AG1753" s="294">
        <v>0</v>
      </c>
      <c r="AH1753" s="294">
        <v>0</v>
      </c>
      <c r="AI1753" s="294">
        <v>0</v>
      </c>
    </row>
    <row r="1754" spans="1:35" ht="66">
      <c r="A1754" s="290"/>
      <c r="B1754" s="305">
        <v>296.26499999999999</v>
      </c>
      <c r="C1754" s="1435" t="s">
        <v>1459</v>
      </c>
      <c r="D1754" s="303"/>
      <c r="E1754" s="293">
        <v>42</v>
      </c>
      <c r="F1754" s="292" t="s">
        <v>306</v>
      </c>
      <c r="G1754" s="294" t="s">
        <v>12</v>
      </c>
      <c r="H1754" s="295" t="s">
        <v>13</v>
      </c>
      <c r="I1754" s="294" t="s">
        <v>14</v>
      </c>
      <c r="J1754" s="294">
        <v>320</v>
      </c>
      <c r="K1754" s="1540">
        <v>13440</v>
      </c>
      <c r="L1754" s="294">
        <v>0</v>
      </c>
      <c r="M1754" s="294">
        <v>0</v>
      </c>
      <c r="N1754" s="294">
        <v>0</v>
      </c>
      <c r="O1754" s="294">
        <v>0</v>
      </c>
      <c r="P1754" s="294">
        <v>0</v>
      </c>
      <c r="Q1754" s="294">
        <v>0</v>
      </c>
      <c r="R1754" s="294">
        <v>0</v>
      </c>
      <c r="S1754" s="294">
        <v>0</v>
      </c>
      <c r="T1754" s="294">
        <v>42</v>
      </c>
      <c r="U1754" s="294">
        <v>13440</v>
      </c>
      <c r="V1754" s="294">
        <v>0</v>
      </c>
      <c r="W1754" s="294">
        <v>0</v>
      </c>
      <c r="X1754" s="294">
        <v>0</v>
      </c>
      <c r="Y1754" s="294">
        <v>0</v>
      </c>
      <c r="Z1754" s="294">
        <v>0</v>
      </c>
      <c r="AA1754" s="294">
        <v>0</v>
      </c>
      <c r="AB1754" s="294">
        <v>0</v>
      </c>
      <c r="AC1754" s="294">
        <v>0</v>
      </c>
      <c r="AD1754" s="294">
        <v>0</v>
      </c>
      <c r="AE1754" s="294">
        <v>0</v>
      </c>
      <c r="AF1754" s="294">
        <v>0</v>
      </c>
      <c r="AG1754" s="294">
        <v>0</v>
      </c>
      <c r="AH1754" s="294">
        <v>0</v>
      </c>
      <c r="AI1754" s="294">
        <v>0</v>
      </c>
    </row>
    <row r="1755" spans="1:35" ht="66">
      <c r="A1755" s="290"/>
      <c r="B1755" s="1300"/>
      <c r="C1755" s="1297" t="s">
        <v>4834</v>
      </c>
      <c r="D1755" s="14"/>
      <c r="E1755" s="1313">
        <v>40</v>
      </c>
      <c r="F1755" s="14" t="s">
        <v>11</v>
      </c>
      <c r="G1755" s="16" t="s">
        <v>12</v>
      </c>
      <c r="H1755" s="17" t="s">
        <v>13</v>
      </c>
      <c r="I1755" s="16" t="s">
        <v>14</v>
      </c>
      <c r="J1755" s="16">
        <v>113.4</v>
      </c>
      <c r="K1755" s="997">
        <v>4536</v>
      </c>
      <c r="L1755" s="16">
        <v>0</v>
      </c>
      <c r="M1755" s="16">
        <v>0</v>
      </c>
      <c r="N1755" s="16">
        <v>0</v>
      </c>
      <c r="O1755" s="16">
        <v>0</v>
      </c>
      <c r="P1755" s="16">
        <v>0</v>
      </c>
      <c r="Q1755" s="16">
        <v>0</v>
      </c>
      <c r="R1755" s="16">
        <v>0</v>
      </c>
      <c r="S1755" s="16">
        <v>0</v>
      </c>
      <c r="T1755" s="16">
        <v>40</v>
      </c>
      <c r="U1755" s="16">
        <v>4536</v>
      </c>
      <c r="V1755" s="16">
        <v>0</v>
      </c>
      <c r="W1755" s="16">
        <v>0</v>
      </c>
      <c r="X1755" s="16">
        <v>0</v>
      </c>
      <c r="Y1755" s="16">
        <v>0</v>
      </c>
      <c r="Z1755" s="16">
        <v>0</v>
      </c>
      <c r="AA1755" s="16">
        <v>0</v>
      </c>
      <c r="AB1755" s="16">
        <v>0</v>
      </c>
      <c r="AC1755" s="16">
        <v>0</v>
      </c>
      <c r="AD1755" s="16">
        <v>0</v>
      </c>
      <c r="AE1755" s="16">
        <v>0</v>
      </c>
      <c r="AF1755" s="16">
        <v>0</v>
      </c>
      <c r="AG1755" s="16">
        <v>0</v>
      </c>
      <c r="AH1755" s="16">
        <v>0</v>
      </c>
      <c r="AI1755" s="16">
        <v>0</v>
      </c>
    </row>
    <row r="1756" spans="1:35" ht="66">
      <c r="A1756" s="290"/>
      <c r="B1756" s="1300"/>
      <c r="C1756" s="1297" t="s">
        <v>4835</v>
      </c>
      <c r="D1756" s="14"/>
      <c r="E1756" s="1313">
        <v>8</v>
      </c>
      <c r="F1756" s="14" t="s">
        <v>11</v>
      </c>
      <c r="G1756" s="16" t="s">
        <v>12</v>
      </c>
      <c r="H1756" s="17" t="s">
        <v>13</v>
      </c>
      <c r="I1756" s="16" t="s">
        <v>14</v>
      </c>
      <c r="J1756" s="16">
        <v>394.2</v>
      </c>
      <c r="K1756" s="997">
        <v>3153.6</v>
      </c>
      <c r="L1756" s="16">
        <v>0</v>
      </c>
      <c r="M1756" s="16">
        <v>0</v>
      </c>
      <c r="N1756" s="16">
        <v>0</v>
      </c>
      <c r="O1756" s="16">
        <v>0</v>
      </c>
      <c r="P1756" s="16">
        <v>0</v>
      </c>
      <c r="Q1756" s="16">
        <v>0</v>
      </c>
      <c r="R1756" s="16">
        <v>0</v>
      </c>
      <c r="S1756" s="16">
        <v>0</v>
      </c>
      <c r="T1756" s="16">
        <v>8</v>
      </c>
      <c r="U1756" s="16">
        <v>3153.6</v>
      </c>
      <c r="V1756" s="16">
        <v>0</v>
      </c>
      <c r="W1756" s="16">
        <v>0</v>
      </c>
      <c r="X1756" s="16">
        <v>0</v>
      </c>
      <c r="Y1756" s="16">
        <v>0</v>
      </c>
      <c r="Z1756" s="16">
        <v>0</v>
      </c>
      <c r="AA1756" s="16">
        <v>0</v>
      </c>
      <c r="AB1756" s="16">
        <v>0</v>
      </c>
      <c r="AC1756" s="16">
        <v>0</v>
      </c>
      <c r="AD1756" s="16">
        <v>0</v>
      </c>
      <c r="AE1756" s="16">
        <v>0</v>
      </c>
      <c r="AF1756" s="16">
        <v>0</v>
      </c>
      <c r="AG1756" s="16">
        <v>0</v>
      </c>
      <c r="AH1756" s="16">
        <v>0</v>
      </c>
      <c r="AI1756" s="16">
        <v>0</v>
      </c>
    </row>
    <row r="1757" spans="1:35" ht="66">
      <c r="A1757" s="290"/>
      <c r="B1757" s="305">
        <v>550</v>
      </c>
      <c r="C1757" s="1391" t="s">
        <v>4836</v>
      </c>
      <c r="D1757" s="303"/>
      <c r="E1757" s="293">
        <v>0</v>
      </c>
      <c r="F1757" s="292" t="s">
        <v>11</v>
      </c>
      <c r="G1757" s="294" t="s">
        <v>12</v>
      </c>
      <c r="H1757" s="295" t="s">
        <v>13</v>
      </c>
      <c r="I1757" s="294" t="s">
        <v>14</v>
      </c>
      <c r="J1757" s="294">
        <v>595</v>
      </c>
      <c r="K1757" s="1540">
        <v>0</v>
      </c>
      <c r="L1757" s="294">
        <v>0</v>
      </c>
      <c r="M1757" s="294">
        <v>0</v>
      </c>
      <c r="N1757" s="294">
        <v>0</v>
      </c>
      <c r="O1757" s="294">
        <v>0</v>
      </c>
      <c r="P1757" s="294">
        <v>0</v>
      </c>
      <c r="Q1757" s="294">
        <v>0</v>
      </c>
      <c r="R1757" s="294">
        <v>0</v>
      </c>
      <c r="S1757" s="294">
        <v>0</v>
      </c>
      <c r="T1757" s="294">
        <v>0</v>
      </c>
      <c r="U1757" s="294">
        <v>0</v>
      </c>
      <c r="V1757" s="294">
        <v>0</v>
      </c>
      <c r="W1757" s="294">
        <v>0</v>
      </c>
      <c r="X1757" s="294">
        <v>0</v>
      </c>
      <c r="Y1757" s="294">
        <v>0</v>
      </c>
      <c r="Z1757" s="294">
        <v>0</v>
      </c>
      <c r="AA1757" s="294">
        <v>0</v>
      </c>
      <c r="AB1757" s="294">
        <v>0</v>
      </c>
      <c r="AC1757" s="294">
        <v>0</v>
      </c>
      <c r="AD1757" s="294">
        <v>0</v>
      </c>
      <c r="AE1757" s="294">
        <v>0</v>
      </c>
      <c r="AF1757" s="294">
        <v>0</v>
      </c>
      <c r="AG1757" s="294">
        <v>0</v>
      </c>
      <c r="AH1757" s="294">
        <v>0</v>
      </c>
      <c r="AI1757" s="294">
        <v>0</v>
      </c>
    </row>
    <row r="1758" spans="1:35" ht="66">
      <c r="A1758" s="290"/>
      <c r="B1758" s="305">
        <v>459</v>
      </c>
      <c r="C1758" s="1391" t="s">
        <v>4837</v>
      </c>
      <c r="D1758" s="303"/>
      <c r="E1758" s="293">
        <v>0</v>
      </c>
      <c r="F1758" s="292" t="s">
        <v>11</v>
      </c>
      <c r="G1758" s="294" t="s">
        <v>12</v>
      </c>
      <c r="H1758" s="295" t="s">
        <v>13</v>
      </c>
      <c r="I1758" s="294" t="s">
        <v>14</v>
      </c>
      <c r="J1758" s="294">
        <v>496</v>
      </c>
      <c r="K1758" s="1540">
        <v>0</v>
      </c>
      <c r="L1758" s="294">
        <v>0</v>
      </c>
      <c r="M1758" s="294">
        <v>0</v>
      </c>
      <c r="N1758" s="294">
        <v>0</v>
      </c>
      <c r="O1758" s="294">
        <v>0</v>
      </c>
      <c r="P1758" s="294">
        <v>0</v>
      </c>
      <c r="Q1758" s="294">
        <v>0</v>
      </c>
      <c r="R1758" s="294">
        <v>0</v>
      </c>
      <c r="S1758" s="294">
        <v>0</v>
      </c>
      <c r="T1758" s="294">
        <v>0</v>
      </c>
      <c r="U1758" s="294">
        <v>0</v>
      </c>
      <c r="V1758" s="294">
        <v>0</v>
      </c>
      <c r="W1758" s="294">
        <v>0</v>
      </c>
      <c r="X1758" s="294">
        <v>0</v>
      </c>
      <c r="Y1758" s="294">
        <v>0</v>
      </c>
      <c r="Z1758" s="294">
        <v>0</v>
      </c>
      <c r="AA1758" s="294">
        <v>0</v>
      </c>
      <c r="AB1758" s="294">
        <v>0</v>
      </c>
      <c r="AC1758" s="294">
        <v>0</v>
      </c>
      <c r="AD1758" s="294">
        <v>0</v>
      </c>
      <c r="AE1758" s="294">
        <v>0</v>
      </c>
      <c r="AF1758" s="294">
        <v>0</v>
      </c>
      <c r="AG1758" s="294">
        <v>0</v>
      </c>
      <c r="AH1758" s="294">
        <v>0</v>
      </c>
      <c r="AI1758" s="294">
        <v>0</v>
      </c>
    </row>
    <row r="1759" spans="1:35" ht="66">
      <c r="A1759" s="290"/>
      <c r="B1759" s="305">
        <v>486</v>
      </c>
      <c r="C1759" s="1391" t="s">
        <v>4838</v>
      </c>
      <c r="D1759" s="303"/>
      <c r="E1759" s="293">
        <v>0</v>
      </c>
      <c r="F1759" s="292" t="s">
        <v>11</v>
      </c>
      <c r="G1759" s="294" t="s">
        <v>12</v>
      </c>
      <c r="H1759" s="295" t="s">
        <v>13</v>
      </c>
      <c r="I1759" s="294" t="s">
        <v>14</v>
      </c>
      <c r="J1759" s="294">
        <v>525</v>
      </c>
      <c r="K1759" s="1540">
        <v>0</v>
      </c>
      <c r="L1759" s="294">
        <v>0</v>
      </c>
      <c r="M1759" s="294">
        <v>0</v>
      </c>
      <c r="N1759" s="294">
        <v>0</v>
      </c>
      <c r="O1759" s="294">
        <v>0</v>
      </c>
      <c r="P1759" s="294">
        <v>0</v>
      </c>
      <c r="Q1759" s="294">
        <v>0</v>
      </c>
      <c r="R1759" s="294">
        <v>0</v>
      </c>
      <c r="S1759" s="294">
        <v>0</v>
      </c>
      <c r="T1759" s="294">
        <v>0</v>
      </c>
      <c r="U1759" s="294">
        <v>0</v>
      </c>
      <c r="V1759" s="294">
        <v>0</v>
      </c>
      <c r="W1759" s="294">
        <v>0</v>
      </c>
      <c r="X1759" s="294">
        <v>0</v>
      </c>
      <c r="Y1759" s="294">
        <v>0</v>
      </c>
      <c r="Z1759" s="294">
        <v>0</v>
      </c>
      <c r="AA1759" s="294">
        <v>0</v>
      </c>
      <c r="AB1759" s="294">
        <v>0</v>
      </c>
      <c r="AC1759" s="294">
        <v>0</v>
      </c>
      <c r="AD1759" s="294">
        <v>0</v>
      </c>
      <c r="AE1759" s="294">
        <v>0</v>
      </c>
      <c r="AF1759" s="294">
        <v>0</v>
      </c>
      <c r="AG1759" s="294">
        <v>0</v>
      </c>
      <c r="AH1759" s="294">
        <v>0</v>
      </c>
      <c r="AI1759" s="294">
        <v>0</v>
      </c>
    </row>
    <row r="1760" spans="1:35" ht="66">
      <c r="A1760" s="290"/>
      <c r="B1760" s="305">
        <v>314</v>
      </c>
      <c r="C1760" s="1391" t="s">
        <v>4839</v>
      </c>
      <c r="D1760" s="303"/>
      <c r="E1760" s="293">
        <v>0</v>
      </c>
      <c r="F1760" s="292" t="s">
        <v>11</v>
      </c>
      <c r="G1760" s="294" t="s">
        <v>12</v>
      </c>
      <c r="H1760" s="295" t="s">
        <v>13</v>
      </c>
      <c r="I1760" s="294" t="s">
        <v>14</v>
      </c>
      <c r="J1760" s="294">
        <v>340</v>
      </c>
      <c r="K1760" s="1540">
        <v>0</v>
      </c>
      <c r="L1760" s="294">
        <v>0</v>
      </c>
      <c r="M1760" s="294">
        <v>0</v>
      </c>
      <c r="N1760" s="294">
        <v>0</v>
      </c>
      <c r="O1760" s="294">
        <v>0</v>
      </c>
      <c r="P1760" s="294">
        <v>0</v>
      </c>
      <c r="Q1760" s="294">
        <v>0</v>
      </c>
      <c r="R1760" s="294">
        <v>0</v>
      </c>
      <c r="S1760" s="294">
        <v>0</v>
      </c>
      <c r="T1760" s="294">
        <v>0</v>
      </c>
      <c r="U1760" s="294">
        <v>0</v>
      </c>
      <c r="V1760" s="294">
        <v>0</v>
      </c>
      <c r="W1760" s="294">
        <v>0</v>
      </c>
      <c r="X1760" s="294">
        <v>0</v>
      </c>
      <c r="Y1760" s="294">
        <v>0</v>
      </c>
      <c r="Z1760" s="294">
        <v>0</v>
      </c>
      <c r="AA1760" s="294">
        <v>0</v>
      </c>
      <c r="AB1760" s="294">
        <v>0</v>
      </c>
      <c r="AC1760" s="294">
        <v>0</v>
      </c>
      <c r="AD1760" s="294">
        <v>0</v>
      </c>
      <c r="AE1760" s="294">
        <v>0</v>
      </c>
      <c r="AF1760" s="294">
        <v>0</v>
      </c>
      <c r="AG1760" s="294">
        <v>0</v>
      </c>
      <c r="AH1760" s="294">
        <v>0</v>
      </c>
      <c r="AI1760" s="294">
        <v>0</v>
      </c>
    </row>
    <row r="1761" spans="1:35" ht="66">
      <c r="A1761" s="290"/>
      <c r="B1761" s="305">
        <v>241.92</v>
      </c>
      <c r="C1761" s="1391" t="s">
        <v>1460</v>
      </c>
      <c r="D1761" s="303"/>
      <c r="E1761" s="293">
        <v>0</v>
      </c>
      <c r="F1761" s="292" t="s">
        <v>11</v>
      </c>
      <c r="G1761" s="294" t="s">
        <v>12</v>
      </c>
      <c r="H1761" s="295" t="s">
        <v>13</v>
      </c>
      <c r="I1761" s="294" t="s">
        <v>14</v>
      </c>
      <c r="J1761" s="294">
        <v>262</v>
      </c>
      <c r="K1761" s="1540">
        <v>0</v>
      </c>
      <c r="L1761" s="294">
        <v>0</v>
      </c>
      <c r="M1761" s="294">
        <v>0</v>
      </c>
      <c r="N1761" s="294">
        <v>0</v>
      </c>
      <c r="O1761" s="294">
        <v>0</v>
      </c>
      <c r="P1761" s="294">
        <v>0</v>
      </c>
      <c r="Q1761" s="294">
        <v>0</v>
      </c>
      <c r="R1761" s="294">
        <v>0</v>
      </c>
      <c r="S1761" s="294">
        <v>0</v>
      </c>
      <c r="T1761" s="294">
        <v>0</v>
      </c>
      <c r="U1761" s="294">
        <v>0</v>
      </c>
      <c r="V1761" s="294">
        <v>0</v>
      </c>
      <c r="W1761" s="294">
        <v>0</v>
      </c>
      <c r="X1761" s="294">
        <v>0</v>
      </c>
      <c r="Y1761" s="294">
        <v>0</v>
      </c>
      <c r="Z1761" s="294">
        <v>0</v>
      </c>
      <c r="AA1761" s="294">
        <v>0</v>
      </c>
      <c r="AB1761" s="294">
        <v>0</v>
      </c>
      <c r="AC1761" s="294">
        <v>0</v>
      </c>
      <c r="AD1761" s="294">
        <v>0</v>
      </c>
      <c r="AE1761" s="294">
        <v>0</v>
      </c>
      <c r="AF1761" s="294">
        <v>0</v>
      </c>
      <c r="AG1761" s="294">
        <v>0</v>
      </c>
      <c r="AH1761" s="294">
        <v>0</v>
      </c>
      <c r="AI1761" s="294">
        <v>0</v>
      </c>
    </row>
    <row r="1762" spans="1:35" ht="66">
      <c r="A1762" s="290"/>
      <c r="B1762" s="305">
        <v>715</v>
      </c>
      <c r="C1762" s="1342" t="s">
        <v>4840</v>
      </c>
      <c r="D1762" s="303"/>
      <c r="E1762" s="293">
        <v>0</v>
      </c>
      <c r="F1762" s="292" t="s">
        <v>11</v>
      </c>
      <c r="G1762" s="294" t="s">
        <v>12</v>
      </c>
      <c r="H1762" s="295" t="s">
        <v>13</v>
      </c>
      <c r="I1762" s="294" t="s">
        <v>14</v>
      </c>
      <c r="J1762" s="294">
        <v>773</v>
      </c>
      <c r="K1762" s="1540">
        <v>0</v>
      </c>
      <c r="L1762" s="294">
        <v>0</v>
      </c>
      <c r="M1762" s="294">
        <v>0</v>
      </c>
      <c r="N1762" s="294">
        <v>0</v>
      </c>
      <c r="O1762" s="294">
        <v>0</v>
      </c>
      <c r="P1762" s="294">
        <v>0</v>
      </c>
      <c r="Q1762" s="294">
        <v>0</v>
      </c>
      <c r="R1762" s="294">
        <v>0</v>
      </c>
      <c r="S1762" s="294">
        <v>0</v>
      </c>
      <c r="T1762" s="294">
        <v>0</v>
      </c>
      <c r="U1762" s="294">
        <v>0</v>
      </c>
      <c r="V1762" s="294">
        <v>0</v>
      </c>
      <c r="W1762" s="294">
        <v>0</v>
      </c>
      <c r="X1762" s="294">
        <v>0</v>
      </c>
      <c r="Y1762" s="294">
        <v>0</v>
      </c>
      <c r="Z1762" s="294">
        <v>0</v>
      </c>
      <c r="AA1762" s="294">
        <v>0</v>
      </c>
      <c r="AB1762" s="294">
        <v>0</v>
      </c>
      <c r="AC1762" s="294">
        <v>0</v>
      </c>
      <c r="AD1762" s="294">
        <v>0</v>
      </c>
      <c r="AE1762" s="294">
        <v>0</v>
      </c>
      <c r="AF1762" s="294">
        <v>0</v>
      </c>
      <c r="AG1762" s="294">
        <v>0</v>
      </c>
      <c r="AH1762" s="294">
        <v>0</v>
      </c>
      <c r="AI1762" s="294">
        <v>0</v>
      </c>
    </row>
    <row r="1763" spans="1:35" ht="66">
      <c r="A1763" s="290"/>
      <c r="B1763" s="305">
        <v>68.903333333333336</v>
      </c>
      <c r="C1763" s="298" t="s">
        <v>1461</v>
      </c>
      <c r="D1763" s="303"/>
      <c r="E1763" s="293">
        <v>42</v>
      </c>
      <c r="F1763" s="292" t="s">
        <v>11</v>
      </c>
      <c r="G1763" s="294" t="s">
        <v>12</v>
      </c>
      <c r="H1763" s="295" t="s">
        <v>13</v>
      </c>
      <c r="I1763" s="294" t="s">
        <v>14</v>
      </c>
      <c r="J1763" s="294">
        <v>75</v>
      </c>
      <c r="K1763" s="1540">
        <v>3150</v>
      </c>
      <c r="L1763" s="294">
        <v>0</v>
      </c>
      <c r="M1763" s="294">
        <v>0</v>
      </c>
      <c r="N1763" s="294">
        <v>0</v>
      </c>
      <c r="O1763" s="294">
        <v>0</v>
      </c>
      <c r="P1763" s="294">
        <v>0</v>
      </c>
      <c r="Q1763" s="294">
        <v>0</v>
      </c>
      <c r="R1763" s="294">
        <v>0</v>
      </c>
      <c r="S1763" s="294">
        <v>0</v>
      </c>
      <c r="T1763" s="294">
        <v>42</v>
      </c>
      <c r="U1763" s="294">
        <v>3150</v>
      </c>
      <c r="V1763" s="294">
        <v>0</v>
      </c>
      <c r="W1763" s="294">
        <v>0</v>
      </c>
      <c r="X1763" s="294">
        <v>0</v>
      </c>
      <c r="Y1763" s="294">
        <v>0</v>
      </c>
      <c r="Z1763" s="294">
        <v>0</v>
      </c>
      <c r="AA1763" s="294">
        <v>0</v>
      </c>
      <c r="AB1763" s="294">
        <v>0</v>
      </c>
      <c r="AC1763" s="294">
        <v>0</v>
      </c>
      <c r="AD1763" s="294">
        <v>0</v>
      </c>
      <c r="AE1763" s="294">
        <v>0</v>
      </c>
      <c r="AF1763" s="294">
        <v>0</v>
      </c>
      <c r="AG1763" s="294">
        <v>0</v>
      </c>
      <c r="AH1763" s="294">
        <v>0</v>
      </c>
      <c r="AI1763" s="294">
        <v>0</v>
      </c>
    </row>
    <row r="1764" spans="1:35" ht="66">
      <c r="A1764" s="290"/>
      <c r="B1764" s="305">
        <v>110</v>
      </c>
      <c r="C1764" s="1391" t="s">
        <v>1447</v>
      </c>
      <c r="D1764" s="303"/>
      <c r="E1764" s="293">
        <v>0</v>
      </c>
      <c r="F1764" s="292" t="s">
        <v>11</v>
      </c>
      <c r="G1764" s="294" t="s">
        <v>12</v>
      </c>
      <c r="H1764" s="295" t="s">
        <v>13</v>
      </c>
      <c r="I1764" s="294" t="s">
        <v>14</v>
      </c>
      <c r="J1764" s="294">
        <v>119</v>
      </c>
      <c r="K1764" s="1540">
        <v>0</v>
      </c>
      <c r="L1764" s="294">
        <v>0</v>
      </c>
      <c r="M1764" s="294">
        <v>0</v>
      </c>
      <c r="N1764" s="294">
        <v>0</v>
      </c>
      <c r="O1764" s="294">
        <v>0</v>
      </c>
      <c r="P1764" s="294">
        <v>0</v>
      </c>
      <c r="Q1764" s="294">
        <v>0</v>
      </c>
      <c r="R1764" s="294">
        <v>0</v>
      </c>
      <c r="S1764" s="294">
        <v>0</v>
      </c>
      <c r="T1764" s="294">
        <v>0</v>
      </c>
      <c r="U1764" s="294">
        <v>0</v>
      </c>
      <c r="V1764" s="294">
        <v>0</v>
      </c>
      <c r="W1764" s="294">
        <v>0</v>
      </c>
      <c r="X1764" s="294">
        <v>0</v>
      </c>
      <c r="Y1764" s="294">
        <v>0</v>
      </c>
      <c r="Z1764" s="294">
        <v>0</v>
      </c>
      <c r="AA1764" s="294">
        <v>0</v>
      </c>
      <c r="AB1764" s="294">
        <v>0</v>
      </c>
      <c r="AC1764" s="294">
        <v>0</v>
      </c>
      <c r="AD1764" s="294">
        <v>0</v>
      </c>
      <c r="AE1764" s="294">
        <v>0</v>
      </c>
      <c r="AF1764" s="294">
        <v>0</v>
      </c>
      <c r="AG1764" s="294">
        <v>0</v>
      </c>
      <c r="AH1764" s="294">
        <v>0</v>
      </c>
      <c r="AI1764" s="294">
        <v>0</v>
      </c>
    </row>
    <row r="1765" spans="1:35" ht="24">
      <c r="A1765" s="290"/>
      <c r="B1765" s="306">
        <v>27204</v>
      </c>
      <c r="C1765" s="1148" t="s">
        <v>1462</v>
      </c>
      <c r="D1765" s="303"/>
      <c r="E1765" s="291"/>
      <c r="F1765" s="291"/>
      <c r="G1765" s="291"/>
      <c r="H1765" s="291"/>
      <c r="I1765" s="291"/>
      <c r="J1765" s="291"/>
      <c r="K1765" s="1545">
        <v>0</v>
      </c>
      <c r="L1765" s="291">
        <v>0</v>
      </c>
      <c r="M1765" s="291">
        <v>0</v>
      </c>
      <c r="N1765" s="291">
        <v>0</v>
      </c>
      <c r="O1765" s="291">
        <v>0</v>
      </c>
      <c r="P1765" s="291">
        <v>0</v>
      </c>
      <c r="Q1765" s="291">
        <v>0</v>
      </c>
      <c r="R1765" s="291">
        <v>0</v>
      </c>
      <c r="S1765" s="291">
        <v>0</v>
      </c>
      <c r="T1765" s="291">
        <v>0</v>
      </c>
      <c r="U1765" s="291">
        <v>0</v>
      </c>
      <c r="V1765" s="291">
        <v>0</v>
      </c>
      <c r="W1765" s="291">
        <v>0</v>
      </c>
      <c r="X1765" s="291">
        <v>0</v>
      </c>
      <c r="Y1765" s="291">
        <v>0</v>
      </c>
      <c r="Z1765" s="291">
        <v>0</v>
      </c>
      <c r="AA1765" s="291">
        <v>0</v>
      </c>
      <c r="AB1765" s="291">
        <v>0</v>
      </c>
      <c r="AC1765" s="291">
        <v>0</v>
      </c>
      <c r="AD1765" s="291">
        <v>0</v>
      </c>
      <c r="AE1765" s="291">
        <v>0</v>
      </c>
      <c r="AF1765" s="291">
        <v>0</v>
      </c>
      <c r="AG1765" s="291">
        <v>0</v>
      </c>
      <c r="AH1765" s="291">
        <v>0</v>
      </c>
      <c r="AI1765" s="291">
        <v>0</v>
      </c>
    </row>
    <row r="1766" spans="1:35" ht="123.75">
      <c r="A1766" s="290"/>
      <c r="B1766" s="306">
        <v>27205</v>
      </c>
      <c r="C1766" s="1148" t="s">
        <v>1463</v>
      </c>
      <c r="D1766" s="303"/>
      <c r="E1766" s="291">
        <v>15</v>
      </c>
      <c r="F1766" s="291"/>
      <c r="G1766" s="291" t="s">
        <v>12</v>
      </c>
      <c r="H1766" s="291" t="s">
        <v>13</v>
      </c>
      <c r="I1766" s="291" t="s">
        <v>14</v>
      </c>
      <c r="J1766" s="291"/>
      <c r="K1766" s="1545">
        <v>375</v>
      </c>
      <c r="L1766" s="291">
        <v>0</v>
      </c>
      <c r="M1766" s="291">
        <v>0</v>
      </c>
      <c r="N1766" s="291">
        <v>0</v>
      </c>
      <c r="O1766" s="291">
        <v>0</v>
      </c>
      <c r="P1766" s="291">
        <v>15</v>
      </c>
      <c r="Q1766" s="291">
        <v>375</v>
      </c>
      <c r="R1766" s="291">
        <v>0</v>
      </c>
      <c r="S1766" s="291">
        <v>0</v>
      </c>
      <c r="T1766" s="291">
        <v>0</v>
      </c>
      <c r="U1766" s="291">
        <v>0</v>
      </c>
      <c r="V1766" s="291">
        <v>0</v>
      </c>
      <c r="W1766" s="291">
        <v>0</v>
      </c>
      <c r="X1766" s="291">
        <v>0</v>
      </c>
      <c r="Y1766" s="291">
        <v>0</v>
      </c>
      <c r="Z1766" s="291">
        <v>0</v>
      </c>
      <c r="AA1766" s="291">
        <v>0</v>
      </c>
      <c r="AB1766" s="291">
        <v>0</v>
      </c>
      <c r="AC1766" s="291">
        <v>0</v>
      </c>
      <c r="AD1766" s="291">
        <v>0</v>
      </c>
      <c r="AE1766" s="291">
        <v>0</v>
      </c>
      <c r="AF1766" s="291">
        <v>0</v>
      </c>
      <c r="AG1766" s="291">
        <v>0</v>
      </c>
      <c r="AH1766" s="291">
        <v>0</v>
      </c>
      <c r="AI1766" s="291">
        <v>0</v>
      </c>
    </row>
    <row r="1767" spans="1:35" ht="66">
      <c r="A1767" s="290"/>
      <c r="B1767" s="1154">
        <v>22.95</v>
      </c>
      <c r="C1767" s="298" t="s">
        <v>1464</v>
      </c>
      <c r="D1767" s="303"/>
      <c r="E1767" s="293">
        <v>15</v>
      </c>
      <c r="F1767" s="292" t="s">
        <v>306</v>
      </c>
      <c r="G1767" s="294" t="s">
        <v>12</v>
      </c>
      <c r="H1767" s="295" t="s">
        <v>13</v>
      </c>
      <c r="I1767" s="294" t="s">
        <v>14</v>
      </c>
      <c r="J1767" s="294">
        <v>25</v>
      </c>
      <c r="K1767" s="1540">
        <v>375</v>
      </c>
      <c r="L1767" s="294">
        <v>0</v>
      </c>
      <c r="M1767" s="294">
        <v>0</v>
      </c>
      <c r="N1767" s="294">
        <v>0</v>
      </c>
      <c r="O1767" s="294">
        <v>0</v>
      </c>
      <c r="P1767" s="294">
        <v>15</v>
      </c>
      <c r="Q1767" s="294">
        <v>375</v>
      </c>
      <c r="R1767" s="294">
        <v>0</v>
      </c>
      <c r="S1767" s="294">
        <v>0</v>
      </c>
      <c r="T1767" s="294">
        <v>0</v>
      </c>
      <c r="U1767" s="294">
        <v>0</v>
      </c>
      <c r="V1767" s="294">
        <v>0</v>
      </c>
      <c r="W1767" s="294">
        <v>0</v>
      </c>
      <c r="X1767" s="294">
        <v>0</v>
      </c>
      <c r="Y1767" s="294">
        <v>0</v>
      </c>
      <c r="Z1767" s="294">
        <v>0</v>
      </c>
      <c r="AA1767" s="294">
        <v>0</v>
      </c>
      <c r="AB1767" s="294">
        <v>0</v>
      </c>
      <c r="AC1767" s="294">
        <v>0</v>
      </c>
      <c r="AD1767" s="294">
        <v>0</v>
      </c>
      <c r="AE1767" s="294">
        <v>0</v>
      </c>
      <c r="AF1767" s="294">
        <v>0</v>
      </c>
      <c r="AG1767" s="294">
        <v>0</v>
      </c>
      <c r="AH1767" s="294">
        <v>0</v>
      </c>
      <c r="AI1767" s="294">
        <v>0</v>
      </c>
    </row>
    <row r="1768" spans="1:35" ht="123.75">
      <c r="A1768" s="290"/>
      <c r="B1768" s="306">
        <v>27206</v>
      </c>
      <c r="C1768" s="1148" t="s">
        <v>1465</v>
      </c>
      <c r="D1768" s="303"/>
      <c r="E1768" s="291">
        <v>65</v>
      </c>
      <c r="F1768" s="291"/>
      <c r="G1768" s="291" t="s">
        <v>12</v>
      </c>
      <c r="H1768" s="291" t="s">
        <v>13</v>
      </c>
      <c r="I1768" s="291" t="s">
        <v>14</v>
      </c>
      <c r="J1768" s="291"/>
      <c r="K1768" s="1545">
        <v>18980</v>
      </c>
      <c r="L1768" s="291">
        <v>0</v>
      </c>
      <c r="M1768" s="291">
        <v>0</v>
      </c>
      <c r="N1768" s="291">
        <v>0</v>
      </c>
      <c r="O1768" s="291">
        <v>0</v>
      </c>
      <c r="P1768" s="291">
        <v>0</v>
      </c>
      <c r="Q1768" s="291">
        <v>0</v>
      </c>
      <c r="R1768" s="291">
        <v>0</v>
      </c>
      <c r="S1768" s="291">
        <v>0</v>
      </c>
      <c r="T1768" s="291">
        <v>65</v>
      </c>
      <c r="U1768" s="291">
        <v>18980</v>
      </c>
      <c r="V1768" s="291">
        <v>0</v>
      </c>
      <c r="W1768" s="291">
        <v>0</v>
      </c>
      <c r="X1768" s="291">
        <v>0</v>
      </c>
      <c r="Y1768" s="291">
        <v>0</v>
      </c>
      <c r="Z1768" s="291">
        <v>0</v>
      </c>
      <c r="AA1768" s="291">
        <v>0</v>
      </c>
      <c r="AB1768" s="291">
        <v>0</v>
      </c>
      <c r="AC1768" s="291">
        <v>0</v>
      </c>
      <c r="AD1768" s="291">
        <v>0</v>
      </c>
      <c r="AE1768" s="291">
        <v>0</v>
      </c>
      <c r="AF1768" s="291">
        <v>0</v>
      </c>
      <c r="AG1768" s="291">
        <v>0</v>
      </c>
      <c r="AH1768" s="291">
        <v>0</v>
      </c>
      <c r="AI1768" s="291">
        <v>0</v>
      </c>
    </row>
    <row r="1769" spans="1:35" ht="66">
      <c r="A1769" s="290"/>
      <c r="B1769" s="1154">
        <v>270</v>
      </c>
      <c r="C1769" s="298" t="s">
        <v>1466</v>
      </c>
      <c r="D1769" s="303"/>
      <c r="E1769" s="293">
        <v>65</v>
      </c>
      <c r="F1769" s="292" t="s">
        <v>11</v>
      </c>
      <c r="G1769" s="294" t="s">
        <v>12</v>
      </c>
      <c r="H1769" s="295" t="s">
        <v>13</v>
      </c>
      <c r="I1769" s="294" t="s">
        <v>14</v>
      </c>
      <c r="J1769" s="294">
        <v>292</v>
      </c>
      <c r="K1769" s="1540">
        <v>18980</v>
      </c>
      <c r="L1769" s="294">
        <v>0</v>
      </c>
      <c r="M1769" s="294">
        <v>0</v>
      </c>
      <c r="N1769" s="294">
        <v>0</v>
      </c>
      <c r="O1769" s="294">
        <v>0</v>
      </c>
      <c r="P1769" s="294">
        <v>0</v>
      </c>
      <c r="Q1769" s="294">
        <v>0</v>
      </c>
      <c r="R1769" s="294">
        <v>0</v>
      </c>
      <c r="S1769" s="294">
        <v>0</v>
      </c>
      <c r="T1769" s="294">
        <v>65</v>
      </c>
      <c r="U1769" s="294">
        <v>18980</v>
      </c>
      <c r="V1769" s="294">
        <v>0</v>
      </c>
      <c r="W1769" s="294">
        <v>0</v>
      </c>
      <c r="X1769" s="294">
        <v>0</v>
      </c>
      <c r="Y1769" s="294">
        <v>0</v>
      </c>
      <c r="Z1769" s="294">
        <v>0</v>
      </c>
      <c r="AA1769" s="294">
        <v>0</v>
      </c>
      <c r="AB1769" s="294">
        <v>0</v>
      </c>
      <c r="AC1769" s="294">
        <v>0</v>
      </c>
      <c r="AD1769" s="294">
        <v>0</v>
      </c>
      <c r="AE1769" s="294">
        <v>0</v>
      </c>
      <c r="AF1769" s="294">
        <v>0</v>
      </c>
      <c r="AG1769" s="294">
        <v>0</v>
      </c>
      <c r="AH1769" s="294">
        <v>0</v>
      </c>
      <c r="AI1769" s="294">
        <v>0</v>
      </c>
    </row>
    <row r="1770" spans="1:35">
      <c r="A1770" s="290"/>
      <c r="B1770" s="306">
        <v>274</v>
      </c>
      <c r="C1770" s="306" t="s">
        <v>1467</v>
      </c>
      <c r="D1770" s="306"/>
      <c r="E1770" s="1154">
        <v>203</v>
      </c>
      <c r="F1770" s="1154"/>
      <c r="G1770" s="1154">
        <v>0</v>
      </c>
      <c r="H1770" s="1154">
        <v>0</v>
      </c>
      <c r="I1770" s="1154">
        <v>0</v>
      </c>
      <c r="J1770" s="1154"/>
      <c r="K1770" s="1550">
        <v>120834</v>
      </c>
      <c r="L1770" s="1154">
        <v>0</v>
      </c>
      <c r="M1770" s="1154">
        <v>0</v>
      </c>
      <c r="N1770" s="1154">
        <v>0</v>
      </c>
      <c r="O1770" s="1154">
        <v>0</v>
      </c>
      <c r="P1770" s="1154">
        <v>50</v>
      </c>
      <c r="Q1770" s="1154">
        <v>2750</v>
      </c>
      <c r="R1770" s="1154">
        <v>76</v>
      </c>
      <c r="S1770" s="1154">
        <v>58478</v>
      </c>
      <c r="T1770" s="1154">
        <v>0</v>
      </c>
      <c r="U1770" s="1154">
        <v>0</v>
      </c>
      <c r="V1770" s="1154">
        <v>50</v>
      </c>
      <c r="W1770" s="1154">
        <v>56400</v>
      </c>
      <c r="X1770" s="1154">
        <v>26</v>
      </c>
      <c r="Y1770" s="1154">
        <v>2078</v>
      </c>
      <c r="Z1770" s="1154">
        <v>0</v>
      </c>
      <c r="AA1770" s="1154">
        <v>0</v>
      </c>
      <c r="AB1770" s="1154">
        <v>0</v>
      </c>
      <c r="AC1770" s="1154">
        <v>0</v>
      </c>
      <c r="AD1770" s="1154">
        <v>1</v>
      </c>
      <c r="AE1770" s="1154">
        <v>1128</v>
      </c>
      <c r="AF1770" s="1154">
        <v>0</v>
      </c>
      <c r="AG1770" s="1154">
        <v>0</v>
      </c>
      <c r="AH1770" s="1154">
        <v>0</v>
      </c>
      <c r="AI1770" s="1154">
        <v>0</v>
      </c>
    </row>
    <row r="1771" spans="1:35">
      <c r="A1771" s="290"/>
      <c r="B1771" s="306">
        <v>27401</v>
      </c>
      <c r="C1771" s="1148" t="s">
        <v>1467</v>
      </c>
      <c r="D1771" s="303"/>
      <c r="E1771" s="291">
        <v>203</v>
      </c>
      <c r="F1771" s="291"/>
      <c r="G1771" s="291">
        <v>0</v>
      </c>
      <c r="H1771" s="291">
        <v>0</v>
      </c>
      <c r="I1771" s="291">
        <v>0</v>
      </c>
      <c r="J1771" s="291"/>
      <c r="K1771" s="1545">
        <v>120834</v>
      </c>
      <c r="L1771" s="291">
        <v>0</v>
      </c>
      <c r="M1771" s="291">
        <v>0</v>
      </c>
      <c r="N1771" s="291">
        <v>0</v>
      </c>
      <c r="O1771" s="291">
        <v>0</v>
      </c>
      <c r="P1771" s="291">
        <v>50</v>
      </c>
      <c r="Q1771" s="291">
        <v>2750</v>
      </c>
      <c r="R1771" s="291">
        <v>76</v>
      </c>
      <c r="S1771" s="291">
        <v>58478</v>
      </c>
      <c r="T1771" s="291">
        <v>0</v>
      </c>
      <c r="U1771" s="291">
        <v>0</v>
      </c>
      <c r="V1771" s="291">
        <v>50</v>
      </c>
      <c r="W1771" s="291">
        <v>56400</v>
      </c>
      <c r="X1771" s="291">
        <v>26</v>
      </c>
      <c r="Y1771" s="291">
        <v>2078</v>
      </c>
      <c r="Z1771" s="291">
        <v>0</v>
      </c>
      <c r="AA1771" s="291">
        <v>0</v>
      </c>
      <c r="AB1771" s="291">
        <v>0</v>
      </c>
      <c r="AC1771" s="291">
        <v>0</v>
      </c>
      <c r="AD1771" s="291">
        <v>1</v>
      </c>
      <c r="AE1771" s="291">
        <v>1128</v>
      </c>
      <c r="AF1771" s="291">
        <v>0</v>
      </c>
      <c r="AG1771" s="291">
        <v>0</v>
      </c>
      <c r="AH1771" s="291">
        <v>0</v>
      </c>
      <c r="AI1771" s="291">
        <v>0</v>
      </c>
    </row>
    <row r="1772" spans="1:35" ht="66">
      <c r="A1772" s="290"/>
      <c r="B1772" s="305">
        <v>34.799999999999997</v>
      </c>
      <c r="C1772" s="298" t="s">
        <v>1468</v>
      </c>
      <c r="D1772" s="1460"/>
      <c r="E1772" s="293">
        <v>50</v>
      </c>
      <c r="F1772" s="292" t="s">
        <v>386</v>
      </c>
      <c r="G1772" s="294" t="s">
        <v>12</v>
      </c>
      <c r="H1772" s="295" t="s">
        <v>13</v>
      </c>
      <c r="I1772" s="294" t="s">
        <v>14</v>
      </c>
      <c r="J1772" s="294">
        <v>38</v>
      </c>
      <c r="K1772" s="1540">
        <v>1900</v>
      </c>
      <c r="L1772" s="294">
        <v>0</v>
      </c>
      <c r="M1772" s="294">
        <v>0</v>
      </c>
      <c r="N1772" s="294">
        <v>0</v>
      </c>
      <c r="O1772" s="294">
        <v>0</v>
      </c>
      <c r="P1772" s="294">
        <v>0</v>
      </c>
      <c r="Q1772" s="294">
        <v>0</v>
      </c>
      <c r="R1772" s="294">
        <v>25</v>
      </c>
      <c r="S1772" s="294">
        <v>950</v>
      </c>
      <c r="T1772" s="294">
        <v>0</v>
      </c>
      <c r="U1772" s="294">
        <v>0</v>
      </c>
      <c r="V1772" s="294">
        <v>0</v>
      </c>
      <c r="W1772" s="294">
        <v>0</v>
      </c>
      <c r="X1772" s="294">
        <v>25</v>
      </c>
      <c r="Y1772" s="294">
        <v>950</v>
      </c>
      <c r="Z1772" s="294">
        <v>0</v>
      </c>
      <c r="AA1772" s="294">
        <v>0</v>
      </c>
      <c r="AB1772" s="294">
        <v>0</v>
      </c>
      <c r="AC1772" s="294">
        <v>0</v>
      </c>
      <c r="AD1772" s="294">
        <v>0</v>
      </c>
      <c r="AE1772" s="294">
        <v>0</v>
      </c>
      <c r="AF1772" s="294">
        <v>0</v>
      </c>
      <c r="AG1772" s="294">
        <v>0</v>
      </c>
      <c r="AH1772" s="294">
        <v>0</v>
      </c>
      <c r="AI1772" s="294">
        <v>0</v>
      </c>
    </row>
    <row r="1773" spans="1:35" ht="66">
      <c r="A1773" s="290"/>
      <c r="B1773" s="305">
        <v>186.67000000000002</v>
      </c>
      <c r="C1773" s="298" t="s">
        <v>1469</v>
      </c>
      <c r="D1773" s="1460"/>
      <c r="E1773" s="293">
        <v>0</v>
      </c>
      <c r="F1773" s="292" t="s">
        <v>11</v>
      </c>
      <c r="G1773" s="294" t="s">
        <v>12</v>
      </c>
      <c r="H1773" s="295" t="s">
        <v>13</v>
      </c>
      <c r="I1773" s="294" t="s">
        <v>14</v>
      </c>
      <c r="J1773" s="294">
        <v>202</v>
      </c>
      <c r="K1773" s="1540">
        <v>0</v>
      </c>
      <c r="L1773" s="294">
        <v>0</v>
      </c>
      <c r="M1773" s="294">
        <v>0</v>
      </c>
      <c r="N1773" s="294">
        <v>0</v>
      </c>
      <c r="O1773" s="294">
        <v>0</v>
      </c>
      <c r="P1773" s="294">
        <v>0</v>
      </c>
      <c r="Q1773" s="294">
        <v>0</v>
      </c>
      <c r="R1773" s="294">
        <v>0</v>
      </c>
      <c r="S1773" s="294">
        <v>0</v>
      </c>
      <c r="T1773" s="294">
        <v>0</v>
      </c>
      <c r="U1773" s="294">
        <v>0</v>
      </c>
      <c r="V1773" s="294">
        <v>0</v>
      </c>
      <c r="W1773" s="294">
        <v>0</v>
      </c>
      <c r="X1773" s="294">
        <v>0</v>
      </c>
      <c r="Y1773" s="294">
        <v>0</v>
      </c>
      <c r="Z1773" s="294">
        <v>0</v>
      </c>
      <c r="AA1773" s="294">
        <v>0</v>
      </c>
      <c r="AB1773" s="294">
        <v>0</v>
      </c>
      <c r="AC1773" s="294">
        <v>0</v>
      </c>
      <c r="AD1773" s="294">
        <v>0</v>
      </c>
      <c r="AE1773" s="294">
        <v>0</v>
      </c>
      <c r="AF1773" s="294">
        <v>0</v>
      </c>
      <c r="AG1773" s="294">
        <v>0</v>
      </c>
      <c r="AH1773" s="294">
        <v>0</v>
      </c>
      <c r="AI1773" s="294">
        <v>0</v>
      </c>
    </row>
    <row r="1774" spans="1:35" ht="66">
      <c r="A1774" s="290"/>
      <c r="B1774" s="305">
        <v>1044</v>
      </c>
      <c r="C1774" s="298" t="s">
        <v>1470</v>
      </c>
      <c r="D1774" s="1460"/>
      <c r="E1774" s="293">
        <v>3</v>
      </c>
      <c r="F1774" s="292" t="s">
        <v>386</v>
      </c>
      <c r="G1774" s="294" t="s">
        <v>12</v>
      </c>
      <c r="H1774" s="295" t="s">
        <v>13</v>
      </c>
      <c r="I1774" s="294" t="s">
        <v>14</v>
      </c>
      <c r="J1774" s="294">
        <v>1128</v>
      </c>
      <c r="K1774" s="1540">
        <v>3384</v>
      </c>
      <c r="L1774" s="294">
        <v>0</v>
      </c>
      <c r="M1774" s="294">
        <v>0</v>
      </c>
      <c r="N1774" s="294">
        <v>0</v>
      </c>
      <c r="O1774" s="294">
        <v>0</v>
      </c>
      <c r="P1774" s="294">
        <v>0</v>
      </c>
      <c r="Q1774" s="294">
        <v>0</v>
      </c>
      <c r="R1774" s="294">
        <v>1</v>
      </c>
      <c r="S1774" s="294">
        <v>1128</v>
      </c>
      <c r="T1774" s="294">
        <v>0</v>
      </c>
      <c r="U1774" s="294">
        <v>0</v>
      </c>
      <c r="V1774" s="294">
        <v>0</v>
      </c>
      <c r="W1774" s="294">
        <v>0</v>
      </c>
      <c r="X1774" s="294">
        <v>1</v>
      </c>
      <c r="Y1774" s="294">
        <v>1128</v>
      </c>
      <c r="Z1774" s="294">
        <v>0</v>
      </c>
      <c r="AA1774" s="294">
        <v>0</v>
      </c>
      <c r="AB1774" s="294">
        <v>0</v>
      </c>
      <c r="AC1774" s="294">
        <v>0</v>
      </c>
      <c r="AD1774" s="294">
        <v>1</v>
      </c>
      <c r="AE1774" s="294">
        <v>1128</v>
      </c>
      <c r="AF1774" s="294">
        <v>0</v>
      </c>
      <c r="AG1774" s="294">
        <v>0</v>
      </c>
      <c r="AH1774" s="294">
        <v>0</v>
      </c>
      <c r="AI1774" s="294">
        <v>0</v>
      </c>
    </row>
    <row r="1775" spans="1:35" ht="66">
      <c r="A1775" s="290"/>
      <c r="B1775" s="305">
        <v>1305</v>
      </c>
      <c r="C1775" s="298" t="s">
        <v>1471</v>
      </c>
      <c r="D1775" s="1460"/>
      <c r="E1775" s="293">
        <v>0</v>
      </c>
      <c r="F1775" s="292" t="s">
        <v>386</v>
      </c>
      <c r="G1775" s="294" t="s">
        <v>12</v>
      </c>
      <c r="H1775" s="295" t="s">
        <v>13</v>
      </c>
      <c r="I1775" s="294" t="s">
        <v>14</v>
      </c>
      <c r="J1775" s="294">
        <v>1410</v>
      </c>
      <c r="K1775" s="1540">
        <v>0</v>
      </c>
      <c r="L1775" s="294">
        <v>0</v>
      </c>
      <c r="M1775" s="294">
        <v>0</v>
      </c>
      <c r="N1775" s="294">
        <v>0</v>
      </c>
      <c r="O1775" s="294">
        <v>0</v>
      </c>
      <c r="P1775" s="294">
        <v>0</v>
      </c>
      <c r="Q1775" s="294">
        <v>0</v>
      </c>
      <c r="R1775" s="294">
        <v>0</v>
      </c>
      <c r="S1775" s="294">
        <v>0</v>
      </c>
      <c r="T1775" s="294">
        <v>0</v>
      </c>
      <c r="U1775" s="294">
        <v>0</v>
      </c>
      <c r="V1775" s="294">
        <v>0</v>
      </c>
      <c r="W1775" s="294">
        <v>0</v>
      </c>
      <c r="X1775" s="294">
        <v>0</v>
      </c>
      <c r="Y1775" s="294">
        <v>0</v>
      </c>
      <c r="Z1775" s="294">
        <v>0</v>
      </c>
      <c r="AA1775" s="294">
        <v>0</v>
      </c>
      <c r="AB1775" s="294">
        <v>0</v>
      </c>
      <c r="AC1775" s="294">
        <v>0</v>
      </c>
      <c r="AD1775" s="294">
        <v>0</v>
      </c>
      <c r="AE1775" s="294">
        <v>0</v>
      </c>
      <c r="AF1775" s="294">
        <v>0</v>
      </c>
      <c r="AG1775" s="294">
        <v>0</v>
      </c>
      <c r="AH1775" s="294">
        <v>0</v>
      </c>
      <c r="AI1775" s="294">
        <v>0</v>
      </c>
    </row>
    <row r="1776" spans="1:35" ht="66">
      <c r="A1776" s="290"/>
      <c r="B1776" s="305">
        <v>1044</v>
      </c>
      <c r="C1776" s="298" t="s">
        <v>1472</v>
      </c>
      <c r="D1776" s="1389"/>
      <c r="E1776" s="293">
        <v>100</v>
      </c>
      <c r="F1776" s="292" t="s">
        <v>386</v>
      </c>
      <c r="G1776" s="294" t="s">
        <v>12</v>
      </c>
      <c r="H1776" s="295" t="s">
        <v>13</v>
      </c>
      <c r="I1776" s="294" t="s">
        <v>14</v>
      </c>
      <c r="J1776" s="294">
        <v>1128</v>
      </c>
      <c r="K1776" s="1540">
        <v>112800</v>
      </c>
      <c r="L1776" s="294">
        <v>0</v>
      </c>
      <c r="M1776" s="294">
        <v>0</v>
      </c>
      <c r="N1776" s="294">
        <v>0</v>
      </c>
      <c r="O1776" s="294">
        <v>0</v>
      </c>
      <c r="P1776" s="294">
        <v>0</v>
      </c>
      <c r="Q1776" s="294">
        <v>0</v>
      </c>
      <c r="R1776" s="294">
        <v>50</v>
      </c>
      <c r="S1776" s="294">
        <v>56400</v>
      </c>
      <c r="T1776" s="294">
        <v>0</v>
      </c>
      <c r="U1776" s="294">
        <v>0</v>
      </c>
      <c r="V1776" s="294">
        <v>50</v>
      </c>
      <c r="W1776" s="294">
        <v>56400</v>
      </c>
      <c r="X1776" s="294">
        <v>0</v>
      </c>
      <c r="Y1776" s="294">
        <v>0</v>
      </c>
      <c r="Z1776" s="294">
        <v>0</v>
      </c>
      <c r="AA1776" s="294">
        <v>0</v>
      </c>
      <c r="AB1776" s="294">
        <v>0</v>
      </c>
      <c r="AC1776" s="294">
        <v>0</v>
      </c>
      <c r="AD1776" s="294">
        <v>0</v>
      </c>
      <c r="AE1776" s="294">
        <v>0</v>
      </c>
      <c r="AF1776" s="294">
        <v>0</v>
      </c>
      <c r="AG1776" s="294">
        <v>0</v>
      </c>
      <c r="AH1776" s="294">
        <v>0</v>
      </c>
      <c r="AI1776" s="294">
        <v>0</v>
      </c>
    </row>
    <row r="1777" spans="1:35" ht="66">
      <c r="A1777" s="290"/>
      <c r="B1777" s="305">
        <v>50</v>
      </c>
      <c r="C1777" s="1342" t="s">
        <v>1499</v>
      </c>
      <c r="D1777" s="1389"/>
      <c r="E1777" s="293">
        <v>50</v>
      </c>
      <c r="F1777" s="292" t="s">
        <v>386</v>
      </c>
      <c r="G1777" s="294" t="s">
        <v>12</v>
      </c>
      <c r="H1777" s="295" t="s">
        <v>13</v>
      </c>
      <c r="I1777" s="294" t="s">
        <v>14</v>
      </c>
      <c r="J1777" s="294">
        <v>55</v>
      </c>
      <c r="K1777" s="1540">
        <v>2750</v>
      </c>
      <c r="L1777" s="294">
        <v>0</v>
      </c>
      <c r="M1777" s="294">
        <v>0</v>
      </c>
      <c r="N1777" s="294">
        <v>0</v>
      </c>
      <c r="O1777" s="294">
        <v>0</v>
      </c>
      <c r="P1777" s="294">
        <v>50</v>
      </c>
      <c r="Q1777" s="294">
        <v>2750</v>
      </c>
      <c r="R1777" s="294">
        <v>0</v>
      </c>
      <c r="S1777" s="294">
        <v>0</v>
      </c>
      <c r="T1777" s="294">
        <v>0</v>
      </c>
      <c r="U1777" s="294">
        <v>0</v>
      </c>
      <c r="V1777" s="294">
        <v>0</v>
      </c>
      <c r="W1777" s="294">
        <v>0</v>
      </c>
      <c r="X1777" s="294">
        <v>0</v>
      </c>
      <c r="Y1777" s="294">
        <v>0</v>
      </c>
      <c r="Z1777" s="294">
        <v>0</v>
      </c>
      <c r="AA1777" s="294">
        <v>0</v>
      </c>
      <c r="AB1777" s="294">
        <v>0</v>
      </c>
      <c r="AC1777" s="294">
        <v>0</v>
      </c>
      <c r="AD1777" s="294">
        <v>0</v>
      </c>
      <c r="AE1777" s="294">
        <v>0</v>
      </c>
      <c r="AF1777" s="294">
        <v>0</v>
      </c>
      <c r="AG1777" s="294">
        <v>0</v>
      </c>
      <c r="AH1777" s="294">
        <v>0</v>
      </c>
      <c r="AI1777" s="294">
        <v>0</v>
      </c>
    </row>
    <row r="1778" spans="1:35" ht="22.5">
      <c r="A1778" s="290"/>
      <c r="B1778" s="306">
        <v>275</v>
      </c>
      <c r="C1778" s="306" t="s">
        <v>1500</v>
      </c>
      <c r="D1778" s="306"/>
      <c r="E1778" s="1154">
        <v>308</v>
      </c>
      <c r="F1778" s="1154"/>
      <c r="G1778" s="1154">
        <v>0</v>
      </c>
      <c r="H1778" s="1154">
        <v>0</v>
      </c>
      <c r="I1778" s="1154">
        <v>0</v>
      </c>
      <c r="J1778" s="1154"/>
      <c r="K1778" s="1550">
        <v>68800</v>
      </c>
      <c r="L1778" s="1154">
        <v>0</v>
      </c>
      <c r="M1778" s="1154">
        <v>0</v>
      </c>
      <c r="N1778" s="1154">
        <v>0</v>
      </c>
      <c r="O1778" s="1154">
        <v>0</v>
      </c>
      <c r="P1778" s="1154">
        <v>0</v>
      </c>
      <c r="Q1778" s="1154">
        <v>0</v>
      </c>
      <c r="R1778" s="1154">
        <v>158</v>
      </c>
      <c r="S1778" s="1154">
        <v>35200</v>
      </c>
      <c r="T1778" s="1154">
        <v>0</v>
      </c>
      <c r="U1778" s="1154">
        <v>0</v>
      </c>
      <c r="V1778" s="1154">
        <v>150</v>
      </c>
      <c r="W1778" s="1154">
        <v>33600</v>
      </c>
      <c r="X1778" s="1154">
        <v>0</v>
      </c>
      <c r="Y1778" s="1154">
        <v>0</v>
      </c>
      <c r="Z1778" s="1154">
        <v>0</v>
      </c>
      <c r="AA1778" s="1154">
        <v>0</v>
      </c>
      <c r="AB1778" s="1154">
        <v>0</v>
      </c>
      <c r="AC1778" s="1154">
        <v>0</v>
      </c>
      <c r="AD1778" s="1154">
        <v>0</v>
      </c>
      <c r="AE1778" s="1154">
        <v>0</v>
      </c>
      <c r="AF1778" s="1154">
        <v>0</v>
      </c>
      <c r="AG1778" s="1154">
        <v>0</v>
      </c>
      <c r="AH1778" s="1154">
        <v>0</v>
      </c>
      <c r="AI1778" s="1154">
        <v>0</v>
      </c>
    </row>
    <row r="1779" spans="1:35">
      <c r="A1779" s="290"/>
      <c r="B1779" s="306">
        <v>27503</v>
      </c>
      <c r="C1779" s="1148" t="s">
        <v>1501</v>
      </c>
      <c r="D1779" s="303"/>
      <c r="E1779" s="291">
        <v>308</v>
      </c>
      <c r="F1779" s="291"/>
      <c r="G1779" s="291">
        <v>0</v>
      </c>
      <c r="H1779" s="291">
        <v>0</v>
      </c>
      <c r="I1779" s="291">
        <v>0</v>
      </c>
      <c r="J1779" s="291"/>
      <c r="K1779" s="1545">
        <v>68800</v>
      </c>
      <c r="L1779" s="291">
        <v>0</v>
      </c>
      <c r="M1779" s="291">
        <v>0</v>
      </c>
      <c r="N1779" s="291">
        <v>0</v>
      </c>
      <c r="O1779" s="291">
        <v>0</v>
      </c>
      <c r="P1779" s="291">
        <v>0</v>
      </c>
      <c r="Q1779" s="291">
        <v>0</v>
      </c>
      <c r="R1779" s="291">
        <v>158</v>
      </c>
      <c r="S1779" s="291">
        <v>35200</v>
      </c>
      <c r="T1779" s="291">
        <v>0</v>
      </c>
      <c r="U1779" s="291">
        <v>0</v>
      </c>
      <c r="V1779" s="291">
        <v>150</v>
      </c>
      <c r="W1779" s="291">
        <v>33600</v>
      </c>
      <c r="X1779" s="291">
        <v>0</v>
      </c>
      <c r="Y1779" s="291">
        <v>0</v>
      </c>
      <c r="Z1779" s="291">
        <v>0</v>
      </c>
      <c r="AA1779" s="291">
        <v>0</v>
      </c>
      <c r="AB1779" s="291">
        <v>0</v>
      </c>
      <c r="AC1779" s="291">
        <v>0</v>
      </c>
      <c r="AD1779" s="291">
        <v>0</v>
      </c>
      <c r="AE1779" s="291">
        <v>0</v>
      </c>
      <c r="AF1779" s="291">
        <v>0</v>
      </c>
      <c r="AG1779" s="291">
        <v>0</v>
      </c>
      <c r="AH1779" s="291">
        <v>0</v>
      </c>
      <c r="AI1779" s="291">
        <v>0</v>
      </c>
    </row>
    <row r="1780" spans="1:35" ht="66">
      <c r="A1780" s="290"/>
      <c r="B1780" s="305">
        <v>37.583999999999996</v>
      </c>
      <c r="C1780" s="1461" t="s">
        <v>4841</v>
      </c>
      <c r="D1780" s="1389"/>
      <c r="E1780" s="293">
        <v>0</v>
      </c>
      <c r="F1780" s="292" t="s">
        <v>11</v>
      </c>
      <c r="G1780" s="294" t="s">
        <v>12</v>
      </c>
      <c r="H1780" s="295" t="s">
        <v>13</v>
      </c>
      <c r="I1780" s="294" t="s">
        <v>14</v>
      </c>
      <c r="J1780" s="294">
        <v>41</v>
      </c>
      <c r="K1780" s="1540">
        <v>0</v>
      </c>
      <c r="L1780" s="294">
        <v>0</v>
      </c>
      <c r="M1780" s="294">
        <v>0</v>
      </c>
      <c r="N1780" s="294">
        <v>0</v>
      </c>
      <c r="O1780" s="294">
        <v>0</v>
      </c>
      <c r="P1780" s="294">
        <v>0</v>
      </c>
      <c r="Q1780" s="294">
        <v>0</v>
      </c>
      <c r="R1780" s="294">
        <v>0</v>
      </c>
      <c r="S1780" s="294">
        <v>0</v>
      </c>
      <c r="T1780" s="294">
        <v>0</v>
      </c>
      <c r="U1780" s="294">
        <v>0</v>
      </c>
      <c r="V1780" s="294">
        <v>0</v>
      </c>
      <c r="W1780" s="294">
        <v>0</v>
      </c>
      <c r="X1780" s="294">
        <v>0</v>
      </c>
      <c r="Y1780" s="294">
        <v>0</v>
      </c>
      <c r="Z1780" s="294">
        <v>0</v>
      </c>
      <c r="AA1780" s="294">
        <v>0</v>
      </c>
      <c r="AB1780" s="294">
        <v>0</v>
      </c>
      <c r="AC1780" s="294">
        <v>0</v>
      </c>
      <c r="AD1780" s="294">
        <v>0</v>
      </c>
      <c r="AE1780" s="294">
        <v>0</v>
      </c>
      <c r="AF1780" s="294">
        <v>0</v>
      </c>
      <c r="AG1780" s="294">
        <v>0</v>
      </c>
      <c r="AH1780" s="294">
        <v>0</v>
      </c>
      <c r="AI1780" s="294">
        <v>0</v>
      </c>
    </row>
    <row r="1781" spans="1:35" ht="66">
      <c r="A1781" s="290"/>
      <c r="B1781" s="305">
        <v>37.583999999999996</v>
      </c>
      <c r="C1781" s="1461" t="s">
        <v>4842</v>
      </c>
      <c r="D1781" s="1389"/>
      <c r="E1781" s="293">
        <v>0</v>
      </c>
      <c r="F1781" s="292" t="s">
        <v>11</v>
      </c>
      <c r="G1781" s="294" t="s">
        <v>12</v>
      </c>
      <c r="H1781" s="295" t="s">
        <v>13</v>
      </c>
      <c r="I1781" s="294" t="s">
        <v>14</v>
      </c>
      <c r="J1781" s="294">
        <v>41</v>
      </c>
      <c r="K1781" s="1540">
        <v>0</v>
      </c>
      <c r="L1781" s="294">
        <v>0</v>
      </c>
      <c r="M1781" s="294">
        <v>0</v>
      </c>
      <c r="N1781" s="294">
        <v>0</v>
      </c>
      <c r="O1781" s="294">
        <v>0</v>
      </c>
      <c r="P1781" s="294">
        <v>0</v>
      </c>
      <c r="Q1781" s="294">
        <v>0</v>
      </c>
      <c r="R1781" s="294">
        <v>0</v>
      </c>
      <c r="S1781" s="294">
        <v>0</v>
      </c>
      <c r="T1781" s="294">
        <v>0</v>
      </c>
      <c r="U1781" s="294">
        <v>0</v>
      </c>
      <c r="V1781" s="294">
        <v>0</v>
      </c>
      <c r="W1781" s="294">
        <v>0</v>
      </c>
      <c r="X1781" s="294">
        <v>0</v>
      </c>
      <c r="Y1781" s="294">
        <v>0</v>
      </c>
      <c r="Z1781" s="294">
        <v>0</v>
      </c>
      <c r="AA1781" s="294">
        <v>0</v>
      </c>
      <c r="AB1781" s="294">
        <v>0</v>
      </c>
      <c r="AC1781" s="294">
        <v>0</v>
      </c>
      <c r="AD1781" s="294">
        <v>0</v>
      </c>
      <c r="AE1781" s="294">
        <v>0</v>
      </c>
      <c r="AF1781" s="294">
        <v>0</v>
      </c>
      <c r="AG1781" s="294">
        <v>0</v>
      </c>
      <c r="AH1781" s="294">
        <v>0</v>
      </c>
      <c r="AI1781" s="294">
        <v>0</v>
      </c>
    </row>
    <row r="1782" spans="1:35" ht="66">
      <c r="A1782" s="290"/>
      <c r="B1782" s="305">
        <v>75.167999999999992</v>
      </c>
      <c r="C1782" s="1461" t="s">
        <v>1502</v>
      </c>
      <c r="D1782" s="1389"/>
      <c r="E1782" s="293">
        <v>0</v>
      </c>
      <c r="F1782" s="292" t="s">
        <v>11</v>
      </c>
      <c r="G1782" s="294" t="s">
        <v>12</v>
      </c>
      <c r="H1782" s="295" t="s">
        <v>13</v>
      </c>
      <c r="I1782" s="294" t="s">
        <v>14</v>
      </c>
      <c r="J1782" s="294">
        <v>82</v>
      </c>
      <c r="K1782" s="1540">
        <v>0</v>
      </c>
      <c r="L1782" s="294">
        <v>0</v>
      </c>
      <c r="M1782" s="294">
        <v>0</v>
      </c>
      <c r="N1782" s="294">
        <v>0</v>
      </c>
      <c r="O1782" s="294">
        <v>0</v>
      </c>
      <c r="P1782" s="294">
        <v>0</v>
      </c>
      <c r="Q1782" s="294">
        <v>0</v>
      </c>
      <c r="R1782" s="294">
        <v>0</v>
      </c>
      <c r="S1782" s="294">
        <v>0</v>
      </c>
      <c r="T1782" s="294">
        <v>0</v>
      </c>
      <c r="U1782" s="294">
        <v>0</v>
      </c>
      <c r="V1782" s="294">
        <v>0</v>
      </c>
      <c r="W1782" s="294">
        <v>0</v>
      </c>
      <c r="X1782" s="294">
        <v>0</v>
      </c>
      <c r="Y1782" s="294">
        <v>0</v>
      </c>
      <c r="Z1782" s="294">
        <v>0</v>
      </c>
      <c r="AA1782" s="294">
        <v>0</v>
      </c>
      <c r="AB1782" s="294">
        <v>0</v>
      </c>
      <c r="AC1782" s="294">
        <v>0</v>
      </c>
      <c r="AD1782" s="294">
        <v>0</v>
      </c>
      <c r="AE1782" s="294">
        <v>0</v>
      </c>
      <c r="AF1782" s="294">
        <v>0</v>
      </c>
      <c r="AG1782" s="294">
        <v>0</v>
      </c>
      <c r="AH1782" s="294">
        <v>0</v>
      </c>
      <c r="AI1782" s="294">
        <v>0</v>
      </c>
    </row>
    <row r="1783" spans="1:35" ht="66">
      <c r="A1783" s="290"/>
      <c r="B1783" s="305">
        <v>250.56</v>
      </c>
      <c r="C1783" s="1347" t="s">
        <v>1503</v>
      </c>
      <c r="D1783" s="1389"/>
      <c r="E1783" s="293">
        <v>0</v>
      </c>
      <c r="F1783" s="292" t="s">
        <v>11</v>
      </c>
      <c r="G1783" s="294" t="s">
        <v>12</v>
      </c>
      <c r="H1783" s="295" t="s">
        <v>13</v>
      </c>
      <c r="I1783" s="294" t="s">
        <v>14</v>
      </c>
      <c r="J1783" s="294">
        <v>271</v>
      </c>
      <c r="K1783" s="1540">
        <v>0</v>
      </c>
      <c r="L1783" s="294">
        <v>0</v>
      </c>
      <c r="M1783" s="294">
        <v>0</v>
      </c>
      <c r="N1783" s="294">
        <v>0</v>
      </c>
      <c r="O1783" s="294">
        <v>0</v>
      </c>
      <c r="P1783" s="294">
        <v>0</v>
      </c>
      <c r="Q1783" s="294">
        <v>0</v>
      </c>
      <c r="R1783" s="294">
        <v>0</v>
      </c>
      <c r="S1783" s="294">
        <v>0</v>
      </c>
      <c r="T1783" s="294">
        <v>0</v>
      </c>
      <c r="U1783" s="294">
        <v>0</v>
      </c>
      <c r="V1783" s="294">
        <v>0</v>
      </c>
      <c r="W1783" s="294">
        <v>0</v>
      </c>
      <c r="X1783" s="294">
        <v>0</v>
      </c>
      <c r="Y1783" s="294">
        <v>0</v>
      </c>
      <c r="Z1783" s="294">
        <v>0</v>
      </c>
      <c r="AA1783" s="294">
        <v>0</v>
      </c>
      <c r="AB1783" s="294">
        <v>0</v>
      </c>
      <c r="AC1783" s="294">
        <v>0</v>
      </c>
      <c r="AD1783" s="294">
        <v>0</v>
      </c>
      <c r="AE1783" s="294">
        <v>0</v>
      </c>
      <c r="AF1783" s="294">
        <v>0</v>
      </c>
      <c r="AG1783" s="294">
        <v>0</v>
      </c>
      <c r="AH1783" s="294">
        <v>0</v>
      </c>
      <c r="AI1783" s="294">
        <v>0</v>
      </c>
    </row>
    <row r="1784" spans="1:35" ht="66">
      <c r="A1784" s="290"/>
      <c r="B1784" s="305">
        <v>612.61919999999998</v>
      </c>
      <c r="C1784" s="1461" t="s">
        <v>1504</v>
      </c>
      <c r="D1784" s="1389"/>
      <c r="E1784" s="293">
        <v>0</v>
      </c>
      <c r="F1784" s="292" t="s">
        <v>11</v>
      </c>
      <c r="G1784" s="294" t="s">
        <v>12</v>
      </c>
      <c r="H1784" s="295" t="s">
        <v>13</v>
      </c>
      <c r="I1784" s="294" t="s">
        <v>14</v>
      </c>
      <c r="J1784" s="294">
        <v>662</v>
      </c>
      <c r="K1784" s="1540">
        <v>0</v>
      </c>
      <c r="L1784" s="294">
        <v>0</v>
      </c>
      <c r="M1784" s="294">
        <v>0</v>
      </c>
      <c r="N1784" s="294">
        <v>0</v>
      </c>
      <c r="O1784" s="294">
        <v>0</v>
      </c>
      <c r="P1784" s="294">
        <v>0</v>
      </c>
      <c r="Q1784" s="294">
        <v>0</v>
      </c>
      <c r="R1784" s="294">
        <v>0</v>
      </c>
      <c r="S1784" s="294">
        <v>0</v>
      </c>
      <c r="T1784" s="294">
        <v>0</v>
      </c>
      <c r="U1784" s="294">
        <v>0</v>
      </c>
      <c r="V1784" s="294">
        <v>0</v>
      </c>
      <c r="W1784" s="294">
        <v>0</v>
      </c>
      <c r="X1784" s="294">
        <v>0</v>
      </c>
      <c r="Y1784" s="294">
        <v>0</v>
      </c>
      <c r="Z1784" s="294">
        <v>0</v>
      </c>
      <c r="AA1784" s="294">
        <v>0</v>
      </c>
      <c r="AB1784" s="294">
        <v>0</v>
      </c>
      <c r="AC1784" s="294">
        <v>0</v>
      </c>
      <c r="AD1784" s="294">
        <v>0</v>
      </c>
      <c r="AE1784" s="294">
        <v>0</v>
      </c>
      <c r="AF1784" s="294">
        <v>0</v>
      </c>
      <c r="AG1784" s="294">
        <v>0</v>
      </c>
      <c r="AH1784" s="294">
        <v>0</v>
      </c>
      <c r="AI1784" s="294">
        <v>0</v>
      </c>
    </row>
    <row r="1785" spans="1:35" ht="66">
      <c r="A1785" s="290"/>
      <c r="B1785" s="305">
        <v>2630.88</v>
      </c>
      <c r="C1785" s="1461" t="s">
        <v>4843</v>
      </c>
      <c r="D1785" s="1389"/>
      <c r="E1785" s="293">
        <v>0</v>
      </c>
      <c r="F1785" s="292" t="s">
        <v>11</v>
      </c>
      <c r="G1785" s="294" t="s">
        <v>12</v>
      </c>
      <c r="H1785" s="295" t="s">
        <v>13</v>
      </c>
      <c r="I1785" s="294" t="s">
        <v>14</v>
      </c>
      <c r="J1785" s="294">
        <v>2842</v>
      </c>
      <c r="K1785" s="1540">
        <v>0</v>
      </c>
      <c r="L1785" s="294">
        <v>0</v>
      </c>
      <c r="M1785" s="294">
        <v>0</v>
      </c>
      <c r="N1785" s="294">
        <v>0</v>
      </c>
      <c r="O1785" s="294">
        <v>0</v>
      </c>
      <c r="P1785" s="294">
        <v>0</v>
      </c>
      <c r="Q1785" s="294">
        <v>0</v>
      </c>
      <c r="R1785" s="294">
        <v>0</v>
      </c>
      <c r="S1785" s="294">
        <v>0</v>
      </c>
      <c r="T1785" s="294">
        <v>0</v>
      </c>
      <c r="U1785" s="294">
        <v>0</v>
      </c>
      <c r="V1785" s="294">
        <v>0</v>
      </c>
      <c r="W1785" s="294">
        <v>0</v>
      </c>
      <c r="X1785" s="294">
        <v>0</v>
      </c>
      <c r="Y1785" s="294">
        <v>0</v>
      </c>
      <c r="Z1785" s="294">
        <v>0</v>
      </c>
      <c r="AA1785" s="294">
        <v>0</v>
      </c>
      <c r="AB1785" s="294">
        <v>0</v>
      </c>
      <c r="AC1785" s="294">
        <v>0</v>
      </c>
      <c r="AD1785" s="294">
        <v>0</v>
      </c>
      <c r="AE1785" s="294">
        <v>0</v>
      </c>
      <c r="AF1785" s="294">
        <v>0</v>
      </c>
      <c r="AG1785" s="294">
        <v>0</v>
      </c>
      <c r="AH1785" s="294">
        <v>0</v>
      </c>
      <c r="AI1785" s="294">
        <v>0</v>
      </c>
    </row>
    <row r="1786" spans="1:35" ht="66">
      <c r="A1786" s="290"/>
      <c r="B1786" s="305">
        <v>301.60000000000002</v>
      </c>
      <c r="C1786" s="1342" t="s">
        <v>1515</v>
      </c>
      <c r="D1786" s="1389"/>
      <c r="E1786" s="293">
        <v>0</v>
      </c>
      <c r="F1786" s="292" t="s">
        <v>11</v>
      </c>
      <c r="G1786" s="294" t="s">
        <v>12</v>
      </c>
      <c r="H1786" s="295" t="s">
        <v>13</v>
      </c>
      <c r="I1786" s="294" t="s">
        <v>14</v>
      </c>
      <c r="J1786" s="294">
        <v>326</v>
      </c>
      <c r="K1786" s="1540">
        <v>0</v>
      </c>
      <c r="L1786" s="294">
        <v>0</v>
      </c>
      <c r="M1786" s="294">
        <v>0</v>
      </c>
      <c r="N1786" s="294">
        <v>0</v>
      </c>
      <c r="O1786" s="294">
        <v>0</v>
      </c>
      <c r="P1786" s="294">
        <v>0</v>
      </c>
      <c r="Q1786" s="294">
        <v>0</v>
      </c>
      <c r="R1786" s="294">
        <v>0</v>
      </c>
      <c r="S1786" s="294">
        <v>0</v>
      </c>
      <c r="T1786" s="294">
        <v>0</v>
      </c>
      <c r="U1786" s="294">
        <v>0</v>
      </c>
      <c r="V1786" s="294">
        <v>0</v>
      </c>
      <c r="W1786" s="294">
        <v>0</v>
      </c>
      <c r="X1786" s="294">
        <v>0</v>
      </c>
      <c r="Y1786" s="294">
        <v>0</v>
      </c>
      <c r="Z1786" s="294">
        <v>0</v>
      </c>
      <c r="AA1786" s="294">
        <v>0</v>
      </c>
      <c r="AB1786" s="294">
        <v>0</v>
      </c>
      <c r="AC1786" s="294">
        <v>0</v>
      </c>
      <c r="AD1786" s="294">
        <v>0</v>
      </c>
      <c r="AE1786" s="294">
        <v>0</v>
      </c>
      <c r="AF1786" s="294">
        <v>0</v>
      </c>
      <c r="AG1786" s="294">
        <v>0</v>
      </c>
      <c r="AH1786" s="294">
        <v>0</v>
      </c>
      <c r="AI1786" s="294">
        <v>0</v>
      </c>
    </row>
    <row r="1787" spans="1:35" ht="66">
      <c r="A1787" s="290"/>
      <c r="B1787" s="305">
        <v>300</v>
      </c>
      <c r="C1787" s="1461" t="s">
        <v>1516</v>
      </c>
      <c r="D1787" s="1389"/>
      <c r="E1787" s="293">
        <v>0</v>
      </c>
      <c r="F1787" s="292" t="s">
        <v>11</v>
      </c>
      <c r="G1787" s="294" t="s">
        <v>12</v>
      </c>
      <c r="H1787" s="295" t="s">
        <v>13</v>
      </c>
      <c r="I1787" s="294" t="s">
        <v>14</v>
      </c>
      <c r="J1787" s="294">
        <v>324</v>
      </c>
      <c r="K1787" s="1540">
        <v>0</v>
      </c>
      <c r="L1787" s="294">
        <v>0</v>
      </c>
      <c r="M1787" s="294">
        <v>0</v>
      </c>
      <c r="N1787" s="294">
        <v>0</v>
      </c>
      <c r="O1787" s="294">
        <v>0</v>
      </c>
      <c r="P1787" s="294">
        <v>0</v>
      </c>
      <c r="Q1787" s="294">
        <v>0</v>
      </c>
      <c r="R1787" s="294">
        <v>0</v>
      </c>
      <c r="S1787" s="294">
        <v>0</v>
      </c>
      <c r="T1787" s="294">
        <v>0</v>
      </c>
      <c r="U1787" s="294">
        <v>0</v>
      </c>
      <c r="V1787" s="294">
        <v>0</v>
      </c>
      <c r="W1787" s="294">
        <v>0</v>
      </c>
      <c r="X1787" s="294">
        <v>0</v>
      </c>
      <c r="Y1787" s="294">
        <v>0</v>
      </c>
      <c r="Z1787" s="294">
        <v>0</v>
      </c>
      <c r="AA1787" s="294">
        <v>0</v>
      </c>
      <c r="AB1787" s="294">
        <v>0</v>
      </c>
      <c r="AC1787" s="294">
        <v>0</v>
      </c>
      <c r="AD1787" s="294">
        <v>0</v>
      </c>
      <c r="AE1787" s="294">
        <v>0</v>
      </c>
      <c r="AF1787" s="294">
        <v>0</v>
      </c>
      <c r="AG1787" s="294">
        <v>0</v>
      </c>
      <c r="AH1787" s="294">
        <v>0</v>
      </c>
      <c r="AI1787" s="294">
        <v>0</v>
      </c>
    </row>
    <row r="1788" spans="1:35" ht="66">
      <c r="A1788" s="290"/>
      <c r="B1788" s="305">
        <v>364</v>
      </c>
      <c r="C1788" s="298" t="s">
        <v>4844</v>
      </c>
      <c r="D1788" s="1389"/>
      <c r="E1788" s="293">
        <v>0</v>
      </c>
      <c r="F1788" s="292" t="s">
        <v>11</v>
      </c>
      <c r="G1788" s="294" t="s">
        <v>12</v>
      </c>
      <c r="H1788" s="295" t="s">
        <v>13</v>
      </c>
      <c r="I1788" s="294" t="s">
        <v>14</v>
      </c>
      <c r="J1788" s="294">
        <v>394</v>
      </c>
      <c r="K1788" s="1540">
        <v>0</v>
      </c>
      <c r="L1788" s="294">
        <v>0</v>
      </c>
      <c r="M1788" s="294">
        <v>0</v>
      </c>
      <c r="N1788" s="294">
        <v>0</v>
      </c>
      <c r="O1788" s="294">
        <v>0</v>
      </c>
      <c r="P1788" s="294">
        <v>0</v>
      </c>
      <c r="Q1788" s="294">
        <v>0</v>
      </c>
      <c r="R1788" s="294">
        <v>0</v>
      </c>
      <c r="S1788" s="294">
        <v>0</v>
      </c>
      <c r="T1788" s="294">
        <v>0</v>
      </c>
      <c r="U1788" s="294">
        <v>0</v>
      </c>
      <c r="V1788" s="294">
        <v>0</v>
      </c>
      <c r="W1788" s="294">
        <v>0</v>
      </c>
      <c r="X1788" s="294">
        <v>0</v>
      </c>
      <c r="Y1788" s="294">
        <v>0</v>
      </c>
      <c r="Z1788" s="294">
        <v>0</v>
      </c>
      <c r="AA1788" s="294">
        <v>0</v>
      </c>
      <c r="AB1788" s="294">
        <v>0</v>
      </c>
      <c r="AC1788" s="294">
        <v>0</v>
      </c>
      <c r="AD1788" s="294">
        <v>0</v>
      </c>
      <c r="AE1788" s="294">
        <v>0</v>
      </c>
      <c r="AF1788" s="294">
        <v>0</v>
      </c>
      <c r="AG1788" s="294">
        <v>0</v>
      </c>
      <c r="AH1788" s="294">
        <v>0</v>
      </c>
      <c r="AI1788" s="294">
        <v>0</v>
      </c>
    </row>
    <row r="1789" spans="1:35" ht="66">
      <c r="A1789" s="290"/>
      <c r="B1789" s="305">
        <v>364</v>
      </c>
      <c r="C1789" s="298" t="s">
        <v>4845</v>
      </c>
      <c r="D1789" s="1389"/>
      <c r="E1789" s="293">
        <v>0</v>
      </c>
      <c r="F1789" s="292" t="s">
        <v>11</v>
      </c>
      <c r="G1789" s="294" t="s">
        <v>12</v>
      </c>
      <c r="H1789" s="295" t="s">
        <v>13</v>
      </c>
      <c r="I1789" s="294" t="s">
        <v>14</v>
      </c>
      <c r="J1789" s="294">
        <v>394</v>
      </c>
      <c r="K1789" s="1540">
        <v>0</v>
      </c>
      <c r="L1789" s="294">
        <v>0</v>
      </c>
      <c r="M1789" s="294">
        <v>0</v>
      </c>
      <c r="N1789" s="294">
        <v>0</v>
      </c>
      <c r="O1789" s="294">
        <v>0</v>
      </c>
      <c r="P1789" s="294">
        <v>0</v>
      </c>
      <c r="Q1789" s="294">
        <v>0</v>
      </c>
      <c r="R1789" s="294">
        <v>0</v>
      </c>
      <c r="S1789" s="294">
        <v>0</v>
      </c>
      <c r="T1789" s="294">
        <v>0</v>
      </c>
      <c r="U1789" s="294">
        <v>0</v>
      </c>
      <c r="V1789" s="294">
        <v>0</v>
      </c>
      <c r="W1789" s="294">
        <v>0</v>
      </c>
      <c r="X1789" s="294">
        <v>0</v>
      </c>
      <c r="Y1789" s="294">
        <v>0</v>
      </c>
      <c r="Z1789" s="294">
        <v>0</v>
      </c>
      <c r="AA1789" s="294">
        <v>0</v>
      </c>
      <c r="AB1789" s="294">
        <v>0</v>
      </c>
      <c r="AC1789" s="294">
        <v>0</v>
      </c>
      <c r="AD1789" s="294">
        <v>0</v>
      </c>
      <c r="AE1789" s="294">
        <v>0</v>
      </c>
      <c r="AF1789" s="294">
        <v>0</v>
      </c>
      <c r="AG1789" s="294">
        <v>0</v>
      </c>
      <c r="AH1789" s="294">
        <v>0</v>
      </c>
      <c r="AI1789" s="294">
        <v>0</v>
      </c>
    </row>
    <row r="1790" spans="1:35" s="1261" customFormat="1" ht="66">
      <c r="A1790" s="290"/>
      <c r="B1790" s="305">
        <v>364</v>
      </c>
      <c r="C1790" s="298" t="s">
        <v>4846</v>
      </c>
      <c r="D1790" s="1389"/>
      <c r="E1790" s="293">
        <v>0</v>
      </c>
      <c r="F1790" s="292" t="s">
        <v>11</v>
      </c>
      <c r="G1790" s="294" t="s">
        <v>12</v>
      </c>
      <c r="H1790" s="295" t="s">
        <v>13</v>
      </c>
      <c r="I1790" s="294" t="s">
        <v>14</v>
      </c>
      <c r="J1790" s="294">
        <v>394</v>
      </c>
      <c r="K1790" s="1540">
        <v>0</v>
      </c>
      <c r="L1790" s="294">
        <v>0</v>
      </c>
      <c r="M1790" s="294">
        <v>0</v>
      </c>
      <c r="N1790" s="294">
        <v>0</v>
      </c>
      <c r="O1790" s="294">
        <v>0</v>
      </c>
      <c r="P1790" s="294">
        <v>0</v>
      </c>
      <c r="Q1790" s="294">
        <v>0</v>
      </c>
      <c r="R1790" s="294">
        <v>0</v>
      </c>
      <c r="S1790" s="294">
        <v>0</v>
      </c>
      <c r="T1790" s="294">
        <v>0</v>
      </c>
      <c r="U1790" s="294">
        <v>0</v>
      </c>
      <c r="V1790" s="294">
        <v>0</v>
      </c>
      <c r="W1790" s="294">
        <v>0</v>
      </c>
      <c r="X1790" s="294">
        <v>0</v>
      </c>
      <c r="Y1790" s="294">
        <v>0</v>
      </c>
      <c r="Z1790" s="294">
        <v>0</v>
      </c>
      <c r="AA1790" s="294">
        <v>0</v>
      </c>
      <c r="AB1790" s="294">
        <v>0</v>
      </c>
      <c r="AC1790" s="294">
        <v>0</v>
      </c>
      <c r="AD1790" s="294">
        <v>0</v>
      </c>
      <c r="AE1790" s="294">
        <v>0</v>
      </c>
      <c r="AF1790" s="294">
        <v>0</v>
      </c>
      <c r="AG1790" s="294">
        <v>0</v>
      </c>
      <c r="AH1790" s="294">
        <v>0</v>
      </c>
      <c r="AI1790" s="294">
        <v>0</v>
      </c>
    </row>
    <row r="1791" spans="1:35" s="1261" customFormat="1" ht="66">
      <c r="A1791" s="290"/>
      <c r="B1791" s="305">
        <v>375.84</v>
      </c>
      <c r="C1791" s="1461" t="s">
        <v>1517</v>
      </c>
      <c r="D1791" s="1389"/>
      <c r="E1791" s="293">
        <v>0</v>
      </c>
      <c r="F1791" s="292" t="s">
        <v>11</v>
      </c>
      <c r="G1791" s="294" t="s">
        <v>12</v>
      </c>
      <c r="H1791" s="295" t="s">
        <v>13</v>
      </c>
      <c r="I1791" s="294" t="s">
        <v>14</v>
      </c>
      <c r="J1791" s="294">
        <v>406</v>
      </c>
      <c r="K1791" s="1540">
        <v>0</v>
      </c>
      <c r="L1791" s="294">
        <v>0</v>
      </c>
      <c r="M1791" s="294">
        <v>0</v>
      </c>
      <c r="N1791" s="294">
        <v>0</v>
      </c>
      <c r="O1791" s="294">
        <v>0</v>
      </c>
      <c r="P1791" s="294">
        <v>0</v>
      </c>
      <c r="Q1791" s="294">
        <v>0</v>
      </c>
      <c r="R1791" s="294">
        <v>0</v>
      </c>
      <c r="S1791" s="294">
        <v>0</v>
      </c>
      <c r="T1791" s="294">
        <v>0</v>
      </c>
      <c r="U1791" s="294">
        <v>0</v>
      </c>
      <c r="V1791" s="294">
        <v>0</v>
      </c>
      <c r="W1791" s="294">
        <v>0</v>
      </c>
      <c r="X1791" s="294">
        <v>0</v>
      </c>
      <c r="Y1791" s="294">
        <v>0</v>
      </c>
      <c r="Z1791" s="294">
        <v>0</v>
      </c>
      <c r="AA1791" s="294">
        <v>0</v>
      </c>
      <c r="AB1791" s="294">
        <v>0</v>
      </c>
      <c r="AC1791" s="294">
        <v>0</v>
      </c>
      <c r="AD1791" s="294">
        <v>0</v>
      </c>
      <c r="AE1791" s="294">
        <v>0</v>
      </c>
      <c r="AF1791" s="294">
        <v>0</v>
      </c>
      <c r="AG1791" s="294">
        <v>0</v>
      </c>
      <c r="AH1791" s="294">
        <v>0</v>
      </c>
      <c r="AI1791" s="294">
        <v>0</v>
      </c>
    </row>
    <row r="1792" spans="1:35" s="1261" customFormat="1" ht="66">
      <c r="A1792" s="290"/>
      <c r="B1792" s="305">
        <v>375.84</v>
      </c>
      <c r="C1792" s="1462" t="s">
        <v>1518</v>
      </c>
      <c r="D1792" s="1389"/>
      <c r="E1792" s="293">
        <v>0</v>
      </c>
      <c r="F1792" s="292" t="s">
        <v>11</v>
      </c>
      <c r="G1792" s="294" t="s">
        <v>12</v>
      </c>
      <c r="H1792" s="295" t="s">
        <v>13</v>
      </c>
      <c r="I1792" s="294" t="s">
        <v>14</v>
      </c>
      <c r="J1792" s="294">
        <v>406</v>
      </c>
      <c r="K1792" s="1540">
        <v>0</v>
      </c>
      <c r="L1792" s="294">
        <v>0</v>
      </c>
      <c r="M1792" s="294">
        <v>0</v>
      </c>
      <c r="N1792" s="294">
        <v>0</v>
      </c>
      <c r="O1792" s="294">
        <v>0</v>
      </c>
      <c r="P1792" s="294">
        <v>0</v>
      </c>
      <c r="Q1792" s="294">
        <v>0</v>
      </c>
      <c r="R1792" s="294">
        <v>0</v>
      </c>
      <c r="S1792" s="294">
        <v>0</v>
      </c>
      <c r="T1792" s="294">
        <v>0</v>
      </c>
      <c r="U1792" s="294">
        <v>0</v>
      </c>
      <c r="V1792" s="294">
        <v>0</v>
      </c>
      <c r="W1792" s="294">
        <v>0</v>
      </c>
      <c r="X1792" s="294">
        <v>0</v>
      </c>
      <c r="Y1792" s="294">
        <v>0</v>
      </c>
      <c r="Z1792" s="294">
        <v>0</v>
      </c>
      <c r="AA1792" s="294">
        <v>0</v>
      </c>
      <c r="AB1792" s="294">
        <v>0</v>
      </c>
      <c r="AC1792" s="294">
        <v>0</v>
      </c>
      <c r="AD1792" s="294">
        <v>0</v>
      </c>
      <c r="AE1792" s="294">
        <v>0</v>
      </c>
      <c r="AF1792" s="294">
        <v>0</v>
      </c>
      <c r="AG1792" s="294">
        <v>0</v>
      </c>
      <c r="AH1792" s="294">
        <v>0</v>
      </c>
      <c r="AI1792" s="294">
        <v>0</v>
      </c>
    </row>
    <row r="1793" spans="1:35" s="1261" customFormat="1" ht="66">
      <c r="A1793" s="290"/>
      <c r="B1793" s="305">
        <v>375.84</v>
      </c>
      <c r="C1793" s="1462" t="s">
        <v>4847</v>
      </c>
      <c r="D1793" s="1389"/>
      <c r="E1793" s="293">
        <v>0</v>
      </c>
      <c r="F1793" s="292" t="s">
        <v>11</v>
      </c>
      <c r="G1793" s="294" t="s">
        <v>12</v>
      </c>
      <c r="H1793" s="295" t="s">
        <v>13</v>
      </c>
      <c r="I1793" s="294" t="s">
        <v>14</v>
      </c>
      <c r="J1793" s="294">
        <v>406</v>
      </c>
      <c r="K1793" s="1540">
        <v>0</v>
      </c>
      <c r="L1793" s="294">
        <v>0</v>
      </c>
      <c r="M1793" s="294">
        <v>0</v>
      </c>
      <c r="N1793" s="294">
        <v>0</v>
      </c>
      <c r="O1793" s="294">
        <v>0</v>
      </c>
      <c r="P1793" s="294">
        <v>0</v>
      </c>
      <c r="Q1793" s="294">
        <v>0</v>
      </c>
      <c r="R1793" s="294">
        <v>0</v>
      </c>
      <c r="S1793" s="294">
        <v>0</v>
      </c>
      <c r="T1793" s="294">
        <v>0</v>
      </c>
      <c r="U1793" s="294">
        <v>0</v>
      </c>
      <c r="V1793" s="294">
        <v>0</v>
      </c>
      <c r="W1793" s="294">
        <v>0</v>
      </c>
      <c r="X1793" s="294">
        <v>0</v>
      </c>
      <c r="Y1793" s="294">
        <v>0</v>
      </c>
      <c r="Z1793" s="294">
        <v>0</v>
      </c>
      <c r="AA1793" s="294">
        <v>0</v>
      </c>
      <c r="AB1793" s="294">
        <v>0</v>
      </c>
      <c r="AC1793" s="294">
        <v>0</v>
      </c>
      <c r="AD1793" s="294">
        <v>0</v>
      </c>
      <c r="AE1793" s="294">
        <v>0</v>
      </c>
      <c r="AF1793" s="294">
        <v>0</v>
      </c>
      <c r="AG1793" s="294">
        <v>0</v>
      </c>
      <c r="AH1793" s="294">
        <v>0</v>
      </c>
      <c r="AI1793" s="294">
        <v>0</v>
      </c>
    </row>
    <row r="1794" spans="1:35" s="1261" customFormat="1" ht="66">
      <c r="A1794" s="290"/>
      <c r="B1794" s="305">
        <v>100</v>
      </c>
      <c r="C1794" s="1391" t="s">
        <v>4848</v>
      </c>
      <c r="D1794" s="1389"/>
      <c r="E1794" s="293">
        <v>0</v>
      </c>
      <c r="F1794" s="292" t="s">
        <v>11</v>
      </c>
      <c r="G1794" s="294" t="s">
        <v>12</v>
      </c>
      <c r="H1794" s="295" t="s">
        <v>13</v>
      </c>
      <c r="I1794" s="294" t="s">
        <v>14</v>
      </c>
      <c r="J1794" s="294">
        <v>108</v>
      </c>
      <c r="K1794" s="1540">
        <v>0</v>
      </c>
      <c r="L1794" s="294">
        <v>0</v>
      </c>
      <c r="M1794" s="294">
        <v>0</v>
      </c>
      <c r="N1794" s="294">
        <v>0</v>
      </c>
      <c r="O1794" s="294">
        <v>0</v>
      </c>
      <c r="P1794" s="294">
        <v>0</v>
      </c>
      <c r="Q1794" s="294">
        <v>0</v>
      </c>
      <c r="R1794" s="294">
        <v>0</v>
      </c>
      <c r="S1794" s="294">
        <v>0</v>
      </c>
      <c r="T1794" s="294">
        <v>0</v>
      </c>
      <c r="U1794" s="294">
        <v>0</v>
      </c>
      <c r="V1794" s="294">
        <v>0</v>
      </c>
      <c r="W1794" s="294">
        <v>0</v>
      </c>
      <c r="X1794" s="294">
        <v>0</v>
      </c>
      <c r="Y1794" s="294">
        <v>0</v>
      </c>
      <c r="Z1794" s="294">
        <v>0</v>
      </c>
      <c r="AA1794" s="294">
        <v>0</v>
      </c>
      <c r="AB1794" s="294">
        <v>0</v>
      </c>
      <c r="AC1794" s="294">
        <v>0</v>
      </c>
      <c r="AD1794" s="294">
        <v>0</v>
      </c>
      <c r="AE1794" s="294">
        <v>0</v>
      </c>
      <c r="AF1794" s="294">
        <v>0</v>
      </c>
      <c r="AG1794" s="294">
        <v>0</v>
      </c>
      <c r="AH1794" s="294">
        <v>0</v>
      </c>
      <c r="AI1794" s="294">
        <v>0</v>
      </c>
    </row>
    <row r="1795" spans="1:35" s="1261" customFormat="1" ht="66">
      <c r="A1795" s="290"/>
      <c r="B1795" s="305">
        <v>15.973125</v>
      </c>
      <c r="C1795" s="1381" t="s">
        <v>336</v>
      </c>
      <c r="D1795" s="1389"/>
      <c r="E1795" s="293">
        <v>0</v>
      </c>
      <c r="F1795" s="292" t="s">
        <v>11</v>
      </c>
      <c r="G1795" s="294" t="s">
        <v>12</v>
      </c>
      <c r="H1795" s="295" t="s">
        <v>13</v>
      </c>
      <c r="I1795" s="294" t="s">
        <v>14</v>
      </c>
      <c r="J1795" s="294">
        <v>18</v>
      </c>
      <c r="K1795" s="1540">
        <v>0</v>
      </c>
      <c r="L1795" s="294">
        <v>0</v>
      </c>
      <c r="M1795" s="294">
        <v>0</v>
      </c>
      <c r="N1795" s="294">
        <v>0</v>
      </c>
      <c r="O1795" s="294">
        <v>0</v>
      </c>
      <c r="P1795" s="294">
        <v>0</v>
      </c>
      <c r="Q1795" s="294">
        <v>0</v>
      </c>
      <c r="R1795" s="294">
        <v>0</v>
      </c>
      <c r="S1795" s="294">
        <v>0</v>
      </c>
      <c r="T1795" s="294">
        <v>0</v>
      </c>
      <c r="U1795" s="294">
        <v>0</v>
      </c>
      <c r="V1795" s="294">
        <v>0</v>
      </c>
      <c r="W1795" s="294">
        <v>0</v>
      </c>
      <c r="X1795" s="294">
        <v>0</v>
      </c>
      <c r="Y1795" s="294">
        <v>0</v>
      </c>
      <c r="Z1795" s="294">
        <v>0</v>
      </c>
      <c r="AA1795" s="294">
        <v>0</v>
      </c>
      <c r="AB1795" s="294">
        <v>0</v>
      </c>
      <c r="AC1795" s="294">
        <v>0</v>
      </c>
      <c r="AD1795" s="294">
        <v>0</v>
      </c>
      <c r="AE1795" s="294">
        <v>0</v>
      </c>
      <c r="AF1795" s="294">
        <v>0</v>
      </c>
      <c r="AG1795" s="294">
        <v>0</v>
      </c>
      <c r="AH1795" s="294">
        <v>0</v>
      </c>
      <c r="AI1795" s="294">
        <v>0</v>
      </c>
    </row>
    <row r="1796" spans="1:35" s="1261" customFormat="1" ht="66">
      <c r="A1796" s="290"/>
      <c r="B1796" s="305">
        <v>144.072</v>
      </c>
      <c r="C1796" s="1462" t="s">
        <v>1519</v>
      </c>
      <c r="D1796" s="1389"/>
      <c r="E1796" s="293">
        <v>0</v>
      </c>
      <c r="F1796" s="292" t="s">
        <v>11</v>
      </c>
      <c r="G1796" s="294" t="s">
        <v>12</v>
      </c>
      <c r="H1796" s="295" t="s">
        <v>13</v>
      </c>
      <c r="I1796" s="294" t="s">
        <v>14</v>
      </c>
      <c r="J1796" s="294">
        <v>156</v>
      </c>
      <c r="K1796" s="1540">
        <v>0</v>
      </c>
      <c r="L1796" s="294">
        <v>0</v>
      </c>
      <c r="M1796" s="294">
        <v>0</v>
      </c>
      <c r="N1796" s="294">
        <v>0</v>
      </c>
      <c r="O1796" s="294">
        <v>0</v>
      </c>
      <c r="P1796" s="294">
        <v>0</v>
      </c>
      <c r="Q1796" s="294">
        <v>0</v>
      </c>
      <c r="R1796" s="294">
        <v>0</v>
      </c>
      <c r="S1796" s="294">
        <v>0</v>
      </c>
      <c r="T1796" s="294">
        <v>0</v>
      </c>
      <c r="U1796" s="294">
        <v>0</v>
      </c>
      <c r="V1796" s="294">
        <v>0</v>
      </c>
      <c r="W1796" s="294">
        <v>0</v>
      </c>
      <c r="X1796" s="294">
        <v>0</v>
      </c>
      <c r="Y1796" s="294">
        <v>0</v>
      </c>
      <c r="Z1796" s="294">
        <v>0</v>
      </c>
      <c r="AA1796" s="294">
        <v>0</v>
      </c>
      <c r="AB1796" s="294">
        <v>0</v>
      </c>
      <c r="AC1796" s="294">
        <v>0</v>
      </c>
      <c r="AD1796" s="294">
        <v>0</v>
      </c>
      <c r="AE1796" s="294">
        <v>0</v>
      </c>
      <c r="AF1796" s="294">
        <v>0</v>
      </c>
      <c r="AG1796" s="294">
        <v>0</v>
      </c>
      <c r="AH1796" s="294">
        <v>0</v>
      </c>
      <c r="AI1796" s="294">
        <v>0</v>
      </c>
    </row>
    <row r="1797" spans="1:35" s="1261" customFormat="1" ht="66">
      <c r="A1797" s="290"/>
      <c r="B1797" s="305">
        <v>78</v>
      </c>
      <c r="C1797" s="1381" t="s">
        <v>4849</v>
      </c>
      <c r="D1797" s="1389"/>
      <c r="E1797" s="293">
        <v>0</v>
      </c>
      <c r="F1797" s="292" t="s">
        <v>26</v>
      </c>
      <c r="G1797" s="294" t="s">
        <v>12</v>
      </c>
      <c r="H1797" s="295" t="s">
        <v>13</v>
      </c>
      <c r="I1797" s="294" t="s">
        <v>14</v>
      </c>
      <c r="J1797" s="294">
        <v>85</v>
      </c>
      <c r="K1797" s="1540">
        <v>0</v>
      </c>
      <c r="L1797" s="294">
        <v>0</v>
      </c>
      <c r="M1797" s="294">
        <v>0</v>
      </c>
      <c r="N1797" s="294">
        <v>0</v>
      </c>
      <c r="O1797" s="294">
        <v>0</v>
      </c>
      <c r="P1797" s="294">
        <v>0</v>
      </c>
      <c r="Q1797" s="294">
        <v>0</v>
      </c>
      <c r="R1797" s="294">
        <v>0</v>
      </c>
      <c r="S1797" s="294">
        <v>0</v>
      </c>
      <c r="T1797" s="294">
        <v>0</v>
      </c>
      <c r="U1797" s="294">
        <v>0</v>
      </c>
      <c r="V1797" s="294">
        <v>0</v>
      </c>
      <c r="W1797" s="294">
        <v>0</v>
      </c>
      <c r="X1797" s="294">
        <v>0</v>
      </c>
      <c r="Y1797" s="294">
        <v>0</v>
      </c>
      <c r="Z1797" s="294">
        <v>0</v>
      </c>
      <c r="AA1797" s="294">
        <v>0</v>
      </c>
      <c r="AB1797" s="294">
        <v>0</v>
      </c>
      <c r="AC1797" s="294">
        <v>0</v>
      </c>
      <c r="AD1797" s="294">
        <v>0</v>
      </c>
      <c r="AE1797" s="294">
        <v>0</v>
      </c>
      <c r="AF1797" s="294">
        <v>0</v>
      </c>
      <c r="AG1797" s="294">
        <v>0</v>
      </c>
      <c r="AH1797" s="294">
        <v>0</v>
      </c>
      <c r="AI1797" s="294">
        <v>0</v>
      </c>
    </row>
    <row r="1798" spans="1:35" s="1261" customFormat="1" ht="66">
      <c r="A1798" s="290"/>
      <c r="B1798" s="305"/>
      <c r="C1798" s="1381" t="s">
        <v>2348</v>
      </c>
      <c r="D1798" s="1389"/>
      <c r="E1798" s="293">
        <v>30</v>
      </c>
      <c r="F1798" s="292" t="s">
        <v>149</v>
      </c>
      <c r="G1798" s="294" t="s">
        <v>12</v>
      </c>
      <c r="H1798" s="295" t="s">
        <v>13</v>
      </c>
      <c r="I1798" s="294" t="s">
        <v>14</v>
      </c>
      <c r="J1798" s="294">
        <v>210</v>
      </c>
      <c r="K1798" s="1540">
        <v>6300</v>
      </c>
      <c r="L1798" s="294">
        <v>0</v>
      </c>
      <c r="M1798" s="294">
        <v>0</v>
      </c>
      <c r="N1798" s="294">
        <v>0</v>
      </c>
      <c r="O1798" s="294">
        <v>0</v>
      </c>
      <c r="P1798" s="294">
        <v>0</v>
      </c>
      <c r="Q1798" s="294">
        <v>0</v>
      </c>
      <c r="R1798" s="294">
        <v>15</v>
      </c>
      <c r="S1798" s="294">
        <v>3150</v>
      </c>
      <c r="T1798" s="294">
        <v>0</v>
      </c>
      <c r="U1798" s="294">
        <v>0</v>
      </c>
      <c r="V1798" s="294">
        <v>15</v>
      </c>
      <c r="W1798" s="294">
        <v>3150</v>
      </c>
      <c r="X1798" s="294">
        <v>0</v>
      </c>
      <c r="Y1798" s="294">
        <v>0</v>
      </c>
      <c r="Z1798" s="294">
        <v>0</v>
      </c>
      <c r="AA1798" s="294">
        <v>0</v>
      </c>
      <c r="AB1798" s="294">
        <v>0</v>
      </c>
      <c r="AC1798" s="294">
        <v>0</v>
      </c>
      <c r="AD1798" s="294">
        <v>0</v>
      </c>
      <c r="AE1798" s="294">
        <v>0</v>
      </c>
      <c r="AF1798" s="294">
        <v>0</v>
      </c>
      <c r="AG1798" s="294">
        <v>0</v>
      </c>
      <c r="AH1798" s="294">
        <v>0</v>
      </c>
      <c r="AI1798" s="294">
        <v>0</v>
      </c>
    </row>
    <row r="1799" spans="1:35" s="1261" customFormat="1" ht="66">
      <c r="A1799" s="290"/>
      <c r="B1799" s="305"/>
      <c r="C1799" s="1381" t="s">
        <v>2349</v>
      </c>
      <c r="D1799" s="1389"/>
      <c r="E1799" s="293">
        <v>30</v>
      </c>
      <c r="F1799" s="292" t="s">
        <v>149</v>
      </c>
      <c r="G1799" s="294" t="s">
        <v>12</v>
      </c>
      <c r="H1799" s="295" t="s">
        <v>13</v>
      </c>
      <c r="I1799" s="294" t="s">
        <v>14</v>
      </c>
      <c r="J1799" s="294">
        <v>210</v>
      </c>
      <c r="K1799" s="1540">
        <v>6300</v>
      </c>
      <c r="L1799" s="294">
        <v>0</v>
      </c>
      <c r="M1799" s="294">
        <v>0</v>
      </c>
      <c r="N1799" s="294">
        <v>0</v>
      </c>
      <c r="O1799" s="294">
        <v>0</v>
      </c>
      <c r="P1799" s="294">
        <v>0</v>
      </c>
      <c r="Q1799" s="294">
        <v>0</v>
      </c>
      <c r="R1799" s="294">
        <v>15</v>
      </c>
      <c r="S1799" s="294">
        <v>3150</v>
      </c>
      <c r="T1799" s="294">
        <v>0</v>
      </c>
      <c r="U1799" s="294">
        <v>0</v>
      </c>
      <c r="V1799" s="294">
        <v>15</v>
      </c>
      <c r="W1799" s="294">
        <v>3150</v>
      </c>
      <c r="X1799" s="294">
        <v>0</v>
      </c>
      <c r="Y1799" s="294">
        <v>0</v>
      </c>
      <c r="Z1799" s="294">
        <v>0</v>
      </c>
      <c r="AA1799" s="294">
        <v>0</v>
      </c>
      <c r="AB1799" s="294">
        <v>0</v>
      </c>
      <c r="AC1799" s="294">
        <v>0</v>
      </c>
      <c r="AD1799" s="294">
        <v>0</v>
      </c>
      <c r="AE1799" s="294">
        <v>0</v>
      </c>
      <c r="AF1799" s="294">
        <v>0</v>
      </c>
      <c r="AG1799" s="294">
        <v>0</v>
      </c>
      <c r="AH1799" s="294">
        <v>0</v>
      </c>
      <c r="AI1799" s="294">
        <v>0</v>
      </c>
    </row>
    <row r="1800" spans="1:35" s="1261" customFormat="1" ht="66">
      <c r="A1800" s="290"/>
      <c r="B1800" s="305"/>
      <c r="C1800" s="1381" t="s">
        <v>2350</v>
      </c>
      <c r="D1800" s="1389"/>
      <c r="E1800" s="293">
        <v>30</v>
      </c>
      <c r="F1800" s="292" t="s">
        <v>149</v>
      </c>
      <c r="G1800" s="294" t="s">
        <v>12</v>
      </c>
      <c r="H1800" s="295" t="s">
        <v>13</v>
      </c>
      <c r="I1800" s="294" t="s">
        <v>14</v>
      </c>
      <c r="J1800" s="294">
        <v>220</v>
      </c>
      <c r="K1800" s="1540">
        <v>6600</v>
      </c>
      <c r="L1800" s="294">
        <v>0</v>
      </c>
      <c r="M1800" s="294">
        <v>0</v>
      </c>
      <c r="N1800" s="294">
        <v>0</v>
      </c>
      <c r="O1800" s="294">
        <v>0</v>
      </c>
      <c r="P1800" s="294">
        <v>0</v>
      </c>
      <c r="Q1800" s="294">
        <v>0</v>
      </c>
      <c r="R1800" s="294">
        <v>15</v>
      </c>
      <c r="S1800" s="294">
        <v>3300</v>
      </c>
      <c r="T1800" s="294">
        <v>0</v>
      </c>
      <c r="U1800" s="294">
        <v>0</v>
      </c>
      <c r="V1800" s="294">
        <v>15</v>
      </c>
      <c r="W1800" s="294">
        <v>3300</v>
      </c>
      <c r="X1800" s="294">
        <v>0</v>
      </c>
      <c r="Y1800" s="294">
        <v>0</v>
      </c>
      <c r="Z1800" s="294">
        <v>0</v>
      </c>
      <c r="AA1800" s="294">
        <v>0</v>
      </c>
      <c r="AB1800" s="294">
        <v>0</v>
      </c>
      <c r="AC1800" s="294">
        <v>0</v>
      </c>
      <c r="AD1800" s="294">
        <v>0</v>
      </c>
      <c r="AE1800" s="294">
        <v>0</v>
      </c>
      <c r="AF1800" s="294">
        <v>0</v>
      </c>
      <c r="AG1800" s="294">
        <v>0</v>
      </c>
      <c r="AH1800" s="294">
        <v>0</v>
      </c>
      <c r="AI1800" s="294">
        <v>0</v>
      </c>
    </row>
    <row r="1801" spans="1:35" s="1261" customFormat="1" ht="66">
      <c r="A1801" s="290"/>
      <c r="B1801" s="305"/>
      <c r="C1801" s="1381" t="s">
        <v>2351</v>
      </c>
      <c r="D1801" s="1389"/>
      <c r="E1801" s="293">
        <v>30</v>
      </c>
      <c r="F1801" s="292" t="s">
        <v>149</v>
      </c>
      <c r="G1801" s="294" t="s">
        <v>12</v>
      </c>
      <c r="H1801" s="295" t="s">
        <v>13</v>
      </c>
      <c r="I1801" s="294" t="s">
        <v>14</v>
      </c>
      <c r="J1801" s="294">
        <v>220</v>
      </c>
      <c r="K1801" s="1540">
        <v>6600</v>
      </c>
      <c r="L1801" s="294">
        <v>0</v>
      </c>
      <c r="M1801" s="294">
        <v>0</v>
      </c>
      <c r="N1801" s="294">
        <v>0</v>
      </c>
      <c r="O1801" s="294">
        <v>0</v>
      </c>
      <c r="P1801" s="294">
        <v>0</v>
      </c>
      <c r="Q1801" s="294">
        <v>0</v>
      </c>
      <c r="R1801" s="294">
        <v>15</v>
      </c>
      <c r="S1801" s="294">
        <v>3300</v>
      </c>
      <c r="T1801" s="294">
        <v>0</v>
      </c>
      <c r="U1801" s="294">
        <v>0</v>
      </c>
      <c r="V1801" s="294">
        <v>15</v>
      </c>
      <c r="W1801" s="294">
        <v>3300</v>
      </c>
      <c r="X1801" s="294">
        <v>0</v>
      </c>
      <c r="Y1801" s="294">
        <v>0</v>
      </c>
      <c r="Z1801" s="294">
        <v>0</v>
      </c>
      <c r="AA1801" s="294">
        <v>0</v>
      </c>
      <c r="AB1801" s="294">
        <v>0</v>
      </c>
      <c r="AC1801" s="294">
        <v>0</v>
      </c>
      <c r="AD1801" s="294">
        <v>0</v>
      </c>
      <c r="AE1801" s="294">
        <v>0</v>
      </c>
      <c r="AF1801" s="294">
        <v>0</v>
      </c>
      <c r="AG1801" s="294">
        <v>0</v>
      </c>
      <c r="AH1801" s="294">
        <v>0</v>
      </c>
      <c r="AI1801" s="294">
        <v>0</v>
      </c>
    </row>
    <row r="1802" spans="1:35" s="1261" customFormat="1" ht="66">
      <c r="A1802" s="290"/>
      <c r="B1802" s="305"/>
      <c r="C1802" s="1381" t="s">
        <v>2352</v>
      </c>
      <c r="D1802" s="1389"/>
      <c r="E1802" s="293">
        <v>30</v>
      </c>
      <c r="F1802" s="292" t="s">
        <v>149</v>
      </c>
      <c r="G1802" s="294" t="s">
        <v>12</v>
      </c>
      <c r="H1802" s="295" t="s">
        <v>13</v>
      </c>
      <c r="I1802" s="294" t="s">
        <v>14</v>
      </c>
      <c r="J1802" s="294">
        <v>220</v>
      </c>
      <c r="K1802" s="1540">
        <v>6600</v>
      </c>
      <c r="L1802" s="294">
        <v>0</v>
      </c>
      <c r="M1802" s="294">
        <v>0</v>
      </c>
      <c r="N1802" s="294">
        <v>0</v>
      </c>
      <c r="O1802" s="294">
        <v>0</v>
      </c>
      <c r="P1802" s="294">
        <v>0</v>
      </c>
      <c r="Q1802" s="294">
        <v>0</v>
      </c>
      <c r="R1802" s="294">
        <v>15</v>
      </c>
      <c r="S1802" s="294">
        <v>3300</v>
      </c>
      <c r="T1802" s="294">
        <v>0</v>
      </c>
      <c r="U1802" s="294">
        <v>0</v>
      </c>
      <c r="V1802" s="294">
        <v>15</v>
      </c>
      <c r="W1802" s="294">
        <v>3300</v>
      </c>
      <c r="X1802" s="294">
        <v>0</v>
      </c>
      <c r="Y1802" s="294">
        <v>0</v>
      </c>
      <c r="Z1802" s="294">
        <v>0</v>
      </c>
      <c r="AA1802" s="294">
        <v>0</v>
      </c>
      <c r="AB1802" s="294">
        <v>0</v>
      </c>
      <c r="AC1802" s="294">
        <v>0</v>
      </c>
      <c r="AD1802" s="294">
        <v>0</v>
      </c>
      <c r="AE1802" s="294">
        <v>0</v>
      </c>
      <c r="AF1802" s="294">
        <v>0</v>
      </c>
      <c r="AG1802" s="294">
        <v>0</v>
      </c>
      <c r="AH1802" s="294">
        <v>0</v>
      </c>
      <c r="AI1802" s="294">
        <v>0</v>
      </c>
    </row>
    <row r="1803" spans="1:35" s="1261" customFormat="1" ht="66">
      <c r="A1803" s="290"/>
      <c r="B1803" s="305"/>
      <c r="C1803" s="1381" t="s">
        <v>2353</v>
      </c>
      <c r="D1803" s="1389"/>
      <c r="E1803" s="293">
        <v>30</v>
      </c>
      <c r="F1803" s="292" t="s">
        <v>149</v>
      </c>
      <c r="G1803" s="294" t="s">
        <v>12</v>
      </c>
      <c r="H1803" s="295" t="s">
        <v>13</v>
      </c>
      <c r="I1803" s="294" t="s">
        <v>14</v>
      </c>
      <c r="J1803" s="294">
        <v>220</v>
      </c>
      <c r="K1803" s="1540">
        <v>6600</v>
      </c>
      <c r="L1803" s="294">
        <v>0</v>
      </c>
      <c r="M1803" s="294">
        <v>0</v>
      </c>
      <c r="N1803" s="294">
        <v>0</v>
      </c>
      <c r="O1803" s="294">
        <v>0</v>
      </c>
      <c r="P1803" s="294">
        <v>0</v>
      </c>
      <c r="Q1803" s="294">
        <v>0</v>
      </c>
      <c r="R1803" s="294">
        <v>15</v>
      </c>
      <c r="S1803" s="294">
        <v>3300</v>
      </c>
      <c r="T1803" s="294">
        <v>0</v>
      </c>
      <c r="U1803" s="294">
        <v>0</v>
      </c>
      <c r="V1803" s="294">
        <v>15</v>
      </c>
      <c r="W1803" s="294">
        <v>3300</v>
      </c>
      <c r="X1803" s="294">
        <v>0</v>
      </c>
      <c r="Y1803" s="294">
        <v>0</v>
      </c>
      <c r="Z1803" s="294">
        <v>0</v>
      </c>
      <c r="AA1803" s="294">
        <v>0</v>
      </c>
      <c r="AB1803" s="294">
        <v>0</v>
      </c>
      <c r="AC1803" s="294">
        <v>0</v>
      </c>
      <c r="AD1803" s="294">
        <v>0</v>
      </c>
      <c r="AE1803" s="294">
        <v>0</v>
      </c>
      <c r="AF1803" s="294">
        <v>0</v>
      </c>
      <c r="AG1803" s="294">
        <v>0</v>
      </c>
      <c r="AH1803" s="294">
        <v>0</v>
      </c>
      <c r="AI1803" s="294">
        <v>0</v>
      </c>
    </row>
    <row r="1804" spans="1:35" ht="66">
      <c r="A1804" s="290"/>
      <c r="B1804" s="305"/>
      <c r="C1804" s="1381" t="s">
        <v>2354</v>
      </c>
      <c r="D1804" s="1389"/>
      <c r="E1804" s="293">
        <v>30</v>
      </c>
      <c r="F1804" s="292" t="s">
        <v>149</v>
      </c>
      <c r="G1804" s="294" t="s">
        <v>12</v>
      </c>
      <c r="H1804" s="295" t="s">
        <v>13</v>
      </c>
      <c r="I1804" s="294" t="s">
        <v>14</v>
      </c>
      <c r="J1804" s="294">
        <v>235</v>
      </c>
      <c r="K1804" s="1540">
        <v>7050</v>
      </c>
      <c r="L1804" s="294">
        <v>0</v>
      </c>
      <c r="M1804" s="294">
        <v>0</v>
      </c>
      <c r="N1804" s="294">
        <v>0</v>
      </c>
      <c r="O1804" s="294">
        <v>0</v>
      </c>
      <c r="P1804" s="294">
        <v>0</v>
      </c>
      <c r="Q1804" s="294">
        <v>0</v>
      </c>
      <c r="R1804" s="294">
        <v>15</v>
      </c>
      <c r="S1804" s="294">
        <v>3525</v>
      </c>
      <c r="T1804" s="294">
        <v>0</v>
      </c>
      <c r="U1804" s="294">
        <v>0</v>
      </c>
      <c r="V1804" s="294">
        <v>15</v>
      </c>
      <c r="W1804" s="294">
        <v>3525</v>
      </c>
      <c r="X1804" s="294">
        <v>0</v>
      </c>
      <c r="Y1804" s="294">
        <v>0</v>
      </c>
      <c r="Z1804" s="294">
        <v>0</v>
      </c>
      <c r="AA1804" s="294">
        <v>0</v>
      </c>
      <c r="AB1804" s="294">
        <v>0</v>
      </c>
      <c r="AC1804" s="294">
        <v>0</v>
      </c>
      <c r="AD1804" s="294">
        <v>0</v>
      </c>
      <c r="AE1804" s="294">
        <v>0</v>
      </c>
      <c r="AF1804" s="294">
        <v>0</v>
      </c>
      <c r="AG1804" s="294">
        <v>0</v>
      </c>
      <c r="AH1804" s="294">
        <v>0</v>
      </c>
      <c r="AI1804" s="294">
        <v>0</v>
      </c>
    </row>
    <row r="1805" spans="1:35" ht="66">
      <c r="A1805" s="290"/>
      <c r="B1805" s="305"/>
      <c r="C1805" s="1381" t="s">
        <v>2355</v>
      </c>
      <c r="D1805" s="1389"/>
      <c r="E1805" s="293">
        <v>30</v>
      </c>
      <c r="F1805" s="292" t="s">
        <v>149</v>
      </c>
      <c r="G1805" s="294" t="s">
        <v>12</v>
      </c>
      <c r="H1805" s="295" t="s">
        <v>13</v>
      </c>
      <c r="I1805" s="294" t="s">
        <v>14</v>
      </c>
      <c r="J1805" s="294">
        <v>235</v>
      </c>
      <c r="K1805" s="1540">
        <v>7050</v>
      </c>
      <c r="L1805" s="294">
        <v>0</v>
      </c>
      <c r="M1805" s="294">
        <v>0</v>
      </c>
      <c r="N1805" s="294">
        <v>0</v>
      </c>
      <c r="O1805" s="294">
        <v>0</v>
      </c>
      <c r="P1805" s="294">
        <v>0</v>
      </c>
      <c r="Q1805" s="294">
        <v>0</v>
      </c>
      <c r="R1805" s="294">
        <v>15</v>
      </c>
      <c r="S1805" s="294">
        <v>3525</v>
      </c>
      <c r="T1805" s="294">
        <v>0</v>
      </c>
      <c r="U1805" s="294">
        <v>0</v>
      </c>
      <c r="V1805" s="294">
        <v>15</v>
      </c>
      <c r="W1805" s="294">
        <v>3525</v>
      </c>
      <c r="X1805" s="294">
        <v>0</v>
      </c>
      <c r="Y1805" s="294">
        <v>0</v>
      </c>
      <c r="Z1805" s="294">
        <v>0</v>
      </c>
      <c r="AA1805" s="294">
        <v>0</v>
      </c>
      <c r="AB1805" s="294">
        <v>0</v>
      </c>
      <c r="AC1805" s="294">
        <v>0</v>
      </c>
      <c r="AD1805" s="294">
        <v>0</v>
      </c>
      <c r="AE1805" s="294">
        <v>0</v>
      </c>
      <c r="AF1805" s="294">
        <v>0</v>
      </c>
      <c r="AG1805" s="294">
        <v>0</v>
      </c>
      <c r="AH1805" s="294">
        <v>0</v>
      </c>
      <c r="AI1805" s="294">
        <v>0</v>
      </c>
    </row>
    <row r="1806" spans="1:35" ht="66">
      <c r="A1806" s="290"/>
      <c r="B1806" s="305"/>
      <c r="C1806" s="1381" t="s">
        <v>2356</v>
      </c>
      <c r="D1806" s="1389"/>
      <c r="E1806" s="293">
        <v>30</v>
      </c>
      <c r="F1806" s="292" t="s">
        <v>149</v>
      </c>
      <c r="G1806" s="294" t="s">
        <v>12</v>
      </c>
      <c r="H1806" s="295" t="s">
        <v>13</v>
      </c>
      <c r="I1806" s="294" t="s">
        <v>14</v>
      </c>
      <c r="J1806" s="294">
        <v>235</v>
      </c>
      <c r="K1806" s="1540">
        <v>7050</v>
      </c>
      <c r="L1806" s="294">
        <v>0</v>
      </c>
      <c r="M1806" s="294">
        <v>0</v>
      </c>
      <c r="N1806" s="294">
        <v>0</v>
      </c>
      <c r="O1806" s="294">
        <v>0</v>
      </c>
      <c r="P1806" s="294">
        <v>0</v>
      </c>
      <c r="Q1806" s="294">
        <v>0</v>
      </c>
      <c r="R1806" s="294">
        <v>15</v>
      </c>
      <c r="S1806" s="294">
        <v>3525</v>
      </c>
      <c r="T1806" s="294">
        <v>0</v>
      </c>
      <c r="U1806" s="294">
        <v>0</v>
      </c>
      <c r="V1806" s="294">
        <v>15</v>
      </c>
      <c r="W1806" s="294">
        <v>3525</v>
      </c>
      <c r="X1806" s="294">
        <v>0</v>
      </c>
      <c r="Y1806" s="294">
        <v>0</v>
      </c>
      <c r="Z1806" s="294">
        <v>0</v>
      </c>
      <c r="AA1806" s="294">
        <v>0</v>
      </c>
      <c r="AB1806" s="294">
        <v>0</v>
      </c>
      <c r="AC1806" s="294">
        <v>0</v>
      </c>
      <c r="AD1806" s="294">
        <v>0</v>
      </c>
      <c r="AE1806" s="294">
        <v>0</v>
      </c>
      <c r="AF1806" s="294">
        <v>0</v>
      </c>
      <c r="AG1806" s="294">
        <v>0</v>
      </c>
      <c r="AH1806" s="294">
        <v>0</v>
      </c>
      <c r="AI1806" s="294">
        <v>0</v>
      </c>
    </row>
    <row r="1807" spans="1:35" ht="66">
      <c r="A1807" s="290"/>
      <c r="B1807" s="305"/>
      <c r="C1807" s="1381" t="s">
        <v>2357</v>
      </c>
      <c r="D1807" s="1389"/>
      <c r="E1807" s="293">
        <v>30</v>
      </c>
      <c r="F1807" s="292" t="s">
        <v>149</v>
      </c>
      <c r="G1807" s="294" t="s">
        <v>12</v>
      </c>
      <c r="H1807" s="295" t="s">
        <v>13</v>
      </c>
      <c r="I1807" s="294" t="s">
        <v>14</v>
      </c>
      <c r="J1807" s="294">
        <v>235</v>
      </c>
      <c r="K1807" s="1540">
        <v>7050</v>
      </c>
      <c r="L1807" s="294">
        <v>0</v>
      </c>
      <c r="M1807" s="294">
        <v>0</v>
      </c>
      <c r="N1807" s="294">
        <v>0</v>
      </c>
      <c r="O1807" s="294">
        <v>0</v>
      </c>
      <c r="P1807" s="294">
        <v>0</v>
      </c>
      <c r="Q1807" s="294">
        <v>0</v>
      </c>
      <c r="R1807" s="294">
        <v>15</v>
      </c>
      <c r="S1807" s="294">
        <v>3525</v>
      </c>
      <c r="T1807" s="294">
        <v>0</v>
      </c>
      <c r="U1807" s="294">
        <v>0</v>
      </c>
      <c r="V1807" s="294">
        <v>15</v>
      </c>
      <c r="W1807" s="294">
        <v>3525</v>
      </c>
      <c r="X1807" s="294">
        <v>0</v>
      </c>
      <c r="Y1807" s="294">
        <v>0</v>
      </c>
      <c r="Z1807" s="294">
        <v>0</v>
      </c>
      <c r="AA1807" s="294">
        <v>0</v>
      </c>
      <c r="AB1807" s="294">
        <v>0</v>
      </c>
      <c r="AC1807" s="294">
        <v>0</v>
      </c>
      <c r="AD1807" s="294">
        <v>0</v>
      </c>
      <c r="AE1807" s="294">
        <v>0</v>
      </c>
      <c r="AF1807" s="294">
        <v>0</v>
      </c>
      <c r="AG1807" s="294">
        <v>0</v>
      </c>
      <c r="AH1807" s="294">
        <v>0</v>
      </c>
      <c r="AI1807" s="294">
        <v>0</v>
      </c>
    </row>
    <row r="1808" spans="1:35" ht="66">
      <c r="A1808" s="290"/>
      <c r="B1808" s="305"/>
      <c r="C1808" s="1381" t="s">
        <v>2358</v>
      </c>
      <c r="D1808" s="1389"/>
      <c r="E1808" s="293">
        <v>2</v>
      </c>
      <c r="F1808" s="292" t="s">
        <v>149</v>
      </c>
      <c r="G1808" s="294" t="s">
        <v>12</v>
      </c>
      <c r="H1808" s="295" t="s">
        <v>13</v>
      </c>
      <c r="I1808" s="294" t="s">
        <v>14</v>
      </c>
      <c r="J1808" s="294">
        <v>200</v>
      </c>
      <c r="K1808" s="1540">
        <v>400</v>
      </c>
      <c r="L1808" s="294">
        <v>0</v>
      </c>
      <c r="M1808" s="294">
        <v>0</v>
      </c>
      <c r="N1808" s="294">
        <v>0</v>
      </c>
      <c r="O1808" s="294">
        <v>0</v>
      </c>
      <c r="P1808" s="294">
        <v>0</v>
      </c>
      <c r="Q1808" s="294">
        <v>0</v>
      </c>
      <c r="R1808" s="294">
        <v>2</v>
      </c>
      <c r="S1808" s="294">
        <v>400</v>
      </c>
      <c r="T1808" s="294">
        <v>0</v>
      </c>
      <c r="U1808" s="294">
        <v>0</v>
      </c>
      <c r="V1808" s="294">
        <v>0</v>
      </c>
      <c r="W1808" s="294">
        <v>0</v>
      </c>
      <c r="X1808" s="294">
        <v>0</v>
      </c>
      <c r="Y1808" s="294">
        <v>0</v>
      </c>
      <c r="Z1808" s="294">
        <v>0</v>
      </c>
      <c r="AA1808" s="294">
        <v>0</v>
      </c>
      <c r="AB1808" s="294">
        <v>0</v>
      </c>
      <c r="AC1808" s="294">
        <v>0</v>
      </c>
      <c r="AD1808" s="294">
        <v>0</v>
      </c>
      <c r="AE1808" s="294">
        <v>0</v>
      </c>
      <c r="AF1808" s="294">
        <v>0</v>
      </c>
      <c r="AG1808" s="294">
        <v>0</v>
      </c>
      <c r="AH1808" s="294">
        <v>0</v>
      </c>
      <c r="AI1808" s="294">
        <v>0</v>
      </c>
    </row>
    <row r="1809" spans="1:39" ht="66">
      <c r="A1809" s="290"/>
      <c r="B1809" s="305"/>
      <c r="C1809" s="1381" t="s">
        <v>2359</v>
      </c>
      <c r="D1809" s="1389"/>
      <c r="E1809" s="293">
        <v>2</v>
      </c>
      <c r="F1809" s="292" t="s">
        <v>149</v>
      </c>
      <c r="G1809" s="294" t="s">
        <v>12</v>
      </c>
      <c r="H1809" s="295" t="s">
        <v>13</v>
      </c>
      <c r="I1809" s="294" t="s">
        <v>14</v>
      </c>
      <c r="J1809" s="294">
        <v>200</v>
      </c>
      <c r="K1809" s="1540">
        <v>400</v>
      </c>
      <c r="L1809" s="294">
        <v>0</v>
      </c>
      <c r="M1809" s="294">
        <v>0</v>
      </c>
      <c r="N1809" s="294">
        <v>0</v>
      </c>
      <c r="O1809" s="294">
        <v>0</v>
      </c>
      <c r="P1809" s="294">
        <v>0</v>
      </c>
      <c r="Q1809" s="294">
        <v>0</v>
      </c>
      <c r="R1809" s="294">
        <v>2</v>
      </c>
      <c r="S1809" s="294">
        <v>400</v>
      </c>
      <c r="T1809" s="294">
        <v>0</v>
      </c>
      <c r="U1809" s="294">
        <v>0</v>
      </c>
      <c r="V1809" s="294">
        <v>0</v>
      </c>
      <c r="W1809" s="294">
        <v>0</v>
      </c>
      <c r="X1809" s="294">
        <v>0</v>
      </c>
      <c r="Y1809" s="294">
        <v>0</v>
      </c>
      <c r="Z1809" s="294">
        <v>0</v>
      </c>
      <c r="AA1809" s="294">
        <v>0</v>
      </c>
      <c r="AB1809" s="294">
        <v>0</v>
      </c>
      <c r="AC1809" s="294">
        <v>0</v>
      </c>
      <c r="AD1809" s="294">
        <v>0</v>
      </c>
      <c r="AE1809" s="294">
        <v>0</v>
      </c>
      <c r="AF1809" s="294">
        <v>0</v>
      </c>
      <c r="AG1809" s="294">
        <v>0</v>
      </c>
      <c r="AH1809" s="294">
        <v>0</v>
      </c>
      <c r="AI1809" s="294">
        <v>0</v>
      </c>
    </row>
    <row r="1810" spans="1:39" s="6" customFormat="1" ht="66" outlineLevel="4">
      <c r="A1810" s="290"/>
      <c r="B1810" s="305"/>
      <c r="C1810" s="1381" t="s">
        <v>2360</v>
      </c>
      <c r="D1810" s="1389"/>
      <c r="E1810" s="293">
        <v>2</v>
      </c>
      <c r="F1810" s="292" t="s">
        <v>149</v>
      </c>
      <c r="G1810" s="294" t="s">
        <v>12</v>
      </c>
      <c r="H1810" s="295" t="s">
        <v>13</v>
      </c>
      <c r="I1810" s="294" t="s">
        <v>14</v>
      </c>
      <c r="J1810" s="294">
        <v>200</v>
      </c>
      <c r="K1810" s="1540">
        <v>400</v>
      </c>
      <c r="L1810" s="294">
        <v>0</v>
      </c>
      <c r="M1810" s="294">
        <v>0</v>
      </c>
      <c r="N1810" s="294">
        <v>0</v>
      </c>
      <c r="O1810" s="294">
        <v>0</v>
      </c>
      <c r="P1810" s="294">
        <v>0</v>
      </c>
      <c r="Q1810" s="294">
        <v>0</v>
      </c>
      <c r="R1810" s="294">
        <v>2</v>
      </c>
      <c r="S1810" s="294">
        <v>400</v>
      </c>
      <c r="T1810" s="294">
        <v>0</v>
      </c>
      <c r="U1810" s="294">
        <v>0</v>
      </c>
      <c r="V1810" s="294">
        <v>0</v>
      </c>
      <c r="W1810" s="294">
        <v>0</v>
      </c>
      <c r="X1810" s="294">
        <v>0</v>
      </c>
      <c r="Y1810" s="294">
        <v>0</v>
      </c>
      <c r="Z1810" s="294">
        <v>0</v>
      </c>
      <c r="AA1810" s="294">
        <v>0</v>
      </c>
      <c r="AB1810" s="294">
        <v>0</v>
      </c>
      <c r="AC1810" s="294">
        <v>0</v>
      </c>
      <c r="AD1810" s="294">
        <v>0</v>
      </c>
      <c r="AE1810" s="294">
        <v>0</v>
      </c>
      <c r="AF1810" s="294">
        <v>0</v>
      </c>
      <c r="AG1810" s="294">
        <v>0</v>
      </c>
      <c r="AH1810" s="294">
        <v>0</v>
      </c>
      <c r="AI1810" s="294">
        <v>0</v>
      </c>
    </row>
    <row r="1811" spans="1:39" s="6" customFormat="1" ht="66" outlineLevel="4">
      <c r="A1811" s="290"/>
      <c r="B1811" s="305"/>
      <c r="C1811" s="1381" t="s">
        <v>2361</v>
      </c>
      <c r="D1811" s="1389"/>
      <c r="E1811" s="293">
        <v>2</v>
      </c>
      <c r="F1811" s="292" t="s">
        <v>149</v>
      </c>
      <c r="G1811" s="294" t="s">
        <v>12</v>
      </c>
      <c r="H1811" s="295" t="s">
        <v>13</v>
      </c>
      <c r="I1811" s="294" t="s">
        <v>14</v>
      </c>
      <c r="J1811" s="294">
        <v>200</v>
      </c>
      <c r="K1811" s="1540">
        <v>400</v>
      </c>
      <c r="L1811" s="294">
        <v>0</v>
      </c>
      <c r="M1811" s="294">
        <v>0</v>
      </c>
      <c r="N1811" s="294">
        <v>0</v>
      </c>
      <c r="O1811" s="294">
        <v>0</v>
      </c>
      <c r="P1811" s="294">
        <v>0</v>
      </c>
      <c r="Q1811" s="294">
        <v>0</v>
      </c>
      <c r="R1811" s="294">
        <v>2</v>
      </c>
      <c r="S1811" s="294">
        <v>400</v>
      </c>
      <c r="T1811" s="294">
        <v>0</v>
      </c>
      <c r="U1811" s="294">
        <v>0</v>
      </c>
      <c r="V1811" s="294">
        <v>0</v>
      </c>
      <c r="W1811" s="294">
        <v>0</v>
      </c>
      <c r="X1811" s="294">
        <v>0</v>
      </c>
      <c r="Y1811" s="294">
        <v>0</v>
      </c>
      <c r="Z1811" s="294">
        <v>0</v>
      </c>
      <c r="AA1811" s="294">
        <v>0</v>
      </c>
      <c r="AB1811" s="294">
        <v>0</v>
      </c>
      <c r="AC1811" s="294">
        <v>0</v>
      </c>
      <c r="AD1811" s="294">
        <v>0</v>
      </c>
      <c r="AE1811" s="294">
        <v>0</v>
      </c>
      <c r="AF1811" s="294">
        <v>0</v>
      </c>
      <c r="AG1811" s="294">
        <v>0</v>
      </c>
      <c r="AH1811" s="294">
        <v>0</v>
      </c>
      <c r="AI1811" s="294">
        <v>0</v>
      </c>
    </row>
    <row r="1812" spans="1:39" s="6" customFormat="1" ht="24" outlineLevel="4">
      <c r="A1812" s="290"/>
      <c r="B1812" s="306">
        <v>29000</v>
      </c>
      <c r="C1812" s="1145" t="s">
        <v>1520</v>
      </c>
      <c r="D1812" s="1389"/>
      <c r="E1812" s="1463">
        <v>1612</v>
      </c>
      <c r="F1812" s="1463">
        <v>0</v>
      </c>
      <c r="G1812" s="1389"/>
      <c r="H1812" s="1389"/>
      <c r="I1812" s="1389"/>
      <c r="J1812" s="1389">
        <v>0</v>
      </c>
      <c r="K1812" s="1561">
        <v>216468.98680000001</v>
      </c>
      <c r="L1812" s="1389">
        <v>2</v>
      </c>
      <c r="M1812" s="1389">
        <v>2265</v>
      </c>
      <c r="N1812" s="1389">
        <v>12</v>
      </c>
      <c r="O1812" s="1389">
        <v>3040</v>
      </c>
      <c r="P1812" s="1389">
        <v>506</v>
      </c>
      <c r="Q1812" s="1389">
        <v>53234.400000000001</v>
      </c>
      <c r="R1812" s="1389">
        <v>97</v>
      </c>
      <c r="S1812" s="1389">
        <v>24963.4</v>
      </c>
      <c r="T1812" s="1389">
        <v>458</v>
      </c>
      <c r="U1812" s="1389">
        <v>37747.599999999999</v>
      </c>
      <c r="V1812" s="1389">
        <v>26</v>
      </c>
      <c r="W1812" s="1389">
        <v>4522.8</v>
      </c>
      <c r="X1812" s="1389">
        <v>69</v>
      </c>
      <c r="Y1812" s="1389">
        <v>18312.77</v>
      </c>
      <c r="Z1812" s="1389">
        <v>157</v>
      </c>
      <c r="AA1812" s="1389">
        <v>20554.016800000001</v>
      </c>
      <c r="AB1812" s="1389">
        <v>37</v>
      </c>
      <c r="AC1812" s="1389">
        <v>8557</v>
      </c>
      <c r="AD1812" s="1389">
        <v>39</v>
      </c>
      <c r="AE1812" s="1389">
        <v>10152</v>
      </c>
      <c r="AF1812" s="1389">
        <v>30</v>
      </c>
      <c r="AG1812" s="1389">
        <v>4230</v>
      </c>
      <c r="AH1812" s="1389">
        <v>520</v>
      </c>
      <c r="AI1812" s="1389">
        <v>28890</v>
      </c>
    </row>
    <row r="1813" spans="1:39" s="6" customFormat="1" outlineLevel="4">
      <c r="A1813" s="290"/>
      <c r="B1813" s="306">
        <v>291</v>
      </c>
      <c r="C1813" s="306" t="s">
        <v>1521</v>
      </c>
      <c r="D1813" s="306"/>
      <c r="E1813" s="1154">
        <v>215</v>
      </c>
      <c r="F1813" s="1154"/>
      <c r="G1813" s="1154">
        <v>0</v>
      </c>
      <c r="H1813" s="1154">
        <v>0</v>
      </c>
      <c r="I1813" s="1154">
        <v>0</v>
      </c>
      <c r="J1813" s="1154"/>
      <c r="K1813" s="1550">
        <v>63917.016799999998</v>
      </c>
      <c r="L1813" s="1154">
        <v>1</v>
      </c>
      <c r="M1813" s="1154">
        <v>1880</v>
      </c>
      <c r="N1813" s="1154">
        <v>5</v>
      </c>
      <c r="O1813" s="1154">
        <v>1320</v>
      </c>
      <c r="P1813" s="1154">
        <v>287</v>
      </c>
      <c r="Q1813" s="1154">
        <v>28327.4</v>
      </c>
      <c r="R1813" s="1154">
        <v>8</v>
      </c>
      <c r="S1813" s="1154">
        <v>2469.4</v>
      </c>
      <c r="T1813" s="1154">
        <v>51</v>
      </c>
      <c r="U1813" s="1154">
        <v>3462.6</v>
      </c>
      <c r="V1813" s="1154">
        <v>6</v>
      </c>
      <c r="W1813" s="1154">
        <v>1668.8</v>
      </c>
      <c r="X1813" s="1154">
        <v>19</v>
      </c>
      <c r="Y1813" s="1154">
        <v>2559.8000000000002</v>
      </c>
      <c r="Z1813" s="1154">
        <v>101</v>
      </c>
      <c r="AA1813" s="1154">
        <v>12855.016800000001</v>
      </c>
      <c r="AB1813" s="1154">
        <v>3</v>
      </c>
      <c r="AC1813" s="1154">
        <v>1049</v>
      </c>
      <c r="AD1813" s="1154">
        <v>22</v>
      </c>
      <c r="AE1813" s="1154">
        <v>5625</v>
      </c>
      <c r="AF1813" s="1154">
        <v>0</v>
      </c>
      <c r="AG1813" s="1154">
        <v>0</v>
      </c>
      <c r="AH1813" s="1154">
        <v>5</v>
      </c>
      <c r="AI1813" s="1154">
        <v>2700</v>
      </c>
    </row>
    <row r="1814" spans="1:39" s="6" customFormat="1" outlineLevel="4">
      <c r="A1814" s="290"/>
      <c r="B1814" s="306">
        <v>29101</v>
      </c>
      <c r="C1814" s="1148" t="s">
        <v>1522</v>
      </c>
      <c r="D1814" s="303"/>
      <c r="E1814" s="291">
        <v>209</v>
      </c>
      <c r="F1814" s="291"/>
      <c r="G1814" s="291">
        <v>0</v>
      </c>
      <c r="H1814" s="291">
        <v>0</v>
      </c>
      <c r="I1814" s="291">
        <v>0</v>
      </c>
      <c r="J1814" s="291"/>
      <c r="K1814" s="1545">
        <v>44802.016799999998</v>
      </c>
      <c r="L1814" s="291">
        <v>1</v>
      </c>
      <c r="M1814" s="291">
        <v>1880</v>
      </c>
      <c r="N1814" s="291">
        <v>5</v>
      </c>
      <c r="O1814" s="291">
        <v>1320</v>
      </c>
      <c r="P1814" s="291">
        <v>37</v>
      </c>
      <c r="Q1814" s="291">
        <v>12437.4</v>
      </c>
      <c r="R1814" s="291">
        <v>8</v>
      </c>
      <c r="S1814" s="291">
        <v>2469.4</v>
      </c>
      <c r="T1814" s="291">
        <v>2</v>
      </c>
      <c r="U1814" s="291">
        <v>237.6</v>
      </c>
      <c r="V1814" s="291">
        <v>6</v>
      </c>
      <c r="W1814" s="291">
        <v>1668.8</v>
      </c>
      <c r="X1814" s="291">
        <v>19</v>
      </c>
      <c r="Y1814" s="291">
        <v>2559.8000000000002</v>
      </c>
      <c r="Z1814" s="291">
        <v>101</v>
      </c>
      <c r="AA1814" s="291">
        <v>12855.016800000001</v>
      </c>
      <c r="AB1814" s="291">
        <v>3</v>
      </c>
      <c r="AC1814" s="291">
        <v>1049</v>
      </c>
      <c r="AD1814" s="291">
        <v>22</v>
      </c>
      <c r="AE1814" s="291">
        <v>5625</v>
      </c>
      <c r="AF1814" s="291">
        <v>0</v>
      </c>
      <c r="AG1814" s="291">
        <v>0</v>
      </c>
      <c r="AH1814" s="291">
        <v>5</v>
      </c>
      <c r="AI1814" s="291">
        <v>2700</v>
      </c>
    </row>
    <row r="1815" spans="1:39" ht="66">
      <c r="A1815" s="290"/>
      <c r="B1815" s="1451">
        <v>151.72</v>
      </c>
      <c r="C1815" s="1443" t="s">
        <v>1523</v>
      </c>
      <c r="D1815" s="303"/>
      <c r="E1815" s="293">
        <v>0</v>
      </c>
      <c r="F1815" s="292" t="s">
        <v>11</v>
      </c>
      <c r="G1815" s="294" t="s">
        <v>12</v>
      </c>
      <c r="H1815" s="295" t="s">
        <v>13</v>
      </c>
      <c r="I1815" s="294" t="s">
        <v>14</v>
      </c>
      <c r="J1815" s="294">
        <v>164</v>
      </c>
      <c r="K1815" s="1540">
        <v>0</v>
      </c>
      <c r="L1815" s="294">
        <v>0</v>
      </c>
      <c r="M1815" s="294">
        <v>0</v>
      </c>
      <c r="N1815" s="294">
        <v>0</v>
      </c>
      <c r="O1815" s="294">
        <v>0</v>
      </c>
      <c r="P1815" s="294">
        <v>0</v>
      </c>
      <c r="Q1815" s="294">
        <v>0</v>
      </c>
      <c r="R1815" s="294">
        <v>0</v>
      </c>
      <c r="S1815" s="294">
        <v>0</v>
      </c>
      <c r="T1815" s="294">
        <v>0</v>
      </c>
      <c r="U1815" s="294">
        <v>0</v>
      </c>
      <c r="V1815" s="294">
        <v>0</v>
      </c>
      <c r="W1815" s="294">
        <v>0</v>
      </c>
      <c r="X1815" s="294">
        <v>0</v>
      </c>
      <c r="Y1815" s="294">
        <v>0</v>
      </c>
      <c r="Z1815" s="294">
        <v>0</v>
      </c>
      <c r="AA1815" s="294">
        <v>0</v>
      </c>
      <c r="AB1815" s="294">
        <v>0</v>
      </c>
      <c r="AC1815" s="294">
        <v>0</v>
      </c>
      <c r="AD1815" s="294">
        <v>0</v>
      </c>
      <c r="AE1815" s="294">
        <v>0</v>
      </c>
      <c r="AF1815" s="294">
        <v>0</v>
      </c>
      <c r="AG1815" s="294">
        <v>0</v>
      </c>
      <c r="AH1815" s="294">
        <v>0</v>
      </c>
      <c r="AI1815" s="294">
        <v>0</v>
      </c>
    </row>
    <row r="1816" spans="1:39" ht="66">
      <c r="A1816" s="290"/>
      <c r="B1816" s="1451">
        <v>722.9899999999999</v>
      </c>
      <c r="C1816" s="1443" t="s">
        <v>1536</v>
      </c>
      <c r="D1816" s="303"/>
      <c r="E1816" s="293">
        <v>0</v>
      </c>
      <c r="F1816" s="292" t="s">
        <v>11</v>
      </c>
      <c r="G1816" s="294" t="s">
        <v>12</v>
      </c>
      <c r="H1816" s="295" t="s">
        <v>13</v>
      </c>
      <c r="I1816" s="294" t="s">
        <v>14</v>
      </c>
      <c r="J1816" s="294">
        <v>781</v>
      </c>
      <c r="K1816" s="1540">
        <v>0</v>
      </c>
      <c r="L1816" s="294">
        <v>0</v>
      </c>
      <c r="M1816" s="294">
        <v>0</v>
      </c>
      <c r="N1816" s="294">
        <v>0</v>
      </c>
      <c r="O1816" s="294">
        <v>0</v>
      </c>
      <c r="P1816" s="294">
        <v>0</v>
      </c>
      <c r="Q1816" s="294">
        <v>0</v>
      </c>
      <c r="R1816" s="294">
        <v>0</v>
      </c>
      <c r="S1816" s="294">
        <v>0</v>
      </c>
      <c r="T1816" s="294">
        <v>0</v>
      </c>
      <c r="U1816" s="294">
        <v>0</v>
      </c>
      <c r="V1816" s="294">
        <v>0</v>
      </c>
      <c r="W1816" s="294">
        <v>0</v>
      </c>
      <c r="X1816" s="294">
        <v>0</v>
      </c>
      <c r="Y1816" s="294">
        <v>0</v>
      </c>
      <c r="Z1816" s="294">
        <v>0</v>
      </c>
      <c r="AA1816" s="294">
        <v>0</v>
      </c>
      <c r="AB1816" s="294">
        <v>0</v>
      </c>
      <c r="AC1816" s="294">
        <v>0</v>
      </c>
      <c r="AD1816" s="294">
        <v>0</v>
      </c>
      <c r="AE1816" s="294">
        <v>0</v>
      </c>
      <c r="AF1816" s="294">
        <v>0</v>
      </c>
      <c r="AG1816" s="294">
        <v>0</v>
      </c>
      <c r="AH1816" s="294">
        <v>0</v>
      </c>
      <c r="AI1816" s="294">
        <v>0</v>
      </c>
    </row>
    <row r="1817" spans="1:39" ht="66">
      <c r="A1817" s="290"/>
      <c r="B1817" s="1451">
        <v>1446.98</v>
      </c>
      <c r="C1817" s="1443" t="s">
        <v>1537</v>
      </c>
      <c r="D1817" s="303"/>
      <c r="E1817" s="293">
        <v>1</v>
      </c>
      <c r="F1817" s="1464" t="s">
        <v>11</v>
      </c>
      <c r="G1817" s="294" t="s">
        <v>12</v>
      </c>
      <c r="H1817" s="295" t="s">
        <v>13</v>
      </c>
      <c r="I1817" s="294" t="s">
        <v>14</v>
      </c>
      <c r="J1817" s="294">
        <v>1563</v>
      </c>
      <c r="K1817" s="1540">
        <v>1563</v>
      </c>
      <c r="L1817" s="294">
        <v>0</v>
      </c>
      <c r="M1817" s="294">
        <v>0</v>
      </c>
      <c r="N1817" s="294">
        <v>0</v>
      </c>
      <c r="O1817" s="294">
        <v>0</v>
      </c>
      <c r="P1817" s="294">
        <v>0</v>
      </c>
      <c r="Q1817" s="294">
        <v>0</v>
      </c>
      <c r="R1817" s="294">
        <v>0</v>
      </c>
      <c r="S1817" s="294">
        <v>0</v>
      </c>
      <c r="T1817" s="294">
        <v>0</v>
      </c>
      <c r="U1817" s="294">
        <v>0</v>
      </c>
      <c r="V1817" s="294">
        <v>0</v>
      </c>
      <c r="W1817" s="294">
        <v>0</v>
      </c>
      <c r="X1817" s="294">
        <v>0</v>
      </c>
      <c r="Y1817" s="294">
        <v>0</v>
      </c>
      <c r="Z1817" s="294">
        <v>1</v>
      </c>
      <c r="AA1817" s="294">
        <v>1563</v>
      </c>
      <c r="AB1817" s="294">
        <v>0</v>
      </c>
      <c r="AC1817" s="294">
        <v>0</v>
      </c>
      <c r="AD1817" s="294">
        <v>0</v>
      </c>
      <c r="AE1817" s="294">
        <v>0</v>
      </c>
      <c r="AF1817" s="294">
        <v>0</v>
      </c>
      <c r="AG1817" s="294">
        <v>0</v>
      </c>
      <c r="AH1817" s="294">
        <v>0</v>
      </c>
      <c r="AI1817" s="294">
        <v>0</v>
      </c>
    </row>
    <row r="1818" spans="1:39" ht="66">
      <c r="A1818" s="290"/>
      <c r="B1818" s="1315"/>
      <c r="C1818" s="1297" t="s">
        <v>2362</v>
      </c>
      <c r="D1818" s="14"/>
      <c r="E1818" s="1313">
        <v>13</v>
      </c>
      <c r="F1818" s="14" t="s">
        <v>11</v>
      </c>
      <c r="G1818" s="16" t="s">
        <v>12</v>
      </c>
      <c r="H1818" s="17" t="s">
        <v>13</v>
      </c>
      <c r="I1818" s="16" t="s">
        <v>14</v>
      </c>
      <c r="J1818" s="16">
        <v>108</v>
      </c>
      <c r="K1818" s="997">
        <v>1404</v>
      </c>
      <c r="L1818" s="16">
        <v>0</v>
      </c>
      <c r="M1818" s="16">
        <v>0</v>
      </c>
      <c r="N1818" s="16">
        <v>0</v>
      </c>
      <c r="O1818" s="16">
        <v>0</v>
      </c>
      <c r="P1818" s="16">
        <v>0</v>
      </c>
      <c r="Q1818" s="16">
        <v>0</v>
      </c>
      <c r="R1818" s="16">
        <v>0</v>
      </c>
      <c r="S1818" s="16">
        <v>0</v>
      </c>
      <c r="T1818" s="16">
        <v>0</v>
      </c>
      <c r="U1818" s="16">
        <v>0</v>
      </c>
      <c r="V1818" s="16">
        <v>0</v>
      </c>
      <c r="W1818" s="16">
        <v>0</v>
      </c>
      <c r="X1818" s="16">
        <v>0</v>
      </c>
      <c r="Y1818" s="16">
        <v>0</v>
      </c>
      <c r="Z1818" s="16">
        <v>13</v>
      </c>
      <c r="AA1818" s="16">
        <v>1404</v>
      </c>
      <c r="AB1818" s="16">
        <v>0</v>
      </c>
      <c r="AC1818" s="16">
        <v>0</v>
      </c>
      <c r="AD1818" s="16">
        <v>0</v>
      </c>
      <c r="AE1818" s="16">
        <v>0</v>
      </c>
      <c r="AF1818" s="16">
        <v>0</v>
      </c>
      <c r="AG1818" s="16">
        <v>0</v>
      </c>
      <c r="AH1818" s="16">
        <v>0</v>
      </c>
      <c r="AI1818" s="16">
        <v>0</v>
      </c>
    </row>
    <row r="1819" spans="1:39" ht="66">
      <c r="A1819" s="290"/>
      <c r="B1819" s="1315"/>
      <c r="C1819" s="1297" t="s">
        <v>2364</v>
      </c>
      <c r="D1819" s="14"/>
      <c r="E1819" s="1313">
        <v>20</v>
      </c>
      <c r="F1819" s="14" t="s">
        <v>11</v>
      </c>
      <c r="G1819" s="16" t="s">
        <v>12</v>
      </c>
      <c r="H1819" s="17" t="s">
        <v>13</v>
      </c>
      <c r="I1819" s="16" t="s">
        <v>14</v>
      </c>
      <c r="J1819" s="16">
        <v>70.2</v>
      </c>
      <c r="K1819" s="997">
        <v>1404</v>
      </c>
      <c r="L1819" s="16">
        <v>0</v>
      </c>
      <c r="M1819" s="16">
        <v>0</v>
      </c>
      <c r="N1819" s="16">
        <v>0</v>
      </c>
      <c r="O1819" s="16">
        <v>0</v>
      </c>
      <c r="P1819" s="16">
        <v>0</v>
      </c>
      <c r="Q1819" s="16">
        <v>0</v>
      </c>
      <c r="R1819" s="16">
        <v>0</v>
      </c>
      <c r="S1819" s="16">
        <v>0</v>
      </c>
      <c r="T1819" s="16">
        <v>0</v>
      </c>
      <c r="U1819" s="16">
        <v>0</v>
      </c>
      <c r="V1819" s="16">
        <v>0</v>
      </c>
      <c r="W1819" s="16">
        <v>0</v>
      </c>
      <c r="X1819" s="16">
        <v>0</v>
      </c>
      <c r="Y1819" s="16">
        <v>0</v>
      </c>
      <c r="Z1819" s="16">
        <v>20</v>
      </c>
      <c r="AA1819" s="16">
        <v>1404</v>
      </c>
      <c r="AB1819" s="16">
        <v>0</v>
      </c>
      <c r="AC1819" s="16">
        <v>0</v>
      </c>
      <c r="AD1819" s="16">
        <v>0</v>
      </c>
      <c r="AE1819" s="16">
        <v>0</v>
      </c>
      <c r="AF1819" s="16">
        <v>0</v>
      </c>
      <c r="AG1819" s="16">
        <v>0</v>
      </c>
      <c r="AH1819" s="16">
        <v>0</v>
      </c>
      <c r="AI1819" s="16">
        <v>0</v>
      </c>
    </row>
    <row r="1820" spans="1:39" ht="66">
      <c r="A1820" s="290"/>
      <c r="B1820" s="1315"/>
      <c r="C1820" s="1297" t="s">
        <v>2365</v>
      </c>
      <c r="D1820" s="14"/>
      <c r="E1820" s="1313">
        <v>1</v>
      </c>
      <c r="F1820" s="14" t="s">
        <v>11</v>
      </c>
      <c r="G1820" s="16" t="s">
        <v>12</v>
      </c>
      <c r="H1820" s="17" t="s">
        <v>13</v>
      </c>
      <c r="I1820" s="16" t="s">
        <v>14</v>
      </c>
      <c r="J1820" s="16">
        <v>878.58</v>
      </c>
      <c r="K1820" s="997">
        <v>878.58</v>
      </c>
      <c r="L1820" s="16">
        <v>0</v>
      </c>
      <c r="M1820" s="16">
        <v>0</v>
      </c>
      <c r="N1820" s="16">
        <v>0</v>
      </c>
      <c r="O1820" s="16">
        <v>0</v>
      </c>
      <c r="P1820" s="16">
        <v>0</v>
      </c>
      <c r="Q1820" s="16">
        <v>0</v>
      </c>
      <c r="R1820" s="16">
        <v>0</v>
      </c>
      <c r="S1820" s="16">
        <v>0</v>
      </c>
      <c r="T1820" s="16">
        <v>0</v>
      </c>
      <c r="U1820" s="16">
        <v>0</v>
      </c>
      <c r="V1820" s="16">
        <v>0</v>
      </c>
      <c r="W1820" s="16">
        <v>0</v>
      </c>
      <c r="X1820" s="16">
        <v>0</v>
      </c>
      <c r="Y1820" s="16">
        <v>0</v>
      </c>
      <c r="Z1820" s="16">
        <v>1</v>
      </c>
      <c r="AA1820" s="16">
        <v>878.58</v>
      </c>
      <c r="AB1820" s="16">
        <v>0</v>
      </c>
      <c r="AC1820" s="16">
        <v>0</v>
      </c>
      <c r="AD1820" s="16">
        <v>0</v>
      </c>
      <c r="AE1820" s="16">
        <v>0</v>
      </c>
      <c r="AF1820" s="16">
        <v>0</v>
      </c>
      <c r="AG1820" s="16">
        <v>0</v>
      </c>
      <c r="AH1820" s="16">
        <v>0</v>
      </c>
      <c r="AI1820" s="16">
        <v>0</v>
      </c>
    </row>
    <row r="1821" spans="1:39" ht="66">
      <c r="A1821" s="290"/>
      <c r="B1821" s="1315"/>
      <c r="C1821" s="1297" t="s">
        <v>2366</v>
      </c>
      <c r="D1821" s="14"/>
      <c r="E1821" s="1313">
        <v>1</v>
      </c>
      <c r="F1821" s="14" t="s">
        <v>11</v>
      </c>
      <c r="G1821" s="16" t="s">
        <v>12</v>
      </c>
      <c r="H1821" s="17" t="s">
        <v>13</v>
      </c>
      <c r="I1821" s="16" t="s">
        <v>14</v>
      </c>
      <c r="J1821" s="16">
        <v>590.71680000000003</v>
      </c>
      <c r="K1821" s="997">
        <v>590.71680000000003</v>
      </c>
      <c r="L1821" s="16">
        <v>0</v>
      </c>
      <c r="M1821" s="16">
        <v>0</v>
      </c>
      <c r="N1821" s="16">
        <v>0</v>
      </c>
      <c r="O1821" s="16">
        <v>0</v>
      </c>
      <c r="P1821" s="16">
        <v>0</v>
      </c>
      <c r="Q1821" s="16">
        <v>0</v>
      </c>
      <c r="R1821" s="16">
        <v>0</v>
      </c>
      <c r="S1821" s="16">
        <v>0</v>
      </c>
      <c r="T1821" s="16">
        <v>0</v>
      </c>
      <c r="U1821" s="16">
        <v>0</v>
      </c>
      <c r="V1821" s="16">
        <v>0</v>
      </c>
      <c r="W1821" s="16">
        <v>0</v>
      </c>
      <c r="X1821" s="16">
        <v>0</v>
      </c>
      <c r="Y1821" s="16">
        <v>0</v>
      </c>
      <c r="Z1821" s="16">
        <v>1</v>
      </c>
      <c r="AA1821" s="16">
        <v>590.71680000000003</v>
      </c>
      <c r="AB1821" s="16">
        <v>0</v>
      </c>
      <c r="AC1821" s="16">
        <v>0</v>
      </c>
      <c r="AD1821" s="16">
        <v>0</v>
      </c>
      <c r="AE1821" s="16">
        <v>0</v>
      </c>
      <c r="AF1821" s="16">
        <v>0</v>
      </c>
      <c r="AG1821" s="16">
        <v>0</v>
      </c>
      <c r="AH1821" s="16">
        <v>0</v>
      </c>
      <c r="AI1821" s="16">
        <v>0</v>
      </c>
    </row>
    <row r="1822" spans="1:39" ht="66">
      <c r="A1822" s="290"/>
      <c r="B1822" s="1315"/>
      <c r="C1822" s="1297" t="s">
        <v>2367</v>
      </c>
      <c r="D1822" s="14"/>
      <c r="E1822" s="1313">
        <v>1</v>
      </c>
      <c r="F1822" s="14" t="s">
        <v>11</v>
      </c>
      <c r="G1822" s="16" t="s">
        <v>12</v>
      </c>
      <c r="H1822" s="17" t="s">
        <v>13</v>
      </c>
      <c r="I1822" s="16" t="s">
        <v>14</v>
      </c>
      <c r="J1822" s="16">
        <v>387.72</v>
      </c>
      <c r="K1822" s="997">
        <v>387.72</v>
      </c>
      <c r="L1822" s="16">
        <v>0</v>
      </c>
      <c r="M1822" s="16">
        <v>0</v>
      </c>
      <c r="N1822" s="16">
        <v>0</v>
      </c>
      <c r="O1822" s="16">
        <v>0</v>
      </c>
      <c r="P1822" s="16">
        <v>0</v>
      </c>
      <c r="Q1822" s="16">
        <v>0</v>
      </c>
      <c r="R1822" s="16">
        <v>0</v>
      </c>
      <c r="S1822" s="16">
        <v>0</v>
      </c>
      <c r="T1822" s="16">
        <v>0</v>
      </c>
      <c r="U1822" s="16">
        <v>0</v>
      </c>
      <c r="V1822" s="16">
        <v>0</v>
      </c>
      <c r="W1822" s="16">
        <v>0</v>
      </c>
      <c r="X1822" s="16">
        <v>0</v>
      </c>
      <c r="Y1822" s="16">
        <v>0</v>
      </c>
      <c r="Z1822" s="16">
        <v>1</v>
      </c>
      <c r="AA1822" s="16">
        <v>387.72</v>
      </c>
      <c r="AB1822" s="16">
        <v>0</v>
      </c>
      <c r="AC1822" s="16">
        <v>0</v>
      </c>
      <c r="AD1822" s="16">
        <v>0</v>
      </c>
      <c r="AE1822" s="16">
        <v>0</v>
      </c>
      <c r="AF1822" s="16">
        <v>0</v>
      </c>
      <c r="AG1822" s="16">
        <v>0</v>
      </c>
      <c r="AH1822" s="16">
        <v>0</v>
      </c>
      <c r="AI1822" s="16">
        <v>0</v>
      </c>
    </row>
    <row r="1823" spans="1:39" s="319" customFormat="1" ht="66">
      <c r="A1823" s="290"/>
      <c r="B1823" s="1451">
        <v>160</v>
      </c>
      <c r="C1823" s="1342" t="s">
        <v>1538</v>
      </c>
      <c r="D1823" s="1389"/>
      <c r="E1823" s="293">
        <v>10</v>
      </c>
      <c r="F1823" s="1348" t="s">
        <v>11</v>
      </c>
      <c r="G1823" s="294" t="s">
        <v>12</v>
      </c>
      <c r="H1823" s="295" t="s">
        <v>13</v>
      </c>
      <c r="I1823" s="294" t="s">
        <v>14</v>
      </c>
      <c r="J1823" s="294">
        <v>173</v>
      </c>
      <c r="K1823" s="1540">
        <v>1730</v>
      </c>
      <c r="L1823" s="294">
        <v>0</v>
      </c>
      <c r="M1823" s="294">
        <v>0</v>
      </c>
      <c r="N1823" s="294">
        <v>1</v>
      </c>
      <c r="O1823" s="294">
        <v>173</v>
      </c>
      <c r="P1823" s="294">
        <v>4</v>
      </c>
      <c r="Q1823" s="294">
        <v>692</v>
      </c>
      <c r="R1823" s="294">
        <v>0</v>
      </c>
      <c r="S1823" s="294">
        <v>0</v>
      </c>
      <c r="T1823" s="294">
        <v>0</v>
      </c>
      <c r="U1823" s="294">
        <v>0</v>
      </c>
      <c r="V1823" s="294">
        <v>0</v>
      </c>
      <c r="W1823" s="294">
        <v>0</v>
      </c>
      <c r="X1823" s="294">
        <v>0</v>
      </c>
      <c r="Y1823" s="294">
        <v>0</v>
      </c>
      <c r="Z1823" s="294">
        <v>5</v>
      </c>
      <c r="AA1823" s="294">
        <v>865</v>
      </c>
      <c r="AB1823" s="294">
        <v>0</v>
      </c>
      <c r="AC1823" s="294">
        <v>0</v>
      </c>
      <c r="AD1823" s="294">
        <v>0</v>
      </c>
      <c r="AE1823" s="294">
        <v>0</v>
      </c>
      <c r="AF1823" s="294">
        <v>0</v>
      </c>
      <c r="AG1823" s="294">
        <v>0</v>
      </c>
      <c r="AH1823" s="294">
        <v>0</v>
      </c>
      <c r="AI1823" s="294">
        <v>0</v>
      </c>
      <c r="AM1823" s="3">
        <v>0</v>
      </c>
    </row>
    <row r="1824" spans="1:39" ht="66">
      <c r="A1824" s="290"/>
      <c r="B1824" s="1451">
        <v>130.91666666666666</v>
      </c>
      <c r="C1824" s="1443" t="s">
        <v>1539</v>
      </c>
      <c r="D1824" s="303"/>
      <c r="E1824" s="293">
        <v>0</v>
      </c>
      <c r="F1824" s="292" t="s">
        <v>11</v>
      </c>
      <c r="G1824" s="294" t="s">
        <v>12</v>
      </c>
      <c r="H1824" s="295" t="s">
        <v>13</v>
      </c>
      <c r="I1824" s="294" t="s">
        <v>14</v>
      </c>
      <c r="J1824" s="294">
        <v>142</v>
      </c>
      <c r="K1824" s="1540">
        <v>0</v>
      </c>
      <c r="L1824" s="294">
        <v>0</v>
      </c>
      <c r="M1824" s="294">
        <v>0</v>
      </c>
      <c r="N1824" s="294">
        <v>0</v>
      </c>
      <c r="O1824" s="294">
        <v>0</v>
      </c>
      <c r="P1824" s="294">
        <v>0</v>
      </c>
      <c r="Q1824" s="294">
        <v>0</v>
      </c>
      <c r="R1824" s="294">
        <v>0</v>
      </c>
      <c r="S1824" s="294">
        <v>0</v>
      </c>
      <c r="T1824" s="294">
        <v>0</v>
      </c>
      <c r="U1824" s="294">
        <v>0</v>
      </c>
      <c r="V1824" s="294">
        <v>0</v>
      </c>
      <c r="W1824" s="294">
        <v>0</v>
      </c>
      <c r="X1824" s="294">
        <v>0</v>
      </c>
      <c r="Y1824" s="294">
        <v>0</v>
      </c>
      <c r="Z1824" s="294">
        <v>0</v>
      </c>
      <c r="AA1824" s="294">
        <v>0</v>
      </c>
      <c r="AB1824" s="294">
        <v>0</v>
      </c>
      <c r="AC1824" s="294">
        <v>0</v>
      </c>
      <c r="AD1824" s="294">
        <v>0</v>
      </c>
      <c r="AE1824" s="294">
        <v>0</v>
      </c>
      <c r="AF1824" s="294">
        <v>0</v>
      </c>
      <c r="AG1824" s="294">
        <v>0</v>
      </c>
      <c r="AH1824" s="294">
        <v>0</v>
      </c>
      <c r="AI1824" s="294">
        <v>0</v>
      </c>
    </row>
    <row r="1825" spans="1:35" ht="66">
      <c r="A1825" s="290"/>
      <c r="B1825" s="1451">
        <v>130.91759999999999</v>
      </c>
      <c r="C1825" s="1443" t="s">
        <v>1540</v>
      </c>
      <c r="D1825" s="303"/>
      <c r="E1825" s="293">
        <v>0</v>
      </c>
      <c r="F1825" s="292" t="s">
        <v>11</v>
      </c>
      <c r="G1825" s="294" t="s">
        <v>12</v>
      </c>
      <c r="H1825" s="295" t="s">
        <v>13</v>
      </c>
      <c r="I1825" s="294" t="s">
        <v>14</v>
      </c>
      <c r="J1825" s="294">
        <v>142</v>
      </c>
      <c r="K1825" s="1540">
        <v>0</v>
      </c>
      <c r="L1825" s="294">
        <v>0</v>
      </c>
      <c r="M1825" s="294">
        <v>0</v>
      </c>
      <c r="N1825" s="294">
        <v>0</v>
      </c>
      <c r="O1825" s="294">
        <v>0</v>
      </c>
      <c r="P1825" s="294">
        <v>0</v>
      </c>
      <c r="Q1825" s="294">
        <v>0</v>
      </c>
      <c r="R1825" s="294">
        <v>0</v>
      </c>
      <c r="S1825" s="294">
        <v>0</v>
      </c>
      <c r="T1825" s="294">
        <v>0</v>
      </c>
      <c r="U1825" s="294">
        <v>0</v>
      </c>
      <c r="V1825" s="294">
        <v>0</v>
      </c>
      <c r="W1825" s="294">
        <v>0</v>
      </c>
      <c r="X1825" s="294">
        <v>0</v>
      </c>
      <c r="Y1825" s="294">
        <v>0</v>
      </c>
      <c r="Z1825" s="294">
        <v>0</v>
      </c>
      <c r="AA1825" s="294">
        <v>0</v>
      </c>
      <c r="AB1825" s="294">
        <v>0</v>
      </c>
      <c r="AC1825" s="294">
        <v>0</v>
      </c>
      <c r="AD1825" s="294">
        <v>0</v>
      </c>
      <c r="AE1825" s="294">
        <v>0</v>
      </c>
      <c r="AF1825" s="294">
        <v>0</v>
      </c>
      <c r="AG1825" s="294">
        <v>0</v>
      </c>
      <c r="AH1825" s="294">
        <v>0</v>
      </c>
      <c r="AI1825" s="294">
        <v>0</v>
      </c>
    </row>
    <row r="1826" spans="1:35" ht="66">
      <c r="A1826" s="290"/>
      <c r="B1826" s="1451">
        <v>130.91759999999999</v>
      </c>
      <c r="C1826" s="1443" t="s">
        <v>1541</v>
      </c>
      <c r="D1826" s="303"/>
      <c r="E1826" s="293">
        <v>0</v>
      </c>
      <c r="F1826" s="292" t="s">
        <v>11</v>
      </c>
      <c r="G1826" s="294" t="s">
        <v>12</v>
      </c>
      <c r="H1826" s="295" t="s">
        <v>13</v>
      </c>
      <c r="I1826" s="294" t="s">
        <v>14</v>
      </c>
      <c r="J1826" s="294">
        <v>142</v>
      </c>
      <c r="K1826" s="1540">
        <v>0</v>
      </c>
      <c r="L1826" s="294">
        <v>0</v>
      </c>
      <c r="M1826" s="294">
        <v>0</v>
      </c>
      <c r="N1826" s="294">
        <v>0</v>
      </c>
      <c r="O1826" s="294">
        <v>0</v>
      </c>
      <c r="P1826" s="294">
        <v>0</v>
      </c>
      <c r="Q1826" s="294">
        <v>0</v>
      </c>
      <c r="R1826" s="294">
        <v>0</v>
      </c>
      <c r="S1826" s="294">
        <v>0</v>
      </c>
      <c r="T1826" s="294">
        <v>0</v>
      </c>
      <c r="U1826" s="294">
        <v>0</v>
      </c>
      <c r="V1826" s="294">
        <v>0</v>
      </c>
      <c r="W1826" s="294">
        <v>0</v>
      </c>
      <c r="X1826" s="294">
        <v>0</v>
      </c>
      <c r="Y1826" s="294">
        <v>0</v>
      </c>
      <c r="Z1826" s="294">
        <v>0</v>
      </c>
      <c r="AA1826" s="294">
        <v>0</v>
      </c>
      <c r="AB1826" s="294">
        <v>0</v>
      </c>
      <c r="AC1826" s="294">
        <v>0</v>
      </c>
      <c r="AD1826" s="294">
        <v>0</v>
      </c>
      <c r="AE1826" s="294">
        <v>0</v>
      </c>
      <c r="AF1826" s="294">
        <v>0</v>
      </c>
      <c r="AG1826" s="294">
        <v>0</v>
      </c>
      <c r="AH1826" s="294">
        <v>0</v>
      </c>
      <c r="AI1826" s="294">
        <v>0</v>
      </c>
    </row>
    <row r="1827" spans="1:35" ht="66">
      <c r="A1827" s="290"/>
      <c r="B1827" s="1451">
        <v>130.91759999999999</v>
      </c>
      <c r="C1827" s="1443" t="s">
        <v>1542</v>
      </c>
      <c r="D1827" s="303"/>
      <c r="E1827" s="293">
        <v>0</v>
      </c>
      <c r="F1827" s="292" t="s">
        <v>11</v>
      </c>
      <c r="G1827" s="294" t="s">
        <v>12</v>
      </c>
      <c r="H1827" s="295" t="s">
        <v>13</v>
      </c>
      <c r="I1827" s="294" t="s">
        <v>14</v>
      </c>
      <c r="J1827" s="294">
        <v>142</v>
      </c>
      <c r="K1827" s="1540">
        <v>0</v>
      </c>
      <c r="L1827" s="294">
        <v>0</v>
      </c>
      <c r="M1827" s="294">
        <v>0</v>
      </c>
      <c r="N1827" s="294">
        <v>0</v>
      </c>
      <c r="O1827" s="294">
        <v>0</v>
      </c>
      <c r="P1827" s="294">
        <v>0</v>
      </c>
      <c r="Q1827" s="294">
        <v>0</v>
      </c>
      <c r="R1827" s="294">
        <v>0</v>
      </c>
      <c r="S1827" s="294">
        <v>0</v>
      </c>
      <c r="T1827" s="294">
        <v>0</v>
      </c>
      <c r="U1827" s="294">
        <v>0</v>
      </c>
      <c r="V1827" s="294">
        <v>0</v>
      </c>
      <c r="W1827" s="294">
        <v>0</v>
      </c>
      <c r="X1827" s="294">
        <v>0</v>
      </c>
      <c r="Y1827" s="294">
        <v>0</v>
      </c>
      <c r="Z1827" s="294">
        <v>0</v>
      </c>
      <c r="AA1827" s="294">
        <v>0</v>
      </c>
      <c r="AB1827" s="294">
        <v>0</v>
      </c>
      <c r="AC1827" s="294">
        <v>0</v>
      </c>
      <c r="AD1827" s="294">
        <v>0</v>
      </c>
      <c r="AE1827" s="294">
        <v>0</v>
      </c>
      <c r="AF1827" s="294">
        <v>0</v>
      </c>
      <c r="AG1827" s="294">
        <v>0</v>
      </c>
      <c r="AH1827" s="294">
        <v>0</v>
      </c>
      <c r="AI1827" s="294">
        <v>0</v>
      </c>
    </row>
    <row r="1828" spans="1:35" ht="66">
      <c r="A1828" s="290"/>
      <c r="B1828" s="1451">
        <v>378.97</v>
      </c>
      <c r="C1828" s="1443" t="s">
        <v>1543</v>
      </c>
      <c r="D1828" s="303"/>
      <c r="E1828" s="293">
        <v>24</v>
      </c>
      <c r="F1828" s="1152" t="s">
        <v>11</v>
      </c>
      <c r="G1828" s="294" t="s">
        <v>12</v>
      </c>
      <c r="H1828" s="295" t="s">
        <v>13</v>
      </c>
      <c r="I1828" s="294" t="s">
        <v>14</v>
      </c>
      <c r="J1828" s="294">
        <v>410</v>
      </c>
      <c r="K1828" s="1540">
        <v>9840</v>
      </c>
      <c r="L1828" s="294">
        <v>0</v>
      </c>
      <c r="M1828" s="294">
        <v>0</v>
      </c>
      <c r="N1828" s="294">
        <v>0</v>
      </c>
      <c r="O1828" s="294">
        <v>0</v>
      </c>
      <c r="P1828" s="294">
        <v>20</v>
      </c>
      <c r="Q1828" s="294">
        <v>8200</v>
      </c>
      <c r="R1828" s="294">
        <v>0</v>
      </c>
      <c r="S1828" s="294">
        <v>0</v>
      </c>
      <c r="T1828" s="294">
        <v>0</v>
      </c>
      <c r="U1828" s="294">
        <v>0</v>
      </c>
      <c r="V1828" s="294">
        <v>0</v>
      </c>
      <c r="W1828" s="294">
        <v>0</v>
      </c>
      <c r="X1828" s="294">
        <v>0</v>
      </c>
      <c r="Y1828" s="294">
        <v>0</v>
      </c>
      <c r="Z1828" s="294">
        <v>4</v>
      </c>
      <c r="AA1828" s="294">
        <v>1640</v>
      </c>
      <c r="AB1828" s="294">
        <v>0</v>
      </c>
      <c r="AC1828" s="294">
        <v>0</v>
      </c>
      <c r="AD1828" s="294">
        <v>0</v>
      </c>
      <c r="AE1828" s="294">
        <v>0</v>
      </c>
      <c r="AF1828" s="294">
        <v>0</v>
      </c>
      <c r="AG1828" s="294">
        <v>0</v>
      </c>
      <c r="AH1828" s="294">
        <v>0</v>
      </c>
      <c r="AI1828" s="294">
        <v>0</v>
      </c>
    </row>
    <row r="1829" spans="1:35" ht="66">
      <c r="A1829" s="290"/>
      <c r="B1829" s="1451">
        <v>1160</v>
      </c>
      <c r="C1829" s="298" t="s">
        <v>1544</v>
      </c>
      <c r="D1829" s="303"/>
      <c r="E1829" s="293">
        <v>0</v>
      </c>
      <c r="F1829" s="292" t="s">
        <v>11</v>
      </c>
      <c r="G1829" s="294" t="s">
        <v>12</v>
      </c>
      <c r="H1829" s="295" t="s">
        <v>13</v>
      </c>
      <c r="I1829" s="294" t="s">
        <v>14</v>
      </c>
      <c r="J1829" s="294">
        <v>1253</v>
      </c>
      <c r="K1829" s="1540">
        <v>0</v>
      </c>
      <c r="L1829" s="294">
        <v>0</v>
      </c>
      <c r="M1829" s="294">
        <v>0</v>
      </c>
      <c r="N1829" s="294">
        <v>0</v>
      </c>
      <c r="O1829" s="294">
        <v>0</v>
      </c>
      <c r="P1829" s="294">
        <v>0</v>
      </c>
      <c r="Q1829" s="294">
        <v>0</v>
      </c>
      <c r="R1829" s="294">
        <v>0</v>
      </c>
      <c r="S1829" s="294">
        <v>0</v>
      </c>
      <c r="T1829" s="294">
        <v>0</v>
      </c>
      <c r="U1829" s="294">
        <v>0</v>
      </c>
      <c r="V1829" s="294">
        <v>0</v>
      </c>
      <c r="W1829" s="294">
        <v>0</v>
      </c>
      <c r="X1829" s="294">
        <v>0</v>
      </c>
      <c r="Y1829" s="294">
        <v>0</v>
      </c>
      <c r="Z1829" s="294">
        <v>0</v>
      </c>
      <c r="AA1829" s="294">
        <v>0</v>
      </c>
      <c r="AB1829" s="294">
        <v>0</v>
      </c>
      <c r="AC1829" s="294">
        <v>0</v>
      </c>
      <c r="AD1829" s="294">
        <v>0</v>
      </c>
      <c r="AE1829" s="294">
        <v>0</v>
      </c>
      <c r="AF1829" s="294">
        <v>0</v>
      </c>
      <c r="AG1829" s="294">
        <v>0</v>
      </c>
      <c r="AH1829" s="294">
        <v>0</v>
      </c>
      <c r="AI1829" s="294">
        <v>0</v>
      </c>
    </row>
    <row r="1830" spans="1:35" ht="66">
      <c r="A1830" s="290"/>
      <c r="B1830" s="1451">
        <v>34.453333333333333</v>
      </c>
      <c r="C1830" s="1443" t="s">
        <v>1545</v>
      </c>
      <c r="D1830" s="303"/>
      <c r="E1830" s="293">
        <v>52</v>
      </c>
      <c r="F1830" s="292" t="s">
        <v>11</v>
      </c>
      <c r="G1830" s="294" t="s">
        <v>12</v>
      </c>
      <c r="H1830" s="295" t="s">
        <v>13</v>
      </c>
      <c r="I1830" s="294" t="s">
        <v>14</v>
      </c>
      <c r="J1830" s="294">
        <v>38</v>
      </c>
      <c r="K1830" s="1540">
        <v>1976</v>
      </c>
      <c r="L1830" s="294">
        <v>0</v>
      </c>
      <c r="M1830" s="294">
        <v>0</v>
      </c>
      <c r="N1830" s="294">
        <v>1</v>
      </c>
      <c r="O1830" s="294">
        <v>38</v>
      </c>
      <c r="P1830" s="294">
        <v>0</v>
      </c>
      <c r="Q1830" s="294">
        <v>0</v>
      </c>
      <c r="R1830" s="294">
        <v>0</v>
      </c>
      <c r="S1830" s="294">
        <v>0</v>
      </c>
      <c r="T1830" s="294">
        <v>0</v>
      </c>
      <c r="U1830" s="294">
        <v>0</v>
      </c>
      <c r="V1830" s="294">
        <v>0</v>
      </c>
      <c r="W1830" s="294">
        <v>0</v>
      </c>
      <c r="X1830" s="294">
        <v>1</v>
      </c>
      <c r="Y1830" s="294">
        <v>38</v>
      </c>
      <c r="Z1830" s="294">
        <v>50</v>
      </c>
      <c r="AA1830" s="294">
        <v>1900</v>
      </c>
      <c r="AB1830" s="294">
        <v>0</v>
      </c>
      <c r="AC1830" s="294">
        <v>0</v>
      </c>
      <c r="AD1830" s="294">
        <v>0</v>
      </c>
      <c r="AE1830" s="294">
        <v>0</v>
      </c>
      <c r="AF1830" s="294">
        <v>0</v>
      </c>
      <c r="AG1830" s="294">
        <v>0</v>
      </c>
      <c r="AH1830" s="294">
        <v>0</v>
      </c>
      <c r="AI1830" s="294">
        <v>0</v>
      </c>
    </row>
    <row r="1831" spans="1:35" ht="66">
      <c r="A1831" s="4"/>
      <c r="B1831" s="179">
        <v>1740</v>
      </c>
      <c r="C1831" s="184" t="s">
        <v>1546</v>
      </c>
      <c r="D1831" s="11"/>
      <c r="E1831" s="91">
        <v>1</v>
      </c>
      <c r="F1831" s="185" t="s">
        <v>11</v>
      </c>
      <c r="G1831" s="16" t="s">
        <v>12</v>
      </c>
      <c r="H1831" s="17" t="s">
        <v>13</v>
      </c>
      <c r="I1831" s="16" t="s">
        <v>14</v>
      </c>
      <c r="J1831" s="16">
        <v>1880</v>
      </c>
      <c r="K1831" s="997">
        <v>1880</v>
      </c>
      <c r="L1831" s="16">
        <v>1</v>
      </c>
      <c r="M1831" s="16">
        <v>1880</v>
      </c>
      <c r="N1831" s="16">
        <v>0</v>
      </c>
      <c r="O1831" s="16">
        <v>0</v>
      </c>
      <c r="P1831" s="16">
        <v>0</v>
      </c>
      <c r="Q1831" s="16">
        <v>0</v>
      </c>
      <c r="R1831" s="16">
        <v>0</v>
      </c>
      <c r="S1831" s="16">
        <v>0</v>
      </c>
      <c r="T1831" s="16">
        <v>0</v>
      </c>
      <c r="U1831" s="16">
        <v>0</v>
      </c>
      <c r="V1831" s="16">
        <v>0</v>
      </c>
      <c r="W1831" s="16">
        <v>0</v>
      </c>
      <c r="X1831" s="16">
        <v>0</v>
      </c>
      <c r="Y1831" s="16">
        <v>0</v>
      </c>
      <c r="Z1831" s="16">
        <v>0</v>
      </c>
      <c r="AA1831" s="16">
        <v>0</v>
      </c>
      <c r="AB1831" s="16">
        <v>0</v>
      </c>
      <c r="AC1831" s="16">
        <v>0</v>
      </c>
      <c r="AD1831" s="16">
        <v>0</v>
      </c>
      <c r="AE1831" s="16">
        <v>0</v>
      </c>
      <c r="AF1831" s="16">
        <v>0</v>
      </c>
      <c r="AG1831" s="16">
        <v>0</v>
      </c>
      <c r="AH1831" s="16">
        <v>0</v>
      </c>
      <c r="AI1831" s="16">
        <v>0</v>
      </c>
    </row>
    <row r="1832" spans="1:35" ht="66">
      <c r="A1832" s="290"/>
      <c r="B1832" s="1451">
        <v>241.16</v>
      </c>
      <c r="C1832" s="1443" t="s">
        <v>1547</v>
      </c>
      <c r="D1832" s="303"/>
      <c r="E1832" s="293">
        <v>0</v>
      </c>
      <c r="F1832" s="292" t="s">
        <v>11</v>
      </c>
      <c r="G1832" s="294" t="s">
        <v>12</v>
      </c>
      <c r="H1832" s="295" t="s">
        <v>13</v>
      </c>
      <c r="I1832" s="294" t="s">
        <v>14</v>
      </c>
      <c r="J1832" s="294">
        <v>261</v>
      </c>
      <c r="K1832" s="1540">
        <v>0</v>
      </c>
      <c r="L1832" s="294">
        <v>0</v>
      </c>
      <c r="M1832" s="294">
        <v>0</v>
      </c>
      <c r="N1832" s="294">
        <v>0</v>
      </c>
      <c r="O1832" s="294">
        <v>0</v>
      </c>
      <c r="P1832" s="294">
        <v>0</v>
      </c>
      <c r="Q1832" s="294">
        <v>0</v>
      </c>
      <c r="R1832" s="294">
        <v>0</v>
      </c>
      <c r="S1832" s="294">
        <v>0</v>
      </c>
      <c r="T1832" s="294">
        <v>0</v>
      </c>
      <c r="U1832" s="294">
        <v>0</v>
      </c>
      <c r="V1832" s="294">
        <v>0</v>
      </c>
      <c r="W1832" s="294">
        <v>0</v>
      </c>
      <c r="X1832" s="294">
        <v>0</v>
      </c>
      <c r="Y1832" s="294">
        <v>0</v>
      </c>
      <c r="Z1832" s="294">
        <v>0</v>
      </c>
      <c r="AA1832" s="294">
        <v>0</v>
      </c>
      <c r="AB1832" s="294">
        <v>0</v>
      </c>
      <c r="AC1832" s="294">
        <v>0</v>
      </c>
      <c r="AD1832" s="294">
        <v>0</v>
      </c>
      <c r="AE1832" s="294">
        <v>0</v>
      </c>
      <c r="AF1832" s="294">
        <v>0</v>
      </c>
      <c r="AG1832" s="294">
        <v>0</v>
      </c>
      <c r="AH1832" s="294">
        <v>0</v>
      </c>
      <c r="AI1832" s="294">
        <v>0</v>
      </c>
    </row>
    <row r="1833" spans="1:35" ht="66">
      <c r="A1833" s="290"/>
      <c r="B1833" s="1451">
        <v>96.466666666666654</v>
      </c>
      <c r="C1833" s="298" t="s">
        <v>1120</v>
      </c>
      <c r="D1833" s="303"/>
      <c r="E1833" s="293">
        <v>0</v>
      </c>
      <c r="F1833" s="1440" t="s">
        <v>11</v>
      </c>
      <c r="G1833" s="294" t="s">
        <v>12</v>
      </c>
      <c r="H1833" s="295" t="s">
        <v>13</v>
      </c>
      <c r="I1833" s="294" t="s">
        <v>14</v>
      </c>
      <c r="J1833" s="294">
        <v>105</v>
      </c>
      <c r="K1833" s="1540">
        <v>0</v>
      </c>
      <c r="L1833" s="294">
        <v>0</v>
      </c>
      <c r="M1833" s="294">
        <v>0</v>
      </c>
      <c r="N1833" s="294">
        <v>0</v>
      </c>
      <c r="O1833" s="294">
        <v>0</v>
      </c>
      <c r="P1833" s="294">
        <v>0</v>
      </c>
      <c r="Q1833" s="294">
        <v>0</v>
      </c>
      <c r="R1833" s="294">
        <v>0</v>
      </c>
      <c r="S1833" s="294">
        <v>0</v>
      </c>
      <c r="T1833" s="294">
        <v>0</v>
      </c>
      <c r="U1833" s="294">
        <v>0</v>
      </c>
      <c r="V1833" s="294">
        <v>0</v>
      </c>
      <c r="W1833" s="294">
        <v>0</v>
      </c>
      <c r="X1833" s="294">
        <v>0</v>
      </c>
      <c r="Y1833" s="294">
        <v>0</v>
      </c>
      <c r="Z1833" s="294">
        <v>0</v>
      </c>
      <c r="AA1833" s="294">
        <v>0</v>
      </c>
      <c r="AB1833" s="294">
        <v>0</v>
      </c>
      <c r="AC1833" s="294">
        <v>0</v>
      </c>
      <c r="AD1833" s="294">
        <v>0</v>
      </c>
      <c r="AE1833" s="294">
        <v>0</v>
      </c>
      <c r="AF1833" s="294">
        <v>0</v>
      </c>
      <c r="AG1833" s="294">
        <v>0</v>
      </c>
      <c r="AH1833" s="294">
        <v>0</v>
      </c>
      <c r="AI1833" s="294">
        <v>0</v>
      </c>
    </row>
    <row r="1834" spans="1:35" ht="66">
      <c r="A1834" s="290"/>
      <c r="B1834" s="1451">
        <v>1553.364</v>
      </c>
      <c r="C1834" s="298" t="s">
        <v>1548</v>
      </c>
      <c r="D1834" s="303"/>
      <c r="E1834" s="293">
        <v>0</v>
      </c>
      <c r="F1834" s="1440" t="s">
        <v>11</v>
      </c>
      <c r="G1834" s="294" t="s">
        <v>12</v>
      </c>
      <c r="H1834" s="295" t="s">
        <v>13</v>
      </c>
      <c r="I1834" s="294" t="s">
        <v>14</v>
      </c>
      <c r="J1834" s="294">
        <v>1678</v>
      </c>
      <c r="K1834" s="1540">
        <v>0</v>
      </c>
      <c r="L1834" s="294">
        <v>0</v>
      </c>
      <c r="M1834" s="294">
        <v>0</v>
      </c>
      <c r="N1834" s="294">
        <v>0</v>
      </c>
      <c r="O1834" s="294">
        <v>0</v>
      </c>
      <c r="P1834" s="294">
        <v>0</v>
      </c>
      <c r="Q1834" s="294">
        <v>0</v>
      </c>
      <c r="R1834" s="294">
        <v>0</v>
      </c>
      <c r="S1834" s="294">
        <v>0</v>
      </c>
      <c r="T1834" s="294">
        <v>0</v>
      </c>
      <c r="U1834" s="294">
        <v>0</v>
      </c>
      <c r="V1834" s="294">
        <v>0</v>
      </c>
      <c r="W1834" s="294">
        <v>0</v>
      </c>
      <c r="X1834" s="294">
        <v>0</v>
      </c>
      <c r="Y1834" s="294">
        <v>0</v>
      </c>
      <c r="Z1834" s="294">
        <v>0</v>
      </c>
      <c r="AA1834" s="294">
        <v>0</v>
      </c>
      <c r="AB1834" s="294">
        <v>0</v>
      </c>
      <c r="AC1834" s="294">
        <v>0</v>
      </c>
      <c r="AD1834" s="294">
        <v>0</v>
      </c>
      <c r="AE1834" s="294">
        <v>0</v>
      </c>
      <c r="AF1834" s="294">
        <v>0</v>
      </c>
      <c r="AG1834" s="294">
        <v>0</v>
      </c>
      <c r="AH1834" s="294">
        <v>0</v>
      </c>
      <c r="AI1834" s="294">
        <v>0</v>
      </c>
    </row>
    <row r="1835" spans="1:35" ht="66">
      <c r="A1835" s="290"/>
      <c r="B1835" s="1451">
        <v>806.17786666666655</v>
      </c>
      <c r="C1835" s="298" t="s">
        <v>1549</v>
      </c>
      <c r="D1835" s="303"/>
      <c r="E1835" s="293">
        <v>1</v>
      </c>
      <c r="F1835" s="1440" t="s">
        <v>22</v>
      </c>
      <c r="G1835" s="294" t="s">
        <v>12</v>
      </c>
      <c r="H1835" s="295" t="s">
        <v>13</v>
      </c>
      <c r="I1835" s="294" t="s">
        <v>14</v>
      </c>
      <c r="J1835" s="294">
        <v>871</v>
      </c>
      <c r="K1835" s="1540">
        <v>871</v>
      </c>
      <c r="L1835" s="294">
        <v>0</v>
      </c>
      <c r="M1835" s="294">
        <v>0</v>
      </c>
      <c r="N1835" s="294">
        <v>0</v>
      </c>
      <c r="O1835" s="294">
        <v>0</v>
      </c>
      <c r="P1835" s="294">
        <v>0</v>
      </c>
      <c r="Q1835" s="294">
        <v>0</v>
      </c>
      <c r="R1835" s="294">
        <v>1</v>
      </c>
      <c r="S1835" s="294">
        <v>871</v>
      </c>
      <c r="T1835" s="294">
        <v>0</v>
      </c>
      <c r="U1835" s="294">
        <v>0</v>
      </c>
      <c r="V1835" s="294">
        <v>0</v>
      </c>
      <c r="W1835" s="294">
        <v>0</v>
      </c>
      <c r="X1835" s="294">
        <v>0</v>
      </c>
      <c r="Y1835" s="294">
        <v>0</v>
      </c>
      <c r="Z1835" s="294">
        <v>0</v>
      </c>
      <c r="AA1835" s="294">
        <v>0</v>
      </c>
      <c r="AB1835" s="294">
        <v>0</v>
      </c>
      <c r="AC1835" s="294">
        <v>0</v>
      </c>
      <c r="AD1835" s="294">
        <v>0</v>
      </c>
      <c r="AE1835" s="294">
        <v>0</v>
      </c>
      <c r="AF1835" s="294">
        <v>0</v>
      </c>
      <c r="AG1835" s="294">
        <v>0</v>
      </c>
      <c r="AH1835" s="294">
        <v>0</v>
      </c>
      <c r="AI1835" s="294">
        <v>0</v>
      </c>
    </row>
    <row r="1836" spans="1:35" ht="66">
      <c r="A1836" s="290"/>
      <c r="B1836" s="1451">
        <v>295.09946666666667</v>
      </c>
      <c r="C1836" s="1443" t="s">
        <v>1550</v>
      </c>
      <c r="D1836" s="303"/>
      <c r="E1836" s="293">
        <v>4</v>
      </c>
      <c r="F1836" s="292" t="s">
        <v>22</v>
      </c>
      <c r="G1836" s="294" t="s">
        <v>12</v>
      </c>
      <c r="H1836" s="295" t="s">
        <v>13</v>
      </c>
      <c r="I1836" s="294" t="s">
        <v>14</v>
      </c>
      <c r="J1836" s="294">
        <v>319</v>
      </c>
      <c r="K1836" s="1540">
        <v>1276</v>
      </c>
      <c r="L1836" s="294">
        <v>0</v>
      </c>
      <c r="M1836" s="294">
        <v>0</v>
      </c>
      <c r="N1836" s="294">
        <v>1</v>
      </c>
      <c r="O1836" s="294">
        <v>319</v>
      </c>
      <c r="P1836" s="294">
        <v>1</v>
      </c>
      <c r="Q1836" s="294">
        <v>319</v>
      </c>
      <c r="R1836" s="294">
        <v>1</v>
      </c>
      <c r="S1836" s="294">
        <v>319</v>
      </c>
      <c r="T1836" s="294">
        <v>0</v>
      </c>
      <c r="U1836" s="294">
        <v>0</v>
      </c>
      <c r="V1836" s="294">
        <v>0</v>
      </c>
      <c r="W1836" s="294">
        <v>0</v>
      </c>
      <c r="X1836" s="294">
        <v>0</v>
      </c>
      <c r="Y1836" s="294">
        <v>0</v>
      </c>
      <c r="Z1836" s="294">
        <v>0</v>
      </c>
      <c r="AA1836" s="294">
        <v>0</v>
      </c>
      <c r="AB1836" s="294">
        <v>1</v>
      </c>
      <c r="AC1836" s="294">
        <v>319</v>
      </c>
      <c r="AD1836" s="294">
        <v>0</v>
      </c>
      <c r="AE1836" s="294">
        <v>0</v>
      </c>
      <c r="AF1836" s="294">
        <v>0</v>
      </c>
      <c r="AG1836" s="294">
        <v>0</v>
      </c>
      <c r="AH1836" s="294">
        <v>0</v>
      </c>
      <c r="AI1836" s="294">
        <v>0</v>
      </c>
    </row>
    <row r="1837" spans="1:35" ht="66">
      <c r="A1837" s="290"/>
      <c r="B1837" s="1451">
        <v>337.63</v>
      </c>
      <c r="C1837" s="1443" t="s">
        <v>1551</v>
      </c>
      <c r="D1837" s="303"/>
      <c r="E1837" s="293">
        <v>3</v>
      </c>
      <c r="F1837" s="292" t="s">
        <v>22</v>
      </c>
      <c r="G1837" s="294" t="s">
        <v>12</v>
      </c>
      <c r="H1837" s="295" t="s">
        <v>13</v>
      </c>
      <c r="I1837" s="294" t="s">
        <v>14</v>
      </c>
      <c r="J1837" s="294">
        <v>365</v>
      </c>
      <c r="K1837" s="1540">
        <v>1095</v>
      </c>
      <c r="L1837" s="294">
        <v>0</v>
      </c>
      <c r="M1837" s="294">
        <v>0</v>
      </c>
      <c r="N1837" s="294">
        <v>1</v>
      </c>
      <c r="O1837" s="294">
        <v>365</v>
      </c>
      <c r="P1837" s="294">
        <v>0</v>
      </c>
      <c r="Q1837" s="294">
        <v>0</v>
      </c>
      <c r="R1837" s="294">
        <v>0</v>
      </c>
      <c r="S1837" s="294">
        <v>0</v>
      </c>
      <c r="T1837" s="294">
        <v>0</v>
      </c>
      <c r="U1837" s="294">
        <v>0</v>
      </c>
      <c r="V1837" s="294">
        <v>0</v>
      </c>
      <c r="W1837" s="294">
        <v>0</v>
      </c>
      <c r="X1837" s="294">
        <v>0</v>
      </c>
      <c r="Y1837" s="294">
        <v>0</v>
      </c>
      <c r="Z1837" s="294">
        <v>0</v>
      </c>
      <c r="AA1837" s="294">
        <v>0</v>
      </c>
      <c r="AB1837" s="294">
        <v>2</v>
      </c>
      <c r="AC1837" s="294">
        <v>730</v>
      </c>
      <c r="AD1837" s="294">
        <v>0</v>
      </c>
      <c r="AE1837" s="294">
        <v>0</v>
      </c>
      <c r="AF1837" s="294">
        <v>0</v>
      </c>
      <c r="AG1837" s="294">
        <v>0</v>
      </c>
      <c r="AH1837" s="294">
        <v>0</v>
      </c>
      <c r="AI1837" s="294">
        <v>0</v>
      </c>
    </row>
    <row r="1838" spans="1:35" ht="66">
      <c r="A1838" s="290"/>
      <c r="B1838" s="1451">
        <v>620.14</v>
      </c>
      <c r="C1838" s="1443" t="s">
        <v>1552</v>
      </c>
      <c r="D1838" s="303"/>
      <c r="E1838" s="293">
        <v>0</v>
      </c>
      <c r="F1838" s="292" t="s">
        <v>22</v>
      </c>
      <c r="G1838" s="294" t="s">
        <v>12</v>
      </c>
      <c r="H1838" s="295" t="s">
        <v>13</v>
      </c>
      <c r="I1838" s="294" t="s">
        <v>14</v>
      </c>
      <c r="J1838" s="294">
        <v>670</v>
      </c>
      <c r="K1838" s="1540">
        <v>0</v>
      </c>
      <c r="L1838" s="294">
        <v>0</v>
      </c>
      <c r="M1838" s="294">
        <v>0</v>
      </c>
      <c r="N1838" s="294">
        <v>0</v>
      </c>
      <c r="O1838" s="294">
        <v>0</v>
      </c>
      <c r="P1838" s="294">
        <v>0</v>
      </c>
      <c r="Q1838" s="294">
        <v>0</v>
      </c>
      <c r="R1838" s="294">
        <v>0</v>
      </c>
      <c r="S1838" s="294">
        <v>0</v>
      </c>
      <c r="T1838" s="294">
        <v>0</v>
      </c>
      <c r="U1838" s="294">
        <v>0</v>
      </c>
      <c r="V1838" s="294">
        <v>0</v>
      </c>
      <c r="W1838" s="294">
        <v>0</v>
      </c>
      <c r="X1838" s="294">
        <v>0</v>
      </c>
      <c r="Y1838" s="294">
        <v>0</v>
      </c>
      <c r="Z1838" s="294">
        <v>0</v>
      </c>
      <c r="AA1838" s="294">
        <v>0</v>
      </c>
      <c r="AB1838" s="294">
        <v>0</v>
      </c>
      <c r="AC1838" s="294">
        <v>0</v>
      </c>
      <c r="AD1838" s="294">
        <v>0</v>
      </c>
      <c r="AE1838" s="294">
        <v>0</v>
      </c>
      <c r="AF1838" s="294">
        <v>0</v>
      </c>
      <c r="AG1838" s="294">
        <v>0</v>
      </c>
      <c r="AH1838" s="294">
        <v>0</v>
      </c>
      <c r="AI1838" s="294">
        <v>0</v>
      </c>
    </row>
    <row r="1839" spans="1:35" ht="66">
      <c r="A1839" s="290"/>
      <c r="B1839" s="1451">
        <v>96.465599999999995</v>
      </c>
      <c r="C1839" s="1443" t="s">
        <v>1553</v>
      </c>
      <c r="D1839" s="303"/>
      <c r="E1839" s="293">
        <v>10</v>
      </c>
      <c r="F1839" s="1465" t="s">
        <v>11</v>
      </c>
      <c r="G1839" s="294" t="s">
        <v>12</v>
      </c>
      <c r="H1839" s="295" t="s">
        <v>13</v>
      </c>
      <c r="I1839" s="294" t="s">
        <v>14</v>
      </c>
      <c r="J1839" s="294">
        <v>105</v>
      </c>
      <c r="K1839" s="1540">
        <v>1050</v>
      </c>
      <c r="L1839" s="294">
        <v>0</v>
      </c>
      <c r="M1839" s="294">
        <v>0</v>
      </c>
      <c r="N1839" s="294">
        <v>0</v>
      </c>
      <c r="O1839" s="294">
        <v>0</v>
      </c>
      <c r="P1839" s="294">
        <v>0</v>
      </c>
      <c r="Q1839" s="294">
        <v>0</v>
      </c>
      <c r="R1839" s="294">
        <v>0</v>
      </c>
      <c r="S1839" s="294">
        <v>0</v>
      </c>
      <c r="T1839" s="294">
        <v>0</v>
      </c>
      <c r="U1839" s="294">
        <v>0</v>
      </c>
      <c r="V1839" s="294">
        <v>0</v>
      </c>
      <c r="W1839" s="294">
        <v>0</v>
      </c>
      <c r="X1839" s="294">
        <v>10</v>
      </c>
      <c r="Y1839" s="294">
        <v>1050</v>
      </c>
      <c r="Z1839" s="294">
        <v>0</v>
      </c>
      <c r="AA1839" s="294">
        <v>0</v>
      </c>
      <c r="AB1839" s="294">
        <v>0</v>
      </c>
      <c r="AC1839" s="294">
        <v>0</v>
      </c>
      <c r="AD1839" s="294">
        <v>0</v>
      </c>
      <c r="AE1839" s="294">
        <v>0</v>
      </c>
      <c r="AF1839" s="294">
        <v>0</v>
      </c>
      <c r="AG1839" s="294">
        <v>0</v>
      </c>
      <c r="AH1839" s="294">
        <v>0</v>
      </c>
      <c r="AI1839" s="294">
        <v>0</v>
      </c>
    </row>
    <row r="1840" spans="1:35" ht="66">
      <c r="A1840" s="290"/>
      <c r="B1840" s="1451">
        <v>68.903999999999996</v>
      </c>
      <c r="C1840" s="1443" t="s">
        <v>1554</v>
      </c>
      <c r="D1840" s="303"/>
      <c r="E1840" s="293">
        <v>0</v>
      </c>
      <c r="F1840" s="1465" t="s">
        <v>11</v>
      </c>
      <c r="G1840" s="294" t="s">
        <v>12</v>
      </c>
      <c r="H1840" s="295" t="s">
        <v>13</v>
      </c>
      <c r="I1840" s="294" t="s">
        <v>14</v>
      </c>
      <c r="J1840" s="294">
        <v>75</v>
      </c>
      <c r="K1840" s="1540">
        <v>0</v>
      </c>
      <c r="L1840" s="294">
        <v>0</v>
      </c>
      <c r="M1840" s="294">
        <v>0</v>
      </c>
      <c r="N1840" s="294">
        <v>0</v>
      </c>
      <c r="O1840" s="294">
        <v>0</v>
      </c>
      <c r="P1840" s="294">
        <v>0</v>
      </c>
      <c r="Q1840" s="294">
        <v>0</v>
      </c>
      <c r="R1840" s="294">
        <v>0</v>
      </c>
      <c r="S1840" s="294">
        <v>0</v>
      </c>
      <c r="T1840" s="294">
        <v>0</v>
      </c>
      <c r="U1840" s="294">
        <v>0</v>
      </c>
      <c r="V1840" s="294">
        <v>0</v>
      </c>
      <c r="W1840" s="294">
        <v>0</v>
      </c>
      <c r="X1840" s="294">
        <v>0</v>
      </c>
      <c r="Y1840" s="294">
        <v>0</v>
      </c>
      <c r="Z1840" s="294">
        <v>0</v>
      </c>
      <c r="AA1840" s="294">
        <v>0</v>
      </c>
      <c r="AB1840" s="294">
        <v>0</v>
      </c>
      <c r="AC1840" s="294">
        <v>0</v>
      </c>
      <c r="AD1840" s="294">
        <v>0</v>
      </c>
      <c r="AE1840" s="294">
        <v>0</v>
      </c>
      <c r="AF1840" s="294">
        <v>0</v>
      </c>
      <c r="AG1840" s="294">
        <v>0</v>
      </c>
      <c r="AH1840" s="294">
        <v>0</v>
      </c>
      <c r="AI1840" s="294">
        <v>0</v>
      </c>
    </row>
    <row r="1841" spans="1:35" ht="66">
      <c r="A1841" s="290"/>
      <c r="B1841" s="1451">
        <v>110.24639999999999</v>
      </c>
      <c r="C1841" s="1443" t="s">
        <v>1555</v>
      </c>
      <c r="D1841" s="303"/>
      <c r="E1841" s="293">
        <v>0</v>
      </c>
      <c r="F1841" s="1465" t="s">
        <v>11</v>
      </c>
      <c r="G1841" s="294" t="s">
        <v>12</v>
      </c>
      <c r="H1841" s="295" t="s">
        <v>13</v>
      </c>
      <c r="I1841" s="294" t="s">
        <v>14</v>
      </c>
      <c r="J1841" s="294">
        <v>120</v>
      </c>
      <c r="K1841" s="1540">
        <v>0</v>
      </c>
      <c r="L1841" s="294">
        <v>0</v>
      </c>
      <c r="M1841" s="294">
        <v>0</v>
      </c>
      <c r="N1841" s="294">
        <v>0</v>
      </c>
      <c r="O1841" s="294">
        <v>0</v>
      </c>
      <c r="P1841" s="294">
        <v>0</v>
      </c>
      <c r="Q1841" s="294">
        <v>0</v>
      </c>
      <c r="R1841" s="294">
        <v>0</v>
      </c>
      <c r="S1841" s="294">
        <v>0</v>
      </c>
      <c r="T1841" s="294">
        <v>0</v>
      </c>
      <c r="U1841" s="294">
        <v>0</v>
      </c>
      <c r="V1841" s="294">
        <v>0</v>
      </c>
      <c r="W1841" s="294">
        <v>0</v>
      </c>
      <c r="X1841" s="294">
        <v>0</v>
      </c>
      <c r="Y1841" s="294">
        <v>0</v>
      </c>
      <c r="Z1841" s="294">
        <v>0</v>
      </c>
      <c r="AA1841" s="294">
        <v>0</v>
      </c>
      <c r="AB1841" s="294">
        <v>0</v>
      </c>
      <c r="AC1841" s="294">
        <v>0</v>
      </c>
      <c r="AD1841" s="294">
        <v>0</v>
      </c>
      <c r="AE1841" s="294">
        <v>0</v>
      </c>
      <c r="AF1841" s="294">
        <v>0</v>
      </c>
      <c r="AG1841" s="294">
        <v>0</v>
      </c>
      <c r="AH1841" s="294">
        <v>0</v>
      </c>
      <c r="AI1841" s="294">
        <v>0</v>
      </c>
    </row>
    <row r="1842" spans="1:35" ht="66">
      <c r="A1842" s="290"/>
      <c r="B1842" s="1451">
        <v>475.43759999999997</v>
      </c>
      <c r="C1842" s="1443" t="s">
        <v>1556</v>
      </c>
      <c r="D1842" s="303"/>
      <c r="E1842" s="293">
        <v>1</v>
      </c>
      <c r="F1842" s="1465" t="s">
        <v>11</v>
      </c>
      <c r="G1842" s="294" t="s">
        <v>12</v>
      </c>
      <c r="H1842" s="295" t="s">
        <v>13</v>
      </c>
      <c r="I1842" s="294" t="s">
        <v>14</v>
      </c>
      <c r="J1842" s="294">
        <v>514</v>
      </c>
      <c r="K1842" s="1540">
        <v>514</v>
      </c>
      <c r="L1842" s="294">
        <v>0</v>
      </c>
      <c r="M1842" s="294">
        <v>0</v>
      </c>
      <c r="N1842" s="294">
        <v>0</v>
      </c>
      <c r="O1842" s="294">
        <v>0</v>
      </c>
      <c r="P1842" s="294">
        <v>0</v>
      </c>
      <c r="Q1842" s="294">
        <v>0</v>
      </c>
      <c r="R1842" s="294">
        <v>0</v>
      </c>
      <c r="S1842" s="294">
        <v>0</v>
      </c>
      <c r="T1842" s="294">
        <v>0</v>
      </c>
      <c r="U1842" s="294">
        <v>0</v>
      </c>
      <c r="V1842" s="294">
        <v>0</v>
      </c>
      <c r="W1842" s="294">
        <v>0</v>
      </c>
      <c r="X1842" s="294">
        <v>0</v>
      </c>
      <c r="Y1842" s="294">
        <v>0</v>
      </c>
      <c r="Z1842" s="294">
        <v>0</v>
      </c>
      <c r="AA1842" s="294">
        <v>0</v>
      </c>
      <c r="AB1842" s="294">
        <v>0</v>
      </c>
      <c r="AC1842" s="294">
        <v>0</v>
      </c>
      <c r="AD1842" s="294">
        <v>1</v>
      </c>
      <c r="AE1842" s="294">
        <v>514</v>
      </c>
      <c r="AF1842" s="294">
        <v>0</v>
      </c>
      <c r="AG1842" s="294">
        <v>0</v>
      </c>
      <c r="AH1842" s="294">
        <v>0</v>
      </c>
      <c r="AI1842" s="294">
        <v>0</v>
      </c>
    </row>
    <row r="1843" spans="1:35" ht="66">
      <c r="A1843" s="290"/>
      <c r="B1843" s="1451">
        <v>682.14959999999985</v>
      </c>
      <c r="C1843" s="1443" t="s">
        <v>1557</v>
      </c>
      <c r="D1843" s="303"/>
      <c r="E1843" s="293">
        <v>0</v>
      </c>
      <c r="F1843" s="1465" t="s">
        <v>22</v>
      </c>
      <c r="G1843" s="294" t="s">
        <v>12</v>
      </c>
      <c r="H1843" s="295" t="s">
        <v>13</v>
      </c>
      <c r="I1843" s="294" t="s">
        <v>14</v>
      </c>
      <c r="J1843" s="294">
        <v>737</v>
      </c>
      <c r="K1843" s="1540">
        <v>0</v>
      </c>
      <c r="L1843" s="294">
        <v>0</v>
      </c>
      <c r="M1843" s="294">
        <v>0</v>
      </c>
      <c r="N1843" s="294">
        <v>0</v>
      </c>
      <c r="O1843" s="294">
        <v>0</v>
      </c>
      <c r="P1843" s="294">
        <v>0</v>
      </c>
      <c r="Q1843" s="294">
        <v>0</v>
      </c>
      <c r="R1843" s="294">
        <v>0</v>
      </c>
      <c r="S1843" s="294">
        <v>0</v>
      </c>
      <c r="T1843" s="294">
        <v>0</v>
      </c>
      <c r="U1843" s="294">
        <v>0</v>
      </c>
      <c r="V1843" s="294">
        <v>0</v>
      </c>
      <c r="W1843" s="294">
        <v>0</v>
      </c>
      <c r="X1843" s="294">
        <v>0</v>
      </c>
      <c r="Y1843" s="294">
        <v>0</v>
      </c>
      <c r="Z1843" s="294">
        <v>0</v>
      </c>
      <c r="AA1843" s="294">
        <v>0</v>
      </c>
      <c r="AB1843" s="294">
        <v>0</v>
      </c>
      <c r="AC1843" s="294">
        <v>0</v>
      </c>
      <c r="AD1843" s="294">
        <v>0</v>
      </c>
      <c r="AE1843" s="294">
        <v>0</v>
      </c>
      <c r="AF1843" s="294">
        <v>0</v>
      </c>
      <c r="AG1843" s="294">
        <v>0</v>
      </c>
      <c r="AH1843" s="294">
        <v>0</v>
      </c>
      <c r="AI1843" s="294">
        <v>0</v>
      </c>
    </row>
    <row r="1844" spans="1:35" ht="66">
      <c r="A1844" s="290"/>
      <c r="B1844" s="1451">
        <v>316.95920000000001</v>
      </c>
      <c r="C1844" s="298" t="s">
        <v>1558</v>
      </c>
      <c r="D1844" s="303"/>
      <c r="E1844" s="293">
        <v>1</v>
      </c>
      <c r="F1844" s="1465" t="s">
        <v>11</v>
      </c>
      <c r="G1844" s="294" t="s">
        <v>12</v>
      </c>
      <c r="H1844" s="295" t="s">
        <v>13</v>
      </c>
      <c r="I1844" s="294" t="s">
        <v>14</v>
      </c>
      <c r="J1844" s="294">
        <v>343</v>
      </c>
      <c r="K1844" s="1540">
        <v>343</v>
      </c>
      <c r="L1844" s="294">
        <v>0</v>
      </c>
      <c r="M1844" s="294">
        <v>0</v>
      </c>
      <c r="N1844" s="294">
        <v>0</v>
      </c>
      <c r="O1844" s="294">
        <v>0</v>
      </c>
      <c r="P1844" s="294">
        <v>0</v>
      </c>
      <c r="Q1844" s="294">
        <v>0</v>
      </c>
      <c r="R1844" s="294">
        <v>1</v>
      </c>
      <c r="S1844" s="294">
        <v>343</v>
      </c>
      <c r="T1844" s="294">
        <v>0</v>
      </c>
      <c r="U1844" s="294">
        <v>0</v>
      </c>
      <c r="V1844" s="294">
        <v>0</v>
      </c>
      <c r="W1844" s="294">
        <v>0</v>
      </c>
      <c r="X1844" s="294">
        <v>0</v>
      </c>
      <c r="Y1844" s="294">
        <v>0</v>
      </c>
      <c r="Z1844" s="294">
        <v>0</v>
      </c>
      <c r="AA1844" s="294">
        <v>0</v>
      </c>
      <c r="AB1844" s="294">
        <v>0</v>
      </c>
      <c r="AC1844" s="294">
        <v>0</v>
      </c>
      <c r="AD1844" s="294">
        <v>0</v>
      </c>
      <c r="AE1844" s="294">
        <v>0</v>
      </c>
      <c r="AF1844" s="294">
        <v>0</v>
      </c>
      <c r="AG1844" s="294">
        <v>0</v>
      </c>
      <c r="AH1844" s="294">
        <v>0</v>
      </c>
      <c r="AI1844" s="294">
        <v>0</v>
      </c>
    </row>
    <row r="1845" spans="1:35" ht="66">
      <c r="A1845" s="290"/>
      <c r="B1845" s="1451">
        <v>385.86239999999998</v>
      </c>
      <c r="C1845" s="1443" t="s">
        <v>1559</v>
      </c>
      <c r="D1845" s="303"/>
      <c r="E1845" s="293">
        <v>1</v>
      </c>
      <c r="F1845" s="1465" t="s">
        <v>11</v>
      </c>
      <c r="G1845" s="294" t="s">
        <v>12</v>
      </c>
      <c r="H1845" s="295" t="s">
        <v>13</v>
      </c>
      <c r="I1845" s="294" t="s">
        <v>14</v>
      </c>
      <c r="J1845" s="294">
        <v>417</v>
      </c>
      <c r="K1845" s="1540">
        <v>417</v>
      </c>
      <c r="L1845" s="294">
        <v>0</v>
      </c>
      <c r="M1845" s="294">
        <v>0</v>
      </c>
      <c r="N1845" s="294">
        <v>0</v>
      </c>
      <c r="O1845" s="294">
        <v>0</v>
      </c>
      <c r="P1845" s="294">
        <v>0</v>
      </c>
      <c r="Q1845" s="294">
        <v>0</v>
      </c>
      <c r="R1845" s="294">
        <v>1</v>
      </c>
      <c r="S1845" s="294">
        <v>417</v>
      </c>
      <c r="T1845" s="294">
        <v>0</v>
      </c>
      <c r="U1845" s="294">
        <v>0</v>
      </c>
      <c r="V1845" s="294">
        <v>0</v>
      </c>
      <c r="W1845" s="294">
        <v>0</v>
      </c>
      <c r="X1845" s="294">
        <v>0</v>
      </c>
      <c r="Y1845" s="294">
        <v>0</v>
      </c>
      <c r="Z1845" s="294">
        <v>0</v>
      </c>
      <c r="AA1845" s="294">
        <v>0</v>
      </c>
      <c r="AB1845" s="294">
        <v>0</v>
      </c>
      <c r="AC1845" s="294">
        <v>0</v>
      </c>
      <c r="AD1845" s="294">
        <v>0</v>
      </c>
      <c r="AE1845" s="294">
        <v>0</v>
      </c>
      <c r="AF1845" s="294">
        <v>0</v>
      </c>
      <c r="AG1845" s="294">
        <v>0</v>
      </c>
      <c r="AH1845" s="294">
        <v>0</v>
      </c>
      <c r="AI1845" s="294">
        <v>0</v>
      </c>
    </row>
    <row r="1846" spans="1:35" s="6" customFormat="1" ht="66" outlineLevel="4">
      <c r="A1846" s="290"/>
      <c r="B1846" s="1451">
        <v>151.58920000000001</v>
      </c>
      <c r="C1846" s="1443" t="s">
        <v>1560</v>
      </c>
      <c r="D1846" s="303"/>
      <c r="E1846" s="293">
        <v>20</v>
      </c>
      <c r="F1846" s="1465" t="s">
        <v>11</v>
      </c>
      <c r="G1846" s="294" t="s">
        <v>12</v>
      </c>
      <c r="H1846" s="295" t="s">
        <v>13</v>
      </c>
      <c r="I1846" s="294" t="s">
        <v>14</v>
      </c>
      <c r="J1846" s="294">
        <v>164</v>
      </c>
      <c r="K1846" s="1540">
        <v>3280</v>
      </c>
      <c r="L1846" s="294">
        <v>0</v>
      </c>
      <c r="M1846" s="294">
        <v>0</v>
      </c>
      <c r="N1846" s="294">
        <v>0</v>
      </c>
      <c r="O1846" s="294">
        <v>0</v>
      </c>
      <c r="P1846" s="294">
        <v>0</v>
      </c>
      <c r="Q1846" s="294">
        <v>0</v>
      </c>
      <c r="R1846" s="294">
        <v>0</v>
      </c>
      <c r="S1846" s="294">
        <v>0</v>
      </c>
      <c r="T1846" s="294">
        <v>0</v>
      </c>
      <c r="U1846" s="294">
        <v>0</v>
      </c>
      <c r="V1846" s="294">
        <v>0</v>
      </c>
      <c r="W1846" s="294">
        <v>0</v>
      </c>
      <c r="X1846" s="294">
        <v>0</v>
      </c>
      <c r="Y1846" s="294">
        <v>0</v>
      </c>
      <c r="Z1846" s="294">
        <v>0</v>
      </c>
      <c r="AA1846" s="294">
        <v>0</v>
      </c>
      <c r="AB1846" s="294">
        <v>0</v>
      </c>
      <c r="AC1846" s="294">
        <v>0</v>
      </c>
      <c r="AD1846" s="294">
        <v>20</v>
      </c>
      <c r="AE1846" s="294">
        <v>3280</v>
      </c>
      <c r="AF1846" s="294">
        <v>0</v>
      </c>
      <c r="AG1846" s="294">
        <v>0</v>
      </c>
      <c r="AH1846" s="294">
        <v>0</v>
      </c>
      <c r="AI1846" s="294">
        <v>0</v>
      </c>
    </row>
    <row r="1847" spans="1:35" s="6" customFormat="1" ht="66" outlineLevel="4">
      <c r="A1847" s="290"/>
      <c r="B1847" s="1451">
        <v>1695.0383999999999</v>
      </c>
      <c r="C1847" s="1443" t="s">
        <v>1561</v>
      </c>
      <c r="D1847" s="303"/>
      <c r="E1847" s="293">
        <v>1</v>
      </c>
      <c r="F1847" s="1465" t="s">
        <v>11</v>
      </c>
      <c r="G1847" s="294" t="s">
        <v>12</v>
      </c>
      <c r="H1847" s="295" t="s">
        <v>13</v>
      </c>
      <c r="I1847" s="294" t="s">
        <v>14</v>
      </c>
      <c r="J1847" s="294">
        <v>1831</v>
      </c>
      <c r="K1847" s="1540">
        <v>1831</v>
      </c>
      <c r="L1847" s="294">
        <v>0</v>
      </c>
      <c r="M1847" s="294">
        <v>0</v>
      </c>
      <c r="N1847" s="294">
        <v>0</v>
      </c>
      <c r="O1847" s="294">
        <v>0</v>
      </c>
      <c r="P1847" s="294">
        <v>0</v>
      </c>
      <c r="Q1847" s="294">
        <v>0</v>
      </c>
      <c r="R1847" s="294">
        <v>0</v>
      </c>
      <c r="S1847" s="294">
        <v>0</v>
      </c>
      <c r="T1847" s="294">
        <v>0</v>
      </c>
      <c r="U1847" s="294">
        <v>0</v>
      </c>
      <c r="V1847" s="294">
        <v>0</v>
      </c>
      <c r="W1847" s="294">
        <v>0</v>
      </c>
      <c r="X1847" s="294">
        <v>0</v>
      </c>
      <c r="Y1847" s="294">
        <v>0</v>
      </c>
      <c r="Z1847" s="294">
        <v>0</v>
      </c>
      <c r="AA1847" s="294">
        <v>0</v>
      </c>
      <c r="AB1847" s="294">
        <v>0</v>
      </c>
      <c r="AC1847" s="294">
        <v>0</v>
      </c>
      <c r="AD1847" s="294">
        <v>1</v>
      </c>
      <c r="AE1847" s="294">
        <v>1831</v>
      </c>
      <c r="AF1847" s="294">
        <v>0</v>
      </c>
      <c r="AG1847" s="294">
        <v>0</v>
      </c>
      <c r="AH1847" s="294">
        <v>0</v>
      </c>
      <c r="AI1847" s="294">
        <v>0</v>
      </c>
    </row>
    <row r="1848" spans="1:35" s="6" customFormat="1" ht="66" outlineLevel="4">
      <c r="A1848" s="290"/>
      <c r="B1848" s="1451">
        <v>150.20936</v>
      </c>
      <c r="C1848" s="1342" t="s">
        <v>1562</v>
      </c>
      <c r="D1848" s="303"/>
      <c r="E1848" s="293">
        <v>1</v>
      </c>
      <c r="F1848" s="1465" t="s">
        <v>11</v>
      </c>
      <c r="G1848" s="294" t="s">
        <v>12</v>
      </c>
      <c r="H1848" s="295" t="s">
        <v>13</v>
      </c>
      <c r="I1848" s="294" t="s">
        <v>14</v>
      </c>
      <c r="J1848" s="294">
        <v>163</v>
      </c>
      <c r="K1848" s="1540">
        <v>163</v>
      </c>
      <c r="L1848" s="294">
        <v>0</v>
      </c>
      <c r="M1848" s="294">
        <v>0</v>
      </c>
      <c r="N1848" s="294">
        <v>0</v>
      </c>
      <c r="O1848" s="294">
        <v>0</v>
      </c>
      <c r="P1848" s="294">
        <v>0</v>
      </c>
      <c r="Q1848" s="294">
        <v>0</v>
      </c>
      <c r="R1848" s="294">
        <v>1</v>
      </c>
      <c r="S1848" s="294">
        <v>163</v>
      </c>
      <c r="T1848" s="294">
        <v>0</v>
      </c>
      <c r="U1848" s="294">
        <v>0</v>
      </c>
      <c r="V1848" s="294">
        <v>0</v>
      </c>
      <c r="W1848" s="294">
        <v>0</v>
      </c>
      <c r="X1848" s="294">
        <v>0</v>
      </c>
      <c r="Y1848" s="294">
        <v>0</v>
      </c>
      <c r="Z1848" s="294">
        <v>0</v>
      </c>
      <c r="AA1848" s="294">
        <v>0</v>
      </c>
      <c r="AB1848" s="294">
        <v>0</v>
      </c>
      <c r="AC1848" s="294">
        <v>0</v>
      </c>
      <c r="AD1848" s="294">
        <v>0</v>
      </c>
      <c r="AE1848" s="294">
        <v>0</v>
      </c>
      <c r="AF1848" s="294">
        <v>0</v>
      </c>
      <c r="AG1848" s="294">
        <v>0</v>
      </c>
      <c r="AH1848" s="294">
        <v>0</v>
      </c>
      <c r="AI1848" s="294">
        <v>0</v>
      </c>
    </row>
    <row r="1849" spans="1:35" s="6" customFormat="1" ht="66" outlineLevel="4">
      <c r="A1849" s="290"/>
      <c r="B1849" s="1451">
        <v>246.48624000000001</v>
      </c>
      <c r="C1849" s="298" t="s">
        <v>1570</v>
      </c>
      <c r="D1849" s="303"/>
      <c r="E1849" s="293">
        <v>4</v>
      </c>
      <c r="F1849" s="1362" t="s">
        <v>11</v>
      </c>
      <c r="G1849" s="294" t="s">
        <v>12</v>
      </c>
      <c r="H1849" s="295" t="s">
        <v>13</v>
      </c>
      <c r="I1849" s="294" t="s">
        <v>14</v>
      </c>
      <c r="J1849" s="294">
        <v>267</v>
      </c>
      <c r="K1849" s="1540">
        <v>1068</v>
      </c>
      <c r="L1849" s="294">
        <v>0</v>
      </c>
      <c r="M1849" s="294">
        <v>0</v>
      </c>
      <c r="N1849" s="294">
        <v>0</v>
      </c>
      <c r="O1849" s="294">
        <v>0</v>
      </c>
      <c r="P1849" s="294">
        <v>4</v>
      </c>
      <c r="Q1849" s="294">
        <v>1068</v>
      </c>
      <c r="R1849" s="294">
        <v>0</v>
      </c>
      <c r="S1849" s="294">
        <v>0</v>
      </c>
      <c r="T1849" s="294">
        <v>0</v>
      </c>
      <c r="U1849" s="294">
        <v>0</v>
      </c>
      <c r="V1849" s="294">
        <v>0</v>
      </c>
      <c r="W1849" s="294">
        <v>0</v>
      </c>
      <c r="X1849" s="294">
        <v>0</v>
      </c>
      <c r="Y1849" s="294">
        <v>0</v>
      </c>
      <c r="Z1849" s="294">
        <v>0</v>
      </c>
      <c r="AA1849" s="294">
        <v>0</v>
      </c>
      <c r="AB1849" s="294">
        <v>0</v>
      </c>
      <c r="AC1849" s="294">
        <v>0</v>
      </c>
      <c r="AD1849" s="294">
        <v>0</v>
      </c>
      <c r="AE1849" s="294">
        <v>0</v>
      </c>
      <c r="AF1849" s="294">
        <v>0</v>
      </c>
      <c r="AG1849" s="294">
        <v>0</v>
      </c>
      <c r="AH1849" s="294">
        <v>0</v>
      </c>
      <c r="AI1849" s="294">
        <v>0</v>
      </c>
    </row>
    <row r="1850" spans="1:35" s="6" customFormat="1" ht="66" outlineLevel="4">
      <c r="A1850" s="290"/>
      <c r="B1850" s="1451">
        <v>392.75186666666667</v>
      </c>
      <c r="C1850" s="1443" t="s">
        <v>1571</v>
      </c>
      <c r="D1850" s="303"/>
      <c r="E1850" s="293">
        <v>3</v>
      </c>
      <c r="F1850" s="1362" t="s">
        <v>11</v>
      </c>
      <c r="G1850" s="294" t="s">
        <v>12</v>
      </c>
      <c r="H1850" s="295" t="s">
        <v>13</v>
      </c>
      <c r="I1850" s="294" t="s">
        <v>14</v>
      </c>
      <c r="J1850" s="294">
        <v>425</v>
      </c>
      <c r="K1850" s="1540">
        <v>1275</v>
      </c>
      <c r="L1850" s="294">
        <v>0</v>
      </c>
      <c r="M1850" s="294">
        <v>0</v>
      </c>
      <c r="N1850" s="294">
        <v>1</v>
      </c>
      <c r="O1850" s="294">
        <v>425</v>
      </c>
      <c r="P1850" s="294">
        <v>0</v>
      </c>
      <c r="Q1850" s="294">
        <v>0</v>
      </c>
      <c r="R1850" s="294">
        <v>0</v>
      </c>
      <c r="S1850" s="294">
        <v>0</v>
      </c>
      <c r="T1850" s="294">
        <v>0</v>
      </c>
      <c r="U1850" s="294">
        <v>0</v>
      </c>
      <c r="V1850" s="294">
        <v>0</v>
      </c>
      <c r="W1850" s="294">
        <v>0</v>
      </c>
      <c r="X1850" s="294">
        <v>2</v>
      </c>
      <c r="Y1850" s="294">
        <v>850</v>
      </c>
      <c r="Z1850" s="294">
        <v>0</v>
      </c>
      <c r="AA1850" s="294">
        <v>0</v>
      </c>
      <c r="AB1850" s="294">
        <v>0</v>
      </c>
      <c r="AC1850" s="294">
        <v>0</v>
      </c>
      <c r="AD1850" s="294">
        <v>0</v>
      </c>
      <c r="AE1850" s="294">
        <v>0</v>
      </c>
      <c r="AF1850" s="294">
        <v>0</v>
      </c>
      <c r="AG1850" s="294">
        <v>0</v>
      </c>
      <c r="AH1850" s="294">
        <v>0</v>
      </c>
      <c r="AI1850" s="294">
        <v>0</v>
      </c>
    </row>
    <row r="1851" spans="1:35" s="6" customFormat="1" ht="66" outlineLevel="4">
      <c r="A1851" s="290"/>
      <c r="B1851" s="1451">
        <v>214.88544000000002</v>
      </c>
      <c r="C1851" s="1435" t="s">
        <v>1572</v>
      </c>
      <c r="D1851" s="303"/>
      <c r="E1851" s="293">
        <v>1</v>
      </c>
      <c r="F1851" s="1362" t="s">
        <v>11</v>
      </c>
      <c r="G1851" s="294" t="s">
        <v>12</v>
      </c>
      <c r="H1851" s="295" t="s">
        <v>13</v>
      </c>
      <c r="I1851" s="294" t="s">
        <v>14</v>
      </c>
      <c r="J1851" s="294">
        <v>233</v>
      </c>
      <c r="K1851" s="1540">
        <v>233</v>
      </c>
      <c r="L1851" s="294">
        <v>0</v>
      </c>
      <c r="M1851" s="294">
        <v>0</v>
      </c>
      <c r="N1851" s="294">
        <v>0</v>
      </c>
      <c r="O1851" s="294">
        <v>0</v>
      </c>
      <c r="P1851" s="294">
        <v>0</v>
      </c>
      <c r="Q1851" s="294">
        <v>0</v>
      </c>
      <c r="R1851" s="294">
        <v>0</v>
      </c>
      <c r="S1851" s="294">
        <v>0</v>
      </c>
      <c r="T1851" s="294">
        <v>0</v>
      </c>
      <c r="U1851" s="294">
        <v>0</v>
      </c>
      <c r="V1851" s="294">
        <v>0</v>
      </c>
      <c r="W1851" s="294">
        <v>0</v>
      </c>
      <c r="X1851" s="294">
        <v>1</v>
      </c>
      <c r="Y1851" s="294">
        <v>233</v>
      </c>
      <c r="Z1851" s="294">
        <v>0</v>
      </c>
      <c r="AA1851" s="294">
        <v>0</v>
      </c>
      <c r="AB1851" s="294">
        <v>0</v>
      </c>
      <c r="AC1851" s="294">
        <v>0</v>
      </c>
      <c r="AD1851" s="294">
        <v>0</v>
      </c>
      <c r="AE1851" s="294">
        <v>0</v>
      </c>
      <c r="AF1851" s="294">
        <v>0</v>
      </c>
      <c r="AG1851" s="294">
        <v>0</v>
      </c>
      <c r="AH1851" s="294">
        <v>0</v>
      </c>
      <c r="AI1851" s="294">
        <v>0</v>
      </c>
    </row>
    <row r="1852" spans="1:35" s="6" customFormat="1" ht="66" outlineLevel="4">
      <c r="A1852" s="290"/>
      <c r="B1852" s="1451">
        <v>461.66</v>
      </c>
      <c r="C1852" s="1466" t="s">
        <v>1573</v>
      </c>
      <c r="D1852" s="303"/>
      <c r="E1852" s="293">
        <v>0</v>
      </c>
      <c r="F1852" s="292" t="s">
        <v>11</v>
      </c>
      <c r="G1852" s="294" t="s">
        <v>12</v>
      </c>
      <c r="H1852" s="295" t="s">
        <v>13</v>
      </c>
      <c r="I1852" s="294" t="s">
        <v>14</v>
      </c>
      <c r="J1852" s="294">
        <v>499</v>
      </c>
      <c r="K1852" s="1540">
        <v>0</v>
      </c>
      <c r="L1852" s="294">
        <v>0</v>
      </c>
      <c r="M1852" s="294">
        <v>0</v>
      </c>
      <c r="N1852" s="294">
        <v>0</v>
      </c>
      <c r="O1852" s="294">
        <v>0</v>
      </c>
      <c r="P1852" s="294">
        <v>0</v>
      </c>
      <c r="Q1852" s="294">
        <v>0</v>
      </c>
      <c r="R1852" s="294">
        <v>0</v>
      </c>
      <c r="S1852" s="294">
        <v>0</v>
      </c>
      <c r="T1852" s="294">
        <v>0</v>
      </c>
      <c r="U1852" s="294">
        <v>0</v>
      </c>
      <c r="V1852" s="294">
        <v>0</v>
      </c>
      <c r="W1852" s="294">
        <v>0</v>
      </c>
      <c r="X1852" s="294">
        <v>0</v>
      </c>
      <c r="Y1852" s="294">
        <v>0</v>
      </c>
      <c r="Z1852" s="294">
        <v>0</v>
      </c>
      <c r="AA1852" s="294">
        <v>0</v>
      </c>
      <c r="AB1852" s="294">
        <v>0</v>
      </c>
      <c r="AC1852" s="294">
        <v>0</v>
      </c>
      <c r="AD1852" s="294">
        <v>0</v>
      </c>
      <c r="AE1852" s="294">
        <v>0</v>
      </c>
      <c r="AF1852" s="294">
        <v>0</v>
      </c>
      <c r="AG1852" s="294">
        <v>0</v>
      </c>
      <c r="AH1852" s="294">
        <v>0</v>
      </c>
      <c r="AI1852" s="294">
        <v>0</v>
      </c>
    </row>
    <row r="1853" spans="1:35" ht="66">
      <c r="A1853" s="290"/>
      <c r="B1853" s="1451">
        <v>117.13500000000001</v>
      </c>
      <c r="C1853" s="298" t="s">
        <v>1574</v>
      </c>
      <c r="D1853" s="303"/>
      <c r="E1853" s="293">
        <v>0</v>
      </c>
      <c r="F1853" s="1440" t="s">
        <v>11</v>
      </c>
      <c r="G1853" s="294" t="s">
        <v>12</v>
      </c>
      <c r="H1853" s="295" t="s">
        <v>13</v>
      </c>
      <c r="I1853" s="294" t="s">
        <v>14</v>
      </c>
      <c r="J1853" s="294">
        <v>127</v>
      </c>
      <c r="K1853" s="1540">
        <v>0</v>
      </c>
      <c r="L1853" s="294">
        <v>0</v>
      </c>
      <c r="M1853" s="294">
        <v>0</v>
      </c>
      <c r="N1853" s="294">
        <v>0</v>
      </c>
      <c r="O1853" s="294">
        <v>0</v>
      </c>
      <c r="P1853" s="294">
        <v>0</v>
      </c>
      <c r="Q1853" s="294">
        <v>0</v>
      </c>
      <c r="R1853" s="294">
        <v>0</v>
      </c>
      <c r="S1853" s="294">
        <v>0</v>
      </c>
      <c r="T1853" s="294">
        <v>0</v>
      </c>
      <c r="U1853" s="294">
        <v>0</v>
      </c>
      <c r="V1853" s="294">
        <v>0</v>
      </c>
      <c r="W1853" s="294">
        <v>0</v>
      </c>
      <c r="X1853" s="294">
        <v>0</v>
      </c>
      <c r="Y1853" s="294">
        <v>0</v>
      </c>
      <c r="Z1853" s="294">
        <v>0</v>
      </c>
      <c r="AA1853" s="294">
        <v>0</v>
      </c>
      <c r="AB1853" s="294">
        <v>0</v>
      </c>
      <c r="AC1853" s="294">
        <v>0</v>
      </c>
      <c r="AD1853" s="294">
        <v>0</v>
      </c>
      <c r="AE1853" s="294">
        <v>0</v>
      </c>
      <c r="AF1853" s="294">
        <v>0</v>
      </c>
      <c r="AG1853" s="294">
        <v>0</v>
      </c>
      <c r="AH1853" s="294">
        <v>0</v>
      </c>
      <c r="AI1853" s="294">
        <v>0</v>
      </c>
    </row>
    <row r="1854" spans="1:35" ht="66">
      <c r="A1854" s="290"/>
      <c r="B1854" s="1300"/>
      <c r="C1854" s="1297" t="s">
        <v>2391</v>
      </c>
      <c r="D1854" s="14"/>
      <c r="E1854" s="1313">
        <v>10</v>
      </c>
      <c r="F1854" s="14" t="s">
        <v>11</v>
      </c>
      <c r="G1854" s="16" t="s">
        <v>12</v>
      </c>
      <c r="H1854" s="17" t="s">
        <v>13</v>
      </c>
      <c r="I1854" s="16" t="s">
        <v>14</v>
      </c>
      <c r="J1854" s="16">
        <v>77.760000000000005</v>
      </c>
      <c r="K1854" s="997">
        <v>777.6</v>
      </c>
      <c r="L1854" s="16">
        <v>0</v>
      </c>
      <c r="M1854" s="16">
        <v>0</v>
      </c>
      <c r="N1854" s="16">
        <v>0</v>
      </c>
      <c r="O1854" s="16">
        <v>0</v>
      </c>
      <c r="P1854" s="16">
        <v>0</v>
      </c>
      <c r="Q1854" s="16">
        <v>0</v>
      </c>
      <c r="R1854" s="16">
        <v>0</v>
      </c>
      <c r="S1854" s="16">
        <v>0</v>
      </c>
      <c r="T1854" s="16">
        <v>0</v>
      </c>
      <c r="U1854" s="16">
        <v>0</v>
      </c>
      <c r="V1854" s="16">
        <v>5</v>
      </c>
      <c r="W1854" s="16">
        <v>388.8</v>
      </c>
      <c r="X1854" s="16">
        <v>5</v>
      </c>
      <c r="Y1854" s="16">
        <v>388.8</v>
      </c>
      <c r="Z1854" s="16">
        <v>0</v>
      </c>
      <c r="AA1854" s="16">
        <v>0</v>
      </c>
      <c r="AB1854" s="16">
        <v>0</v>
      </c>
      <c r="AC1854" s="16">
        <v>0</v>
      </c>
      <c r="AD1854" s="16">
        <v>0</v>
      </c>
      <c r="AE1854" s="16">
        <v>0</v>
      </c>
      <c r="AF1854" s="16">
        <v>0</v>
      </c>
      <c r="AG1854" s="16">
        <v>0</v>
      </c>
      <c r="AH1854" s="16">
        <v>0</v>
      </c>
      <c r="AI1854" s="16">
        <v>0</v>
      </c>
    </row>
    <row r="1855" spans="1:35" ht="66">
      <c r="A1855" s="290"/>
      <c r="B1855" s="1300"/>
      <c r="C1855" s="1297" t="s">
        <v>2392</v>
      </c>
      <c r="D1855" s="14"/>
      <c r="E1855" s="1313">
        <v>8</v>
      </c>
      <c r="F1855" s="14" t="s">
        <v>11</v>
      </c>
      <c r="G1855" s="16" t="s">
        <v>12</v>
      </c>
      <c r="H1855" s="17" t="s">
        <v>13</v>
      </c>
      <c r="I1855" s="16" t="s">
        <v>14</v>
      </c>
      <c r="J1855" s="16">
        <v>118.8</v>
      </c>
      <c r="K1855" s="997">
        <v>950.4</v>
      </c>
      <c r="L1855" s="16">
        <v>0</v>
      </c>
      <c r="M1855" s="16">
        <v>0</v>
      </c>
      <c r="N1855" s="16">
        <v>0</v>
      </c>
      <c r="O1855" s="16">
        <v>0</v>
      </c>
      <c r="P1855" s="16">
        <v>3</v>
      </c>
      <c r="Q1855" s="16">
        <v>356.4</v>
      </c>
      <c r="R1855" s="16">
        <v>3</v>
      </c>
      <c r="S1855" s="16">
        <v>356.4</v>
      </c>
      <c r="T1855" s="16">
        <v>2</v>
      </c>
      <c r="U1855" s="16">
        <v>237.6</v>
      </c>
      <c r="V1855" s="16">
        <v>0</v>
      </c>
      <c r="W1855" s="16">
        <v>0</v>
      </c>
      <c r="X1855" s="16">
        <v>0</v>
      </c>
      <c r="Y1855" s="16">
        <v>0</v>
      </c>
      <c r="Z1855" s="16">
        <v>0</v>
      </c>
      <c r="AA1855" s="16">
        <v>0</v>
      </c>
      <c r="AB1855" s="16">
        <v>0</v>
      </c>
      <c r="AC1855" s="16">
        <v>0</v>
      </c>
      <c r="AD1855" s="16">
        <v>0</v>
      </c>
      <c r="AE1855" s="16">
        <v>0</v>
      </c>
      <c r="AF1855" s="16">
        <v>0</v>
      </c>
      <c r="AG1855" s="16">
        <v>0</v>
      </c>
      <c r="AH1855" s="16">
        <v>0</v>
      </c>
      <c r="AI1855" s="16">
        <v>0</v>
      </c>
    </row>
    <row r="1856" spans="1:35" ht="66">
      <c r="A1856" s="290"/>
      <c r="B1856" s="1300"/>
      <c r="C1856" s="1297" t="s">
        <v>2395</v>
      </c>
      <c r="D1856" s="14"/>
      <c r="E1856" s="1313">
        <v>5</v>
      </c>
      <c r="F1856" s="14" t="s">
        <v>11</v>
      </c>
      <c r="G1856" s="16" t="s">
        <v>12</v>
      </c>
      <c r="H1856" s="17" t="s">
        <v>13</v>
      </c>
      <c r="I1856" s="16" t="s">
        <v>14</v>
      </c>
      <c r="J1856" s="16">
        <v>540</v>
      </c>
      <c r="K1856" s="997">
        <v>2700</v>
      </c>
      <c r="L1856" s="16">
        <v>0</v>
      </c>
      <c r="M1856" s="16">
        <v>0</v>
      </c>
      <c r="N1856" s="16">
        <v>0</v>
      </c>
      <c r="O1856" s="16">
        <v>0</v>
      </c>
      <c r="P1856" s="16">
        <v>0</v>
      </c>
      <c r="Q1856" s="16">
        <v>0</v>
      </c>
      <c r="R1856" s="16">
        <v>0</v>
      </c>
      <c r="S1856" s="16">
        <v>0</v>
      </c>
      <c r="T1856" s="16">
        <v>0</v>
      </c>
      <c r="U1856" s="16">
        <v>0</v>
      </c>
      <c r="V1856" s="16">
        <v>0</v>
      </c>
      <c r="W1856" s="16">
        <v>0</v>
      </c>
      <c r="X1856" s="16">
        <v>0</v>
      </c>
      <c r="Y1856" s="16">
        <v>0</v>
      </c>
      <c r="Z1856" s="16">
        <v>0</v>
      </c>
      <c r="AA1856" s="16">
        <v>0</v>
      </c>
      <c r="AB1856" s="16">
        <v>0</v>
      </c>
      <c r="AC1856" s="16">
        <v>0</v>
      </c>
      <c r="AD1856" s="16">
        <v>0</v>
      </c>
      <c r="AE1856" s="16">
        <v>0</v>
      </c>
      <c r="AF1856" s="16">
        <v>0</v>
      </c>
      <c r="AG1856" s="16">
        <v>0</v>
      </c>
      <c r="AH1856" s="16">
        <v>5</v>
      </c>
      <c r="AI1856" s="16">
        <v>2700</v>
      </c>
    </row>
    <row r="1857" spans="1:35" s="1261" customFormat="1" ht="123.75">
      <c r="A1857" s="290"/>
      <c r="B1857" s="1315"/>
      <c r="C1857" s="262" t="s">
        <v>4850</v>
      </c>
      <c r="D1857" s="14"/>
      <c r="E1857" s="1298">
        <v>1</v>
      </c>
      <c r="F1857" s="14" t="s">
        <v>11</v>
      </c>
      <c r="G1857" s="14" t="s">
        <v>12</v>
      </c>
      <c r="H1857" s="14" t="s">
        <v>13</v>
      </c>
      <c r="I1857" s="14" t="s">
        <v>14</v>
      </c>
      <c r="J1857" s="14">
        <v>1280</v>
      </c>
      <c r="K1857" s="194">
        <v>1280</v>
      </c>
      <c r="L1857" s="14">
        <v>0</v>
      </c>
      <c r="M1857" s="14">
        <v>0</v>
      </c>
      <c r="N1857" s="14">
        <v>0</v>
      </c>
      <c r="O1857" s="14">
        <v>0</v>
      </c>
      <c r="P1857" s="14">
        <v>0</v>
      </c>
      <c r="Q1857" s="14">
        <v>0</v>
      </c>
      <c r="R1857" s="14">
        <v>0</v>
      </c>
      <c r="S1857" s="14">
        <v>0</v>
      </c>
      <c r="T1857" s="14">
        <v>0</v>
      </c>
      <c r="U1857" s="14">
        <v>0</v>
      </c>
      <c r="V1857" s="14">
        <v>1</v>
      </c>
      <c r="W1857" s="14">
        <v>1280</v>
      </c>
      <c r="X1857" s="14">
        <v>0</v>
      </c>
      <c r="Y1857" s="14">
        <v>0</v>
      </c>
      <c r="Z1857" s="14">
        <v>0</v>
      </c>
      <c r="AA1857" s="14">
        <v>0</v>
      </c>
      <c r="AB1857" s="14">
        <v>0</v>
      </c>
      <c r="AC1857" s="14">
        <v>0</v>
      </c>
      <c r="AD1857" s="14">
        <v>0</v>
      </c>
      <c r="AE1857" s="14">
        <v>0</v>
      </c>
      <c r="AF1857" s="14">
        <v>0</v>
      </c>
      <c r="AG1857" s="14">
        <v>0</v>
      </c>
      <c r="AH1857" s="14">
        <v>0</v>
      </c>
      <c r="AI1857" s="14">
        <v>0</v>
      </c>
    </row>
    <row r="1858" spans="1:35" s="1261" customFormat="1" ht="123.75">
      <c r="A1858" s="290"/>
      <c r="B1858" s="1315"/>
      <c r="C1858" s="1311" t="s">
        <v>1527</v>
      </c>
      <c r="D1858" s="14"/>
      <c r="E1858" s="1298">
        <v>1</v>
      </c>
      <c r="F1858" s="14" t="s">
        <v>11</v>
      </c>
      <c r="G1858" s="14" t="s">
        <v>12</v>
      </c>
      <c r="H1858" s="14" t="s">
        <v>13</v>
      </c>
      <c r="I1858" s="14" t="s">
        <v>14</v>
      </c>
      <c r="J1858" s="14">
        <v>638</v>
      </c>
      <c r="K1858" s="194">
        <v>638</v>
      </c>
      <c r="L1858" s="14">
        <v>0</v>
      </c>
      <c r="M1858" s="14">
        <v>0</v>
      </c>
      <c r="N1858" s="14">
        <v>0</v>
      </c>
      <c r="O1858" s="14">
        <v>0</v>
      </c>
      <c r="P1858" s="14">
        <v>1</v>
      </c>
      <c r="Q1858" s="14">
        <v>638</v>
      </c>
      <c r="R1858" s="14">
        <v>0</v>
      </c>
      <c r="S1858" s="14">
        <v>0</v>
      </c>
      <c r="T1858" s="14">
        <v>0</v>
      </c>
      <c r="U1858" s="14">
        <v>0</v>
      </c>
      <c r="V1858" s="14">
        <v>0</v>
      </c>
      <c r="W1858" s="14">
        <v>0</v>
      </c>
      <c r="X1858" s="14">
        <v>0</v>
      </c>
      <c r="Y1858" s="14">
        <v>0</v>
      </c>
      <c r="Z1858" s="14">
        <v>0</v>
      </c>
      <c r="AA1858" s="14">
        <v>0</v>
      </c>
      <c r="AB1858" s="14">
        <v>0</v>
      </c>
      <c r="AC1858" s="14">
        <v>0</v>
      </c>
      <c r="AD1858" s="14">
        <v>0</v>
      </c>
      <c r="AE1858" s="14">
        <v>0</v>
      </c>
      <c r="AF1858" s="14">
        <v>0</v>
      </c>
      <c r="AG1858" s="14">
        <v>0</v>
      </c>
      <c r="AH1858" s="14">
        <v>0</v>
      </c>
      <c r="AI1858" s="14">
        <v>0</v>
      </c>
    </row>
    <row r="1859" spans="1:35" s="1261" customFormat="1" ht="123.75">
      <c r="A1859" s="290"/>
      <c r="B1859" s="1315"/>
      <c r="C1859" s="262" t="s">
        <v>1565</v>
      </c>
      <c r="D1859" s="14"/>
      <c r="E1859" s="1298">
        <v>2</v>
      </c>
      <c r="F1859" s="1319" t="s">
        <v>11</v>
      </c>
      <c r="G1859" s="14" t="s">
        <v>12</v>
      </c>
      <c r="H1859" s="14" t="s">
        <v>13</v>
      </c>
      <c r="I1859" s="14" t="s">
        <v>14</v>
      </c>
      <c r="J1859" s="14">
        <v>550</v>
      </c>
      <c r="K1859" s="194">
        <v>1100</v>
      </c>
      <c r="L1859" s="14">
        <v>0</v>
      </c>
      <c r="M1859" s="14">
        <v>0</v>
      </c>
      <c r="N1859" s="14">
        <v>0</v>
      </c>
      <c r="O1859" s="14">
        <v>0</v>
      </c>
      <c r="P1859" s="14">
        <v>0</v>
      </c>
      <c r="Q1859" s="14">
        <v>0</v>
      </c>
      <c r="R1859" s="14">
        <v>0</v>
      </c>
      <c r="S1859" s="14">
        <v>0</v>
      </c>
      <c r="T1859" s="14">
        <v>0</v>
      </c>
      <c r="U1859" s="14">
        <v>0</v>
      </c>
      <c r="V1859" s="14">
        <v>0</v>
      </c>
      <c r="W1859" s="14">
        <v>0</v>
      </c>
      <c r="X1859" s="14">
        <v>0</v>
      </c>
      <c r="Y1859" s="14">
        <v>0</v>
      </c>
      <c r="Z1859" s="14">
        <v>2</v>
      </c>
      <c r="AA1859" s="14">
        <v>1100</v>
      </c>
      <c r="AB1859" s="14">
        <v>0</v>
      </c>
      <c r="AC1859" s="14">
        <v>0</v>
      </c>
      <c r="AD1859" s="14">
        <v>0</v>
      </c>
      <c r="AE1859" s="14">
        <v>0</v>
      </c>
      <c r="AF1859" s="14">
        <v>0</v>
      </c>
      <c r="AG1859" s="14">
        <v>0</v>
      </c>
      <c r="AH1859" s="14">
        <v>0</v>
      </c>
      <c r="AI1859" s="14">
        <v>0</v>
      </c>
    </row>
    <row r="1860" spans="1:35" s="1261" customFormat="1" ht="123.75">
      <c r="A1860" s="290"/>
      <c r="B1860" s="608"/>
      <c r="C1860" s="1321" t="s">
        <v>1108</v>
      </c>
      <c r="D1860" s="14"/>
      <c r="E1860" s="1298">
        <v>1</v>
      </c>
      <c r="F1860" s="14" t="s">
        <v>46</v>
      </c>
      <c r="G1860" s="14" t="s">
        <v>12</v>
      </c>
      <c r="H1860" s="14" t="s">
        <v>13</v>
      </c>
      <c r="I1860" s="14" t="s">
        <v>14</v>
      </c>
      <c r="J1860" s="14">
        <v>540</v>
      </c>
      <c r="K1860" s="194">
        <v>540</v>
      </c>
      <c r="L1860" s="14">
        <v>0</v>
      </c>
      <c r="M1860" s="14">
        <v>0</v>
      </c>
      <c r="N1860" s="14">
        <v>0</v>
      </c>
      <c r="O1860" s="14">
        <v>0</v>
      </c>
      <c r="P1860" s="14">
        <v>0</v>
      </c>
      <c r="Q1860" s="14">
        <v>0</v>
      </c>
      <c r="R1860" s="14">
        <v>0</v>
      </c>
      <c r="S1860" s="14">
        <v>0</v>
      </c>
      <c r="T1860" s="14">
        <v>0</v>
      </c>
      <c r="U1860" s="14">
        <v>0</v>
      </c>
      <c r="V1860" s="14">
        <v>0</v>
      </c>
      <c r="W1860" s="14">
        <v>0</v>
      </c>
      <c r="X1860" s="14">
        <v>0</v>
      </c>
      <c r="Y1860" s="14">
        <v>0</v>
      </c>
      <c r="Z1860" s="14">
        <v>1</v>
      </c>
      <c r="AA1860" s="14">
        <v>540</v>
      </c>
      <c r="AB1860" s="14">
        <v>0</v>
      </c>
      <c r="AC1860" s="14">
        <v>0</v>
      </c>
      <c r="AD1860" s="14">
        <v>0</v>
      </c>
      <c r="AE1860" s="14">
        <v>0</v>
      </c>
      <c r="AF1860" s="14">
        <v>0</v>
      </c>
      <c r="AG1860" s="14">
        <v>0</v>
      </c>
      <c r="AH1860" s="14">
        <v>0</v>
      </c>
      <c r="AI1860" s="14">
        <v>0</v>
      </c>
    </row>
    <row r="1861" spans="1:35" s="1261" customFormat="1" ht="66">
      <c r="A1861" s="290"/>
      <c r="B1861" s="1451">
        <v>165.3698</v>
      </c>
      <c r="C1861" s="1467" t="s">
        <v>1575</v>
      </c>
      <c r="D1861" s="303"/>
      <c r="E1861" s="293">
        <v>0</v>
      </c>
      <c r="F1861" s="1152" t="s">
        <v>111</v>
      </c>
      <c r="G1861" s="294" t="s">
        <v>12</v>
      </c>
      <c r="H1861" s="295" t="s">
        <v>13</v>
      </c>
      <c r="I1861" s="294" t="s">
        <v>14</v>
      </c>
      <c r="J1861" s="294">
        <v>179</v>
      </c>
      <c r="K1861" s="1540">
        <v>0</v>
      </c>
      <c r="L1861" s="294">
        <v>0</v>
      </c>
      <c r="M1861" s="294">
        <v>0</v>
      </c>
      <c r="N1861" s="294">
        <v>0</v>
      </c>
      <c r="O1861" s="294">
        <v>0</v>
      </c>
      <c r="P1861" s="294">
        <v>0</v>
      </c>
      <c r="Q1861" s="294">
        <v>0</v>
      </c>
      <c r="R1861" s="294">
        <v>0</v>
      </c>
      <c r="S1861" s="294">
        <v>0</v>
      </c>
      <c r="T1861" s="294">
        <v>0</v>
      </c>
      <c r="U1861" s="294">
        <v>0</v>
      </c>
      <c r="V1861" s="294">
        <v>0</v>
      </c>
      <c r="W1861" s="294">
        <v>0</v>
      </c>
      <c r="X1861" s="294">
        <v>0</v>
      </c>
      <c r="Y1861" s="294">
        <v>0</v>
      </c>
      <c r="Z1861" s="294">
        <v>0</v>
      </c>
      <c r="AA1861" s="294">
        <v>0</v>
      </c>
      <c r="AB1861" s="294">
        <v>0</v>
      </c>
      <c r="AC1861" s="294">
        <v>0</v>
      </c>
      <c r="AD1861" s="294">
        <v>0</v>
      </c>
      <c r="AE1861" s="294">
        <v>0</v>
      </c>
      <c r="AF1861" s="294">
        <v>0</v>
      </c>
      <c r="AG1861" s="294">
        <v>0</v>
      </c>
      <c r="AH1861" s="294">
        <v>0</v>
      </c>
      <c r="AI1861" s="294">
        <v>0</v>
      </c>
    </row>
    <row r="1862" spans="1:35" s="1261" customFormat="1" ht="66">
      <c r="A1862" s="290"/>
      <c r="B1862" s="1451">
        <v>406.53359999999992</v>
      </c>
      <c r="C1862" s="1467" t="s">
        <v>1576</v>
      </c>
      <c r="D1862" s="303"/>
      <c r="E1862" s="293">
        <v>0</v>
      </c>
      <c r="F1862" s="1468" t="s">
        <v>11</v>
      </c>
      <c r="G1862" s="294" t="s">
        <v>12</v>
      </c>
      <c r="H1862" s="295" t="s">
        <v>13</v>
      </c>
      <c r="I1862" s="294" t="s">
        <v>14</v>
      </c>
      <c r="J1862" s="294">
        <v>440</v>
      </c>
      <c r="K1862" s="1540">
        <v>0</v>
      </c>
      <c r="L1862" s="294">
        <v>0</v>
      </c>
      <c r="M1862" s="294">
        <v>0</v>
      </c>
      <c r="N1862" s="294">
        <v>0</v>
      </c>
      <c r="O1862" s="294">
        <v>0</v>
      </c>
      <c r="P1862" s="294">
        <v>0</v>
      </c>
      <c r="Q1862" s="294">
        <v>0</v>
      </c>
      <c r="R1862" s="294">
        <v>0</v>
      </c>
      <c r="S1862" s="294">
        <v>0</v>
      </c>
      <c r="T1862" s="294">
        <v>0</v>
      </c>
      <c r="U1862" s="294">
        <v>0</v>
      </c>
      <c r="V1862" s="294">
        <v>0</v>
      </c>
      <c r="W1862" s="294">
        <v>0</v>
      </c>
      <c r="X1862" s="294">
        <v>0</v>
      </c>
      <c r="Y1862" s="294">
        <v>0</v>
      </c>
      <c r="Z1862" s="294">
        <v>0</v>
      </c>
      <c r="AA1862" s="294">
        <v>0</v>
      </c>
      <c r="AB1862" s="294">
        <v>0</v>
      </c>
      <c r="AC1862" s="294">
        <v>0</v>
      </c>
      <c r="AD1862" s="294">
        <v>0</v>
      </c>
      <c r="AE1862" s="294">
        <v>0</v>
      </c>
      <c r="AF1862" s="294">
        <v>0</v>
      </c>
      <c r="AG1862" s="294">
        <v>0</v>
      </c>
      <c r="AH1862" s="294">
        <v>0</v>
      </c>
      <c r="AI1862" s="294">
        <v>0</v>
      </c>
    </row>
    <row r="1863" spans="1:35" s="1261" customFormat="1" ht="66">
      <c r="A1863" s="290"/>
      <c r="B1863" s="1451">
        <v>268.72706666666664</v>
      </c>
      <c r="C1863" s="1467" t="s">
        <v>1577</v>
      </c>
      <c r="D1863" s="303"/>
      <c r="E1863" s="293">
        <v>6</v>
      </c>
      <c r="F1863" s="1468" t="s">
        <v>11</v>
      </c>
      <c r="G1863" s="294" t="s">
        <v>12</v>
      </c>
      <c r="H1863" s="295" t="s">
        <v>13</v>
      </c>
      <c r="I1863" s="294" t="s">
        <v>14</v>
      </c>
      <c r="J1863" s="294">
        <v>291</v>
      </c>
      <c r="K1863" s="1540">
        <v>1746</v>
      </c>
      <c r="L1863" s="294">
        <v>0</v>
      </c>
      <c r="M1863" s="294">
        <v>0</v>
      </c>
      <c r="N1863" s="294">
        <v>0</v>
      </c>
      <c r="O1863" s="294">
        <v>0</v>
      </c>
      <c r="P1863" s="294">
        <v>4</v>
      </c>
      <c r="Q1863" s="294">
        <v>1164</v>
      </c>
      <c r="R1863" s="294">
        <v>0</v>
      </c>
      <c r="S1863" s="294">
        <v>0</v>
      </c>
      <c r="T1863" s="294">
        <v>0</v>
      </c>
      <c r="U1863" s="294">
        <v>0</v>
      </c>
      <c r="V1863" s="294">
        <v>0</v>
      </c>
      <c r="W1863" s="294">
        <v>0</v>
      </c>
      <c r="X1863" s="294">
        <v>0</v>
      </c>
      <c r="Y1863" s="294">
        <v>0</v>
      </c>
      <c r="Z1863" s="294">
        <v>2</v>
      </c>
      <c r="AA1863" s="294">
        <v>582</v>
      </c>
      <c r="AB1863" s="294">
        <v>0</v>
      </c>
      <c r="AC1863" s="294">
        <v>0</v>
      </c>
      <c r="AD1863" s="294">
        <v>0</v>
      </c>
      <c r="AE1863" s="294">
        <v>0</v>
      </c>
      <c r="AF1863" s="294">
        <v>0</v>
      </c>
      <c r="AG1863" s="294">
        <v>0</v>
      </c>
      <c r="AH1863" s="294">
        <v>0</v>
      </c>
      <c r="AI1863" s="294">
        <v>0</v>
      </c>
    </row>
    <row r="1864" spans="1:35" s="1261" customFormat="1">
      <c r="A1864" s="290"/>
      <c r="B1864" s="306">
        <v>29106</v>
      </c>
      <c r="C1864" s="1148" t="s">
        <v>2368</v>
      </c>
      <c r="D1864" s="303"/>
      <c r="E1864" s="291">
        <v>293</v>
      </c>
      <c r="F1864" s="291"/>
      <c r="G1864" s="291">
        <v>0</v>
      </c>
      <c r="H1864" s="291">
        <v>0</v>
      </c>
      <c r="I1864" s="291">
        <v>0</v>
      </c>
      <c r="J1864" s="291">
        <v>4000</v>
      </c>
      <c r="K1864" s="1545">
        <v>15060</v>
      </c>
      <c r="L1864" s="291">
        <v>0</v>
      </c>
      <c r="M1864" s="291">
        <v>0</v>
      </c>
      <c r="N1864" s="291">
        <v>0</v>
      </c>
      <c r="O1864" s="291">
        <v>0</v>
      </c>
      <c r="P1864" s="291">
        <v>244</v>
      </c>
      <c r="Q1864" s="291">
        <v>11835</v>
      </c>
      <c r="R1864" s="291">
        <v>0</v>
      </c>
      <c r="S1864" s="291">
        <v>0</v>
      </c>
      <c r="T1864" s="291">
        <v>49</v>
      </c>
      <c r="U1864" s="291">
        <v>3225</v>
      </c>
      <c r="V1864" s="291">
        <v>0</v>
      </c>
      <c r="W1864" s="291">
        <v>0</v>
      </c>
      <c r="X1864" s="291">
        <v>0</v>
      </c>
      <c r="Y1864" s="291">
        <v>0</v>
      </c>
      <c r="Z1864" s="291">
        <v>0</v>
      </c>
      <c r="AA1864" s="291">
        <v>0</v>
      </c>
      <c r="AB1864" s="291">
        <v>0</v>
      </c>
      <c r="AC1864" s="291">
        <v>0</v>
      </c>
      <c r="AD1864" s="291">
        <v>0</v>
      </c>
      <c r="AE1864" s="291">
        <v>0</v>
      </c>
      <c r="AF1864" s="291">
        <v>0</v>
      </c>
      <c r="AG1864" s="291">
        <v>0</v>
      </c>
      <c r="AH1864" s="291">
        <v>0</v>
      </c>
      <c r="AI1864" s="291">
        <v>0</v>
      </c>
    </row>
    <row r="1865" spans="1:35" s="1261" customFormat="1" ht="66">
      <c r="A1865" s="290"/>
      <c r="B1865" s="306"/>
      <c r="C1865" s="1344" t="s">
        <v>2369</v>
      </c>
      <c r="D1865" s="1339"/>
      <c r="E1865" s="293">
        <v>30</v>
      </c>
      <c r="F1865" s="1469" t="s">
        <v>11</v>
      </c>
      <c r="G1865" s="294" t="s">
        <v>12</v>
      </c>
      <c r="H1865" s="295" t="s">
        <v>13</v>
      </c>
      <c r="I1865" s="294" t="s">
        <v>14</v>
      </c>
      <c r="J1865" s="294">
        <v>15</v>
      </c>
      <c r="K1865" s="1540">
        <v>450</v>
      </c>
      <c r="L1865" s="294">
        <v>0</v>
      </c>
      <c r="M1865" s="294">
        <v>0</v>
      </c>
      <c r="N1865" s="294">
        <v>0</v>
      </c>
      <c r="O1865" s="294">
        <v>0</v>
      </c>
      <c r="P1865" s="294">
        <v>15</v>
      </c>
      <c r="Q1865" s="294">
        <v>225</v>
      </c>
      <c r="R1865" s="294">
        <v>0</v>
      </c>
      <c r="S1865" s="294">
        <v>0</v>
      </c>
      <c r="T1865" s="294">
        <v>15</v>
      </c>
      <c r="U1865" s="294">
        <v>225</v>
      </c>
      <c r="V1865" s="294">
        <v>0</v>
      </c>
      <c r="W1865" s="294">
        <v>0</v>
      </c>
      <c r="X1865" s="294">
        <v>0</v>
      </c>
      <c r="Y1865" s="294">
        <v>0</v>
      </c>
      <c r="Z1865" s="294">
        <v>0</v>
      </c>
      <c r="AA1865" s="294">
        <v>0</v>
      </c>
      <c r="AB1865" s="294">
        <v>0</v>
      </c>
      <c r="AC1865" s="294">
        <v>0</v>
      </c>
      <c r="AD1865" s="294">
        <v>0</v>
      </c>
      <c r="AE1865" s="294">
        <v>0</v>
      </c>
      <c r="AF1865" s="294">
        <v>0</v>
      </c>
      <c r="AG1865" s="294">
        <v>0</v>
      </c>
      <c r="AH1865" s="294">
        <v>0</v>
      </c>
      <c r="AI1865" s="294">
        <v>0</v>
      </c>
    </row>
    <row r="1866" spans="1:35" s="1261" customFormat="1" ht="66">
      <c r="A1866" s="290"/>
      <c r="B1866" s="306"/>
      <c r="C1866" s="1344" t="s">
        <v>2370</v>
      </c>
      <c r="D1866" s="1339"/>
      <c r="E1866" s="293">
        <v>30</v>
      </c>
      <c r="F1866" s="1469" t="s">
        <v>11</v>
      </c>
      <c r="G1866" s="294" t="s">
        <v>12</v>
      </c>
      <c r="H1866" s="295" t="s">
        <v>13</v>
      </c>
      <c r="I1866" s="294" t="s">
        <v>14</v>
      </c>
      <c r="J1866" s="294">
        <v>15</v>
      </c>
      <c r="K1866" s="1540">
        <v>450</v>
      </c>
      <c r="L1866" s="294">
        <v>0</v>
      </c>
      <c r="M1866" s="294">
        <v>0</v>
      </c>
      <c r="N1866" s="294">
        <v>0</v>
      </c>
      <c r="O1866" s="294">
        <v>0</v>
      </c>
      <c r="P1866" s="294">
        <v>15</v>
      </c>
      <c r="Q1866" s="294">
        <v>225</v>
      </c>
      <c r="R1866" s="294">
        <v>0</v>
      </c>
      <c r="S1866" s="294">
        <v>0</v>
      </c>
      <c r="T1866" s="294">
        <v>15</v>
      </c>
      <c r="U1866" s="294">
        <v>225</v>
      </c>
      <c r="V1866" s="294">
        <v>0</v>
      </c>
      <c r="W1866" s="294">
        <v>0</v>
      </c>
      <c r="X1866" s="294">
        <v>0</v>
      </c>
      <c r="Y1866" s="294">
        <v>0</v>
      </c>
      <c r="Z1866" s="294">
        <v>0</v>
      </c>
      <c r="AA1866" s="294">
        <v>0</v>
      </c>
      <c r="AB1866" s="294">
        <v>0</v>
      </c>
      <c r="AC1866" s="294">
        <v>0</v>
      </c>
      <c r="AD1866" s="294">
        <v>0</v>
      </c>
      <c r="AE1866" s="294">
        <v>0</v>
      </c>
      <c r="AF1866" s="294">
        <v>0</v>
      </c>
      <c r="AG1866" s="294">
        <v>0</v>
      </c>
      <c r="AH1866" s="294">
        <v>0</v>
      </c>
      <c r="AI1866" s="294">
        <v>0</v>
      </c>
    </row>
    <row r="1867" spans="1:35" s="1261" customFormat="1" ht="66">
      <c r="A1867" s="290"/>
      <c r="B1867" s="306"/>
      <c r="C1867" s="1344" t="s">
        <v>1538</v>
      </c>
      <c r="D1867" s="1339"/>
      <c r="E1867" s="293">
        <v>30</v>
      </c>
      <c r="F1867" s="1469" t="s">
        <v>11</v>
      </c>
      <c r="G1867" s="294" t="s">
        <v>12</v>
      </c>
      <c r="H1867" s="295" t="s">
        <v>13</v>
      </c>
      <c r="I1867" s="294" t="s">
        <v>14</v>
      </c>
      <c r="J1867" s="294">
        <v>15</v>
      </c>
      <c r="K1867" s="1540">
        <v>450</v>
      </c>
      <c r="L1867" s="294">
        <v>0</v>
      </c>
      <c r="M1867" s="294">
        <v>0</v>
      </c>
      <c r="N1867" s="294">
        <v>0</v>
      </c>
      <c r="O1867" s="294">
        <v>0</v>
      </c>
      <c r="P1867" s="294">
        <v>15</v>
      </c>
      <c r="Q1867" s="294">
        <v>225</v>
      </c>
      <c r="R1867" s="294">
        <v>0</v>
      </c>
      <c r="S1867" s="294">
        <v>0</v>
      </c>
      <c r="T1867" s="294">
        <v>15</v>
      </c>
      <c r="U1867" s="294">
        <v>225</v>
      </c>
      <c r="V1867" s="294">
        <v>0</v>
      </c>
      <c r="W1867" s="294">
        <v>0</v>
      </c>
      <c r="X1867" s="294">
        <v>0</v>
      </c>
      <c r="Y1867" s="294">
        <v>0</v>
      </c>
      <c r="Z1867" s="294">
        <v>0</v>
      </c>
      <c r="AA1867" s="294">
        <v>0</v>
      </c>
      <c r="AB1867" s="294">
        <v>0</v>
      </c>
      <c r="AC1867" s="294">
        <v>0</v>
      </c>
      <c r="AD1867" s="294">
        <v>0</v>
      </c>
      <c r="AE1867" s="294">
        <v>0</v>
      </c>
      <c r="AF1867" s="294">
        <v>0</v>
      </c>
      <c r="AG1867" s="294">
        <v>0</v>
      </c>
      <c r="AH1867" s="294">
        <v>0</v>
      </c>
      <c r="AI1867" s="294">
        <v>0</v>
      </c>
    </row>
    <row r="1868" spans="1:35" s="1261" customFormat="1" ht="66">
      <c r="A1868" s="290"/>
      <c r="B1868" s="306"/>
      <c r="C1868" s="1344" t="s">
        <v>2371</v>
      </c>
      <c r="D1868" s="1339"/>
      <c r="E1868" s="293">
        <v>10</v>
      </c>
      <c r="F1868" s="1469" t="s">
        <v>26</v>
      </c>
      <c r="G1868" s="294" t="s">
        <v>12</v>
      </c>
      <c r="H1868" s="295" t="s">
        <v>13</v>
      </c>
      <c r="I1868" s="294" t="s">
        <v>14</v>
      </c>
      <c r="J1868" s="294">
        <v>15</v>
      </c>
      <c r="K1868" s="1540">
        <v>150</v>
      </c>
      <c r="L1868" s="294">
        <v>0</v>
      </c>
      <c r="M1868" s="294">
        <v>0</v>
      </c>
      <c r="N1868" s="294">
        <v>0</v>
      </c>
      <c r="O1868" s="294">
        <v>0</v>
      </c>
      <c r="P1868" s="294">
        <v>10</v>
      </c>
      <c r="Q1868" s="294">
        <v>150</v>
      </c>
      <c r="R1868" s="294">
        <v>0</v>
      </c>
      <c r="S1868" s="294">
        <v>0</v>
      </c>
      <c r="T1868" s="294">
        <v>0</v>
      </c>
      <c r="U1868" s="294">
        <v>0</v>
      </c>
      <c r="V1868" s="294">
        <v>0</v>
      </c>
      <c r="W1868" s="294">
        <v>0</v>
      </c>
      <c r="X1868" s="294">
        <v>0</v>
      </c>
      <c r="Y1868" s="294">
        <v>0</v>
      </c>
      <c r="Z1868" s="294">
        <v>0</v>
      </c>
      <c r="AA1868" s="294">
        <v>0</v>
      </c>
      <c r="AB1868" s="294">
        <v>0</v>
      </c>
      <c r="AC1868" s="294">
        <v>0</v>
      </c>
      <c r="AD1868" s="294">
        <v>0</v>
      </c>
      <c r="AE1868" s="294">
        <v>0</v>
      </c>
      <c r="AF1868" s="294">
        <v>0</v>
      </c>
      <c r="AG1868" s="294">
        <v>0</v>
      </c>
      <c r="AH1868" s="294">
        <v>0</v>
      </c>
      <c r="AI1868" s="294">
        <v>0</v>
      </c>
    </row>
    <row r="1869" spans="1:35" s="1261" customFormat="1" ht="66">
      <c r="A1869" s="290"/>
      <c r="B1869" s="306"/>
      <c r="C1869" s="1344" t="s">
        <v>2372</v>
      </c>
      <c r="D1869" s="1339"/>
      <c r="E1869" s="293">
        <v>2</v>
      </c>
      <c r="F1869" s="1469" t="s">
        <v>26</v>
      </c>
      <c r="G1869" s="294" t="s">
        <v>12</v>
      </c>
      <c r="H1869" s="295" t="s">
        <v>13</v>
      </c>
      <c r="I1869" s="294" t="s">
        <v>14</v>
      </c>
      <c r="J1869" s="294">
        <v>15</v>
      </c>
      <c r="K1869" s="1540">
        <v>30</v>
      </c>
      <c r="L1869" s="294">
        <v>0</v>
      </c>
      <c r="M1869" s="294">
        <v>0</v>
      </c>
      <c r="N1869" s="294">
        <v>0</v>
      </c>
      <c r="O1869" s="294">
        <v>0</v>
      </c>
      <c r="P1869" s="294">
        <v>2</v>
      </c>
      <c r="Q1869" s="294">
        <v>30</v>
      </c>
      <c r="R1869" s="294">
        <v>0</v>
      </c>
      <c r="S1869" s="294">
        <v>0</v>
      </c>
      <c r="T1869" s="294">
        <v>0</v>
      </c>
      <c r="U1869" s="294">
        <v>0</v>
      </c>
      <c r="V1869" s="294">
        <v>0</v>
      </c>
      <c r="W1869" s="294">
        <v>0</v>
      </c>
      <c r="X1869" s="294">
        <v>0</v>
      </c>
      <c r="Y1869" s="294">
        <v>0</v>
      </c>
      <c r="Z1869" s="294">
        <v>0</v>
      </c>
      <c r="AA1869" s="294">
        <v>0</v>
      </c>
      <c r="AB1869" s="294">
        <v>0</v>
      </c>
      <c r="AC1869" s="294">
        <v>0</v>
      </c>
      <c r="AD1869" s="294">
        <v>0</v>
      </c>
      <c r="AE1869" s="294">
        <v>0</v>
      </c>
      <c r="AF1869" s="294">
        <v>0</v>
      </c>
      <c r="AG1869" s="294">
        <v>0</v>
      </c>
      <c r="AH1869" s="294">
        <v>0</v>
      </c>
      <c r="AI1869" s="294">
        <v>0</v>
      </c>
    </row>
    <row r="1870" spans="1:35" s="1261" customFormat="1" ht="66">
      <c r="A1870" s="290"/>
      <c r="B1870" s="306"/>
      <c r="C1870" s="1344" t="s">
        <v>2373</v>
      </c>
      <c r="D1870" s="1339"/>
      <c r="E1870" s="293">
        <v>2</v>
      </c>
      <c r="F1870" s="1469" t="s">
        <v>26</v>
      </c>
      <c r="G1870" s="294" t="s">
        <v>12</v>
      </c>
      <c r="H1870" s="295" t="s">
        <v>13</v>
      </c>
      <c r="I1870" s="294" t="s">
        <v>14</v>
      </c>
      <c r="J1870" s="294">
        <v>15</v>
      </c>
      <c r="K1870" s="1540">
        <v>30</v>
      </c>
      <c r="L1870" s="294">
        <v>0</v>
      </c>
      <c r="M1870" s="294">
        <v>0</v>
      </c>
      <c r="N1870" s="294">
        <v>0</v>
      </c>
      <c r="O1870" s="294">
        <v>0</v>
      </c>
      <c r="P1870" s="294">
        <v>2</v>
      </c>
      <c r="Q1870" s="294">
        <v>30</v>
      </c>
      <c r="R1870" s="294">
        <v>0</v>
      </c>
      <c r="S1870" s="294">
        <v>0</v>
      </c>
      <c r="T1870" s="294">
        <v>0</v>
      </c>
      <c r="U1870" s="294">
        <v>0</v>
      </c>
      <c r="V1870" s="294">
        <v>0</v>
      </c>
      <c r="W1870" s="294">
        <v>0</v>
      </c>
      <c r="X1870" s="294">
        <v>0</v>
      </c>
      <c r="Y1870" s="294">
        <v>0</v>
      </c>
      <c r="Z1870" s="294">
        <v>0</v>
      </c>
      <c r="AA1870" s="294">
        <v>0</v>
      </c>
      <c r="AB1870" s="294">
        <v>0</v>
      </c>
      <c r="AC1870" s="294">
        <v>0</v>
      </c>
      <c r="AD1870" s="294">
        <v>0</v>
      </c>
      <c r="AE1870" s="294">
        <v>0</v>
      </c>
      <c r="AF1870" s="294">
        <v>0</v>
      </c>
      <c r="AG1870" s="294">
        <v>0</v>
      </c>
      <c r="AH1870" s="294">
        <v>0</v>
      </c>
      <c r="AI1870" s="294">
        <v>0</v>
      </c>
    </row>
    <row r="1871" spans="1:35" s="1261" customFormat="1" ht="66">
      <c r="A1871" s="290"/>
      <c r="B1871" s="306"/>
      <c r="C1871" s="1344" t="s">
        <v>2374</v>
      </c>
      <c r="D1871" s="1339"/>
      <c r="E1871" s="293">
        <v>20</v>
      </c>
      <c r="F1871" s="1469" t="s">
        <v>22</v>
      </c>
      <c r="G1871" s="294" t="s">
        <v>12</v>
      </c>
      <c r="H1871" s="295" t="s">
        <v>13</v>
      </c>
      <c r="I1871" s="294" t="s">
        <v>14</v>
      </c>
      <c r="J1871" s="294">
        <v>15</v>
      </c>
      <c r="K1871" s="1540">
        <v>300</v>
      </c>
      <c r="L1871" s="294">
        <v>0</v>
      </c>
      <c r="M1871" s="294">
        <v>0</v>
      </c>
      <c r="N1871" s="294">
        <v>0</v>
      </c>
      <c r="O1871" s="294">
        <v>0</v>
      </c>
      <c r="P1871" s="294">
        <v>20</v>
      </c>
      <c r="Q1871" s="294">
        <v>300</v>
      </c>
      <c r="R1871" s="294">
        <v>0</v>
      </c>
      <c r="S1871" s="294">
        <v>0</v>
      </c>
      <c r="T1871" s="294">
        <v>0</v>
      </c>
      <c r="U1871" s="294">
        <v>0</v>
      </c>
      <c r="V1871" s="294">
        <v>0</v>
      </c>
      <c r="W1871" s="294">
        <v>0</v>
      </c>
      <c r="X1871" s="294">
        <v>0</v>
      </c>
      <c r="Y1871" s="294">
        <v>0</v>
      </c>
      <c r="Z1871" s="294">
        <v>0</v>
      </c>
      <c r="AA1871" s="294">
        <v>0</v>
      </c>
      <c r="AB1871" s="294">
        <v>0</v>
      </c>
      <c r="AC1871" s="294">
        <v>0</v>
      </c>
      <c r="AD1871" s="294">
        <v>0</v>
      </c>
      <c r="AE1871" s="294">
        <v>0</v>
      </c>
      <c r="AF1871" s="294">
        <v>0</v>
      </c>
      <c r="AG1871" s="294">
        <v>0</v>
      </c>
      <c r="AH1871" s="294">
        <v>0</v>
      </c>
      <c r="AI1871" s="294">
        <v>0</v>
      </c>
    </row>
    <row r="1872" spans="1:35" s="1261" customFormat="1" ht="66">
      <c r="A1872" s="290"/>
      <c r="B1872" s="306"/>
      <c r="C1872" s="1344" t="s">
        <v>2375</v>
      </c>
      <c r="D1872" s="1339"/>
      <c r="E1872" s="293">
        <v>20</v>
      </c>
      <c r="F1872" s="1469" t="s">
        <v>22</v>
      </c>
      <c r="G1872" s="294" t="s">
        <v>12</v>
      </c>
      <c r="H1872" s="295" t="s">
        <v>13</v>
      </c>
      <c r="I1872" s="294" t="s">
        <v>14</v>
      </c>
      <c r="J1872" s="294">
        <v>15</v>
      </c>
      <c r="K1872" s="1540">
        <v>300</v>
      </c>
      <c r="L1872" s="294">
        <v>0</v>
      </c>
      <c r="M1872" s="294">
        <v>0</v>
      </c>
      <c r="N1872" s="294">
        <v>0</v>
      </c>
      <c r="O1872" s="294">
        <v>0</v>
      </c>
      <c r="P1872" s="294">
        <v>20</v>
      </c>
      <c r="Q1872" s="294">
        <v>300</v>
      </c>
      <c r="R1872" s="294">
        <v>0</v>
      </c>
      <c r="S1872" s="294">
        <v>0</v>
      </c>
      <c r="T1872" s="294">
        <v>0</v>
      </c>
      <c r="U1872" s="294">
        <v>0</v>
      </c>
      <c r="V1872" s="294">
        <v>0</v>
      </c>
      <c r="W1872" s="294">
        <v>0</v>
      </c>
      <c r="X1872" s="294">
        <v>0</v>
      </c>
      <c r="Y1872" s="294">
        <v>0</v>
      </c>
      <c r="Z1872" s="294">
        <v>0</v>
      </c>
      <c r="AA1872" s="294">
        <v>0</v>
      </c>
      <c r="AB1872" s="294">
        <v>0</v>
      </c>
      <c r="AC1872" s="294">
        <v>0</v>
      </c>
      <c r="AD1872" s="294">
        <v>0</v>
      </c>
      <c r="AE1872" s="294">
        <v>0</v>
      </c>
      <c r="AF1872" s="294">
        <v>0</v>
      </c>
      <c r="AG1872" s="294">
        <v>0</v>
      </c>
      <c r="AH1872" s="294">
        <v>0</v>
      </c>
      <c r="AI1872" s="294">
        <v>0</v>
      </c>
    </row>
    <row r="1873" spans="1:35" s="1261" customFormat="1" ht="66">
      <c r="A1873" s="290"/>
      <c r="B1873" s="306"/>
      <c r="C1873" s="1344" t="s">
        <v>2376</v>
      </c>
      <c r="D1873" s="1339"/>
      <c r="E1873" s="293">
        <v>20</v>
      </c>
      <c r="F1873" s="1469" t="s">
        <v>22</v>
      </c>
      <c r="G1873" s="294" t="s">
        <v>12</v>
      </c>
      <c r="H1873" s="295" t="s">
        <v>13</v>
      </c>
      <c r="I1873" s="294" t="s">
        <v>14</v>
      </c>
      <c r="J1873" s="294">
        <v>15</v>
      </c>
      <c r="K1873" s="1540">
        <v>300</v>
      </c>
      <c r="L1873" s="294">
        <v>0</v>
      </c>
      <c r="M1873" s="294">
        <v>0</v>
      </c>
      <c r="N1873" s="294">
        <v>0</v>
      </c>
      <c r="O1873" s="294">
        <v>0</v>
      </c>
      <c r="P1873" s="294">
        <v>20</v>
      </c>
      <c r="Q1873" s="294">
        <v>300</v>
      </c>
      <c r="R1873" s="294">
        <v>0</v>
      </c>
      <c r="S1873" s="294">
        <v>0</v>
      </c>
      <c r="T1873" s="294">
        <v>0</v>
      </c>
      <c r="U1873" s="294">
        <v>0</v>
      </c>
      <c r="V1873" s="294">
        <v>0</v>
      </c>
      <c r="W1873" s="294">
        <v>0</v>
      </c>
      <c r="X1873" s="294">
        <v>0</v>
      </c>
      <c r="Y1873" s="294">
        <v>0</v>
      </c>
      <c r="Z1873" s="294">
        <v>0</v>
      </c>
      <c r="AA1873" s="294">
        <v>0</v>
      </c>
      <c r="AB1873" s="294">
        <v>0</v>
      </c>
      <c r="AC1873" s="294">
        <v>0</v>
      </c>
      <c r="AD1873" s="294">
        <v>0</v>
      </c>
      <c r="AE1873" s="294">
        <v>0</v>
      </c>
      <c r="AF1873" s="294">
        <v>0</v>
      </c>
      <c r="AG1873" s="294">
        <v>0</v>
      </c>
      <c r="AH1873" s="294">
        <v>0</v>
      </c>
      <c r="AI1873" s="294">
        <v>0</v>
      </c>
    </row>
    <row r="1874" spans="1:35" s="1261" customFormat="1" ht="66">
      <c r="A1874" s="290"/>
      <c r="B1874" s="306"/>
      <c r="C1874" s="1344" t="s">
        <v>2377</v>
      </c>
      <c r="D1874" s="1339"/>
      <c r="E1874" s="293">
        <v>20</v>
      </c>
      <c r="F1874" s="1469" t="s">
        <v>22</v>
      </c>
      <c r="G1874" s="294" t="s">
        <v>12</v>
      </c>
      <c r="H1874" s="295" t="s">
        <v>13</v>
      </c>
      <c r="I1874" s="294" t="s">
        <v>14</v>
      </c>
      <c r="J1874" s="294">
        <v>15</v>
      </c>
      <c r="K1874" s="1540">
        <v>300</v>
      </c>
      <c r="L1874" s="294">
        <v>0</v>
      </c>
      <c r="M1874" s="294">
        <v>0</v>
      </c>
      <c r="N1874" s="294">
        <v>0</v>
      </c>
      <c r="O1874" s="294">
        <v>0</v>
      </c>
      <c r="P1874" s="294">
        <v>20</v>
      </c>
      <c r="Q1874" s="294">
        <v>300</v>
      </c>
      <c r="R1874" s="294">
        <v>0</v>
      </c>
      <c r="S1874" s="294">
        <v>0</v>
      </c>
      <c r="T1874" s="294">
        <v>0</v>
      </c>
      <c r="U1874" s="294">
        <v>0</v>
      </c>
      <c r="V1874" s="294">
        <v>0</v>
      </c>
      <c r="W1874" s="294">
        <v>0</v>
      </c>
      <c r="X1874" s="294">
        <v>0</v>
      </c>
      <c r="Y1874" s="294">
        <v>0</v>
      </c>
      <c r="Z1874" s="294">
        <v>0</v>
      </c>
      <c r="AA1874" s="294">
        <v>0</v>
      </c>
      <c r="AB1874" s="294">
        <v>0</v>
      </c>
      <c r="AC1874" s="294">
        <v>0</v>
      </c>
      <c r="AD1874" s="294">
        <v>0</v>
      </c>
      <c r="AE1874" s="294">
        <v>0</v>
      </c>
      <c r="AF1874" s="294">
        <v>0</v>
      </c>
      <c r="AG1874" s="294">
        <v>0</v>
      </c>
      <c r="AH1874" s="294">
        <v>0</v>
      </c>
      <c r="AI1874" s="294">
        <v>0</v>
      </c>
    </row>
    <row r="1875" spans="1:35" ht="66">
      <c r="A1875" s="290"/>
      <c r="B1875" s="306"/>
      <c r="C1875" s="1344" t="s">
        <v>2378</v>
      </c>
      <c r="D1875" s="1339"/>
      <c r="E1875" s="293">
        <v>20</v>
      </c>
      <c r="F1875" s="1469" t="s">
        <v>22</v>
      </c>
      <c r="G1875" s="294" t="s">
        <v>12</v>
      </c>
      <c r="H1875" s="295" t="s">
        <v>13</v>
      </c>
      <c r="I1875" s="294" t="s">
        <v>14</v>
      </c>
      <c r="J1875" s="294">
        <v>60</v>
      </c>
      <c r="K1875" s="1540">
        <v>1200</v>
      </c>
      <c r="L1875" s="294">
        <v>0</v>
      </c>
      <c r="M1875" s="294">
        <v>0</v>
      </c>
      <c r="N1875" s="294">
        <v>0</v>
      </c>
      <c r="O1875" s="294">
        <v>0</v>
      </c>
      <c r="P1875" s="294">
        <v>20</v>
      </c>
      <c r="Q1875" s="294">
        <v>1200</v>
      </c>
      <c r="R1875" s="294">
        <v>0</v>
      </c>
      <c r="S1875" s="294">
        <v>0</v>
      </c>
      <c r="T1875" s="294">
        <v>0</v>
      </c>
      <c r="U1875" s="294">
        <v>0</v>
      </c>
      <c r="V1875" s="294">
        <v>0</v>
      </c>
      <c r="W1875" s="294">
        <v>0</v>
      </c>
      <c r="X1875" s="294">
        <v>0</v>
      </c>
      <c r="Y1875" s="294">
        <v>0</v>
      </c>
      <c r="Z1875" s="294">
        <v>0</v>
      </c>
      <c r="AA1875" s="294">
        <v>0</v>
      </c>
      <c r="AB1875" s="294">
        <v>0</v>
      </c>
      <c r="AC1875" s="294">
        <v>0</v>
      </c>
      <c r="AD1875" s="294">
        <v>0</v>
      </c>
      <c r="AE1875" s="294">
        <v>0</v>
      </c>
      <c r="AF1875" s="294">
        <v>0</v>
      </c>
      <c r="AG1875" s="294">
        <v>0</v>
      </c>
      <c r="AH1875" s="294">
        <v>0</v>
      </c>
      <c r="AI1875" s="294">
        <v>0</v>
      </c>
    </row>
    <row r="1876" spans="1:35" ht="66">
      <c r="A1876" s="290"/>
      <c r="B1876" s="306"/>
      <c r="C1876" s="1344" t="s">
        <v>2379</v>
      </c>
      <c r="D1876" s="1339"/>
      <c r="E1876" s="293">
        <v>20</v>
      </c>
      <c r="F1876" s="1469" t="s">
        <v>22</v>
      </c>
      <c r="G1876" s="294" t="s">
        <v>12</v>
      </c>
      <c r="H1876" s="295" t="s">
        <v>13</v>
      </c>
      <c r="I1876" s="294" t="s">
        <v>14</v>
      </c>
      <c r="J1876" s="294">
        <v>60</v>
      </c>
      <c r="K1876" s="1540">
        <v>1200</v>
      </c>
      <c r="L1876" s="294">
        <v>0</v>
      </c>
      <c r="M1876" s="294">
        <v>0</v>
      </c>
      <c r="N1876" s="294">
        <v>0</v>
      </c>
      <c r="O1876" s="294">
        <v>0</v>
      </c>
      <c r="P1876" s="294">
        <v>20</v>
      </c>
      <c r="Q1876" s="294">
        <v>1200</v>
      </c>
      <c r="R1876" s="294">
        <v>0</v>
      </c>
      <c r="S1876" s="294">
        <v>0</v>
      </c>
      <c r="T1876" s="294">
        <v>0</v>
      </c>
      <c r="U1876" s="294">
        <v>0</v>
      </c>
      <c r="V1876" s="294">
        <v>0</v>
      </c>
      <c r="W1876" s="294">
        <v>0</v>
      </c>
      <c r="X1876" s="294">
        <v>0</v>
      </c>
      <c r="Y1876" s="294">
        <v>0</v>
      </c>
      <c r="Z1876" s="294">
        <v>0</v>
      </c>
      <c r="AA1876" s="294">
        <v>0</v>
      </c>
      <c r="AB1876" s="294">
        <v>0</v>
      </c>
      <c r="AC1876" s="294">
        <v>0</v>
      </c>
      <c r="AD1876" s="294">
        <v>0</v>
      </c>
      <c r="AE1876" s="294">
        <v>0</v>
      </c>
      <c r="AF1876" s="294">
        <v>0</v>
      </c>
      <c r="AG1876" s="294">
        <v>0</v>
      </c>
      <c r="AH1876" s="294">
        <v>0</v>
      </c>
      <c r="AI1876" s="294">
        <v>0</v>
      </c>
    </row>
    <row r="1877" spans="1:35" ht="66">
      <c r="A1877" s="290"/>
      <c r="B1877" s="306"/>
      <c r="C1877" s="1344" t="s">
        <v>2380</v>
      </c>
      <c r="D1877" s="1339"/>
      <c r="E1877" s="293">
        <v>20</v>
      </c>
      <c r="F1877" s="1469" t="s">
        <v>22</v>
      </c>
      <c r="G1877" s="294" t="s">
        <v>12</v>
      </c>
      <c r="H1877" s="295" t="s">
        <v>13</v>
      </c>
      <c r="I1877" s="294" t="s">
        <v>14</v>
      </c>
      <c r="J1877" s="294">
        <v>60</v>
      </c>
      <c r="K1877" s="1540">
        <v>1200</v>
      </c>
      <c r="L1877" s="294">
        <v>0</v>
      </c>
      <c r="M1877" s="294">
        <v>0</v>
      </c>
      <c r="N1877" s="294">
        <v>0</v>
      </c>
      <c r="O1877" s="294">
        <v>0</v>
      </c>
      <c r="P1877" s="294">
        <v>20</v>
      </c>
      <c r="Q1877" s="294">
        <v>1200</v>
      </c>
      <c r="R1877" s="294">
        <v>0</v>
      </c>
      <c r="S1877" s="294">
        <v>0</v>
      </c>
      <c r="T1877" s="294">
        <v>0</v>
      </c>
      <c r="U1877" s="294">
        <v>0</v>
      </c>
      <c r="V1877" s="294">
        <v>0</v>
      </c>
      <c r="W1877" s="294">
        <v>0</v>
      </c>
      <c r="X1877" s="294">
        <v>0</v>
      </c>
      <c r="Y1877" s="294">
        <v>0</v>
      </c>
      <c r="Z1877" s="294">
        <v>0</v>
      </c>
      <c r="AA1877" s="294">
        <v>0</v>
      </c>
      <c r="AB1877" s="294">
        <v>0</v>
      </c>
      <c r="AC1877" s="294">
        <v>0</v>
      </c>
      <c r="AD1877" s="294">
        <v>0</v>
      </c>
      <c r="AE1877" s="294">
        <v>0</v>
      </c>
      <c r="AF1877" s="294">
        <v>0</v>
      </c>
      <c r="AG1877" s="294">
        <v>0</v>
      </c>
      <c r="AH1877" s="294">
        <v>0</v>
      </c>
      <c r="AI1877" s="294">
        <v>0</v>
      </c>
    </row>
    <row r="1878" spans="1:35" ht="66">
      <c r="A1878" s="290"/>
      <c r="B1878" s="306"/>
      <c r="C1878" s="1344" t="s">
        <v>2381</v>
      </c>
      <c r="D1878" s="1339"/>
      <c r="E1878" s="293">
        <v>20</v>
      </c>
      <c r="F1878" s="1469" t="s">
        <v>22</v>
      </c>
      <c r="G1878" s="294" t="s">
        <v>12</v>
      </c>
      <c r="H1878" s="295" t="s">
        <v>13</v>
      </c>
      <c r="I1878" s="294" t="s">
        <v>14</v>
      </c>
      <c r="J1878" s="294">
        <v>60</v>
      </c>
      <c r="K1878" s="1540">
        <v>1200</v>
      </c>
      <c r="L1878" s="294">
        <v>0</v>
      </c>
      <c r="M1878" s="294">
        <v>0</v>
      </c>
      <c r="N1878" s="294">
        <v>0</v>
      </c>
      <c r="O1878" s="294">
        <v>0</v>
      </c>
      <c r="P1878" s="294">
        <v>20</v>
      </c>
      <c r="Q1878" s="294">
        <v>1200</v>
      </c>
      <c r="R1878" s="294">
        <v>0</v>
      </c>
      <c r="S1878" s="294">
        <v>0</v>
      </c>
      <c r="T1878" s="294">
        <v>0</v>
      </c>
      <c r="U1878" s="294">
        <v>0</v>
      </c>
      <c r="V1878" s="294">
        <v>0</v>
      </c>
      <c r="W1878" s="294">
        <v>0</v>
      </c>
      <c r="X1878" s="294">
        <v>0</v>
      </c>
      <c r="Y1878" s="294">
        <v>0</v>
      </c>
      <c r="Z1878" s="294">
        <v>0</v>
      </c>
      <c r="AA1878" s="294">
        <v>0</v>
      </c>
      <c r="AB1878" s="294">
        <v>0</v>
      </c>
      <c r="AC1878" s="294">
        <v>0</v>
      </c>
      <c r="AD1878" s="294">
        <v>0</v>
      </c>
      <c r="AE1878" s="294">
        <v>0</v>
      </c>
      <c r="AF1878" s="294">
        <v>0</v>
      </c>
      <c r="AG1878" s="294">
        <v>0</v>
      </c>
      <c r="AH1878" s="294">
        <v>0</v>
      </c>
      <c r="AI1878" s="294">
        <v>0</v>
      </c>
    </row>
    <row r="1879" spans="1:35" ht="66">
      <c r="A1879" s="290"/>
      <c r="B1879" s="306"/>
      <c r="C1879" s="1344" t="s">
        <v>2382</v>
      </c>
      <c r="D1879" s="1339"/>
      <c r="E1879" s="293">
        <v>20</v>
      </c>
      <c r="F1879" s="1469" t="s">
        <v>22</v>
      </c>
      <c r="G1879" s="294" t="s">
        <v>12</v>
      </c>
      <c r="H1879" s="295" t="s">
        <v>13</v>
      </c>
      <c r="I1879" s="294" t="s">
        <v>14</v>
      </c>
      <c r="J1879" s="294">
        <v>60</v>
      </c>
      <c r="K1879" s="1540">
        <v>1200</v>
      </c>
      <c r="L1879" s="294">
        <v>0</v>
      </c>
      <c r="M1879" s="294">
        <v>0</v>
      </c>
      <c r="N1879" s="294">
        <v>0</v>
      </c>
      <c r="O1879" s="294">
        <v>0</v>
      </c>
      <c r="P1879" s="294">
        <v>20</v>
      </c>
      <c r="Q1879" s="294">
        <v>1200</v>
      </c>
      <c r="R1879" s="294">
        <v>0</v>
      </c>
      <c r="S1879" s="294">
        <v>0</v>
      </c>
      <c r="T1879" s="294">
        <v>0</v>
      </c>
      <c r="U1879" s="294">
        <v>0</v>
      </c>
      <c r="V1879" s="294">
        <v>0</v>
      </c>
      <c r="W1879" s="294">
        <v>0</v>
      </c>
      <c r="X1879" s="294">
        <v>0</v>
      </c>
      <c r="Y1879" s="294">
        <v>0</v>
      </c>
      <c r="Z1879" s="294">
        <v>0</v>
      </c>
      <c r="AA1879" s="294">
        <v>0</v>
      </c>
      <c r="AB1879" s="294">
        <v>0</v>
      </c>
      <c r="AC1879" s="294">
        <v>0</v>
      </c>
      <c r="AD1879" s="294">
        <v>0</v>
      </c>
      <c r="AE1879" s="294">
        <v>0</v>
      </c>
      <c r="AF1879" s="294">
        <v>0</v>
      </c>
      <c r="AG1879" s="294">
        <v>0</v>
      </c>
      <c r="AH1879" s="294">
        <v>0</v>
      </c>
      <c r="AI1879" s="294">
        <v>0</v>
      </c>
    </row>
    <row r="1880" spans="1:35" ht="66">
      <c r="A1880" s="290"/>
      <c r="B1880" s="306"/>
      <c r="C1880" s="298" t="s">
        <v>2383</v>
      </c>
      <c r="D1880" s="1339"/>
      <c r="E1880" s="293">
        <v>2</v>
      </c>
      <c r="F1880" s="1469" t="s">
        <v>11</v>
      </c>
      <c r="G1880" s="294" t="s">
        <v>12</v>
      </c>
      <c r="H1880" s="295" t="s">
        <v>13</v>
      </c>
      <c r="I1880" s="294" t="s">
        <v>14</v>
      </c>
      <c r="J1880" s="294">
        <v>1500</v>
      </c>
      <c r="K1880" s="1540">
        <v>3000</v>
      </c>
      <c r="L1880" s="294">
        <v>0</v>
      </c>
      <c r="M1880" s="294">
        <v>0</v>
      </c>
      <c r="N1880" s="294">
        <v>0</v>
      </c>
      <c r="O1880" s="294">
        <v>0</v>
      </c>
      <c r="P1880" s="294">
        <v>2</v>
      </c>
      <c r="Q1880" s="294">
        <v>3000</v>
      </c>
      <c r="R1880" s="294">
        <v>0</v>
      </c>
      <c r="S1880" s="294">
        <v>0</v>
      </c>
      <c r="T1880" s="294">
        <v>0</v>
      </c>
      <c r="U1880" s="294">
        <v>0</v>
      </c>
      <c r="V1880" s="294">
        <v>0</v>
      </c>
      <c r="W1880" s="294">
        <v>0</v>
      </c>
      <c r="X1880" s="294">
        <v>0</v>
      </c>
      <c r="Y1880" s="294">
        <v>0</v>
      </c>
      <c r="Z1880" s="294">
        <v>0</v>
      </c>
      <c r="AA1880" s="294">
        <v>0</v>
      </c>
      <c r="AB1880" s="294">
        <v>0</v>
      </c>
      <c r="AC1880" s="294">
        <v>0</v>
      </c>
      <c r="AD1880" s="294">
        <v>0</v>
      </c>
      <c r="AE1880" s="294">
        <v>0</v>
      </c>
      <c r="AF1880" s="294">
        <v>0</v>
      </c>
      <c r="AG1880" s="294">
        <v>0</v>
      </c>
      <c r="AH1880" s="294">
        <v>0</v>
      </c>
      <c r="AI1880" s="294">
        <v>0</v>
      </c>
    </row>
    <row r="1881" spans="1:35" ht="66">
      <c r="A1881" s="290"/>
      <c r="B1881" s="306"/>
      <c r="C1881" s="298" t="s">
        <v>2384</v>
      </c>
      <c r="D1881" s="1339"/>
      <c r="E1881" s="293">
        <v>6</v>
      </c>
      <c r="F1881" s="1469" t="s">
        <v>11</v>
      </c>
      <c r="G1881" s="294" t="s">
        <v>12</v>
      </c>
      <c r="H1881" s="295" t="s">
        <v>13</v>
      </c>
      <c r="I1881" s="294" t="s">
        <v>14</v>
      </c>
      <c r="J1881" s="294">
        <v>250</v>
      </c>
      <c r="K1881" s="1540">
        <v>1500</v>
      </c>
      <c r="L1881" s="294">
        <v>0</v>
      </c>
      <c r="M1881" s="294">
        <v>0</v>
      </c>
      <c r="N1881" s="294">
        <v>0</v>
      </c>
      <c r="O1881" s="294">
        <v>0</v>
      </c>
      <c r="P1881" s="294">
        <v>3</v>
      </c>
      <c r="Q1881" s="294">
        <v>750</v>
      </c>
      <c r="R1881" s="294">
        <v>0</v>
      </c>
      <c r="S1881" s="294">
        <v>0</v>
      </c>
      <c r="T1881" s="294">
        <v>3</v>
      </c>
      <c r="U1881" s="294">
        <v>750</v>
      </c>
      <c r="V1881" s="294">
        <v>0</v>
      </c>
      <c r="W1881" s="294">
        <v>0</v>
      </c>
      <c r="X1881" s="294">
        <v>0</v>
      </c>
      <c r="Y1881" s="294">
        <v>0</v>
      </c>
      <c r="Z1881" s="294">
        <v>0</v>
      </c>
      <c r="AA1881" s="294">
        <v>0</v>
      </c>
      <c r="AB1881" s="294">
        <v>0</v>
      </c>
      <c r="AC1881" s="294">
        <v>0</v>
      </c>
      <c r="AD1881" s="294">
        <v>0</v>
      </c>
      <c r="AE1881" s="294">
        <v>0</v>
      </c>
      <c r="AF1881" s="294">
        <v>0</v>
      </c>
      <c r="AG1881" s="294">
        <v>0</v>
      </c>
      <c r="AH1881" s="294">
        <v>0</v>
      </c>
      <c r="AI1881" s="294">
        <v>0</v>
      </c>
    </row>
    <row r="1882" spans="1:35" ht="66">
      <c r="A1882" s="290"/>
      <c r="B1882" s="306"/>
      <c r="C1882" s="298" t="s">
        <v>2385</v>
      </c>
      <c r="D1882" s="1339"/>
      <c r="E1882" s="293">
        <v>1</v>
      </c>
      <c r="F1882" s="1469" t="s">
        <v>11</v>
      </c>
      <c r="G1882" s="294" t="s">
        <v>12</v>
      </c>
      <c r="H1882" s="295" t="s">
        <v>13</v>
      </c>
      <c r="I1882" s="294" t="s">
        <v>14</v>
      </c>
      <c r="J1882" s="294">
        <v>1800</v>
      </c>
      <c r="K1882" s="1540">
        <v>1800</v>
      </c>
      <c r="L1882" s="294">
        <v>0</v>
      </c>
      <c r="M1882" s="294">
        <v>0</v>
      </c>
      <c r="N1882" s="294">
        <v>0</v>
      </c>
      <c r="O1882" s="294">
        <v>0</v>
      </c>
      <c r="P1882" s="294">
        <v>0</v>
      </c>
      <c r="Q1882" s="294">
        <v>0</v>
      </c>
      <c r="R1882" s="294">
        <v>0</v>
      </c>
      <c r="S1882" s="294">
        <v>0</v>
      </c>
      <c r="T1882" s="294">
        <v>1</v>
      </c>
      <c r="U1882" s="294">
        <v>1800</v>
      </c>
      <c r="V1882" s="294">
        <v>0</v>
      </c>
      <c r="W1882" s="294">
        <v>0</v>
      </c>
      <c r="X1882" s="294">
        <v>0</v>
      </c>
      <c r="Y1882" s="294">
        <v>0</v>
      </c>
      <c r="Z1882" s="294">
        <v>0</v>
      </c>
      <c r="AA1882" s="294">
        <v>0</v>
      </c>
      <c r="AB1882" s="294">
        <v>0</v>
      </c>
      <c r="AC1882" s="294">
        <v>0</v>
      </c>
      <c r="AD1882" s="294">
        <v>0</v>
      </c>
      <c r="AE1882" s="294">
        <v>0</v>
      </c>
      <c r="AF1882" s="294">
        <v>0</v>
      </c>
      <c r="AG1882" s="294">
        <v>0</v>
      </c>
      <c r="AH1882" s="294">
        <v>0</v>
      </c>
      <c r="AI1882" s="294">
        <v>0</v>
      </c>
    </row>
    <row r="1883" spans="1:35" s="6" customFormat="1" ht="24" outlineLevel="4">
      <c r="A1883" s="290"/>
      <c r="B1883" s="306">
        <v>29107</v>
      </c>
      <c r="C1883" s="1148" t="s">
        <v>1578</v>
      </c>
      <c r="D1883" s="303"/>
      <c r="E1883" s="291">
        <v>6</v>
      </c>
      <c r="F1883" s="291"/>
      <c r="G1883" s="291">
        <v>0</v>
      </c>
      <c r="H1883" s="291">
        <v>0</v>
      </c>
      <c r="I1883" s="291">
        <v>0</v>
      </c>
      <c r="J1883" s="291"/>
      <c r="K1883" s="1545">
        <v>4055</v>
      </c>
      <c r="L1883" s="291">
        <v>0</v>
      </c>
      <c r="M1883" s="291">
        <v>0</v>
      </c>
      <c r="N1883" s="291">
        <v>0</v>
      </c>
      <c r="O1883" s="291">
        <v>0</v>
      </c>
      <c r="P1883" s="291">
        <v>6</v>
      </c>
      <c r="Q1883" s="291">
        <v>4055</v>
      </c>
      <c r="R1883" s="291">
        <v>0</v>
      </c>
      <c r="S1883" s="291">
        <v>0</v>
      </c>
      <c r="T1883" s="291">
        <v>0</v>
      </c>
      <c r="U1883" s="291">
        <v>0</v>
      </c>
      <c r="V1883" s="291">
        <v>0</v>
      </c>
      <c r="W1883" s="291">
        <v>0</v>
      </c>
      <c r="X1883" s="291">
        <v>0</v>
      </c>
      <c r="Y1883" s="291">
        <v>0</v>
      </c>
      <c r="Z1883" s="291">
        <v>0</v>
      </c>
      <c r="AA1883" s="291">
        <v>0</v>
      </c>
      <c r="AB1883" s="291">
        <v>0</v>
      </c>
      <c r="AC1883" s="291">
        <v>0</v>
      </c>
      <c r="AD1883" s="291">
        <v>0</v>
      </c>
      <c r="AE1883" s="291">
        <v>0</v>
      </c>
      <c r="AF1883" s="291">
        <v>0</v>
      </c>
      <c r="AG1883" s="291">
        <v>0</v>
      </c>
      <c r="AH1883" s="291">
        <v>0</v>
      </c>
      <c r="AI1883" s="291">
        <v>0</v>
      </c>
    </row>
    <row r="1884" spans="1:35" ht="66">
      <c r="A1884" s="290"/>
      <c r="B1884" s="1451">
        <v>149.97999999999999</v>
      </c>
      <c r="C1884" s="1153" t="s">
        <v>1579</v>
      </c>
      <c r="D1884" s="303"/>
      <c r="E1884" s="293">
        <v>0</v>
      </c>
      <c r="F1884" s="292" t="s">
        <v>11</v>
      </c>
      <c r="G1884" s="294" t="s">
        <v>12</v>
      </c>
      <c r="H1884" s="295" t="s">
        <v>13</v>
      </c>
      <c r="I1884" s="294" t="s">
        <v>14</v>
      </c>
      <c r="J1884" s="294">
        <v>162</v>
      </c>
      <c r="K1884" s="1540">
        <v>0</v>
      </c>
      <c r="L1884" s="294">
        <v>0</v>
      </c>
      <c r="M1884" s="294">
        <v>0</v>
      </c>
      <c r="N1884" s="294">
        <v>0</v>
      </c>
      <c r="O1884" s="294">
        <v>0</v>
      </c>
      <c r="P1884" s="294">
        <v>0</v>
      </c>
      <c r="Q1884" s="294">
        <v>0</v>
      </c>
      <c r="R1884" s="294">
        <v>0</v>
      </c>
      <c r="S1884" s="294">
        <v>0</v>
      </c>
      <c r="T1884" s="294">
        <v>0</v>
      </c>
      <c r="U1884" s="294">
        <v>0</v>
      </c>
      <c r="V1884" s="294">
        <v>0</v>
      </c>
      <c r="W1884" s="294">
        <v>0</v>
      </c>
      <c r="X1884" s="294">
        <v>0</v>
      </c>
      <c r="Y1884" s="294">
        <v>0</v>
      </c>
      <c r="Z1884" s="294">
        <v>0</v>
      </c>
      <c r="AA1884" s="294">
        <v>0</v>
      </c>
      <c r="AB1884" s="294">
        <v>0</v>
      </c>
      <c r="AC1884" s="294">
        <v>0</v>
      </c>
      <c r="AD1884" s="294">
        <v>0</v>
      </c>
      <c r="AE1884" s="294">
        <v>0</v>
      </c>
      <c r="AF1884" s="294">
        <v>0</v>
      </c>
      <c r="AG1884" s="294">
        <v>0</v>
      </c>
      <c r="AH1884" s="294">
        <v>0</v>
      </c>
      <c r="AI1884" s="294">
        <v>0</v>
      </c>
    </row>
    <row r="1885" spans="1:35" ht="66">
      <c r="A1885" s="290"/>
      <c r="B1885" s="1451">
        <v>379.99</v>
      </c>
      <c r="C1885" s="1344" t="s">
        <v>1580</v>
      </c>
      <c r="D1885" s="303"/>
      <c r="E1885" s="293">
        <v>5</v>
      </c>
      <c r="F1885" s="1468" t="s">
        <v>11</v>
      </c>
      <c r="G1885" s="294" t="s">
        <v>12</v>
      </c>
      <c r="H1885" s="295" t="s">
        <v>13</v>
      </c>
      <c r="I1885" s="294" t="s">
        <v>14</v>
      </c>
      <c r="J1885" s="294">
        <v>411</v>
      </c>
      <c r="K1885" s="1540">
        <v>2055</v>
      </c>
      <c r="L1885" s="294">
        <v>0</v>
      </c>
      <c r="M1885" s="294">
        <v>0</v>
      </c>
      <c r="N1885" s="294">
        <v>0</v>
      </c>
      <c r="O1885" s="294">
        <v>0</v>
      </c>
      <c r="P1885" s="294">
        <v>5</v>
      </c>
      <c r="Q1885" s="294">
        <v>2055</v>
      </c>
      <c r="R1885" s="294">
        <v>0</v>
      </c>
      <c r="S1885" s="294">
        <v>0</v>
      </c>
      <c r="T1885" s="294">
        <v>0</v>
      </c>
      <c r="U1885" s="294">
        <v>0</v>
      </c>
      <c r="V1885" s="294">
        <v>0</v>
      </c>
      <c r="W1885" s="294">
        <v>0</v>
      </c>
      <c r="X1885" s="294">
        <v>0</v>
      </c>
      <c r="Y1885" s="294">
        <v>0</v>
      </c>
      <c r="Z1885" s="294">
        <v>0</v>
      </c>
      <c r="AA1885" s="294">
        <v>0</v>
      </c>
      <c r="AB1885" s="294">
        <v>0</v>
      </c>
      <c r="AC1885" s="294">
        <v>0</v>
      </c>
      <c r="AD1885" s="294">
        <v>0</v>
      </c>
      <c r="AE1885" s="294">
        <v>0</v>
      </c>
      <c r="AF1885" s="294">
        <v>0</v>
      </c>
      <c r="AG1885" s="294">
        <v>0</v>
      </c>
      <c r="AH1885" s="294">
        <v>0</v>
      </c>
      <c r="AI1885" s="294">
        <v>0</v>
      </c>
    </row>
    <row r="1886" spans="1:35" ht="66">
      <c r="A1886" s="290"/>
      <c r="B1886" s="1451">
        <v>165.36</v>
      </c>
      <c r="C1886" s="1344" t="s">
        <v>1409</v>
      </c>
      <c r="D1886" s="1339"/>
      <c r="E1886" s="293">
        <v>0</v>
      </c>
      <c r="F1886" s="1452" t="s">
        <v>961</v>
      </c>
      <c r="G1886" s="294" t="s">
        <v>12</v>
      </c>
      <c r="H1886" s="295" t="s">
        <v>13</v>
      </c>
      <c r="I1886" s="294" t="s">
        <v>14</v>
      </c>
      <c r="J1886" s="294">
        <v>179</v>
      </c>
      <c r="K1886" s="1540">
        <v>0</v>
      </c>
      <c r="L1886" s="294">
        <v>0</v>
      </c>
      <c r="M1886" s="294">
        <v>0</v>
      </c>
      <c r="N1886" s="294">
        <v>0</v>
      </c>
      <c r="O1886" s="294">
        <v>0</v>
      </c>
      <c r="P1886" s="294">
        <v>0</v>
      </c>
      <c r="Q1886" s="294">
        <v>0</v>
      </c>
      <c r="R1886" s="294">
        <v>0</v>
      </c>
      <c r="S1886" s="294">
        <v>0</v>
      </c>
      <c r="T1886" s="294">
        <v>0</v>
      </c>
      <c r="U1886" s="294">
        <v>0</v>
      </c>
      <c r="V1886" s="294">
        <v>0</v>
      </c>
      <c r="W1886" s="294">
        <v>0</v>
      </c>
      <c r="X1886" s="294">
        <v>0</v>
      </c>
      <c r="Y1886" s="294">
        <v>0</v>
      </c>
      <c r="Z1886" s="294">
        <v>0</v>
      </c>
      <c r="AA1886" s="294">
        <v>0</v>
      </c>
      <c r="AB1886" s="294">
        <v>0</v>
      </c>
      <c r="AC1886" s="294">
        <v>0</v>
      </c>
      <c r="AD1886" s="294">
        <v>0</v>
      </c>
      <c r="AE1886" s="294">
        <v>0</v>
      </c>
      <c r="AF1886" s="294">
        <v>0</v>
      </c>
      <c r="AG1886" s="294">
        <v>0</v>
      </c>
      <c r="AH1886" s="294">
        <v>0</v>
      </c>
      <c r="AI1886" s="294">
        <v>0</v>
      </c>
    </row>
    <row r="1887" spans="1:35">
      <c r="A1887" s="290"/>
      <c r="B1887" s="306"/>
      <c r="C1887" s="1344" t="s">
        <v>1581</v>
      </c>
      <c r="D1887" s="1339"/>
      <c r="E1887" s="293">
        <v>1</v>
      </c>
      <c r="F1887" s="1452" t="s">
        <v>11</v>
      </c>
      <c r="G1887" s="1147"/>
      <c r="H1887" s="1420"/>
      <c r="I1887" s="1147"/>
      <c r="J1887" s="1147">
        <v>2000</v>
      </c>
      <c r="K1887" s="1538">
        <v>2000</v>
      </c>
      <c r="L1887" s="1147">
        <v>0</v>
      </c>
      <c r="M1887" s="1147">
        <v>0</v>
      </c>
      <c r="N1887" s="1147">
        <v>0</v>
      </c>
      <c r="O1887" s="1147">
        <v>0</v>
      </c>
      <c r="P1887" s="1147">
        <v>1</v>
      </c>
      <c r="Q1887" s="1147">
        <v>2000</v>
      </c>
      <c r="R1887" s="1147">
        <v>0</v>
      </c>
      <c r="S1887" s="1147">
        <v>0</v>
      </c>
      <c r="T1887" s="1147">
        <v>0</v>
      </c>
      <c r="U1887" s="1147">
        <v>0</v>
      </c>
      <c r="V1887" s="1147">
        <v>0</v>
      </c>
      <c r="W1887" s="1147">
        <v>0</v>
      </c>
      <c r="X1887" s="1147">
        <v>0</v>
      </c>
      <c r="Y1887" s="1147">
        <v>0</v>
      </c>
      <c r="Z1887" s="1147">
        <v>0</v>
      </c>
      <c r="AA1887" s="1147">
        <v>0</v>
      </c>
      <c r="AB1887" s="1147">
        <v>0</v>
      </c>
      <c r="AC1887" s="1147">
        <v>0</v>
      </c>
      <c r="AD1887" s="1147">
        <v>0</v>
      </c>
      <c r="AE1887" s="1147">
        <v>0</v>
      </c>
      <c r="AF1887" s="1147">
        <v>0</v>
      </c>
      <c r="AG1887" s="1147">
        <v>0</v>
      </c>
      <c r="AH1887" s="1147">
        <v>0</v>
      </c>
      <c r="AI1887" s="1147">
        <v>0</v>
      </c>
    </row>
    <row r="1888" spans="1:35">
      <c r="A1888" s="290"/>
      <c r="B1888" s="306">
        <v>292</v>
      </c>
      <c r="C1888" s="306" t="s">
        <v>1582</v>
      </c>
      <c r="D1888" s="306"/>
      <c r="E1888" s="1154">
        <v>236</v>
      </c>
      <c r="F1888" s="1154"/>
      <c r="G1888" s="1154">
        <v>0</v>
      </c>
      <c r="H1888" s="1154">
        <v>0</v>
      </c>
      <c r="I1888" s="1154">
        <v>0</v>
      </c>
      <c r="J1888" s="1154"/>
      <c r="K1888" s="1550">
        <v>36523</v>
      </c>
      <c r="L1888" s="1154">
        <v>0</v>
      </c>
      <c r="M1888" s="1154">
        <v>0</v>
      </c>
      <c r="N1888" s="1154">
        <v>7</v>
      </c>
      <c r="O1888" s="1154">
        <v>1720</v>
      </c>
      <c r="P1888" s="1154">
        <v>15</v>
      </c>
      <c r="Q1888" s="1154">
        <v>4635</v>
      </c>
      <c r="R1888" s="1154">
        <v>29</v>
      </c>
      <c r="S1888" s="1154">
        <v>4232</v>
      </c>
      <c r="T1888" s="1154">
        <v>27</v>
      </c>
      <c r="U1888" s="1154">
        <v>3697</v>
      </c>
      <c r="V1888" s="1154">
        <v>15</v>
      </c>
      <c r="W1888" s="1154">
        <v>2619</v>
      </c>
      <c r="X1888" s="1154">
        <v>20</v>
      </c>
      <c r="Y1888" s="1154">
        <v>2850</v>
      </c>
      <c r="Z1888" s="1154">
        <v>44</v>
      </c>
      <c r="AA1888" s="1154">
        <v>6242</v>
      </c>
      <c r="AB1888" s="1154">
        <v>24</v>
      </c>
      <c r="AC1888" s="1154">
        <v>2648</v>
      </c>
      <c r="AD1888" s="1154">
        <v>10</v>
      </c>
      <c r="AE1888" s="1154">
        <v>1460</v>
      </c>
      <c r="AF1888" s="1154">
        <v>30</v>
      </c>
      <c r="AG1888" s="1154">
        <v>4230</v>
      </c>
      <c r="AH1888" s="1154">
        <v>15</v>
      </c>
      <c r="AI1888" s="1154">
        <v>2190</v>
      </c>
    </row>
    <row r="1889" spans="1:35" ht="24">
      <c r="A1889" s="290"/>
      <c r="B1889" s="306">
        <v>29202</v>
      </c>
      <c r="C1889" s="1148" t="s">
        <v>1583</v>
      </c>
      <c r="D1889" s="303"/>
      <c r="E1889" s="291">
        <v>236</v>
      </c>
      <c r="F1889" s="291"/>
      <c r="G1889" s="291">
        <v>0</v>
      </c>
      <c r="H1889" s="291">
        <v>0</v>
      </c>
      <c r="I1889" s="291">
        <v>0</v>
      </c>
      <c r="J1889" s="291"/>
      <c r="K1889" s="1545">
        <v>36523</v>
      </c>
      <c r="L1889" s="291">
        <v>0</v>
      </c>
      <c r="M1889" s="291">
        <v>0</v>
      </c>
      <c r="N1889" s="291">
        <v>7</v>
      </c>
      <c r="O1889" s="291">
        <v>1720</v>
      </c>
      <c r="P1889" s="291">
        <v>15</v>
      </c>
      <c r="Q1889" s="291">
        <v>4635</v>
      </c>
      <c r="R1889" s="291">
        <v>29</v>
      </c>
      <c r="S1889" s="291">
        <v>4232</v>
      </c>
      <c r="T1889" s="291">
        <v>27</v>
      </c>
      <c r="U1889" s="291">
        <v>3697</v>
      </c>
      <c r="V1889" s="291">
        <v>15</v>
      </c>
      <c r="W1889" s="291">
        <v>2619</v>
      </c>
      <c r="X1889" s="291">
        <v>20</v>
      </c>
      <c r="Y1889" s="291">
        <v>2850</v>
      </c>
      <c r="Z1889" s="291">
        <v>44</v>
      </c>
      <c r="AA1889" s="291">
        <v>6242</v>
      </c>
      <c r="AB1889" s="291">
        <v>24</v>
      </c>
      <c r="AC1889" s="291">
        <v>2648</v>
      </c>
      <c r="AD1889" s="291">
        <v>10</v>
      </c>
      <c r="AE1889" s="291">
        <v>1460</v>
      </c>
      <c r="AF1889" s="291">
        <v>30</v>
      </c>
      <c r="AG1889" s="291">
        <v>4230</v>
      </c>
      <c r="AH1889" s="291">
        <v>15</v>
      </c>
      <c r="AI1889" s="291">
        <v>2190</v>
      </c>
    </row>
    <row r="1890" spans="1:35" ht="66">
      <c r="A1890" s="290"/>
      <c r="B1890" s="1451">
        <v>16.536960000000001</v>
      </c>
      <c r="C1890" s="1443" t="s">
        <v>4851</v>
      </c>
      <c r="D1890" s="303"/>
      <c r="E1890" s="293">
        <v>0</v>
      </c>
      <c r="F1890" s="292" t="s">
        <v>11</v>
      </c>
      <c r="G1890" s="294" t="s">
        <v>12</v>
      </c>
      <c r="H1890" s="295" t="s">
        <v>13</v>
      </c>
      <c r="I1890" s="294" t="s">
        <v>14</v>
      </c>
      <c r="J1890" s="294">
        <v>18</v>
      </c>
      <c r="K1890" s="1540">
        <v>0</v>
      </c>
      <c r="L1890" s="294">
        <v>0</v>
      </c>
      <c r="M1890" s="294">
        <v>0</v>
      </c>
      <c r="N1890" s="294">
        <v>0</v>
      </c>
      <c r="O1890" s="294">
        <v>0</v>
      </c>
      <c r="P1890" s="294">
        <v>0</v>
      </c>
      <c r="Q1890" s="294">
        <v>0</v>
      </c>
      <c r="R1890" s="294">
        <v>0</v>
      </c>
      <c r="S1890" s="294">
        <v>0</v>
      </c>
      <c r="T1890" s="294">
        <v>0</v>
      </c>
      <c r="U1890" s="294">
        <v>0</v>
      </c>
      <c r="V1890" s="294">
        <v>0</v>
      </c>
      <c r="W1890" s="294">
        <v>0</v>
      </c>
      <c r="X1890" s="294">
        <v>0</v>
      </c>
      <c r="Y1890" s="294">
        <v>0</v>
      </c>
      <c r="Z1890" s="294">
        <v>0</v>
      </c>
      <c r="AA1890" s="294">
        <v>0</v>
      </c>
      <c r="AB1890" s="294">
        <v>0</v>
      </c>
      <c r="AC1890" s="294">
        <v>0</v>
      </c>
      <c r="AD1890" s="294">
        <v>0</v>
      </c>
      <c r="AE1890" s="294">
        <v>0</v>
      </c>
      <c r="AF1890" s="294">
        <v>0</v>
      </c>
      <c r="AG1890" s="294">
        <v>0</v>
      </c>
      <c r="AH1890" s="294">
        <v>0</v>
      </c>
      <c r="AI1890" s="294">
        <v>0</v>
      </c>
    </row>
    <row r="1891" spans="1:35" ht="66">
      <c r="A1891" s="290"/>
      <c r="B1891" s="1315"/>
      <c r="C1891" s="1297" t="s">
        <v>2386</v>
      </c>
      <c r="D1891" s="14"/>
      <c r="E1891" s="1313">
        <v>30</v>
      </c>
      <c r="F1891" s="14" t="s">
        <v>11</v>
      </c>
      <c r="G1891" s="16" t="s">
        <v>12</v>
      </c>
      <c r="H1891" s="17" t="s">
        <v>13</v>
      </c>
      <c r="I1891" s="16" t="s">
        <v>14</v>
      </c>
      <c r="J1891" s="16">
        <v>108</v>
      </c>
      <c r="K1891" s="997">
        <v>3240</v>
      </c>
      <c r="L1891" s="16">
        <v>0</v>
      </c>
      <c r="M1891" s="16">
        <v>0</v>
      </c>
      <c r="N1891" s="16">
        <v>0</v>
      </c>
      <c r="O1891" s="16">
        <v>0</v>
      </c>
      <c r="P1891" s="16">
        <v>0</v>
      </c>
      <c r="Q1891" s="16">
        <v>0</v>
      </c>
      <c r="R1891" s="16">
        <v>0</v>
      </c>
      <c r="S1891" s="16">
        <v>0</v>
      </c>
      <c r="T1891" s="16">
        <v>10</v>
      </c>
      <c r="U1891" s="16">
        <v>1080</v>
      </c>
      <c r="V1891" s="16">
        <v>0</v>
      </c>
      <c r="W1891" s="16">
        <v>0</v>
      </c>
      <c r="X1891" s="16">
        <v>0</v>
      </c>
      <c r="Y1891" s="16">
        <v>0</v>
      </c>
      <c r="Z1891" s="16">
        <v>0</v>
      </c>
      <c r="AA1891" s="16">
        <v>0</v>
      </c>
      <c r="AB1891" s="16">
        <v>10</v>
      </c>
      <c r="AC1891" s="16">
        <v>1080</v>
      </c>
      <c r="AD1891" s="16">
        <v>0</v>
      </c>
      <c r="AE1891" s="16">
        <v>0</v>
      </c>
      <c r="AF1891" s="16">
        <v>10</v>
      </c>
      <c r="AG1891" s="16">
        <v>1080</v>
      </c>
      <c r="AH1891" s="16">
        <v>0</v>
      </c>
      <c r="AI1891" s="16">
        <v>0</v>
      </c>
    </row>
    <row r="1892" spans="1:35" ht="66">
      <c r="A1892" s="290"/>
      <c r="B1892" s="1451">
        <v>41.342399999999998</v>
      </c>
      <c r="C1892" s="1443" t="s">
        <v>1584</v>
      </c>
      <c r="D1892" s="303"/>
      <c r="E1892" s="293">
        <v>0</v>
      </c>
      <c r="F1892" s="292" t="s">
        <v>11</v>
      </c>
      <c r="G1892" s="294" t="s">
        <v>12</v>
      </c>
      <c r="H1892" s="295" t="s">
        <v>13</v>
      </c>
      <c r="I1892" s="294" t="s">
        <v>14</v>
      </c>
      <c r="J1892" s="294">
        <v>45</v>
      </c>
      <c r="K1892" s="1540">
        <v>0</v>
      </c>
      <c r="L1892" s="294">
        <v>0</v>
      </c>
      <c r="M1892" s="294">
        <v>0</v>
      </c>
      <c r="N1892" s="294">
        <v>0</v>
      </c>
      <c r="O1892" s="294">
        <v>0</v>
      </c>
      <c r="P1892" s="294">
        <v>0</v>
      </c>
      <c r="Q1892" s="294">
        <v>0</v>
      </c>
      <c r="R1892" s="294">
        <v>0</v>
      </c>
      <c r="S1892" s="294">
        <v>0</v>
      </c>
      <c r="T1892" s="294">
        <v>0</v>
      </c>
      <c r="U1892" s="294">
        <v>0</v>
      </c>
      <c r="V1892" s="294">
        <v>0</v>
      </c>
      <c r="W1892" s="294">
        <v>0</v>
      </c>
      <c r="X1892" s="294">
        <v>0</v>
      </c>
      <c r="Y1892" s="294">
        <v>0</v>
      </c>
      <c r="Z1892" s="294">
        <v>0</v>
      </c>
      <c r="AA1892" s="294">
        <v>0</v>
      </c>
      <c r="AB1892" s="294">
        <v>0</v>
      </c>
      <c r="AC1892" s="294">
        <v>0</v>
      </c>
      <c r="AD1892" s="294">
        <v>0</v>
      </c>
      <c r="AE1892" s="294">
        <v>0</v>
      </c>
      <c r="AF1892" s="294">
        <v>0</v>
      </c>
      <c r="AG1892" s="294">
        <v>0</v>
      </c>
      <c r="AH1892" s="294">
        <v>0</v>
      </c>
      <c r="AI1892" s="294">
        <v>0</v>
      </c>
    </row>
    <row r="1893" spans="1:35" ht="66">
      <c r="A1893" s="290"/>
      <c r="B1893" s="1451">
        <v>24.805439999999997</v>
      </c>
      <c r="C1893" s="1443" t="s">
        <v>1585</v>
      </c>
      <c r="D1893" s="303"/>
      <c r="E1893" s="293">
        <v>0</v>
      </c>
      <c r="F1893" s="292" t="s">
        <v>11</v>
      </c>
      <c r="G1893" s="294" t="s">
        <v>12</v>
      </c>
      <c r="H1893" s="295" t="s">
        <v>13</v>
      </c>
      <c r="I1893" s="294" t="s">
        <v>14</v>
      </c>
      <c r="J1893" s="294">
        <v>27</v>
      </c>
      <c r="K1893" s="1540">
        <v>0</v>
      </c>
      <c r="L1893" s="294">
        <v>0</v>
      </c>
      <c r="M1893" s="294">
        <v>0</v>
      </c>
      <c r="N1893" s="294">
        <v>0</v>
      </c>
      <c r="O1893" s="294">
        <v>0</v>
      </c>
      <c r="P1893" s="294">
        <v>0</v>
      </c>
      <c r="Q1893" s="294">
        <v>0</v>
      </c>
      <c r="R1893" s="294">
        <v>0</v>
      </c>
      <c r="S1893" s="294">
        <v>0</v>
      </c>
      <c r="T1893" s="294">
        <v>0</v>
      </c>
      <c r="U1893" s="294">
        <v>0</v>
      </c>
      <c r="V1893" s="294">
        <v>0</v>
      </c>
      <c r="W1893" s="294">
        <v>0</v>
      </c>
      <c r="X1893" s="294">
        <v>0</v>
      </c>
      <c r="Y1893" s="294">
        <v>0</v>
      </c>
      <c r="Z1893" s="294">
        <v>0</v>
      </c>
      <c r="AA1893" s="294">
        <v>0</v>
      </c>
      <c r="AB1893" s="294">
        <v>0</v>
      </c>
      <c r="AC1893" s="294">
        <v>0</v>
      </c>
      <c r="AD1893" s="294">
        <v>0</v>
      </c>
      <c r="AE1893" s="294">
        <v>0</v>
      </c>
      <c r="AF1893" s="294">
        <v>0</v>
      </c>
      <c r="AG1893" s="294">
        <v>0</v>
      </c>
      <c r="AH1893" s="294">
        <v>0</v>
      </c>
      <c r="AI1893" s="294">
        <v>0</v>
      </c>
    </row>
    <row r="1894" spans="1:35" ht="66">
      <c r="A1894" s="290"/>
      <c r="B1894" s="1451">
        <v>165.36959999999999</v>
      </c>
      <c r="C1894" s="1443" t="s">
        <v>4852</v>
      </c>
      <c r="D1894" s="303"/>
      <c r="E1894" s="293">
        <v>0</v>
      </c>
      <c r="F1894" s="292" t="s">
        <v>11</v>
      </c>
      <c r="G1894" s="294" t="s">
        <v>12</v>
      </c>
      <c r="H1894" s="295" t="s">
        <v>13</v>
      </c>
      <c r="I1894" s="294" t="s">
        <v>14</v>
      </c>
      <c r="J1894" s="294">
        <v>179</v>
      </c>
      <c r="K1894" s="1540">
        <v>0</v>
      </c>
      <c r="L1894" s="294">
        <v>0</v>
      </c>
      <c r="M1894" s="294">
        <v>0</v>
      </c>
      <c r="N1894" s="294">
        <v>0</v>
      </c>
      <c r="O1894" s="294">
        <v>0</v>
      </c>
      <c r="P1894" s="294">
        <v>0</v>
      </c>
      <c r="Q1894" s="294">
        <v>0</v>
      </c>
      <c r="R1894" s="294">
        <v>0</v>
      </c>
      <c r="S1894" s="294">
        <v>0</v>
      </c>
      <c r="T1894" s="294">
        <v>0</v>
      </c>
      <c r="U1894" s="294">
        <v>0</v>
      </c>
      <c r="V1894" s="294">
        <v>0</v>
      </c>
      <c r="W1894" s="294">
        <v>0</v>
      </c>
      <c r="X1894" s="294">
        <v>0</v>
      </c>
      <c r="Y1894" s="294">
        <v>0</v>
      </c>
      <c r="Z1894" s="294">
        <v>0</v>
      </c>
      <c r="AA1894" s="294">
        <v>0</v>
      </c>
      <c r="AB1894" s="294">
        <v>0</v>
      </c>
      <c r="AC1894" s="294">
        <v>0</v>
      </c>
      <c r="AD1894" s="294">
        <v>0</v>
      </c>
      <c r="AE1894" s="294">
        <v>0</v>
      </c>
      <c r="AF1894" s="294">
        <v>0</v>
      </c>
      <c r="AG1894" s="294">
        <v>0</v>
      </c>
      <c r="AH1894" s="294">
        <v>0</v>
      </c>
      <c r="AI1894" s="294">
        <v>0</v>
      </c>
    </row>
    <row r="1895" spans="1:35" ht="66">
      <c r="A1895" s="290"/>
      <c r="B1895" s="1451">
        <v>392.75279999999998</v>
      </c>
      <c r="C1895" s="1443" t="s">
        <v>1586</v>
      </c>
      <c r="D1895" s="303"/>
      <c r="E1895" s="293">
        <v>0</v>
      </c>
      <c r="F1895" s="292" t="s">
        <v>11</v>
      </c>
      <c r="G1895" s="294" t="s">
        <v>12</v>
      </c>
      <c r="H1895" s="295" t="s">
        <v>13</v>
      </c>
      <c r="I1895" s="294" t="s">
        <v>14</v>
      </c>
      <c r="J1895" s="294">
        <v>425</v>
      </c>
      <c r="K1895" s="1540">
        <v>0</v>
      </c>
      <c r="L1895" s="294">
        <v>0</v>
      </c>
      <c r="M1895" s="294">
        <v>0</v>
      </c>
      <c r="N1895" s="294">
        <v>0</v>
      </c>
      <c r="O1895" s="294">
        <v>0</v>
      </c>
      <c r="P1895" s="294">
        <v>0</v>
      </c>
      <c r="Q1895" s="294">
        <v>0</v>
      </c>
      <c r="R1895" s="294">
        <v>0</v>
      </c>
      <c r="S1895" s="294">
        <v>0</v>
      </c>
      <c r="T1895" s="294">
        <v>0</v>
      </c>
      <c r="U1895" s="294">
        <v>0</v>
      </c>
      <c r="V1895" s="294">
        <v>0</v>
      </c>
      <c r="W1895" s="294">
        <v>0</v>
      </c>
      <c r="X1895" s="294">
        <v>0</v>
      </c>
      <c r="Y1895" s="294">
        <v>0</v>
      </c>
      <c r="Z1895" s="294">
        <v>0</v>
      </c>
      <c r="AA1895" s="294">
        <v>0</v>
      </c>
      <c r="AB1895" s="294">
        <v>0</v>
      </c>
      <c r="AC1895" s="294">
        <v>0</v>
      </c>
      <c r="AD1895" s="294">
        <v>0</v>
      </c>
      <c r="AE1895" s="294">
        <v>0</v>
      </c>
      <c r="AF1895" s="294">
        <v>0</v>
      </c>
      <c r="AG1895" s="294">
        <v>0</v>
      </c>
      <c r="AH1895" s="294">
        <v>0</v>
      </c>
      <c r="AI1895" s="294">
        <v>0</v>
      </c>
    </row>
    <row r="1896" spans="1:35" ht="66">
      <c r="A1896" s="290"/>
      <c r="B1896" s="1451">
        <v>135.05184</v>
      </c>
      <c r="C1896" s="1443" t="s">
        <v>1587</v>
      </c>
      <c r="D1896" s="303"/>
      <c r="E1896" s="293">
        <v>63</v>
      </c>
      <c r="F1896" s="292" t="s">
        <v>11</v>
      </c>
      <c r="G1896" s="294" t="s">
        <v>12</v>
      </c>
      <c r="H1896" s="295" t="s">
        <v>13</v>
      </c>
      <c r="I1896" s="294" t="s">
        <v>14</v>
      </c>
      <c r="J1896" s="294">
        <v>146</v>
      </c>
      <c r="K1896" s="1540">
        <v>9198</v>
      </c>
      <c r="L1896" s="294">
        <v>0</v>
      </c>
      <c r="M1896" s="294">
        <v>0</v>
      </c>
      <c r="N1896" s="294">
        <v>1</v>
      </c>
      <c r="O1896" s="294">
        <v>146</v>
      </c>
      <c r="P1896" s="294">
        <v>0</v>
      </c>
      <c r="Q1896" s="294">
        <v>0</v>
      </c>
      <c r="R1896" s="294">
        <v>1</v>
      </c>
      <c r="S1896" s="294">
        <v>146</v>
      </c>
      <c r="T1896" s="294">
        <v>0</v>
      </c>
      <c r="U1896" s="294">
        <v>0</v>
      </c>
      <c r="V1896" s="294">
        <v>0</v>
      </c>
      <c r="W1896" s="294">
        <v>0</v>
      </c>
      <c r="X1896" s="294">
        <v>15</v>
      </c>
      <c r="Y1896" s="294">
        <v>2190</v>
      </c>
      <c r="Z1896" s="294">
        <v>11</v>
      </c>
      <c r="AA1896" s="294">
        <v>1606</v>
      </c>
      <c r="AB1896" s="294">
        <v>5</v>
      </c>
      <c r="AC1896" s="294">
        <v>730</v>
      </c>
      <c r="AD1896" s="294">
        <v>10</v>
      </c>
      <c r="AE1896" s="294">
        <v>1460</v>
      </c>
      <c r="AF1896" s="294">
        <v>5</v>
      </c>
      <c r="AG1896" s="294">
        <v>730</v>
      </c>
      <c r="AH1896" s="294">
        <v>15</v>
      </c>
      <c r="AI1896" s="294">
        <v>2190</v>
      </c>
    </row>
    <row r="1897" spans="1:35" ht="66">
      <c r="A1897" s="290"/>
      <c r="B1897" s="1451">
        <v>135.05184</v>
      </c>
      <c r="C1897" s="1443" t="s">
        <v>1588</v>
      </c>
      <c r="D1897" s="303"/>
      <c r="E1897" s="293">
        <v>0</v>
      </c>
      <c r="F1897" s="292" t="s">
        <v>11</v>
      </c>
      <c r="G1897" s="294" t="s">
        <v>12</v>
      </c>
      <c r="H1897" s="295" t="s">
        <v>13</v>
      </c>
      <c r="I1897" s="294" t="s">
        <v>14</v>
      </c>
      <c r="J1897" s="294">
        <v>146</v>
      </c>
      <c r="K1897" s="1540">
        <v>0</v>
      </c>
      <c r="L1897" s="294">
        <v>0</v>
      </c>
      <c r="M1897" s="294">
        <v>0</v>
      </c>
      <c r="N1897" s="294">
        <v>0</v>
      </c>
      <c r="O1897" s="294">
        <v>0</v>
      </c>
      <c r="P1897" s="294">
        <v>0</v>
      </c>
      <c r="Q1897" s="294">
        <v>0</v>
      </c>
      <c r="R1897" s="294">
        <v>0</v>
      </c>
      <c r="S1897" s="294">
        <v>0</v>
      </c>
      <c r="T1897" s="294">
        <v>0</v>
      </c>
      <c r="U1897" s="294">
        <v>0</v>
      </c>
      <c r="V1897" s="294">
        <v>0</v>
      </c>
      <c r="W1897" s="294">
        <v>0</v>
      </c>
      <c r="X1897" s="294">
        <v>0</v>
      </c>
      <c r="Y1897" s="294">
        <v>0</v>
      </c>
      <c r="Z1897" s="294">
        <v>0</v>
      </c>
      <c r="AA1897" s="294">
        <v>0</v>
      </c>
      <c r="AB1897" s="294">
        <v>0</v>
      </c>
      <c r="AC1897" s="294">
        <v>0</v>
      </c>
      <c r="AD1897" s="294">
        <v>0</v>
      </c>
      <c r="AE1897" s="294">
        <v>0</v>
      </c>
      <c r="AF1897" s="294">
        <v>0</v>
      </c>
      <c r="AG1897" s="294">
        <v>0</v>
      </c>
      <c r="AH1897" s="294">
        <v>0</v>
      </c>
      <c r="AI1897" s="294">
        <v>0</v>
      </c>
    </row>
    <row r="1898" spans="1:35" ht="66">
      <c r="A1898" s="290"/>
      <c r="B1898" s="1451">
        <v>370.70352000000003</v>
      </c>
      <c r="C1898" s="1443" t="s">
        <v>1589</v>
      </c>
      <c r="D1898" s="303"/>
      <c r="E1898" s="293">
        <v>3</v>
      </c>
      <c r="F1898" s="292" t="s">
        <v>11</v>
      </c>
      <c r="G1898" s="294" t="s">
        <v>12</v>
      </c>
      <c r="H1898" s="295" t="s">
        <v>13</v>
      </c>
      <c r="I1898" s="294" t="s">
        <v>14</v>
      </c>
      <c r="J1898" s="294">
        <v>400</v>
      </c>
      <c r="K1898" s="1540">
        <v>1200</v>
      </c>
      <c r="L1898" s="294">
        <v>0</v>
      </c>
      <c r="M1898" s="294">
        <v>0</v>
      </c>
      <c r="N1898" s="294">
        <v>1</v>
      </c>
      <c r="O1898" s="294">
        <v>400</v>
      </c>
      <c r="P1898" s="294">
        <v>1</v>
      </c>
      <c r="Q1898" s="294">
        <v>400</v>
      </c>
      <c r="R1898" s="294">
        <v>1</v>
      </c>
      <c r="S1898" s="294">
        <v>400</v>
      </c>
      <c r="T1898" s="294">
        <v>0</v>
      </c>
      <c r="U1898" s="294">
        <v>0</v>
      </c>
      <c r="V1898" s="294">
        <v>0</v>
      </c>
      <c r="W1898" s="294">
        <v>0</v>
      </c>
      <c r="X1898" s="294">
        <v>0</v>
      </c>
      <c r="Y1898" s="294">
        <v>0</v>
      </c>
      <c r="Z1898" s="294">
        <v>0</v>
      </c>
      <c r="AA1898" s="294">
        <v>0</v>
      </c>
      <c r="AB1898" s="294">
        <v>0</v>
      </c>
      <c r="AC1898" s="294">
        <v>0</v>
      </c>
      <c r="AD1898" s="294">
        <v>0</v>
      </c>
      <c r="AE1898" s="294">
        <v>0</v>
      </c>
      <c r="AF1898" s="294">
        <v>0</v>
      </c>
      <c r="AG1898" s="294">
        <v>0</v>
      </c>
      <c r="AH1898" s="294">
        <v>0</v>
      </c>
      <c r="AI1898" s="294">
        <v>0</v>
      </c>
    </row>
    <row r="1899" spans="1:35" ht="66">
      <c r="A1899" s="290"/>
      <c r="B1899" s="1451">
        <v>179.15039999999999</v>
      </c>
      <c r="C1899" s="1443" t="s">
        <v>1590</v>
      </c>
      <c r="D1899" s="303"/>
      <c r="E1899" s="293">
        <v>0</v>
      </c>
      <c r="F1899" s="292" t="s">
        <v>11</v>
      </c>
      <c r="G1899" s="294" t="s">
        <v>12</v>
      </c>
      <c r="H1899" s="295" t="s">
        <v>13</v>
      </c>
      <c r="I1899" s="294" t="s">
        <v>14</v>
      </c>
      <c r="J1899" s="294">
        <v>194</v>
      </c>
      <c r="K1899" s="1540">
        <v>0</v>
      </c>
      <c r="L1899" s="294">
        <v>0</v>
      </c>
      <c r="M1899" s="294">
        <v>0</v>
      </c>
      <c r="N1899" s="294">
        <v>0</v>
      </c>
      <c r="O1899" s="294">
        <v>0</v>
      </c>
      <c r="P1899" s="294">
        <v>0</v>
      </c>
      <c r="Q1899" s="294">
        <v>0</v>
      </c>
      <c r="R1899" s="294">
        <v>0</v>
      </c>
      <c r="S1899" s="294">
        <v>0</v>
      </c>
      <c r="T1899" s="294">
        <v>0</v>
      </c>
      <c r="U1899" s="294">
        <v>0</v>
      </c>
      <c r="V1899" s="294">
        <v>0</v>
      </c>
      <c r="W1899" s="294">
        <v>0</v>
      </c>
      <c r="X1899" s="294">
        <v>0</v>
      </c>
      <c r="Y1899" s="294">
        <v>0</v>
      </c>
      <c r="Z1899" s="294">
        <v>0</v>
      </c>
      <c r="AA1899" s="294">
        <v>0</v>
      </c>
      <c r="AB1899" s="294">
        <v>0</v>
      </c>
      <c r="AC1899" s="294">
        <v>0</v>
      </c>
      <c r="AD1899" s="294">
        <v>0</v>
      </c>
      <c r="AE1899" s="294">
        <v>0</v>
      </c>
      <c r="AF1899" s="294">
        <v>0</v>
      </c>
      <c r="AG1899" s="294">
        <v>0</v>
      </c>
      <c r="AH1899" s="294">
        <v>0</v>
      </c>
      <c r="AI1899" s="294">
        <v>0</v>
      </c>
    </row>
    <row r="1900" spans="1:35" ht="66">
      <c r="A1900" s="290"/>
      <c r="B1900" s="1451">
        <v>241.02449999999999</v>
      </c>
      <c r="C1900" s="1443" t="s">
        <v>1591</v>
      </c>
      <c r="D1900" s="303"/>
      <c r="E1900" s="293">
        <v>0</v>
      </c>
      <c r="F1900" s="292" t="s">
        <v>11</v>
      </c>
      <c r="G1900" s="294" t="s">
        <v>12</v>
      </c>
      <c r="H1900" s="295" t="s">
        <v>13</v>
      </c>
      <c r="I1900" s="294" t="s">
        <v>14</v>
      </c>
      <c r="J1900" s="294">
        <v>261</v>
      </c>
      <c r="K1900" s="1540">
        <v>0</v>
      </c>
      <c r="L1900" s="294">
        <v>0</v>
      </c>
      <c r="M1900" s="294">
        <v>0</v>
      </c>
      <c r="N1900" s="294">
        <v>0</v>
      </c>
      <c r="O1900" s="294">
        <v>0</v>
      </c>
      <c r="P1900" s="294">
        <v>0</v>
      </c>
      <c r="Q1900" s="294">
        <v>0</v>
      </c>
      <c r="R1900" s="294">
        <v>0</v>
      </c>
      <c r="S1900" s="294">
        <v>0</v>
      </c>
      <c r="T1900" s="294">
        <v>0</v>
      </c>
      <c r="U1900" s="294">
        <v>0</v>
      </c>
      <c r="V1900" s="294">
        <v>0</v>
      </c>
      <c r="W1900" s="294">
        <v>0</v>
      </c>
      <c r="X1900" s="294">
        <v>0</v>
      </c>
      <c r="Y1900" s="294">
        <v>0</v>
      </c>
      <c r="Z1900" s="294">
        <v>0</v>
      </c>
      <c r="AA1900" s="294">
        <v>0</v>
      </c>
      <c r="AB1900" s="294">
        <v>0</v>
      </c>
      <c r="AC1900" s="294">
        <v>0</v>
      </c>
      <c r="AD1900" s="294">
        <v>0</v>
      </c>
      <c r="AE1900" s="294">
        <v>0</v>
      </c>
      <c r="AF1900" s="294">
        <v>0</v>
      </c>
      <c r="AG1900" s="294">
        <v>0</v>
      </c>
      <c r="AH1900" s="294">
        <v>0</v>
      </c>
      <c r="AI1900" s="294">
        <v>0</v>
      </c>
    </row>
    <row r="1901" spans="1:35" ht="66">
      <c r="A1901" s="290"/>
      <c r="B1901" s="1451">
        <v>227.38320000000004</v>
      </c>
      <c r="C1901" s="1443" t="s">
        <v>1592</v>
      </c>
      <c r="D1901" s="303"/>
      <c r="E1901" s="293">
        <v>0</v>
      </c>
      <c r="F1901" s="292" t="s">
        <v>11</v>
      </c>
      <c r="G1901" s="294" t="s">
        <v>12</v>
      </c>
      <c r="H1901" s="295" t="s">
        <v>13</v>
      </c>
      <c r="I1901" s="294" t="s">
        <v>14</v>
      </c>
      <c r="J1901" s="294">
        <v>246</v>
      </c>
      <c r="K1901" s="1540">
        <v>0</v>
      </c>
      <c r="L1901" s="294">
        <v>0</v>
      </c>
      <c r="M1901" s="294">
        <v>0</v>
      </c>
      <c r="N1901" s="294">
        <v>0</v>
      </c>
      <c r="O1901" s="294">
        <v>0</v>
      </c>
      <c r="P1901" s="294">
        <v>0</v>
      </c>
      <c r="Q1901" s="294">
        <v>0</v>
      </c>
      <c r="R1901" s="294">
        <v>0</v>
      </c>
      <c r="S1901" s="294">
        <v>0</v>
      </c>
      <c r="T1901" s="294">
        <v>0</v>
      </c>
      <c r="U1901" s="294">
        <v>0</v>
      </c>
      <c r="V1901" s="294">
        <v>0</v>
      </c>
      <c r="W1901" s="294">
        <v>0</v>
      </c>
      <c r="X1901" s="294">
        <v>0</v>
      </c>
      <c r="Y1901" s="294">
        <v>0</v>
      </c>
      <c r="Z1901" s="294">
        <v>0</v>
      </c>
      <c r="AA1901" s="294">
        <v>0</v>
      </c>
      <c r="AB1901" s="294">
        <v>0</v>
      </c>
      <c r="AC1901" s="294">
        <v>0</v>
      </c>
      <c r="AD1901" s="294">
        <v>0</v>
      </c>
      <c r="AE1901" s="294">
        <v>0</v>
      </c>
      <c r="AF1901" s="294">
        <v>0</v>
      </c>
      <c r="AG1901" s="294">
        <v>0</v>
      </c>
      <c r="AH1901" s="294">
        <v>0</v>
      </c>
      <c r="AI1901" s="294">
        <v>0</v>
      </c>
    </row>
    <row r="1902" spans="1:35" ht="66">
      <c r="A1902" s="290"/>
      <c r="B1902" s="1451">
        <v>263.76</v>
      </c>
      <c r="C1902" s="1344" t="s">
        <v>1593</v>
      </c>
      <c r="D1902" s="303"/>
      <c r="E1902" s="293">
        <v>17</v>
      </c>
      <c r="F1902" s="292" t="s">
        <v>11</v>
      </c>
      <c r="G1902" s="294" t="s">
        <v>12</v>
      </c>
      <c r="H1902" s="295" t="s">
        <v>13</v>
      </c>
      <c r="I1902" s="294" t="s">
        <v>14</v>
      </c>
      <c r="J1902" s="294">
        <v>285</v>
      </c>
      <c r="K1902" s="1540">
        <v>4845</v>
      </c>
      <c r="L1902" s="294">
        <v>0</v>
      </c>
      <c r="M1902" s="294">
        <v>0</v>
      </c>
      <c r="N1902" s="294">
        <v>0</v>
      </c>
      <c r="O1902" s="294">
        <v>0</v>
      </c>
      <c r="P1902" s="294">
        <v>7</v>
      </c>
      <c r="Q1902" s="294">
        <v>1995</v>
      </c>
      <c r="R1902" s="294">
        <v>0</v>
      </c>
      <c r="S1902" s="294">
        <v>0</v>
      </c>
      <c r="T1902" s="294">
        <v>5</v>
      </c>
      <c r="U1902" s="294">
        <v>1425</v>
      </c>
      <c r="V1902" s="294">
        <v>5</v>
      </c>
      <c r="W1902" s="294">
        <v>1425</v>
      </c>
      <c r="X1902" s="294">
        <v>0</v>
      </c>
      <c r="Y1902" s="294">
        <v>0</v>
      </c>
      <c r="Z1902" s="294">
        <v>0</v>
      </c>
      <c r="AA1902" s="294">
        <v>0</v>
      </c>
      <c r="AB1902" s="294">
        <v>0</v>
      </c>
      <c r="AC1902" s="294">
        <v>0</v>
      </c>
      <c r="AD1902" s="294">
        <v>0</v>
      </c>
      <c r="AE1902" s="294">
        <v>0</v>
      </c>
      <c r="AF1902" s="294">
        <v>0</v>
      </c>
      <c r="AG1902" s="294">
        <v>0</v>
      </c>
      <c r="AH1902" s="294">
        <v>0</v>
      </c>
      <c r="AI1902" s="294">
        <v>0</v>
      </c>
    </row>
    <row r="1903" spans="1:35" ht="66">
      <c r="A1903" s="290"/>
      <c r="B1903" s="1451">
        <v>227.38300000000001</v>
      </c>
      <c r="C1903" s="1443" t="s">
        <v>1594</v>
      </c>
      <c r="D1903" s="303"/>
      <c r="E1903" s="293">
        <v>6</v>
      </c>
      <c r="F1903" s="292" t="s">
        <v>11</v>
      </c>
      <c r="G1903" s="294" t="s">
        <v>12</v>
      </c>
      <c r="H1903" s="295" t="s">
        <v>13</v>
      </c>
      <c r="I1903" s="294" t="s">
        <v>14</v>
      </c>
      <c r="J1903" s="294">
        <v>246</v>
      </c>
      <c r="K1903" s="1540">
        <v>1476</v>
      </c>
      <c r="L1903" s="294">
        <v>0</v>
      </c>
      <c r="M1903" s="294">
        <v>0</v>
      </c>
      <c r="N1903" s="294">
        <v>1</v>
      </c>
      <c r="O1903" s="294">
        <v>246</v>
      </c>
      <c r="P1903" s="294">
        <v>4</v>
      </c>
      <c r="Q1903" s="294">
        <v>984</v>
      </c>
      <c r="R1903" s="294">
        <v>1</v>
      </c>
      <c r="S1903" s="294">
        <v>246</v>
      </c>
      <c r="T1903" s="294">
        <v>0</v>
      </c>
      <c r="U1903" s="294">
        <v>0</v>
      </c>
      <c r="V1903" s="294">
        <v>0</v>
      </c>
      <c r="W1903" s="294">
        <v>0</v>
      </c>
      <c r="X1903" s="294">
        <v>0</v>
      </c>
      <c r="Y1903" s="294">
        <v>0</v>
      </c>
      <c r="Z1903" s="294">
        <v>0</v>
      </c>
      <c r="AA1903" s="294">
        <v>0</v>
      </c>
      <c r="AB1903" s="294">
        <v>0</v>
      </c>
      <c r="AC1903" s="294">
        <v>0</v>
      </c>
      <c r="AD1903" s="294">
        <v>0</v>
      </c>
      <c r="AE1903" s="294">
        <v>0</v>
      </c>
      <c r="AF1903" s="294">
        <v>0</v>
      </c>
      <c r="AG1903" s="294">
        <v>0</v>
      </c>
      <c r="AH1903" s="294">
        <v>0</v>
      </c>
      <c r="AI1903" s="294">
        <v>0</v>
      </c>
    </row>
    <row r="1904" spans="1:35" ht="66">
      <c r="A1904" s="290"/>
      <c r="B1904" s="1451">
        <v>121.46292307692308</v>
      </c>
      <c r="C1904" s="1443" t="s">
        <v>1595</v>
      </c>
      <c r="D1904" s="303"/>
      <c r="E1904" s="293">
        <v>23</v>
      </c>
      <c r="F1904" s="292" t="s">
        <v>11</v>
      </c>
      <c r="G1904" s="294" t="s">
        <v>12</v>
      </c>
      <c r="H1904" s="295" t="s">
        <v>13</v>
      </c>
      <c r="I1904" s="294" t="s">
        <v>14</v>
      </c>
      <c r="J1904" s="294">
        <v>132</v>
      </c>
      <c r="K1904" s="1540">
        <v>3036</v>
      </c>
      <c r="L1904" s="294">
        <v>0</v>
      </c>
      <c r="M1904" s="294">
        <v>0</v>
      </c>
      <c r="N1904" s="294">
        <v>1</v>
      </c>
      <c r="O1904" s="294">
        <v>132</v>
      </c>
      <c r="P1904" s="294">
        <v>0</v>
      </c>
      <c r="Q1904" s="294">
        <v>0</v>
      </c>
      <c r="R1904" s="294">
        <v>2</v>
      </c>
      <c r="S1904" s="294">
        <v>264</v>
      </c>
      <c r="T1904" s="294">
        <v>5</v>
      </c>
      <c r="U1904" s="294">
        <v>660</v>
      </c>
      <c r="V1904" s="294">
        <v>5</v>
      </c>
      <c r="W1904" s="294">
        <v>660</v>
      </c>
      <c r="X1904" s="294">
        <v>5</v>
      </c>
      <c r="Y1904" s="294">
        <v>660</v>
      </c>
      <c r="Z1904" s="294">
        <v>5</v>
      </c>
      <c r="AA1904" s="294">
        <v>660</v>
      </c>
      <c r="AB1904" s="294">
        <v>0</v>
      </c>
      <c r="AC1904" s="294">
        <v>0</v>
      </c>
      <c r="AD1904" s="294">
        <v>0</v>
      </c>
      <c r="AE1904" s="294">
        <v>0</v>
      </c>
      <c r="AF1904" s="294">
        <v>0</v>
      </c>
      <c r="AG1904" s="294">
        <v>0</v>
      </c>
      <c r="AH1904" s="294">
        <v>0</v>
      </c>
      <c r="AI1904" s="294">
        <v>0</v>
      </c>
    </row>
    <row r="1905" spans="1:35" ht="66">
      <c r="A1905" s="290"/>
      <c r="B1905" s="1451">
        <v>124.02799999999999</v>
      </c>
      <c r="C1905" s="1443" t="s">
        <v>1596</v>
      </c>
      <c r="D1905" s="303"/>
      <c r="E1905" s="293">
        <v>0</v>
      </c>
      <c r="F1905" s="292" t="s">
        <v>11</v>
      </c>
      <c r="G1905" s="294" t="s">
        <v>12</v>
      </c>
      <c r="H1905" s="295" t="s">
        <v>13</v>
      </c>
      <c r="I1905" s="294" t="s">
        <v>14</v>
      </c>
      <c r="J1905" s="294">
        <v>134</v>
      </c>
      <c r="K1905" s="1540">
        <v>0</v>
      </c>
      <c r="L1905" s="294">
        <v>0</v>
      </c>
      <c r="M1905" s="294">
        <v>0</v>
      </c>
      <c r="N1905" s="294">
        <v>0</v>
      </c>
      <c r="O1905" s="294">
        <v>0</v>
      </c>
      <c r="P1905" s="294">
        <v>0</v>
      </c>
      <c r="Q1905" s="294">
        <v>0</v>
      </c>
      <c r="R1905" s="294">
        <v>0</v>
      </c>
      <c r="S1905" s="294">
        <v>0</v>
      </c>
      <c r="T1905" s="294">
        <v>0</v>
      </c>
      <c r="U1905" s="294">
        <v>0</v>
      </c>
      <c r="V1905" s="294">
        <v>0</v>
      </c>
      <c r="W1905" s="294">
        <v>0</v>
      </c>
      <c r="X1905" s="294">
        <v>0</v>
      </c>
      <c r="Y1905" s="294">
        <v>0</v>
      </c>
      <c r="Z1905" s="294">
        <v>0</v>
      </c>
      <c r="AA1905" s="294">
        <v>0</v>
      </c>
      <c r="AB1905" s="294">
        <v>0</v>
      </c>
      <c r="AC1905" s="294">
        <v>0</v>
      </c>
      <c r="AD1905" s="294">
        <v>0</v>
      </c>
      <c r="AE1905" s="294">
        <v>0</v>
      </c>
      <c r="AF1905" s="294">
        <v>0</v>
      </c>
      <c r="AG1905" s="294">
        <v>0</v>
      </c>
      <c r="AH1905" s="294">
        <v>0</v>
      </c>
      <c r="AI1905" s="294">
        <v>0</v>
      </c>
    </row>
    <row r="1906" spans="1:35" ht="66">
      <c r="A1906" s="290"/>
      <c r="B1906" s="1451">
        <v>62.013600000000011</v>
      </c>
      <c r="C1906" s="1443" t="s">
        <v>1597</v>
      </c>
      <c r="D1906" s="303"/>
      <c r="E1906" s="293">
        <v>0</v>
      </c>
      <c r="F1906" s="292" t="s">
        <v>11</v>
      </c>
      <c r="G1906" s="294" t="s">
        <v>12</v>
      </c>
      <c r="H1906" s="295" t="s">
        <v>13</v>
      </c>
      <c r="I1906" s="294" t="s">
        <v>14</v>
      </c>
      <c r="J1906" s="294">
        <v>67</v>
      </c>
      <c r="K1906" s="1540">
        <v>0</v>
      </c>
      <c r="L1906" s="294">
        <v>0</v>
      </c>
      <c r="M1906" s="294">
        <v>0</v>
      </c>
      <c r="N1906" s="294">
        <v>0</v>
      </c>
      <c r="O1906" s="294">
        <v>0</v>
      </c>
      <c r="P1906" s="294">
        <v>0</v>
      </c>
      <c r="Q1906" s="294">
        <v>0</v>
      </c>
      <c r="R1906" s="294">
        <v>0</v>
      </c>
      <c r="S1906" s="294">
        <v>0</v>
      </c>
      <c r="T1906" s="294">
        <v>0</v>
      </c>
      <c r="U1906" s="294">
        <v>0</v>
      </c>
      <c r="V1906" s="294">
        <v>0</v>
      </c>
      <c r="W1906" s="294">
        <v>0</v>
      </c>
      <c r="X1906" s="294">
        <v>0</v>
      </c>
      <c r="Y1906" s="294">
        <v>0</v>
      </c>
      <c r="Z1906" s="294">
        <v>0</v>
      </c>
      <c r="AA1906" s="294">
        <v>0</v>
      </c>
      <c r="AB1906" s="294">
        <v>0</v>
      </c>
      <c r="AC1906" s="294">
        <v>0</v>
      </c>
      <c r="AD1906" s="294">
        <v>0</v>
      </c>
      <c r="AE1906" s="294">
        <v>0</v>
      </c>
      <c r="AF1906" s="294">
        <v>0</v>
      </c>
      <c r="AG1906" s="294">
        <v>0</v>
      </c>
      <c r="AH1906" s="294">
        <v>0</v>
      </c>
      <c r="AI1906" s="294">
        <v>0</v>
      </c>
    </row>
    <row r="1907" spans="1:35" ht="66">
      <c r="A1907" s="290"/>
      <c r="B1907" s="1451">
        <v>108</v>
      </c>
      <c r="C1907" s="1443" t="s">
        <v>1598</v>
      </c>
      <c r="D1907" s="303"/>
      <c r="E1907" s="293">
        <v>0</v>
      </c>
      <c r="F1907" s="292" t="s">
        <v>11</v>
      </c>
      <c r="G1907" s="294" t="s">
        <v>12</v>
      </c>
      <c r="H1907" s="295" t="s">
        <v>13</v>
      </c>
      <c r="I1907" s="294" t="s">
        <v>14</v>
      </c>
      <c r="J1907" s="294">
        <v>117</v>
      </c>
      <c r="K1907" s="1540">
        <v>0</v>
      </c>
      <c r="L1907" s="294">
        <v>0</v>
      </c>
      <c r="M1907" s="294">
        <v>0</v>
      </c>
      <c r="N1907" s="294">
        <v>0</v>
      </c>
      <c r="O1907" s="294">
        <v>0</v>
      </c>
      <c r="P1907" s="294">
        <v>0</v>
      </c>
      <c r="Q1907" s="294">
        <v>0</v>
      </c>
      <c r="R1907" s="294">
        <v>0</v>
      </c>
      <c r="S1907" s="294">
        <v>0</v>
      </c>
      <c r="T1907" s="294">
        <v>0</v>
      </c>
      <c r="U1907" s="294">
        <v>0</v>
      </c>
      <c r="V1907" s="294">
        <v>0</v>
      </c>
      <c r="W1907" s="294">
        <v>0</v>
      </c>
      <c r="X1907" s="294">
        <v>0</v>
      </c>
      <c r="Y1907" s="294">
        <v>0</v>
      </c>
      <c r="Z1907" s="294">
        <v>0</v>
      </c>
      <c r="AA1907" s="294">
        <v>0</v>
      </c>
      <c r="AB1907" s="294">
        <v>0</v>
      </c>
      <c r="AC1907" s="294">
        <v>0</v>
      </c>
      <c r="AD1907" s="294">
        <v>0</v>
      </c>
      <c r="AE1907" s="294">
        <v>0</v>
      </c>
      <c r="AF1907" s="294">
        <v>0</v>
      </c>
      <c r="AG1907" s="294">
        <v>0</v>
      </c>
      <c r="AH1907" s="294">
        <v>0</v>
      </c>
      <c r="AI1907" s="294">
        <v>0</v>
      </c>
    </row>
    <row r="1908" spans="1:35" ht="66">
      <c r="A1908" s="290"/>
      <c r="B1908" s="1451">
        <v>103.35599999999999</v>
      </c>
      <c r="C1908" s="1443" t="s">
        <v>1599</v>
      </c>
      <c r="D1908" s="303"/>
      <c r="E1908" s="293">
        <v>4</v>
      </c>
      <c r="F1908" s="292" t="s">
        <v>11</v>
      </c>
      <c r="G1908" s="294" t="s">
        <v>12</v>
      </c>
      <c r="H1908" s="295" t="s">
        <v>13</v>
      </c>
      <c r="I1908" s="294" t="s">
        <v>14</v>
      </c>
      <c r="J1908" s="294">
        <v>112</v>
      </c>
      <c r="K1908" s="1540">
        <v>448</v>
      </c>
      <c r="L1908" s="294">
        <v>0</v>
      </c>
      <c r="M1908" s="294">
        <v>0</v>
      </c>
      <c r="N1908" s="294">
        <v>0</v>
      </c>
      <c r="O1908" s="294">
        <v>0</v>
      </c>
      <c r="P1908" s="294">
        <v>0</v>
      </c>
      <c r="Q1908" s="294">
        <v>0</v>
      </c>
      <c r="R1908" s="294">
        <v>0</v>
      </c>
      <c r="S1908" s="294">
        <v>0</v>
      </c>
      <c r="T1908" s="294">
        <v>0</v>
      </c>
      <c r="U1908" s="294">
        <v>0</v>
      </c>
      <c r="V1908" s="294">
        <v>2</v>
      </c>
      <c r="W1908" s="294">
        <v>224</v>
      </c>
      <c r="X1908" s="294">
        <v>0</v>
      </c>
      <c r="Y1908" s="294">
        <v>0</v>
      </c>
      <c r="Z1908" s="294">
        <v>0</v>
      </c>
      <c r="AA1908" s="294">
        <v>0</v>
      </c>
      <c r="AB1908" s="294">
        <v>2</v>
      </c>
      <c r="AC1908" s="294">
        <v>224</v>
      </c>
      <c r="AD1908" s="294">
        <v>0</v>
      </c>
      <c r="AE1908" s="294">
        <v>0</v>
      </c>
      <c r="AF1908" s="294">
        <v>0</v>
      </c>
      <c r="AG1908" s="294">
        <v>0</v>
      </c>
      <c r="AH1908" s="294">
        <v>0</v>
      </c>
      <c r="AI1908" s="294">
        <v>0</v>
      </c>
    </row>
    <row r="1909" spans="1:35" ht="66">
      <c r="A1909" s="290"/>
      <c r="B1909" s="1451">
        <v>108</v>
      </c>
      <c r="C1909" s="1470" t="s">
        <v>1600</v>
      </c>
      <c r="D1909" s="1365"/>
      <c r="E1909" s="293">
        <v>4</v>
      </c>
      <c r="F1909" s="292" t="s">
        <v>11</v>
      </c>
      <c r="G1909" s="294" t="s">
        <v>12</v>
      </c>
      <c r="H1909" s="295" t="s">
        <v>13</v>
      </c>
      <c r="I1909" s="294" t="s">
        <v>14</v>
      </c>
      <c r="J1909" s="294">
        <v>117</v>
      </c>
      <c r="K1909" s="1540">
        <v>468</v>
      </c>
      <c r="L1909" s="294">
        <v>0</v>
      </c>
      <c r="M1909" s="294">
        <v>0</v>
      </c>
      <c r="N1909" s="294">
        <v>0</v>
      </c>
      <c r="O1909" s="294">
        <v>0</v>
      </c>
      <c r="P1909" s="294">
        <v>0</v>
      </c>
      <c r="Q1909" s="294">
        <v>0</v>
      </c>
      <c r="R1909" s="294">
        <v>0</v>
      </c>
      <c r="S1909" s="294">
        <v>0</v>
      </c>
      <c r="T1909" s="294">
        <v>0</v>
      </c>
      <c r="U1909" s="294">
        <v>0</v>
      </c>
      <c r="V1909" s="294">
        <v>2</v>
      </c>
      <c r="W1909" s="294">
        <v>234</v>
      </c>
      <c r="X1909" s="294">
        <v>0</v>
      </c>
      <c r="Y1909" s="294">
        <v>0</v>
      </c>
      <c r="Z1909" s="294">
        <v>0</v>
      </c>
      <c r="AA1909" s="294">
        <v>0</v>
      </c>
      <c r="AB1909" s="294">
        <v>2</v>
      </c>
      <c r="AC1909" s="294">
        <v>234</v>
      </c>
      <c r="AD1909" s="294">
        <v>0</v>
      </c>
      <c r="AE1909" s="294">
        <v>0</v>
      </c>
      <c r="AF1909" s="294">
        <v>0</v>
      </c>
      <c r="AG1909" s="294">
        <v>0</v>
      </c>
      <c r="AH1909" s="294">
        <v>0</v>
      </c>
      <c r="AI1909" s="294">
        <v>0</v>
      </c>
    </row>
    <row r="1910" spans="1:35" ht="66">
      <c r="A1910" s="290"/>
      <c r="B1910" s="1451">
        <v>682.14959999999985</v>
      </c>
      <c r="C1910" s="1443" t="s">
        <v>1601</v>
      </c>
      <c r="D1910" s="303"/>
      <c r="E1910" s="293">
        <v>0</v>
      </c>
      <c r="F1910" s="292" t="s">
        <v>11</v>
      </c>
      <c r="G1910" s="294" t="s">
        <v>12</v>
      </c>
      <c r="H1910" s="295" t="s">
        <v>13</v>
      </c>
      <c r="I1910" s="294" t="s">
        <v>14</v>
      </c>
      <c r="J1910" s="294">
        <v>737</v>
      </c>
      <c r="K1910" s="1540">
        <v>0</v>
      </c>
      <c r="L1910" s="294">
        <v>0</v>
      </c>
      <c r="M1910" s="294">
        <v>0</v>
      </c>
      <c r="N1910" s="294">
        <v>0</v>
      </c>
      <c r="O1910" s="294">
        <v>0</v>
      </c>
      <c r="P1910" s="294">
        <v>0</v>
      </c>
      <c r="Q1910" s="294">
        <v>0</v>
      </c>
      <c r="R1910" s="294">
        <v>0</v>
      </c>
      <c r="S1910" s="294">
        <v>0</v>
      </c>
      <c r="T1910" s="294">
        <v>0</v>
      </c>
      <c r="U1910" s="294">
        <v>0</v>
      </c>
      <c r="V1910" s="294">
        <v>0</v>
      </c>
      <c r="W1910" s="294">
        <v>0</v>
      </c>
      <c r="X1910" s="294">
        <v>0</v>
      </c>
      <c r="Y1910" s="294">
        <v>0</v>
      </c>
      <c r="Z1910" s="294">
        <v>0</v>
      </c>
      <c r="AA1910" s="294">
        <v>0</v>
      </c>
      <c r="AB1910" s="294">
        <v>0</v>
      </c>
      <c r="AC1910" s="294">
        <v>0</v>
      </c>
      <c r="AD1910" s="294">
        <v>0</v>
      </c>
      <c r="AE1910" s="294">
        <v>0</v>
      </c>
      <c r="AF1910" s="294">
        <v>0</v>
      </c>
      <c r="AG1910" s="294">
        <v>0</v>
      </c>
      <c r="AH1910" s="294">
        <v>0</v>
      </c>
      <c r="AI1910" s="294">
        <v>0</v>
      </c>
    </row>
    <row r="1911" spans="1:35" ht="66">
      <c r="A1911" s="290"/>
      <c r="B1911" s="1451">
        <v>528.96</v>
      </c>
      <c r="C1911" s="298" t="s">
        <v>1602</v>
      </c>
      <c r="D1911" s="1389"/>
      <c r="E1911" s="293">
        <v>10</v>
      </c>
      <c r="F1911" s="292" t="s">
        <v>11</v>
      </c>
      <c r="G1911" s="294" t="s">
        <v>12</v>
      </c>
      <c r="H1911" s="295" t="s">
        <v>13</v>
      </c>
      <c r="I1911" s="294" t="s">
        <v>14</v>
      </c>
      <c r="J1911" s="294">
        <v>572</v>
      </c>
      <c r="K1911" s="1540">
        <v>5720</v>
      </c>
      <c r="L1911" s="294">
        <v>0</v>
      </c>
      <c r="M1911" s="294">
        <v>0</v>
      </c>
      <c r="N1911" s="294">
        <v>1</v>
      </c>
      <c r="O1911" s="294">
        <v>572</v>
      </c>
      <c r="P1911" s="294">
        <v>2</v>
      </c>
      <c r="Q1911" s="294">
        <v>1144</v>
      </c>
      <c r="R1911" s="294">
        <v>2</v>
      </c>
      <c r="S1911" s="294">
        <v>1144</v>
      </c>
      <c r="T1911" s="294">
        <v>0</v>
      </c>
      <c r="U1911" s="294">
        <v>0</v>
      </c>
      <c r="V1911" s="294">
        <v>0</v>
      </c>
      <c r="W1911" s="294">
        <v>0</v>
      </c>
      <c r="X1911" s="294">
        <v>0</v>
      </c>
      <c r="Y1911" s="294">
        <v>0</v>
      </c>
      <c r="Z1911" s="294">
        <v>3</v>
      </c>
      <c r="AA1911" s="294">
        <v>1716</v>
      </c>
      <c r="AB1911" s="294">
        <v>0</v>
      </c>
      <c r="AC1911" s="294">
        <v>0</v>
      </c>
      <c r="AD1911" s="294">
        <v>0</v>
      </c>
      <c r="AE1911" s="294">
        <v>0</v>
      </c>
      <c r="AF1911" s="294">
        <v>2</v>
      </c>
      <c r="AG1911" s="294">
        <v>1144</v>
      </c>
      <c r="AH1911" s="294">
        <v>0</v>
      </c>
      <c r="AI1911" s="294">
        <v>0</v>
      </c>
    </row>
    <row r="1912" spans="1:35" ht="66">
      <c r="A1912" s="290"/>
      <c r="B1912" s="1451">
        <v>103.24000000000001</v>
      </c>
      <c r="C1912" s="1471" t="s">
        <v>1603</v>
      </c>
      <c r="D1912" s="303"/>
      <c r="E1912" s="293">
        <v>24</v>
      </c>
      <c r="F1912" s="292" t="s">
        <v>11</v>
      </c>
      <c r="G1912" s="294" t="s">
        <v>12</v>
      </c>
      <c r="H1912" s="295" t="s">
        <v>13</v>
      </c>
      <c r="I1912" s="294" t="s">
        <v>14</v>
      </c>
      <c r="J1912" s="294">
        <v>112</v>
      </c>
      <c r="K1912" s="1540">
        <v>2688</v>
      </c>
      <c r="L1912" s="294">
        <v>0</v>
      </c>
      <c r="M1912" s="294">
        <v>0</v>
      </c>
      <c r="N1912" s="294">
        <v>0</v>
      </c>
      <c r="O1912" s="294">
        <v>0</v>
      </c>
      <c r="P1912" s="294">
        <v>0</v>
      </c>
      <c r="Q1912" s="294">
        <v>0</v>
      </c>
      <c r="R1912" s="294">
        <v>8</v>
      </c>
      <c r="S1912" s="294">
        <v>896</v>
      </c>
      <c r="T1912" s="294">
        <v>0</v>
      </c>
      <c r="U1912" s="294">
        <v>0</v>
      </c>
      <c r="V1912" s="294">
        <v>0</v>
      </c>
      <c r="W1912" s="294">
        <v>0</v>
      </c>
      <c r="X1912" s="294">
        <v>0</v>
      </c>
      <c r="Y1912" s="294">
        <v>0</v>
      </c>
      <c r="Z1912" s="294">
        <v>8</v>
      </c>
      <c r="AA1912" s="294">
        <v>896</v>
      </c>
      <c r="AB1912" s="294">
        <v>0</v>
      </c>
      <c r="AC1912" s="294">
        <v>0</v>
      </c>
      <c r="AD1912" s="294">
        <v>0</v>
      </c>
      <c r="AE1912" s="294">
        <v>0</v>
      </c>
      <c r="AF1912" s="294">
        <v>8</v>
      </c>
      <c r="AG1912" s="294">
        <v>896</v>
      </c>
      <c r="AH1912" s="294">
        <v>0</v>
      </c>
      <c r="AI1912" s="294">
        <v>0</v>
      </c>
    </row>
    <row r="1913" spans="1:35" ht="66">
      <c r="A1913" s="290"/>
      <c r="B1913" s="1451">
        <v>103.24000000000001</v>
      </c>
      <c r="C1913" s="1471" t="s">
        <v>1604</v>
      </c>
      <c r="D1913" s="303"/>
      <c r="E1913" s="293">
        <v>7</v>
      </c>
      <c r="F1913" s="292" t="s">
        <v>11</v>
      </c>
      <c r="G1913" s="294" t="s">
        <v>12</v>
      </c>
      <c r="H1913" s="295" t="s">
        <v>13</v>
      </c>
      <c r="I1913" s="294" t="s">
        <v>14</v>
      </c>
      <c r="J1913" s="294">
        <v>112</v>
      </c>
      <c r="K1913" s="1540">
        <v>784</v>
      </c>
      <c r="L1913" s="294">
        <v>0</v>
      </c>
      <c r="M1913" s="294">
        <v>0</v>
      </c>
      <c r="N1913" s="294">
        <v>2</v>
      </c>
      <c r="O1913" s="294">
        <v>224</v>
      </c>
      <c r="P1913" s="294">
        <v>1</v>
      </c>
      <c r="Q1913" s="294">
        <v>112</v>
      </c>
      <c r="R1913" s="294">
        <v>2</v>
      </c>
      <c r="S1913" s="294">
        <v>224</v>
      </c>
      <c r="T1913" s="294">
        <v>0</v>
      </c>
      <c r="U1913" s="294">
        <v>0</v>
      </c>
      <c r="V1913" s="294">
        <v>0</v>
      </c>
      <c r="W1913" s="294">
        <v>0</v>
      </c>
      <c r="X1913" s="294">
        <v>0</v>
      </c>
      <c r="Y1913" s="294">
        <v>0</v>
      </c>
      <c r="Z1913" s="294">
        <v>2</v>
      </c>
      <c r="AA1913" s="294">
        <v>224</v>
      </c>
      <c r="AB1913" s="294">
        <v>0</v>
      </c>
      <c r="AC1913" s="294">
        <v>0</v>
      </c>
      <c r="AD1913" s="294">
        <v>0</v>
      </c>
      <c r="AE1913" s="294">
        <v>0</v>
      </c>
      <c r="AF1913" s="294">
        <v>0</v>
      </c>
      <c r="AG1913" s="294">
        <v>0</v>
      </c>
      <c r="AH1913" s="294">
        <v>0</v>
      </c>
      <c r="AI1913" s="294">
        <v>0</v>
      </c>
    </row>
    <row r="1914" spans="1:35" ht="66">
      <c r="A1914" s="290"/>
      <c r="B1914" s="1451">
        <v>69.600000000000009</v>
      </c>
      <c r="C1914" s="1379" t="s">
        <v>1605</v>
      </c>
      <c r="D1914" s="303"/>
      <c r="E1914" s="293">
        <v>45</v>
      </c>
      <c r="F1914" s="292" t="s">
        <v>11</v>
      </c>
      <c r="G1914" s="294" t="s">
        <v>12</v>
      </c>
      <c r="H1914" s="295" t="s">
        <v>13</v>
      </c>
      <c r="I1914" s="294" t="s">
        <v>14</v>
      </c>
      <c r="J1914" s="294">
        <v>76</v>
      </c>
      <c r="K1914" s="1540">
        <v>3420</v>
      </c>
      <c r="L1914" s="294">
        <v>0</v>
      </c>
      <c r="M1914" s="294">
        <v>0</v>
      </c>
      <c r="N1914" s="294">
        <v>0</v>
      </c>
      <c r="O1914" s="294">
        <v>0</v>
      </c>
      <c r="P1914" s="294">
        <v>0</v>
      </c>
      <c r="Q1914" s="294">
        <v>0</v>
      </c>
      <c r="R1914" s="294">
        <v>12</v>
      </c>
      <c r="S1914" s="294">
        <v>912</v>
      </c>
      <c r="T1914" s="294">
        <v>7</v>
      </c>
      <c r="U1914" s="294">
        <v>532</v>
      </c>
      <c r="V1914" s="294">
        <v>1</v>
      </c>
      <c r="W1914" s="294">
        <v>76</v>
      </c>
      <c r="X1914" s="294">
        <v>0</v>
      </c>
      <c r="Y1914" s="294">
        <v>0</v>
      </c>
      <c r="Z1914" s="294">
        <v>15</v>
      </c>
      <c r="AA1914" s="294">
        <v>1140</v>
      </c>
      <c r="AB1914" s="294">
        <v>5</v>
      </c>
      <c r="AC1914" s="294">
        <v>380</v>
      </c>
      <c r="AD1914" s="294">
        <v>0</v>
      </c>
      <c r="AE1914" s="294">
        <v>0</v>
      </c>
      <c r="AF1914" s="294">
        <v>5</v>
      </c>
      <c r="AG1914" s="294">
        <v>380</v>
      </c>
      <c r="AH1914" s="294">
        <v>0</v>
      </c>
      <c r="AI1914" s="294">
        <v>0</v>
      </c>
    </row>
    <row r="1915" spans="1:35" ht="33.75">
      <c r="A1915" s="290"/>
      <c r="B1915" s="306">
        <v>293</v>
      </c>
      <c r="C1915" s="306" t="s">
        <v>1606</v>
      </c>
      <c r="D1915" s="306"/>
      <c r="E1915" s="1154">
        <v>554</v>
      </c>
      <c r="F1915" s="1154"/>
      <c r="G1915" s="1154">
        <v>0</v>
      </c>
      <c r="H1915" s="1154">
        <v>0</v>
      </c>
      <c r="I1915" s="1154">
        <v>0</v>
      </c>
      <c r="J1915" s="1154"/>
      <c r="K1915" s="1550">
        <v>23367</v>
      </c>
      <c r="L1915" s="1154">
        <v>0</v>
      </c>
      <c r="M1915" s="1154">
        <v>0</v>
      </c>
      <c r="N1915" s="1154">
        <v>0</v>
      </c>
      <c r="O1915" s="1154">
        <v>0</v>
      </c>
      <c r="P1915" s="1154">
        <v>193</v>
      </c>
      <c r="Q1915" s="1154">
        <v>13673</v>
      </c>
      <c r="R1915" s="1154">
        <v>15</v>
      </c>
      <c r="S1915" s="1154">
        <v>1259</v>
      </c>
      <c r="T1915" s="1154">
        <v>317</v>
      </c>
      <c r="U1915" s="1154">
        <v>2185</v>
      </c>
      <c r="V1915" s="1154">
        <v>5</v>
      </c>
      <c r="W1915" s="1154">
        <v>235</v>
      </c>
      <c r="X1915" s="1154">
        <v>5</v>
      </c>
      <c r="Y1915" s="1154">
        <v>235</v>
      </c>
      <c r="Z1915" s="1154">
        <v>9</v>
      </c>
      <c r="AA1915" s="1154">
        <v>920</v>
      </c>
      <c r="AB1915" s="1154">
        <v>10</v>
      </c>
      <c r="AC1915" s="1154">
        <v>4860</v>
      </c>
      <c r="AD1915" s="1154">
        <v>0</v>
      </c>
      <c r="AE1915" s="1154">
        <v>0</v>
      </c>
      <c r="AF1915" s="1154">
        <v>0</v>
      </c>
      <c r="AG1915" s="1154">
        <v>0</v>
      </c>
      <c r="AH1915" s="1154">
        <v>0</v>
      </c>
      <c r="AI1915" s="1154">
        <v>0</v>
      </c>
    </row>
    <row r="1916" spans="1:35" ht="24">
      <c r="A1916" s="290"/>
      <c r="B1916" s="306">
        <v>29301</v>
      </c>
      <c r="C1916" s="1148" t="s">
        <v>1607</v>
      </c>
      <c r="D1916" s="303"/>
      <c r="E1916" s="291">
        <v>554</v>
      </c>
      <c r="F1916" s="291"/>
      <c r="G1916" s="291">
        <v>0</v>
      </c>
      <c r="H1916" s="291">
        <v>0</v>
      </c>
      <c r="I1916" s="291">
        <v>0</v>
      </c>
      <c r="J1916" s="291"/>
      <c r="K1916" s="1545">
        <v>23367</v>
      </c>
      <c r="L1916" s="291">
        <v>0</v>
      </c>
      <c r="M1916" s="291">
        <v>0</v>
      </c>
      <c r="N1916" s="291">
        <v>0</v>
      </c>
      <c r="O1916" s="291">
        <v>0</v>
      </c>
      <c r="P1916" s="291">
        <v>193</v>
      </c>
      <c r="Q1916" s="291">
        <v>13673</v>
      </c>
      <c r="R1916" s="291">
        <v>15</v>
      </c>
      <c r="S1916" s="291">
        <v>1259</v>
      </c>
      <c r="T1916" s="291">
        <v>317</v>
      </c>
      <c r="U1916" s="291">
        <v>2185</v>
      </c>
      <c r="V1916" s="291">
        <v>5</v>
      </c>
      <c r="W1916" s="291">
        <v>235</v>
      </c>
      <c r="X1916" s="291">
        <v>5</v>
      </c>
      <c r="Y1916" s="291">
        <v>235</v>
      </c>
      <c r="Z1916" s="291">
        <v>9</v>
      </c>
      <c r="AA1916" s="291">
        <v>920</v>
      </c>
      <c r="AB1916" s="291">
        <v>10</v>
      </c>
      <c r="AC1916" s="291">
        <v>4860</v>
      </c>
      <c r="AD1916" s="291">
        <v>0</v>
      </c>
      <c r="AE1916" s="291">
        <v>0</v>
      </c>
      <c r="AF1916" s="291">
        <v>0</v>
      </c>
      <c r="AG1916" s="291">
        <v>0</v>
      </c>
      <c r="AH1916" s="291">
        <v>0</v>
      </c>
      <c r="AI1916" s="291">
        <v>0</v>
      </c>
    </row>
    <row r="1917" spans="1:35" ht="66">
      <c r="A1917" s="290"/>
      <c r="B1917" s="305">
        <v>1.6536999999999999</v>
      </c>
      <c r="C1917" s="1443" t="s">
        <v>1608</v>
      </c>
      <c r="D1917" s="303"/>
      <c r="E1917" s="293">
        <v>0</v>
      </c>
      <c r="F1917" s="292" t="s">
        <v>11</v>
      </c>
      <c r="G1917" s="294" t="s">
        <v>12</v>
      </c>
      <c r="H1917" s="295" t="s">
        <v>13</v>
      </c>
      <c r="I1917" s="294" t="s">
        <v>14</v>
      </c>
      <c r="J1917" s="294">
        <v>2</v>
      </c>
      <c r="K1917" s="1540">
        <v>0</v>
      </c>
      <c r="L1917" s="294">
        <v>0</v>
      </c>
      <c r="M1917" s="294">
        <v>0</v>
      </c>
      <c r="N1917" s="294">
        <v>0</v>
      </c>
      <c r="O1917" s="294">
        <v>0</v>
      </c>
      <c r="P1917" s="294">
        <v>0</v>
      </c>
      <c r="Q1917" s="294">
        <v>0</v>
      </c>
      <c r="R1917" s="294">
        <v>0</v>
      </c>
      <c r="S1917" s="294">
        <v>0</v>
      </c>
      <c r="T1917" s="294">
        <v>0</v>
      </c>
      <c r="U1917" s="294">
        <v>0</v>
      </c>
      <c r="V1917" s="294">
        <v>0</v>
      </c>
      <c r="W1917" s="294">
        <v>0</v>
      </c>
      <c r="X1917" s="294">
        <v>0</v>
      </c>
      <c r="Y1917" s="294">
        <v>0</v>
      </c>
      <c r="Z1917" s="294">
        <v>0</v>
      </c>
      <c r="AA1917" s="294">
        <v>0</v>
      </c>
      <c r="AB1917" s="294">
        <v>0</v>
      </c>
      <c r="AC1917" s="294">
        <v>0</v>
      </c>
      <c r="AD1917" s="294">
        <v>0</v>
      </c>
      <c r="AE1917" s="294">
        <v>0</v>
      </c>
      <c r="AF1917" s="294">
        <v>0</v>
      </c>
      <c r="AG1917" s="294">
        <v>0</v>
      </c>
      <c r="AH1917" s="294">
        <v>0</v>
      </c>
      <c r="AI1917" s="294">
        <v>0</v>
      </c>
    </row>
    <row r="1918" spans="1:35" ht="66">
      <c r="A1918" s="290"/>
      <c r="B1918" s="305">
        <v>42.98571428571428</v>
      </c>
      <c r="C1918" s="1443" t="s">
        <v>1609</v>
      </c>
      <c r="D1918" s="303"/>
      <c r="E1918" s="293">
        <v>25</v>
      </c>
      <c r="F1918" s="292" t="s">
        <v>11</v>
      </c>
      <c r="G1918" s="294" t="s">
        <v>12</v>
      </c>
      <c r="H1918" s="295" t="s">
        <v>13</v>
      </c>
      <c r="I1918" s="294" t="s">
        <v>14</v>
      </c>
      <c r="J1918" s="294">
        <v>47</v>
      </c>
      <c r="K1918" s="1540">
        <v>1175</v>
      </c>
      <c r="L1918" s="294">
        <v>0</v>
      </c>
      <c r="M1918" s="294">
        <v>0</v>
      </c>
      <c r="N1918" s="294">
        <v>0</v>
      </c>
      <c r="O1918" s="294">
        <v>0</v>
      </c>
      <c r="P1918" s="294">
        <v>8</v>
      </c>
      <c r="Q1918" s="294">
        <v>376</v>
      </c>
      <c r="R1918" s="294">
        <v>1</v>
      </c>
      <c r="S1918" s="294">
        <v>47</v>
      </c>
      <c r="T1918" s="294">
        <v>5</v>
      </c>
      <c r="U1918" s="294">
        <v>235</v>
      </c>
      <c r="V1918" s="294">
        <v>5</v>
      </c>
      <c r="W1918" s="294">
        <v>235</v>
      </c>
      <c r="X1918" s="294">
        <v>5</v>
      </c>
      <c r="Y1918" s="294">
        <v>235</v>
      </c>
      <c r="Z1918" s="294">
        <v>1</v>
      </c>
      <c r="AA1918" s="294">
        <v>47</v>
      </c>
      <c r="AB1918" s="294">
        <v>0</v>
      </c>
      <c r="AC1918" s="294">
        <v>0</v>
      </c>
      <c r="AD1918" s="294">
        <v>0</v>
      </c>
      <c r="AE1918" s="294">
        <v>0</v>
      </c>
      <c r="AF1918" s="294">
        <v>0</v>
      </c>
      <c r="AG1918" s="294">
        <v>0</v>
      </c>
      <c r="AH1918" s="294">
        <v>0</v>
      </c>
      <c r="AI1918" s="294">
        <v>0</v>
      </c>
    </row>
    <row r="1919" spans="1:35" ht="66">
      <c r="A1919" s="290"/>
      <c r="B1919" s="305">
        <v>96.638571428571439</v>
      </c>
      <c r="C1919" s="1443" t="s">
        <v>1610</v>
      </c>
      <c r="D1919" s="303"/>
      <c r="E1919" s="293">
        <v>27</v>
      </c>
      <c r="F1919" s="292" t="s">
        <v>11</v>
      </c>
      <c r="G1919" s="294" t="s">
        <v>12</v>
      </c>
      <c r="H1919" s="295" t="s">
        <v>13</v>
      </c>
      <c r="I1919" s="294" t="s">
        <v>14</v>
      </c>
      <c r="J1919" s="294">
        <v>105</v>
      </c>
      <c r="K1919" s="1540">
        <v>2835</v>
      </c>
      <c r="L1919" s="294">
        <v>0</v>
      </c>
      <c r="M1919" s="294">
        <v>0</v>
      </c>
      <c r="N1919" s="294">
        <v>0</v>
      </c>
      <c r="O1919" s="294">
        <v>0</v>
      </c>
      <c r="P1919" s="294">
        <v>15</v>
      </c>
      <c r="Q1919" s="294">
        <v>1575</v>
      </c>
      <c r="R1919" s="294">
        <v>6</v>
      </c>
      <c r="S1919" s="294">
        <v>630</v>
      </c>
      <c r="T1919" s="294">
        <v>5</v>
      </c>
      <c r="U1919" s="294">
        <v>525</v>
      </c>
      <c r="V1919" s="294">
        <v>0</v>
      </c>
      <c r="W1919" s="294">
        <v>0</v>
      </c>
      <c r="X1919" s="294">
        <v>0</v>
      </c>
      <c r="Y1919" s="294">
        <v>0</v>
      </c>
      <c r="Z1919" s="294">
        <v>1</v>
      </c>
      <c r="AA1919" s="294">
        <v>105</v>
      </c>
      <c r="AB1919" s="294">
        <v>0</v>
      </c>
      <c r="AC1919" s="294">
        <v>0</v>
      </c>
      <c r="AD1919" s="294">
        <v>0</v>
      </c>
      <c r="AE1919" s="294">
        <v>0</v>
      </c>
      <c r="AF1919" s="294">
        <v>0</v>
      </c>
      <c r="AG1919" s="294">
        <v>0</v>
      </c>
      <c r="AH1919" s="294">
        <v>0</v>
      </c>
      <c r="AI1919" s="294">
        <v>0</v>
      </c>
    </row>
    <row r="1920" spans="1:35" ht="66">
      <c r="A1920" s="290"/>
      <c r="B1920" s="305">
        <v>52.624285714285712</v>
      </c>
      <c r="C1920" s="1443" t="s">
        <v>1611</v>
      </c>
      <c r="D1920" s="303"/>
      <c r="E1920" s="293">
        <v>29</v>
      </c>
      <c r="F1920" s="292" t="s">
        <v>11</v>
      </c>
      <c r="G1920" s="294" t="s">
        <v>12</v>
      </c>
      <c r="H1920" s="295" t="s">
        <v>13</v>
      </c>
      <c r="I1920" s="294" t="s">
        <v>14</v>
      </c>
      <c r="J1920" s="294">
        <v>57</v>
      </c>
      <c r="K1920" s="1540">
        <v>1653</v>
      </c>
      <c r="L1920" s="294">
        <v>0</v>
      </c>
      <c r="M1920" s="294">
        <v>0</v>
      </c>
      <c r="N1920" s="294">
        <v>0</v>
      </c>
      <c r="O1920" s="294">
        <v>0</v>
      </c>
      <c r="P1920" s="294">
        <v>17</v>
      </c>
      <c r="Q1920" s="294">
        <v>969</v>
      </c>
      <c r="R1920" s="294">
        <v>6</v>
      </c>
      <c r="S1920" s="294">
        <v>342</v>
      </c>
      <c r="T1920" s="294">
        <v>5</v>
      </c>
      <c r="U1920" s="294">
        <v>285</v>
      </c>
      <c r="V1920" s="294">
        <v>0</v>
      </c>
      <c r="W1920" s="294">
        <v>0</v>
      </c>
      <c r="X1920" s="294">
        <v>0</v>
      </c>
      <c r="Y1920" s="294">
        <v>0</v>
      </c>
      <c r="Z1920" s="294">
        <v>1</v>
      </c>
      <c r="AA1920" s="294">
        <v>57</v>
      </c>
      <c r="AB1920" s="294">
        <v>0</v>
      </c>
      <c r="AC1920" s="294">
        <v>0</v>
      </c>
      <c r="AD1920" s="294">
        <v>0</v>
      </c>
      <c r="AE1920" s="294">
        <v>0</v>
      </c>
      <c r="AF1920" s="294">
        <v>0</v>
      </c>
      <c r="AG1920" s="294">
        <v>0</v>
      </c>
      <c r="AH1920" s="294">
        <v>0</v>
      </c>
      <c r="AI1920" s="294">
        <v>0</v>
      </c>
    </row>
    <row r="1921" spans="1:35" ht="66">
      <c r="A1921" s="290"/>
      <c r="B1921" s="305">
        <v>1633.0247999999999</v>
      </c>
      <c r="C1921" s="1435" t="s">
        <v>1612</v>
      </c>
      <c r="D1921" s="303"/>
      <c r="E1921" s="293">
        <v>1</v>
      </c>
      <c r="F1921" s="292" t="s">
        <v>11</v>
      </c>
      <c r="G1921" s="294" t="s">
        <v>12</v>
      </c>
      <c r="H1921" s="295" t="s">
        <v>13</v>
      </c>
      <c r="I1921" s="294" t="s">
        <v>14</v>
      </c>
      <c r="J1921" s="294">
        <v>1764</v>
      </c>
      <c r="K1921" s="1540">
        <v>194</v>
      </c>
      <c r="L1921" s="294">
        <v>0</v>
      </c>
      <c r="M1921" s="294">
        <v>0</v>
      </c>
      <c r="N1921" s="294">
        <v>0</v>
      </c>
      <c r="O1921" s="294">
        <v>0</v>
      </c>
      <c r="P1921" s="294">
        <v>1</v>
      </c>
      <c r="Q1921" s="294">
        <v>194</v>
      </c>
      <c r="R1921" s="294">
        <v>0</v>
      </c>
      <c r="S1921" s="294">
        <v>0</v>
      </c>
      <c r="T1921" s="294">
        <v>0</v>
      </c>
      <c r="U1921" s="294">
        <v>0</v>
      </c>
      <c r="V1921" s="294">
        <v>0</v>
      </c>
      <c r="W1921" s="294">
        <v>0</v>
      </c>
      <c r="X1921" s="294">
        <v>0</v>
      </c>
      <c r="Y1921" s="294">
        <v>0</v>
      </c>
      <c r="Z1921" s="294">
        <v>0</v>
      </c>
      <c r="AA1921" s="294">
        <v>0</v>
      </c>
      <c r="AB1921" s="294">
        <v>0</v>
      </c>
      <c r="AC1921" s="294">
        <v>0</v>
      </c>
      <c r="AD1921" s="294">
        <v>0</v>
      </c>
      <c r="AE1921" s="294">
        <v>0</v>
      </c>
      <c r="AF1921" s="294">
        <v>0</v>
      </c>
      <c r="AG1921" s="294">
        <v>0</v>
      </c>
      <c r="AH1921" s="294">
        <v>0</v>
      </c>
      <c r="AI1921" s="294">
        <v>0</v>
      </c>
    </row>
    <row r="1922" spans="1:35" ht="66">
      <c r="A1922" s="290"/>
      <c r="B1922" s="305">
        <v>179.15</v>
      </c>
      <c r="C1922" s="1342" t="s">
        <v>1613</v>
      </c>
      <c r="D1922" s="303"/>
      <c r="E1922" s="293">
        <v>1</v>
      </c>
      <c r="F1922" s="292" t="s">
        <v>550</v>
      </c>
      <c r="G1922" s="294" t="s">
        <v>12</v>
      </c>
      <c r="H1922" s="295" t="s">
        <v>13</v>
      </c>
      <c r="I1922" s="294" t="s">
        <v>14</v>
      </c>
      <c r="J1922" s="294">
        <v>194</v>
      </c>
      <c r="K1922" s="1540">
        <v>194</v>
      </c>
      <c r="L1922" s="294">
        <v>0</v>
      </c>
      <c r="M1922" s="294">
        <v>0</v>
      </c>
      <c r="N1922" s="294">
        <v>0</v>
      </c>
      <c r="O1922" s="294">
        <v>0</v>
      </c>
      <c r="P1922" s="294">
        <v>1</v>
      </c>
      <c r="Q1922" s="294">
        <v>194</v>
      </c>
      <c r="R1922" s="294">
        <v>0</v>
      </c>
      <c r="S1922" s="294">
        <v>0</v>
      </c>
      <c r="T1922" s="294">
        <v>0</v>
      </c>
      <c r="U1922" s="294">
        <v>0</v>
      </c>
      <c r="V1922" s="294">
        <v>0</v>
      </c>
      <c r="W1922" s="294">
        <v>0</v>
      </c>
      <c r="X1922" s="294">
        <v>0</v>
      </c>
      <c r="Y1922" s="294">
        <v>0</v>
      </c>
      <c r="Z1922" s="294">
        <v>0</v>
      </c>
      <c r="AA1922" s="294">
        <v>0</v>
      </c>
      <c r="AB1922" s="294">
        <v>0</v>
      </c>
      <c r="AC1922" s="294">
        <v>0</v>
      </c>
      <c r="AD1922" s="294">
        <v>0</v>
      </c>
      <c r="AE1922" s="294">
        <v>0</v>
      </c>
      <c r="AF1922" s="294">
        <v>0</v>
      </c>
      <c r="AG1922" s="294">
        <v>0</v>
      </c>
      <c r="AH1922" s="294">
        <v>0</v>
      </c>
      <c r="AI1922" s="294">
        <v>0</v>
      </c>
    </row>
    <row r="1923" spans="1:35" ht="66">
      <c r="A1923" s="290"/>
      <c r="B1923" s="305">
        <v>110</v>
      </c>
      <c r="C1923" s="1472" t="s">
        <v>1615</v>
      </c>
      <c r="D1923" s="303"/>
      <c r="E1923" s="293">
        <v>0</v>
      </c>
      <c r="F1923" s="292" t="s">
        <v>22</v>
      </c>
      <c r="G1923" s="294" t="s">
        <v>12</v>
      </c>
      <c r="H1923" s="295" t="s">
        <v>13</v>
      </c>
      <c r="I1923" s="294" t="s">
        <v>14</v>
      </c>
      <c r="J1923" s="294">
        <v>119</v>
      </c>
      <c r="K1923" s="1540">
        <v>0</v>
      </c>
      <c r="L1923" s="294">
        <v>0</v>
      </c>
      <c r="M1923" s="294">
        <v>0</v>
      </c>
      <c r="N1923" s="294">
        <v>0</v>
      </c>
      <c r="O1923" s="294">
        <v>0</v>
      </c>
      <c r="P1923" s="294">
        <v>0</v>
      </c>
      <c r="Q1923" s="294">
        <v>0</v>
      </c>
      <c r="R1923" s="294">
        <v>0</v>
      </c>
      <c r="S1923" s="294">
        <v>0</v>
      </c>
      <c r="T1923" s="294">
        <v>0</v>
      </c>
      <c r="U1923" s="294">
        <v>0</v>
      </c>
      <c r="V1923" s="294">
        <v>0</v>
      </c>
      <c r="W1923" s="294">
        <v>0</v>
      </c>
      <c r="X1923" s="294">
        <v>0</v>
      </c>
      <c r="Y1923" s="294">
        <v>0</v>
      </c>
      <c r="Z1923" s="294">
        <v>0</v>
      </c>
      <c r="AA1923" s="294">
        <v>0</v>
      </c>
      <c r="AB1923" s="294">
        <v>0</v>
      </c>
      <c r="AC1923" s="294">
        <v>0</v>
      </c>
      <c r="AD1923" s="294">
        <v>0</v>
      </c>
      <c r="AE1923" s="294">
        <v>0</v>
      </c>
      <c r="AF1923" s="294">
        <v>0</v>
      </c>
      <c r="AG1923" s="294">
        <v>0</v>
      </c>
      <c r="AH1923" s="294">
        <v>0</v>
      </c>
      <c r="AI1923" s="294">
        <v>0</v>
      </c>
    </row>
    <row r="1924" spans="1:35" ht="66">
      <c r="A1924" s="290"/>
      <c r="B1924" s="305">
        <v>2.0671200000000001</v>
      </c>
      <c r="C1924" s="1443" t="s">
        <v>1616</v>
      </c>
      <c r="D1924" s="303"/>
      <c r="E1924" s="293">
        <v>400</v>
      </c>
      <c r="F1924" s="1468" t="s">
        <v>11</v>
      </c>
      <c r="G1924" s="294" t="s">
        <v>12</v>
      </c>
      <c r="H1924" s="295" t="s">
        <v>13</v>
      </c>
      <c r="I1924" s="294" t="s">
        <v>14</v>
      </c>
      <c r="J1924" s="294">
        <v>3</v>
      </c>
      <c r="K1924" s="1540">
        <v>1200</v>
      </c>
      <c r="L1924" s="294">
        <v>0</v>
      </c>
      <c r="M1924" s="294">
        <v>0</v>
      </c>
      <c r="N1924" s="294">
        <v>0</v>
      </c>
      <c r="O1924" s="294">
        <v>0</v>
      </c>
      <c r="P1924" s="294">
        <v>100</v>
      </c>
      <c r="Q1924" s="294">
        <v>300</v>
      </c>
      <c r="R1924" s="294">
        <v>0</v>
      </c>
      <c r="S1924" s="294">
        <v>0</v>
      </c>
      <c r="T1924" s="294">
        <v>300</v>
      </c>
      <c r="U1924" s="294">
        <v>900</v>
      </c>
      <c r="V1924" s="294">
        <v>0</v>
      </c>
      <c r="W1924" s="294">
        <v>0</v>
      </c>
      <c r="X1924" s="294">
        <v>0</v>
      </c>
      <c r="Y1924" s="294">
        <v>0</v>
      </c>
      <c r="Z1924" s="294">
        <v>0</v>
      </c>
      <c r="AA1924" s="294">
        <v>0</v>
      </c>
      <c r="AB1924" s="294">
        <v>0</v>
      </c>
      <c r="AC1924" s="294">
        <v>0</v>
      </c>
      <c r="AD1924" s="294">
        <v>0</v>
      </c>
      <c r="AE1924" s="294">
        <v>0</v>
      </c>
      <c r="AF1924" s="294">
        <v>0</v>
      </c>
      <c r="AG1924" s="294">
        <v>0</v>
      </c>
      <c r="AH1924" s="294">
        <v>0</v>
      </c>
      <c r="AI1924" s="294">
        <v>0</v>
      </c>
    </row>
    <row r="1925" spans="1:35" ht="66">
      <c r="A1925" s="290"/>
      <c r="B1925" s="305">
        <v>110.24639999999999</v>
      </c>
      <c r="C1925" s="1443" t="s">
        <v>1617</v>
      </c>
      <c r="D1925" s="303"/>
      <c r="E1925" s="293">
        <v>10</v>
      </c>
      <c r="F1925" s="1468" t="s">
        <v>22</v>
      </c>
      <c r="G1925" s="294" t="s">
        <v>12</v>
      </c>
      <c r="H1925" s="295" t="s">
        <v>13</v>
      </c>
      <c r="I1925" s="294" t="s">
        <v>14</v>
      </c>
      <c r="J1925" s="294">
        <v>120</v>
      </c>
      <c r="K1925" s="1540">
        <v>1200</v>
      </c>
      <c r="L1925" s="294">
        <v>0</v>
      </c>
      <c r="M1925" s="294">
        <v>0</v>
      </c>
      <c r="N1925" s="294">
        <v>0</v>
      </c>
      <c r="O1925" s="294">
        <v>0</v>
      </c>
      <c r="P1925" s="294">
        <v>6</v>
      </c>
      <c r="Q1925" s="294">
        <v>720</v>
      </c>
      <c r="R1925" s="294">
        <v>2</v>
      </c>
      <c r="S1925" s="294">
        <v>240</v>
      </c>
      <c r="T1925" s="294">
        <v>2</v>
      </c>
      <c r="U1925" s="294">
        <v>240</v>
      </c>
      <c r="V1925" s="294">
        <v>0</v>
      </c>
      <c r="W1925" s="294">
        <v>0</v>
      </c>
      <c r="X1925" s="294">
        <v>0</v>
      </c>
      <c r="Y1925" s="294">
        <v>0</v>
      </c>
      <c r="Z1925" s="294">
        <v>0</v>
      </c>
      <c r="AA1925" s="294">
        <v>0</v>
      </c>
      <c r="AB1925" s="294">
        <v>0</v>
      </c>
      <c r="AC1925" s="294">
        <v>0</v>
      </c>
      <c r="AD1925" s="294">
        <v>0</v>
      </c>
      <c r="AE1925" s="294">
        <v>0</v>
      </c>
      <c r="AF1925" s="294">
        <v>0</v>
      </c>
      <c r="AG1925" s="294">
        <v>0</v>
      </c>
      <c r="AH1925" s="294">
        <v>0</v>
      </c>
      <c r="AI1925" s="294">
        <v>0</v>
      </c>
    </row>
    <row r="1926" spans="1:35" ht="66">
      <c r="A1926" s="290"/>
      <c r="B1926" s="305">
        <v>96.465599999999995</v>
      </c>
      <c r="C1926" s="1435" t="s">
        <v>1618</v>
      </c>
      <c r="D1926" s="303"/>
      <c r="E1926" s="293">
        <v>0</v>
      </c>
      <c r="F1926" s="1468" t="s">
        <v>22</v>
      </c>
      <c r="G1926" s="294" t="s">
        <v>12</v>
      </c>
      <c r="H1926" s="295" t="s">
        <v>13</v>
      </c>
      <c r="I1926" s="294" t="s">
        <v>14</v>
      </c>
      <c r="J1926" s="294">
        <v>105</v>
      </c>
      <c r="K1926" s="1540">
        <v>0</v>
      </c>
      <c r="L1926" s="294">
        <v>0</v>
      </c>
      <c r="M1926" s="294">
        <v>0</v>
      </c>
      <c r="N1926" s="294">
        <v>0</v>
      </c>
      <c r="O1926" s="294">
        <v>0</v>
      </c>
      <c r="P1926" s="294">
        <v>0</v>
      </c>
      <c r="Q1926" s="294">
        <v>0</v>
      </c>
      <c r="R1926" s="294">
        <v>0</v>
      </c>
      <c r="S1926" s="294">
        <v>0</v>
      </c>
      <c r="T1926" s="294">
        <v>0</v>
      </c>
      <c r="U1926" s="294">
        <v>0</v>
      </c>
      <c r="V1926" s="294">
        <v>0</v>
      </c>
      <c r="W1926" s="294">
        <v>0</v>
      </c>
      <c r="X1926" s="294">
        <v>0</v>
      </c>
      <c r="Y1926" s="294">
        <v>0</v>
      </c>
      <c r="Z1926" s="294">
        <v>0</v>
      </c>
      <c r="AA1926" s="294">
        <v>0</v>
      </c>
      <c r="AB1926" s="294">
        <v>0</v>
      </c>
      <c r="AC1926" s="294">
        <v>0</v>
      </c>
      <c r="AD1926" s="294">
        <v>0</v>
      </c>
      <c r="AE1926" s="294">
        <v>0</v>
      </c>
      <c r="AF1926" s="294">
        <v>0</v>
      </c>
      <c r="AG1926" s="294">
        <v>0</v>
      </c>
      <c r="AH1926" s="294">
        <v>0</v>
      </c>
      <c r="AI1926" s="294">
        <v>0</v>
      </c>
    </row>
    <row r="1927" spans="1:35" ht="66">
      <c r="A1927" s="290"/>
      <c r="B1927" s="305">
        <v>34.451999999999998</v>
      </c>
      <c r="C1927" s="1435" t="s">
        <v>1619</v>
      </c>
      <c r="D1927" s="303"/>
      <c r="E1927" s="293">
        <v>0</v>
      </c>
      <c r="F1927" s="1468" t="s">
        <v>22</v>
      </c>
      <c r="G1927" s="294" t="s">
        <v>12</v>
      </c>
      <c r="H1927" s="295" t="s">
        <v>13</v>
      </c>
      <c r="I1927" s="294" t="s">
        <v>14</v>
      </c>
      <c r="J1927" s="294">
        <v>38</v>
      </c>
      <c r="K1927" s="1540">
        <v>0</v>
      </c>
      <c r="L1927" s="294">
        <v>0</v>
      </c>
      <c r="M1927" s="294">
        <v>0</v>
      </c>
      <c r="N1927" s="294">
        <v>0</v>
      </c>
      <c r="O1927" s="294">
        <v>0</v>
      </c>
      <c r="P1927" s="294">
        <v>0</v>
      </c>
      <c r="Q1927" s="294">
        <v>0</v>
      </c>
      <c r="R1927" s="294">
        <v>0</v>
      </c>
      <c r="S1927" s="294">
        <v>0</v>
      </c>
      <c r="T1927" s="294">
        <v>0</v>
      </c>
      <c r="U1927" s="294">
        <v>0</v>
      </c>
      <c r="V1927" s="294">
        <v>0</v>
      </c>
      <c r="W1927" s="294">
        <v>0</v>
      </c>
      <c r="X1927" s="294">
        <v>0</v>
      </c>
      <c r="Y1927" s="294">
        <v>0</v>
      </c>
      <c r="Z1927" s="294">
        <v>0</v>
      </c>
      <c r="AA1927" s="294">
        <v>0</v>
      </c>
      <c r="AB1927" s="294">
        <v>0</v>
      </c>
      <c r="AC1927" s="294">
        <v>0</v>
      </c>
      <c r="AD1927" s="294">
        <v>0</v>
      </c>
      <c r="AE1927" s="294">
        <v>0</v>
      </c>
      <c r="AF1927" s="294">
        <v>0</v>
      </c>
      <c r="AG1927" s="294">
        <v>0</v>
      </c>
      <c r="AH1927" s="294">
        <v>0</v>
      </c>
      <c r="AI1927" s="294">
        <v>0</v>
      </c>
    </row>
    <row r="1928" spans="1:35" ht="66">
      <c r="A1928" s="290"/>
      <c r="B1928" s="305">
        <v>41.342399999999998</v>
      </c>
      <c r="C1928" s="1435" t="s">
        <v>1620</v>
      </c>
      <c r="D1928" s="303"/>
      <c r="E1928" s="293">
        <v>0</v>
      </c>
      <c r="F1928" s="1468" t="s">
        <v>11</v>
      </c>
      <c r="G1928" s="294" t="s">
        <v>12</v>
      </c>
      <c r="H1928" s="295" t="s">
        <v>13</v>
      </c>
      <c r="I1928" s="294" t="s">
        <v>14</v>
      </c>
      <c r="J1928" s="294">
        <v>45</v>
      </c>
      <c r="K1928" s="1540">
        <v>0</v>
      </c>
      <c r="L1928" s="294">
        <v>0</v>
      </c>
      <c r="M1928" s="294">
        <v>0</v>
      </c>
      <c r="N1928" s="294">
        <v>0</v>
      </c>
      <c r="O1928" s="294">
        <v>0</v>
      </c>
      <c r="P1928" s="294">
        <v>0</v>
      </c>
      <c r="Q1928" s="294">
        <v>0</v>
      </c>
      <c r="R1928" s="294">
        <v>0</v>
      </c>
      <c r="S1928" s="294">
        <v>0</v>
      </c>
      <c r="T1928" s="294">
        <v>0</v>
      </c>
      <c r="U1928" s="294">
        <v>0</v>
      </c>
      <c r="V1928" s="294">
        <v>0</v>
      </c>
      <c r="W1928" s="294">
        <v>0</v>
      </c>
      <c r="X1928" s="294">
        <v>0</v>
      </c>
      <c r="Y1928" s="294">
        <v>0</v>
      </c>
      <c r="Z1928" s="294">
        <v>0</v>
      </c>
      <c r="AA1928" s="294">
        <v>0</v>
      </c>
      <c r="AB1928" s="294">
        <v>0</v>
      </c>
      <c r="AC1928" s="294">
        <v>0</v>
      </c>
      <c r="AD1928" s="294">
        <v>0</v>
      </c>
      <c r="AE1928" s="294">
        <v>0</v>
      </c>
      <c r="AF1928" s="294">
        <v>0</v>
      </c>
      <c r="AG1928" s="294">
        <v>0</v>
      </c>
      <c r="AH1928" s="294">
        <v>0</v>
      </c>
      <c r="AI1928" s="294">
        <v>0</v>
      </c>
    </row>
    <row r="1929" spans="1:35" s="319" customFormat="1" ht="66" outlineLevel="3">
      <c r="A1929" s="290"/>
      <c r="B1929" s="305">
        <v>449.72142857142859</v>
      </c>
      <c r="C1929" s="1466" t="s">
        <v>1621</v>
      </c>
      <c r="D1929" s="303"/>
      <c r="E1929" s="293">
        <v>26</v>
      </c>
      <c r="F1929" s="1468" t="s">
        <v>11</v>
      </c>
      <c r="G1929" s="294" t="s">
        <v>12</v>
      </c>
      <c r="H1929" s="295" t="s">
        <v>13</v>
      </c>
      <c r="I1929" s="294" t="s">
        <v>14</v>
      </c>
      <c r="J1929" s="294">
        <v>486</v>
      </c>
      <c r="K1929" s="1540">
        <v>12636</v>
      </c>
      <c r="L1929" s="294">
        <v>0</v>
      </c>
      <c r="M1929" s="294">
        <v>0</v>
      </c>
      <c r="N1929" s="294">
        <v>0</v>
      </c>
      <c r="O1929" s="294">
        <v>0</v>
      </c>
      <c r="P1929" s="294">
        <v>15</v>
      </c>
      <c r="Q1929" s="294">
        <v>7290</v>
      </c>
      <c r="R1929" s="294">
        <v>0</v>
      </c>
      <c r="S1929" s="294">
        <v>0</v>
      </c>
      <c r="T1929" s="294">
        <v>0</v>
      </c>
      <c r="U1929" s="294">
        <v>0</v>
      </c>
      <c r="V1929" s="294">
        <v>0</v>
      </c>
      <c r="W1929" s="294">
        <v>0</v>
      </c>
      <c r="X1929" s="294">
        <v>0</v>
      </c>
      <c r="Y1929" s="294">
        <v>0</v>
      </c>
      <c r="Z1929" s="294">
        <v>1</v>
      </c>
      <c r="AA1929" s="294">
        <v>486</v>
      </c>
      <c r="AB1929" s="294">
        <v>10</v>
      </c>
      <c r="AC1929" s="294">
        <v>4860</v>
      </c>
      <c r="AD1929" s="294">
        <v>0</v>
      </c>
      <c r="AE1929" s="294">
        <v>0</v>
      </c>
      <c r="AF1929" s="294">
        <v>0</v>
      </c>
      <c r="AG1929" s="294">
        <v>0</v>
      </c>
      <c r="AH1929" s="294">
        <v>0</v>
      </c>
      <c r="AI1929" s="294">
        <v>0</v>
      </c>
    </row>
    <row r="1930" spans="1:35" s="6" customFormat="1" ht="66" outlineLevel="4">
      <c r="A1930" s="290"/>
      <c r="B1930" s="305">
        <v>1.6536959999999998</v>
      </c>
      <c r="C1930" s="1466" t="s">
        <v>1622</v>
      </c>
      <c r="D1930" s="303"/>
      <c r="E1930" s="293">
        <v>0</v>
      </c>
      <c r="F1930" s="1468" t="s">
        <v>11</v>
      </c>
      <c r="G1930" s="294" t="s">
        <v>12</v>
      </c>
      <c r="H1930" s="295" t="s">
        <v>13</v>
      </c>
      <c r="I1930" s="294" t="s">
        <v>14</v>
      </c>
      <c r="J1930" s="294">
        <v>2</v>
      </c>
      <c r="K1930" s="1540">
        <v>0</v>
      </c>
      <c r="L1930" s="294">
        <v>0</v>
      </c>
      <c r="M1930" s="294">
        <v>0</v>
      </c>
      <c r="N1930" s="294">
        <v>0</v>
      </c>
      <c r="O1930" s="294">
        <v>0</v>
      </c>
      <c r="P1930" s="294">
        <v>0</v>
      </c>
      <c r="Q1930" s="294">
        <v>0</v>
      </c>
      <c r="R1930" s="294">
        <v>0</v>
      </c>
      <c r="S1930" s="294">
        <v>0</v>
      </c>
      <c r="T1930" s="294">
        <v>0</v>
      </c>
      <c r="U1930" s="294">
        <v>0</v>
      </c>
      <c r="V1930" s="294">
        <v>0</v>
      </c>
      <c r="W1930" s="294">
        <v>0</v>
      </c>
      <c r="X1930" s="294">
        <v>0</v>
      </c>
      <c r="Y1930" s="294">
        <v>0</v>
      </c>
      <c r="Z1930" s="294">
        <v>0</v>
      </c>
      <c r="AA1930" s="294">
        <v>0</v>
      </c>
      <c r="AB1930" s="294">
        <v>0</v>
      </c>
      <c r="AC1930" s="294">
        <v>0</v>
      </c>
      <c r="AD1930" s="294">
        <v>0</v>
      </c>
      <c r="AE1930" s="294">
        <v>0</v>
      </c>
      <c r="AF1930" s="294">
        <v>0</v>
      </c>
      <c r="AG1930" s="294">
        <v>0</v>
      </c>
      <c r="AH1930" s="294">
        <v>0</v>
      </c>
      <c r="AI1930" s="294">
        <v>0</v>
      </c>
    </row>
    <row r="1931" spans="1:35" ht="66">
      <c r="A1931" s="290"/>
      <c r="B1931" s="305">
        <v>626.4</v>
      </c>
      <c r="C1931" s="298" t="s">
        <v>1623</v>
      </c>
      <c r="D1931" s="303"/>
      <c r="E1931" s="293">
        <v>0</v>
      </c>
      <c r="F1931" s="1152" t="s">
        <v>11</v>
      </c>
      <c r="G1931" s="294" t="s">
        <v>12</v>
      </c>
      <c r="H1931" s="295" t="s">
        <v>13</v>
      </c>
      <c r="I1931" s="294" t="s">
        <v>14</v>
      </c>
      <c r="J1931" s="294">
        <v>677</v>
      </c>
      <c r="K1931" s="1540">
        <v>0</v>
      </c>
      <c r="L1931" s="294">
        <v>0</v>
      </c>
      <c r="M1931" s="294">
        <v>0</v>
      </c>
      <c r="N1931" s="294">
        <v>0</v>
      </c>
      <c r="O1931" s="294">
        <v>0</v>
      </c>
      <c r="P1931" s="294">
        <v>0</v>
      </c>
      <c r="Q1931" s="294">
        <v>0</v>
      </c>
      <c r="R1931" s="294">
        <v>0</v>
      </c>
      <c r="S1931" s="294">
        <v>0</v>
      </c>
      <c r="T1931" s="294">
        <v>0</v>
      </c>
      <c r="U1931" s="294">
        <v>0</v>
      </c>
      <c r="V1931" s="294">
        <v>0</v>
      </c>
      <c r="W1931" s="294">
        <v>0</v>
      </c>
      <c r="X1931" s="294">
        <v>0</v>
      </c>
      <c r="Y1931" s="294">
        <v>0</v>
      </c>
      <c r="Z1931" s="294">
        <v>0</v>
      </c>
      <c r="AA1931" s="294">
        <v>0</v>
      </c>
      <c r="AB1931" s="294">
        <v>0</v>
      </c>
      <c r="AC1931" s="294">
        <v>0</v>
      </c>
      <c r="AD1931" s="294">
        <v>0</v>
      </c>
      <c r="AE1931" s="294">
        <v>0</v>
      </c>
      <c r="AF1931" s="294">
        <v>0</v>
      </c>
      <c r="AG1931" s="294">
        <v>0</v>
      </c>
      <c r="AH1931" s="294">
        <v>0</v>
      </c>
      <c r="AI1931" s="294">
        <v>0</v>
      </c>
    </row>
    <row r="1932" spans="1:35" ht="72.75">
      <c r="A1932" s="290"/>
      <c r="B1932" s="305">
        <v>2435.44</v>
      </c>
      <c r="C1932" s="1443" t="s">
        <v>1624</v>
      </c>
      <c r="D1932" s="303"/>
      <c r="E1932" s="293">
        <v>0</v>
      </c>
      <c r="F1932" s="1152" t="s">
        <v>11</v>
      </c>
      <c r="G1932" s="294" t="s">
        <v>12</v>
      </c>
      <c r="H1932" s="295" t="s">
        <v>13</v>
      </c>
      <c r="I1932" s="294" t="s">
        <v>14</v>
      </c>
      <c r="J1932" s="294">
        <v>2631</v>
      </c>
      <c r="K1932" s="1540">
        <v>0</v>
      </c>
      <c r="L1932" s="294">
        <v>0</v>
      </c>
      <c r="M1932" s="294">
        <v>0</v>
      </c>
      <c r="N1932" s="294">
        <v>0</v>
      </c>
      <c r="O1932" s="294">
        <v>0</v>
      </c>
      <c r="P1932" s="294">
        <v>0</v>
      </c>
      <c r="Q1932" s="294">
        <v>0</v>
      </c>
      <c r="R1932" s="294">
        <v>0</v>
      </c>
      <c r="S1932" s="294">
        <v>0</v>
      </c>
      <c r="T1932" s="294">
        <v>0</v>
      </c>
      <c r="U1932" s="294">
        <v>0</v>
      </c>
      <c r="V1932" s="294">
        <v>0</v>
      </c>
      <c r="W1932" s="294">
        <v>0</v>
      </c>
      <c r="X1932" s="294">
        <v>0</v>
      </c>
      <c r="Y1932" s="294">
        <v>0</v>
      </c>
      <c r="Z1932" s="294">
        <v>0</v>
      </c>
      <c r="AA1932" s="294">
        <v>0</v>
      </c>
      <c r="AB1932" s="294">
        <v>0</v>
      </c>
      <c r="AC1932" s="294">
        <v>0</v>
      </c>
      <c r="AD1932" s="294">
        <v>0</v>
      </c>
      <c r="AE1932" s="294">
        <v>0</v>
      </c>
      <c r="AF1932" s="294">
        <v>0</v>
      </c>
      <c r="AG1932" s="294">
        <v>0</v>
      </c>
      <c r="AH1932" s="294">
        <v>0</v>
      </c>
      <c r="AI1932" s="294">
        <v>0</v>
      </c>
    </row>
    <row r="1933" spans="1:35" ht="66">
      <c r="A1933" s="290"/>
      <c r="B1933" s="305">
        <v>41.342333333333336</v>
      </c>
      <c r="C1933" s="1443" t="s">
        <v>1625</v>
      </c>
      <c r="D1933" s="303"/>
      <c r="E1933" s="293">
        <v>34</v>
      </c>
      <c r="F1933" s="1152" t="s">
        <v>22</v>
      </c>
      <c r="G1933" s="294" t="s">
        <v>12</v>
      </c>
      <c r="H1933" s="295" t="s">
        <v>13</v>
      </c>
      <c r="I1933" s="294" t="s">
        <v>14</v>
      </c>
      <c r="J1933" s="294">
        <v>45</v>
      </c>
      <c r="K1933" s="1540">
        <v>1530</v>
      </c>
      <c r="L1933" s="294">
        <v>0</v>
      </c>
      <c r="M1933" s="294">
        <v>0</v>
      </c>
      <c r="N1933" s="294">
        <v>0</v>
      </c>
      <c r="O1933" s="294">
        <v>0</v>
      </c>
      <c r="P1933" s="294">
        <v>29</v>
      </c>
      <c r="Q1933" s="294">
        <v>1305</v>
      </c>
      <c r="R1933" s="294">
        <v>0</v>
      </c>
      <c r="S1933" s="294">
        <v>0</v>
      </c>
      <c r="T1933" s="294">
        <v>0</v>
      </c>
      <c r="U1933" s="294">
        <v>0</v>
      </c>
      <c r="V1933" s="294">
        <v>0</v>
      </c>
      <c r="W1933" s="294">
        <v>0</v>
      </c>
      <c r="X1933" s="294">
        <v>0</v>
      </c>
      <c r="Y1933" s="294">
        <v>0</v>
      </c>
      <c r="Z1933" s="294">
        <v>5</v>
      </c>
      <c r="AA1933" s="294">
        <v>225</v>
      </c>
      <c r="AB1933" s="294">
        <v>0</v>
      </c>
      <c r="AC1933" s="294">
        <v>0</v>
      </c>
      <c r="AD1933" s="294">
        <v>0</v>
      </c>
      <c r="AE1933" s="294">
        <v>0</v>
      </c>
      <c r="AF1933" s="294">
        <v>0</v>
      </c>
      <c r="AG1933" s="294">
        <v>0</v>
      </c>
      <c r="AH1933" s="294">
        <v>0</v>
      </c>
      <c r="AI1933" s="294">
        <v>0</v>
      </c>
    </row>
    <row r="1934" spans="1:35" ht="24.75">
      <c r="A1934" s="290"/>
      <c r="B1934" s="1473"/>
      <c r="C1934" s="1443" t="s">
        <v>1626</v>
      </c>
      <c r="D1934" s="303"/>
      <c r="E1934" s="293">
        <v>0</v>
      </c>
      <c r="F1934" s="1152" t="s">
        <v>1306</v>
      </c>
      <c r="G1934" s="294"/>
      <c r="H1934" s="295"/>
      <c r="I1934" s="294"/>
      <c r="J1934" s="294">
        <v>3000</v>
      </c>
      <c r="K1934" s="1540">
        <v>0</v>
      </c>
      <c r="L1934" s="294">
        <v>0</v>
      </c>
      <c r="M1934" s="294">
        <v>0</v>
      </c>
      <c r="N1934" s="294">
        <v>0</v>
      </c>
      <c r="O1934" s="294">
        <v>0</v>
      </c>
      <c r="P1934" s="294">
        <v>0</v>
      </c>
      <c r="Q1934" s="294">
        <v>0</v>
      </c>
      <c r="R1934" s="294">
        <v>0</v>
      </c>
      <c r="S1934" s="294">
        <v>0</v>
      </c>
      <c r="T1934" s="294">
        <v>0</v>
      </c>
      <c r="U1934" s="294">
        <v>0</v>
      </c>
      <c r="V1934" s="294">
        <v>0</v>
      </c>
      <c r="W1934" s="294">
        <v>0</v>
      </c>
      <c r="X1934" s="294">
        <v>0</v>
      </c>
      <c r="Y1934" s="294">
        <v>0</v>
      </c>
      <c r="Z1934" s="294">
        <v>0</v>
      </c>
      <c r="AA1934" s="294">
        <v>0</v>
      </c>
      <c r="AB1934" s="294">
        <v>0</v>
      </c>
      <c r="AC1934" s="294">
        <v>0</v>
      </c>
      <c r="AD1934" s="294">
        <v>0</v>
      </c>
      <c r="AE1934" s="294">
        <v>0</v>
      </c>
      <c r="AF1934" s="294">
        <v>0</v>
      </c>
      <c r="AG1934" s="294">
        <v>0</v>
      </c>
      <c r="AH1934" s="294">
        <v>0</v>
      </c>
      <c r="AI1934" s="294">
        <v>0</v>
      </c>
    </row>
    <row r="1935" spans="1:35">
      <c r="A1935" s="290"/>
      <c r="B1935" s="1473"/>
      <c r="C1935" s="1453" t="s">
        <v>1614</v>
      </c>
      <c r="D1935" s="303"/>
      <c r="E1935" s="293">
        <v>1</v>
      </c>
      <c r="F1935" s="1464" t="s">
        <v>22</v>
      </c>
      <c r="G1935" s="294"/>
      <c r="H1935" s="295"/>
      <c r="I1935" s="294"/>
      <c r="J1935" s="294">
        <v>750</v>
      </c>
      <c r="K1935" s="1540">
        <v>750</v>
      </c>
      <c r="L1935" s="294">
        <v>0</v>
      </c>
      <c r="M1935" s="294">
        <v>0</v>
      </c>
      <c r="N1935" s="294">
        <v>0</v>
      </c>
      <c r="O1935" s="294">
        <v>0</v>
      </c>
      <c r="P1935" s="294">
        <v>1</v>
      </c>
      <c r="Q1935" s="294">
        <v>750</v>
      </c>
      <c r="R1935" s="294">
        <v>0</v>
      </c>
      <c r="S1935" s="294">
        <v>0</v>
      </c>
      <c r="T1935" s="294">
        <v>0</v>
      </c>
      <c r="U1935" s="294">
        <v>0</v>
      </c>
      <c r="V1935" s="294">
        <v>0</v>
      </c>
      <c r="W1935" s="294">
        <v>0</v>
      </c>
      <c r="X1935" s="294">
        <v>0</v>
      </c>
      <c r="Y1935" s="294">
        <v>0</v>
      </c>
      <c r="Z1935" s="294">
        <v>0</v>
      </c>
      <c r="AA1935" s="294">
        <v>0</v>
      </c>
      <c r="AB1935" s="294">
        <v>0</v>
      </c>
      <c r="AC1935" s="294">
        <v>0</v>
      </c>
      <c r="AD1935" s="294">
        <v>0</v>
      </c>
      <c r="AE1935" s="294">
        <v>0</v>
      </c>
      <c r="AF1935" s="294">
        <v>0</v>
      </c>
      <c r="AG1935" s="294">
        <v>0</v>
      </c>
      <c r="AH1935" s="294">
        <v>0</v>
      </c>
      <c r="AI1935" s="294">
        <v>0</v>
      </c>
    </row>
    <row r="1936" spans="1:35" ht="22.5">
      <c r="A1936" s="290"/>
      <c r="B1936" s="306">
        <v>294</v>
      </c>
      <c r="C1936" s="306" t="s">
        <v>1627</v>
      </c>
      <c r="D1936" s="306"/>
      <c r="E1936" s="1154">
        <v>87</v>
      </c>
      <c r="F1936" s="1154">
        <v>0</v>
      </c>
      <c r="G1936" s="1154">
        <v>0</v>
      </c>
      <c r="H1936" s="1154">
        <v>0</v>
      </c>
      <c r="I1936" s="1154">
        <v>0</v>
      </c>
      <c r="J1936" s="1154">
        <v>0</v>
      </c>
      <c r="K1936" s="1550">
        <v>45831.97</v>
      </c>
      <c r="L1936" s="1154">
        <v>1</v>
      </c>
      <c r="M1936" s="1154">
        <v>385</v>
      </c>
      <c r="N1936" s="1154">
        <v>0</v>
      </c>
      <c r="O1936" s="1154">
        <v>0</v>
      </c>
      <c r="P1936" s="1154">
        <v>11</v>
      </c>
      <c r="Q1936" s="1154">
        <v>6599</v>
      </c>
      <c r="R1936" s="1154">
        <v>45</v>
      </c>
      <c r="S1936" s="1154">
        <v>17003</v>
      </c>
      <c r="T1936" s="1154">
        <v>14</v>
      </c>
      <c r="U1936" s="1154">
        <v>13110</v>
      </c>
      <c r="V1936" s="1154">
        <v>0</v>
      </c>
      <c r="W1936" s="1154">
        <v>0</v>
      </c>
      <c r="X1936" s="1154">
        <v>11</v>
      </c>
      <c r="Y1936" s="1154">
        <v>5667.97</v>
      </c>
      <c r="Z1936" s="1154">
        <v>0</v>
      </c>
      <c r="AA1936" s="1154">
        <v>0</v>
      </c>
      <c r="AB1936" s="1154">
        <v>0</v>
      </c>
      <c r="AC1936" s="1154">
        <v>0</v>
      </c>
      <c r="AD1936" s="1154">
        <v>7</v>
      </c>
      <c r="AE1936" s="1154">
        <v>3067</v>
      </c>
      <c r="AF1936" s="1154">
        <v>0</v>
      </c>
      <c r="AG1936" s="1154">
        <v>0</v>
      </c>
      <c r="AH1936" s="1154">
        <v>0</v>
      </c>
      <c r="AI1936" s="1154">
        <v>0</v>
      </c>
    </row>
    <row r="1937" spans="1:35">
      <c r="A1937" s="290"/>
      <c r="B1937" s="50">
        <v>29401</v>
      </c>
      <c r="C1937" s="1474" t="s">
        <v>2387</v>
      </c>
      <c r="D1937" s="14"/>
      <c r="E1937" s="1475"/>
      <c r="F1937" s="194"/>
      <c r="G1937" s="194"/>
      <c r="H1937" s="194"/>
      <c r="I1937" s="194"/>
      <c r="J1937" s="194"/>
      <c r="K1937" s="194">
        <v>6000</v>
      </c>
      <c r="L1937" s="194">
        <v>0</v>
      </c>
      <c r="M1937" s="194">
        <v>0</v>
      </c>
      <c r="N1937" s="194">
        <v>0</v>
      </c>
      <c r="O1937" s="194">
        <v>0</v>
      </c>
      <c r="P1937" s="194">
        <v>0</v>
      </c>
      <c r="Q1937" s="194">
        <v>0</v>
      </c>
      <c r="R1937" s="194">
        <v>0</v>
      </c>
      <c r="S1937" s="194">
        <v>0</v>
      </c>
      <c r="T1937" s="194">
        <v>2</v>
      </c>
      <c r="U1937" s="194">
        <v>6000</v>
      </c>
      <c r="V1937" s="194">
        <v>0</v>
      </c>
      <c r="W1937" s="194">
        <v>0</v>
      </c>
      <c r="X1937" s="194">
        <v>0</v>
      </c>
      <c r="Y1937" s="194">
        <v>0</v>
      </c>
      <c r="Z1937" s="194">
        <v>0</v>
      </c>
      <c r="AA1937" s="194">
        <v>0</v>
      </c>
      <c r="AB1937" s="194">
        <v>0</v>
      </c>
      <c r="AC1937" s="194">
        <v>0</v>
      </c>
      <c r="AD1937" s="194">
        <v>0</v>
      </c>
      <c r="AE1937" s="194">
        <v>0</v>
      </c>
      <c r="AF1937" s="194">
        <v>0</v>
      </c>
      <c r="AG1937" s="194">
        <v>0</v>
      </c>
      <c r="AH1937" s="194">
        <v>0</v>
      </c>
      <c r="AI1937" s="194">
        <v>0</v>
      </c>
    </row>
    <row r="1938" spans="1:35" ht="66">
      <c r="A1938" s="290"/>
      <c r="B1938" s="1300"/>
      <c r="C1938" s="1297" t="s">
        <v>2388</v>
      </c>
      <c r="D1938" s="14"/>
      <c r="E1938" s="1313">
        <v>0</v>
      </c>
      <c r="F1938" s="14" t="s">
        <v>395</v>
      </c>
      <c r="G1938" s="16" t="s">
        <v>12</v>
      </c>
      <c r="H1938" s="17" t="s">
        <v>13</v>
      </c>
      <c r="I1938" s="16" t="s">
        <v>14</v>
      </c>
      <c r="J1938" s="16">
        <v>3000</v>
      </c>
      <c r="K1938" s="997">
        <v>6000</v>
      </c>
      <c r="L1938" s="16">
        <v>0</v>
      </c>
      <c r="M1938" s="16">
        <v>0</v>
      </c>
      <c r="N1938" s="16">
        <v>0</v>
      </c>
      <c r="O1938" s="16">
        <v>0</v>
      </c>
      <c r="P1938" s="16">
        <v>0</v>
      </c>
      <c r="Q1938" s="16">
        <v>0</v>
      </c>
      <c r="R1938" s="16">
        <v>0</v>
      </c>
      <c r="S1938" s="16">
        <v>0</v>
      </c>
      <c r="T1938" s="16">
        <v>2</v>
      </c>
      <c r="U1938" s="16">
        <v>6000</v>
      </c>
      <c r="V1938" s="16">
        <v>0</v>
      </c>
      <c r="W1938" s="16">
        <v>0</v>
      </c>
      <c r="X1938" s="16">
        <v>0</v>
      </c>
      <c r="Y1938" s="16">
        <v>0</v>
      </c>
      <c r="Z1938" s="16">
        <v>0</v>
      </c>
      <c r="AA1938" s="16">
        <v>0</v>
      </c>
      <c r="AB1938" s="16">
        <v>0</v>
      </c>
      <c r="AC1938" s="16">
        <v>0</v>
      </c>
      <c r="AD1938" s="16">
        <v>0</v>
      </c>
      <c r="AE1938" s="16">
        <v>0</v>
      </c>
      <c r="AF1938" s="16">
        <v>0</v>
      </c>
      <c r="AG1938" s="16">
        <v>0</v>
      </c>
      <c r="AH1938" s="16">
        <v>0</v>
      </c>
      <c r="AI1938" s="16">
        <v>0</v>
      </c>
    </row>
    <row r="1939" spans="1:35" ht="24">
      <c r="A1939" s="290"/>
      <c r="B1939" s="306">
        <v>29403</v>
      </c>
      <c r="C1939" s="1148" t="s">
        <v>1628</v>
      </c>
      <c r="D1939" s="303"/>
      <c r="E1939" s="291">
        <v>87</v>
      </c>
      <c r="F1939" s="291"/>
      <c r="G1939" s="291">
        <v>0</v>
      </c>
      <c r="H1939" s="291">
        <v>0</v>
      </c>
      <c r="I1939" s="291">
        <v>0</v>
      </c>
      <c r="J1939" s="291"/>
      <c r="K1939" s="1545">
        <v>39831.97</v>
      </c>
      <c r="L1939" s="291">
        <v>1</v>
      </c>
      <c r="M1939" s="291">
        <v>385</v>
      </c>
      <c r="N1939" s="291">
        <v>0</v>
      </c>
      <c r="O1939" s="291">
        <v>0</v>
      </c>
      <c r="P1939" s="291">
        <v>11</v>
      </c>
      <c r="Q1939" s="291">
        <v>6599</v>
      </c>
      <c r="R1939" s="291">
        <v>45</v>
      </c>
      <c r="S1939" s="291">
        <v>17003</v>
      </c>
      <c r="T1939" s="291">
        <v>12</v>
      </c>
      <c r="U1939" s="291">
        <v>7110</v>
      </c>
      <c r="V1939" s="291">
        <v>0</v>
      </c>
      <c r="W1939" s="291">
        <v>0</v>
      </c>
      <c r="X1939" s="291">
        <v>11</v>
      </c>
      <c r="Y1939" s="291">
        <v>5667.97</v>
      </c>
      <c r="Z1939" s="291">
        <v>0</v>
      </c>
      <c r="AA1939" s="291">
        <v>0</v>
      </c>
      <c r="AB1939" s="291">
        <v>0</v>
      </c>
      <c r="AC1939" s="291">
        <v>0</v>
      </c>
      <c r="AD1939" s="291">
        <v>7</v>
      </c>
      <c r="AE1939" s="291">
        <v>3067</v>
      </c>
      <c r="AF1939" s="291">
        <v>0</v>
      </c>
      <c r="AG1939" s="291">
        <v>0</v>
      </c>
      <c r="AH1939" s="291">
        <v>0</v>
      </c>
      <c r="AI1939" s="291">
        <v>0</v>
      </c>
    </row>
    <row r="1940" spans="1:35" ht="66">
      <c r="A1940" s="290"/>
      <c r="B1940" s="305">
        <v>970</v>
      </c>
      <c r="C1940" s="1381" t="s">
        <v>1630</v>
      </c>
      <c r="D1940" s="1389"/>
      <c r="E1940" s="293">
        <v>0</v>
      </c>
      <c r="F1940" s="292" t="s">
        <v>11</v>
      </c>
      <c r="G1940" s="294" t="s">
        <v>12</v>
      </c>
      <c r="H1940" s="295" t="s">
        <v>13</v>
      </c>
      <c r="I1940" s="294" t="s">
        <v>14</v>
      </c>
      <c r="J1940" s="294">
        <v>1048</v>
      </c>
      <c r="K1940" s="1540">
        <v>0</v>
      </c>
      <c r="L1940" s="294">
        <v>0</v>
      </c>
      <c r="M1940" s="294">
        <v>0</v>
      </c>
      <c r="N1940" s="294">
        <v>0</v>
      </c>
      <c r="O1940" s="294">
        <v>0</v>
      </c>
      <c r="P1940" s="294">
        <v>0</v>
      </c>
      <c r="Q1940" s="294">
        <v>0</v>
      </c>
      <c r="R1940" s="294">
        <v>0</v>
      </c>
      <c r="S1940" s="294">
        <v>0</v>
      </c>
      <c r="T1940" s="294">
        <v>0</v>
      </c>
      <c r="U1940" s="294">
        <v>0</v>
      </c>
      <c r="V1940" s="294">
        <v>0</v>
      </c>
      <c r="W1940" s="294">
        <v>0</v>
      </c>
      <c r="X1940" s="294">
        <v>0</v>
      </c>
      <c r="Y1940" s="294">
        <v>0</v>
      </c>
      <c r="Z1940" s="294">
        <v>0</v>
      </c>
      <c r="AA1940" s="294">
        <v>0</v>
      </c>
      <c r="AB1940" s="294">
        <v>0</v>
      </c>
      <c r="AC1940" s="294">
        <v>0</v>
      </c>
      <c r="AD1940" s="294">
        <v>0</v>
      </c>
      <c r="AE1940" s="294">
        <v>0</v>
      </c>
      <c r="AF1940" s="294">
        <v>0</v>
      </c>
      <c r="AG1940" s="294">
        <v>0</v>
      </c>
      <c r="AH1940" s="294">
        <v>0</v>
      </c>
      <c r="AI1940" s="294">
        <v>0</v>
      </c>
    </row>
    <row r="1941" spans="1:35" ht="66">
      <c r="A1941" s="290"/>
      <c r="B1941" s="305">
        <v>1626.06</v>
      </c>
      <c r="C1941" s="1391" t="s">
        <v>1639</v>
      </c>
      <c r="D1941" s="303"/>
      <c r="E1941" s="293">
        <v>0</v>
      </c>
      <c r="F1941" s="292" t="s">
        <v>11</v>
      </c>
      <c r="G1941" s="294" t="s">
        <v>12</v>
      </c>
      <c r="H1941" s="295" t="s">
        <v>13</v>
      </c>
      <c r="I1941" s="294" t="s">
        <v>14</v>
      </c>
      <c r="J1941" s="294">
        <v>1757</v>
      </c>
      <c r="K1941" s="1540">
        <v>0</v>
      </c>
      <c r="L1941" s="294">
        <v>0</v>
      </c>
      <c r="M1941" s="294">
        <v>0</v>
      </c>
      <c r="N1941" s="294">
        <v>0</v>
      </c>
      <c r="O1941" s="294">
        <v>0</v>
      </c>
      <c r="P1941" s="294">
        <v>0</v>
      </c>
      <c r="Q1941" s="294">
        <v>0</v>
      </c>
      <c r="R1941" s="294">
        <v>0</v>
      </c>
      <c r="S1941" s="294">
        <v>0</v>
      </c>
      <c r="T1941" s="294">
        <v>0</v>
      </c>
      <c r="U1941" s="294">
        <v>0</v>
      </c>
      <c r="V1941" s="294">
        <v>0</v>
      </c>
      <c r="W1941" s="294">
        <v>0</v>
      </c>
      <c r="X1941" s="294">
        <v>0</v>
      </c>
      <c r="Y1941" s="294">
        <v>0</v>
      </c>
      <c r="Z1941" s="294">
        <v>0</v>
      </c>
      <c r="AA1941" s="294">
        <v>0</v>
      </c>
      <c r="AB1941" s="294">
        <v>0</v>
      </c>
      <c r="AC1941" s="294">
        <v>0</v>
      </c>
      <c r="AD1941" s="294">
        <v>0</v>
      </c>
      <c r="AE1941" s="294">
        <v>0</v>
      </c>
      <c r="AF1941" s="294">
        <v>0</v>
      </c>
      <c r="AG1941" s="294">
        <v>0</v>
      </c>
      <c r="AH1941" s="294">
        <v>0</v>
      </c>
      <c r="AI1941" s="294">
        <v>0</v>
      </c>
    </row>
    <row r="1942" spans="1:35" ht="66">
      <c r="A1942" s="290"/>
      <c r="B1942" s="305">
        <v>1102</v>
      </c>
      <c r="C1942" s="1391" t="s">
        <v>1640</v>
      </c>
      <c r="D1942" s="303"/>
      <c r="E1942" s="293">
        <v>0</v>
      </c>
      <c r="F1942" s="292" t="s">
        <v>11</v>
      </c>
      <c r="G1942" s="294" t="s">
        <v>12</v>
      </c>
      <c r="H1942" s="295" t="s">
        <v>13</v>
      </c>
      <c r="I1942" s="294" t="s">
        <v>14</v>
      </c>
      <c r="J1942" s="294">
        <v>1191</v>
      </c>
      <c r="K1942" s="1540">
        <v>0</v>
      </c>
      <c r="L1942" s="294">
        <v>0</v>
      </c>
      <c r="M1942" s="294">
        <v>0</v>
      </c>
      <c r="N1942" s="294">
        <v>0</v>
      </c>
      <c r="O1942" s="294">
        <v>0</v>
      </c>
      <c r="P1942" s="294">
        <v>0</v>
      </c>
      <c r="Q1942" s="294">
        <v>0</v>
      </c>
      <c r="R1942" s="294">
        <v>0</v>
      </c>
      <c r="S1942" s="294">
        <v>0</v>
      </c>
      <c r="T1942" s="294">
        <v>0</v>
      </c>
      <c r="U1942" s="294">
        <v>0</v>
      </c>
      <c r="V1942" s="294">
        <v>0</v>
      </c>
      <c r="W1942" s="294">
        <v>0</v>
      </c>
      <c r="X1942" s="294">
        <v>0</v>
      </c>
      <c r="Y1942" s="294">
        <v>0</v>
      </c>
      <c r="Z1942" s="294">
        <v>0</v>
      </c>
      <c r="AA1942" s="294">
        <v>0</v>
      </c>
      <c r="AB1942" s="294">
        <v>0</v>
      </c>
      <c r="AC1942" s="294">
        <v>0</v>
      </c>
      <c r="AD1942" s="294">
        <v>0</v>
      </c>
      <c r="AE1942" s="294">
        <v>0</v>
      </c>
      <c r="AF1942" s="294">
        <v>0</v>
      </c>
      <c r="AG1942" s="294">
        <v>0</v>
      </c>
      <c r="AH1942" s="294">
        <v>0</v>
      </c>
      <c r="AI1942" s="294">
        <v>0</v>
      </c>
    </row>
    <row r="1943" spans="1:35" ht="66">
      <c r="A1943" s="290"/>
      <c r="B1943" s="305">
        <v>1102</v>
      </c>
      <c r="C1943" s="1391" t="s">
        <v>1641</v>
      </c>
      <c r="D1943" s="303"/>
      <c r="E1943" s="293">
        <v>2</v>
      </c>
      <c r="F1943" s="292" t="s">
        <v>11</v>
      </c>
      <c r="G1943" s="294" t="s">
        <v>12</v>
      </c>
      <c r="H1943" s="295" t="s">
        <v>13</v>
      </c>
      <c r="I1943" s="294" t="s">
        <v>14</v>
      </c>
      <c r="J1943" s="294">
        <v>1191</v>
      </c>
      <c r="K1943" s="1540">
        <v>2382</v>
      </c>
      <c r="L1943" s="294">
        <v>0</v>
      </c>
      <c r="M1943" s="294">
        <v>0</v>
      </c>
      <c r="N1943" s="294">
        <v>0</v>
      </c>
      <c r="O1943" s="294">
        <v>0</v>
      </c>
      <c r="P1943" s="294">
        <v>0</v>
      </c>
      <c r="Q1943" s="294">
        <v>0</v>
      </c>
      <c r="R1943" s="294">
        <v>0</v>
      </c>
      <c r="S1943" s="294">
        <v>0</v>
      </c>
      <c r="T1943" s="294">
        <v>2</v>
      </c>
      <c r="U1943" s="294">
        <v>2382</v>
      </c>
      <c r="V1943" s="294">
        <v>0</v>
      </c>
      <c r="W1943" s="294">
        <v>0</v>
      </c>
      <c r="X1943" s="294">
        <v>0</v>
      </c>
      <c r="Y1943" s="294">
        <v>0</v>
      </c>
      <c r="Z1943" s="294">
        <v>0</v>
      </c>
      <c r="AA1943" s="294">
        <v>0</v>
      </c>
      <c r="AB1943" s="294">
        <v>0</v>
      </c>
      <c r="AC1943" s="294">
        <v>0</v>
      </c>
      <c r="AD1943" s="294">
        <v>0</v>
      </c>
      <c r="AE1943" s="294">
        <v>0</v>
      </c>
      <c r="AF1943" s="294">
        <v>0</v>
      </c>
      <c r="AG1943" s="294">
        <v>0</v>
      </c>
      <c r="AH1943" s="294">
        <v>0</v>
      </c>
      <c r="AI1943" s="294">
        <v>0</v>
      </c>
    </row>
    <row r="1944" spans="1:35" ht="66">
      <c r="A1944" s="290"/>
      <c r="B1944" s="305">
        <v>3000</v>
      </c>
      <c r="C1944" s="1381" t="s">
        <v>1642</v>
      </c>
      <c r="D1944" s="1389"/>
      <c r="E1944" s="293">
        <v>0</v>
      </c>
      <c r="F1944" s="1459" t="s">
        <v>11</v>
      </c>
      <c r="G1944" s="294" t="s">
        <v>12</v>
      </c>
      <c r="H1944" s="295" t="s">
        <v>13</v>
      </c>
      <c r="I1944" s="294" t="s">
        <v>14</v>
      </c>
      <c r="J1944" s="294">
        <v>3240</v>
      </c>
      <c r="K1944" s="1540">
        <v>0</v>
      </c>
      <c r="L1944" s="294">
        <v>0</v>
      </c>
      <c r="M1944" s="294">
        <v>0</v>
      </c>
      <c r="N1944" s="294">
        <v>0</v>
      </c>
      <c r="O1944" s="294">
        <v>0</v>
      </c>
      <c r="P1944" s="294">
        <v>0</v>
      </c>
      <c r="Q1944" s="294">
        <v>0</v>
      </c>
      <c r="R1944" s="294">
        <v>0</v>
      </c>
      <c r="S1944" s="294">
        <v>0</v>
      </c>
      <c r="T1944" s="294">
        <v>0</v>
      </c>
      <c r="U1944" s="294">
        <v>0</v>
      </c>
      <c r="V1944" s="294">
        <v>0</v>
      </c>
      <c r="W1944" s="294">
        <v>0</v>
      </c>
      <c r="X1944" s="294">
        <v>0</v>
      </c>
      <c r="Y1944" s="294">
        <v>0</v>
      </c>
      <c r="Z1944" s="294">
        <v>0</v>
      </c>
      <c r="AA1944" s="294">
        <v>0</v>
      </c>
      <c r="AB1944" s="294">
        <v>0</v>
      </c>
      <c r="AC1944" s="294">
        <v>0</v>
      </c>
      <c r="AD1944" s="294">
        <v>0</v>
      </c>
      <c r="AE1944" s="294">
        <v>0</v>
      </c>
      <c r="AF1944" s="294">
        <v>0</v>
      </c>
      <c r="AG1944" s="294">
        <v>0</v>
      </c>
      <c r="AH1944" s="294">
        <v>0</v>
      </c>
      <c r="AI1944" s="294">
        <v>0</v>
      </c>
    </row>
    <row r="1945" spans="1:35" ht="66">
      <c r="A1945" s="290"/>
      <c r="B1945" s="305">
        <v>1348</v>
      </c>
      <c r="C1945" s="1381" t="s">
        <v>1643</v>
      </c>
      <c r="D1945" s="1389"/>
      <c r="E1945" s="293">
        <v>2</v>
      </c>
      <c r="F1945" s="292" t="s">
        <v>11</v>
      </c>
      <c r="G1945" s="294" t="s">
        <v>12</v>
      </c>
      <c r="H1945" s="295" t="s">
        <v>13</v>
      </c>
      <c r="I1945" s="294" t="s">
        <v>14</v>
      </c>
      <c r="J1945" s="294">
        <v>1456</v>
      </c>
      <c r="K1945" s="1540">
        <v>2912</v>
      </c>
      <c r="L1945" s="294">
        <v>0</v>
      </c>
      <c r="M1945" s="294">
        <v>0</v>
      </c>
      <c r="N1945" s="294">
        <v>0</v>
      </c>
      <c r="O1945" s="294">
        <v>0</v>
      </c>
      <c r="P1945" s="294">
        <v>0</v>
      </c>
      <c r="Q1945" s="294">
        <v>0</v>
      </c>
      <c r="R1945" s="294">
        <v>0</v>
      </c>
      <c r="S1945" s="294">
        <v>0</v>
      </c>
      <c r="T1945" s="294">
        <v>2</v>
      </c>
      <c r="U1945" s="294">
        <v>2912</v>
      </c>
      <c r="V1945" s="294">
        <v>0</v>
      </c>
      <c r="W1945" s="294">
        <v>0</v>
      </c>
      <c r="X1945" s="294">
        <v>0</v>
      </c>
      <c r="Y1945" s="294">
        <v>0</v>
      </c>
      <c r="Z1945" s="294">
        <v>0</v>
      </c>
      <c r="AA1945" s="294">
        <v>0</v>
      </c>
      <c r="AB1945" s="294">
        <v>0</v>
      </c>
      <c r="AC1945" s="294">
        <v>0</v>
      </c>
      <c r="AD1945" s="294">
        <v>0</v>
      </c>
      <c r="AE1945" s="294">
        <v>0</v>
      </c>
      <c r="AF1945" s="294">
        <v>0</v>
      </c>
      <c r="AG1945" s="294">
        <v>0</v>
      </c>
      <c r="AH1945" s="294">
        <v>0</v>
      </c>
      <c r="AI1945" s="294">
        <v>0</v>
      </c>
    </row>
    <row r="1946" spans="1:35" ht="66">
      <c r="A1946" s="290"/>
      <c r="B1946" s="305">
        <v>194.39500000000001</v>
      </c>
      <c r="C1946" s="1342" t="s">
        <v>1644</v>
      </c>
      <c r="D1946" s="1389"/>
      <c r="E1946" s="293">
        <v>0</v>
      </c>
      <c r="F1946" s="1459" t="s">
        <v>11</v>
      </c>
      <c r="G1946" s="294" t="s">
        <v>12</v>
      </c>
      <c r="H1946" s="295" t="s">
        <v>13</v>
      </c>
      <c r="I1946" s="294" t="s">
        <v>14</v>
      </c>
      <c r="J1946" s="294">
        <v>210</v>
      </c>
      <c r="K1946" s="1540">
        <v>0</v>
      </c>
      <c r="L1946" s="294">
        <v>0</v>
      </c>
      <c r="M1946" s="294">
        <v>0</v>
      </c>
      <c r="N1946" s="294">
        <v>0</v>
      </c>
      <c r="O1946" s="294">
        <v>0</v>
      </c>
      <c r="P1946" s="294">
        <v>0</v>
      </c>
      <c r="Q1946" s="294">
        <v>0</v>
      </c>
      <c r="R1946" s="294">
        <v>0</v>
      </c>
      <c r="S1946" s="294">
        <v>0</v>
      </c>
      <c r="T1946" s="294">
        <v>0</v>
      </c>
      <c r="U1946" s="294">
        <v>0</v>
      </c>
      <c r="V1946" s="294">
        <v>0</v>
      </c>
      <c r="W1946" s="294">
        <v>0</v>
      </c>
      <c r="X1946" s="294">
        <v>0</v>
      </c>
      <c r="Y1946" s="294">
        <v>0</v>
      </c>
      <c r="Z1946" s="294">
        <v>0</v>
      </c>
      <c r="AA1946" s="294">
        <v>0</v>
      </c>
      <c r="AB1946" s="294">
        <v>0</v>
      </c>
      <c r="AC1946" s="294">
        <v>0</v>
      </c>
      <c r="AD1946" s="294">
        <v>0</v>
      </c>
      <c r="AE1946" s="294">
        <v>0</v>
      </c>
      <c r="AF1946" s="294">
        <v>0</v>
      </c>
      <c r="AG1946" s="294">
        <v>0</v>
      </c>
      <c r="AH1946" s="294">
        <v>0</v>
      </c>
      <c r="AI1946" s="294">
        <v>0</v>
      </c>
    </row>
    <row r="1947" spans="1:35" ht="66">
      <c r="A1947" s="290"/>
      <c r="B1947" s="305">
        <v>1453.19</v>
      </c>
      <c r="C1947" s="298" t="s">
        <v>1645</v>
      </c>
      <c r="D1947" s="1389"/>
      <c r="E1947" s="293">
        <v>0</v>
      </c>
      <c r="F1947" s="292" t="s">
        <v>11</v>
      </c>
      <c r="G1947" s="294" t="s">
        <v>12</v>
      </c>
      <c r="H1947" s="295" t="s">
        <v>13</v>
      </c>
      <c r="I1947" s="294" t="s">
        <v>14</v>
      </c>
      <c r="J1947" s="294">
        <v>1570</v>
      </c>
      <c r="K1947" s="1540">
        <v>0</v>
      </c>
      <c r="L1947" s="294">
        <v>0</v>
      </c>
      <c r="M1947" s="294">
        <v>0</v>
      </c>
      <c r="N1947" s="294">
        <v>0</v>
      </c>
      <c r="O1947" s="294">
        <v>0</v>
      </c>
      <c r="P1947" s="294">
        <v>0</v>
      </c>
      <c r="Q1947" s="294">
        <v>0</v>
      </c>
      <c r="R1947" s="294">
        <v>0</v>
      </c>
      <c r="S1947" s="294">
        <v>0</v>
      </c>
      <c r="T1947" s="294">
        <v>0</v>
      </c>
      <c r="U1947" s="294">
        <v>0</v>
      </c>
      <c r="V1947" s="294">
        <v>0</v>
      </c>
      <c r="W1947" s="294">
        <v>0</v>
      </c>
      <c r="X1947" s="294">
        <v>0</v>
      </c>
      <c r="Y1947" s="294">
        <v>0</v>
      </c>
      <c r="Z1947" s="294">
        <v>0</v>
      </c>
      <c r="AA1947" s="294">
        <v>0</v>
      </c>
      <c r="AB1947" s="294">
        <v>0</v>
      </c>
      <c r="AC1947" s="294">
        <v>0</v>
      </c>
      <c r="AD1947" s="294">
        <v>0</v>
      </c>
      <c r="AE1947" s="294">
        <v>0</v>
      </c>
      <c r="AF1947" s="294">
        <v>0</v>
      </c>
      <c r="AG1947" s="294">
        <v>0</v>
      </c>
      <c r="AH1947" s="294">
        <v>0</v>
      </c>
      <c r="AI1947" s="294">
        <v>0</v>
      </c>
    </row>
    <row r="1948" spans="1:35" ht="66">
      <c r="A1948" s="290"/>
      <c r="B1948" s="305">
        <v>700</v>
      </c>
      <c r="C1948" s="1342" t="s">
        <v>1646</v>
      </c>
      <c r="D1948" s="1389"/>
      <c r="E1948" s="293">
        <v>0</v>
      </c>
      <c r="F1948" s="292" t="s">
        <v>11</v>
      </c>
      <c r="G1948" s="294" t="s">
        <v>12</v>
      </c>
      <c r="H1948" s="295" t="s">
        <v>13</v>
      </c>
      <c r="I1948" s="294" t="s">
        <v>14</v>
      </c>
      <c r="J1948" s="294">
        <v>757</v>
      </c>
      <c r="K1948" s="1540">
        <v>0</v>
      </c>
      <c r="L1948" s="294">
        <v>0</v>
      </c>
      <c r="M1948" s="294">
        <v>0</v>
      </c>
      <c r="N1948" s="294">
        <v>0</v>
      </c>
      <c r="O1948" s="294">
        <v>0</v>
      </c>
      <c r="P1948" s="294">
        <v>0</v>
      </c>
      <c r="Q1948" s="294">
        <v>0</v>
      </c>
      <c r="R1948" s="294">
        <v>0</v>
      </c>
      <c r="S1948" s="294">
        <v>0</v>
      </c>
      <c r="T1948" s="294">
        <v>0</v>
      </c>
      <c r="U1948" s="294">
        <v>0</v>
      </c>
      <c r="V1948" s="294">
        <v>0</v>
      </c>
      <c r="W1948" s="294">
        <v>0</v>
      </c>
      <c r="X1948" s="294">
        <v>0</v>
      </c>
      <c r="Y1948" s="294">
        <v>0</v>
      </c>
      <c r="Z1948" s="294">
        <v>0</v>
      </c>
      <c r="AA1948" s="294">
        <v>0</v>
      </c>
      <c r="AB1948" s="294">
        <v>0</v>
      </c>
      <c r="AC1948" s="294">
        <v>0</v>
      </c>
      <c r="AD1948" s="294">
        <v>0</v>
      </c>
      <c r="AE1948" s="294">
        <v>0</v>
      </c>
      <c r="AF1948" s="294">
        <v>0</v>
      </c>
      <c r="AG1948" s="294">
        <v>0</v>
      </c>
      <c r="AH1948" s="294">
        <v>0</v>
      </c>
      <c r="AI1948" s="294">
        <v>0</v>
      </c>
    </row>
    <row r="1949" spans="1:35" ht="66">
      <c r="A1949" s="290"/>
      <c r="B1949" s="305">
        <v>166.80625000000001</v>
      </c>
      <c r="C1949" s="298" t="s">
        <v>1647</v>
      </c>
      <c r="D1949" s="1389"/>
      <c r="E1949" s="293">
        <v>0</v>
      </c>
      <c r="F1949" s="292" t="s">
        <v>11</v>
      </c>
      <c r="G1949" s="294" t="s">
        <v>12</v>
      </c>
      <c r="H1949" s="295" t="s">
        <v>13</v>
      </c>
      <c r="I1949" s="294" t="s">
        <v>14</v>
      </c>
      <c r="J1949" s="294">
        <v>181</v>
      </c>
      <c r="K1949" s="1540">
        <v>0</v>
      </c>
      <c r="L1949" s="294">
        <v>0</v>
      </c>
      <c r="M1949" s="294">
        <v>0</v>
      </c>
      <c r="N1949" s="294">
        <v>0</v>
      </c>
      <c r="O1949" s="294">
        <v>0</v>
      </c>
      <c r="P1949" s="294">
        <v>0</v>
      </c>
      <c r="Q1949" s="294">
        <v>0</v>
      </c>
      <c r="R1949" s="294">
        <v>0</v>
      </c>
      <c r="S1949" s="294">
        <v>0</v>
      </c>
      <c r="T1949" s="294">
        <v>0</v>
      </c>
      <c r="U1949" s="294">
        <v>0</v>
      </c>
      <c r="V1949" s="294">
        <v>0</v>
      </c>
      <c r="W1949" s="294">
        <v>0</v>
      </c>
      <c r="X1949" s="294">
        <v>0</v>
      </c>
      <c r="Y1949" s="294">
        <v>0</v>
      </c>
      <c r="Z1949" s="294">
        <v>0</v>
      </c>
      <c r="AA1949" s="294">
        <v>0</v>
      </c>
      <c r="AB1949" s="294">
        <v>0</v>
      </c>
      <c r="AC1949" s="294">
        <v>0</v>
      </c>
      <c r="AD1949" s="294">
        <v>0</v>
      </c>
      <c r="AE1949" s="294">
        <v>0</v>
      </c>
      <c r="AF1949" s="294">
        <v>0</v>
      </c>
      <c r="AG1949" s="294">
        <v>0</v>
      </c>
      <c r="AH1949" s="294">
        <v>0</v>
      </c>
      <c r="AI1949" s="294">
        <v>0</v>
      </c>
    </row>
    <row r="1950" spans="1:35" ht="66">
      <c r="A1950" s="290"/>
      <c r="B1950" s="305">
        <v>175.94450000000001</v>
      </c>
      <c r="C1950" s="298" t="s">
        <v>1648</v>
      </c>
      <c r="D1950" s="1476"/>
      <c r="E1950" s="293">
        <v>0</v>
      </c>
      <c r="F1950" s="292" t="s">
        <v>11</v>
      </c>
      <c r="G1950" s="294" t="s">
        <v>12</v>
      </c>
      <c r="H1950" s="295" t="s">
        <v>13</v>
      </c>
      <c r="I1950" s="294" t="s">
        <v>14</v>
      </c>
      <c r="J1950" s="294">
        <v>191</v>
      </c>
      <c r="K1950" s="1540">
        <v>0</v>
      </c>
      <c r="L1950" s="294">
        <v>0</v>
      </c>
      <c r="M1950" s="294">
        <v>0</v>
      </c>
      <c r="N1950" s="294">
        <v>0</v>
      </c>
      <c r="O1950" s="294">
        <v>0</v>
      </c>
      <c r="P1950" s="294">
        <v>0</v>
      </c>
      <c r="Q1950" s="294">
        <v>0</v>
      </c>
      <c r="R1950" s="294">
        <v>0</v>
      </c>
      <c r="S1950" s="294">
        <v>0</v>
      </c>
      <c r="T1950" s="294">
        <v>0</v>
      </c>
      <c r="U1950" s="294">
        <v>0</v>
      </c>
      <c r="V1950" s="294">
        <v>0</v>
      </c>
      <c r="W1950" s="294">
        <v>0</v>
      </c>
      <c r="X1950" s="294">
        <v>0</v>
      </c>
      <c r="Y1950" s="294">
        <v>0</v>
      </c>
      <c r="Z1950" s="294">
        <v>0</v>
      </c>
      <c r="AA1950" s="294">
        <v>0</v>
      </c>
      <c r="AB1950" s="294">
        <v>0</v>
      </c>
      <c r="AC1950" s="294">
        <v>0</v>
      </c>
      <c r="AD1950" s="294">
        <v>0</v>
      </c>
      <c r="AE1950" s="294">
        <v>0</v>
      </c>
      <c r="AF1950" s="294">
        <v>0</v>
      </c>
      <c r="AG1950" s="294">
        <v>0</v>
      </c>
      <c r="AH1950" s="294">
        <v>0</v>
      </c>
      <c r="AI1950" s="294">
        <v>0</v>
      </c>
    </row>
    <row r="1951" spans="1:35" ht="66">
      <c r="A1951" s="290"/>
      <c r="B1951" s="305">
        <v>271.48</v>
      </c>
      <c r="C1951" s="298" t="s">
        <v>1649</v>
      </c>
      <c r="D1951" s="1389"/>
      <c r="E1951" s="293">
        <v>0</v>
      </c>
      <c r="F1951" s="292" t="s">
        <v>11</v>
      </c>
      <c r="G1951" s="294" t="s">
        <v>12</v>
      </c>
      <c r="H1951" s="295" t="s">
        <v>13</v>
      </c>
      <c r="I1951" s="294" t="s">
        <v>14</v>
      </c>
      <c r="J1951" s="294">
        <v>294</v>
      </c>
      <c r="K1951" s="1540">
        <v>0</v>
      </c>
      <c r="L1951" s="294">
        <v>0</v>
      </c>
      <c r="M1951" s="294">
        <v>0</v>
      </c>
      <c r="N1951" s="294">
        <v>0</v>
      </c>
      <c r="O1951" s="294">
        <v>0</v>
      </c>
      <c r="P1951" s="294">
        <v>0</v>
      </c>
      <c r="Q1951" s="294">
        <v>0</v>
      </c>
      <c r="R1951" s="294">
        <v>0</v>
      </c>
      <c r="S1951" s="294">
        <v>0</v>
      </c>
      <c r="T1951" s="294">
        <v>0</v>
      </c>
      <c r="U1951" s="294">
        <v>0</v>
      </c>
      <c r="V1951" s="294">
        <v>0</v>
      </c>
      <c r="W1951" s="294">
        <v>0</v>
      </c>
      <c r="X1951" s="294">
        <v>0</v>
      </c>
      <c r="Y1951" s="294">
        <v>0</v>
      </c>
      <c r="Z1951" s="294">
        <v>0</v>
      </c>
      <c r="AA1951" s="294">
        <v>0</v>
      </c>
      <c r="AB1951" s="294">
        <v>0</v>
      </c>
      <c r="AC1951" s="294">
        <v>0</v>
      </c>
      <c r="AD1951" s="294">
        <v>0</v>
      </c>
      <c r="AE1951" s="294">
        <v>0</v>
      </c>
      <c r="AF1951" s="294">
        <v>0</v>
      </c>
      <c r="AG1951" s="294">
        <v>0</v>
      </c>
      <c r="AH1951" s="294">
        <v>0</v>
      </c>
      <c r="AI1951" s="294">
        <v>0</v>
      </c>
    </row>
    <row r="1952" spans="1:35" ht="66">
      <c r="A1952" s="290"/>
      <c r="B1952" s="305">
        <v>1052.3516666666667</v>
      </c>
      <c r="C1952" s="298" t="s">
        <v>4853</v>
      </c>
      <c r="D1952" s="1389"/>
      <c r="E1952" s="293">
        <v>0</v>
      </c>
      <c r="F1952" s="1459" t="s">
        <v>11</v>
      </c>
      <c r="G1952" s="294" t="s">
        <v>12</v>
      </c>
      <c r="H1952" s="295" t="s">
        <v>13</v>
      </c>
      <c r="I1952" s="294" t="s">
        <v>14</v>
      </c>
      <c r="J1952" s="294">
        <v>1137</v>
      </c>
      <c r="K1952" s="1540">
        <v>0</v>
      </c>
      <c r="L1952" s="294">
        <v>0</v>
      </c>
      <c r="M1952" s="294">
        <v>0</v>
      </c>
      <c r="N1952" s="294">
        <v>0</v>
      </c>
      <c r="O1952" s="294">
        <v>0</v>
      </c>
      <c r="P1952" s="294">
        <v>0</v>
      </c>
      <c r="Q1952" s="294">
        <v>0</v>
      </c>
      <c r="R1952" s="294">
        <v>0</v>
      </c>
      <c r="S1952" s="294">
        <v>0</v>
      </c>
      <c r="T1952" s="294">
        <v>0</v>
      </c>
      <c r="U1952" s="294">
        <v>0</v>
      </c>
      <c r="V1952" s="294">
        <v>0</v>
      </c>
      <c r="W1952" s="294">
        <v>0</v>
      </c>
      <c r="X1952" s="294">
        <v>0</v>
      </c>
      <c r="Y1952" s="294">
        <v>0</v>
      </c>
      <c r="Z1952" s="294">
        <v>0</v>
      </c>
      <c r="AA1952" s="294">
        <v>0</v>
      </c>
      <c r="AB1952" s="294">
        <v>0</v>
      </c>
      <c r="AC1952" s="294">
        <v>0</v>
      </c>
      <c r="AD1952" s="294">
        <v>0</v>
      </c>
      <c r="AE1952" s="294">
        <v>0</v>
      </c>
      <c r="AF1952" s="294">
        <v>0</v>
      </c>
      <c r="AG1952" s="294">
        <v>0</v>
      </c>
      <c r="AH1952" s="294">
        <v>0</v>
      </c>
      <c r="AI1952" s="294">
        <v>0</v>
      </c>
    </row>
    <row r="1953" spans="1:35" ht="66">
      <c r="A1953" s="290"/>
      <c r="B1953" s="305">
        <v>250</v>
      </c>
      <c r="C1953" s="298" t="s">
        <v>1650</v>
      </c>
      <c r="D1953" s="1389"/>
      <c r="E1953" s="293">
        <v>14</v>
      </c>
      <c r="F1953" s="1459" t="s">
        <v>11</v>
      </c>
      <c r="G1953" s="294" t="s">
        <v>12</v>
      </c>
      <c r="H1953" s="295" t="s">
        <v>13</v>
      </c>
      <c r="I1953" s="294" t="s">
        <v>14</v>
      </c>
      <c r="J1953" s="294">
        <v>270</v>
      </c>
      <c r="K1953" s="1540">
        <v>3780</v>
      </c>
      <c r="L1953" s="294">
        <v>0</v>
      </c>
      <c r="M1953" s="294">
        <v>0</v>
      </c>
      <c r="N1953" s="294">
        <v>0</v>
      </c>
      <c r="O1953" s="294">
        <v>0</v>
      </c>
      <c r="P1953" s="294">
        <v>0</v>
      </c>
      <c r="Q1953" s="294">
        <v>0</v>
      </c>
      <c r="R1953" s="294">
        <v>12</v>
      </c>
      <c r="S1953" s="294">
        <v>3240</v>
      </c>
      <c r="T1953" s="294">
        <v>0</v>
      </c>
      <c r="U1953" s="294">
        <v>0</v>
      </c>
      <c r="V1953" s="294">
        <v>0</v>
      </c>
      <c r="W1953" s="294">
        <v>0</v>
      </c>
      <c r="X1953" s="294">
        <v>1</v>
      </c>
      <c r="Y1953" s="294">
        <v>270</v>
      </c>
      <c r="Z1953" s="294">
        <v>0</v>
      </c>
      <c r="AA1953" s="294">
        <v>0</v>
      </c>
      <c r="AB1953" s="294">
        <v>0</v>
      </c>
      <c r="AC1953" s="294">
        <v>0</v>
      </c>
      <c r="AD1953" s="294">
        <v>1</v>
      </c>
      <c r="AE1953" s="294">
        <v>270</v>
      </c>
      <c r="AF1953" s="294">
        <v>0</v>
      </c>
      <c r="AG1953" s="294">
        <v>0</v>
      </c>
      <c r="AH1953" s="294">
        <v>0</v>
      </c>
      <c r="AI1953" s="294">
        <v>0</v>
      </c>
    </row>
    <row r="1954" spans="1:35" ht="66">
      <c r="A1954" s="290"/>
      <c r="B1954" s="305">
        <v>421.57499999999999</v>
      </c>
      <c r="C1954" s="1403" t="s">
        <v>4854</v>
      </c>
      <c r="D1954" s="1389"/>
      <c r="E1954" s="293">
        <v>0</v>
      </c>
      <c r="F1954" s="1459" t="s">
        <v>11</v>
      </c>
      <c r="G1954" s="294" t="s">
        <v>12</v>
      </c>
      <c r="H1954" s="295" t="s">
        <v>13</v>
      </c>
      <c r="I1954" s="294" t="s">
        <v>14</v>
      </c>
      <c r="J1954" s="294">
        <v>456</v>
      </c>
      <c r="K1954" s="1540">
        <v>0</v>
      </c>
      <c r="L1954" s="294">
        <v>0</v>
      </c>
      <c r="M1954" s="294">
        <v>0</v>
      </c>
      <c r="N1954" s="294">
        <v>0</v>
      </c>
      <c r="O1954" s="294">
        <v>0</v>
      </c>
      <c r="P1954" s="294">
        <v>0</v>
      </c>
      <c r="Q1954" s="294">
        <v>0</v>
      </c>
      <c r="R1954" s="294">
        <v>0</v>
      </c>
      <c r="S1954" s="294">
        <v>0</v>
      </c>
      <c r="T1954" s="294">
        <v>0</v>
      </c>
      <c r="U1954" s="294">
        <v>0</v>
      </c>
      <c r="V1954" s="294">
        <v>0</v>
      </c>
      <c r="W1954" s="294">
        <v>0</v>
      </c>
      <c r="X1954" s="294">
        <v>0</v>
      </c>
      <c r="Y1954" s="294">
        <v>0</v>
      </c>
      <c r="Z1954" s="294">
        <v>0</v>
      </c>
      <c r="AA1954" s="294">
        <v>0</v>
      </c>
      <c r="AB1954" s="294">
        <v>0</v>
      </c>
      <c r="AC1954" s="294">
        <v>0</v>
      </c>
      <c r="AD1954" s="294">
        <v>0</v>
      </c>
      <c r="AE1954" s="294">
        <v>0</v>
      </c>
      <c r="AF1954" s="294">
        <v>0</v>
      </c>
      <c r="AG1954" s="294">
        <v>0</v>
      </c>
      <c r="AH1954" s="294">
        <v>0</v>
      </c>
      <c r="AI1954" s="294">
        <v>0</v>
      </c>
    </row>
    <row r="1955" spans="1:35" ht="66">
      <c r="A1955" s="290"/>
      <c r="B1955" s="305">
        <v>261.03340750000001</v>
      </c>
      <c r="C1955" s="1403" t="s">
        <v>4855</v>
      </c>
      <c r="D1955" s="1389"/>
      <c r="E1955" s="293">
        <v>0</v>
      </c>
      <c r="F1955" s="1459" t="s">
        <v>11</v>
      </c>
      <c r="G1955" s="294" t="s">
        <v>12</v>
      </c>
      <c r="H1955" s="295" t="s">
        <v>13</v>
      </c>
      <c r="I1955" s="294" t="s">
        <v>14</v>
      </c>
      <c r="J1955" s="294">
        <v>282</v>
      </c>
      <c r="K1955" s="1540">
        <v>0</v>
      </c>
      <c r="L1955" s="294">
        <v>0</v>
      </c>
      <c r="M1955" s="294">
        <v>0</v>
      </c>
      <c r="N1955" s="294">
        <v>0</v>
      </c>
      <c r="O1955" s="294">
        <v>0</v>
      </c>
      <c r="P1955" s="294">
        <v>0</v>
      </c>
      <c r="Q1955" s="294">
        <v>0</v>
      </c>
      <c r="R1955" s="294">
        <v>0</v>
      </c>
      <c r="S1955" s="294">
        <v>0</v>
      </c>
      <c r="T1955" s="294">
        <v>0</v>
      </c>
      <c r="U1955" s="294">
        <v>0</v>
      </c>
      <c r="V1955" s="294">
        <v>0</v>
      </c>
      <c r="W1955" s="294">
        <v>0</v>
      </c>
      <c r="X1955" s="294">
        <v>0</v>
      </c>
      <c r="Y1955" s="294">
        <v>0</v>
      </c>
      <c r="Z1955" s="294">
        <v>0</v>
      </c>
      <c r="AA1955" s="294">
        <v>0</v>
      </c>
      <c r="AB1955" s="294">
        <v>0</v>
      </c>
      <c r="AC1955" s="294">
        <v>0</v>
      </c>
      <c r="AD1955" s="294">
        <v>0</v>
      </c>
      <c r="AE1955" s="294">
        <v>0</v>
      </c>
      <c r="AF1955" s="294">
        <v>0</v>
      </c>
      <c r="AG1955" s="294">
        <v>0</v>
      </c>
      <c r="AH1955" s="294">
        <v>0</v>
      </c>
      <c r="AI1955" s="294">
        <v>0</v>
      </c>
    </row>
    <row r="1956" spans="1:35" ht="66">
      <c r="A1956" s="290"/>
      <c r="B1956" s="305">
        <v>208</v>
      </c>
      <c r="C1956" s="298" t="s">
        <v>1652</v>
      </c>
      <c r="D1956" s="1389"/>
      <c r="E1956" s="293">
        <v>0</v>
      </c>
      <c r="F1956" s="292" t="s">
        <v>11</v>
      </c>
      <c r="G1956" s="294" t="s">
        <v>12</v>
      </c>
      <c r="H1956" s="295" t="s">
        <v>13</v>
      </c>
      <c r="I1956" s="294" t="s">
        <v>14</v>
      </c>
      <c r="J1956" s="294">
        <v>225</v>
      </c>
      <c r="K1956" s="1540">
        <v>0</v>
      </c>
      <c r="L1956" s="294">
        <v>0</v>
      </c>
      <c r="M1956" s="294">
        <v>0</v>
      </c>
      <c r="N1956" s="294">
        <v>0</v>
      </c>
      <c r="O1956" s="294">
        <v>0</v>
      </c>
      <c r="P1956" s="294">
        <v>0</v>
      </c>
      <c r="Q1956" s="294">
        <v>0</v>
      </c>
      <c r="R1956" s="294">
        <v>0</v>
      </c>
      <c r="S1956" s="294">
        <v>0</v>
      </c>
      <c r="T1956" s="294">
        <v>0</v>
      </c>
      <c r="U1956" s="294">
        <v>0</v>
      </c>
      <c r="V1956" s="294">
        <v>0</v>
      </c>
      <c r="W1956" s="294">
        <v>0</v>
      </c>
      <c r="X1956" s="294">
        <v>0</v>
      </c>
      <c r="Y1956" s="294">
        <v>0</v>
      </c>
      <c r="Z1956" s="294">
        <v>0</v>
      </c>
      <c r="AA1956" s="294">
        <v>0</v>
      </c>
      <c r="AB1956" s="294">
        <v>0</v>
      </c>
      <c r="AC1956" s="294">
        <v>0</v>
      </c>
      <c r="AD1956" s="294">
        <v>0</v>
      </c>
      <c r="AE1956" s="294">
        <v>0</v>
      </c>
      <c r="AF1956" s="294">
        <v>0</v>
      </c>
      <c r="AG1956" s="294">
        <v>0</v>
      </c>
      <c r="AH1956" s="294">
        <v>0</v>
      </c>
      <c r="AI1956" s="294">
        <v>0</v>
      </c>
    </row>
    <row r="1957" spans="1:35" ht="66">
      <c r="A1957" s="290"/>
      <c r="B1957" s="305">
        <v>209.48571428571429</v>
      </c>
      <c r="C1957" s="298" t="s">
        <v>1653</v>
      </c>
      <c r="D1957" s="1476"/>
      <c r="E1957" s="293">
        <v>16</v>
      </c>
      <c r="F1957" s="292" t="s">
        <v>11</v>
      </c>
      <c r="G1957" s="294" t="s">
        <v>12</v>
      </c>
      <c r="H1957" s="295" t="s">
        <v>13</v>
      </c>
      <c r="I1957" s="294" t="s">
        <v>14</v>
      </c>
      <c r="J1957" s="294">
        <v>227</v>
      </c>
      <c r="K1957" s="1540">
        <v>3632</v>
      </c>
      <c r="L1957" s="294">
        <v>0</v>
      </c>
      <c r="M1957" s="294">
        <v>0</v>
      </c>
      <c r="N1957" s="294">
        <v>0</v>
      </c>
      <c r="O1957" s="294">
        <v>0</v>
      </c>
      <c r="P1957" s="294">
        <v>8</v>
      </c>
      <c r="Q1957" s="294">
        <v>1816</v>
      </c>
      <c r="R1957" s="294">
        <v>0</v>
      </c>
      <c r="S1957" s="294">
        <v>0</v>
      </c>
      <c r="T1957" s="294">
        <v>8</v>
      </c>
      <c r="U1957" s="294">
        <v>1816</v>
      </c>
      <c r="V1957" s="294">
        <v>0</v>
      </c>
      <c r="W1957" s="294">
        <v>0</v>
      </c>
      <c r="X1957" s="294">
        <v>0</v>
      </c>
      <c r="Y1957" s="294">
        <v>0</v>
      </c>
      <c r="Z1957" s="294">
        <v>0</v>
      </c>
      <c r="AA1957" s="294">
        <v>0</v>
      </c>
      <c r="AB1957" s="294">
        <v>0</v>
      </c>
      <c r="AC1957" s="294">
        <v>0</v>
      </c>
      <c r="AD1957" s="294">
        <v>0</v>
      </c>
      <c r="AE1957" s="294">
        <v>0</v>
      </c>
      <c r="AF1957" s="294">
        <v>0</v>
      </c>
      <c r="AG1957" s="294">
        <v>0</v>
      </c>
      <c r="AH1957" s="294">
        <v>0</v>
      </c>
      <c r="AI1957" s="294">
        <v>0</v>
      </c>
    </row>
    <row r="1958" spans="1:35" ht="66">
      <c r="A1958" s="290"/>
      <c r="B1958" s="305">
        <v>143.94301587301587</v>
      </c>
      <c r="C1958" s="1342" t="s">
        <v>1654</v>
      </c>
      <c r="D1958" s="1389"/>
      <c r="E1958" s="293">
        <v>0</v>
      </c>
      <c r="F1958" s="1459" t="s">
        <v>11</v>
      </c>
      <c r="G1958" s="294" t="s">
        <v>12</v>
      </c>
      <c r="H1958" s="295" t="s">
        <v>13</v>
      </c>
      <c r="I1958" s="294" t="s">
        <v>14</v>
      </c>
      <c r="J1958" s="294">
        <v>156</v>
      </c>
      <c r="K1958" s="1540">
        <v>0</v>
      </c>
      <c r="L1958" s="294">
        <v>0</v>
      </c>
      <c r="M1958" s="294">
        <v>0</v>
      </c>
      <c r="N1958" s="294">
        <v>0</v>
      </c>
      <c r="O1958" s="294">
        <v>0</v>
      </c>
      <c r="P1958" s="294">
        <v>0</v>
      </c>
      <c r="Q1958" s="294">
        <v>0</v>
      </c>
      <c r="R1958" s="294">
        <v>0</v>
      </c>
      <c r="S1958" s="294">
        <v>0</v>
      </c>
      <c r="T1958" s="294">
        <v>0</v>
      </c>
      <c r="U1958" s="294">
        <v>0</v>
      </c>
      <c r="V1958" s="294">
        <v>0</v>
      </c>
      <c r="W1958" s="294">
        <v>0</v>
      </c>
      <c r="X1958" s="294">
        <v>0</v>
      </c>
      <c r="Y1958" s="294">
        <v>0</v>
      </c>
      <c r="Z1958" s="294">
        <v>0</v>
      </c>
      <c r="AA1958" s="294">
        <v>0</v>
      </c>
      <c r="AB1958" s="294">
        <v>0</v>
      </c>
      <c r="AC1958" s="294">
        <v>0</v>
      </c>
      <c r="AD1958" s="294">
        <v>0</v>
      </c>
      <c r="AE1958" s="294">
        <v>0</v>
      </c>
      <c r="AF1958" s="294">
        <v>0</v>
      </c>
      <c r="AG1958" s="294">
        <v>0</v>
      </c>
      <c r="AH1958" s="294">
        <v>0</v>
      </c>
      <c r="AI1958" s="294">
        <v>0</v>
      </c>
    </row>
    <row r="1959" spans="1:35" ht="66">
      <c r="A1959" s="290"/>
      <c r="B1959" s="305">
        <v>85.398876404494388</v>
      </c>
      <c r="C1959" s="298" t="s">
        <v>1655</v>
      </c>
      <c r="D1959" s="1389"/>
      <c r="E1959" s="293">
        <v>1</v>
      </c>
      <c r="F1959" s="1459" t="s">
        <v>11</v>
      </c>
      <c r="G1959" s="294" t="s">
        <v>12</v>
      </c>
      <c r="H1959" s="295" t="s">
        <v>13</v>
      </c>
      <c r="I1959" s="294" t="s">
        <v>14</v>
      </c>
      <c r="J1959" s="294">
        <v>93</v>
      </c>
      <c r="K1959" s="1540">
        <v>101</v>
      </c>
      <c r="L1959" s="294">
        <v>0</v>
      </c>
      <c r="M1959" s="294">
        <v>0</v>
      </c>
      <c r="N1959" s="294">
        <v>0</v>
      </c>
      <c r="O1959" s="294">
        <v>0</v>
      </c>
      <c r="P1959" s="294">
        <v>1</v>
      </c>
      <c r="Q1959" s="294">
        <v>101</v>
      </c>
      <c r="R1959" s="294">
        <v>0</v>
      </c>
      <c r="S1959" s="294">
        <v>0</v>
      </c>
      <c r="T1959" s="294">
        <v>0</v>
      </c>
      <c r="U1959" s="294">
        <v>0</v>
      </c>
      <c r="V1959" s="294">
        <v>0</v>
      </c>
      <c r="W1959" s="294">
        <v>0</v>
      </c>
      <c r="X1959" s="294">
        <v>0</v>
      </c>
      <c r="Y1959" s="294">
        <v>0</v>
      </c>
      <c r="Z1959" s="294">
        <v>0</v>
      </c>
      <c r="AA1959" s="294">
        <v>0</v>
      </c>
      <c r="AB1959" s="294">
        <v>0</v>
      </c>
      <c r="AC1959" s="294">
        <v>0</v>
      </c>
      <c r="AD1959" s="294">
        <v>0</v>
      </c>
      <c r="AE1959" s="294">
        <v>0</v>
      </c>
      <c r="AF1959" s="294">
        <v>0</v>
      </c>
      <c r="AG1959" s="294">
        <v>0</v>
      </c>
      <c r="AH1959" s="294">
        <v>0</v>
      </c>
      <c r="AI1959" s="294">
        <v>0</v>
      </c>
    </row>
    <row r="1960" spans="1:35" ht="66">
      <c r="A1960" s="290"/>
      <c r="B1960" s="305">
        <v>250</v>
      </c>
      <c r="C1960" s="298" t="s">
        <v>1656</v>
      </c>
      <c r="D1960" s="1389"/>
      <c r="E1960" s="293">
        <v>0</v>
      </c>
      <c r="F1960" s="1459" t="s">
        <v>11</v>
      </c>
      <c r="G1960" s="294" t="s">
        <v>12</v>
      </c>
      <c r="H1960" s="295" t="s">
        <v>13</v>
      </c>
      <c r="I1960" s="294" t="s">
        <v>14</v>
      </c>
      <c r="J1960" s="294">
        <v>270</v>
      </c>
      <c r="K1960" s="1540">
        <v>0</v>
      </c>
      <c r="L1960" s="294">
        <v>0</v>
      </c>
      <c r="M1960" s="294">
        <v>0</v>
      </c>
      <c r="N1960" s="294">
        <v>0</v>
      </c>
      <c r="O1960" s="294">
        <v>0</v>
      </c>
      <c r="P1960" s="294">
        <v>0</v>
      </c>
      <c r="Q1960" s="294">
        <v>0</v>
      </c>
      <c r="R1960" s="294">
        <v>0</v>
      </c>
      <c r="S1960" s="294">
        <v>0</v>
      </c>
      <c r="T1960" s="294">
        <v>0</v>
      </c>
      <c r="U1960" s="294">
        <v>0</v>
      </c>
      <c r="V1960" s="294">
        <v>0</v>
      </c>
      <c r="W1960" s="294">
        <v>0</v>
      </c>
      <c r="X1960" s="294">
        <v>0</v>
      </c>
      <c r="Y1960" s="294">
        <v>0</v>
      </c>
      <c r="Z1960" s="294">
        <v>0</v>
      </c>
      <c r="AA1960" s="294">
        <v>0</v>
      </c>
      <c r="AB1960" s="294">
        <v>0</v>
      </c>
      <c r="AC1960" s="294">
        <v>0</v>
      </c>
      <c r="AD1960" s="294">
        <v>0</v>
      </c>
      <c r="AE1960" s="294">
        <v>0</v>
      </c>
      <c r="AF1960" s="294">
        <v>0</v>
      </c>
      <c r="AG1960" s="294">
        <v>0</v>
      </c>
      <c r="AH1960" s="294">
        <v>0</v>
      </c>
      <c r="AI1960" s="294">
        <v>0</v>
      </c>
    </row>
    <row r="1961" spans="1:35" ht="66">
      <c r="A1961" s="290"/>
      <c r="B1961" s="305">
        <v>157.35</v>
      </c>
      <c r="C1961" s="1342" t="s">
        <v>1657</v>
      </c>
      <c r="D1961" s="1389"/>
      <c r="E1961" s="293">
        <v>10</v>
      </c>
      <c r="F1961" s="1459" t="s">
        <v>11</v>
      </c>
      <c r="G1961" s="294" t="s">
        <v>12</v>
      </c>
      <c r="H1961" s="295" t="s">
        <v>13</v>
      </c>
      <c r="I1961" s="294" t="s">
        <v>14</v>
      </c>
      <c r="J1961" s="294">
        <v>170</v>
      </c>
      <c r="K1961" s="1540">
        <v>1510</v>
      </c>
      <c r="L1961" s="294">
        <v>0</v>
      </c>
      <c r="M1961" s="294">
        <v>0</v>
      </c>
      <c r="N1961" s="294">
        <v>0</v>
      </c>
      <c r="O1961" s="294">
        <v>0</v>
      </c>
      <c r="P1961" s="294">
        <v>0</v>
      </c>
      <c r="Q1961" s="294">
        <v>0</v>
      </c>
      <c r="R1961" s="294">
        <v>4</v>
      </c>
      <c r="S1961" s="294">
        <v>604</v>
      </c>
      <c r="T1961" s="294">
        <v>0</v>
      </c>
      <c r="U1961" s="294">
        <v>0</v>
      </c>
      <c r="V1961" s="294">
        <v>0</v>
      </c>
      <c r="W1961" s="294">
        <v>0</v>
      </c>
      <c r="X1961" s="294">
        <v>4</v>
      </c>
      <c r="Y1961" s="294">
        <v>604</v>
      </c>
      <c r="Z1961" s="294">
        <v>0</v>
      </c>
      <c r="AA1961" s="294">
        <v>0</v>
      </c>
      <c r="AB1961" s="294">
        <v>0</v>
      </c>
      <c r="AC1961" s="294">
        <v>0</v>
      </c>
      <c r="AD1961" s="294">
        <v>2</v>
      </c>
      <c r="AE1961" s="294">
        <v>302</v>
      </c>
      <c r="AF1961" s="294">
        <v>0</v>
      </c>
      <c r="AG1961" s="294">
        <v>0</v>
      </c>
      <c r="AH1961" s="294">
        <v>0</v>
      </c>
      <c r="AI1961" s="294">
        <v>0</v>
      </c>
    </row>
    <row r="1962" spans="1:35" ht="66">
      <c r="A1962" s="290"/>
      <c r="B1962" s="305">
        <v>859.65</v>
      </c>
      <c r="C1962" s="298" t="s">
        <v>1658</v>
      </c>
      <c r="D1962" s="1389"/>
      <c r="E1962" s="293">
        <v>0</v>
      </c>
      <c r="F1962" s="1459" t="s">
        <v>11</v>
      </c>
      <c r="G1962" s="294" t="s">
        <v>12</v>
      </c>
      <c r="H1962" s="295" t="s">
        <v>13</v>
      </c>
      <c r="I1962" s="294" t="s">
        <v>14</v>
      </c>
      <c r="J1962" s="294">
        <v>929</v>
      </c>
      <c r="K1962" s="1540">
        <v>0</v>
      </c>
      <c r="L1962" s="294">
        <v>0</v>
      </c>
      <c r="M1962" s="294">
        <v>0</v>
      </c>
      <c r="N1962" s="294">
        <v>0</v>
      </c>
      <c r="O1962" s="294">
        <v>0</v>
      </c>
      <c r="P1962" s="294">
        <v>0</v>
      </c>
      <c r="Q1962" s="294">
        <v>0</v>
      </c>
      <c r="R1962" s="294">
        <v>0</v>
      </c>
      <c r="S1962" s="294">
        <v>0</v>
      </c>
      <c r="T1962" s="294">
        <v>0</v>
      </c>
      <c r="U1962" s="294">
        <v>0</v>
      </c>
      <c r="V1962" s="294">
        <v>0</v>
      </c>
      <c r="W1962" s="294">
        <v>0</v>
      </c>
      <c r="X1962" s="294">
        <v>0</v>
      </c>
      <c r="Y1962" s="294">
        <v>0</v>
      </c>
      <c r="Z1962" s="294">
        <v>0</v>
      </c>
      <c r="AA1962" s="294">
        <v>0</v>
      </c>
      <c r="AB1962" s="294">
        <v>0</v>
      </c>
      <c r="AC1962" s="294">
        <v>0</v>
      </c>
      <c r="AD1962" s="294">
        <v>0</v>
      </c>
      <c r="AE1962" s="294">
        <v>0</v>
      </c>
      <c r="AF1962" s="294">
        <v>0</v>
      </c>
      <c r="AG1962" s="294">
        <v>0</v>
      </c>
      <c r="AH1962" s="294">
        <v>0</v>
      </c>
      <c r="AI1962" s="294">
        <v>0</v>
      </c>
    </row>
    <row r="1963" spans="1:35" ht="66">
      <c r="A1963" s="290"/>
      <c r="B1963" s="305">
        <v>421.53</v>
      </c>
      <c r="C1963" s="298" t="s">
        <v>1659</v>
      </c>
      <c r="D1963" s="1389"/>
      <c r="E1963" s="293">
        <v>6</v>
      </c>
      <c r="F1963" s="292" t="s">
        <v>11</v>
      </c>
      <c r="G1963" s="294" t="s">
        <v>12</v>
      </c>
      <c r="H1963" s="295" t="s">
        <v>13</v>
      </c>
      <c r="I1963" s="294" t="s">
        <v>14</v>
      </c>
      <c r="J1963" s="294">
        <v>456</v>
      </c>
      <c r="K1963" s="1540">
        <v>2736</v>
      </c>
      <c r="L1963" s="294">
        <v>0</v>
      </c>
      <c r="M1963" s="294">
        <v>0</v>
      </c>
      <c r="N1963" s="294">
        <v>0</v>
      </c>
      <c r="O1963" s="294">
        <v>0</v>
      </c>
      <c r="P1963" s="294">
        <v>0</v>
      </c>
      <c r="Q1963" s="294">
        <v>0</v>
      </c>
      <c r="R1963" s="294">
        <v>6</v>
      </c>
      <c r="S1963" s="294">
        <v>2736</v>
      </c>
      <c r="T1963" s="294">
        <v>0</v>
      </c>
      <c r="U1963" s="294">
        <v>0</v>
      </c>
      <c r="V1963" s="294">
        <v>0</v>
      </c>
      <c r="W1963" s="294">
        <v>0</v>
      </c>
      <c r="X1963" s="294">
        <v>0</v>
      </c>
      <c r="Y1963" s="294">
        <v>0</v>
      </c>
      <c r="Z1963" s="294">
        <v>0</v>
      </c>
      <c r="AA1963" s="294">
        <v>0</v>
      </c>
      <c r="AB1963" s="294">
        <v>0</v>
      </c>
      <c r="AC1963" s="294">
        <v>0</v>
      </c>
      <c r="AD1963" s="294">
        <v>0</v>
      </c>
      <c r="AE1963" s="294">
        <v>0</v>
      </c>
      <c r="AF1963" s="294">
        <v>0</v>
      </c>
      <c r="AG1963" s="294">
        <v>0</v>
      </c>
      <c r="AH1963" s="294">
        <v>0</v>
      </c>
      <c r="AI1963" s="294">
        <v>0</v>
      </c>
    </row>
    <row r="1964" spans="1:35" ht="66">
      <c r="A1964" s="290"/>
      <c r="B1964" s="305">
        <v>250</v>
      </c>
      <c r="C1964" s="1391" t="s">
        <v>1660</v>
      </c>
      <c r="D1964" s="1389"/>
      <c r="E1964" s="293">
        <v>0</v>
      </c>
      <c r="F1964" s="292" t="s">
        <v>11</v>
      </c>
      <c r="G1964" s="294" t="s">
        <v>12</v>
      </c>
      <c r="H1964" s="295" t="s">
        <v>13</v>
      </c>
      <c r="I1964" s="294" t="s">
        <v>14</v>
      </c>
      <c r="J1964" s="294">
        <v>270</v>
      </c>
      <c r="K1964" s="1540">
        <v>0</v>
      </c>
      <c r="L1964" s="294">
        <v>0</v>
      </c>
      <c r="M1964" s="294">
        <v>0</v>
      </c>
      <c r="N1964" s="294">
        <v>0</v>
      </c>
      <c r="O1964" s="294">
        <v>0</v>
      </c>
      <c r="P1964" s="294">
        <v>0</v>
      </c>
      <c r="Q1964" s="294">
        <v>0</v>
      </c>
      <c r="R1964" s="294">
        <v>0</v>
      </c>
      <c r="S1964" s="294">
        <v>0</v>
      </c>
      <c r="T1964" s="294">
        <v>0</v>
      </c>
      <c r="U1964" s="294">
        <v>0</v>
      </c>
      <c r="V1964" s="294">
        <v>0</v>
      </c>
      <c r="W1964" s="294">
        <v>0</v>
      </c>
      <c r="X1964" s="294">
        <v>0</v>
      </c>
      <c r="Y1964" s="294">
        <v>0</v>
      </c>
      <c r="Z1964" s="294">
        <v>0</v>
      </c>
      <c r="AA1964" s="294">
        <v>0</v>
      </c>
      <c r="AB1964" s="294">
        <v>0</v>
      </c>
      <c r="AC1964" s="294">
        <v>0</v>
      </c>
      <c r="AD1964" s="294">
        <v>0</v>
      </c>
      <c r="AE1964" s="294">
        <v>0</v>
      </c>
      <c r="AF1964" s="294">
        <v>0</v>
      </c>
      <c r="AG1964" s="294">
        <v>0</v>
      </c>
      <c r="AH1964" s="294">
        <v>0</v>
      </c>
      <c r="AI1964" s="294">
        <v>0</v>
      </c>
    </row>
    <row r="1965" spans="1:35" ht="66">
      <c r="A1965" s="290"/>
      <c r="B1965" s="305">
        <v>318.94666666666666</v>
      </c>
      <c r="C1965" s="1381" t="s">
        <v>4856</v>
      </c>
      <c r="D1965" s="1389"/>
      <c r="E1965" s="293">
        <v>0</v>
      </c>
      <c r="F1965" s="1459" t="s">
        <v>11</v>
      </c>
      <c r="G1965" s="294" t="s">
        <v>12</v>
      </c>
      <c r="H1965" s="295" t="s">
        <v>13</v>
      </c>
      <c r="I1965" s="294" t="s">
        <v>14</v>
      </c>
      <c r="J1965" s="294">
        <v>345</v>
      </c>
      <c r="K1965" s="1540">
        <v>0</v>
      </c>
      <c r="L1965" s="294">
        <v>0</v>
      </c>
      <c r="M1965" s="294">
        <v>0</v>
      </c>
      <c r="N1965" s="294">
        <v>0</v>
      </c>
      <c r="O1965" s="294">
        <v>0</v>
      </c>
      <c r="P1965" s="294">
        <v>0</v>
      </c>
      <c r="Q1965" s="294">
        <v>0</v>
      </c>
      <c r="R1965" s="294">
        <v>0</v>
      </c>
      <c r="S1965" s="294">
        <v>0</v>
      </c>
      <c r="T1965" s="294">
        <v>0</v>
      </c>
      <c r="U1965" s="294">
        <v>0</v>
      </c>
      <c r="V1965" s="294">
        <v>0</v>
      </c>
      <c r="W1965" s="294">
        <v>0</v>
      </c>
      <c r="X1965" s="294">
        <v>0</v>
      </c>
      <c r="Y1965" s="294">
        <v>0</v>
      </c>
      <c r="Z1965" s="294">
        <v>0</v>
      </c>
      <c r="AA1965" s="294">
        <v>0</v>
      </c>
      <c r="AB1965" s="294">
        <v>0</v>
      </c>
      <c r="AC1965" s="294">
        <v>0</v>
      </c>
      <c r="AD1965" s="294">
        <v>0</v>
      </c>
      <c r="AE1965" s="294">
        <v>0</v>
      </c>
      <c r="AF1965" s="294">
        <v>0</v>
      </c>
      <c r="AG1965" s="294">
        <v>0</v>
      </c>
      <c r="AH1965" s="294">
        <v>0</v>
      </c>
      <c r="AI1965" s="294">
        <v>0</v>
      </c>
    </row>
    <row r="1966" spans="1:35" ht="66">
      <c r="A1966" s="290"/>
      <c r="B1966" s="305">
        <v>2436.58</v>
      </c>
      <c r="C1966" s="1381" t="s">
        <v>1661</v>
      </c>
      <c r="D1966" s="1389"/>
      <c r="E1966" s="293">
        <v>0</v>
      </c>
      <c r="F1966" s="1459" t="s">
        <v>11</v>
      </c>
      <c r="G1966" s="294" t="s">
        <v>12</v>
      </c>
      <c r="H1966" s="295" t="s">
        <v>13</v>
      </c>
      <c r="I1966" s="294" t="s">
        <v>14</v>
      </c>
      <c r="J1966" s="294">
        <v>2632</v>
      </c>
      <c r="K1966" s="1540">
        <v>0</v>
      </c>
      <c r="L1966" s="294">
        <v>0</v>
      </c>
      <c r="M1966" s="294">
        <v>0</v>
      </c>
      <c r="N1966" s="294">
        <v>0</v>
      </c>
      <c r="O1966" s="294">
        <v>0</v>
      </c>
      <c r="P1966" s="294">
        <v>0</v>
      </c>
      <c r="Q1966" s="294">
        <v>0</v>
      </c>
      <c r="R1966" s="294">
        <v>0</v>
      </c>
      <c r="S1966" s="294">
        <v>0</v>
      </c>
      <c r="T1966" s="294">
        <v>0</v>
      </c>
      <c r="U1966" s="294">
        <v>0</v>
      </c>
      <c r="V1966" s="294">
        <v>0</v>
      </c>
      <c r="W1966" s="294">
        <v>0</v>
      </c>
      <c r="X1966" s="294">
        <v>0</v>
      </c>
      <c r="Y1966" s="294">
        <v>0</v>
      </c>
      <c r="Z1966" s="294">
        <v>0</v>
      </c>
      <c r="AA1966" s="294">
        <v>0</v>
      </c>
      <c r="AB1966" s="294">
        <v>0</v>
      </c>
      <c r="AC1966" s="294">
        <v>0</v>
      </c>
      <c r="AD1966" s="294">
        <v>0</v>
      </c>
      <c r="AE1966" s="294">
        <v>0</v>
      </c>
      <c r="AF1966" s="294">
        <v>0</v>
      </c>
      <c r="AG1966" s="294">
        <v>0</v>
      </c>
      <c r="AH1966" s="294">
        <v>0</v>
      </c>
      <c r="AI1966" s="294">
        <v>0</v>
      </c>
    </row>
    <row r="1967" spans="1:35" ht="66">
      <c r="A1967" s="290"/>
      <c r="B1967" s="305">
        <v>386.38</v>
      </c>
      <c r="C1967" s="1381" t="s">
        <v>1664</v>
      </c>
      <c r="D1967" s="1389"/>
      <c r="E1967" s="293">
        <v>0</v>
      </c>
      <c r="F1967" s="1459" t="s">
        <v>11</v>
      </c>
      <c r="G1967" s="294" t="s">
        <v>12</v>
      </c>
      <c r="H1967" s="295" t="s">
        <v>13</v>
      </c>
      <c r="I1967" s="294" t="s">
        <v>14</v>
      </c>
      <c r="J1967" s="294">
        <v>418</v>
      </c>
      <c r="K1967" s="1540">
        <v>0</v>
      </c>
      <c r="L1967" s="294">
        <v>0</v>
      </c>
      <c r="M1967" s="294">
        <v>0</v>
      </c>
      <c r="N1967" s="294">
        <v>0</v>
      </c>
      <c r="O1967" s="294">
        <v>0</v>
      </c>
      <c r="P1967" s="294">
        <v>0</v>
      </c>
      <c r="Q1967" s="294">
        <v>0</v>
      </c>
      <c r="R1967" s="294">
        <v>0</v>
      </c>
      <c r="S1967" s="294">
        <v>0</v>
      </c>
      <c r="T1967" s="294">
        <v>0</v>
      </c>
      <c r="U1967" s="294">
        <v>0</v>
      </c>
      <c r="V1967" s="294">
        <v>0</v>
      </c>
      <c r="W1967" s="294">
        <v>0</v>
      </c>
      <c r="X1967" s="294">
        <v>0</v>
      </c>
      <c r="Y1967" s="294">
        <v>0</v>
      </c>
      <c r="Z1967" s="294">
        <v>0</v>
      </c>
      <c r="AA1967" s="294">
        <v>0</v>
      </c>
      <c r="AB1967" s="294">
        <v>0</v>
      </c>
      <c r="AC1967" s="294">
        <v>0</v>
      </c>
      <c r="AD1967" s="294">
        <v>0</v>
      </c>
      <c r="AE1967" s="294">
        <v>0</v>
      </c>
      <c r="AF1967" s="294">
        <v>0</v>
      </c>
      <c r="AG1967" s="294">
        <v>0</v>
      </c>
      <c r="AH1967" s="294">
        <v>0</v>
      </c>
      <c r="AI1967" s="294">
        <v>0</v>
      </c>
    </row>
    <row r="1968" spans="1:35" ht="66">
      <c r="A1968" s="290"/>
      <c r="B1968" s="305">
        <v>410.41</v>
      </c>
      <c r="C1968" s="1349" t="s">
        <v>1665</v>
      </c>
      <c r="D1968" s="1389"/>
      <c r="E1968" s="293">
        <v>3</v>
      </c>
      <c r="F1968" s="1459" t="s">
        <v>11</v>
      </c>
      <c r="G1968" s="294" t="s">
        <v>12</v>
      </c>
      <c r="H1968" s="295" t="s">
        <v>13</v>
      </c>
      <c r="I1968" s="294" t="s">
        <v>14</v>
      </c>
      <c r="J1968" s="294">
        <v>444</v>
      </c>
      <c r="K1968" s="1540">
        <v>1332</v>
      </c>
      <c r="L1968" s="294">
        <v>0</v>
      </c>
      <c r="M1968" s="294">
        <v>0</v>
      </c>
      <c r="N1968" s="294">
        <v>0</v>
      </c>
      <c r="O1968" s="294">
        <v>0</v>
      </c>
      <c r="P1968" s="294">
        <v>0</v>
      </c>
      <c r="Q1968" s="294">
        <v>0</v>
      </c>
      <c r="R1968" s="294">
        <v>1</v>
      </c>
      <c r="S1968" s="294">
        <v>444</v>
      </c>
      <c r="T1968" s="294">
        <v>0</v>
      </c>
      <c r="U1968" s="294">
        <v>0</v>
      </c>
      <c r="V1968" s="294">
        <v>0</v>
      </c>
      <c r="W1968" s="294">
        <v>0</v>
      </c>
      <c r="X1968" s="294">
        <v>1</v>
      </c>
      <c r="Y1968" s="294">
        <v>444</v>
      </c>
      <c r="Z1968" s="294">
        <v>0</v>
      </c>
      <c r="AA1968" s="294">
        <v>0</v>
      </c>
      <c r="AB1968" s="294">
        <v>0</v>
      </c>
      <c r="AC1968" s="294">
        <v>0</v>
      </c>
      <c r="AD1968" s="294">
        <v>1</v>
      </c>
      <c r="AE1968" s="294">
        <v>444</v>
      </c>
      <c r="AF1968" s="294">
        <v>0</v>
      </c>
      <c r="AG1968" s="294">
        <v>0</v>
      </c>
      <c r="AH1968" s="294">
        <v>0</v>
      </c>
      <c r="AI1968" s="294">
        <v>0</v>
      </c>
    </row>
    <row r="1969" spans="1:35" ht="66">
      <c r="A1969" s="290"/>
      <c r="B1969" s="305">
        <v>561.6</v>
      </c>
      <c r="C1969" s="298" t="s">
        <v>1666</v>
      </c>
      <c r="D1969" s="1389"/>
      <c r="E1969" s="293">
        <v>2</v>
      </c>
      <c r="F1969" s="1459" t="s">
        <v>11</v>
      </c>
      <c r="G1969" s="294" t="s">
        <v>12</v>
      </c>
      <c r="H1969" s="295" t="s">
        <v>13</v>
      </c>
      <c r="I1969" s="294" t="s">
        <v>14</v>
      </c>
      <c r="J1969" s="294">
        <v>607</v>
      </c>
      <c r="K1969" s="1540">
        <v>1214</v>
      </c>
      <c r="L1969" s="294">
        <v>0</v>
      </c>
      <c r="M1969" s="294">
        <v>0</v>
      </c>
      <c r="N1969" s="294">
        <v>0</v>
      </c>
      <c r="O1969" s="294">
        <v>0</v>
      </c>
      <c r="P1969" s="294">
        <v>0</v>
      </c>
      <c r="Q1969" s="294">
        <v>0</v>
      </c>
      <c r="R1969" s="294">
        <v>0</v>
      </c>
      <c r="S1969" s="294">
        <v>0</v>
      </c>
      <c r="T1969" s="294">
        <v>0</v>
      </c>
      <c r="U1969" s="294">
        <v>0</v>
      </c>
      <c r="V1969" s="294">
        <v>0</v>
      </c>
      <c r="W1969" s="294">
        <v>0</v>
      </c>
      <c r="X1969" s="294">
        <v>1</v>
      </c>
      <c r="Y1969" s="294">
        <v>607</v>
      </c>
      <c r="Z1969" s="294">
        <v>0</v>
      </c>
      <c r="AA1969" s="294">
        <v>0</v>
      </c>
      <c r="AB1969" s="294">
        <v>0</v>
      </c>
      <c r="AC1969" s="294">
        <v>0</v>
      </c>
      <c r="AD1969" s="294">
        <v>1</v>
      </c>
      <c r="AE1969" s="294">
        <v>607</v>
      </c>
      <c r="AF1969" s="294">
        <v>0</v>
      </c>
      <c r="AG1969" s="294">
        <v>0</v>
      </c>
      <c r="AH1969" s="294">
        <v>0</v>
      </c>
      <c r="AI1969" s="294">
        <v>0</v>
      </c>
    </row>
    <row r="1970" spans="1:35" ht="66">
      <c r="A1970" s="290"/>
      <c r="B1970" s="305">
        <v>676.16</v>
      </c>
      <c r="C1970" s="298" t="s">
        <v>1667</v>
      </c>
      <c r="D1970" s="1389"/>
      <c r="E1970" s="293">
        <v>0</v>
      </c>
      <c r="F1970" s="292" t="s">
        <v>11</v>
      </c>
      <c r="G1970" s="294" t="s">
        <v>12</v>
      </c>
      <c r="H1970" s="295" t="s">
        <v>13</v>
      </c>
      <c r="I1970" s="294" t="s">
        <v>14</v>
      </c>
      <c r="J1970" s="294">
        <v>731</v>
      </c>
      <c r="K1970" s="1540">
        <v>0</v>
      </c>
      <c r="L1970" s="294">
        <v>0</v>
      </c>
      <c r="M1970" s="294">
        <v>0</v>
      </c>
      <c r="N1970" s="294">
        <v>0</v>
      </c>
      <c r="O1970" s="294">
        <v>0</v>
      </c>
      <c r="P1970" s="294">
        <v>0</v>
      </c>
      <c r="Q1970" s="294">
        <v>0</v>
      </c>
      <c r="R1970" s="294">
        <v>0</v>
      </c>
      <c r="S1970" s="294">
        <v>0</v>
      </c>
      <c r="T1970" s="294">
        <v>0</v>
      </c>
      <c r="U1970" s="294">
        <v>0</v>
      </c>
      <c r="V1970" s="294">
        <v>0</v>
      </c>
      <c r="W1970" s="294">
        <v>0</v>
      </c>
      <c r="X1970" s="294">
        <v>0</v>
      </c>
      <c r="Y1970" s="294">
        <v>0</v>
      </c>
      <c r="Z1970" s="294">
        <v>0</v>
      </c>
      <c r="AA1970" s="294">
        <v>0</v>
      </c>
      <c r="AB1970" s="294">
        <v>0</v>
      </c>
      <c r="AC1970" s="294">
        <v>0</v>
      </c>
      <c r="AD1970" s="294">
        <v>0</v>
      </c>
      <c r="AE1970" s="294">
        <v>0</v>
      </c>
      <c r="AF1970" s="294">
        <v>0</v>
      </c>
      <c r="AG1970" s="294">
        <v>0</v>
      </c>
      <c r="AH1970" s="294">
        <v>0</v>
      </c>
      <c r="AI1970" s="294">
        <v>0</v>
      </c>
    </row>
    <row r="1971" spans="1:35" ht="66">
      <c r="A1971" s="290"/>
      <c r="B1971" s="305">
        <v>1148.4000000000001</v>
      </c>
      <c r="C1971" s="1342" t="s">
        <v>1668</v>
      </c>
      <c r="D1971" s="1389"/>
      <c r="E1971" s="293">
        <v>1</v>
      </c>
      <c r="F1971" s="1459" t="s">
        <v>11</v>
      </c>
      <c r="G1971" s="294" t="s">
        <v>12</v>
      </c>
      <c r="H1971" s="295" t="s">
        <v>13</v>
      </c>
      <c r="I1971" s="294" t="s">
        <v>14</v>
      </c>
      <c r="J1971" s="294">
        <v>1240.2720000000002</v>
      </c>
      <c r="K1971" s="1540">
        <v>1239.97</v>
      </c>
      <c r="L1971" s="294">
        <v>0</v>
      </c>
      <c r="M1971" s="294">
        <v>0</v>
      </c>
      <c r="N1971" s="294">
        <v>0</v>
      </c>
      <c r="O1971" s="294">
        <v>0</v>
      </c>
      <c r="P1971" s="294">
        <v>0</v>
      </c>
      <c r="Q1971" s="294">
        <v>0</v>
      </c>
      <c r="R1971" s="294">
        <v>0</v>
      </c>
      <c r="S1971" s="294">
        <v>0</v>
      </c>
      <c r="T1971" s="294">
        <v>0</v>
      </c>
      <c r="U1971" s="294">
        <v>0</v>
      </c>
      <c r="V1971" s="294">
        <v>0</v>
      </c>
      <c r="W1971" s="294">
        <v>0</v>
      </c>
      <c r="X1971" s="294">
        <v>1</v>
      </c>
      <c r="Y1971" s="294">
        <v>1239.97</v>
      </c>
      <c r="Z1971" s="294">
        <v>0</v>
      </c>
      <c r="AA1971" s="294">
        <v>0</v>
      </c>
      <c r="AB1971" s="294">
        <v>0</v>
      </c>
      <c r="AC1971" s="294">
        <v>0</v>
      </c>
      <c r="AD1971" s="294">
        <v>0</v>
      </c>
      <c r="AE1971" s="294">
        <v>0</v>
      </c>
      <c r="AF1971" s="294">
        <v>0</v>
      </c>
      <c r="AG1971" s="294">
        <v>0</v>
      </c>
      <c r="AH1971" s="294">
        <v>0</v>
      </c>
      <c r="AI1971" s="294">
        <v>0</v>
      </c>
    </row>
    <row r="1972" spans="1:35" ht="66">
      <c r="A1972" s="290"/>
      <c r="B1972" s="305">
        <v>1502.2</v>
      </c>
      <c r="C1972" s="1391" t="s">
        <v>1669</v>
      </c>
      <c r="D1972" s="1389"/>
      <c r="E1972" s="293">
        <v>0</v>
      </c>
      <c r="F1972" s="1459" t="s">
        <v>11</v>
      </c>
      <c r="G1972" s="294" t="s">
        <v>12</v>
      </c>
      <c r="H1972" s="295" t="s">
        <v>13</v>
      </c>
      <c r="I1972" s="294" t="s">
        <v>14</v>
      </c>
      <c r="J1972" s="294">
        <v>623</v>
      </c>
      <c r="K1972" s="1540">
        <v>0</v>
      </c>
      <c r="L1972" s="294">
        <v>0</v>
      </c>
      <c r="M1972" s="294">
        <v>0</v>
      </c>
      <c r="N1972" s="294">
        <v>0</v>
      </c>
      <c r="O1972" s="294">
        <v>0</v>
      </c>
      <c r="P1972" s="294">
        <v>0</v>
      </c>
      <c r="Q1972" s="294">
        <v>0</v>
      </c>
      <c r="R1972" s="294">
        <v>0</v>
      </c>
      <c r="S1972" s="294">
        <v>0</v>
      </c>
      <c r="T1972" s="294">
        <v>0</v>
      </c>
      <c r="U1972" s="294">
        <v>0</v>
      </c>
      <c r="V1972" s="294">
        <v>0</v>
      </c>
      <c r="W1972" s="294">
        <v>0</v>
      </c>
      <c r="X1972" s="294">
        <v>0</v>
      </c>
      <c r="Y1972" s="294">
        <v>0</v>
      </c>
      <c r="Z1972" s="294">
        <v>0</v>
      </c>
      <c r="AA1972" s="294">
        <v>0</v>
      </c>
      <c r="AB1972" s="294">
        <v>0</v>
      </c>
      <c r="AC1972" s="294">
        <v>0</v>
      </c>
      <c r="AD1972" s="294">
        <v>0</v>
      </c>
      <c r="AE1972" s="294">
        <v>0</v>
      </c>
      <c r="AF1972" s="294">
        <v>0</v>
      </c>
      <c r="AG1972" s="294">
        <v>0</v>
      </c>
      <c r="AH1972" s="294">
        <v>0</v>
      </c>
      <c r="AI1972" s="294">
        <v>0</v>
      </c>
    </row>
    <row r="1973" spans="1:35" ht="66">
      <c r="A1973" s="290"/>
      <c r="B1973" s="305">
        <v>200</v>
      </c>
      <c r="C1973" s="1342" t="s">
        <v>1670</v>
      </c>
      <c r="D1973" s="1389"/>
      <c r="E1973" s="293">
        <v>15</v>
      </c>
      <c r="F1973" s="292" t="s">
        <v>11</v>
      </c>
      <c r="G1973" s="294" t="s">
        <v>12</v>
      </c>
      <c r="H1973" s="295" t="s">
        <v>13</v>
      </c>
      <c r="I1973" s="294" t="s">
        <v>14</v>
      </c>
      <c r="J1973" s="294">
        <v>216</v>
      </c>
      <c r="K1973" s="1540">
        <v>3240</v>
      </c>
      <c r="L1973" s="294">
        <v>0</v>
      </c>
      <c r="M1973" s="294">
        <v>0</v>
      </c>
      <c r="N1973" s="294">
        <v>0</v>
      </c>
      <c r="O1973" s="294">
        <v>0</v>
      </c>
      <c r="P1973" s="294">
        <v>0</v>
      </c>
      <c r="Q1973" s="294">
        <v>0</v>
      </c>
      <c r="R1973" s="294">
        <v>15</v>
      </c>
      <c r="S1973" s="294">
        <v>3240</v>
      </c>
      <c r="T1973" s="294">
        <v>0</v>
      </c>
      <c r="U1973" s="294">
        <v>0</v>
      </c>
      <c r="V1973" s="294">
        <v>0</v>
      </c>
      <c r="W1973" s="294">
        <v>0</v>
      </c>
      <c r="X1973" s="294">
        <v>0</v>
      </c>
      <c r="Y1973" s="294">
        <v>0</v>
      </c>
      <c r="Z1973" s="294">
        <v>0</v>
      </c>
      <c r="AA1973" s="294">
        <v>0</v>
      </c>
      <c r="AB1973" s="294">
        <v>0</v>
      </c>
      <c r="AC1973" s="294">
        <v>0</v>
      </c>
      <c r="AD1973" s="294">
        <v>0</v>
      </c>
      <c r="AE1973" s="294">
        <v>0</v>
      </c>
      <c r="AF1973" s="294">
        <v>0</v>
      </c>
      <c r="AG1973" s="294">
        <v>0</v>
      </c>
      <c r="AH1973" s="294">
        <v>0</v>
      </c>
      <c r="AI1973" s="294">
        <v>0</v>
      </c>
    </row>
    <row r="1974" spans="1:35" ht="66">
      <c r="A1974" s="290"/>
      <c r="B1974" s="305">
        <v>356.45319999999998</v>
      </c>
      <c r="C1974" s="1391" t="s">
        <v>1671</v>
      </c>
      <c r="D1974" s="1389"/>
      <c r="E1974" s="293">
        <v>4</v>
      </c>
      <c r="F1974" s="292" t="s">
        <v>11</v>
      </c>
      <c r="G1974" s="294" t="s">
        <v>12</v>
      </c>
      <c r="H1974" s="295" t="s">
        <v>13</v>
      </c>
      <c r="I1974" s="294" t="s">
        <v>14</v>
      </c>
      <c r="J1974" s="294">
        <v>385</v>
      </c>
      <c r="K1974" s="1540">
        <v>1540</v>
      </c>
      <c r="L1974" s="294">
        <v>1</v>
      </c>
      <c r="M1974" s="294">
        <v>385</v>
      </c>
      <c r="N1974" s="294">
        <v>0</v>
      </c>
      <c r="O1974" s="294">
        <v>0</v>
      </c>
      <c r="P1974" s="294">
        <v>0</v>
      </c>
      <c r="Q1974" s="294">
        <v>0</v>
      </c>
      <c r="R1974" s="294">
        <v>1</v>
      </c>
      <c r="S1974" s="294">
        <v>385</v>
      </c>
      <c r="T1974" s="294">
        <v>0</v>
      </c>
      <c r="U1974" s="294">
        <v>0</v>
      </c>
      <c r="V1974" s="294">
        <v>0</v>
      </c>
      <c r="W1974" s="294">
        <v>0</v>
      </c>
      <c r="X1974" s="294">
        <v>1</v>
      </c>
      <c r="Y1974" s="294">
        <v>385</v>
      </c>
      <c r="Z1974" s="294">
        <v>0</v>
      </c>
      <c r="AA1974" s="294">
        <v>0</v>
      </c>
      <c r="AB1974" s="294">
        <v>0</v>
      </c>
      <c r="AC1974" s="294">
        <v>0</v>
      </c>
      <c r="AD1974" s="294">
        <v>1</v>
      </c>
      <c r="AE1974" s="294">
        <v>385</v>
      </c>
      <c r="AF1974" s="294">
        <v>0</v>
      </c>
      <c r="AG1974" s="294">
        <v>0</v>
      </c>
      <c r="AH1974" s="294">
        <v>0</v>
      </c>
      <c r="AI1974" s="294">
        <v>0</v>
      </c>
    </row>
    <row r="1975" spans="1:35" ht="66">
      <c r="A1975" s="290"/>
      <c r="B1975" s="305">
        <v>980.07</v>
      </c>
      <c r="C1975" s="1381" t="s">
        <v>1672</v>
      </c>
      <c r="D1975" s="1389"/>
      <c r="E1975" s="293">
        <v>9</v>
      </c>
      <c r="F1975" s="292" t="s">
        <v>11</v>
      </c>
      <c r="G1975" s="294" t="s">
        <v>12</v>
      </c>
      <c r="H1975" s="295" t="s">
        <v>13</v>
      </c>
      <c r="I1975" s="294" t="s">
        <v>14</v>
      </c>
      <c r="J1975" s="294">
        <v>1059</v>
      </c>
      <c r="K1975" s="1540">
        <v>9531</v>
      </c>
      <c r="L1975" s="294">
        <v>0</v>
      </c>
      <c r="M1975" s="294">
        <v>0</v>
      </c>
      <c r="N1975" s="294">
        <v>0</v>
      </c>
      <c r="O1975" s="294">
        <v>0</v>
      </c>
      <c r="P1975" s="294">
        <v>0</v>
      </c>
      <c r="Q1975" s="294">
        <v>0</v>
      </c>
      <c r="R1975" s="294">
        <v>6</v>
      </c>
      <c r="S1975" s="294">
        <v>6354</v>
      </c>
      <c r="T1975" s="294">
        <v>0</v>
      </c>
      <c r="U1975" s="294">
        <v>0</v>
      </c>
      <c r="V1975" s="294">
        <v>0</v>
      </c>
      <c r="W1975" s="294">
        <v>0</v>
      </c>
      <c r="X1975" s="294">
        <v>2</v>
      </c>
      <c r="Y1975" s="294">
        <v>2118</v>
      </c>
      <c r="Z1975" s="294">
        <v>0</v>
      </c>
      <c r="AA1975" s="294">
        <v>0</v>
      </c>
      <c r="AB1975" s="294">
        <v>0</v>
      </c>
      <c r="AC1975" s="294">
        <v>0</v>
      </c>
      <c r="AD1975" s="294">
        <v>1</v>
      </c>
      <c r="AE1975" s="294">
        <v>1059</v>
      </c>
      <c r="AF1975" s="294">
        <v>0</v>
      </c>
      <c r="AG1975" s="294">
        <v>0</v>
      </c>
      <c r="AH1975" s="294">
        <v>0</v>
      </c>
      <c r="AI1975" s="294">
        <v>0</v>
      </c>
    </row>
    <row r="1976" spans="1:35" ht="66">
      <c r="A1976" s="290"/>
      <c r="B1976" s="305">
        <v>1010</v>
      </c>
      <c r="C1976" s="298" t="s">
        <v>1673</v>
      </c>
      <c r="D1976" s="1389"/>
      <c r="E1976" s="293">
        <v>0</v>
      </c>
      <c r="F1976" s="1459" t="s">
        <v>11</v>
      </c>
      <c r="G1976" s="294" t="s">
        <v>12</v>
      </c>
      <c r="H1976" s="295" t="s">
        <v>13</v>
      </c>
      <c r="I1976" s="294" t="s">
        <v>14</v>
      </c>
      <c r="J1976" s="294">
        <v>1091</v>
      </c>
      <c r="K1976" s="1540">
        <v>0</v>
      </c>
      <c r="L1976" s="294">
        <v>0</v>
      </c>
      <c r="M1976" s="294">
        <v>0</v>
      </c>
      <c r="N1976" s="294">
        <v>0</v>
      </c>
      <c r="O1976" s="294">
        <v>0</v>
      </c>
      <c r="P1976" s="294">
        <v>0</v>
      </c>
      <c r="Q1976" s="294">
        <v>0</v>
      </c>
      <c r="R1976" s="294">
        <v>0</v>
      </c>
      <c r="S1976" s="294">
        <v>0</v>
      </c>
      <c r="T1976" s="294">
        <v>0</v>
      </c>
      <c r="U1976" s="294">
        <v>0</v>
      </c>
      <c r="V1976" s="294">
        <v>0</v>
      </c>
      <c r="W1976" s="294">
        <v>0</v>
      </c>
      <c r="X1976" s="294">
        <v>0</v>
      </c>
      <c r="Y1976" s="294">
        <v>0</v>
      </c>
      <c r="Z1976" s="294">
        <v>0</v>
      </c>
      <c r="AA1976" s="294">
        <v>0</v>
      </c>
      <c r="AB1976" s="294">
        <v>0</v>
      </c>
      <c r="AC1976" s="294">
        <v>0</v>
      </c>
      <c r="AD1976" s="294">
        <v>0</v>
      </c>
      <c r="AE1976" s="294">
        <v>0</v>
      </c>
      <c r="AF1976" s="294">
        <v>0</v>
      </c>
      <c r="AG1976" s="294">
        <v>0</v>
      </c>
      <c r="AH1976" s="294">
        <v>0</v>
      </c>
      <c r="AI1976" s="294">
        <v>0</v>
      </c>
    </row>
    <row r="1977" spans="1:35" ht="66">
      <c r="A1977" s="290"/>
      <c r="B1977" s="305">
        <v>2167.1940000000004</v>
      </c>
      <c r="C1977" s="1342" t="s">
        <v>1674</v>
      </c>
      <c r="D1977" s="1389"/>
      <c r="E1977" s="293">
        <v>2</v>
      </c>
      <c r="F1977" s="1459" t="s">
        <v>11</v>
      </c>
      <c r="G1977" s="294" t="s">
        <v>12</v>
      </c>
      <c r="H1977" s="295" t="s">
        <v>13</v>
      </c>
      <c r="I1977" s="294" t="s">
        <v>14</v>
      </c>
      <c r="J1977" s="294">
        <v>2341</v>
      </c>
      <c r="K1977" s="1540">
        <v>4682</v>
      </c>
      <c r="L1977" s="294">
        <v>0</v>
      </c>
      <c r="M1977" s="294">
        <v>0</v>
      </c>
      <c r="N1977" s="294">
        <v>0</v>
      </c>
      <c r="O1977" s="294">
        <v>0</v>
      </c>
      <c r="P1977" s="294">
        <v>2</v>
      </c>
      <c r="Q1977" s="294">
        <v>4682</v>
      </c>
      <c r="R1977" s="294">
        <v>0</v>
      </c>
      <c r="S1977" s="294">
        <v>0</v>
      </c>
      <c r="T1977" s="294">
        <v>0</v>
      </c>
      <c r="U1977" s="294">
        <v>0</v>
      </c>
      <c r="V1977" s="294">
        <v>0</v>
      </c>
      <c r="W1977" s="294">
        <v>0</v>
      </c>
      <c r="X1977" s="294">
        <v>0</v>
      </c>
      <c r="Y1977" s="294">
        <v>0</v>
      </c>
      <c r="Z1977" s="294">
        <v>0</v>
      </c>
      <c r="AA1977" s="294">
        <v>0</v>
      </c>
      <c r="AB1977" s="294">
        <v>0</v>
      </c>
      <c r="AC1977" s="294">
        <v>0</v>
      </c>
      <c r="AD1977" s="294">
        <v>0</v>
      </c>
      <c r="AE1977" s="294">
        <v>0</v>
      </c>
      <c r="AF1977" s="294">
        <v>0</v>
      </c>
      <c r="AG1977" s="294">
        <v>0</v>
      </c>
      <c r="AH1977" s="294">
        <v>0</v>
      </c>
      <c r="AI1977" s="294">
        <v>0</v>
      </c>
    </row>
    <row r="1978" spans="1:35" ht="22.5">
      <c r="A1978" s="290"/>
      <c r="B1978" s="306">
        <v>296</v>
      </c>
      <c r="C1978" s="306" t="s">
        <v>1675</v>
      </c>
      <c r="D1978" s="306"/>
      <c r="E1978" s="1154">
        <v>0</v>
      </c>
      <c r="F1978" s="1154">
        <v>0</v>
      </c>
      <c r="G1978" s="1154"/>
      <c r="H1978" s="1154"/>
      <c r="I1978" s="1154"/>
      <c r="J1978" s="1154">
        <v>0</v>
      </c>
      <c r="K1978" s="1550">
        <v>0</v>
      </c>
      <c r="L1978" s="1154">
        <v>0</v>
      </c>
      <c r="M1978" s="1154">
        <v>0</v>
      </c>
      <c r="N1978" s="1154">
        <v>0</v>
      </c>
      <c r="O1978" s="1154">
        <v>0</v>
      </c>
      <c r="P1978" s="1154">
        <v>0</v>
      </c>
      <c r="Q1978" s="1154">
        <v>0</v>
      </c>
      <c r="R1978" s="1154">
        <v>0</v>
      </c>
      <c r="S1978" s="1154">
        <v>0</v>
      </c>
      <c r="T1978" s="1154">
        <v>0</v>
      </c>
      <c r="U1978" s="1154">
        <v>0</v>
      </c>
      <c r="V1978" s="1154">
        <v>0</v>
      </c>
      <c r="W1978" s="1154">
        <v>0</v>
      </c>
      <c r="X1978" s="1154">
        <v>0</v>
      </c>
      <c r="Y1978" s="1154">
        <v>0</v>
      </c>
      <c r="Z1978" s="1154">
        <v>0</v>
      </c>
      <c r="AA1978" s="1154">
        <v>0</v>
      </c>
      <c r="AB1978" s="1154">
        <v>0</v>
      </c>
      <c r="AC1978" s="1154">
        <v>0</v>
      </c>
      <c r="AD1978" s="1154">
        <v>0</v>
      </c>
      <c r="AE1978" s="1154">
        <v>0</v>
      </c>
      <c r="AF1978" s="1154">
        <v>0</v>
      </c>
      <c r="AG1978" s="1154">
        <v>0</v>
      </c>
      <c r="AH1978" s="1154">
        <v>0</v>
      </c>
      <c r="AI1978" s="1154">
        <v>0</v>
      </c>
    </row>
    <row r="1979" spans="1:35" ht="24">
      <c r="A1979" s="290"/>
      <c r="B1979" s="306">
        <v>29601</v>
      </c>
      <c r="C1979" s="1148" t="s">
        <v>1676</v>
      </c>
      <c r="D1979" s="303"/>
      <c r="E1979" s="291">
        <v>0</v>
      </c>
      <c r="F1979" s="291"/>
      <c r="G1979" s="291">
        <v>0</v>
      </c>
      <c r="H1979" s="291">
        <v>0</v>
      </c>
      <c r="I1979" s="291">
        <v>0</v>
      </c>
      <c r="J1979" s="291"/>
      <c r="K1979" s="1545">
        <v>0</v>
      </c>
      <c r="L1979" s="291">
        <v>0</v>
      </c>
      <c r="M1979" s="291">
        <v>0</v>
      </c>
      <c r="N1979" s="291">
        <v>0</v>
      </c>
      <c r="O1979" s="291">
        <v>0</v>
      </c>
      <c r="P1979" s="291">
        <v>0</v>
      </c>
      <c r="Q1979" s="291">
        <v>0</v>
      </c>
      <c r="R1979" s="291">
        <v>0</v>
      </c>
      <c r="S1979" s="291">
        <v>0</v>
      </c>
      <c r="T1979" s="291">
        <v>0</v>
      </c>
      <c r="U1979" s="291">
        <v>0</v>
      </c>
      <c r="V1979" s="291">
        <v>0</v>
      </c>
      <c r="W1979" s="291">
        <v>0</v>
      </c>
      <c r="X1979" s="291">
        <v>0</v>
      </c>
      <c r="Y1979" s="291">
        <v>0</v>
      </c>
      <c r="Z1979" s="291">
        <v>0</v>
      </c>
      <c r="AA1979" s="291">
        <v>0</v>
      </c>
      <c r="AB1979" s="291">
        <v>0</v>
      </c>
      <c r="AC1979" s="291">
        <v>0</v>
      </c>
      <c r="AD1979" s="291">
        <v>0</v>
      </c>
      <c r="AE1979" s="291">
        <v>0</v>
      </c>
      <c r="AF1979" s="291">
        <v>0</v>
      </c>
      <c r="AG1979" s="291">
        <v>0</v>
      </c>
      <c r="AH1979" s="291">
        <v>0</v>
      </c>
      <c r="AI1979" s="291">
        <v>0</v>
      </c>
    </row>
    <row r="1980" spans="1:35" ht="66">
      <c r="A1980" s="290"/>
      <c r="B1980" s="306">
        <v>2560.67</v>
      </c>
      <c r="C1980" s="1443" t="s">
        <v>1677</v>
      </c>
      <c r="D1980" s="303"/>
      <c r="E1980" s="304">
        <v>0</v>
      </c>
      <c r="F1980" s="1362" t="s">
        <v>11</v>
      </c>
      <c r="G1980" s="1147" t="s">
        <v>12</v>
      </c>
      <c r="H1980" s="295" t="s">
        <v>13</v>
      </c>
      <c r="I1980" s="294" t="s">
        <v>14</v>
      </c>
      <c r="J1980" s="294">
        <v>2766</v>
      </c>
      <c r="K1980" s="1540">
        <v>0</v>
      </c>
      <c r="L1980" s="294">
        <v>0</v>
      </c>
      <c r="M1980" s="294">
        <v>0</v>
      </c>
      <c r="N1980" s="294">
        <v>0</v>
      </c>
      <c r="O1980" s="294">
        <v>0</v>
      </c>
      <c r="P1980" s="294">
        <v>0</v>
      </c>
      <c r="Q1980" s="294">
        <v>0</v>
      </c>
      <c r="R1980" s="294">
        <v>0</v>
      </c>
      <c r="S1980" s="294">
        <v>0</v>
      </c>
      <c r="T1980" s="294">
        <v>0</v>
      </c>
      <c r="U1980" s="294">
        <v>0</v>
      </c>
      <c r="V1980" s="294">
        <v>0</v>
      </c>
      <c r="W1980" s="294">
        <v>0</v>
      </c>
      <c r="X1980" s="294">
        <v>0</v>
      </c>
      <c r="Y1980" s="294">
        <v>0</v>
      </c>
      <c r="Z1980" s="294">
        <v>0</v>
      </c>
      <c r="AA1980" s="294">
        <v>0</v>
      </c>
      <c r="AB1980" s="294">
        <v>0</v>
      </c>
      <c r="AC1980" s="294">
        <v>0</v>
      </c>
      <c r="AD1980" s="294">
        <v>0</v>
      </c>
      <c r="AE1980" s="294">
        <v>0</v>
      </c>
      <c r="AF1980" s="294">
        <v>0</v>
      </c>
      <c r="AG1980" s="294">
        <v>0</v>
      </c>
      <c r="AH1980" s="294">
        <v>0</v>
      </c>
      <c r="AI1980" s="294">
        <v>0</v>
      </c>
    </row>
    <row r="1981" spans="1:35" ht="123.75">
      <c r="A1981" s="290"/>
      <c r="B1981" s="306">
        <v>29602</v>
      </c>
      <c r="C1981" s="1148" t="s">
        <v>1679</v>
      </c>
      <c r="D1981" s="303"/>
      <c r="E1981" s="291">
        <v>0</v>
      </c>
      <c r="F1981" s="291"/>
      <c r="G1981" s="291" t="s">
        <v>12</v>
      </c>
      <c r="H1981" s="291" t="s">
        <v>13</v>
      </c>
      <c r="I1981" s="291" t="s">
        <v>14</v>
      </c>
      <c r="J1981" s="291"/>
      <c r="K1981" s="1545">
        <v>0</v>
      </c>
      <c r="L1981" s="291">
        <v>0</v>
      </c>
      <c r="M1981" s="291">
        <v>0</v>
      </c>
      <c r="N1981" s="291">
        <v>0</v>
      </c>
      <c r="O1981" s="291">
        <v>0</v>
      </c>
      <c r="P1981" s="291">
        <v>0</v>
      </c>
      <c r="Q1981" s="291">
        <v>0</v>
      </c>
      <c r="R1981" s="291">
        <v>0</v>
      </c>
      <c r="S1981" s="291">
        <v>0</v>
      </c>
      <c r="T1981" s="291">
        <v>0</v>
      </c>
      <c r="U1981" s="291">
        <v>0</v>
      </c>
      <c r="V1981" s="291">
        <v>0</v>
      </c>
      <c r="W1981" s="291">
        <v>0</v>
      </c>
      <c r="X1981" s="291">
        <v>0</v>
      </c>
      <c r="Y1981" s="291">
        <v>0</v>
      </c>
      <c r="Z1981" s="291">
        <v>0</v>
      </c>
      <c r="AA1981" s="291">
        <v>0</v>
      </c>
      <c r="AB1981" s="291">
        <v>0</v>
      </c>
      <c r="AC1981" s="291">
        <v>0</v>
      </c>
      <c r="AD1981" s="291">
        <v>0</v>
      </c>
      <c r="AE1981" s="291">
        <v>0</v>
      </c>
      <c r="AF1981" s="291">
        <v>0</v>
      </c>
      <c r="AG1981" s="291">
        <v>0</v>
      </c>
      <c r="AH1981" s="291">
        <v>0</v>
      </c>
      <c r="AI1981" s="291">
        <v>0</v>
      </c>
    </row>
    <row r="1982" spans="1:35" ht="66">
      <c r="A1982" s="290"/>
      <c r="B1982" s="1477">
        <v>1092.96</v>
      </c>
      <c r="C1982" s="298" t="s">
        <v>1680</v>
      </c>
      <c r="D1982" s="1389"/>
      <c r="E1982" s="304">
        <v>0</v>
      </c>
      <c r="F1982" s="1362" t="s">
        <v>11</v>
      </c>
      <c r="G1982" s="1147" t="s">
        <v>12</v>
      </c>
      <c r="H1982" s="295" t="s">
        <v>13</v>
      </c>
      <c r="I1982" s="294" t="s">
        <v>14</v>
      </c>
      <c r="J1982" s="294">
        <v>1181</v>
      </c>
      <c r="K1982" s="1540">
        <v>0</v>
      </c>
      <c r="L1982" s="294">
        <v>0</v>
      </c>
      <c r="M1982" s="294">
        <v>0</v>
      </c>
      <c r="N1982" s="294">
        <v>0</v>
      </c>
      <c r="O1982" s="294">
        <v>0</v>
      </c>
      <c r="P1982" s="294">
        <v>0</v>
      </c>
      <c r="Q1982" s="294">
        <v>0</v>
      </c>
      <c r="R1982" s="294">
        <v>0</v>
      </c>
      <c r="S1982" s="294">
        <v>0</v>
      </c>
      <c r="T1982" s="294">
        <v>0</v>
      </c>
      <c r="U1982" s="294">
        <v>0</v>
      </c>
      <c r="V1982" s="294">
        <v>0</v>
      </c>
      <c r="W1982" s="294">
        <v>0</v>
      </c>
      <c r="X1982" s="294">
        <v>0</v>
      </c>
      <c r="Y1982" s="294">
        <v>0</v>
      </c>
      <c r="Z1982" s="294">
        <v>0</v>
      </c>
      <c r="AA1982" s="294">
        <v>0</v>
      </c>
      <c r="AB1982" s="294">
        <v>0</v>
      </c>
      <c r="AC1982" s="294">
        <v>0</v>
      </c>
      <c r="AD1982" s="294">
        <v>0</v>
      </c>
      <c r="AE1982" s="294">
        <v>0</v>
      </c>
      <c r="AF1982" s="294">
        <v>0</v>
      </c>
      <c r="AG1982" s="294">
        <v>0</v>
      </c>
      <c r="AH1982" s="294">
        <v>0</v>
      </c>
      <c r="AI1982" s="294">
        <v>0</v>
      </c>
    </row>
    <row r="1983" spans="1:35" ht="123.75">
      <c r="A1983" s="290"/>
      <c r="B1983" s="306">
        <v>29605</v>
      </c>
      <c r="C1983" s="1148" t="s">
        <v>1684</v>
      </c>
      <c r="D1983" s="303"/>
      <c r="E1983" s="291">
        <v>0</v>
      </c>
      <c r="F1983" s="291"/>
      <c r="G1983" s="291" t="s">
        <v>12</v>
      </c>
      <c r="H1983" s="291" t="s">
        <v>13</v>
      </c>
      <c r="I1983" s="291" t="s">
        <v>14</v>
      </c>
      <c r="J1983" s="291"/>
      <c r="K1983" s="1545">
        <v>0</v>
      </c>
      <c r="L1983" s="291">
        <v>0</v>
      </c>
      <c r="M1983" s="291">
        <v>0</v>
      </c>
      <c r="N1983" s="291">
        <v>0</v>
      </c>
      <c r="O1983" s="291">
        <v>0</v>
      </c>
      <c r="P1983" s="291">
        <v>0</v>
      </c>
      <c r="Q1983" s="291">
        <v>0</v>
      </c>
      <c r="R1983" s="291">
        <v>0</v>
      </c>
      <c r="S1983" s="291">
        <v>0</v>
      </c>
      <c r="T1983" s="291">
        <v>0</v>
      </c>
      <c r="U1983" s="291">
        <v>0</v>
      </c>
      <c r="V1983" s="291">
        <v>0</v>
      </c>
      <c r="W1983" s="291">
        <v>0</v>
      </c>
      <c r="X1983" s="291">
        <v>0</v>
      </c>
      <c r="Y1983" s="291">
        <v>0</v>
      </c>
      <c r="Z1983" s="291">
        <v>0</v>
      </c>
      <c r="AA1983" s="291">
        <v>0</v>
      </c>
      <c r="AB1983" s="291">
        <v>0</v>
      </c>
      <c r="AC1983" s="291">
        <v>0</v>
      </c>
      <c r="AD1983" s="291">
        <v>0</v>
      </c>
      <c r="AE1983" s="291">
        <v>0</v>
      </c>
      <c r="AF1983" s="291">
        <v>0</v>
      </c>
      <c r="AG1983" s="291">
        <v>0</v>
      </c>
      <c r="AH1983" s="291">
        <v>0</v>
      </c>
      <c r="AI1983" s="291">
        <v>0</v>
      </c>
    </row>
    <row r="1984" spans="1:35" ht="66">
      <c r="A1984" s="290"/>
      <c r="B1984" s="1478">
        <v>1856</v>
      </c>
      <c r="C1984" s="298" t="s">
        <v>1685</v>
      </c>
      <c r="D1984" s="1389"/>
      <c r="E1984" s="304">
        <v>0</v>
      </c>
      <c r="F1984" s="292" t="s">
        <v>11</v>
      </c>
      <c r="G1984" s="1147" t="s">
        <v>12</v>
      </c>
      <c r="H1984" s="295" t="s">
        <v>13</v>
      </c>
      <c r="I1984" s="294" t="s">
        <v>14</v>
      </c>
      <c r="J1984" s="294">
        <v>2005</v>
      </c>
      <c r="K1984" s="1540">
        <v>0</v>
      </c>
      <c r="L1984" s="294">
        <v>0</v>
      </c>
      <c r="M1984" s="294">
        <v>0</v>
      </c>
      <c r="N1984" s="294">
        <v>0</v>
      </c>
      <c r="O1984" s="294">
        <v>0</v>
      </c>
      <c r="P1984" s="294">
        <v>0</v>
      </c>
      <c r="Q1984" s="294">
        <v>0</v>
      </c>
      <c r="R1984" s="294">
        <v>0</v>
      </c>
      <c r="S1984" s="294">
        <v>0</v>
      </c>
      <c r="T1984" s="294">
        <v>0</v>
      </c>
      <c r="U1984" s="294">
        <v>0</v>
      </c>
      <c r="V1984" s="294">
        <v>0</v>
      </c>
      <c r="W1984" s="294">
        <v>0</v>
      </c>
      <c r="X1984" s="294">
        <v>0</v>
      </c>
      <c r="Y1984" s="294">
        <v>0</v>
      </c>
      <c r="Z1984" s="294">
        <v>0</v>
      </c>
      <c r="AA1984" s="294">
        <v>0</v>
      </c>
      <c r="AB1984" s="294">
        <v>0</v>
      </c>
      <c r="AC1984" s="294">
        <v>0</v>
      </c>
      <c r="AD1984" s="294">
        <v>0</v>
      </c>
      <c r="AE1984" s="294">
        <v>0</v>
      </c>
      <c r="AF1984" s="294">
        <v>0</v>
      </c>
      <c r="AG1984" s="294">
        <v>0</v>
      </c>
      <c r="AH1984" s="294">
        <v>0</v>
      </c>
      <c r="AI1984" s="294">
        <v>0</v>
      </c>
    </row>
    <row r="1985" spans="1:35" ht="24">
      <c r="A1985" s="290"/>
      <c r="B1985" s="306">
        <v>29607</v>
      </c>
      <c r="C1985" s="1148" t="s">
        <v>1686</v>
      </c>
      <c r="D1985" s="303"/>
      <c r="E1985" s="291">
        <v>0</v>
      </c>
      <c r="F1985" s="291"/>
      <c r="G1985" s="291">
        <v>0</v>
      </c>
      <c r="H1985" s="291">
        <v>0</v>
      </c>
      <c r="I1985" s="291">
        <v>0</v>
      </c>
      <c r="J1985" s="291"/>
      <c r="K1985" s="1545">
        <v>0</v>
      </c>
      <c r="L1985" s="291">
        <v>0</v>
      </c>
      <c r="M1985" s="291">
        <v>0</v>
      </c>
      <c r="N1985" s="291">
        <v>0</v>
      </c>
      <c r="O1985" s="291">
        <v>0</v>
      </c>
      <c r="P1985" s="291">
        <v>0</v>
      </c>
      <c r="Q1985" s="291">
        <v>0</v>
      </c>
      <c r="R1985" s="291">
        <v>0</v>
      </c>
      <c r="S1985" s="291">
        <v>0</v>
      </c>
      <c r="T1985" s="291">
        <v>0</v>
      </c>
      <c r="U1985" s="291">
        <v>0</v>
      </c>
      <c r="V1985" s="291">
        <v>0</v>
      </c>
      <c r="W1985" s="291">
        <v>0</v>
      </c>
      <c r="X1985" s="291">
        <v>0</v>
      </c>
      <c r="Y1985" s="291">
        <v>0</v>
      </c>
      <c r="Z1985" s="291">
        <v>0</v>
      </c>
      <c r="AA1985" s="291">
        <v>0</v>
      </c>
      <c r="AB1985" s="291">
        <v>0</v>
      </c>
      <c r="AC1985" s="291">
        <v>0</v>
      </c>
      <c r="AD1985" s="291">
        <v>0</v>
      </c>
      <c r="AE1985" s="291">
        <v>0</v>
      </c>
      <c r="AF1985" s="291">
        <v>0</v>
      </c>
      <c r="AG1985" s="291">
        <v>0</v>
      </c>
      <c r="AH1985" s="291">
        <v>0</v>
      </c>
      <c r="AI1985" s="291">
        <v>0</v>
      </c>
    </row>
    <row r="1986" spans="1:35" ht="66">
      <c r="A1986" s="290"/>
      <c r="B1986" s="1334">
        <v>642.54</v>
      </c>
      <c r="C1986" s="298" t="s">
        <v>1687</v>
      </c>
      <c r="D1986" s="1479"/>
      <c r="E1986" s="304">
        <v>0</v>
      </c>
      <c r="F1986" s="292" t="s">
        <v>11</v>
      </c>
      <c r="G1986" s="294" t="s">
        <v>12</v>
      </c>
      <c r="H1986" s="295" t="s">
        <v>13</v>
      </c>
      <c r="I1986" s="294" t="s">
        <v>14</v>
      </c>
      <c r="J1986" s="294">
        <v>694</v>
      </c>
      <c r="K1986" s="1540">
        <v>0</v>
      </c>
      <c r="L1986" s="294">
        <v>0</v>
      </c>
      <c r="M1986" s="294">
        <v>0</v>
      </c>
      <c r="N1986" s="294">
        <v>0</v>
      </c>
      <c r="O1986" s="294">
        <v>0</v>
      </c>
      <c r="P1986" s="294">
        <v>0</v>
      </c>
      <c r="Q1986" s="294">
        <v>0</v>
      </c>
      <c r="R1986" s="294">
        <v>0</v>
      </c>
      <c r="S1986" s="294">
        <v>0</v>
      </c>
      <c r="T1986" s="294">
        <v>0</v>
      </c>
      <c r="U1986" s="294">
        <v>0</v>
      </c>
      <c r="V1986" s="294">
        <v>0</v>
      </c>
      <c r="W1986" s="294">
        <v>0</v>
      </c>
      <c r="X1986" s="294">
        <v>0</v>
      </c>
      <c r="Y1986" s="294">
        <v>0</v>
      </c>
      <c r="Z1986" s="294">
        <v>0</v>
      </c>
      <c r="AA1986" s="294">
        <v>0</v>
      </c>
      <c r="AB1986" s="294">
        <v>0</v>
      </c>
      <c r="AC1986" s="294">
        <v>0</v>
      </c>
      <c r="AD1986" s="294">
        <v>0</v>
      </c>
      <c r="AE1986" s="294">
        <v>0</v>
      </c>
      <c r="AF1986" s="294">
        <v>0</v>
      </c>
      <c r="AG1986" s="294">
        <v>0</v>
      </c>
      <c r="AH1986" s="294">
        <v>0</v>
      </c>
      <c r="AI1986" s="294">
        <v>0</v>
      </c>
    </row>
    <row r="1987" spans="1:35" ht="24">
      <c r="A1987" s="290"/>
      <c r="B1987" s="306">
        <v>29608</v>
      </c>
      <c r="C1987" s="1148" t="s">
        <v>1688</v>
      </c>
      <c r="D1987" s="303"/>
      <c r="E1987" s="291">
        <v>0</v>
      </c>
      <c r="F1987" s="291"/>
      <c r="G1987" s="291">
        <v>0</v>
      </c>
      <c r="H1987" s="291">
        <v>0</v>
      </c>
      <c r="I1987" s="291">
        <v>0</v>
      </c>
      <c r="J1987" s="291"/>
      <c r="K1987" s="1545">
        <v>0</v>
      </c>
      <c r="L1987" s="291">
        <v>0</v>
      </c>
      <c r="M1987" s="291">
        <v>0</v>
      </c>
      <c r="N1987" s="291">
        <v>0</v>
      </c>
      <c r="O1987" s="291">
        <v>0</v>
      </c>
      <c r="P1987" s="291">
        <v>0</v>
      </c>
      <c r="Q1987" s="291">
        <v>0</v>
      </c>
      <c r="R1987" s="291">
        <v>0</v>
      </c>
      <c r="S1987" s="291">
        <v>0</v>
      </c>
      <c r="T1987" s="291">
        <v>0</v>
      </c>
      <c r="U1987" s="291">
        <v>0</v>
      </c>
      <c r="V1987" s="291">
        <v>0</v>
      </c>
      <c r="W1987" s="291">
        <v>0</v>
      </c>
      <c r="X1987" s="291">
        <v>0</v>
      </c>
      <c r="Y1987" s="291">
        <v>0</v>
      </c>
      <c r="Z1987" s="291">
        <v>0</v>
      </c>
      <c r="AA1987" s="291">
        <v>0</v>
      </c>
      <c r="AB1987" s="291">
        <v>0</v>
      </c>
      <c r="AC1987" s="291">
        <v>0</v>
      </c>
      <c r="AD1987" s="291">
        <v>0</v>
      </c>
      <c r="AE1987" s="291">
        <v>0</v>
      </c>
      <c r="AF1987" s="291">
        <v>0</v>
      </c>
      <c r="AG1987" s="291">
        <v>0</v>
      </c>
      <c r="AH1987" s="291">
        <v>0</v>
      </c>
      <c r="AI1987" s="291">
        <v>0</v>
      </c>
    </row>
    <row r="1988" spans="1:35" ht="66">
      <c r="A1988" s="290"/>
      <c r="B1988" s="1480">
        <v>4289</v>
      </c>
      <c r="C1988" s="1381" t="s">
        <v>1689</v>
      </c>
      <c r="D1988" s="303"/>
      <c r="E1988" s="304">
        <v>0</v>
      </c>
      <c r="F1988" s="292" t="s">
        <v>11</v>
      </c>
      <c r="G1988" s="1147" t="s">
        <v>12</v>
      </c>
      <c r="H1988" s="295" t="s">
        <v>13</v>
      </c>
      <c r="I1988" s="294" t="s">
        <v>14</v>
      </c>
      <c r="J1988" s="294">
        <v>4633</v>
      </c>
      <c r="K1988" s="1540">
        <v>0</v>
      </c>
      <c r="L1988" s="294">
        <v>0</v>
      </c>
      <c r="M1988" s="294">
        <v>0</v>
      </c>
      <c r="N1988" s="294">
        <v>0</v>
      </c>
      <c r="O1988" s="294">
        <v>0</v>
      </c>
      <c r="P1988" s="294">
        <v>0</v>
      </c>
      <c r="Q1988" s="294">
        <v>0</v>
      </c>
      <c r="R1988" s="294">
        <v>0</v>
      </c>
      <c r="S1988" s="294">
        <v>0</v>
      </c>
      <c r="T1988" s="294">
        <v>0</v>
      </c>
      <c r="U1988" s="294">
        <v>0</v>
      </c>
      <c r="V1988" s="294">
        <v>0</v>
      </c>
      <c r="W1988" s="294">
        <v>0</v>
      </c>
      <c r="X1988" s="294">
        <v>0</v>
      </c>
      <c r="Y1988" s="294">
        <v>0</v>
      </c>
      <c r="Z1988" s="294">
        <v>0</v>
      </c>
      <c r="AA1988" s="294">
        <v>0</v>
      </c>
      <c r="AB1988" s="294">
        <v>0</v>
      </c>
      <c r="AC1988" s="294">
        <v>0</v>
      </c>
      <c r="AD1988" s="294">
        <v>0</v>
      </c>
      <c r="AE1988" s="294">
        <v>0</v>
      </c>
      <c r="AF1988" s="294">
        <v>0</v>
      </c>
      <c r="AG1988" s="294">
        <v>0</v>
      </c>
      <c r="AH1988" s="294">
        <v>0</v>
      </c>
      <c r="AI1988" s="294">
        <v>0</v>
      </c>
    </row>
    <row r="1989" spans="1:35" ht="24">
      <c r="A1989" s="290"/>
      <c r="B1989" s="306">
        <v>29609</v>
      </c>
      <c r="C1989" s="1148" t="s">
        <v>1690</v>
      </c>
      <c r="D1989" s="303"/>
      <c r="E1989" s="291">
        <v>0</v>
      </c>
      <c r="F1989" s="291"/>
      <c r="G1989" s="291">
        <v>0</v>
      </c>
      <c r="H1989" s="291">
        <v>0</v>
      </c>
      <c r="I1989" s="291">
        <v>0</v>
      </c>
      <c r="J1989" s="291"/>
      <c r="K1989" s="1545">
        <v>0</v>
      </c>
      <c r="L1989" s="291">
        <v>0</v>
      </c>
      <c r="M1989" s="291">
        <v>0</v>
      </c>
      <c r="N1989" s="291">
        <v>0</v>
      </c>
      <c r="O1989" s="291">
        <v>0</v>
      </c>
      <c r="P1989" s="291">
        <v>0</v>
      </c>
      <c r="Q1989" s="291">
        <v>0</v>
      </c>
      <c r="R1989" s="291">
        <v>0</v>
      </c>
      <c r="S1989" s="291">
        <v>0</v>
      </c>
      <c r="T1989" s="291">
        <v>0</v>
      </c>
      <c r="U1989" s="291">
        <v>0</v>
      </c>
      <c r="V1989" s="291">
        <v>0</v>
      </c>
      <c r="W1989" s="291">
        <v>0</v>
      </c>
      <c r="X1989" s="291">
        <v>0</v>
      </c>
      <c r="Y1989" s="291">
        <v>0</v>
      </c>
      <c r="Z1989" s="291">
        <v>0</v>
      </c>
      <c r="AA1989" s="291">
        <v>0</v>
      </c>
      <c r="AB1989" s="291">
        <v>0</v>
      </c>
      <c r="AC1989" s="291">
        <v>0</v>
      </c>
      <c r="AD1989" s="291">
        <v>0</v>
      </c>
      <c r="AE1989" s="291">
        <v>0</v>
      </c>
      <c r="AF1989" s="291">
        <v>0</v>
      </c>
      <c r="AG1989" s="291">
        <v>0</v>
      </c>
      <c r="AH1989" s="291">
        <v>0</v>
      </c>
      <c r="AI1989" s="291">
        <v>0</v>
      </c>
    </row>
    <row r="1990" spans="1:35" ht="66">
      <c r="A1990" s="290"/>
      <c r="B1990" s="305">
        <v>241.16399999999999</v>
      </c>
      <c r="C1990" s="298" t="s">
        <v>1691</v>
      </c>
      <c r="D1990" s="303"/>
      <c r="E1990" s="293">
        <v>0</v>
      </c>
      <c r="F1990" s="1152" t="s">
        <v>11</v>
      </c>
      <c r="G1990" s="1147" t="s">
        <v>12</v>
      </c>
      <c r="H1990" s="295" t="s">
        <v>13</v>
      </c>
      <c r="I1990" s="294" t="s">
        <v>14</v>
      </c>
      <c r="J1990" s="294">
        <v>261</v>
      </c>
      <c r="K1990" s="1540">
        <v>0</v>
      </c>
      <c r="L1990" s="294">
        <v>0</v>
      </c>
      <c r="M1990" s="294">
        <v>0</v>
      </c>
      <c r="N1990" s="294">
        <v>0</v>
      </c>
      <c r="O1990" s="294">
        <v>0</v>
      </c>
      <c r="P1990" s="294">
        <v>0</v>
      </c>
      <c r="Q1990" s="294">
        <v>0</v>
      </c>
      <c r="R1990" s="294">
        <v>0</v>
      </c>
      <c r="S1990" s="294">
        <v>0</v>
      </c>
      <c r="T1990" s="294">
        <v>0</v>
      </c>
      <c r="U1990" s="294">
        <v>0</v>
      </c>
      <c r="V1990" s="294">
        <v>0</v>
      </c>
      <c r="W1990" s="294">
        <v>0</v>
      </c>
      <c r="X1990" s="294">
        <v>0</v>
      </c>
      <c r="Y1990" s="294">
        <v>0</v>
      </c>
      <c r="Z1990" s="294">
        <v>0</v>
      </c>
      <c r="AA1990" s="294">
        <v>0</v>
      </c>
      <c r="AB1990" s="294">
        <v>0</v>
      </c>
      <c r="AC1990" s="294">
        <v>0</v>
      </c>
      <c r="AD1990" s="294">
        <v>0</v>
      </c>
      <c r="AE1990" s="294">
        <v>0</v>
      </c>
      <c r="AF1990" s="294">
        <v>0</v>
      </c>
      <c r="AG1990" s="294">
        <v>0</v>
      </c>
      <c r="AH1990" s="294">
        <v>0</v>
      </c>
      <c r="AI1990" s="294">
        <v>0</v>
      </c>
    </row>
    <row r="1991" spans="1:35" ht="66">
      <c r="A1991" s="290"/>
      <c r="B1991" s="305">
        <v>68.902999999999992</v>
      </c>
      <c r="C1991" s="298" t="s">
        <v>1692</v>
      </c>
      <c r="D1991" s="303"/>
      <c r="E1991" s="293">
        <v>0</v>
      </c>
      <c r="F1991" s="1152" t="s">
        <v>11</v>
      </c>
      <c r="G1991" s="1147" t="s">
        <v>12</v>
      </c>
      <c r="H1991" s="295" t="s">
        <v>13</v>
      </c>
      <c r="I1991" s="294" t="s">
        <v>14</v>
      </c>
      <c r="J1991" s="294">
        <v>75</v>
      </c>
      <c r="K1991" s="1540">
        <v>0</v>
      </c>
      <c r="L1991" s="294">
        <v>0</v>
      </c>
      <c r="M1991" s="294">
        <v>0</v>
      </c>
      <c r="N1991" s="294">
        <v>0</v>
      </c>
      <c r="O1991" s="294">
        <v>0</v>
      </c>
      <c r="P1991" s="294">
        <v>0</v>
      </c>
      <c r="Q1991" s="294">
        <v>0</v>
      </c>
      <c r="R1991" s="294">
        <v>0</v>
      </c>
      <c r="S1991" s="294">
        <v>0</v>
      </c>
      <c r="T1991" s="294">
        <v>0</v>
      </c>
      <c r="U1991" s="294">
        <v>0</v>
      </c>
      <c r="V1991" s="294">
        <v>0</v>
      </c>
      <c r="W1991" s="294">
        <v>0</v>
      </c>
      <c r="X1991" s="294">
        <v>0</v>
      </c>
      <c r="Y1991" s="294">
        <v>0</v>
      </c>
      <c r="Z1991" s="294">
        <v>0</v>
      </c>
      <c r="AA1991" s="294">
        <v>0</v>
      </c>
      <c r="AB1991" s="294">
        <v>0</v>
      </c>
      <c r="AC1991" s="294">
        <v>0</v>
      </c>
      <c r="AD1991" s="294">
        <v>0</v>
      </c>
      <c r="AE1991" s="294">
        <v>0</v>
      </c>
      <c r="AF1991" s="294">
        <v>0</v>
      </c>
      <c r="AG1991" s="294">
        <v>0</v>
      </c>
      <c r="AH1991" s="294">
        <v>0</v>
      </c>
      <c r="AI1991" s="294">
        <v>0</v>
      </c>
    </row>
    <row r="1992" spans="1:35" ht="66">
      <c r="A1992" s="290"/>
      <c r="B1992" s="305">
        <v>730.38239999999996</v>
      </c>
      <c r="C1992" s="298" t="s">
        <v>1693</v>
      </c>
      <c r="D1992" s="303"/>
      <c r="E1992" s="293">
        <v>0</v>
      </c>
      <c r="F1992" s="1152" t="s">
        <v>11</v>
      </c>
      <c r="G1992" s="1147" t="s">
        <v>12</v>
      </c>
      <c r="H1992" s="295" t="s">
        <v>13</v>
      </c>
      <c r="I1992" s="294" t="s">
        <v>14</v>
      </c>
      <c r="J1992" s="294">
        <v>789</v>
      </c>
      <c r="K1992" s="1540">
        <v>0</v>
      </c>
      <c r="L1992" s="294">
        <v>0</v>
      </c>
      <c r="M1992" s="294">
        <v>0</v>
      </c>
      <c r="N1992" s="294">
        <v>0</v>
      </c>
      <c r="O1992" s="294">
        <v>0</v>
      </c>
      <c r="P1992" s="294">
        <v>0</v>
      </c>
      <c r="Q1992" s="294">
        <v>0</v>
      </c>
      <c r="R1992" s="294">
        <v>0</v>
      </c>
      <c r="S1992" s="294">
        <v>0</v>
      </c>
      <c r="T1992" s="294">
        <v>0</v>
      </c>
      <c r="U1992" s="294">
        <v>0</v>
      </c>
      <c r="V1992" s="294">
        <v>0</v>
      </c>
      <c r="W1992" s="294">
        <v>0</v>
      </c>
      <c r="X1992" s="294">
        <v>0</v>
      </c>
      <c r="Y1992" s="294">
        <v>0</v>
      </c>
      <c r="Z1992" s="294">
        <v>0</v>
      </c>
      <c r="AA1992" s="294">
        <v>0</v>
      </c>
      <c r="AB1992" s="294">
        <v>0</v>
      </c>
      <c r="AC1992" s="294">
        <v>0</v>
      </c>
      <c r="AD1992" s="294">
        <v>0</v>
      </c>
      <c r="AE1992" s="294">
        <v>0</v>
      </c>
      <c r="AF1992" s="294">
        <v>0</v>
      </c>
      <c r="AG1992" s="294">
        <v>0</v>
      </c>
      <c r="AH1992" s="294">
        <v>0</v>
      </c>
      <c r="AI1992" s="294">
        <v>0</v>
      </c>
    </row>
    <row r="1993" spans="1:35" ht="66">
      <c r="A1993" s="290"/>
      <c r="B1993" s="305">
        <v>11662.631578947368</v>
      </c>
      <c r="C1993" s="298" t="s">
        <v>1694</v>
      </c>
      <c r="D1993" s="303"/>
      <c r="E1993" s="293">
        <v>0</v>
      </c>
      <c r="F1993" s="292" t="s">
        <v>11</v>
      </c>
      <c r="G1993" s="1147" t="s">
        <v>12</v>
      </c>
      <c r="H1993" s="295" t="s">
        <v>13</v>
      </c>
      <c r="I1993" s="294" t="s">
        <v>14</v>
      </c>
      <c r="J1993" s="294">
        <v>12596</v>
      </c>
      <c r="K1993" s="1540">
        <v>0</v>
      </c>
      <c r="L1993" s="294">
        <v>0</v>
      </c>
      <c r="M1993" s="294">
        <v>0</v>
      </c>
      <c r="N1993" s="294">
        <v>0</v>
      </c>
      <c r="O1993" s="294">
        <v>0</v>
      </c>
      <c r="P1993" s="294">
        <v>0</v>
      </c>
      <c r="Q1993" s="294">
        <v>0</v>
      </c>
      <c r="R1993" s="294">
        <v>0</v>
      </c>
      <c r="S1993" s="294">
        <v>0</v>
      </c>
      <c r="T1993" s="294">
        <v>0</v>
      </c>
      <c r="U1993" s="294">
        <v>0</v>
      </c>
      <c r="V1993" s="294">
        <v>0</v>
      </c>
      <c r="W1993" s="294">
        <v>0</v>
      </c>
      <c r="X1993" s="294">
        <v>0</v>
      </c>
      <c r="Y1993" s="294">
        <v>0</v>
      </c>
      <c r="Z1993" s="294">
        <v>0</v>
      </c>
      <c r="AA1993" s="294">
        <v>0</v>
      </c>
      <c r="AB1993" s="294">
        <v>0</v>
      </c>
      <c r="AC1993" s="294">
        <v>0</v>
      </c>
      <c r="AD1993" s="294">
        <v>0</v>
      </c>
      <c r="AE1993" s="294">
        <v>0</v>
      </c>
      <c r="AF1993" s="294">
        <v>0</v>
      </c>
      <c r="AG1993" s="294">
        <v>0</v>
      </c>
      <c r="AH1993" s="294">
        <v>0</v>
      </c>
      <c r="AI1993" s="294">
        <v>0</v>
      </c>
    </row>
    <row r="1994" spans="1:35" ht="22.5">
      <c r="A1994" s="290"/>
      <c r="B1994" s="50">
        <v>298</v>
      </c>
      <c r="C1994" s="1481" t="s">
        <v>2393</v>
      </c>
      <c r="D1994" s="50"/>
      <c r="E1994" s="1475"/>
      <c r="F1994" s="968"/>
      <c r="G1994" s="968"/>
      <c r="H1994" s="968"/>
      <c r="I1994" s="968"/>
      <c r="J1994" s="968"/>
      <c r="K1994" s="968">
        <v>11706</v>
      </c>
      <c r="L1994" s="968">
        <v>0</v>
      </c>
      <c r="M1994" s="968">
        <v>0</v>
      </c>
      <c r="N1994" s="968">
        <v>0</v>
      </c>
      <c r="O1994" s="968">
        <v>0</v>
      </c>
      <c r="P1994" s="968">
        <v>0</v>
      </c>
      <c r="Q1994" s="968">
        <v>0</v>
      </c>
      <c r="R1994" s="968">
        <v>0</v>
      </c>
      <c r="S1994" s="968">
        <v>0</v>
      </c>
      <c r="T1994" s="968">
        <v>41</v>
      </c>
      <c r="U1994" s="968">
        <v>10811</v>
      </c>
      <c r="V1994" s="968">
        <v>0</v>
      </c>
      <c r="W1994" s="968">
        <v>0</v>
      </c>
      <c r="X1994" s="968">
        <v>2</v>
      </c>
      <c r="Y1994" s="968">
        <v>358</v>
      </c>
      <c r="Z1994" s="968">
        <v>3</v>
      </c>
      <c r="AA1994" s="968">
        <v>537</v>
      </c>
      <c r="AB1994" s="968">
        <v>0</v>
      </c>
      <c r="AC1994" s="968">
        <v>0</v>
      </c>
      <c r="AD1994" s="968">
        <v>0</v>
      </c>
      <c r="AE1994" s="968">
        <v>0</v>
      </c>
      <c r="AF1994" s="968">
        <v>0</v>
      </c>
      <c r="AG1994" s="968">
        <v>0</v>
      </c>
      <c r="AH1994" s="968">
        <v>0</v>
      </c>
      <c r="AI1994" s="968">
        <v>0</v>
      </c>
    </row>
    <row r="1995" spans="1:35" ht="24">
      <c r="A1995" s="290"/>
      <c r="B1995" s="50">
        <v>29801</v>
      </c>
      <c r="C1995" s="1474" t="s">
        <v>4166</v>
      </c>
      <c r="D1995" s="14"/>
      <c r="E1995" s="1475"/>
      <c r="F1995" s="194"/>
      <c r="G1995" s="194"/>
      <c r="H1995" s="194"/>
      <c r="I1995" s="194"/>
      <c r="J1995" s="194"/>
      <c r="K1995" s="194">
        <v>10476</v>
      </c>
      <c r="L1995" s="194">
        <v>0</v>
      </c>
      <c r="M1995" s="194">
        <v>0</v>
      </c>
      <c r="N1995" s="194">
        <v>0</v>
      </c>
      <c r="O1995" s="194">
        <v>0</v>
      </c>
      <c r="P1995" s="194">
        <v>0</v>
      </c>
      <c r="Q1995" s="194">
        <v>0</v>
      </c>
      <c r="R1995" s="194">
        <v>0</v>
      </c>
      <c r="S1995" s="194">
        <v>0</v>
      </c>
      <c r="T1995" s="194">
        <v>36</v>
      </c>
      <c r="U1995" s="194">
        <v>10476</v>
      </c>
      <c r="V1995" s="194">
        <v>0</v>
      </c>
      <c r="W1995" s="194">
        <v>0</v>
      </c>
      <c r="X1995" s="194">
        <v>0</v>
      </c>
      <c r="Y1995" s="194">
        <v>0</v>
      </c>
      <c r="Z1995" s="194">
        <v>0</v>
      </c>
      <c r="AA1995" s="194">
        <v>0</v>
      </c>
      <c r="AB1995" s="194">
        <v>0</v>
      </c>
      <c r="AC1995" s="194">
        <v>0</v>
      </c>
      <c r="AD1995" s="194">
        <v>0</v>
      </c>
      <c r="AE1995" s="194">
        <v>0</v>
      </c>
      <c r="AF1995" s="194">
        <v>0</v>
      </c>
      <c r="AG1995" s="194">
        <v>0</v>
      </c>
      <c r="AH1995" s="194">
        <v>0</v>
      </c>
      <c r="AI1995" s="194">
        <v>0</v>
      </c>
    </row>
    <row r="1996" spans="1:35" ht="123.75">
      <c r="A1996" s="290"/>
      <c r="B1996" s="1300">
        <v>268.73</v>
      </c>
      <c r="C1996" s="277" t="s">
        <v>989</v>
      </c>
      <c r="D1996" s="14"/>
      <c r="E1996" s="1298">
        <v>36</v>
      </c>
      <c r="F1996" s="14" t="s">
        <v>11</v>
      </c>
      <c r="G1996" s="14" t="s">
        <v>12</v>
      </c>
      <c r="H1996" s="14" t="s">
        <v>13</v>
      </c>
      <c r="I1996" s="14" t="s">
        <v>14</v>
      </c>
      <c r="J1996" s="14">
        <v>291</v>
      </c>
      <c r="K1996" s="194">
        <v>10476</v>
      </c>
      <c r="L1996" s="14">
        <v>0</v>
      </c>
      <c r="M1996" s="14">
        <v>0</v>
      </c>
      <c r="N1996" s="14">
        <v>0</v>
      </c>
      <c r="O1996" s="14">
        <v>0</v>
      </c>
      <c r="P1996" s="14">
        <v>0</v>
      </c>
      <c r="Q1996" s="14">
        <v>0</v>
      </c>
      <c r="R1996" s="14">
        <v>0</v>
      </c>
      <c r="S1996" s="14">
        <v>0</v>
      </c>
      <c r="T1996" s="14">
        <v>36</v>
      </c>
      <c r="U1996" s="14">
        <v>10476</v>
      </c>
      <c r="V1996" s="14">
        <v>0</v>
      </c>
      <c r="W1996" s="14">
        <v>0</v>
      </c>
      <c r="X1996" s="14">
        <v>0</v>
      </c>
      <c r="Y1996" s="14">
        <v>0</v>
      </c>
      <c r="Z1996" s="14">
        <v>0</v>
      </c>
      <c r="AA1996" s="14">
        <v>0</v>
      </c>
      <c r="AB1996" s="14">
        <v>0</v>
      </c>
      <c r="AC1996" s="14">
        <v>0</v>
      </c>
      <c r="AD1996" s="14">
        <v>0</v>
      </c>
      <c r="AE1996" s="14">
        <v>0</v>
      </c>
      <c r="AF1996" s="14">
        <v>0</v>
      </c>
      <c r="AG1996" s="14">
        <v>0</v>
      </c>
      <c r="AH1996" s="14">
        <v>0</v>
      </c>
      <c r="AI1996" s="14">
        <v>0</v>
      </c>
    </row>
    <row r="1997" spans="1:35" ht="24">
      <c r="A1997" s="290"/>
      <c r="B1997" s="50">
        <v>29803</v>
      </c>
      <c r="C1997" s="1474" t="s">
        <v>2394</v>
      </c>
      <c r="D1997" s="14"/>
      <c r="E1997" s="1475"/>
      <c r="F1997" s="194"/>
      <c r="G1997" s="194"/>
      <c r="H1997" s="194"/>
      <c r="I1997" s="194"/>
      <c r="J1997" s="194"/>
      <c r="K1997" s="194">
        <v>1230</v>
      </c>
      <c r="L1997" s="194">
        <v>0</v>
      </c>
      <c r="M1997" s="194">
        <v>0</v>
      </c>
      <c r="N1997" s="194">
        <v>0</v>
      </c>
      <c r="O1997" s="194">
        <v>0</v>
      </c>
      <c r="P1997" s="194">
        <v>0</v>
      </c>
      <c r="Q1997" s="194">
        <v>0</v>
      </c>
      <c r="R1997" s="194">
        <v>0</v>
      </c>
      <c r="S1997" s="194">
        <v>0</v>
      </c>
      <c r="T1997" s="194">
        <v>5</v>
      </c>
      <c r="U1997" s="194">
        <v>335</v>
      </c>
      <c r="V1997" s="194">
        <v>0</v>
      </c>
      <c r="W1997" s="194">
        <v>0</v>
      </c>
      <c r="X1997" s="194">
        <v>2</v>
      </c>
      <c r="Y1997" s="194">
        <v>358</v>
      </c>
      <c r="Z1997" s="194">
        <v>3</v>
      </c>
      <c r="AA1997" s="194">
        <v>537</v>
      </c>
      <c r="AB1997" s="194">
        <v>0</v>
      </c>
      <c r="AC1997" s="194">
        <v>0</v>
      </c>
      <c r="AD1997" s="194">
        <v>0</v>
      </c>
      <c r="AE1997" s="194">
        <v>0</v>
      </c>
      <c r="AF1997" s="194">
        <v>0</v>
      </c>
      <c r="AG1997" s="194">
        <v>0</v>
      </c>
      <c r="AH1997" s="194">
        <v>0</v>
      </c>
      <c r="AI1997" s="194">
        <v>0</v>
      </c>
    </row>
    <row r="1998" spans="1:35" ht="123.75">
      <c r="A1998" s="290"/>
      <c r="B1998" s="1300">
        <v>62.01</v>
      </c>
      <c r="C1998" s="277" t="s">
        <v>997</v>
      </c>
      <c r="D1998" s="50"/>
      <c r="E1998" s="1298">
        <v>5</v>
      </c>
      <c r="F1998" s="14" t="s">
        <v>11</v>
      </c>
      <c r="G1998" s="14" t="s">
        <v>12</v>
      </c>
      <c r="H1998" s="14" t="s">
        <v>13</v>
      </c>
      <c r="I1998" s="14" t="s">
        <v>14</v>
      </c>
      <c r="J1998" s="14">
        <v>67</v>
      </c>
      <c r="K1998" s="194">
        <v>335</v>
      </c>
      <c r="L1998" s="14">
        <v>0</v>
      </c>
      <c r="M1998" s="14">
        <v>0</v>
      </c>
      <c r="N1998" s="14">
        <v>0</v>
      </c>
      <c r="O1998" s="14">
        <v>0</v>
      </c>
      <c r="P1998" s="14">
        <v>0</v>
      </c>
      <c r="Q1998" s="14">
        <v>0</v>
      </c>
      <c r="R1998" s="14">
        <v>0</v>
      </c>
      <c r="S1998" s="14">
        <v>0</v>
      </c>
      <c r="T1998" s="14">
        <v>5</v>
      </c>
      <c r="U1998" s="14">
        <v>335</v>
      </c>
      <c r="V1998" s="14">
        <v>0</v>
      </c>
      <c r="W1998" s="14">
        <v>0</v>
      </c>
      <c r="X1998" s="14">
        <v>0</v>
      </c>
      <c r="Y1998" s="14">
        <v>0</v>
      </c>
      <c r="Z1998" s="14">
        <v>0</v>
      </c>
      <c r="AA1998" s="14">
        <v>0</v>
      </c>
      <c r="AB1998" s="14">
        <v>0</v>
      </c>
      <c r="AC1998" s="14">
        <v>0</v>
      </c>
      <c r="AD1998" s="14">
        <v>0</v>
      </c>
      <c r="AE1998" s="14">
        <v>0</v>
      </c>
      <c r="AF1998" s="14">
        <v>0</v>
      </c>
      <c r="AG1998" s="14">
        <v>0</v>
      </c>
      <c r="AH1998" s="14">
        <v>0</v>
      </c>
      <c r="AI1998" s="14">
        <v>0</v>
      </c>
    </row>
    <row r="1999" spans="1:35" ht="123.75">
      <c r="A1999" s="290"/>
      <c r="B1999" s="1315">
        <v>165.3698</v>
      </c>
      <c r="C1999" s="1316" t="s">
        <v>1575</v>
      </c>
      <c r="D1999" s="14"/>
      <c r="E1999" s="1298">
        <v>5</v>
      </c>
      <c r="F1999" s="14" t="s">
        <v>111</v>
      </c>
      <c r="G1999" s="14" t="s">
        <v>12</v>
      </c>
      <c r="H1999" s="14" t="s">
        <v>13</v>
      </c>
      <c r="I1999" s="14" t="s">
        <v>14</v>
      </c>
      <c r="J1999" s="14">
        <v>179</v>
      </c>
      <c r="K1999" s="194">
        <v>895</v>
      </c>
      <c r="L1999" s="14">
        <v>0</v>
      </c>
      <c r="M1999" s="14">
        <v>0</v>
      </c>
      <c r="N1999" s="14">
        <v>0</v>
      </c>
      <c r="O1999" s="14">
        <v>0</v>
      </c>
      <c r="P1999" s="14">
        <v>0</v>
      </c>
      <c r="Q1999" s="14">
        <v>0</v>
      </c>
      <c r="R1999" s="14">
        <v>0</v>
      </c>
      <c r="S1999" s="14">
        <v>0</v>
      </c>
      <c r="T1999" s="14">
        <v>0</v>
      </c>
      <c r="U1999" s="14">
        <v>0</v>
      </c>
      <c r="V1999" s="14">
        <v>0</v>
      </c>
      <c r="W1999" s="14">
        <v>0</v>
      </c>
      <c r="X1999" s="14">
        <v>2</v>
      </c>
      <c r="Y1999" s="14">
        <v>358</v>
      </c>
      <c r="Z1999" s="14">
        <v>3</v>
      </c>
      <c r="AA1999" s="14">
        <v>537</v>
      </c>
      <c r="AB1999" s="14">
        <v>0</v>
      </c>
      <c r="AC1999" s="14">
        <v>0</v>
      </c>
      <c r="AD1999" s="14">
        <v>0</v>
      </c>
      <c r="AE1999" s="14">
        <v>0</v>
      </c>
      <c r="AF1999" s="14">
        <v>0</v>
      </c>
      <c r="AG1999" s="14">
        <v>0</v>
      </c>
      <c r="AH1999" s="14">
        <v>0</v>
      </c>
      <c r="AI1999" s="14">
        <v>0</v>
      </c>
    </row>
    <row r="2000" spans="1:35" ht="22.5">
      <c r="A2000" s="290"/>
      <c r="B2000" s="306">
        <v>299</v>
      </c>
      <c r="C2000" s="306" t="s">
        <v>1695</v>
      </c>
      <c r="D2000" s="306"/>
      <c r="E2000" s="1154">
        <v>520</v>
      </c>
      <c r="F2000" s="1154"/>
      <c r="G2000" s="1154">
        <v>0</v>
      </c>
      <c r="H2000" s="1154">
        <v>0</v>
      </c>
      <c r="I2000" s="1154">
        <v>0</v>
      </c>
      <c r="J2000" s="1154"/>
      <c r="K2000" s="1550">
        <v>35124</v>
      </c>
      <c r="L2000" s="1154">
        <v>0</v>
      </c>
      <c r="M2000" s="1154">
        <v>0</v>
      </c>
      <c r="N2000" s="1154">
        <v>0</v>
      </c>
      <c r="O2000" s="1154">
        <v>0</v>
      </c>
      <c r="P2000" s="1154">
        <v>0</v>
      </c>
      <c r="Q2000" s="1154">
        <v>0</v>
      </c>
      <c r="R2000" s="1154">
        <v>0</v>
      </c>
      <c r="S2000" s="1154">
        <v>0</v>
      </c>
      <c r="T2000" s="1154">
        <v>8</v>
      </c>
      <c r="U2000" s="1154">
        <v>4482</v>
      </c>
      <c r="V2000" s="1154">
        <v>0</v>
      </c>
      <c r="W2000" s="1154">
        <v>0</v>
      </c>
      <c r="X2000" s="1154">
        <v>12</v>
      </c>
      <c r="Y2000" s="1154">
        <v>6642</v>
      </c>
      <c r="Z2000" s="1154">
        <v>0</v>
      </c>
      <c r="AA2000" s="1154">
        <v>0</v>
      </c>
      <c r="AB2000" s="1154">
        <v>0</v>
      </c>
      <c r="AC2000" s="1154">
        <v>0</v>
      </c>
      <c r="AD2000" s="1154">
        <v>0</v>
      </c>
      <c r="AE2000" s="1154">
        <v>0</v>
      </c>
      <c r="AF2000" s="1154">
        <v>0</v>
      </c>
      <c r="AG2000" s="1154">
        <v>0</v>
      </c>
      <c r="AH2000" s="1154">
        <v>500</v>
      </c>
      <c r="AI2000" s="1154">
        <v>24000</v>
      </c>
    </row>
    <row r="2001" spans="1:35" ht="24">
      <c r="A2001" s="290"/>
      <c r="B2001" s="306">
        <v>29902</v>
      </c>
      <c r="C2001" s="1148" t="s">
        <v>1700</v>
      </c>
      <c r="D2001" s="303"/>
      <c r="E2001" s="291">
        <v>520</v>
      </c>
      <c r="F2001" s="291"/>
      <c r="G2001" s="291">
        <v>0</v>
      </c>
      <c r="H2001" s="291">
        <v>0</v>
      </c>
      <c r="I2001" s="291">
        <v>0</v>
      </c>
      <c r="J2001" s="291"/>
      <c r="K2001" s="1545">
        <v>35124</v>
      </c>
      <c r="L2001" s="291">
        <v>0</v>
      </c>
      <c r="M2001" s="291">
        <v>0</v>
      </c>
      <c r="N2001" s="291">
        <v>0</v>
      </c>
      <c r="O2001" s="291">
        <v>0</v>
      </c>
      <c r="P2001" s="291">
        <v>0</v>
      </c>
      <c r="Q2001" s="291">
        <v>0</v>
      </c>
      <c r="R2001" s="291">
        <v>0</v>
      </c>
      <c r="S2001" s="291">
        <v>0</v>
      </c>
      <c r="T2001" s="291">
        <v>8</v>
      </c>
      <c r="U2001" s="291">
        <v>4482</v>
      </c>
      <c r="V2001" s="291">
        <v>0</v>
      </c>
      <c r="W2001" s="291">
        <v>0</v>
      </c>
      <c r="X2001" s="291">
        <v>12</v>
      </c>
      <c r="Y2001" s="291">
        <v>6642</v>
      </c>
      <c r="Z2001" s="291">
        <v>0</v>
      </c>
      <c r="AA2001" s="291">
        <v>0</v>
      </c>
      <c r="AB2001" s="291">
        <v>0</v>
      </c>
      <c r="AC2001" s="291">
        <v>0</v>
      </c>
      <c r="AD2001" s="291">
        <v>0</v>
      </c>
      <c r="AE2001" s="291">
        <v>0</v>
      </c>
      <c r="AF2001" s="291">
        <v>0</v>
      </c>
      <c r="AG2001" s="291">
        <v>0</v>
      </c>
      <c r="AH2001" s="291">
        <v>500</v>
      </c>
      <c r="AI2001" s="291">
        <v>24000</v>
      </c>
    </row>
    <row r="2002" spans="1:35" ht="66">
      <c r="A2002" s="290"/>
      <c r="B2002" s="305">
        <v>650</v>
      </c>
      <c r="C2002" s="1381" t="s">
        <v>1701</v>
      </c>
      <c r="D2002" s="1389"/>
      <c r="E2002" s="293">
        <v>2</v>
      </c>
      <c r="F2002" s="292" t="s">
        <v>11</v>
      </c>
      <c r="G2002" s="294" t="s">
        <v>12</v>
      </c>
      <c r="H2002" s="295" t="s">
        <v>13</v>
      </c>
      <c r="I2002" s="294" t="s">
        <v>14</v>
      </c>
      <c r="J2002" s="294">
        <v>702</v>
      </c>
      <c r="K2002" s="1540">
        <v>1404</v>
      </c>
      <c r="L2002" s="294">
        <v>0</v>
      </c>
      <c r="M2002" s="294">
        <v>0</v>
      </c>
      <c r="N2002" s="294">
        <v>0</v>
      </c>
      <c r="O2002" s="294">
        <v>0</v>
      </c>
      <c r="P2002" s="294">
        <v>0</v>
      </c>
      <c r="Q2002" s="294">
        <v>0</v>
      </c>
      <c r="R2002" s="294">
        <v>0</v>
      </c>
      <c r="S2002" s="294">
        <v>0</v>
      </c>
      <c r="T2002" s="294">
        <v>1</v>
      </c>
      <c r="U2002" s="294">
        <v>702</v>
      </c>
      <c r="V2002" s="294">
        <v>0</v>
      </c>
      <c r="W2002" s="294">
        <v>0</v>
      </c>
      <c r="X2002" s="294">
        <v>1</v>
      </c>
      <c r="Y2002" s="294">
        <v>702</v>
      </c>
      <c r="Z2002" s="294">
        <v>0</v>
      </c>
      <c r="AA2002" s="294">
        <v>0</v>
      </c>
      <c r="AB2002" s="294">
        <v>0</v>
      </c>
      <c r="AC2002" s="294">
        <v>0</v>
      </c>
      <c r="AD2002" s="294">
        <v>0</v>
      </c>
      <c r="AE2002" s="294">
        <v>0</v>
      </c>
      <c r="AF2002" s="294">
        <v>0</v>
      </c>
      <c r="AG2002" s="294">
        <v>0</v>
      </c>
      <c r="AH2002" s="294">
        <v>0</v>
      </c>
      <c r="AI2002" s="294">
        <v>0</v>
      </c>
    </row>
    <row r="2003" spans="1:35" ht="66">
      <c r="A2003" s="290"/>
      <c r="B2003" s="305">
        <v>58</v>
      </c>
      <c r="C2003" s="1391" t="s">
        <v>1702</v>
      </c>
      <c r="D2003" s="303"/>
      <c r="E2003" s="293">
        <v>0</v>
      </c>
      <c r="F2003" s="292" t="s">
        <v>11</v>
      </c>
      <c r="G2003" s="1147" t="s">
        <v>12</v>
      </c>
      <c r="H2003" s="295" t="s">
        <v>13</v>
      </c>
      <c r="I2003" s="294" t="s">
        <v>14</v>
      </c>
      <c r="J2003" s="294">
        <v>63</v>
      </c>
      <c r="K2003" s="1540">
        <v>0</v>
      </c>
      <c r="L2003" s="294">
        <v>0</v>
      </c>
      <c r="M2003" s="294">
        <v>0</v>
      </c>
      <c r="N2003" s="294">
        <v>0</v>
      </c>
      <c r="O2003" s="294">
        <v>0</v>
      </c>
      <c r="P2003" s="294">
        <v>0</v>
      </c>
      <c r="Q2003" s="294">
        <v>0</v>
      </c>
      <c r="R2003" s="294">
        <v>0</v>
      </c>
      <c r="S2003" s="294">
        <v>0</v>
      </c>
      <c r="T2003" s="294">
        <v>0</v>
      </c>
      <c r="U2003" s="294">
        <v>0</v>
      </c>
      <c r="V2003" s="294">
        <v>0</v>
      </c>
      <c r="W2003" s="294">
        <v>0</v>
      </c>
      <c r="X2003" s="294">
        <v>0</v>
      </c>
      <c r="Y2003" s="294">
        <v>0</v>
      </c>
      <c r="Z2003" s="294">
        <v>0</v>
      </c>
      <c r="AA2003" s="294">
        <v>0</v>
      </c>
      <c r="AB2003" s="294">
        <v>0</v>
      </c>
      <c r="AC2003" s="294">
        <v>0</v>
      </c>
      <c r="AD2003" s="294">
        <v>0</v>
      </c>
      <c r="AE2003" s="294">
        <v>0</v>
      </c>
      <c r="AF2003" s="294">
        <v>0</v>
      </c>
      <c r="AG2003" s="294">
        <v>0</v>
      </c>
      <c r="AH2003" s="294">
        <v>0</v>
      </c>
      <c r="AI2003" s="294">
        <v>0</v>
      </c>
    </row>
    <row r="2004" spans="1:35" ht="66">
      <c r="A2004" s="290"/>
      <c r="B2004" s="305">
        <v>500</v>
      </c>
      <c r="C2004" s="1381" t="s">
        <v>1703</v>
      </c>
      <c r="D2004" s="1389"/>
      <c r="E2004" s="293">
        <v>18</v>
      </c>
      <c r="F2004" s="292" t="s">
        <v>11</v>
      </c>
      <c r="G2004" s="1147" t="s">
        <v>12</v>
      </c>
      <c r="H2004" s="295" t="s">
        <v>13</v>
      </c>
      <c r="I2004" s="294" t="s">
        <v>14</v>
      </c>
      <c r="J2004" s="294">
        <v>540</v>
      </c>
      <c r="K2004" s="1540">
        <v>9720</v>
      </c>
      <c r="L2004" s="294">
        <v>0</v>
      </c>
      <c r="M2004" s="294">
        <v>0</v>
      </c>
      <c r="N2004" s="294">
        <v>0</v>
      </c>
      <c r="O2004" s="294">
        <v>0</v>
      </c>
      <c r="P2004" s="294">
        <v>0</v>
      </c>
      <c r="Q2004" s="294">
        <v>0</v>
      </c>
      <c r="R2004" s="294">
        <v>0</v>
      </c>
      <c r="S2004" s="294">
        <v>0</v>
      </c>
      <c r="T2004" s="294">
        <v>7</v>
      </c>
      <c r="U2004" s="294">
        <v>3780</v>
      </c>
      <c r="V2004" s="294">
        <v>0</v>
      </c>
      <c r="W2004" s="294">
        <v>0</v>
      </c>
      <c r="X2004" s="294">
        <v>11</v>
      </c>
      <c r="Y2004" s="294">
        <v>5940</v>
      </c>
      <c r="Z2004" s="294">
        <v>0</v>
      </c>
      <c r="AA2004" s="294">
        <v>0</v>
      </c>
      <c r="AB2004" s="294">
        <v>0</v>
      </c>
      <c r="AC2004" s="294">
        <v>0</v>
      </c>
      <c r="AD2004" s="294">
        <v>0</v>
      </c>
      <c r="AE2004" s="294">
        <v>0</v>
      </c>
      <c r="AF2004" s="294">
        <v>0</v>
      </c>
      <c r="AG2004" s="294">
        <v>0</v>
      </c>
      <c r="AH2004" s="294">
        <v>0</v>
      </c>
      <c r="AI2004" s="294">
        <v>0</v>
      </c>
    </row>
    <row r="2005" spans="1:35" ht="66">
      <c r="A2005" s="290"/>
      <c r="B2005" s="305">
        <v>116</v>
      </c>
      <c r="C2005" s="1391" t="s">
        <v>1704</v>
      </c>
      <c r="D2005" s="303"/>
      <c r="E2005" s="293">
        <v>0</v>
      </c>
      <c r="F2005" s="292" t="s">
        <v>11</v>
      </c>
      <c r="G2005" s="1147" t="s">
        <v>12</v>
      </c>
      <c r="H2005" s="295" t="s">
        <v>13</v>
      </c>
      <c r="I2005" s="294" t="s">
        <v>14</v>
      </c>
      <c r="J2005" s="294">
        <v>126</v>
      </c>
      <c r="K2005" s="1540">
        <v>0</v>
      </c>
      <c r="L2005" s="294">
        <v>0</v>
      </c>
      <c r="M2005" s="294">
        <v>0</v>
      </c>
      <c r="N2005" s="294">
        <v>0</v>
      </c>
      <c r="O2005" s="294">
        <v>0</v>
      </c>
      <c r="P2005" s="294">
        <v>0</v>
      </c>
      <c r="Q2005" s="294">
        <v>0</v>
      </c>
      <c r="R2005" s="294">
        <v>0</v>
      </c>
      <c r="S2005" s="294">
        <v>0</v>
      </c>
      <c r="T2005" s="294">
        <v>0</v>
      </c>
      <c r="U2005" s="294">
        <v>0</v>
      </c>
      <c r="V2005" s="294">
        <v>0</v>
      </c>
      <c r="W2005" s="294">
        <v>0</v>
      </c>
      <c r="X2005" s="294">
        <v>0</v>
      </c>
      <c r="Y2005" s="294">
        <v>0</v>
      </c>
      <c r="Z2005" s="294">
        <v>0</v>
      </c>
      <c r="AA2005" s="294">
        <v>0</v>
      </c>
      <c r="AB2005" s="294">
        <v>0</v>
      </c>
      <c r="AC2005" s="294">
        <v>0</v>
      </c>
      <c r="AD2005" s="294">
        <v>0</v>
      </c>
      <c r="AE2005" s="294">
        <v>0</v>
      </c>
      <c r="AF2005" s="294">
        <v>0</v>
      </c>
      <c r="AG2005" s="294">
        <v>0</v>
      </c>
      <c r="AH2005" s="294">
        <v>0</v>
      </c>
      <c r="AI2005" s="294">
        <v>0</v>
      </c>
    </row>
    <row r="2006" spans="1:35" ht="66">
      <c r="A2006" s="290"/>
      <c r="B2006" s="305">
        <v>44.1</v>
      </c>
      <c r="C2006" s="1381" t="s">
        <v>1705</v>
      </c>
      <c r="D2006" s="303"/>
      <c r="E2006" s="293">
        <v>500</v>
      </c>
      <c r="F2006" s="292" t="s">
        <v>11</v>
      </c>
      <c r="G2006" s="1147" t="s">
        <v>12</v>
      </c>
      <c r="H2006" s="295" t="s">
        <v>13</v>
      </c>
      <c r="I2006" s="294" t="s">
        <v>14</v>
      </c>
      <c r="J2006" s="294">
        <v>48</v>
      </c>
      <c r="K2006" s="1540">
        <v>24000</v>
      </c>
      <c r="L2006" s="294">
        <v>0</v>
      </c>
      <c r="M2006" s="294">
        <v>0</v>
      </c>
      <c r="N2006" s="294">
        <v>0</v>
      </c>
      <c r="O2006" s="294">
        <v>0</v>
      </c>
      <c r="P2006" s="294">
        <v>0</v>
      </c>
      <c r="Q2006" s="294">
        <v>0</v>
      </c>
      <c r="R2006" s="294">
        <v>0</v>
      </c>
      <c r="S2006" s="294">
        <v>0</v>
      </c>
      <c r="T2006" s="294">
        <v>0</v>
      </c>
      <c r="U2006" s="294">
        <v>0</v>
      </c>
      <c r="V2006" s="294">
        <v>0</v>
      </c>
      <c r="W2006" s="294">
        <v>0</v>
      </c>
      <c r="X2006" s="294">
        <v>0</v>
      </c>
      <c r="Y2006" s="294">
        <v>0</v>
      </c>
      <c r="Z2006" s="294">
        <v>0</v>
      </c>
      <c r="AA2006" s="294">
        <v>0</v>
      </c>
      <c r="AB2006" s="294">
        <v>0</v>
      </c>
      <c r="AC2006" s="294">
        <v>0</v>
      </c>
      <c r="AD2006" s="294">
        <v>0</v>
      </c>
      <c r="AE2006" s="294">
        <v>0</v>
      </c>
      <c r="AF2006" s="294">
        <v>0</v>
      </c>
      <c r="AG2006" s="294">
        <v>0</v>
      </c>
      <c r="AH2006" s="294">
        <v>500</v>
      </c>
      <c r="AI2006" s="294">
        <v>24000</v>
      </c>
    </row>
    <row r="2007" spans="1:35" ht="66">
      <c r="A2007" s="290"/>
      <c r="B2007" s="305">
        <v>174</v>
      </c>
      <c r="C2007" s="1381" t="s">
        <v>1706</v>
      </c>
      <c r="D2007" s="1389"/>
      <c r="E2007" s="293">
        <v>0</v>
      </c>
      <c r="F2007" s="292" t="s">
        <v>11</v>
      </c>
      <c r="G2007" s="1147" t="s">
        <v>12</v>
      </c>
      <c r="H2007" s="295" t="s">
        <v>13</v>
      </c>
      <c r="I2007" s="294" t="s">
        <v>14</v>
      </c>
      <c r="J2007" s="294">
        <v>188</v>
      </c>
      <c r="K2007" s="1540">
        <v>0</v>
      </c>
      <c r="L2007" s="294">
        <v>0</v>
      </c>
      <c r="M2007" s="294">
        <v>0</v>
      </c>
      <c r="N2007" s="294">
        <v>0</v>
      </c>
      <c r="O2007" s="294">
        <v>0</v>
      </c>
      <c r="P2007" s="294">
        <v>0</v>
      </c>
      <c r="Q2007" s="294">
        <v>0</v>
      </c>
      <c r="R2007" s="294">
        <v>0</v>
      </c>
      <c r="S2007" s="294">
        <v>0</v>
      </c>
      <c r="T2007" s="294">
        <v>0</v>
      </c>
      <c r="U2007" s="294">
        <v>0</v>
      </c>
      <c r="V2007" s="294">
        <v>0</v>
      </c>
      <c r="W2007" s="294">
        <v>0</v>
      </c>
      <c r="X2007" s="294">
        <v>0</v>
      </c>
      <c r="Y2007" s="294">
        <v>0</v>
      </c>
      <c r="Z2007" s="294">
        <v>0</v>
      </c>
      <c r="AA2007" s="294">
        <v>0</v>
      </c>
      <c r="AB2007" s="294">
        <v>0</v>
      </c>
      <c r="AC2007" s="294">
        <v>0</v>
      </c>
      <c r="AD2007" s="294">
        <v>0</v>
      </c>
      <c r="AE2007" s="294">
        <v>0</v>
      </c>
      <c r="AF2007" s="294">
        <v>0</v>
      </c>
      <c r="AG2007" s="294">
        <v>0</v>
      </c>
      <c r="AH2007" s="294">
        <v>0</v>
      </c>
      <c r="AI2007" s="294">
        <v>0</v>
      </c>
    </row>
    <row r="2008" spans="1:35" ht="24">
      <c r="A2008" s="290"/>
      <c r="B2008" s="306">
        <v>29908</v>
      </c>
      <c r="C2008" s="1148" t="s">
        <v>1707</v>
      </c>
      <c r="D2008" s="303"/>
      <c r="E2008" s="291">
        <v>0</v>
      </c>
      <c r="F2008" s="291"/>
      <c r="G2008" s="291">
        <v>0</v>
      </c>
      <c r="H2008" s="291">
        <v>0</v>
      </c>
      <c r="I2008" s="291">
        <v>0</v>
      </c>
      <c r="J2008" s="291"/>
      <c r="K2008" s="1545">
        <v>0</v>
      </c>
      <c r="L2008" s="291">
        <v>0</v>
      </c>
      <c r="M2008" s="291">
        <v>0</v>
      </c>
      <c r="N2008" s="291">
        <v>0</v>
      </c>
      <c r="O2008" s="291">
        <v>0</v>
      </c>
      <c r="P2008" s="291">
        <v>0</v>
      </c>
      <c r="Q2008" s="291">
        <v>0</v>
      </c>
      <c r="R2008" s="291">
        <v>0</v>
      </c>
      <c r="S2008" s="291">
        <v>0</v>
      </c>
      <c r="T2008" s="291">
        <v>0</v>
      </c>
      <c r="U2008" s="291">
        <v>0</v>
      </c>
      <c r="V2008" s="291">
        <v>0</v>
      </c>
      <c r="W2008" s="291">
        <v>0</v>
      </c>
      <c r="X2008" s="291">
        <v>0</v>
      </c>
      <c r="Y2008" s="291">
        <v>0</v>
      </c>
      <c r="Z2008" s="291">
        <v>0</v>
      </c>
      <c r="AA2008" s="291">
        <v>0</v>
      </c>
      <c r="AB2008" s="291">
        <v>0</v>
      </c>
      <c r="AC2008" s="291">
        <v>0</v>
      </c>
      <c r="AD2008" s="291">
        <v>0</v>
      </c>
      <c r="AE2008" s="291">
        <v>0</v>
      </c>
      <c r="AF2008" s="291">
        <v>0</v>
      </c>
      <c r="AG2008" s="291">
        <v>0</v>
      </c>
      <c r="AH2008" s="291">
        <v>0</v>
      </c>
      <c r="AI2008" s="291">
        <v>0</v>
      </c>
    </row>
    <row r="2009" spans="1:35" ht="66">
      <c r="A2009" s="290"/>
      <c r="B2009" s="1154">
        <v>1695.92</v>
      </c>
      <c r="C2009" s="1391" t="s">
        <v>1708</v>
      </c>
      <c r="D2009" s="303"/>
      <c r="E2009" s="304">
        <v>0</v>
      </c>
      <c r="F2009" s="292" t="s">
        <v>11</v>
      </c>
      <c r="G2009" s="294" t="s">
        <v>12</v>
      </c>
      <c r="H2009" s="295" t="s">
        <v>13</v>
      </c>
      <c r="I2009" s="294" t="s">
        <v>14</v>
      </c>
      <c r="J2009" s="294">
        <v>1832</v>
      </c>
      <c r="K2009" s="1540">
        <v>0</v>
      </c>
      <c r="L2009" s="294">
        <v>0</v>
      </c>
      <c r="M2009" s="294">
        <v>0</v>
      </c>
      <c r="N2009" s="294">
        <v>0</v>
      </c>
      <c r="O2009" s="294">
        <v>0</v>
      </c>
      <c r="P2009" s="294">
        <v>0</v>
      </c>
      <c r="Q2009" s="294">
        <v>0</v>
      </c>
      <c r="R2009" s="294">
        <v>0</v>
      </c>
      <c r="S2009" s="294">
        <v>0</v>
      </c>
      <c r="T2009" s="294">
        <v>0</v>
      </c>
      <c r="U2009" s="294">
        <v>0</v>
      </c>
      <c r="V2009" s="294">
        <v>0</v>
      </c>
      <c r="W2009" s="294">
        <v>0</v>
      </c>
      <c r="X2009" s="294">
        <v>0</v>
      </c>
      <c r="Y2009" s="294">
        <v>0</v>
      </c>
      <c r="Z2009" s="294">
        <v>0</v>
      </c>
      <c r="AA2009" s="294">
        <v>0</v>
      </c>
      <c r="AB2009" s="294">
        <v>0</v>
      </c>
      <c r="AC2009" s="294">
        <v>0</v>
      </c>
      <c r="AD2009" s="294">
        <v>0</v>
      </c>
      <c r="AE2009" s="294">
        <v>0</v>
      </c>
      <c r="AF2009" s="294">
        <v>0</v>
      </c>
      <c r="AG2009" s="294">
        <v>0</v>
      </c>
      <c r="AH2009" s="294">
        <v>0</v>
      </c>
      <c r="AI2009" s="294">
        <v>0</v>
      </c>
    </row>
    <row r="2010" spans="1:35">
      <c r="A2010" s="290"/>
      <c r="B2010" s="306">
        <v>3000</v>
      </c>
      <c r="C2010" s="1145" t="s">
        <v>1709</v>
      </c>
      <c r="D2010" s="306"/>
      <c r="E2010" s="1340">
        <v>2197</v>
      </c>
      <c r="F2010" s="1460">
        <v>0</v>
      </c>
      <c r="G2010" s="1340">
        <v>0</v>
      </c>
      <c r="H2010" s="1340">
        <v>0</v>
      </c>
      <c r="I2010" s="1340">
        <v>0</v>
      </c>
      <c r="J2010" s="1340"/>
      <c r="K2010" s="1537">
        <f>K2011+K2040+K2060+K2124+K2134+K2219+K2238+K2261+K2287</f>
        <v>4435616.4644494383</v>
      </c>
      <c r="L2010" s="1537">
        <f t="shared" ref="L2010:AI2010" si="0">L2011+L2040+L2060+L2124+L2134+L2219+L2238+L2261+L2287</f>
        <v>34</v>
      </c>
      <c r="M2010" s="1537">
        <f t="shared" si="0"/>
        <v>96710.126999999993</v>
      </c>
      <c r="N2010" s="1537">
        <f t="shared" si="0"/>
        <v>50</v>
      </c>
      <c r="O2010" s="1537">
        <f t="shared" si="0"/>
        <v>109380.12699999999</v>
      </c>
      <c r="P2010" s="1537">
        <f t="shared" si="0"/>
        <v>53</v>
      </c>
      <c r="Q2010" s="1537">
        <f t="shared" si="0"/>
        <v>268883.12699999998</v>
      </c>
      <c r="R2010" s="1537">
        <f t="shared" si="0"/>
        <v>1095</v>
      </c>
      <c r="S2010" s="1537">
        <f t="shared" si="0"/>
        <v>849892.12699999998</v>
      </c>
      <c r="T2010" s="1537">
        <f t="shared" si="0"/>
        <v>80</v>
      </c>
      <c r="U2010" s="1537">
        <f t="shared" si="0"/>
        <v>389371.26520224719</v>
      </c>
      <c r="V2010" s="1537">
        <f t="shared" si="0"/>
        <v>78</v>
      </c>
      <c r="W2010" s="1537">
        <f t="shared" si="0"/>
        <v>232305.12699999998</v>
      </c>
      <c r="X2010" s="1537">
        <f t="shared" si="0"/>
        <v>505</v>
      </c>
      <c r="Y2010" s="1537">
        <f t="shared" si="0"/>
        <v>333769.96801123593</v>
      </c>
      <c r="Z2010" s="1537">
        <f t="shared" si="0"/>
        <v>88</v>
      </c>
      <c r="AA2010" s="1537">
        <f t="shared" si="0"/>
        <v>642623.44823595509</v>
      </c>
      <c r="AB2010" s="1537">
        <f t="shared" si="0"/>
        <v>1046</v>
      </c>
      <c r="AC2010" s="1537">
        <f t="shared" si="0"/>
        <v>294041.28700000001</v>
      </c>
      <c r="AD2010" s="1537">
        <f t="shared" si="0"/>
        <v>46</v>
      </c>
      <c r="AE2010" s="1537">
        <f t="shared" si="0"/>
        <v>689922.28700000001</v>
      </c>
      <c r="AF2010" s="1537">
        <f t="shared" si="0"/>
        <v>52</v>
      </c>
      <c r="AG2010" s="1537">
        <f t="shared" si="0"/>
        <v>321922.28700000001</v>
      </c>
      <c r="AH2010" s="1537">
        <f t="shared" si="0"/>
        <v>65</v>
      </c>
      <c r="AI2010" s="1537">
        <f t="shared" si="0"/>
        <v>206795.28700000001</v>
      </c>
    </row>
    <row r="2011" spans="1:35">
      <c r="A2011" s="290"/>
      <c r="B2011" s="306">
        <v>3100</v>
      </c>
      <c r="C2011" s="1145" t="s">
        <v>1710</v>
      </c>
      <c r="D2011" s="1146"/>
      <c r="E2011" s="292">
        <v>96</v>
      </c>
      <c r="F2011" s="292"/>
      <c r="G2011" s="292">
        <v>0</v>
      </c>
      <c r="H2011" s="292">
        <v>0</v>
      </c>
      <c r="I2011" s="292">
        <v>0</v>
      </c>
      <c r="J2011" s="292"/>
      <c r="K2011" s="1544">
        <f>K2012+K2016+K2020+K2024+K2028+K2032+K2036</f>
        <v>185454.96</v>
      </c>
      <c r="L2011" s="1544">
        <f t="shared" ref="L2011:AI2011" si="1">L2012+L2016+L2020+L2024+L2028+L2032+L2036</f>
        <v>6</v>
      </c>
      <c r="M2011" s="1544">
        <f t="shared" si="1"/>
        <v>6000</v>
      </c>
      <c r="N2011" s="1544">
        <f t="shared" si="1"/>
        <v>16</v>
      </c>
      <c r="O2011" s="1544">
        <f t="shared" si="1"/>
        <v>25798</v>
      </c>
      <c r="P2011" s="1544">
        <f t="shared" si="1"/>
        <v>11</v>
      </c>
      <c r="Q2011" s="1544">
        <f t="shared" si="1"/>
        <v>15899</v>
      </c>
      <c r="R2011" s="1544">
        <f t="shared" si="1"/>
        <v>9</v>
      </c>
      <c r="S2011" s="1544">
        <f t="shared" si="1"/>
        <v>13399</v>
      </c>
      <c r="T2011" s="1544">
        <f t="shared" si="1"/>
        <v>9</v>
      </c>
      <c r="U2011" s="1544">
        <f t="shared" si="1"/>
        <v>13399</v>
      </c>
      <c r="V2011" s="1544">
        <f t="shared" si="1"/>
        <v>9</v>
      </c>
      <c r="W2011" s="1544">
        <f t="shared" si="1"/>
        <v>13399</v>
      </c>
      <c r="X2011" s="1544">
        <f t="shared" si="1"/>
        <v>11</v>
      </c>
      <c r="Y2011" s="1544">
        <f t="shared" si="1"/>
        <v>16260.16</v>
      </c>
      <c r="Z2011" s="1544">
        <f t="shared" si="1"/>
        <v>11</v>
      </c>
      <c r="AA2011" s="1544">
        <f t="shared" si="1"/>
        <v>16260.16</v>
      </c>
      <c r="AB2011" s="1544">
        <f t="shared" si="1"/>
        <v>11</v>
      </c>
      <c r="AC2011" s="1544">
        <f t="shared" si="1"/>
        <v>16260.16</v>
      </c>
      <c r="AD2011" s="1544">
        <f t="shared" si="1"/>
        <v>11</v>
      </c>
      <c r="AE2011" s="1544">
        <f t="shared" si="1"/>
        <v>16260.16</v>
      </c>
      <c r="AF2011" s="1544">
        <f t="shared" si="1"/>
        <v>12</v>
      </c>
      <c r="AG2011" s="1544">
        <f t="shared" si="1"/>
        <v>16760.16</v>
      </c>
      <c r="AH2011" s="1544">
        <f t="shared" si="1"/>
        <v>10</v>
      </c>
      <c r="AI2011" s="1544">
        <f t="shared" si="1"/>
        <v>15760.16</v>
      </c>
    </row>
    <row r="2012" spans="1:35">
      <c r="A2012" s="290"/>
      <c r="B2012" s="306">
        <v>311</v>
      </c>
      <c r="C2012" s="1148" t="s">
        <v>1711</v>
      </c>
      <c r="D2012" s="1146"/>
      <c r="E2012" s="292">
        <v>26</v>
      </c>
      <c r="F2012" s="292"/>
      <c r="G2012" s="292">
        <v>0</v>
      </c>
      <c r="H2012" s="292">
        <v>0</v>
      </c>
      <c r="I2012" s="292">
        <v>0</v>
      </c>
      <c r="J2012" s="292"/>
      <c r="K2012" s="1544">
        <f>K2013</f>
        <v>0</v>
      </c>
      <c r="L2012" s="1544">
        <f t="shared" ref="L2012:AI2012" si="2">L2013</f>
        <v>0</v>
      </c>
      <c r="M2012" s="1544">
        <f t="shared" si="2"/>
        <v>0</v>
      </c>
      <c r="N2012" s="1544">
        <f t="shared" si="2"/>
        <v>0</v>
      </c>
      <c r="O2012" s="1544">
        <f t="shared" si="2"/>
        <v>0</v>
      </c>
      <c r="P2012" s="1544">
        <f t="shared" si="2"/>
        <v>0</v>
      </c>
      <c r="Q2012" s="1544">
        <f t="shared" si="2"/>
        <v>0</v>
      </c>
      <c r="R2012" s="1544">
        <f t="shared" si="2"/>
        <v>0</v>
      </c>
      <c r="S2012" s="1544">
        <f t="shared" si="2"/>
        <v>0</v>
      </c>
      <c r="T2012" s="1544">
        <f t="shared" si="2"/>
        <v>0</v>
      </c>
      <c r="U2012" s="1544">
        <f t="shared" si="2"/>
        <v>0</v>
      </c>
      <c r="V2012" s="1544">
        <f t="shared" si="2"/>
        <v>0</v>
      </c>
      <c r="W2012" s="1544">
        <f t="shared" si="2"/>
        <v>0</v>
      </c>
      <c r="X2012" s="1544">
        <f t="shared" si="2"/>
        <v>0</v>
      </c>
      <c r="Y2012" s="1544">
        <f t="shared" si="2"/>
        <v>0</v>
      </c>
      <c r="Z2012" s="1544">
        <f t="shared" si="2"/>
        <v>0</v>
      </c>
      <c r="AA2012" s="1544">
        <f t="shared" si="2"/>
        <v>0</v>
      </c>
      <c r="AB2012" s="1544">
        <f t="shared" si="2"/>
        <v>0</v>
      </c>
      <c r="AC2012" s="1544">
        <f t="shared" si="2"/>
        <v>0</v>
      </c>
      <c r="AD2012" s="1544">
        <f t="shared" si="2"/>
        <v>0</v>
      </c>
      <c r="AE2012" s="1544">
        <f t="shared" si="2"/>
        <v>0</v>
      </c>
      <c r="AF2012" s="1544">
        <f t="shared" si="2"/>
        <v>0</v>
      </c>
      <c r="AG2012" s="1544">
        <f t="shared" si="2"/>
        <v>0</v>
      </c>
      <c r="AH2012" s="1544">
        <f t="shared" si="2"/>
        <v>0</v>
      </c>
      <c r="AI2012" s="1544">
        <f t="shared" si="2"/>
        <v>0</v>
      </c>
    </row>
    <row r="2013" spans="1:35">
      <c r="A2013" s="290"/>
      <c r="B2013" s="306">
        <v>31101</v>
      </c>
      <c r="C2013" s="1148" t="s">
        <v>1711</v>
      </c>
      <c r="D2013" s="1149"/>
      <c r="E2013" s="1153">
        <v>26</v>
      </c>
      <c r="F2013" s="1153"/>
      <c r="G2013" s="1153">
        <v>0</v>
      </c>
      <c r="H2013" s="1153">
        <v>0</v>
      </c>
      <c r="I2013" s="1153">
        <v>0</v>
      </c>
      <c r="J2013" s="1153"/>
      <c r="K2013" s="1153">
        <f t="shared" ref="K2013:AH2013" si="3">K2014</f>
        <v>0</v>
      </c>
      <c r="L2013" s="1153">
        <f t="shared" si="3"/>
        <v>0</v>
      </c>
      <c r="M2013" s="1153">
        <f t="shared" si="3"/>
        <v>0</v>
      </c>
      <c r="N2013" s="1153">
        <f t="shared" si="3"/>
        <v>0</v>
      </c>
      <c r="O2013" s="1153">
        <f t="shared" si="3"/>
        <v>0</v>
      </c>
      <c r="P2013" s="1153">
        <f t="shared" si="3"/>
        <v>0</v>
      </c>
      <c r="Q2013" s="1153">
        <f t="shared" si="3"/>
        <v>0</v>
      </c>
      <c r="R2013" s="1153">
        <f t="shared" si="3"/>
        <v>0</v>
      </c>
      <c r="S2013" s="1153">
        <f t="shared" si="3"/>
        <v>0</v>
      </c>
      <c r="T2013" s="1153">
        <f t="shared" si="3"/>
        <v>0</v>
      </c>
      <c r="U2013" s="1153">
        <f t="shared" si="3"/>
        <v>0</v>
      </c>
      <c r="V2013" s="1153">
        <f t="shared" si="3"/>
        <v>0</v>
      </c>
      <c r="W2013" s="1153">
        <f t="shared" si="3"/>
        <v>0</v>
      </c>
      <c r="X2013" s="1153">
        <f t="shared" si="3"/>
        <v>0</v>
      </c>
      <c r="Y2013" s="1153">
        <f t="shared" si="3"/>
        <v>0</v>
      </c>
      <c r="Z2013" s="1153">
        <f t="shared" si="3"/>
        <v>0</v>
      </c>
      <c r="AA2013" s="1153">
        <f t="shared" si="3"/>
        <v>0</v>
      </c>
      <c r="AB2013" s="1153">
        <f t="shared" si="3"/>
        <v>0</v>
      </c>
      <c r="AC2013" s="1153">
        <f t="shared" si="3"/>
        <v>0</v>
      </c>
      <c r="AD2013" s="1153">
        <f t="shared" si="3"/>
        <v>0</v>
      </c>
      <c r="AE2013" s="1153">
        <f t="shared" si="3"/>
        <v>0</v>
      </c>
      <c r="AF2013" s="1153">
        <f t="shared" si="3"/>
        <v>0</v>
      </c>
      <c r="AG2013" s="1153">
        <f t="shared" si="3"/>
        <v>0</v>
      </c>
      <c r="AH2013" s="1153">
        <f t="shared" si="3"/>
        <v>0</v>
      </c>
      <c r="AI2013" s="1153">
        <f>AI2014</f>
        <v>0</v>
      </c>
    </row>
    <row r="2014" spans="1:35" ht="66">
      <c r="A2014" s="290"/>
      <c r="B2014" s="1409"/>
      <c r="C2014" s="1379" t="s">
        <v>1711</v>
      </c>
      <c r="D2014" s="1389"/>
      <c r="E2014" s="304">
        <v>26</v>
      </c>
      <c r="F2014" s="292" t="s">
        <v>648</v>
      </c>
      <c r="G2014" s="294" t="s">
        <v>12</v>
      </c>
      <c r="H2014" s="295" t="s">
        <v>13</v>
      </c>
      <c r="I2014" s="294" t="s">
        <v>14</v>
      </c>
      <c r="J2014" s="294">
        <v>10500</v>
      </c>
      <c r="K2014" s="1540">
        <v>0</v>
      </c>
      <c r="L2014" s="294">
        <v>0</v>
      </c>
      <c r="M2014" s="294">
        <v>0</v>
      </c>
      <c r="N2014" s="294">
        <v>0</v>
      </c>
      <c r="O2014" s="294">
        <v>0</v>
      </c>
      <c r="P2014" s="294">
        <v>0</v>
      </c>
      <c r="Q2014" s="294">
        <v>0</v>
      </c>
      <c r="R2014" s="294">
        <v>0</v>
      </c>
      <c r="S2014" s="294">
        <v>0</v>
      </c>
      <c r="T2014" s="294">
        <v>0</v>
      </c>
      <c r="U2014" s="294">
        <v>0</v>
      </c>
      <c r="V2014" s="294">
        <v>0</v>
      </c>
      <c r="W2014" s="294">
        <v>0</v>
      </c>
      <c r="X2014" s="294">
        <v>0</v>
      </c>
      <c r="Y2014" s="294">
        <v>0</v>
      </c>
      <c r="Z2014" s="294">
        <v>0</v>
      </c>
      <c r="AA2014" s="294">
        <v>0</v>
      </c>
      <c r="AB2014" s="294">
        <v>0</v>
      </c>
      <c r="AC2014" s="294">
        <v>0</v>
      </c>
      <c r="AD2014" s="294">
        <v>0</v>
      </c>
      <c r="AE2014" s="294">
        <v>0</v>
      </c>
      <c r="AF2014" s="294">
        <v>0</v>
      </c>
      <c r="AG2014" s="294">
        <v>0</v>
      </c>
      <c r="AH2014" s="294">
        <v>0</v>
      </c>
      <c r="AI2014" s="294">
        <v>0</v>
      </c>
    </row>
    <row r="2015" spans="1:35">
      <c r="A2015" s="290"/>
      <c r="B2015" s="1409"/>
      <c r="C2015" s="1482"/>
      <c r="D2015" s="1389"/>
      <c r="E2015" s="304"/>
      <c r="F2015" s="1483"/>
      <c r="G2015" s="1484"/>
      <c r="H2015" s="1484"/>
      <c r="I2015" s="1484"/>
      <c r="J2015" s="1484"/>
      <c r="K2015" s="1563">
        <v>0</v>
      </c>
      <c r="L2015" s="1484">
        <v>0</v>
      </c>
      <c r="M2015" s="1484">
        <v>0</v>
      </c>
      <c r="N2015" s="1484">
        <v>0</v>
      </c>
      <c r="O2015" s="1484">
        <v>0</v>
      </c>
      <c r="P2015" s="1484">
        <v>0</v>
      </c>
      <c r="Q2015" s="1484">
        <v>0</v>
      </c>
      <c r="R2015" s="1484">
        <v>0</v>
      </c>
      <c r="S2015" s="1484">
        <v>0</v>
      </c>
      <c r="T2015" s="1484">
        <v>0</v>
      </c>
      <c r="U2015" s="1484">
        <v>0</v>
      </c>
      <c r="V2015" s="1484">
        <v>0</v>
      </c>
      <c r="W2015" s="1484">
        <v>0</v>
      </c>
      <c r="X2015" s="1484">
        <v>0</v>
      </c>
      <c r="Y2015" s="1484">
        <v>0</v>
      </c>
      <c r="Z2015" s="1484">
        <v>0</v>
      </c>
      <c r="AA2015" s="1484">
        <v>0</v>
      </c>
      <c r="AB2015" s="1484">
        <v>0</v>
      </c>
      <c r="AC2015" s="1484">
        <v>0</v>
      </c>
      <c r="AD2015" s="1484">
        <v>0</v>
      </c>
      <c r="AE2015" s="1484">
        <v>0</v>
      </c>
      <c r="AF2015" s="1484">
        <v>0</v>
      </c>
      <c r="AG2015" s="1484">
        <v>0</v>
      </c>
      <c r="AH2015" s="1484">
        <v>0</v>
      </c>
      <c r="AI2015" s="1484">
        <v>0</v>
      </c>
    </row>
    <row r="2016" spans="1:35">
      <c r="A2016" s="290"/>
      <c r="B2016" s="306">
        <v>312</v>
      </c>
      <c r="C2016" s="1148" t="s">
        <v>1712</v>
      </c>
      <c r="D2016" s="1146"/>
      <c r="E2016" s="292">
        <v>6</v>
      </c>
      <c r="F2016" s="292"/>
      <c r="G2016" s="292">
        <v>0</v>
      </c>
      <c r="H2016" s="292">
        <v>0</v>
      </c>
      <c r="I2016" s="292">
        <v>0</v>
      </c>
      <c r="J2016" s="292"/>
      <c r="K2016" s="1544">
        <f>K2017</f>
        <v>0</v>
      </c>
      <c r="L2016" s="1544">
        <f t="shared" ref="L2016:AI2017" si="4">L2017</f>
        <v>0</v>
      </c>
      <c r="M2016" s="1544">
        <f t="shared" si="4"/>
        <v>0</v>
      </c>
      <c r="N2016" s="1544">
        <f t="shared" si="4"/>
        <v>0</v>
      </c>
      <c r="O2016" s="1544">
        <f t="shared" si="4"/>
        <v>0</v>
      </c>
      <c r="P2016" s="1544">
        <f t="shared" si="4"/>
        <v>0</v>
      </c>
      <c r="Q2016" s="1544">
        <f t="shared" si="4"/>
        <v>0</v>
      </c>
      <c r="R2016" s="1544">
        <f t="shared" si="4"/>
        <v>0</v>
      </c>
      <c r="S2016" s="1544">
        <f t="shared" si="4"/>
        <v>0</v>
      </c>
      <c r="T2016" s="1544">
        <f t="shared" si="4"/>
        <v>0</v>
      </c>
      <c r="U2016" s="1544">
        <f t="shared" si="4"/>
        <v>0</v>
      </c>
      <c r="V2016" s="1544">
        <f t="shared" si="4"/>
        <v>0</v>
      </c>
      <c r="W2016" s="1544">
        <f t="shared" si="4"/>
        <v>0</v>
      </c>
      <c r="X2016" s="1544">
        <f t="shared" si="4"/>
        <v>0</v>
      </c>
      <c r="Y2016" s="1544">
        <f t="shared" si="4"/>
        <v>0</v>
      </c>
      <c r="Z2016" s="1544">
        <f t="shared" si="4"/>
        <v>0</v>
      </c>
      <c r="AA2016" s="1544">
        <f t="shared" si="4"/>
        <v>0</v>
      </c>
      <c r="AB2016" s="1544">
        <f t="shared" si="4"/>
        <v>0</v>
      </c>
      <c r="AC2016" s="1544">
        <f t="shared" si="4"/>
        <v>0</v>
      </c>
      <c r="AD2016" s="1544">
        <f t="shared" si="4"/>
        <v>0</v>
      </c>
      <c r="AE2016" s="1544">
        <f t="shared" si="4"/>
        <v>0</v>
      </c>
      <c r="AF2016" s="1544">
        <f t="shared" si="4"/>
        <v>0</v>
      </c>
      <c r="AG2016" s="1544">
        <f t="shared" si="4"/>
        <v>0</v>
      </c>
      <c r="AH2016" s="1544">
        <f t="shared" si="4"/>
        <v>0</v>
      </c>
      <c r="AI2016" s="1544">
        <f t="shared" si="4"/>
        <v>0</v>
      </c>
    </row>
    <row r="2017" spans="1:35">
      <c r="A2017" s="290"/>
      <c r="B2017" s="306">
        <v>31201</v>
      </c>
      <c r="C2017" s="1148" t="s">
        <v>1712</v>
      </c>
      <c r="D2017" s="1149"/>
      <c r="E2017" s="1153">
        <v>6</v>
      </c>
      <c r="F2017" s="1153"/>
      <c r="G2017" s="1153">
        <v>0</v>
      </c>
      <c r="H2017" s="1153">
        <v>0</v>
      </c>
      <c r="I2017" s="1153">
        <v>0</v>
      </c>
      <c r="J2017" s="1153"/>
      <c r="K2017" s="1562">
        <f>K2018</f>
        <v>0</v>
      </c>
      <c r="L2017" s="1562">
        <f t="shared" si="4"/>
        <v>0</v>
      </c>
      <c r="M2017" s="1562">
        <f t="shared" si="4"/>
        <v>0</v>
      </c>
      <c r="N2017" s="1562">
        <f t="shared" si="4"/>
        <v>0</v>
      </c>
      <c r="O2017" s="1562">
        <f t="shared" si="4"/>
        <v>0</v>
      </c>
      <c r="P2017" s="1562">
        <f t="shared" si="4"/>
        <v>0</v>
      </c>
      <c r="Q2017" s="1562">
        <f t="shared" si="4"/>
        <v>0</v>
      </c>
      <c r="R2017" s="1562">
        <f t="shared" si="4"/>
        <v>0</v>
      </c>
      <c r="S2017" s="1562">
        <f t="shared" si="4"/>
        <v>0</v>
      </c>
      <c r="T2017" s="1562">
        <f t="shared" si="4"/>
        <v>0</v>
      </c>
      <c r="U2017" s="1562">
        <f t="shared" si="4"/>
        <v>0</v>
      </c>
      <c r="V2017" s="1562">
        <f t="shared" si="4"/>
        <v>0</v>
      </c>
      <c r="W2017" s="1562">
        <f t="shared" si="4"/>
        <v>0</v>
      </c>
      <c r="X2017" s="1562">
        <f t="shared" si="4"/>
        <v>0</v>
      </c>
      <c r="Y2017" s="1562">
        <f t="shared" si="4"/>
        <v>0</v>
      </c>
      <c r="Z2017" s="1562">
        <f t="shared" si="4"/>
        <v>0</v>
      </c>
      <c r="AA2017" s="1562">
        <f t="shared" si="4"/>
        <v>0</v>
      </c>
      <c r="AB2017" s="1562">
        <f t="shared" si="4"/>
        <v>0</v>
      </c>
      <c r="AC2017" s="1562">
        <f t="shared" si="4"/>
        <v>0</v>
      </c>
      <c r="AD2017" s="1562">
        <f t="shared" si="4"/>
        <v>0</v>
      </c>
      <c r="AE2017" s="1562">
        <f t="shared" si="4"/>
        <v>0</v>
      </c>
      <c r="AF2017" s="1562">
        <f t="shared" si="4"/>
        <v>0</v>
      </c>
      <c r="AG2017" s="1562">
        <f t="shared" si="4"/>
        <v>0</v>
      </c>
      <c r="AH2017" s="1562">
        <f t="shared" si="4"/>
        <v>0</v>
      </c>
      <c r="AI2017" s="1562">
        <f t="shared" si="4"/>
        <v>0</v>
      </c>
    </row>
    <row r="2018" spans="1:35" ht="66">
      <c r="A2018" s="290"/>
      <c r="B2018" s="1409"/>
      <c r="C2018" s="1379" t="s">
        <v>2396</v>
      </c>
      <c r="D2018" s="1389"/>
      <c r="E2018" s="304">
        <v>6</v>
      </c>
      <c r="F2018" s="292" t="s">
        <v>648</v>
      </c>
      <c r="G2018" s="294" t="s">
        <v>12</v>
      </c>
      <c r="H2018" s="295" t="s">
        <v>13</v>
      </c>
      <c r="I2018" s="294" t="s">
        <v>14</v>
      </c>
      <c r="J2018" s="294">
        <v>600</v>
      </c>
      <c r="K2018" s="1540">
        <v>0</v>
      </c>
      <c r="L2018" s="1540">
        <v>0</v>
      </c>
      <c r="M2018" s="1540">
        <v>0</v>
      </c>
      <c r="N2018" s="1540">
        <v>0</v>
      </c>
      <c r="O2018" s="1540">
        <v>0</v>
      </c>
      <c r="P2018" s="1540">
        <v>0</v>
      </c>
      <c r="Q2018" s="1540">
        <v>0</v>
      </c>
      <c r="R2018" s="1540">
        <v>0</v>
      </c>
      <c r="S2018" s="1540">
        <v>0</v>
      </c>
      <c r="T2018" s="1540">
        <v>0</v>
      </c>
      <c r="U2018" s="1540">
        <v>0</v>
      </c>
      <c r="V2018" s="1540">
        <v>0</v>
      </c>
      <c r="W2018" s="1540">
        <v>0</v>
      </c>
      <c r="X2018" s="1540">
        <v>0</v>
      </c>
      <c r="Y2018" s="1540">
        <v>0</v>
      </c>
      <c r="Z2018" s="1540">
        <v>0</v>
      </c>
      <c r="AA2018" s="1540">
        <v>0</v>
      </c>
      <c r="AB2018" s="1540">
        <v>0</v>
      </c>
      <c r="AC2018" s="1540">
        <v>0</v>
      </c>
      <c r="AD2018" s="1540">
        <v>0</v>
      </c>
      <c r="AE2018" s="1540">
        <v>0</v>
      </c>
      <c r="AF2018" s="1540">
        <v>0</v>
      </c>
      <c r="AG2018" s="1540">
        <v>0</v>
      </c>
      <c r="AH2018" s="1540">
        <v>0</v>
      </c>
      <c r="AI2018" s="1540">
        <v>0</v>
      </c>
    </row>
    <row r="2019" spans="1:35">
      <c r="A2019" s="290"/>
      <c r="B2019" s="1409"/>
      <c r="C2019" s="1482"/>
      <c r="D2019" s="1389"/>
      <c r="E2019" s="304"/>
      <c r="F2019" s="1483"/>
      <c r="G2019" s="1484"/>
      <c r="H2019" s="1484"/>
      <c r="I2019" s="1484"/>
      <c r="J2019" s="1484"/>
      <c r="K2019" s="1563">
        <v>0</v>
      </c>
      <c r="L2019" s="1484">
        <v>0</v>
      </c>
      <c r="M2019" s="1484">
        <v>0</v>
      </c>
      <c r="N2019" s="1484">
        <v>0</v>
      </c>
      <c r="O2019" s="1484">
        <v>0</v>
      </c>
      <c r="P2019" s="1484">
        <v>0</v>
      </c>
      <c r="Q2019" s="1484">
        <v>0</v>
      </c>
      <c r="R2019" s="1484">
        <v>0</v>
      </c>
      <c r="S2019" s="1484">
        <v>0</v>
      </c>
      <c r="T2019" s="1484">
        <v>0</v>
      </c>
      <c r="U2019" s="1484">
        <v>0</v>
      </c>
      <c r="V2019" s="1484">
        <v>0</v>
      </c>
      <c r="W2019" s="1484">
        <v>0</v>
      </c>
      <c r="X2019" s="1484">
        <v>0</v>
      </c>
      <c r="Y2019" s="1484">
        <v>0</v>
      </c>
      <c r="Z2019" s="1484">
        <v>0</v>
      </c>
      <c r="AA2019" s="1484">
        <v>0</v>
      </c>
      <c r="AB2019" s="1484">
        <v>0</v>
      </c>
      <c r="AC2019" s="1484">
        <v>0</v>
      </c>
      <c r="AD2019" s="1484">
        <v>0</v>
      </c>
      <c r="AE2019" s="1484">
        <v>0</v>
      </c>
      <c r="AF2019" s="1484">
        <v>0</v>
      </c>
      <c r="AG2019" s="1484">
        <v>0</v>
      </c>
      <c r="AH2019" s="1484">
        <v>0</v>
      </c>
      <c r="AI2019" s="1484">
        <v>0</v>
      </c>
    </row>
    <row r="2020" spans="1:35" s="1285" customFormat="1">
      <c r="A2020" s="290"/>
      <c r="B2020" s="306">
        <v>313</v>
      </c>
      <c r="C2020" s="1148" t="s">
        <v>1713</v>
      </c>
      <c r="D2020" s="1146"/>
      <c r="E2020" s="292">
        <v>7</v>
      </c>
      <c r="F2020" s="292"/>
      <c r="G2020" s="292">
        <v>0</v>
      </c>
      <c r="H2020" s="292">
        <v>0</v>
      </c>
      <c r="I2020" s="292">
        <v>0</v>
      </c>
      <c r="J2020" s="292"/>
      <c r="K2020" s="1544">
        <f>K2021</f>
        <v>0</v>
      </c>
      <c r="L2020" s="1544">
        <f t="shared" ref="L2020:AI2021" si="5">L2021</f>
        <v>0</v>
      </c>
      <c r="M2020" s="1544">
        <f t="shared" si="5"/>
        <v>0</v>
      </c>
      <c r="N2020" s="1544">
        <f t="shared" si="5"/>
        <v>0</v>
      </c>
      <c r="O2020" s="1544">
        <f t="shared" si="5"/>
        <v>0</v>
      </c>
      <c r="P2020" s="1544">
        <f t="shared" si="5"/>
        <v>0</v>
      </c>
      <c r="Q2020" s="1544">
        <f t="shared" si="5"/>
        <v>0</v>
      </c>
      <c r="R2020" s="1544">
        <f t="shared" si="5"/>
        <v>0</v>
      </c>
      <c r="S2020" s="1544">
        <f t="shared" si="5"/>
        <v>0</v>
      </c>
      <c r="T2020" s="1544">
        <f t="shared" si="5"/>
        <v>0</v>
      </c>
      <c r="U2020" s="1544">
        <f t="shared" si="5"/>
        <v>0</v>
      </c>
      <c r="V2020" s="1544">
        <f t="shared" si="5"/>
        <v>0</v>
      </c>
      <c r="W2020" s="1544">
        <f t="shared" si="5"/>
        <v>0</v>
      </c>
      <c r="X2020" s="1544">
        <f t="shared" si="5"/>
        <v>0</v>
      </c>
      <c r="Y2020" s="1544">
        <f t="shared" si="5"/>
        <v>0</v>
      </c>
      <c r="Z2020" s="1544">
        <f t="shared" si="5"/>
        <v>0</v>
      </c>
      <c r="AA2020" s="1544">
        <f t="shared" si="5"/>
        <v>0</v>
      </c>
      <c r="AB2020" s="1544">
        <f t="shared" si="5"/>
        <v>0</v>
      </c>
      <c r="AC2020" s="1544">
        <f t="shared" si="5"/>
        <v>0</v>
      </c>
      <c r="AD2020" s="1544">
        <f t="shared" si="5"/>
        <v>0</v>
      </c>
      <c r="AE2020" s="1544">
        <f t="shared" si="5"/>
        <v>0</v>
      </c>
      <c r="AF2020" s="1544">
        <f t="shared" si="5"/>
        <v>0</v>
      </c>
      <c r="AG2020" s="1544">
        <f t="shared" si="5"/>
        <v>0</v>
      </c>
      <c r="AH2020" s="1544">
        <f t="shared" si="5"/>
        <v>0</v>
      </c>
      <c r="AI2020" s="1544">
        <f t="shared" si="5"/>
        <v>0</v>
      </c>
    </row>
    <row r="2021" spans="1:35" s="1285" customFormat="1">
      <c r="A2021" s="290"/>
      <c r="B2021" s="306">
        <v>31301</v>
      </c>
      <c r="C2021" s="1148" t="s">
        <v>1713</v>
      </c>
      <c r="D2021" s="1149"/>
      <c r="E2021" s="1153">
        <v>7</v>
      </c>
      <c r="F2021" s="1153"/>
      <c r="G2021" s="1153">
        <v>0</v>
      </c>
      <c r="H2021" s="1153">
        <v>0</v>
      </c>
      <c r="I2021" s="1153">
        <v>0</v>
      </c>
      <c r="J2021" s="1153"/>
      <c r="K2021" s="1562">
        <f>K2022</f>
        <v>0</v>
      </c>
      <c r="L2021" s="1562">
        <f t="shared" si="5"/>
        <v>0</v>
      </c>
      <c r="M2021" s="1562">
        <f t="shared" si="5"/>
        <v>0</v>
      </c>
      <c r="N2021" s="1562">
        <f t="shared" si="5"/>
        <v>0</v>
      </c>
      <c r="O2021" s="1562">
        <f t="shared" si="5"/>
        <v>0</v>
      </c>
      <c r="P2021" s="1562">
        <f t="shared" si="5"/>
        <v>0</v>
      </c>
      <c r="Q2021" s="1562">
        <f t="shared" si="5"/>
        <v>0</v>
      </c>
      <c r="R2021" s="1562">
        <f t="shared" si="5"/>
        <v>0</v>
      </c>
      <c r="S2021" s="1562">
        <f t="shared" si="5"/>
        <v>0</v>
      </c>
      <c r="T2021" s="1562">
        <f t="shared" si="5"/>
        <v>0</v>
      </c>
      <c r="U2021" s="1562">
        <f t="shared" si="5"/>
        <v>0</v>
      </c>
      <c r="V2021" s="1562">
        <f t="shared" si="5"/>
        <v>0</v>
      </c>
      <c r="W2021" s="1562">
        <f t="shared" si="5"/>
        <v>0</v>
      </c>
      <c r="X2021" s="1562">
        <f t="shared" si="5"/>
        <v>0</v>
      </c>
      <c r="Y2021" s="1562">
        <f t="shared" si="5"/>
        <v>0</v>
      </c>
      <c r="Z2021" s="1562">
        <f t="shared" si="5"/>
        <v>0</v>
      </c>
      <c r="AA2021" s="1562">
        <f t="shared" si="5"/>
        <v>0</v>
      </c>
      <c r="AB2021" s="1562">
        <f t="shared" si="5"/>
        <v>0</v>
      </c>
      <c r="AC2021" s="1562">
        <f t="shared" si="5"/>
        <v>0</v>
      </c>
      <c r="AD2021" s="1562">
        <f t="shared" si="5"/>
        <v>0</v>
      </c>
      <c r="AE2021" s="1562">
        <f t="shared" si="5"/>
        <v>0</v>
      </c>
      <c r="AF2021" s="1562">
        <f t="shared" si="5"/>
        <v>0</v>
      </c>
      <c r="AG2021" s="1562">
        <f t="shared" si="5"/>
        <v>0</v>
      </c>
      <c r="AH2021" s="1562">
        <f t="shared" si="5"/>
        <v>0</v>
      </c>
      <c r="AI2021" s="1562">
        <f t="shared" si="5"/>
        <v>0</v>
      </c>
    </row>
    <row r="2022" spans="1:35" s="1285" customFormat="1" ht="66">
      <c r="A2022" s="290"/>
      <c r="B2022" s="1409"/>
      <c r="C2022" s="1379" t="s">
        <v>2397</v>
      </c>
      <c r="D2022" s="1389"/>
      <c r="E2022" s="304">
        <v>7</v>
      </c>
      <c r="F2022" s="292" t="s">
        <v>648</v>
      </c>
      <c r="G2022" s="294" t="s">
        <v>12</v>
      </c>
      <c r="H2022" s="295" t="s">
        <v>13</v>
      </c>
      <c r="I2022" s="294" t="s">
        <v>14</v>
      </c>
      <c r="J2022" s="294">
        <v>4500</v>
      </c>
      <c r="K2022" s="1540">
        <v>0</v>
      </c>
      <c r="L2022" s="1540">
        <v>0</v>
      </c>
      <c r="M2022" s="1540">
        <v>0</v>
      </c>
      <c r="N2022" s="1540">
        <v>0</v>
      </c>
      <c r="O2022" s="1540">
        <v>0</v>
      </c>
      <c r="P2022" s="1540">
        <v>0</v>
      </c>
      <c r="Q2022" s="1540">
        <v>0</v>
      </c>
      <c r="R2022" s="1540">
        <v>0</v>
      </c>
      <c r="S2022" s="1540">
        <v>0</v>
      </c>
      <c r="T2022" s="1540">
        <v>0</v>
      </c>
      <c r="U2022" s="1540">
        <v>0</v>
      </c>
      <c r="V2022" s="1540">
        <v>0</v>
      </c>
      <c r="W2022" s="1540">
        <v>0</v>
      </c>
      <c r="X2022" s="1540">
        <v>0</v>
      </c>
      <c r="Y2022" s="1540">
        <v>0</v>
      </c>
      <c r="Z2022" s="1540">
        <v>0</v>
      </c>
      <c r="AA2022" s="1540">
        <v>0</v>
      </c>
      <c r="AB2022" s="1540">
        <v>0</v>
      </c>
      <c r="AC2022" s="1540">
        <v>0</v>
      </c>
      <c r="AD2022" s="1540">
        <v>0</v>
      </c>
      <c r="AE2022" s="1540">
        <v>0</v>
      </c>
      <c r="AF2022" s="1540">
        <v>0</v>
      </c>
      <c r="AG2022" s="1540">
        <v>0</v>
      </c>
      <c r="AH2022" s="1540">
        <v>0</v>
      </c>
      <c r="AI2022" s="1540">
        <v>0</v>
      </c>
    </row>
    <row r="2023" spans="1:35">
      <c r="A2023" s="290"/>
      <c r="B2023" s="1409"/>
      <c r="C2023" s="1482"/>
      <c r="D2023" s="1389"/>
      <c r="E2023" s="304"/>
      <c r="F2023" s="1483"/>
      <c r="G2023" s="1484"/>
      <c r="H2023" s="1484"/>
      <c r="I2023" s="1484"/>
      <c r="J2023" s="1484"/>
      <c r="K2023" s="1563">
        <v>0</v>
      </c>
      <c r="L2023" s="1484">
        <v>0</v>
      </c>
      <c r="M2023" s="1484">
        <v>0</v>
      </c>
      <c r="N2023" s="1484">
        <v>0</v>
      </c>
      <c r="O2023" s="1484">
        <v>0</v>
      </c>
      <c r="P2023" s="1484">
        <v>0</v>
      </c>
      <c r="Q2023" s="1484">
        <v>0</v>
      </c>
      <c r="R2023" s="1484">
        <v>0</v>
      </c>
      <c r="S2023" s="1484">
        <v>0</v>
      </c>
      <c r="T2023" s="1484">
        <v>0</v>
      </c>
      <c r="U2023" s="1484">
        <v>0</v>
      </c>
      <c r="V2023" s="1484">
        <v>0</v>
      </c>
      <c r="W2023" s="1484">
        <v>0</v>
      </c>
      <c r="X2023" s="1484">
        <v>0</v>
      </c>
      <c r="Y2023" s="1484">
        <v>0</v>
      </c>
      <c r="Z2023" s="1484">
        <v>0</v>
      </c>
      <c r="AA2023" s="1484">
        <v>0</v>
      </c>
      <c r="AB2023" s="1484">
        <v>0</v>
      </c>
      <c r="AC2023" s="1484">
        <v>0</v>
      </c>
      <c r="AD2023" s="1484">
        <v>0</v>
      </c>
      <c r="AE2023" s="1484">
        <v>0</v>
      </c>
      <c r="AF2023" s="1484">
        <v>0</v>
      </c>
      <c r="AG2023" s="1484">
        <v>0</v>
      </c>
      <c r="AH2023" s="1484">
        <v>0</v>
      </c>
      <c r="AI2023" s="1484">
        <v>0</v>
      </c>
    </row>
    <row r="2024" spans="1:35">
      <c r="A2024" s="290"/>
      <c r="B2024" s="306">
        <v>314</v>
      </c>
      <c r="C2024" s="1148" t="s">
        <v>1714</v>
      </c>
      <c r="D2024" s="1146"/>
      <c r="E2024" s="292">
        <v>21</v>
      </c>
      <c r="F2024" s="292"/>
      <c r="G2024" s="292">
        <v>0</v>
      </c>
      <c r="H2024" s="292">
        <v>0</v>
      </c>
      <c r="I2024" s="292">
        <v>0</v>
      </c>
      <c r="J2024" s="292"/>
      <c r="K2024" s="1544">
        <v>20784.96</v>
      </c>
      <c r="L2024" s="292">
        <v>1</v>
      </c>
      <c r="M2024" s="292">
        <v>1000</v>
      </c>
      <c r="N2024" s="292">
        <v>3</v>
      </c>
      <c r="O2024" s="292">
        <v>2598</v>
      </c>
      <c r="P2024" s="292">
        <v>2</v>
      </c>
      <c r="Q2024" s="292">
        <v>1799</v>
      </c>
      <c r="R2024" s="292">
        <v>1</v>
      </c>
      <c r="S2024" s="292">
        <v>799</v>
      </c>
      <c r="T2024" s="292">
        <v>1</v>
      </c>
      <c r="U2024" s="292">
        <v>799</v>
      </c>
      <c r="V2024" s="292">
        <v>1</v>
      </c>
      <c r="W2024" s="292">
        <v>799</v>
      </c>
      <c r="X2024" s="292">
        <v>2</v>
      </c>
      <c r="Y2024" s="292">
        <v>2165.16</v>
      </c>
      <c r="Z2024" s="292">
        <v>2</v>
      </c>
      <c r="AA2024" s="292">
        <v>2165.16</v>
      </c>
      <c r="AB2024" s="292">
        <v>2</v>
      </c>
      <c r="AC2024" s="292">
        <v>2165.16</v>
      </c>
      <c r="AD2024" s="292">
        <v>2</v>
      </c>
      <c r="AE2024" s="292">
        <v>2165.16</v>
      </c>
      <c r="AF2024" s="292">
        <v>2</v>
      </c>
      <c r="AG2024" s="292">
        <v>2165.16</v>
      </c>
      <c r="AH2024" s="292">
        <v>2</v>
      </c>
      <c r="AI2024" s="292">
        <v>2165.16</v>
      </c>
    </row>
    <row r="2025" spans="1:35">
      <c r="A2025" s="290"/>
      <c r="B2025" s="306">
        <v>31401</v>
      </c>
      <c r="C2025" s="1148" t="s">
        <v>1714</v>
      </c>
      <c r="D2025" s="1149"/>
      <c r="E2025" s="1153">
        <v>21</v>
      </c>
      <c r="F2025" s="1153"/>
      <c r="G2025" s="1153">
        <v>0</v>
      </c>
      <c r="H2025" s="1153">
        <v>0</v>
      </c>
      <c r="I2025" s="1153">
        <v>0</v>
      </c>
      <c r="J2025" s="1153"/>
      <c r="K2025" s="1562">
        <v>20784.96</v>
      </c>
      <c r="L2025" s="1153">
        <v>1</v>
      </c>
      <c r="M2025" s="1153">
        <v>1000</v>
      </c>
      <c r="N2025" s="1153">
        <v>3</v>
      </c>
      <c r="O2025" s="1153">
        <v>2598</v>
      </c>
      <c r="P2025" s="1153">
        <v>2</v>
      </c>
      <c r="Q2025" s="1153">
        <v>1799</v>
      </c>
      <c r="R2025" s="1153">
        <v>1</v>
      </c>
      <c r="S2025" s="1153">
        <v>799</v>
      </c>
      <c r="T2025" s="1153">
        <v>1</v>
      </c>
      <c r="U2025" s="1153">
        <v>799</v>
      </c>
      <c r="V2025" s="1153">
        <v>1</v>
      </c>
      <c r="W2025" s="1153">
        <v>799</v>
      </c>
      <c r="X2025" s="1153">
        <v>2</v>
      </c>
      <c r="Y2025" s="1153">
        <v>2165.16</v>
      </c>
      <c r="Z2025" s="1153">
        <v>2</v>
      </c>
      <c r="AA2025" s="1153">
        <v>2165.16</v>
      </c>
      <c r="AB2025" s="1153">
        <v>2</v>
      </c>
      <c r="AC2025" s="1153">
        <v>2165.16</v>
      </c>
      <c r="AD2025" s="1153">
        <v>2</v>
      </c>
      <c r="AE2025" s="1153">
        <v>2165.16</v>
      </c>
      <c r="AF2025" s="1153">
        <v>2</v>
      </c>
      <c r="AG2025" s="1153">
        <v>2165.16</v>
      </c>
      <c r="AH2025" s="1153">
        <v>2</v>
      </c>
      <c r="AI2025" s="1153">
        <v>2165.16</v>
      </c>
    </row>
    <row r="2026" spans="1:35" ht="66">
      <c r="A2026" s="290"/>
      <c r="B2026" s="1409"/>
      <c r="C2026" s="1379" t="s">
        <v>1714</v>
      </c>
      <c r="D2026" s="1389"/>
      <c r="E2026" s="304">
        <v>21</v>
      </c>
      <c r="F2026" s="292" t="s">
        <v>648</v>
      </c>
      <c r="G2026" s="294" t="s">
        <v>12</v>
      </c>
      <c r="H2026" s="295" t="s">
        <v>13</v>
      </c>
      <c r="I2026" s="294" t="s">
        <v>14</v>
      </c>
      <c r="J2026" s="294">
        <v>799</v>
      </c>
      <c r="K2026" s="1540">
        <v>20784.96</v>
      </c>
      <c r="L2026" s="294">
        <v>1</v>
      </c>
      <c r="M2026" s="294">
        <v>1000</v>
      </c>
      <c r="N2026" s="294">
        <v>3</v>
      </c>
      <c r="O2026" s="294">
        <v>2598</v>
      </c>
      <c r="P2026" s="294">
        <v>2</v>
      </c>
      <c r="Q2026" s="294">
        <v>1799</v>
      </c>
      <c r="R2026" s="294">
        <v>1</v>
      </c>
      <c r="S2026" s="294">
        <v>799</v>
      </c>
      <c r="T2026" s="294">
        <v>1</v>
      </c>
      <c r="U2026" s="294">
        <v>799</v>
      </c>
      <c r="V2026" s="294">
        <v>1</v>
      </c>
      <c r="W2026" s="294">
        <v>799</v>
      </c>
      <c r="X2026" s="294">
        <v>2</v>
      </c>
      <c r="Y2026" s="294">
        <v>2165.16</v>
      </c>
      <c r="Z2026" s="294">
        <v>2</v>
      </c>
      <c r="AA2026" s="294">
        <v>2165.16</v>
      </c>
      <c r="AB2026" s="294">
        <v>2</v>
      </c>
      <c r="AC2026" s="294">
        <v>2165.16</v>
      </c>
      <c r="AD2026" s="294">
        <v>2</v>
      </c>
      <c r="AE2026" s="294">
        <v>2165.16</v>
      </c>
      <c r="AF2026" s="294">
        <v>2</v>
      </c>
      <c r="AG2026" s="294">
        <v>2165.16</v>
      </c>
      <c r="AH2026" s="294">
        <v>2</v>
      </c>
      <c r="AI2026" s="294">
        <v>2165.16</v>
      </c>
    </row>
    <row r="2027" spans="1:35">
      <c r="A2027" s="290"/>
      <c r="B2027" s="1409"/>
      <c r="C2027" s="1482"/>
      <c r="D2027" s="1389"/>
      <c r="E2027" s="304"/>
      <c r="F2027" s="1483"/>
      <c r="G2027" s="1484"/>
      <c r="H2027" s="1484"/>
      <c r="I2027" s="1484"/>
      <c r="J2027" s="1484"/>
      <c r="K2027" s="1563">
        <v>0</v>
      </c>
      <c r="L2027" s="1484">
        <v>0</v>
      </c>
      <c r="M2027" s="1484">
        <v>0</v>
      </c>
      <c r="N2027" s="1484">
        <v>0</v>
      </c>
      <c r="O2027" s="1484">
        <v>0</v>
      </c>
      <c r="P2027" s="1484">
        <v>0</v>
      </c>
      <c r="Q2027" s="1484">
        <v>0</v>
      </c>
      <c r="R2027" s="1484">
        <v>0</v>
      </c>
      <c r="S2027" s="1484">
        <v>0</v>
      </c>
      <c r="T2027" s="1484">
        <v>0</v>
      </c>
      <c r="U2027" s="1484">
        <v>0</v>
      </c>
      <c r="V2027" s="1484">
        <v>0</v>
      </c>
      <c r="W2027" s="1484">
        <v>0</v>
      </c>
      <c r="X2027" s="1484">
        <v>0</v>
      </c>
      <c r="Y2027" s="1484">
        <v>0</v>
      </c>
      <c r="Z2027" s="1484">
        <v>0</v>
      </c>
      <c r="AA2027" s="1484">
        <v>0</v>
      </c>
      <c r="AB2027" s="1484">
        <v>0</v>
      </c>
      <c r="AC2027" s="1484">
        <v>0</v>
      </c>
      <c r="AD2027" s="1484">
        <v>0</v>
      </c>
      <c r="AE2027" s="1484">
        <v>0</v>
      </c>
      <c r="AF2027" s="1484">
        <v>0</v>
      </c>
      <c r="AG2027" s="1484">
        <v>0</v>
      </c>
      <c r="AH2027" s="1484">
        <v>0</v>
      </c>
      <c r="AI2027" s="1484">
        <v>0</v>
      </c>
    </row>
    <row r="2028" spans="1:35">
      <c r="A2028" s="290"/>
      <c r="B2028" s="306">
        <v>315</v>
      </c>
      <c r="C2028" s="1148" t="s">
        <v>1715</v>
      </c>
      <c r="D2028" s="1146"/>
      <c r="E2028" s="292">
        <v>12</v>
      </c>
      <c r="F2028" s="292"/>
      <c r="G2028" s="292">
        <v>0</v>
      </c>
      <c r="H2028" s="292">
        <v>0</v>
      </c>
      <c r="I2028" s="292">
        <v>0</v>
      </c>
      <c r="J2028" s="292"/>
      <c r="K2028" s="1544">
        <v>1200</v>
      </c>
      <c r="L2028" s="292">
        <v>0</v>
      </c>
      <c r="M2028" s="292">
        <v>0</v>
      </c>
      <c r="N2028" s="292">
        <v>2</v>
      </c>
      <c r="O2028" s="292">
        <v>200</v>
      </c>
      <c r="P2028" s="292">
        <v>1</v>
      </c>
      <c r="Q2028" s="292">
        <v>100</v>
      </c>
      <c r="R2028" s="292">
        <v>1</v>
      </c>
      <c r="S2028" s="292">
        <v>100</v>
      </c>
      <c r="T2028" s="292">
        <v>1</v>
      </c>
      <c r="U2028" s="292">
        <v>100</v>
      </c>
      <c r="V2028" s="292">
        <v>1</v>
      </c>
      <c r="W2028" s="292">
        <v>100</v>
      </c>
      <c r="X2028" s="292">
        <v>1</v>
      </c>
      <c r="Y2028" s="292">
        <v>100</v>
      </c>
      <c r="Z2028" s="292">
        <v>1</v>
      </c>
      <c r="AA2028" s="292">
        <v>100</v>
      </c>
      <c r="AB2028" s="292">
        <v>1</v>
      </c>
      <c r="AC2028" s="292">
        <v>100</v>
      </c>
      <c r="AD2028" s="292">
        <v>1</v>
      </c>
      <c r="AE2028" s="292">
        <v>100</v>
      </c>
      <c r="AF2028" s="292">
        <v>1</v>
      </c>
      <c r="AG2028" s="292">
        <v>100</v>
      </c>
      <c r="AH2028" s="292">
        <v>1</v>
      </c>
      <c r="AI2028" s="292">
        <v>100</v>
      </c>
    </row>
    <row r="2029" spans="1:35">
      <c r="A2029" s="290"/>
      <c r="B2029" s="306">
        <v>31501</v>
      </c>
      <c r="C2029" s="1148" t="s">
        <v>1715</v>
      </c>
      <c r="D2029" s="1149"/>
      <c r="E2029" s="1153">
        <v>12</v>
      </c>
      <c r="F2029" s="1153"/>
      <c r="G2029" s="1153">
        <v>0</v>
      </c>
      <c r="H2029" s="1153">
        <v>0</v>
      </c>
      <c r="I2029" s="1153">
        <v>0</v>
      </c>
      <c r="J2029" s="1153"/>
      <c r="K2029" s="1562">
        <v>1200</v>
      </c>
      <c r="L2029" s="1153">
        <v>0</v>
      </c>
      <c r="M2029" s="1153">
        <v>0</v>
      </c>
      <c r="N2029" s="1153">
        <v>2</v>
      </c>
      <c r="O2029" s="1153">
        <v>200</v>
      </c>
      <c r="P2029" s="1153">
        <v>1</v>
      </c>
      <c r="Q2029" s="1153">
        <v>100</v>
      </c>
      <c r="R2029" s="1153">
        <v>1</v>
      </c>
      <c r="S2029" s="1153">
        <v>100</v>
      </c>
      <c r="T2029" s="1153">
        <v>1</v>
      </c>
      <c r="U2029" s="1153">
        <v>100</v>
      </c>
      <c r="V2029" s="1153">
        <v>1</v>
      </c>
      <c r="W2029" s="1153">
        <v>100</v>
      </c>
      <c r="X2029" s="1153">
        <v>1</v>
      </c>
      <c r="Y2029" s="1153">
        <v>100</v>
      </c>
      <c r="Z2029" s="1153">
        <v>1</v>
      </c>
      <c r="AA2029" s="1153">
        <v>100</v>
      </c>
      <c r="AB2029" s="1153">
        <v>1</v>
      </c>
      <c r="AC2029" s="1153">
        <v>100</v>
      </c>
      <c r="AD2029" s="1153">
        <v>1</v>
      </c>
      <c r="AE2029" s="1153">
        <v>100</v>
      </c>
      <c r="AF2029" s="1153">
        <v>1</v>
      </c>
      <c r="AG2029" s="1153">
        <v>100</v>
      </c>
      <c r="AH2029" s="1153">
        <v>1</v>
      </c>
      <c r="AI2029" s="1153">
        <v>100</v>
      </c>
    </row>
    <row r="2030" spans="1:35" ht="66">
      <c r="A2030" s="290"/>
      <c r="B2030" s="1409"/>
      <c r="C2030" s="1379" t="s">
        <v>1715</v>
      </c>
      <c r="D2030" s="1389"/>
      <c r="E2030" s="304">
        <v>12</v>
      </c>
      <c r="F2030" s="292" t="s">
        <v>648</v>
      </c>
      <c r="G2030" s="294" t="s">
        <v>12</v>
      </c>
      <c r="H2030" s="295" t="s">
        <v>13</v>
      </c>
      <c r="I2030" s="294" t="s">
        <v>14</v>
      </c>
      <c r="J2030" s="294">
        <v>100</v>
      </c>
      <c r="K2030" s="1540">
        <v>1200</v>
      </c>
      <c r="L2030" s="294">
        <v>0</v>
      </c>
      <c r="M2030" s="294">
        <v>0</v>
      </c>
      <c r="N2030" s="294">
        <v>2</v>
      </c>
      <c r="O2030" s="294">
        <v>200</v>
      </c>
      <c r="P2030" s="294">
        <v>1</v>
      </c>
      <c r="Q2030" s="294">
        <v>100</v>
      </c>
      <c r="R2030" s="294">
        <v>1</v>
      </c>
      <c r="S2030" s="294">
        <v>100</v>
      </c>
      <c r="T2030" s="294">
        <v>1</v>
      </c>
      <c r="U2030" s="294">
        <v>100</v>
      </c>
      <c r="V2030" s="294">
        <v>1</v>
      </c>
      <c r="W2030" s="294">
        <v>100</v>
      </c>
      <c r="X2030" s="294">
        <v>1</v>
      </c>
      <c r="Y2030" s="294">
        <v>100</v>
      </c>
      <c r="Z2030" s="294">
        <v>1</v>
      </c>
      <c r="AA2030" s="294">
        <v>100</v>
      </c>
      <c r="AB2030" s="294">
        <v>1</v>
      </c>
      <c r="AC2030" s="294">
        <v>100</v>
      </c>
      <c r="AD2030" s="294">
        <v>1</v>
      </c>
      <c r="AE2030" s="294">
        <v>100</v>
      </c>
      <c r="AF2030" s="294">
        <v>1</v>
      </c>
      <c r="AG2030" s="294">
        <v>100</v>
      </c>
      <c r="AH2030" s="294">
        <v>1</v>
      </c>
      <c r="AI2030" s="294">
        <v>100</v>
      </c>
    </row>
    <row r="2031" spans="1:35">
      <c r="A2031" s="290"/>
      <c r="B2031" s="1409"/>
      <c r="C2031" s="1482"/>
      <c r="D2031" s="1389"/>
      <c r="E2031" s="304"/>
      <c r="F2031" s="1483"/>
      <c r="G2031" s="1484"/>
      <c r="H2031" s="1484"/>
      <c r="I2031" s="1484"/>
      <c r="J2031" s="1484"/>
      <c r="K2031" s="1563">
        <v>0</v>
      </c>
      <c r="L2031" s="1484">
        <v>0</v>
      </c>
      <c r="M2031" s="1484">
        <v>0</v>
      </c>
      <c r="N2031" s="1484">
        <v>0</v>
      </c>
      <c r="O2031" s="1484">
        <v>0</v>
      </c>
      <c r="P2031" s="1484">
        <v>0</v>
      </c>
      <c r="Q2031" s="1484">
        <v>0</v>
      </c>
      <c r="R2031" s="1484">
        <v>0</v>
      </c>
      <c r="S2031" s="1484">
        <v>0</v>
      </c>
      <c r="T2031" s="1484">
        <v>0</v>
      </c>
      <c r="U2031" s="1484">
        <v>0</v>
      </c>
      <c r="V2031" s="1484">
        <v>0</v>
      </c>
      <c r="W2031" s="1484">
        <v>0</v>
      </c>
      <c r="X2031" s="1484">
        <v>0</v>
      </c>
      <c r="Y2031" s="1484">
        <v>0</v>
      </c>
      <c r="Z2031" s="1484">
        <v>0</v>
      </c>
      <c r="AA2031" s="1484">
        <v>0</v>
      </c>
      <c r="AB2031" s="1484">
        <v>0</v>
      </c>
      <c r="AC2031" s="1484">
        <v>0</v>
      </c>
      <c r="AD2031" s="1484">
        <v>0</v>
      </c>
      <c r="AE2031" s="1484">
        <v>0</v>
      </c>
      <c r="AF2031" s="1484">
        <v>0</v>
      </c>
      <c r="AG2031" s="1484">
        <v>0</v>
      </c>
      <c r="AH2031" s="1484">
        <v>0</v>
      </c>
      <c r="AI2031" s="1484">
        <v>0</v>
      </c>
    </row>
    <row r="2032" spans="1:35" ht="24">
      <c r="A2032" s="290"/>
      <c r="B2032" s="306">
        <v>317</v>
      </c>
      <c r="C2032" s="1148" t="s">
        <v>2398</v>
      </c>
      <c r="D2032" s="1146"/>
      <c r="E2032" s="292">
        <v>69</v>
      </c>
      <c r="F2032" s="292"/>
      <c r="G2032" s="292">
        <v>0</v>
      </c>
      <c r="H2032" s="292">
        <v>0</v>
      </c>
      <c r="I2032" s="292">
        <v>0</v>
      </c>
      <c r="J2032" s="292"/>
      <c r="K2032" s="1544">
        <v>121470</v>
      </c>
      <c r="L2032" s="292">
        <v>4</v>
      </c>
      <c r="M2032" s="292">
        <v>3000</v>
      </c>
      <c r="N2032" s="292">
        <v>8</v>
      </c>
      <c r="O2032" s="292">
        <v>18000</v>
      </c>
      <c r="P2032" s="292">
        <v>6</v>
      </c>
      <c r="Q2032" s="292">
        <v>10500</v>
      </c>
      <c r="R2032" s="292">
        <v>5</v>
      </c>
      <c r="S2032" s="292">
        <v>9000</v>
      </c>
      <c r="T2032" s="292">
        <v>5</v>
      </c>
      <c r="U2032" s="292">
        <v>9000</v>
      </c>
      <c r="V2032" s="292">
        <v>5</v>
      </c>
      <c r="W2032" s="292">
        <v>9000</v>
      </c>
      <c r="X2032" s="292">
        <v>6</v>
      </c>
      <c r="Y2032" s="292">
        <v>10495</v>
      </c>
      <c r="Z2032" s="292">
        <v>6</v>
      </c>
      <c r="AA2032" s="292">
        <v>10495</v>
      </c>
      <c r="AB2032" s="292">
        <v>6</v>
      </c>
      <c r="AC2032" s="292">
        <v>10495</v>
      </c>
      <c r="AD2032" s="292">
        <v>6</v>
      </c>
      <c r="AE2032" s="292">
        <v>10495</v>
      </c>
      <c r="AF2032" s="292">
        <v>7</v>
      </c>
      <c r="AG2032" s="292">
        <v>10995</v>
      </c>
      <c r="AH2032" s="292">
        <v>5</v>
      </c>
      <c r="AI2032" s="292">
        <v>9995</v>
      </c>
    </row>
    <row r="2033" spans="1:35" ht="24">
      <c r="A2033" s="290"/>
      <c r="B2033" s="306">
        <v>31701</v>
      </c>
      <c r="C2033" s="1148" t="s">
        <v>2399</v>
      </c>
      <c r="D2033" s="1149"/>
      <c r="E2033" s="1153">
        <v>69</v>
      </c>
      <c r="F2033" s="1153"/>
      <c r="G2033" s="1153">
        <v>0</v>
      </c>
      <c r="H2033" s="1153">
        <v>0</v>
      </c>
      <c r="I2033" s="1153">
        <v>0</v>
      </c>
      <c r="J2033" s="1153"/>
      <c r="K2033" s="1562">
        <v>121470</v>
      </c>
      <c r="L2033" s="1153">
        <v>4</v>
      </c>
      <c r="M2033" s="1153">
        <v>3000</v>
      </c>
      <c r="N2033" s="1153">
        <v>8</v>
      </c>
      <c r="O2033" s="1153">
        <v>18000</v>
      </c>
      <c r="P2033" s="1153">
        <v>6</v>
      </c>
      <c r="Q2033" s="1153">
        <v>10500</v>
      </c>
      <c r="R2033" s="1153">
        <v>5</v>
      </c>
      <c r="S2033" s="1153">
        <v>9000</v>
      </c>
      <c r="T2033" s="1153">
        <v>5</v>
      </c>
      <c r="U2033" s="1153">
        <v>9000</v>
      </c>
      <c r="V2033" s="1153">
        <v>5</v>
      </c>
      <c r="W2033" s="1153">
        <v>9000</v>
      </c>
      <c r="X2033" s="1153">
        <v>6</v>
      </c>
      <c r="Y2033" s="1153">
        <v>10495</v>
      </c>
      <c r="Z2033" s="1153">
        <v>6</v>
      </c>
      <c r="AA2033" s="1153">
        <v>10495</v>
      </c>
      <c r="AB2033" s="1153">
        <v>6</v>
      </c>
      <c r="AC2033" s="1153">
        <v>10495</v>
      </c>
      <c r="AD2033" s="1153">
        <v>6</v>
      </c>
      <c r="AE2033" s="1153">
        <v>10495</v>
      </c>
      <c r="AF2033" s="1153">
        <v>7</v>
      </c>
      <c r="AG2033" s="1153">
        <v>10995</v>
      </c>
      <c r="AH2033" s="1153">
        <v>5</v>
      </c>
      <c r="AI2033" s="1153">
        <v>9995</v>
      </c>
    </row>
    <row r="2034" spans="1:35" ht="66">
      <c r="A2034" s="290"/>
      <c r="B2034" s="1409"/>
      <c r="C2034" s="1379" t="s">
        <v>2400</v>
      </c>
      <c r="D2034" s="1389"/>
      <c r="E2034" s="304">
        <v>57</v>
      </c>
      <c r="F2034" s="292" t="s">
        <v>648</v>
      </c>
      <c r="G2034" s="1147" t="s">
        <v>12</v>
      </c>
      <c r="H2034" s="295" t="s">
        <v>13</v>
      </c>
      <c r="I2034" s="294" t="s">
        <v>14</v>
      </c>
      <c r="J2034" s="294">
        <v>1500</v>
      </c>
      <c r="K2034" s="1540">
        <v>49470</v>
      </c>
      <c r="L2034" s="294">
        <v>4</v>
      </c>
      <c r="M2034" s="294">
        <v>3000</v>
      </c>
      <c r="N2034" s="294">
        <v>6</v>
      </c>
      <c r="O2034" s="294">
        <v>6000</v>
      </c>
      <c r="P2034" s="294">
        <v>5</v>
      </c>
      <c r="Q2034" s="294">
        <v>4500</v>
      </c>
      <c r="R2034" s="294">
        <v>4</v>
      </c>
      <c r="S2034" s="294">
        <v>3000</v>
      </c>
      <c r="T2034" s="294">
        <v>4</v>
      </c>
      <c r="U2034" s="294">
        <v>3000</v>
      </c>
      <c r="V2034" s="294">
        <v>4</v>
      </c>
      <c r="W2034" s="294">
        <v>3000</v>
      </c>
      <c r="X2034" s="294">
        <v>5</v>
      </c>
      <c r="Y2034" s="294">
        <v>4495</v>
      </c>
      <c r="Z2034" s="294">
        <v>5</v>
      </c>
      <c r="AA2034" s="294">
        <v>4495</v>
      </c>
      <c r="AB2034" s="294">
        <v>5</v>
      </c>
      <c r="AC2034" s="294">
        <v>4495</v>
      </c>
      <c r="AD2034" s="294">
        <v>5</v>
      </c>
      <c r="AE2034" s="294">
        <v>4495</v>
      </c>
      <c r="AF2034" s="294">
        <v>6</v>
      </c>
      <c r="AG2034" s="294">
        <v>4995</v>
      </c>
      <c r="AH2034" s="294">
        <v>4</v>
      </c>
      <c r="AI2034" s="294">
        <v>3995</v>
      </c>
    </row>
    <row r="2035" spans="1:35" ht="66">
      <c r="A2035" s="290"/>
      <c r="B2035" s="1409"/>
      <c r="C2035" s="1379" t="s">
        <v>2401</v>
      </c>
      <c r="D2035" s="1389"/>
      <c r="E2035" s="304">
        <v>12</v>
      </c>
      <c r="F2035" s="292" t="s">
        <v>648</v>
      </c>
      <c r="G2035" s="1147" t="s">
        <v>12</v>
      </c>
      <c r="H2035" s="295" t="s">
        <v>13</v>
      </c>
      <c r="I2035" s="294" t="s">
        <v>14</v>
      </c>
      <c r="J2035" s="294">
        <v>6000</v>
      </c>
      <c r="K2035" s="1540">
        <v>72000</v>
      </c>
      <c r="L2035" s="294">
        <v>0</v>
      </c>
      <c r="M2035" s="294">
        <v>0</v>
      </c>
      <c r="N2035" s="294">
        <v>2</v>
      </c>
      <c r="O2035" s="294">
        <v>12000</v>
      </c>
      <c r="P2035" s="294">
        <v>1</v>
      </c>
      <c r="Q2035" s="294">
        <v>6000</v>
      </c>
      <c r="R2035" s="294">
        <v>1</v>
      </c>
      <c r="S2035" s="294">
        <v>6000</v>
      </c>
      <c r="T2035" s="294">
        <v>1</v>
      </c>
      <c r="U2035" s="294">
        <v>6000</v>
      </c>
      <c r="V2035" s="294">
        <v>1</v>
      </c>
      <c r="W2035" s="294">
        <v>6000</v>
      </c>
      <c r="X2035" s="294">
        <v>1</v>
      </c>
      <c r="Y2035" s="294">
        <v>6000</v>
      </c>
      <c r="Z2035" s="294">
        <v>1</v>
      </c>
      <c r="AA2035" s="294">
        <v>6000</v>
      </c>
      <c r="AB2035" s="294">
        <v>1</v>
      </c>
      <c r="AC2035" s="294">
        <v>6000</v>
      </c>
      <c r="AD2035" s="294">
        <v>1</v>
      </c>
      <c r="AE2035" s="294">
        <v>6000</v>
      </c>
      <c r="AF2035" s="294">
        <v>1</v>
      </c>
      <c r="AG2035" s="294">
        <v>6000</v>
      </c>
      <c r="AH2035" s="294">
        <v>1</v>
      </c>
      <c r="AI2035" s="294">
        <v>6000</v>
      </c>
    </row>
    <row r="2036" spans="1:35">
      <c r="A2036" s="290"/>
      <c r="B2036" s="306">
        <v>318</v>
      </c>
      <c r="C2036" s="1148" t="s">
        <v>1717</v>
      </c>
      <c r="D2036" s="1146"/>
      <c r="E2036" s="292">
        <v>24</v>
      </c>
      <c r="F2036" s="292"/>
      <c r="G2036" s="292">
        <v>0</v>
      </c>
      <c r="H2036" s="292">
        <v>0</v>
      </c>
      <c r="I2036" s="292">
        <v>0</v>
      </c>
      <c r="J2036" s="292"/>
      <c r="K2036" s="1544">
        <v>42000</v>
      </c>
      <c r="L2036" s="292">
        <v>1</v>
      </c>
      <c r="M2036" s="292">
        <v>2000</v>
      </c>
      <c r="N2036" s="292">
        <v>3</v>
      </c>
      <c r="O2036" s="292">
        <v>5000</v>
      </c>
      <c r="P2036" s="292">
        <v>2</v>
      </c>
      <c r="Q2036" s="292">
        <v>3500</v>
      </c>
      <c r="R2036" s="292">
        <v>2</v>
      </c>
      <c r="S2036" s="292">
        <v>3500</v>
      </c>
      <c r="T2036" s="292">
        <v>2</v>
      </c>
      <c r="U2036" s="292">
        <v>3500</v>
      </c>
      <c r="V2036" s="292">
        <v>2</v>
      </c>
      <c r="W2036" s="292">
        <v>3500</v>
      </c>
      <c r="X2036" s="292">
        <v>2</v>
      </c>
      <c r="Y2036" s="292">
        <v>3500</v>
      </c>
      <c r="Z2036" s="292">
        <v>2</v>
      </c>
      <c r="AA2036" s="292">
        <v>3500</v>
      </c>
      <c r="AB2036" s="292">
        <v>2</v>
      </c>
      <c r="AC2036" s="292">
        <v>3500</v>
      </c>
      <c r="AD2036" s="292">
        <v>2</v>
      </c>
      <c r="AE2036" s="292">
        <v>3500</v>
      </c>
      <c r="AF2036" s="292">
        <v>2</v>
      </c>
      <c r="AG2036" s="292">
        <v>3500</v>
      </c>
      <c r="AH2036" s="292">
        <v>2</v>
      </c>
      <c r="AI2036" s="292">
        <v>3500</v>
      </c>
    </row>
    <row r="2037" spans="1:35">
      <c r="A2037" s="290"/>
      <c r="B2037" s="306">
        <v>31801</v>
      </c>
      <c r="C2037" s="1148" t="s">
        <v>1718</v>
      </c>
      <c r="D2037" s="1149"/>
      <c r="E2037" s="1153">
        <v>24</v>
      </c>
      <c r="F2037" s="1153"/>
      <c r="G2037" s="1153">
        <v>0</v>
      </c>
      <c r="H2037" s="1153">
        <v>0</v>
      </c>
      <c r="I2037" s="1153">
        <v>0</v>
      </c>
      <c r="J2037" s="1153"/>
      <c r="K2037" s="1562">
        <v>42000</v>
      </c>
      <c r="L2037" s="1153">
        <v>1</v>
      </c>
      <c r="M2037" s="1153">
        <v>2000</v>
      </c>
      <c r="N2037" s="1153">
        <v>3</v>
      </c>
      <c r="O2037" s="1153">
        <v>5000</v>
      </c>
      <c r="P2037" s="1153">
        <v>2</v>
      </c>
      <c r="Q2037" s="1153">
        <v>3500</v>
      </c>
      <c r="R2037" s="1153">
        <v>2</v>
      </c>
      <c r="S2037" s="1153">
        <v>3500</v>
      </c>
      <c r="T2037" s="1153">
        <v>2</v>
      </c>
      <c r="U2037" s="1153">
        <v>3500</v>
      </c>
      <c r="V2037" s="1153">
        <v>2</v>
      </c>
      <c r="W2037" s="1153">
        <v>3500</v>
      </c>
      <c r="X2037" s="1153">
        <v>2</v>
      </c>
      <c r="Y2037" s="1153">
        <v>3500</v>
      </c>
      <c r="Z2037" s="1153">
        <v>2</v>
      </c>
      <c r="AA2037" s="1153">
        <v>3500</v>
      </c>
      <c r="AB2037" s="1153">
        <v>2</v>
      </c>
      <c r="AC2037" s="1153">
        <v>3500</v>
      </c>
      <c r="AD2037" s="1153">
        <v>2</v>
      </c>
      <c r="AE2037" s="1153">
        <v>3500</v>
      </c>
      <c r="AF2037" s="1153">
        <v>2</v>
      </c>
      <c r="AG2037" s="1153">
        <v>3500</v>
      </c>
      <c r="AH2037" s="1153">
        <v>2</v>
      </c>
      <c r="AI2037" s="1153">
        <v>3500</v>
      </c>
    </row>
    <row r="2038" spans="1:35" ht="66">
      <c r="A2038" s="290"/>
      <c r="B2038" s="1409"/>
      <c r="C2038" s="1379" t="s">
        <v>1719</v>
      </c>
      <c r="D2038" s="1389"/>
      <c r="E2038" s="304">
        <v>24</v>
      </c>
      <c r="F2038" s="292" t="s">
        <v>648</v>
      </c>
      <c r="G2038" s="1147" t="s">
        <v>12</v>
      </c>
      <c r="H2038" s="295" t="s">
        <v>13</v>
      </c>
      <c r="I2038" s="294" t="s">
        <v>14</v>
      </c>
      <c r="J2038" s="294">
        <v>1500</v>
      </c>
      <c r="K2038" s="1540">
        <v>42000</v>
      </c>
      <c r="L2038" s="294">
        <v>1</v>
      </c>
      <c r="M2038" s="294">
        <v>2000</v>
      </c>
      <c r="N2038" s="294">
        <v>3</v>
      </c>
      <c r="O2038" s="294">
        <v>5000</v>
      </c>
      <c r="P2038" s="294">
        <v>2</v>
      </c>
      <c r="Q2038" s="294">
        <v>3500</v>
      </c>
      <c r="R2038" s="294">
        <v>2</v>
      </c>
      <c r="S2038" s="294">
        <v>3500</v>
      </c>
      <c r="T2038" s="294">
        <v>2</v>
      </c>
      <c r="U2038" s="294">
        <v>3500</v>
      </c>
      <c r="V2038" s="294">
        <v>2</v>
      </c>
      <c r="W2038" s="294">
        <v>3500</v>
      </c>
      <c r="X2038" s="294">
        <v>2</v>
      </c>
      <c r="Y2038" s="294">
        <v>3500</v>
      </c>
      <c r="Z2038" s="294">
        <v>2</v>
      </c>
      <c r="AA2038" s="294">
        <v>3500</v>
      </c>
      <c r="AB2038" s="294">
        <v>2</v>
      </c>
      <c r="AC2038" s="294">
        <v>3500</v>
      </c>
      <c r="AD2038" s="294">
        <v>2</v>
      </c>
      <c r="AE2038" s="294">
        <v>3500</v>
      </c>
      <c r="AF2038" s="294">
        <v>2</v>
      </c>
      <c r="AG2038" s="294">
        <v>3500</v>
      </c>
      <c r="AH2038" s="294">
        <v>2</v>
      </c>
      <c r="AI2038" s="294">
        <v>3500</v>
      </c>
    </row>
    <row r="2039" spans="1:35">
      <c r="A2039" s="290"/>
      <c r="B2039" s="1409"/>
      <c r="C2039" s="1482"/>
      <c r="D2039" s="1389"/>
      <c r="E2039" s="304">
        <v>0</v>
      </c>
      <c r="F2039" s="1483"/>
      <c r="G2039" s="1484"/>
      <c r="H2039" s="1484"/>
      <c r="I2039" s="1484"/>
      <c r="J2039" s="1484"/>
      <c r="K2039" s="1563">
        <v>0</v>
      </c>
      <c r="L2039" s="1484">
        <v>0</v>
      </c>
      <c r="M2039" s="1484">
        <v>0</v>
      </c>
      <c r="N2039" s="1484">
        <v>0</v>
      </c>
      <c r="O2039" s="1484">
        <v>0</v>
      </c>
      <c r="P2039" s="1484">
        <v>0</v>
      </c>
      <c r="Q2039" s="1484">
        <v>0</v>
      </c>
      <c r="R2039" s="1484">
        <v>0</v>
      </c>
      <c r="S2039" s="1484">
        <v>0</v>
      </c>
      <c r="T2039" s="1484">
        <v>0</v>
      </c>
      <c r="U2039" s="1484">
        <v>0</v>
      </c>
      <c r="V2039" s="1484">
        <v>0</v>
      </c>
      <c r="W2039" s="1484">
        <v>0</v>
      </c>
      <c r="X2039" s="1484">
        <v>0</v>
      </c>
      <c r="Y2039" s="1484">
        <v>0</v>
      </c>
      <c r="Z2039" s="1484">
        <v>0</v>
      </c>
      <c r="AA2039" s="1484">
        <v>0</v>
      </c>
      <c r="AB2039" s="1484">
        <v>0</v>
      </c>
      <c r="AC2039" s="1484">
        <v>0</v>
      </c>
      <c r="AD2039" s="1484">
        <v>0</v>
      </c>
      <c r="AE2039" s="1484">
        <v>0</v>
      </c>
      <c r="AF2039" s="1484">
        <v>0</v>
      </c>
      <c r="AG2039" s="1484">
        <v>0</v>
      </c>
      <c r="AH2039" s="1484">
        <v>0</v>
      </c>
      <c r="AI2039" s="1484">
        <v>0</v>
      </c>
    </row>
    <row r="2040" spans="1:35">
      <c r="A2040" s="290"/>
      <c r="B2040" s="306">
        <v>320</v>
      </c>
      <c r="C2040" s="1145" t="s">
        <v>1720</v>
      </c>
      <c r="D2040" s="1146"/>
      <c r="E2040" s="1151">
        <v>35</v>
      </c>
      <c r="F2040" s="292"/>
      <c r="G2040" s="292">
        <v>0</v>
      </c>
      <c r="H2040" s="292">
        <v>0</v>
      </c>
      <c r="I2040" s="292">
        <v>0</v>
      </c>
      <c r="J2040" s="292"/>
      <c r="K2040" s="1544">
        <v>49088</v>
      </c>
      <c r="L2040" s="292">
        <v>3</v>
      </c>
      <c r="M2040" s="292">
        <v>4352</v>
      </c>
      <c r="N2040" s="292">
        <v>3</v>
      </c>
      <c r="O2040" s="292">
        <v>4352</v>
      </c>
      <c r="P2040" s="292">
        <v>3</v>
      </c>
      <c r="Q2040" s="292">
        <v>4352</v>
      </c>
      <c r="R2040" s="292">
        <v>3</v>
      </c>
      <c r="S2040" s="292">
        <v>4352</v>
      </c>
      <c r="T2040" s="292">
        <v>3</v>
      </c>
      <c r="U2040" s="292">
        <v>4352</v>
      </c>
      <c r="V2040" s="292">
        <v>3</v>
      </c>
      <c r="W2040" s="292">
        <v>4352</v>
      </c>
      <c r="X2040" s="292">
        <v>3</v>
      </c>
      <c r="Y2040" s="292">
        <v>4352</v>
      </c>
      <c r="Z2040" s="292">
        <v>3</v>
      </c>
      <c r="AA2040" s="292">
        <v>4352</v>
      </c>
      <c r="AB2040" s="292">
        <v>3</v>
      </c>
      <c r="AC2040" s="292">
        <v>4352</v>
      </c>
      <c r="AD2040" s="292">
        <v>3</v>
      </c>
      <c r="AE2040" s="292">
        <v>4352</v>
      </c>
      <c r="AF2040" s="292">
        <v>3</v>
      </c>
      <c r="AG2040" s="292">
        <v>4352</v>
      </c>
      <c r="AH2040" s="292">
        <v>2</v>
      </c>
      <c r="AI2040" s="292">
        <v>1216</v>
      </c>
    </row>
    <row r="2041" spans="1:35">
      <c r="A2041" s="290"/>
      <c r="B2041" s="306">
        <v>322</v>
      </c>
      <c r="C2041" s="1148" t="s">
        <v>1721</v>
      </c>
      <c r="D2041" s="1146"/>
      <c r="E2041" s="292">
        <v>0</v>
      </c>
      <c r="F2041" s="292"/>
      <c r="G2041" s="292">
        <v>0</v>
      </c>
      <c r="H2041" s="292">
        <v>0</v>
      </c>
      <c r="I2041" s="292">
        <v>0</v>
      </c>
      <c r="J2041" s="292"/>
      <c r="K2041" s="1544">
        <v>0</v>
      </c>
      <c r="L2041" s="292">
        <v>0</v>
      </c>
      <c r="M2041" s="292">
        <v>0</v>
      </c>
      <c r="N2041" s="292">
        <v>0</v>
      </c>
      <c r="O2041" s="292">
        <v>0</v>
      </c>
      <c r="P2041" s="292">
        <v>0</v>
      </c>
      <c r="Q2041" s="292">
        <v>0</v>
      </c>
      <c r="R2041" s="292">
        <v>0</v>
      </c>
      <c r="S2041" s="292">
        <v>0</v>
      </c>
      <c r="T2041" s="292">
        <v>0</v>
      </c>
      <c r="U2041" s="292">
        <v>0</v>
      </c>
      <c r="V2041" s="292">
        <v>0</v>
      </c>
      <c r="W2041" s="292">
        <v>0</v>
      </c>
      <c r="X2041" s="292">
        <v>0</v>
      </c>
      <c r="Y2041" s="292">
        <v>0</v>
      </c>
      <c r="Z2041" s="292">
        <v>0</v>
      </c>
      <c r="AA2041" s="292">
        <v>0</v>
      </c>
      <c r="AB2041" s="292">
        <v>0</v>
      </c>
      <c r="AC2041" s="292">
        <v>0</v>
      </c>
      <c r="AD2041" s="292">
        <v>0</v>
      </c>
      <c r="AE2041" s="292">
        <v>0</v>
      </c>
      <c r="AF2041" s="292">
        <v>0</v>
      </c>
      <c r="AG2041" s="292">
        <v>0</v>
      </c>
      <c r="AH2041" s="292">
        <v>0</v>
      </c>
      <c r="AI2041" s="292">
        <v>0</v>
      </c>
    </row>
    <row r="2042" spans="1:35">
      <c r="A2042" s="290"/>
      <c r="B2042" s="306">
        <v>32201</v>
      </c>
      <c r="C2042" s="1148" t="s">
        <v>1722</v>
      </c>
      <c r="D2042" s="1149"/>
      <c r="E2042" s="1153">
        <v>0</v>
      </c>
      <c r="F2042" s="1153"/>
      <c r="G2042" s="1153">
        <v>0</v>
      </c>
      <c r="H2042" s="1153">
        <v>0</v>
      </c>
      <c r="I2042" s="1153">
        <v>0</v>
      </c>
      <c r="J2042" s="1153"/>
      <c r="K2042" s="1562">
        <v>0</v>
      </c>
      <c r="L2042" s="1153">
        <v>0</v>
      </c>
      <c r="M2042" s="1153">
        <v>0</v>
      </c>
      <c r="N2042" s="1153">
        <v>0</v>
      </c>
      <c r="O2042" s="1153">
        <v>0</v>
      </c>
      <c r="P2042" s="1153">
        <v>0</v>
      </c>
      <c r="Q2042" s="1153">
        <v>0</v>
      </c>
      <c r="R2042" s="1153">
        <v>0</v>
      </c>
      <c r="S2042" s="1153">
        <v>0</v>
      </c>
      <c r="T2042" s="1153">
        <v>0</v>
      </c>
      <c r="U2042" s="1153">
        <v>0</v>
      </c>
      <c r="V2042" s="1153">
        <v>0</v>
      </c>
      <c r="W2042" s="1153">
        <v>0</v>
      </c>
      <c r="X2042" s="1153">
        <v>0</v>
      </c>
      <c r="Y2042" s="1153">
        <v>0</v>
      </c>
      <c r="Z2042" s="1153">
        <v>0</v>
      </c>
      <c r="AA2042" s="1153">
        <v>0</v>
      </c>
      <c r="AB2042" s="1153">
        <v>0</v>
      </c>
      <c r="AC2042" s="1153">
        <v>0</v>
      </c>
      <c r="AD2042" s="1153">
        <v>0</v>
      </c>
      <c r="AE2042" s="1153">
        <v>0</v>
      </c>
      <c r="AF2042" s="1153">
        <v>0</v>
      </c>
      <c r="AG2042" s="1153">
        <v>0</v>
      </c>
      <c r="AH2042" s="1153">
        <v>0</v>
      </c>
      <c r="AI2042" s="1153">
        <v>0</v>
      </c>
    </row>
    <row r="2043" spans="1:35">
      <c r="A2043" s="290"/>
      <c r="B2043" s="1409"/>
      <c r="C2043" s="1379"/>
      <c r="D2043" s="1389"/>
      <c r="E2043" s="304"/>
      <c r="F2043" s="292"/>
      <c r="G2043" s="1147"/>
      <c r="H2043" s="295"/>
      <c r="I2043" s="294"/>
      <c r="J2043" s="294"/>
      <c r="K2043" s="1540">
        <v>0</v>
      </c>
      <c r="L2043" s="294">
        <v>0</v>
      </c>
      <c r="M2043" s="294">
        <v>0</v>
      </c>
      <c r="N2043" s="294">
        <v>0</v>
      </c>
      <c r="O2043" s="294">
        <v>0</v>
      </c>
      <c r="P2043" s="294">
        <v>0</v>
      </c>
      <c r="Q2043" s="294">
        <v>0</v>
      </c>
      <c r="R2043" s="294">
        <v>0</v>
      </c>
      <c r="S2043" s="294">
        <v>0</v>
      </c>
      <c r="T2043" s="294">
        <v>0</v>
      </c>
      <c r="U2043" s="294">
        <v>0</v>
      </c>
      <c r="V2043" s="294">
        <v>0</v>
      </c>
      <c r="W2043" s="294">
        <v>0</v>
      </c>
      <c r="X2043" s="294">
        <v>0</v>
      </c>
      <c r="Y2043" s="294">
        <v>0</v>
      </c>
      <c r="Z2043" s="294">
        <v>0</v>
      </c>
      <c r="AA2043" s="294">
        <v>0</v>
      </c>
      <c r="AB2043" s="294">
        <v>0</v>
      </c>
      <c r="AC2043" s="294">
        <v>0</v>
      </c>
      <c r="AD2043" s="294">
        <v>0</v>
      </c>
      <c r="AE2043" s="294">
        <v>0</v>
      </c>
      <c r="AF2043" s="294">
        <v>0</v>
      </c>
      <c r="AG2043" s="294">
        <v>0</v>
      </c>
      <c r="AH2043" s="294">
        <v>0</v>
      </c>
      <c r="AI2043" s="294">
        <v>0</v>
      </c>
    </row>
    <row r="2044" spans="1:35">
      <c r="A2044" s="290"/>
      <c r="B2044" s="1409"/>
      <c r="C2044" s="1482"/>
      <c r="D2044" s="1389"/>
      <c r="E2044" s="304"/>
      <c r="F2044" s="1483"/>
      <c r="G2044" s="1484"/>
      <c r="H2044" s="1484"/>
      <c r="I2044" s="1484"/>
      <c r="J2044" s="1484"/>
      <c r="K2044" s="1563">
        <v>0</v>
      </c>
      <c r="L2044" s="1484">
        <v>0</v>
      </c>
      <c r="M2044" s="1484">
        <v>0</v>
      </c>
      <c r="N2044" s="1484">
        <v>0</v>
      </c>
      <c r="O2044" s="1484">
        <v>0</v>
      </c>
      <c r="P2044" s="1484">
        <v>0</v>
      </c>
      <c r="Q2044" s="1484">
        <v>0</v>
      </c>
      <c r="R2044" s="1484">
        <v>0</v>
      </c>
      <c r="S2044" s="1484">
        <v>0</v>
      </c>
      <c r="T2044" s="1484">
        <v>0</v>
      </c>
      <c r="U2044" s="1484">
        <v>0</v>
      </c>
      <c r="V2044" s="1484">
        <v>0</v>
      </c>
      <c r="W2044" s="1484">
        <v>0</v>
      </c>
      <c r="X2044" s="1484">
        <v>0</v>
      </c>
      <c r="Y2044" s="1484">
        <v>0</v>
      </c>
      <c r="Z2044" s="1484">
        <v>0</v>
      </c>
      <c r="AA2044" s="1484">
        <v>0</v>
      </c>
      <c r="AB2044" s="1484">
        <v>0</v>
      </c>
      <c r="AC2044" s="1484">
        <v>0</v>
      </c>
      <c r="AD2044" s="1484">
        <v>0</v>
      </c>
      <c r="AE2044" s="1484">
        <v>0</v>
      </c>
      <c r="AF2044" s="1484">
        <v>0</v>
      </c>
      <c r="AG2044" s="1484">
        <v>0</v>
      </c>
      <c r="AH2044" s="1484">
        <v>0</v>
      </c>
      <c r="AI2044" s="1484">
        <v>0</v>
      </c>
    </row>
    <row r="2045" spans="1:35" ht="24">
      <c r="A2045" s="290"/>
      <c r="B2045" s="306">
        <v>323</v>
      </c>
      <c r="C2045" s="1148" t="s">
        <v>1723</v>
      </c>
      <c r="D2045" s="1146"/>
      <c r="E2045" s="1151">
        <v>23</v>
      </c>
      <c r="F2045" s="292"/>
      <c r="G2045" s="292">
        <v>0</v>
      </c>
      <c r="H2045" s="292">
        <v>0</v>
      </c>
      <c r="I2045" s="292">
        <v>0</v>
      </c>
      <c r="J2045" s="292"/>
      <c r="K2045" s="1544">
        <v>46496</v>
      </c>
      <c r="L2045" s="292">
        <v>2</v>
      </c>
      <c r="M2045" s="292">
        <v>4136</v>
      </c>
      <c r="N2045" s="292">
        <v>2</v>
      </c>
      <c r="O2045" s="292">
        <v>4136</v>
      </c>
      <c r="P2045" s="292">
        <v>2</v>
      </c>
      <c r="Q2045" s="292">
        <v>4136</v>
      </c>
      <c r="R2045" s="292">
        <v>2</v>
      </c>
      <c r="S2045" s="292">
        <v>4136</v>
      </c>
      <c r="T2045" s="292">
        <v>2</v>
      </c>
      <c r="U2045" s="292">
        <v>4136</v>
      </c>
      <c r="V2045" s="292">
        <v>2</v>
      </c>
      <c r="W2045" s="292">
        <v>4136</v>
      </c>
      <c r="X2045" s="292">
        <v>2</v>
      </c>
      <c r="Y2045" s="292">
        <v>4136</v>
      </c>
      <c r="Z2045" s="292">
        <v>2</v>
      </c>
      <c r="AA2045" s="292">
        <v>4136</v>
      </c>
      <c r="AB2045" s="292">
        <v>2</v>
      </c>
      <c r="AC2045" s="292">
        <v>4136</v>
      </c>
      <c r="AD2045" s="292">
        <v>2</v>
      </c>
      <c r="AE2045" s="292">
        <v>4136</v>
      </c>
      <c r="AF2045" s="292">
        <v>2</v>
      </c>
      <c r="AG2045" s="292">
        <v>4136</v>
      </c>
      <c r="AH2045" s="292">
        <v>1</v>
      </c>
      <c r="AI2045" s="292">
        <v>1000</v>
      </c>
    </row>
    <row r="2046" spans="1:35" ht="24">
      <c r="A2046" s="290"/>
      <c r="B2046" s="306">
        <v>32301</v>
      </c>
      <c r="C2046" s="1148" t="s">
        <v>1724</v>
      </c>
      <c r="D2046" s="1149"/>
      <c r="E2046" s="1485">
        <v>23</v>
      </c>
      <c r="F2046" s="1153"/>
      <c r="G2046" s="1153">
        <v>0</v>
      </c>
      <c r="H2046" s="1153">
        <v>0</v>
      </c>
      <c r="I2046" s="1153">
        <v>0</v>
      </c>
      <c r="J2046" s="1153"/>
      <c r="K2046" s="1562">
        <v>46496</v>
      </c>
      <c r="L2046" s="1153">
        <v>2</v>
      </c>
      <c r="M2046" s="1153">
        <v>4136</v>
      </c>
      <c r="N2046" s="1153">
        <v>2</v>
      </c>
      <c r="O2046" s="1153">
        <v>4136</v>
      </c>
      <c r="P2046" s="1153">
        <v>2</v>
      </c>
      <c r="Q2046" s="1153">
        <v>4136</v>
      </c>
      <c r="R2046" s="1153">
        <v>2</v>
      </c>
      <c r="S2046" s="1153">
        <v>4136</v>
      </c>
      <c r="T2046" s="1153">
        <v>2</v>
      </c>
      <c r="U2046" s="1153">
        <v>4136</v>
      </c>
      <c r="V2046" s="1153">
        <v>2</v>
      </c>
      <c r="W2046" s="1153">
        <v>4136</v>
      </c>
      <c r="X2046" s="1153">
        <v>2</v>
      </c>
      <c r="Y2046" s="1153">
        <v>4136</v>
      </c>
      <c r="Z2046" s="1153">
        <v>2</v>
      </c>
      <c r="AA2046" s="1153">
        <v>4136</v>
      </c>
      <c r="AB2046" s="1153">
        <v>2</v>
      </c>
      <c r="AC2046" s="1153">
        <v>4136</v>
      </c>
      <c r="AD2046" s="1153">
        <v>2</v>
      </c>
      <c r="AE2046" s="1153">
        <v>4136</v>
      </c>
      <c r="AF2046" s="1153">
        <v>2</v>
      </c>
      <c r="AG2046" s="1153">
        <v>4136</v>
      </c>
      <c r="AH2046" s="1153">
        <v>1</v>
      </c>
      <c r="AI2046" s="1153">
        <v>1000</v>
      </c>
    </row>
    <row r="2047" spans="1:35" ht="66">
      <c r="A2047" s="290"/>
      <c r="B2047" s="305">
        <v>2903.1428571428573</v>
      </c>
      <c r="C2047" s="298" t="s">
        <v>1725</v>
      </c>
      <c r="D2047" s="303"/>
      <c r="E2047" s="293">
        <v>11</v>
      </c>
      <c r="F2047" s="292" t="s">
        <v>648</v>
      </c>
      <c r="G2047" s="1147" t="s">
        <v>12</v>
      </c>
      <c r="H2047" s="295" t="s">
        <v>13</v>
      </c>
      <c r="I2047" s="294" t="s">
        <v>14</v>
      </c>
      <c r="J2047" s="294">
        <v>3136</v>
      </c>
      <c r="K2047" s="1540">
        <v>34496</v>
      </c>
      <c r="L2047" s="294">
        <v>1</v>
      </c>
      <c r="M2047" s="294">
        <v>3136</v>
      </c>
      <c r="N2047" s="294">
        <v>1</v>
      </c>
      <c r="O2047" s="294">
        <v>3136</v>
      </c>
      <c r="P2047" s="294">
        <v>1</v>
      </c>
      <c r="Q2047" s="294">
        <v>3136</v>
      </c>
      <c r="R2047" s="294">
        <v>1</v>
      </c>
      <c r="S2047" s="294">
        <v>3136</v>
      </c>
      <c r="T2047" s="294">
        <v>1</v>
      </c>
      <c r="U2047" s="294">
        <v>3136</v>
      </c>
      <c r="V2047" s="294">
        <v>1</v>
      </c>
      <c r="W2047" s="294">
        <v>3136</v>
      </c>
      <c r="X2047" s="294">
        <v>1</v>
      </c>
      <c r="Y2047" s="294">
        <v>3136</v>
      </c>
      <c r="Z2047" s="294">
        <v>1</v>
      </c>
      <c r="AA2047" s="294">
        <v>3136</v>
      </c>
      <c r="AB2047" s="294">
        <v>1</v>
      </c>
      <c r="AC2047" s="294">
        <v>3136</v>
      </c>
      <c r="AD2047" s="294">
        <v>1</v>
      </c>
      <c r="AE2047" s="294">
        <v>3136</v>
      </c>
      <c r="AF2047" s="294">
        <v>1</v>
      </c>
      <c r="AG2047" s="294">
        <v>3136</v>
      </c>
      <c r="AH2047" s="294">
        <v>0</v>
      </c>
      <c r="AI2047" s="294">
        <v>0</v>
      </c>
    </row>
    <row r="2048" spans="1:35" ht="66">
      <c r="A2048" s="290"/>
      <c r="B2048" s="305">
        <v>41760</v>
      </c>
      <c r="C2048" s="298" t="s">
        <v>1726</v>
      </c>
      <c r="D2048" s="303"/>
      <c r="E2048" s="293">
        <v>12</v>
      </c>
      <c r="F2048" s="1152" t="s">
        <v>1727</v>
      </c>
      <c r="G2048" s="1147" t="s">
        <v>12</v>
      </c>
      <c r="H2048" s="295" t="s">
        <v>13</v>
      </c>
      <c r="I2048" s="294" t="s">
        <v>14</v>
      </c>
      <c r="J2048" s="294">
        <v>45101</v>
      </c>
      <c r="K2048" s="1540">
        <v>12000</v>
      </c>
      <c r="L2048" s="294">
        <v>1</v>
      </c>
      <c r="M2048" s="294">
        <v>1000</v>
      </c>
      <c r="N2048" s="294">
        <v>1</v>
      </c>
      <c r="O2048" s="294">
        <v>1000</v>
      </c>
      <c r="P2048" s="294">
        <v>1</v>
      </c>
      <c r="Q2048" s="294">
        <v>1000</v>
      </c>
      <c r="R2048" s="294">
        <v>1</v>
      </c>
      <c r="S2048" s="294">
        <v>1000</v>
      </c>
      <c r="T2048" s="294">
        <v>1</v>
      </c>
      <c r="U2048" s="294">
        <v>1000</v>
      </c>
      <c r="V2048" s="294">
        <v>1</v>
      </c>
      <c r="W2048" s="294">
        <v>1000</v>
      </c>
      <c r="X2048" s="294">
        <v>1</v>
      </c>
      <c r="Y2048" s="294">
        <v>1000</v>
      </c>
      <c r="Z2048" s="294">
        <v>1</v>
      </c>
      <c r="AA2048" s="294">
        <v>1000</v>
      </c>
      <c r="AB2048" s="294">
        <v>1</v>
      </c>
      <c r="AC2048" s="294">
        <v>1000</v>
      </c>
      <c r="AD2048" s="294">
        <v>1</v>
      </c>
      <c r="AE2048" s="294">
        <v>1000</v>
      </c>
      <c r="AF2048" s="294">
        <v>1</v>
      </c>
      <c r="AG2048" s="294">
        <v>1000</v>
      </c>
      <c r="AH2048" s="294">
        <v>1</v>
      </c>
      <c r="AI2048" s="294">
        <v>1000</v>
      </c>
    </row>
    <row r="2049" spans="1:35">
      <c r="A2049" s="290"/>
      <c r="B2049" s="306">
        <v>327</v>
      </c>
      <c r="C2049" s="1148" t="s">
        <v>1728</v>
      </c>
      <c r="D2049" s="1146"/>
      <c r="E2049" s="1151">
        <v>12</v>
      </c>
      <c r="F2049" s="292"/>
      <c r="G2049" s="292">
        <v>0</v>
      </c>
      <c r="H2049" s="292">
        <v>0</v>
      </c>
      <c r="I2049" s="292">
        <v>0</v>
      </c>
      <c r="J2049" s="292"/>
      <c r="K2049" s="1544">
        <v>2592</v>
      </c>
      <c r="L2049" s="292">
        <v>1</v>
      </c>
      <c r="M2049" s="292">
        <v>216</v>
      </c>
      <c r="N2049" s="292">
        <v>1</v>
      </c>
      <c r="O2049" s="292">
        <v>216</v>
      </c>
      <c r="P2049" s="292">
        <v>1</v>
      </c>
      <c r="Q2049" s="292">
        <v>216</v>
      </c>
      <c r="R2049" s="292">
        <v>1</v>
      </c>
      <c r="S2049" s="292">
        <v>216</v>
      </c>
      <c r="T2049" s="292">
        <v>1</v>
      </c>
      <c r="U2049" s="292">
        <v>216</v>
      </c>
      <c r="V2049" s="292">
        <v>1</v>
      </c>
      <c r="W2049" s="292">
        <v>216</v>
      </c>
      <c r="X2049" s="292">
        <v>1</v>
      </c>
      <c r="Y2049" s="292">
        <v>216</v>
      </c>
      <c r="Z2049" s="292">
        <v>1</v>
      </c>
      <c r="AA2049" s="292">
        <v>216</v>
      </c>
      <c r="AB2049" s="292">
        <v>1</v>
      </c>
      <c r="AC2049" s="292">
        <v>216</v>
      </c>
      <c r="AD2049" s="292">
        <v>1</v>
      </c>
      <c r="AE2049" s="292">
        <v>216</v>
      </c>
      <c r="AF2049" s="292">
        <v>1</v>
      </c>
      <c r="AG2049" s="292">
        <v>216</v>
      </c>
      <c r="AH2049" s="292">
        <v>1</v>
      </c>
      <c r="AI2049" s="292">
        <v>216</v>
      </c>
    </row>
    <row r="2050" spans="1:35">
      <c r="A2050" s="290"/>
      <c r="B2050" s="306">
        <v>32701</v>
      </c>
      <c r="C2050" s="1148" t="s">
        <v>1728</v>
      </c>
      <c r="D2050" s="1149"/>
      <c r="E2050" s="1485">
        <v>12</v>
      </c>
      <c r="F2050" s="1153"/>
      <c r="G2050" s="1153">
        <v>0</v>
      </c>
      <c r="H2050" s="1153">
        <v>0</v>
      </c>
      <c r="I2050" s="1153">
        <v>0</v>
      </c>
      <c r="J2050" s="1153"/>
      <c r="K2050" s="1562">
        <v>2592</v>
      </c>
      <c r="L2050" s="1153">
        <v>1</v>
      </c>
      <c r="M2050" s="1153">
        <v>216</v>
      </c>
      <c r="N2050" s="1153">
        <v>1</v>
      </c>
      <c r="O2050" s="1153">
        <v>216</v>
      </c>
      <c r="P2050" s="1153">
        <v>1</v>
      </c>
      <c r="Q2050" s="1153">
        <v>216</v>
      </c>
      <c r="R2050" s="1153">
        <v>1</v>
      </c>
      <c r="S2050" s="1153">
        <v>216</v>
      </c>
      <c r="T2050" s="1153">
        <v>1</v>
      </c>
      <c r="U2050" s="1153">
        <v>216</v>
      </c>
      <c r="V2050" s="1153">
        <v>1</v>
      </c>
      <c r="W2050" s="1153">
        <v>216</v>
      </c>
      <c r="X2050" s="1153">
        <v>1</v>
      </c>
      <c r="Y2050" s="1153">
        <v>216</v>
      </c>
      <c r="Z2050" s="1153">
        <v>1</v>
      </c>
      <c r="AA2050" s="1153">
        <v>216</v>
      </c>
      <c r="AB2050" s="1153">
        <v>1</v>
      </c>
      <c r="AC2050" s="1153">
        <v>216</v>
      </c>
      <c r="AD2050" s="1153">
        <v>1</v>
      </c>
      <c r="AE2050" s="1153">
        <v>216</v>
      </c>
      <c r="AF2050" s="1153">
        <v>1</v>
      </c>
      <c r="AG2050" s="1153">
        <v>216</v>
      </c>
      <c r="AH2050" s="1153">
        <v>1</v>
      </c>
      <c r="AI2050" s="1153">
        <v>216</v>
      </c>
    </row>
    <row r="2051" spans="1:35" ht="66">
      <c r="A2051" s="290"/>
      <c r="B2051" s="1486">
        <v>200</v>
      </c>
      <c r="C2051" s="1344" t="s">
        <v>1729</v>
      </c>
      <c r="D2051" s="303"/>
      <c r="E2051" s="293">
        <v>12</v>
      </c>
      <c r="F2051" s="1152" t="s">
        <v>648</v>
      </c>
      <c r="G2051" s="294" t="s">
        <v>12</v>
      </c>
      <c r="H2051" s="295" t="s">
        <v>13</v>
      </c>
      <c r="I2051" s="294" t="s">
        <v>14</v>
      </c>
      <c r="J2051" s="294">
        <v>216</v>
      </c>
      <c r="K2051" s="1540">
        <v>2592</v>
      </c>
      <c r="L2051" s="294">
        <v>1</v>
      </c>
      <c r="M2051" s="294">
        <v>216</v>
      </c>
      <c r="N2051" s="294">
        <v>1</v>
      </c>
      <c r="O2051" s="294">
        <v>216</v>
      </c>
      <c r="P2051" s="294">
        <v>1</v>
      </c>
      <c r="Q2051" s="294">
        <v>216</v>
      </c>
      <c r="R2051" s="294">
        <v>1</v>
      </c>
      <c r="S2051" s="294">
        <v>216</v>
      </c>
      <c r="T2051" s="294">
        <v>1</v>
      </c>
      <c r="U2051" s="294">
        <v>216</v>
      </c>
      <c r="V2051" s="294">
        <v>1</v>
      </c>
      <c r="W2051" s="294">
        <v>216</v>
      </c>
      <c r="X2051" s="294">
        <v>1</v>
      </c>
      <c r="Y2051" s="294">
        <v>216</v>
      </c>
      <c r="Z2051" s="294">
        <v>1</v>
      </c>
      <c r="AA2051" s="294">
        <v>216</v>
      </c>
      <c r="AB2051" s="294">
        <v>1</v>
      </c>
      <c r="AC2051" s="294">
        <v>216</v>
      </c>
      <c r="AD2051" s="294">
        <v>1</v>
      </c>
      <c r="AE2051" s="294">
        <v>216</v>
      </c>
      <c r="AF2051" s="294">
        <v>1</v>
      </c>
      <c r="AG2051" s="294">
        <v>216</v>
      </c>
      <c r="AH2051" s="294">
        <v>1</v>
      </c>
      <c r="AI2051" s="294">
        <v>216</v>
      </c>
    </row>
    <row r="2052" spans="1:35" ht="66">
      <c r="A2052" s="290"/>
      <c r="B2052" s="1486">
        <v>10364.370000000001</v>
      </c>
      <c r="C2052" s="1471" t="s">
        <v>1732</v>
      </c>
      <c r="D2052" s="303"/>
      <c r="E2052" s="293">
        <v>0</v>
      </c>
      <c r="F2052" s="292" t="s">
        <v>648</v>
      </c>
      <c r="G2052" s="1147" t="s">
        <v>12</v>
      </c>
      <c r="H2052" s="295" t="s">
        <v>13</v>
      </c>
      <c r="I2052" s="294" t="s">
        <v>14</v>
      </c>
      <c r="J2052" s="294">
        <v>11194</v>
      </c>
      <c r="K2052" s="1540">
        <v>0</v>
      </c>
      <c r="L2052" s="294">
        <v>0</v>
      </c>
      <c r="M2052" s="294">
        <v>0</v>
      </c>
      <c r="N2052" s="294">
        <v>0</v>
      </c>
      <c r="O2052" s="294">
        <v>0</v>
      </c>
      <c r="P2052" s="294">
        <v>0</v>
      </c>
      <c r="Q2052" s="294">
        <v>0</v>
      </c>
      <c r="R2052" s="294">
        <v>0</v>
      </c>
      <c r="S2052" s="294">
        <v>0</v>
      </c>
      <c r="T2052" s="294">
        <v>0</v>
      </c>
      <c r="U2052" s="294">
        <v>0</v>
      </c>
      <c r="V2052" s="294">
        <v>0</v>
      </c>
      <c r="W2052" s="294">
        <v>0</v>
      </c>
      <c r="X2052" s="294">
        <v>0</v>
      </c>
      <c r="Y2052" s="294">
        <v>0</v>
      </c>
      <c r="Z2052" s="294">
        <v>0</v>
      </c>
      <c r="AA2052" s="294">
        <v>0</v>
      </c>
      <c r="AB2052" s="294">
        <v>0</v>
      </c>
      <c r="AC2052" s="294">
        <v>0</v>
      </c>
      <c r="AD2052" s="294">
        <v>0</v>
      </c>
      <c r="AE2052" s="294">
        <v>0</v>
      </c>
      <c r="AF2052" s="294">
        <v>0</v>
      </c>
      <c r="AG2052" s="294">
        <v>0</v>
      </c>
      <c r="AH2052" s="294">
        <v>0</v>
      </c>
      <c r="AI2052" s="294">
        <v>0</v>
      </c>
    </row>
    <row r="2053" spans="1:35">
      <c r="A2053" s="290"/>
      <c r="B2053" s="306">
        <v>328</v>
      </c>
      <c r="C2053" s="1148" t="s">
        <v>1733</v>
      </c>
      <c r="D2053" s="1146"/>
      <c r="E2053" s="292">
        <v>0</v>
      </c>
      <c r="F2053" s="292"/>
      <c r="G2053" s="292">
        <v>0</v>
      </c>
      <c r="H2053" s="292">
        <v>0</v>
      </c>
      <c r="I2053" s="292">
        <v>0</v>
      </c>
      <c r="J2053" s="292"/>
      <c r="K2053" s="1544">
        <v>0</v>
      </c>
      <c r="L2053" s="292">
        <v>0</v>
      </c>
      <c r="M2053" s="292">
        <v>0</v>
      </c>
      <c r="N2053" s="292">
        <v>0</v>
      </c>
      <c r="O2053" s="292">
        <v>0</v>
      </c>
      <c r="P2053" s="292">
        <v>0</v>
      </c>
      <c r="Q2053" s="292">
        <v>0</v>
      </c>
      <c r="R2053" s="292">
        <v>0</v>
      </c>
      <c r="S2053" s="292">
        <v>0</v>
      </c>
      <c r="T2053" s="292">
        <v>0</v>
      </c>
      <c r="U2053" s="292">
        <v>0</v>
      </c>
      <c r="V2053" s="292">
        <v>0</v>
      </c>
      <c r="W2053" s="292">
        <v>0</v>
      </c>
      <c r="X2053" s="292">
        <v>0</v>
      </c>
      <c r="Y2053" s="292">
        <v>0</v>
      </c>
      <c r="Z2053" s="292">
        <v>0</v>
      </c>
      <c r="AA2053" s="292">
        <v>0</v>
      </c>
      <c r="AB2053" s="292">
        <v>0</v>
      </c>
      <c r="AC2053" s="292">
        <v>0</v>
      </c>
      <c r="AD2053" s="292">
        <v>0</v>
      </c>
      <c r="AE2053" s="292">
        <v>0</v>
      </c>
      <c r="AF2053" s="292">
        <v>0</v>
      </c>
      <c r="AG2053" s="292">
        <v>0</v>
      </c>
      <c r="AH2053" s="292">
        <v>0</v>
      </c>
      <c r="AI2053" s="292">
        <v>0</v>
      </c>
    </row>
    <row r="2054" spans="1:35">
      <c r="A2054" s="290"/>
      <c r="B2054" s="306">
        <v>32801</v>
      </c>
      <c r="C2054" s="1148" t="s">
        <v>1733</v>
      </c>
      <c r="D2054" s="1149"/>
      <c r="E2054" s="1153">
        <v>0</v>
      </c>
      <c r="F2054" s="1153"/>
      <c r="G2054" s="1153">
        <v>0</v>
      </c>
      <c r="H2054" s="1153">
        <v>0</v>
      </c>
      <c r="I2054" s="1153">
        <v>0</v>
      </c>
      <c r="J2054" s="1153"/>
      <c r="K2054" s="1562">
        <v>0</v>
      </c>
      <c r="L2054" s="1153">
        <v>0</v>
      </c>
      <c r="M2054" s="1153">
        <v>0</v>
      </c>
      <c r="N2054" s="1153">
        <v>0</v>
      </c>
      <c r="O2054" s="1153">
        <v>0</v>
      </c>
      <c r="P2054" s="1153">
        <v>0</v>
      </c>
      <c r="Q2054" s="1153">
        <v>0</v>
      </c>
      <c r="R2054" s="1153">
        <v>0</v>
      </c>
      <c r="S2054" s="1153">
        <v>0</v>
      </c>
      <c r="T2054" s="1153">
        <v>0</v>
      </c>
      <c r="U2054" s="1153">
        <v>0</v>
      </c>
      <c r="V2054" s="1153">
        <v>0</v>
      </c>
      <c r="W2054" s="1153">
        <v>0</v>
      </c>
      <c r="X2054" s="1153">
        <v>0</v>
      </c>
      <c r="Y2054" s="1153">
        <v>0</v>
      </c>
      <c r="Z2054" s="1153">
        <v>0</v>
      </c>
      <c r="AA2054" s="1153">
        <v>0</v>
      </c>
      <c r="AB2054" s="1153">
        <v>0</v>
      </c>
      <c r="AC2054" s="1153">
        <v>0</v>
      </c>
      <c r="AD2054" s="1153">
        <v>0</v>
      </c>
      <c r="AE2054" s="1153">
        <v>0</v>
      </c>
      <c r="AF2054" s="1153">
        <v>0</v>
      </c>
      <c r="AG2054" s="1153">
        <v>0</v>
      </c>
      <c r="AH2054" s="1153">
        <v>0</v>
      </c>
      <c r="AI2054" s="1153">
        <v>0</v>
      </c>
    </row>
    <row r="2055" spans="1:35">
      <c r="A2055" s="290"/>
      <c r="B2055" s="1477"/>
      <c r="C2055" s="1471"/>
      <c r="D2055" s="1389"/>
      <c r="E2055" s="304">
        <v>0</v>
      </c>
      <c r="F2055" s="292"/>
      <c r="G2055" s="1147"/>
      <c r="H2055" s="1147"/>
      <c r="I2055" s="1147"/>
      <c r="J2055" s="1147"/>
      <c r="K2055" s="1538">
        <v>0</v>
      </c>
      <c r="L2055" s="1147">
        <v>0</v>
      </c>
      <c r="M2055" s="1147">
        <v>0</v>
      </c>
      <c r="N2055" s="1147">
        <v>0</v>
      </c>
      <c r="O2055" s="1147">
        <v>0</v>
      </c>
      <c r="P2055" s="1147">
        <v>0</v>
      </c>
      <c r="Q2055" s="1147">
        <v>0</v>
      </c>
      <c r="R2055" s="1147">
        <v>0</v>
      </c>
      <c r="S2055" s="1147">
        <v>0</v>
      </c>
      <c r="T2055" s="1147">
        <v>0</v>
      </c>
      <c r="U2055" s="1147">
        <v>0</v>
      </c>
      <c r="V2055" s="1147">
        <v>0</v>
      </c>
      <c r="W2055" s="1147">
        <v>0</v>
      </c>
      <c r="X2055" s="1147">
        <v>0</v>
      </c>
      <c r="Y2055" s="1147">
        <v>0</v>
      </c>
      <c r="Z2055" s="1147">
        <v>0</v>
      </c>
      <c r="AA2055" s="1147">
        <v>0</v>
      </c>
      <c r="AB2055" s="1147">
        <v>0</v>
      </c>
      <c r="AC2055" s="1147">
        <v>0</v>
      </c>
      <c r="AD2055" s="1147">
        <v>0</v>
      </c>
      <c r="AE2055" s="1147">
        <v>0</v>
      </c>
      <c r="AF2055" s="1147">
        <v>0</v>
      </c>
      <c r="AG2055" s="1147">
        <v>0</v>
      </c>
      <c r="AH2055" s="1147">
        <v>0</v>
      </c>
      <c r="AI2055" s="1147">
        <v>0</v>
      </c>
    </row>
    <row r="2056" spans="1:35">
      <c r="A2056" s="290"/>
      <c r="B2056" s="306">
        <v>329</v>
      </c>
      <c r="C2056" s="1148" t="s">
        <v>1734</v>
      </c>
      <c r="D2056" s="1146"/>
      <c r="E2056" s="1151">
        <v>0</v>
      </c>
      <c r="F2056" s="292"/>
      <c r="G2056" s="292">
        <v>0</v>
      </c>
      <c r="H2056" s="292">
        <v>0</v>
      </c>
      <c r="I2056" s="292">
        <v>0</v>
      </c>
      <c r="J2056" s="292"/>
      <c r="K2056" s="1544">
        <v>0</v>
      </c>
      <c r="L2056" s="292">
        <v>0</v>
      </c>
      <c r="M2056" s="292">
        <v>0</v>
      </c>
      <c r="N2056" s="292">
        <v>0</v>
      </c>
      <c r="O2056" s="292">
        <v>0</v>
      </c>
      <c r="P2056" s="292">
        <v>0</v>
      </c>
      <c r="Q2056" s="292">
        <v>0</v>
      </c>
      <c r="R2056" s="292">
        <v>0</v>
      </c>
      <c r="S2056" s="292">
        <v>0</v>
      </c>
      <c r="T2056" s="292">
        <v>0</v>
      </c>
      <c r="U2056" s="292">
        <v>0</v>
      </c>
      <c r="V2056" s="292">
        <v>0</v>
      </c>
      <c r="W2056" s="292">
        <v>0</v>
      </c>
      <c r="X2056" s="292">
        <v>0</v>
      </c>
      <c r="Y2056" s="292">
        <v>0</v>
      </c>
      <c r="Z2056" s="292">
        <v>0</v>
      </c>
      <c r="AA2056" s="292">
        <v>0</v>
      </c>
      <c r="AB2056" s="292">
        <v>0</v>
      </c>
      <c r="AC2056" s="292">
        <v>0</v>
      </c>
      <c r="AD2056" s="292">
        <v>0</v>
      </c>
      <c r="AE2056" s="292">
        <v>0</v>
      </c>
      <c r="AF2056" s="292">
        <v>0</v>
      </c>
      <c r="AG2056" s="292">
        <v>0</v>
      </c>
      <c r="AH2056" s="292">
        <v>0</v>
      </c>
      <c r="AI2056" s="292">
        <v>0</v>
      </c>
    </row>
    <row r="2057" spans="1:35">
      <c r="A2057" s="290"/>
      <c r="B2057" s="306">
        <v>32901</v>
      </c>
      <c r="C2057" s="1148" t="s">
        <v>1734</v>
      </c>
      <c r="D2057" s="1149"/>
      <c r="E2057" s="1485">
        <v>0</v>
      </c>
      <c r="F2057" s="1153"/>
      <c r="G2057" s="1153">
        <v>0</v>
      </c>
      <c r="H2057" s="1153">
        <v>0</v>
      </c>
      <c r="I2057" s="1153">
        <v>0</v>
      </c>
      <c r="J2057" s="1153"/>
      <c r="K2057" s="1562">
        <v>0</v>
      </c>
      <c r="L2057" s="1153">
        <v>0</v>
      </c>
      <c r="M2057" s="1153">
        <v>0</v>
      </c>
      <c r="N2057" s="1153">
        <v>0</v>
      </c>
      <c r="O2057" s="1153">
        <v>0</v>
      </c>
      <c r="P2057" s="1153">
        <v>0</v>
      </c>
      <c r="Q2057" s="1153">
        <v>0</v>
      </c>
      <c r="R2057" s="1153">
        <v>0</v>
      </c>
      <c r="S2057" s="1153">
        <v>0</v>
      </c>
      <c r="T2057" s="1153">
        <v>0</v>
      </c>
      <c r="U2057" s="1153">
        <v>0</v>
      </c>
      <c r="V2057" s="1153">
        <v>0</v>
      </c>
      <c r="W2057" s="1153">
        <v>0</v>
      </c>
      <c r="X2057" s="1153">
        <v>0</v>
      </c>
      <c r="Y2057" s="1153">
        <v>0</v>
      </c>
      <c r="Z2057" s="1153">
        <v>0</v>
      </c>
      <c r="AA2057" s="1153">
        <v>0</v>
      </c>
      <c r="AB2057" s="1153">
        <v>0</v>
      </c>
      <c r="AC2057" s="1153">
        <v>0</v>
      </c>
      <c r="AD2057" s="1153">
        <v>0</v>
      </c>
      <c r="AE2057" s="1153">
        <v>0</v>
      </c>
      <c r="AF2057" s="1153">
        <v>0</v>
      </c>
      <c r="AG2057" s="1153">
        <v>0</v>
      </c>
      <c r="AH2057" s="1153">
        <v>0</v>
      </c>
      <c r="AI2057" s="1153">
        <v>0</v>
      </c>
    </row>
    <row r="2058" spans="1:35" ht="66">
      <c r="A2058" s="290"/>
      <c r="B2058" s="1487">
        <v>55</v>
      </c>
      <c r="C2058" s="298" t="s">
        <v>1516</v>
      </c>
      <c r="D2058" s="303"/>
      <c r="E2058" s="293">
        <v>0</v>
      </c>
      <c r="F2058" s="1152" t="s">
        <v>11</v>
      </c>
      <c r="G2058" s="294" t="s">
        <v>12</v>
      </c>
      <c r="H2058" s="295" t="s">
        <v>13</v>
      </c>
      <c r="I2058" s="294" t="s">
        <v>14</v>
      </c>
      <c r="J2058" s="294">
        <v>60</v>
      </c>
      <c r="K2058" s="1540">
        <v>0</v>
      </c>
      <c r="L2058" s="294">
        <v>0</v>
      </c>
      <c r="M2058" s="294">
        <v>0</v>
      </c>
      <c r="N2058" s="294">
        <v>0</v>
      </c>
      <c r="O2058" s="294">
        <v>0</v>
      </c>
      <c r="P2058" s="294">
        <v>0</v>
      </c>
      <c r="Q2058" s="294">
        <v>0</v>
      </c>
      <c r="R2058" s="294">
        <v>0</v>
      </c>
      <c r="S2058" s="294">
        <v>0</v>
      </c>
      <c r="T2058" s="294">
        <v>0</v>
      </c>
      <c r="U2058" s="294">
        <v>0</v>
      </c>
      <c r="V2058" s="294">
        <v>0</v>
      </c>
      <c r="W2058" s="294">
        <v>0</v>
      </c>
      <c r="X2058" s="294">
        <v>0</v>
      </c>
      <c r="Y2058" s="294">
        <v>0</v>
      </c>
      <c r="Z2058" s="294">
        <v>0</v>
      </c>
      <c r="AA2058" s="294">
        <v>0</v>
      </c>
      <c r="AB2058" s="294">
        <v>0</v>
      </c>
      <c r="AC2058" s="294">
        <v>0</v>
      </c>
      <c r="AD2058" s="294">
        <v>0</v>
      </c>
      <c r="AE2058" s="294">
        <v>0</v>
      </c>
      <c r="AF2058" s="294">
        <v>0</v>
      </c>
      <c r="AG2058" s="294">
        <v>0</v>
      </c>
      <c r="AH2058" s="294">
        <v>0</v>
      </c>
      <c r="AI2058" s="294">
        <v>0</v>
      </c>
    </row>
    <row r="2059" spans="1:35" ht="66">
      <c r="A2059" s="290"/>
      <c r="B2059" s="1487">
        <v>55</v>
      </c>
      <c r="C2059" s="298" t="s">
        <v>1735</v>
      </c>
      <c r="D2059" s="303"/>
      <c r="E2059" s="293">
        <v>0</v>
      </c>
      <c r="F2059" s="1152" t="s">
        <v>11</v>
      </c>
      <c r="G2059" s="294" t="s">
        <v>12</v>
      </c>
      <c r="H2059" s="295" t="s">
        <v>13</v>
      </c>
      <c r="I2059" s="294" t="s">
        <v>14</v>
      </c>
      <c r="J2059" s="294">
        <v>60</v>
      </c>
      <c r="K2059" s="1540">
        <v>0</v>
      </c>
      <c r="L2059" s="294">
        <v>0</v>
      </c>
      <c r="M2059" s="294">
        <v>0</v>
      </c>
      <c r="N2059" s="294">
        <v>0</v>
      </c>
      <c r="O2059" s="294">
        <v>0</v>
      </c>
      <c r="P2059" s="294">
        <v>0</v>
      </c>
      <c r="Q2059" s="294">
        <v>0</v>
      </c>
      <c r="R2059" s="294">
        <v>0</v>
      </c>
      <c r="S2059" s="294">
        <v>0</v>
      </c>
      <c r="T2059" s="294">
        <v>0</v>
      </c>
      <c r="U2059" s="294">
        <v>0</v>
      </c>
      <c r="V2059" s="294">
        <v>0</v>
      </c>
      <c r="W2059" s="294">
        <v>0</v>
      </c>
      <c r="X2059" s="294">
        <v>0</v>
      </c>
      <c r="Y2059" s="294">
        <v>0</v>
      </c>
      <c r="Z2059" s="294">
        <v>0</v>
      </c>
      <c r="AA2059" s="294">
        <v>0</v>
      </c>
      <c r="AB2059" s="294">
        <v>0</v>
      </c>
      <c r="AC2059" s="294">
        <v>0</v>
      </c>
      <c r="AD2059" s="294">
        <v>0</v>
      </c>
      <c r="AE2059" s="294">
        <v>0</v>
      </c>
      <c r="AF2059" s="294">
        <v>0</v>
      </c>
      <c r="AG2059" s="294">
        <v>0</v>
      </c>
      <c r="AH2059" s="294">
        <v>0</v>
      </c>
      <c r="AI2059" s="294">
        <v>0</v>
      </c>
    </row>
    <row r="2060" spans="1:35" ht="24">
      <c r="A2060" s="290"/>
      <c r="B2060" s="306">
        <v>3300</v>
      </c>
      <c r="C2060" s="1145" t="s">
        <v>1736</v>
      </c>
      <c r="D2060" s="1146"/>
      <c r="E2060" s="1151">
        <v>1415</v>
      </c>
      <c r="F2060" s="292">
        <v>0</v>
      </c>
      <c r="G2060" s="292">
        <v>0</v>
      </c>
      <c r="H2060" s="292">
        <v>0</v>
      </c>
      <c r="I2060" s="292">
        <v>0</v>
      </c>
      <c r="J2060" s="292">
        <v>0</v>
      </c>
      <c r="K2060" s="1544">
        <v>383704</v>
      </c>
      <c r="L2060" s="292">
        <v>4</v>
      </c>
      <c r="M2060" s="292">
        <v>9915</v>
      </c>
      <c r="N2060" s="292">
        <v>4</v>
      </c>
      <c r="O2060" s="292">
        <v>5576</v>
      </c>
      <c r="P2060" s="292">
        <v>11</v>
      </c>
      <c r="Q2060" s="292">
        <v>29294</v>
      </c>
      <c r="R2060" s="292">
        <v>1028</v>
      </c>
      <c r="S2060" s="292">
        <v>163276</v>
      </c>
      <c r="T2060" s="292">
        <v>10</v>
      </c>
      <c r="U2060" s="292">
        <v>68595</v>
      </c>
      <c r="V2060" s="292">
        <v>39</v>
      </c>
      <c r="W2060" s="292">
        <v>66723</v>
      </c>
      <c r="X2060" s="292">
        <v>302</v>
      </c>
      <c r="Y2060" s="292">
        <v>5094</v>
      </c>
      <c r="Z2060" s="292">
        <v>2</v>
      </c>
      <c r="AA2060" s="292">
        <v>3024</v>
      </c>
      <c r="AB2060" s="292">
        <v>5</v>
      </c>
      <c r="AC2060" s="292">
        <v>11643</v>
      </c>
      <c r="AD2060" s="292">
        <v>2</v>
      </c>
      <c r="AE2060" s="292">
        <v>3024</v>
      </c>
      <c r="AF2060" s="292">
        <v>2</v>
      </c>
      <c r="AG2060" s="292">
        <v>3024</v>
      </c>
      <c r="AH2060" s="292">
        <v>6</v>
      </c>
      <c r="AI2060" s="292">
        <v>14516</v>
      </c>
    </row>
    <row r="2061" spans="1:35" ht="24">
      <c r="A2061" s="290"/>
      <c r="B2061" s="306">
        <v>331</v>
      </c>
      <c r="C2061" s="1148" t="s">
        <v>1737</v>
      </c>
      <c r="D2061" s="1146"/>
      <c r="E2061" s="1151">
        <v>25</v>
      </c>
      <c r="F2061" s="292"/>
      <c r="G2061" s="292">
        <v>0</v>
      </c>
      <c r="H2061" s="292">
        <v>0</v>
      </c>
      <c r="I2061" s="292">
        <v>0</v>
      </c>
      <c r="J2061" s="292"/>
      <c r="K2061" s="1544">
        <v>50976</v>
      </c>
      <c r="L2061" s="292">
        <v>2</v>
      </c>
      <c r="M2061" s="292">
        <v>3024</v>
      </c>
      <c r="N2061" s="292">
        <v>2</v>
      </c>
      <c r="O2061" s="292">
        <v>3024</v>
      </c>
      <c r="P2061" s="292">
        <v>3</v>
      </c>
      <c r="Q2061" s="292">
        <v>17712</v>
      </c>
      <c r="R2061" s="292">
        <v>2</v>
      </c>
      <c r="S2061" s="292">
        <v>3024</v>
      </c>
      <c r="T2061" s="292">
        <v>2</v>
      </c>
      <c r="U2061" s="292">
        <v>3024</v>
      </c>
      <c r="V2061" s="292">
        <v>2</v>
      </c>
      <c r="W2061" s="292">
        <v>3024</v>
      </c>
      <c r="X2061" s="292">
        <v>2</v>
      </c>
      <c r="Y2061" s="292">
        <v>3024</v>
      </c>
      <c r="Z2061" s="292">
        <v>2</v>
      </c>
      <c r="AA2061" s="292">
        <v>3024</v>
      </c>
      <c r="AB2061" s="292">
        <v>2</v>
      </c>
      <c r="AC2061" s="292">
        <v>3024</v>
      </c>
      <c r="AD2061" s="292">
        <v>2</v>
      </c>
      <c r="AE2061" s="292">
        <v>3024</v>
      </c>
      <c r="AF2061" s="292">
        <v>2</v>
      </c>
      <c r="AG2061" s="292">
        <v>3024</v>
      </c>
      <c r="AH2061" s="292">
        <v>2</v>
      </c>
      <c r="AI2061" s="292">
        <v>3024</v>
      </c>
    </row>
    <row r="2062" spans="1:35" ht="24">
      <c r="A2062" s="290"/>
      <c r="B2062" s="306">
        <v>33101</v>
      </c>
      <c r="C2062" s="1148" t="s">
        <v>1738</v>
      </c>
      <c r="D2062" s="1149"/>
      <c r="E2062" s="1485">
        <v>24</v>
      </c>
      <c r="F2062" s="1153"/>
      <c r="G2062" s="1153">
        <v>0</v>
      </c>
      <c r="H2062" s="1153">
        <v>0</v>
      </c>
      <c r="I2062" s="1153">
        <v>0</v>
      </c>
      <c r="J2062" s="1153"/>
      <c r="K2062" s="1562">
        <v>36288</v>
      </c>
      <c r="L2062" s="1153">
        <v>2</v>
      </c>
      <c r="M2062" s="1153">
        <v>3024</v>
      </c>
      <c r="N2062" s="1153">
        <v>2</v>
      </c>
      <c r="O2062" s="1153">
        <v>3024</v>
      </c>
      <c r="P2062" s="1153">
        <v>2</v>
      </c>
      <c r="Q2062" s="1153">
        <v>3024</v>
      </c>
      <c r="R2062" s="1153">
        <v>2</v>
      </c>
      <c r="S2062" s="1153">
        <v>3024</v>
      </c>
      <c r="T2062" s="1153">
        <v>2</v>
      </c>
      <c r="U2062" s="1153">
        <v>3024</v>
      </c>
      <c r="V2062" s="1153">
        <v>2</v>
      </c>
      <c r="W2062" s="1153">
        <v>3024</v>
      </c>
      <c r="X2062" s="1153">
        <v>2</v>
      </c>
      <c r="Y2062" s="1153">
        <v>3024</v>
      </c>
      <c r="Z2062" s="1153">
        <v>2</v>
      </c>
      <c r="AA2062" s="1153">
        <v>3024</v>
      </c>
      <c r="AB2062" s="1153">
        <v>2</v>
      </c>
      <c r="AC2062" s="1153">
        <v>3024</v>
      </c>
      <c r="AD2062" s="1153">
        <v>2</v>
      </c>
      <c r="AE2062" s="1153">
        <v>3024</v>
      </c>
      <c r="AF2062" s="1153">
        <v>2</v>
      </c>
      <c r="AG2062" s="1153">
        <v>3024</v>
      </c>
      <c r="AH2062" s="1153">
        <v>2</v>
      </c>
      <c r="AI2062" s="1153">
        <v>3024</v>
      </c>
    </row>
    <row r="2063" spans="1:35" ht="66">
      <c r="A2063" s="290"/>
      <c r="B2063" s="305">
        <v>12000</v>
      </c>
      <c r="C2063" s="1344" t="s">
        <v>1739</v>
      </c>
      <c r="D2063" s="1389"/>
      <c r="E2063" s="293">
        <v>0</v>
      </c>
      <c r="F2063" s="292" t="s">
        <v>648</v>
      </c>
      <c r="G2063" s="1147" t="s">
        <v>12</v>
      </c>
      <c r="H2063" s="295" t="s">
        <v>13</v>
      </c>
      <c r="I2063" s="294" t="s">
        <v>14</v>
      </c>
      <c r="J2063" s="294">
        <v>12960</v>
      </c>
      <c r="K2063" s="1540">
        <v>0</v>
      </c>
      <c r="L2063" s="294">
        <v>0</v>
      </c>
      <c r="M2063" s="294">
        <v>0</v>
      </c>
      <c r="N2063" s="294">
        <v>0</v>
      </c>
      <c r="O2063" s="294">
        <v>0</v>
      </c>
      <c r="P2063" s="294">
        <v>0</v>
      </c>
      <c r="Q2063" s="294">
        <v>0</v>
      </c>
      <c r="R2063" s="294">
        <v>0</v>
      </c>
      <c r="S2063" s="294">
        <v>0</v>
      </c>
      <c r="T2063" s="294">
        <v>0</v>
      </c>
      <c r="U2063" s="294">
        <v>0</v>
      </c>
      <c r="V2063" s="294">
        <v>0</v>
      </c>
      <c r="W2063" s="294">
        <v>0</v>
      </c>
      <c r="X2063" s="294">
        <v>0</v>
      </c>
      <c r="Y2063" s="294">
        <v>0</v>
      </c>
      <c r="Z2063" s="294">
        <v>0</v>
      </c>
      <c r="AA2063" s="294">
        <v>0</v>
      </c>
      <c r="AB2063" s="294">
        <v>0</v>
      </c>
      <c r="AC2063" s="294">
        <v>0</v>
      </c>
      <c r="AD2063" s="294">
        <v>0</v>
      </c>
      <c r="AE2063" s="294">
        <v>0</v>
      </c>
      <c r="AF2063" s="294">
        <v>0</v>
      </c>
      <c r="AG2063" s="294">
        <v>0</v>
      </c>
      <c r="AH2063" s="294">
        <v>0</v>
      </c>
      <c r="AI2063" s="294">
        <v>0</v>
      </c>
    </row>
    <row r="2064" spans="1:35" ht="66">
      <c r="A2064" s="290"/>
      <c r="B2064" s="305">
        <v>1400</v>
      </c>
      <c r="C2064" s="1344" t="s">
        <v>1740</v>
      </c>
      <c r="D2064" s="1389"/>
      <c r="E2064" s="293">
        <v>24</v>
      </c>
      <c r="F2064" s="292" t="s">
        <v>648</v>
      </c>
      <c r="G2064" s="1147" t="s">
        <v>12</v>
      </c>
      <c r="H2064" s="295" t="s">
        <v>13</v>
      </c>
      <c r="I2064" s="294" t="s">
        <v>14</v>
      </c>
      <c r="J2064" s="294">
        <v>1512</v>
      </c>
      <c r="K2064" s="1540">
        <v>36288</v>
      </c>
      <c r="L2064" s="294">
        <v>2</v>
      </c>
      <c r="M2064" s="294">
        <v>3024</v>
      </c>
      <c r="N2064" s="294">
        <v>2</v>
      </c>
      <c r="O2064" s="294">
        <v>3024</v>
      </c>
      <c r="P2064" s="294">
        <v>2</v>
      </c>
      <c r="Q2064" s="294">
        <v>3024</v>
      </c>
      <c r="R2064" s="294">
        <v>2</v>
      </c>
      <c r="S2064" s="294">
        <v>3024</v>
      </c>
      <c r="T2064" s="294">
        <v>2</v>
      </c>
      <c r="U2064" s="294">
        <v>3024</v>
      </c>
      <c r="V2064" s="294">
        <v>2</v>
      </c>
      <c r="W2064" s="294">
        <v>3024</v>
      </c>
      <c r="X2064" s="294">
        <v>2</v>
      </c>
      <c r="Y2064" s="294">
        <v>3024</v>
      </c>
      <c r="Z2064" s="294">
        <v>2</v>
      </c>
      <c r="AA2064" s="294">
        <v>3024</v>
      </c>
      <c r="AB2064" s="294">
        <v>2</v>
      </c>
      <c r="AC2064" s="294">
        <v>3024</v>
      </c>
      <c r="AD2064" s="294">
        <v>2</v>
      </c>
      <c r="AE2064" s="294">
        <v>3024</v>
      </c>
      <c r="AF2064" s="294">
        <v>2</v>
      </c>
      <c r="AG2064" s="294">
        <v>3024</v>
      </c>
      <c r="AH2064" s="294">
        <v>2</v>
      </c>
      <c r="AI2064" s="294">
        <v>3024</v>
      </c>
    </row>
    <row r="2065" spans="1:35" ht="24">
      <c r="A2065" s="290"/>
      <c r="B2065" s="306">
        <v>33102</v>
      </c>
      <c r="C2065" s="1148" t="s">
        <v>1741</v>
      </c>
      <c r="D2065" s="1149"/>
      <c r="E2065" s="1485">
        <v>1</v>
      </c>
      <c r="F2065" s="1153"/>
      <c r="G2065" s="1153">
        <v>0</v>
      </c>
      <c r="H2065" s="1153">
        <v>0</v>
      </c>
      <c r="I2065" s="1153">
        <v>0</v>
      </c>
      <c r="J2065" s="1153"/>
      <c r="K2065" s="1562">
        <v>14688.000000000002</v>
      </c>
      <c r="L2065" s="1153">
        <v>0</v>
      </c>
      <c r="M2065" s="1153">
        <v>0</v>
      </c>
      <c r="N2065" s="1153">
        <v>0</v>
      </c>
      <c r="O2065" s="1153">
        <v>0</v>
      </c>
      <c r="P2065" s="1153">
        <v>1</v>
      </c>
      <c r="Q2065" s="1153">
        <v>14688.000000000002</v>
      </c>
      <c r="R2065" s="1153">
        <v>0</v>
      </c>
      <c r="S2065" s="1153">
        <v>0</v>
      </c>
      <c r="T2065" s="1153">
        <v>0</v>
      </c>
      <c r="U2065" s="1153">
        <v>0</v>
      </c>
      <c r="V2065" s="1153">
        <v>0</v>
      </c>
      <c r="W2065" s="1153">
        <v>0</v>
      </c>
      <c r="X2065" s="1153">
        <v>0</v>
      </c>
      <c r="Y2065" s="1153">
        <v>0</v>
      </c>
      <c r="Z2065" s="1153">
        <v>0</v>
      </c>
      <c r="AA2065" s="1153">
        <v>0</v>
      </c>
      <c r="AB2065" s="1153">
        <v>0</v>
      </c>
      <c r="AC2065" s="1153">
        <v>0</v>
      </c>
      <c r="AD2065" s="1153">
        <v>0</v>
      </c>
      <c r="AE2065" s="1153">
        <v>0</v>
      </c>
      <c r="AF2065" s="1153">
        <v>0</v>
      </c>
      <c r="AG2065" s="1153">
        <v>0</v>
      </c>
      <c r="AH2065" s="1153">
        <v>0</v>
      </c>
      <c r="AI2065" s="1153">
        <v>0</v>
      </c>
    </row>
    <row r="2066" spans="1:35" ht="66">
      <c r="A2066" s="290"/>
      <c r="B2066" s="305">
        <v>242000</v>
      </c>
      <c r="C2066" s="1393" t="s">
        <v>1742</v>
      </c>
      <c r="D2066" s="303"/>
      <c r="E2066" s="293">
        <v>0</v>
      </c>
      <c r="F2066" s="292" t="s">
        <v>648</v>
      </c>
      <c r="G2066" s="294" t="s">
        <v>12</v>
      </c>
      <c r="H2066" s="295" t="s">
        <v>13</v>
      </c>
      <c r="I2066" s="294" t="s">
        <v>14</v>
      </c>
      <c r="J2066" s="294">
        <v>261360.00000000003</v>
      </c>
      <c r="K2066" s="1540">
        <v>0</v>
      </c>
      <c r="L2066" s="294">
        <v>0</v>
      </c>
      <c r="M2066" s="294">
        <v>0</v>
      </c>
      <c r="N2066" s="294">
        <v>0</v>
      </c>
      <c r="O2066" s="294">
        <v>0</v>
      </c>
      <c r="P2066" s="294">
        <v>0</v>
      </c>
      <c r="Q2066" s="294">
        <v>0</v>
      </c>
      <c r="R2066" s="294">
        <v>0</v>
      </c>
      <c r="S2066" s="294">
        <v>0</v>
      </c>
      <c r="T2066" s="294">
        <v>0</v>
      </c>
      <c r="U2066" s="294">
        <v>0</v>
      </c>
      <c r="V2066" s="294">
        <v>0</v>
      </c>
      <c r="W2066" s="294">
        <v>0</v>
      </c>
      <c r="X2066" s="294">
        <v>0</v>
      </c>
      <c r="Y2066" s="294">
        <v>0</v>
      </c>
      <c r="Z2066" s="294">
        <v>0</v>
      </c>
      <c r="AA2066" s="294">
        <v>0</v>
      </c>
      <c r="AB2066" s="294">
        <v>0</v>
      </c>
      <c r="AC2066" s="294">
        <v>0</v>
      </c>
      <c r="AD2066" s="294">
        <v>0</v>
      </c>
      <c r="AE2066" s="294">
        <v>0</v>
      </c>
      <c r="AF2066" s="294">
        <v>0</v>
      </c>
      <c r="AG2066" s="294">
        <v>0</v>
      </c>
      <c r="AH2066" s="294">
        <v>0</v>
      </c>
      <c r="AI2066" s="294">
        <v>0</v>
      </c>
    </row>
    <row r="2067" spans="1:35" ht="66">
      <c r="A2067" s="290"/>
      <c r="B2067" s="305">
        <v>13600</v>
      </c>
      <c r="C2067" s="298" t="s">
        <v>1743</v>
      </c>
      <c r="D2067" s="303"/>
      <c r="E2067" s="293">
        <v>1</v>
      </c>
      <c r="F2067" s="292" t="s">
        <v>648</v>
      </c>
      <c r="G2067" s="294" t="s">
        <v>12</v>
      </c>
      <c r="H2067" s="295" t="s">
        <v>13</v>
      </c>
      <c r="I2067" s="294" t="s">
        <v>14</v>
      </c>
      <c r="J2067" s="294">
        <v>14688.000000000002</v>
      </c>
      <c r="K2067" s="1540">
        <v>14688.000000000002</v>
      </c>
      <c r="L2067" s="294">
        <v>0</v>
      </c>
      <c r="M2067" s="294">
        <v>0</v>
      </c>
      <c r="N2067" s="294">
        <v>0</v>
      </c>
      <c r="O2067" s="294">
        <v>0</v>
      </c>
      <c r="P2067" s="294">
        <v>1</v>
      </c>
      <c r="Q2067" s="294">
        <v>14688.000000000002</v>
      </c>
      <c r="R2067" s="294">
        <v>0</v>
      </c>
      <c r="S2067" s="294">
        <v>0</v>
      </c>
      <c r="T2067" s="294">
        <v>0</v>
      </c>
      <c r="U2067" s="294">
        <v>0</v>
      </c>
      <c r="V2067" s="294">
        <v>0</v>
      </c>
      <c r="W2067" s="294">
        <v>0</v>
      </c>
      <c r="X2067" s="294">
        <v>0</v>
      </c>
      <c r="Y2067" s="294">
        <v>0</v>
      </c>
      <c r="Z2067" s="294">
        <v>0</v>
      </c>
      <c r="AA2067" s="294">
        <v>0</v>
      </c>
      <c r="AB2067" s="294">
        <v>0</v>
      </c>
      <c r="AC2067" s="294">
        <v>0</v>
      </c>
      <c r="AD2067" s="294">
        <v>0</v>
      </c>
      <c r="AE2067" s="294">
        <v>0</v>
      </c>
      <c r="AF2067" s="294">
        <v>0</v>
      </c>
      <c r="AG2067" s="294">
        <v>0</v>
      </c>
      <c r="AH2067" s="294">
        <v>0</v>
      </c>
      <c r="AI2067" s="294">
        <v>0</v>
      </c>
    </row>
    <row r="2068" spans="1:35" ht="66">
      <c r="A2068" s="290"/>
      <c r="B2068" s="305">
        <v>32207.13</v>
      </c>
      <c r="C2068" s="298" t="s">
        <v>1744</v>
      </c>
      <c r="D2068" s="303"/>
      <c r="E2068" s="293">
        <v>0</v>
      </c>
      <c r="F2068" s="292" t="s">
        <v>648</v>
      </c>
      <c r="G2068" s="294" t="s">
        <v>12</v>
      </c>
      <c r="H2068" s="295" t="s">
        <v>13</v>
      </c>
      <c r="I2068" s="294" t="s">
        <v>14</v>
      </c>
      <c r="J2068" s="294">
        <v>34784</v>
      </c>
      <c r="K2068" s="1540">
        <v>0</v>
      </c>
      <c r="L2068" s="294">
        <v>0</v>
      </c>
      <c r="M2068" s="294">
        <v>0</v>
      </c>
      <c r="N2068" s="294">
        <v>0</v>
      </c>
      <c r="O2068" s="294">
        <v>0</v>
      </c>
      <c r="P2068" s="294">
        <v>0</v>
      </c>
      <c r="Q2068" s="294">
        <v>0</v>
      </c>
      <c r="R2068" s="294">
        <v>0</v>
      </c>
      <c r="S2068" s="294">
        <v>0</v>
      </c>
      <c r="T2068" s="294">
        <v>0</v>
      </c>
      <c r="U2068" s="294">
        <v>0</v>
      </c>
      <c r="V2068" s="294">
        <v>0</v>
      </c>
      <c r="W2068" s="294">
        <v>0</v>
      </c>
      <c r="X2068" s="294">
        <v>0</v>
      </c>
      <c r="Y2068" s="294">
        <v>0</v>
      </c>
      <c r="Z2068" s="294">
        <v>0</v>
      </c>
      <c r="AA2068" s="294">
        <v>0</v>
      </c>
      <c r="AB2068" s="294">
        <v>0</v>
      </c>
      <c r="AC2068" s="294">
        <v>0</v>
      </c>
      <c r="AD2068" s="294">
        <v>0</v>
      </c>
      <c r="AE2068" s="294">
        <v>0</v>
      </c>
      <c r="AF2068" s="294">
        <v>0</v>
      </c>
      <c r="AG2068" s="294">
        <v>0</v>
      </c>
      <c r="AH2068" s="294">
        <v>0</v>
      </c>
      <c r="AI2068" s="294">
        <v>0</v>
      </c>
    </row>
    <row r="2069" spans="1:35" ht="66">
      <c r="A2069" s="290"/>
      <c r="B2069" s="305">
        <v>8363.1724096385551</v>
      </c>
      <c r="C2069" s="1471" t="s">
        <v>1745</v>
      </c>
      <c r="D2069" s="1389"/>
      <c r="E2069" s="293">
        <v>0</v>
      </c>
      <c r="F2069" s="292" t="s">
        <v>648</v>
      </c>
      <c r="G2069" s="294" t="s">
        <v>12</v>
      </c>
      <c r="H2069" s="295" t="s">
        <v>13</v>
      </c>
      <c r="I2069" s="294" t="s">
        <v>14</v>
      </c>
      <c r="J2069" s="294">
        <v>9033</v>
      </c>
      <c r="K2069" s="1540">
        <v>0</v>
      </c>
      <c r="L2069" s="294">
        <v>0</v>
      </c>
      <c r="M2069" s="294">
        <v>0</v>
      </c>
      <c r="N2069" s="294">
        <v>0</v>
      </c>
      <c r="O2069" s="294">
        <v>0</v>
      </c>
      <c r="P2069" s="294">
        <v>0</v>
      </c>
      <c r="Q2069" s="294">
        <v>0</v>
      </c>
      <c r="R2069" s="294">
        <v>0</v>
      </c>
      <c r="S2069" s="294">
        <v>0</v>
      </c>
      <c r="T2069" s="294">
        <v>0</v>
      </c>
      <c r="U2069" s="294">
        <v>0</v>
      </c>
      <c r="V2069" s="294">
        <v>0</v>
      </c>
      <c r="W2069" s="294">
        <v>0</v>
      </c>
      <c r="X2069" s="294">
        <v>0</v>
      </c>
      <c r="Y2069" s="294">
        <v>0</v>
      </c>
      <c r="Z2069" s="294">
        <v>0</v>
      </c>
      <c r="AA2069" s="294">
        <v>0</v>
      </c>
      <c r="AB2069" s="294">
        <v>0</v>
      </c>
      <c r="AC2069" s="294">
        <v>0</v>
      </c>
      <c r="AD2069" s="294">
        <v>0</v>
      </c>
      <c r="AE2069" s="294">
        <v>0</v>
      </c>
      <c r="AF2069" s="294">
        <v>0</v>
      </c>
      <c r="AG2069" s="294">
        <v>0</v>
      </c>
      <c r="AH2069" s="294">
        <v>0</v>
      </c>
      <c r="AI2069" s="294">
        <v>0</v>
      </c>
    </row>
    <row r="2070" spans="1:35" ht="24">
      <c r="A2070" s="290"/>
      <c r="B2070" s="306">
        <v>33103</v>
      </c>
      <c r="C2070" s="1148" t="s">
        <v>1746</v>
      </c>
      <c r="D2070" s="1149"/>
      <c r="E2070" s="1485">
        <v>0</v>
      </c>
      <c r="F2070" s="1153"/>
      <c r="G2070" s="1153">
        <v>0</v>
      </c>
      <c r="H2070" s="1153">
        <v>0</v>
      </c>
      <c r="I2070" s="1153">
        <v>0</v>
      </c>
      <c r="J2070" s="1153"/>
      <c r="K2070" s="1562">
        <v>0</v>
      </c>
      <c r="L2070" s="1153">
        <v>0</v>
      </c>
      <c r="M2070" s="1153">
        <v>0</v>
      </c>
      <c r="N2070" s="1153">
        <v>0</v>
      </c>
      <c r="O2070" s="1153">
        <v>0</v>
      </c>
      <c r="P2070" s="1153">
        <v>0</v>
      </c>
      <c r="Q2070" s="1153">
        <v>0</v>
      </c>
      <c r="R2070" s="1153">
        <v>0</v>
      </c>
      <c r="S2070" s="1153">
        <v>0</v>
      </c>
      <c r="T2070" s="1153">
        <v>0</v>
      </c>
      <c r="U2070" s="1153">
        <v>0</v>
      </c>
      <c r="V2070" s="1153">
        <v>0</v>
      </c>
      <c r="W2070" s="1153">
        <v>0</v>
      </c>
      <c r="X2070" s="1153">
        <v>0</v>
      </c>
      <c r="Y2070" s="1153">
        <v>0</v>
      </c>
      <c r="Z2070" s="1153">
        <v>0</v>
      </c>
      <c r="AA2070" s="1153">
        <v>0</v>
      </c>
      <c r="AB2070" s="1153">
        <v>0</v>
      </c>
      <c r="AC2070" s="1153">
        <v>0</v>
      </c>
      <c r="AD2070" s="1153">
        <v>0</v>
      </c>
      <c r="AE2070" s="1153">
        <v>0</v>
      </c>
      <c r="AF2070" s="1153">
        <v>0</v>
      </c>
      <c r="AG2070" s="1153">
        <v>0</v>
      </c>
      <c r="AH2070" s="1153">
        <v>0</v>
      </c>
      <c r="AI2070" s="1153">
        <v>0</v>
      </c>
    </row>
    <row r="2071" spans="1:35" ht="66">
      <c r="A2071" s="290"/>
      <c r="B2071" s="1154">
        <v>162400</v>
      </c>
      <c r="C2071" s="1379" t="s">
        <v>1747</v>
      </c>
      <c r="D2071" s="303"/>
      <c r="E2071" s="293">
        <v>0</v>
      </c>
      <c r="F2071" s="292" t="s">
        <v>648</v>
      </c>
      <c r="G2071" s="294" t="s">
        <v>12</v>
      </c>
      <c r="H2071" s="295" t="s">
        <v>13</v>
      </c>
      <c r="I2071" s="294" t="s">
        <v>14</v>
      </c>
      <c r="J2071" s="294">
        <v>175392</v>
      </c>
      <c r="K2071" s="1540">
        <v>0</v>
      </c>
      <c r="L2071" s="294">
        <v>0</v>
      </c>
      <c r="M2071" s="294">
        <v>0</v>
      </c>
      <c r="N2071" s="294">
        <v>0</v>
      </c>
      <c r="O2071" s="294">
        <v>0</v>
      </c>
      <c r="P2071" s="294">
        <v>0</v>
      </c>
      <c r="Q2071" s="294">
        <v>0</v>
      </c>
      <c r="R2071" s="294">
        <v>0</v>
      </c>
      <c r="S2071" s="294">
        <v>0</v>
      </c>
      <c r="T2071" s="294">
        <v>0</v>
      </c>
      <c r="U2071" s="294">
        <v>0</v>
      </c>
      <c r="V2071" s="294">
        <v>0</v>
      </c>
      <c r="W2071" s="294">
        <v>0</v>
      </c>
      <c r="X2071" s="294">
        <v>0</v>
      </c>
      <c r="Y2071" s="294">
        <v>0</v>
      </c>
      <c r="Z2071" s="294">
        <v>0</v>
      </c>
      <c r="AA2071" s="294">
        <v>0</v>
      </c>
      <c r="AB2071" s="294">
        <v>0</v>
      </c>
      <c r="AC2071" s="294">
        <v>0</v>
      </c>
      <c r="AD2071" s="294">
        <v>0</v>
      </c>
      <c r="AE2071" s="294">
        <v>0</v>
      </c>
      <c r="AF2071" s="294">
        <v>0</v>
      </c>
      <c r="AG2071" s="294">
        <v>0</v>
      </c>
      <c r="AH2071" s="294">
        <v>0</v>
      </c>
      <c r="AI2071" s="294">
        <v>0</v>
      </c>
    </row>
    <row r="2072" spans="1:35">
      <c r="A2072" s="290"/>
      <c r="B2072" s="1477"/>
      <c r="C2072" s="1471"/>
      <c r="D2072" s="1389"/>
      <c r="E2072" s="293">
        <v>0</v>
      </c>
      <c r="F2072" s="292"/>
      <c r="G2072" s="1147"/>
      <c r="H2072" s="1147"/>
      <c r="I2072" s="1147"/>
      <c r="J2072" s="1147"/>
      <c r="K2072" s="1538">
        <v>0</v>
      </c>
      <c r="L2072" s="1147">
        <v>0</v>
      </c>
      <c r="M2072" s="1147">
        <v>0</v>
      </c>
      <c r="N2072" s="1147">
        <v>0</v>
      </c>
      <c r="O2072" s="1147">
        <v>0</v>
      </c>
      <c r="P2072" s="1147">
        <v>0</v>
      </c>
      <c r="Q2072" s="1147">
        <v>0</v>
      </c>
      <c r="R2072" s="1147">
        <v>0</v>
      </c>
      <c r="S2072" s="1147">
        <v>0</v>
      </c>
      <c r="T2072" s="1147">
        <v>0</v>
      </c>
      <c r="U2072" s="1147">
        <v>0</v>
      </c>
      <c r="V2072" s="1147">
        <v>0</v>
      </c>
      <c r="W2072" s="1147">
        <v>0</v>
      </c>
      <c r="X2072" s="1147">
        <v>0</v>
      </c>
      <c r="Y2072" s="1147">
        <v>0</v>
      </c>
      <c r="Z2072" s="1147">
        <v>0</v>
      </c>
      <c r="AA2072" s="1147">
        <v>0</v>
      </c>
      <c r="AB2072" s="1147">
        <v>0</v>
      </c>
      <c r="AC2072" s="1147">
        <v>0</v>
      </c>
      <c r="AD2072" s="1147">
        <v>0</v>
      </c>
      <c r="AE2072" s="1147">
        <v>0</v>
      </c>
      <c r="AF2072" s="1147">
        <v>0</v>
      </c>
      <c r="AG2072" s="1147">
        <v>0</v>
      </c>
      <c r="AH2072" s="1147">
        <v>0</v>
      </c>
      <c r="AI2072" s="1147">
        <v>0</v>
      </c>
    </row>
    <row r="2073" spans="1:35" ht="24">
      <c r="A2073" s="290"/>
      <c r="B2073" s="306">
        <v>332</v>
      </c>
      <c r="C2073" s="1148" t="s">
        <v>1748</v>
      </c>
      <c r="D2073" s="1146"/>
      <c r="E2073" s="292">
        <v>0</v>
      </c>
      <c r="F2073" s="292"/>
      <c r="G2073" s="292">
        <v>0</v>
      </c>
      <c r="H2073" s="292">
        <v>0</v>
      </c>
      <c r="I2073" s="292">
        <v>0</v>
      </c>
      <c r="J2073" s="292"/>
      <c r="K2073" s="1544">
        <v>0</v>
      </c>
      <c r="L2073" s="292">
        <v>0</v>
      </c>
      <c r="M2073" s="292">
        <v>0</v>
      </c>
      <c r="N2073" s="292">
        <v>0</v>
      </c>
      <c r="O2073" s="292">
        <v>0</v>
      </c>
      <c r="P2073" s="292">
        <v>0</v>
      </c>
      <c r="Q2073" s="292">
        <v>0</v>
      </c>
      <c r="R2073" s="292">
        <v>0</v>
      </c>
      <c r="S2073" s="292">
        <v>0</v>
      </c>
      <c r="T2073" s="292">
        <v>0</v>
      </c>
      <c r="U2073" s="292">
        <v>0</v>
      </c>
      <c r="V2073" s="292">
        <v>0</v>
      </c>
      <c r="W2073" s="292">
        <v>0</v>
      </c>
      <c r="X2073" s="292">
        <v>0</v>
      </c>
      <c r="Y2073" s="292">
        <v>0</v>
      </c>
      <c r="Z2073" s="292">
        <v>0</v>
      </c>
      <c r="AA2073" s="292">
        <v>0</v>
      </c>
      <c r="AB2073" s="292">
        <v>0</v>
      </c>
      <c r="AC2073" s="292">
        <v>0</v>
      </c>
      <c r="AD2073" s="292">
        <v>0</v>
      </c>
      <c r="AE2073" s="292">
        <v>0</v>
      </c>
      <c r="AF2073" s="292">
        <v>0</v>
      </c>
      <c r="AG2073" s="292">
        <v>0</v>
      </c>
      <c r="AH2073" s="292">
        <v>0</v>
      </c>
      <c r="AI2073" s="292">
        <v>0</v>
      </c>
    </row>
    <row r="2074" spans="1:35" ht="24">
      <c r="A2074" s="290"/>
      <c r="B2074" s="306">
        <v>33201</v>
      </c>
      <c r="C2074" s="1148" t="s">
        <v>1748</v>
      </c>
      <c r="D2074" s="1149"/>
      <c r="E2074" s="1153">
        <v>0</v>
      </c>
      <c r="F2074" s="1153"/>
      <c r="G2074" s="1153">
        <v>0</v>
      </c>
      <c r="H2074" s="1153">
        <v>0</v>
      </c>
      <c r="I2074" s="1153">
        <v>0</v>
      </c>
      <c r="J2074" s="1153"/>
      <c r="K2074" s="1562">
        <v>0</v>
      </c>
      <c r="L2074" s="1153">
        <v>0</v>
      </c>
      <c r="M2074" s="1153">
        <v>0</v>
      </c>
      <c r="N2074" s="1153">
        <v>0</v>
      </c>
      <c r="O2074" s="1153">
        <v>0</v>
      </c>
      <c r="P2074" s="1153">
        <v>0</v>
      </c>
      <c r="Q2074" s="1153">
        <v>0</v>
      </c>
      <c r="R2074" s="1153">
        <v>0</v>
      </c>
      <c r="S2074" s="1153">
        <v>0</v>
      </c>
      <c r="T2074" s="1153">
        <v>0</v>
      </c>
      <c r="U2074" s="1153">
        <v>0</v>
      </c>
      <c r="V2074" s="1153">
        <v>0</v>
      </c>
      <c r="W2074" s="1153">
        <v>0</v>
      </c>
      <c r="X2074" s="1153">
        <v>0</v>
      </c>
      <c r="Y2074" s="1153">
        <v>0</v>
      </c>
      <c r="Z2074" s="1153">
        <v>0</v>
      </c>
      <c r="AA2074" s="1153">
        <v>0</v>
      </c>
      <c r="AB2074" s="1153">
        <v>0</v>
      </c>
      <c r="AC2074" s="1153">
        <v>0</v>
      </c>
      <c r="AD2074" s="1153">
        <v>0</v>
      </c>
      <c r="AE2074" s="1153">
        <v>0</v>
      </c>
      <c r="AF2074" s="1153">
        <v>0</v>
      </c>
      <c r="AG2074" s="1153">
        <v>0</v>
      </c>
      <c r="AH2074" s="1153">
        <v>0</v>
      </c>
      <c r="AI2074" s="1153">
        <v>0</v>
      </c>
    </row>
    <row r="2075" spans="1:35">
      <c r="A2075" s="290"/>
      <c r="B2075" s="1477"/>
      <c r="C2075" s="1471"/>
      <c r="D2075" s="1389"/>
      <c r="E2075" s="304">
        <v>0</v>
      </c>
      <c r="F2075" s="292"/>
      <c r="G2075" s="1147"/>
      <c r="H2075" s="1147"/>
      <c r="I2075" s="1147"/>
      <c r="J2075" s="1147"/>
      <c r="K2075" s="1538">
        <v>0</v>
      </c>
      <c r="L2075" s="1147">
        <v>0</v>
      </c>
      <c r="M2075" s="1147">
        <v>0</v>
      </c>
      <c r="N2075" s="1147">
        <v>0</v>
      </c>
      <c r="O2075" s="1147">
        <v>0</v>
      </c>
      <c r="P2075" s="1147">
        <v>0</v>
      </c>
      <c r="Q2075" s="1147">
        <v>0</v>
      </c>
      <c r="R2075" s="1147">
        <v>0</v>
      </c>
      <c r="S2075" s="1147">
        <v>0</v>
      </c>
      <c r="T2075" s="1147">
        <v>0</v>
      </c>
      <c r="U2075" s="1147">
        <v>0</v>
      </c>
      <c r="V2075" s="1147">
        <v>0</v>
      </c>
      <c r="W2075" s="1147">
        <v>0</v>
      </c>
      <c r="X2075" s="1147">
        <v>0</v>
      </c>
      <c r="Y2075" s="1147">
        <v>0</v>
      </c>
      <c r="Z2075" s="1147">
        <v>0</v>
      </c>
      <c r="AA2075" s="1147">
        <v>0</v>
      </c>
      <c r="AB2075" s="1147">
        <v>0</v>
      </c>
      <c r="AC2075" s="1147">
        <v>0</v>
      </c>
      <c r="AD2075" s="1147">
        <v>0</v>
      </c>
      <c r="AE2075" s="1147">
        <v>0</v>
      </c>
      <c r="AF2075" s="1147">
        <v>0</v>
      </c>
      <c r="AG2075" s="1147">
        <v>0</v>
      </c>
      <c r="AH2075" s="1147">
        <v>0</v>
      </c>
      <c r="AI2075" s="1147">
        <v>0</v>
      </c>
    </row>
    <row r="2076" spans="1:35" ht="36">
      <c r="A2076" s="290"/>
      <c r="B2076" s="306">
        <v>333</v>
      </c>
      <c r="C2076" s="1148" t="s">
        <v>1749</v>
      </c>
      <c r="D2076" s="1146"/>
      <c r="E2076" s="1151">
        <v>5</v>
      </c>
      <c r="F2076" s="292"/>
      <c r="G2076" s="292">
        <v>0</v>
      </c>
      <c r="H2076" s="292">
        <v>0</v>
      </c>
      <c r="I2076" s="292">
        <v>0</v>
      </c>
      <c r="J2076" s="292"/>
      <c r="K2076" s="1544">
        <v>62252</v>
      </c>
      <c r="L2076" s="292">
        <v>1</v>
      </c>
      <c r="M2076" s="292">
        <v>6264</v>
      </c>
      <c r="N2076" s="292">
        <v>0</v>
      </c>
      <c r="O2076" s="292">
        <v>0</v>
      </c>
      <c r="P2076" s="292">
        <v>0</v>
      </c>
      <c r="Q2076" s="292">
        <v>0</v>
      </c>
      <c r="R2076" s="292">
        <v>0</v>
      </c>
      <c r="S2076" s="292">
        <v>0</v>
      </c>
      <c r="T2076" s="292">
        <v>4</v>
      </c>
      <c r="U2076" s="292">
        <v>55988</v>
      </c>
      <c r="V2076" s="292">
        <v>0</v>
      </c>
      <c r="W2076" s="292">
        <v>0</v>
      </c>
      <c r="X2076" s="292">
        <v>0</v>
      </c>
      <c r="Y2076" s="292">
        <v>0</v>
      </c>
      <c r="Z2076" s="292">
        <v>0</v>
      </c>
      <c r="AA2076" s="292">
        <v>0</v>
      </c>
      <c r="AB2076" s="292">
        <v>0</v>
      </c>
      <c r="AC2076" s="292">
        <v>0</v>
      </c>
      <c r="AD2076" s="292">
        <v>0</v>
      </c>
      <c r="AE2076" s="292">
        <v>0</v>
      </c>
      <c r="AF2076" s="292">
        <v>0</v>
      </c>
      <c r="AG2076" s="292">
        <v>0</v>
      </c>
      <c r="AH2076" s="292">
        <v>0</v>
      </c>
      <c r="AI2076" s="292">
        <v>0</v>
      </c>
    </row>
    <row r="2077" spans="1:35">
      <c r="A2077" s="290"/>
      <c r="B2077" s="306">
        <v>33301</v>
      </c>
      <c r="C2077" s="1148" t="s">
        <v>1750</v>
      </c>
      <c r="D2077" s="1149"/>
      <c r="E2077" s="1485">
        <v>5</v>
      </c>
      <c r="F2077" s="1153"/>
      <c r="G2077" s="1153">
        <v>0</v>
      </c>
      <c r="H2077" s="1153">
        <v>0</v>
      </c>
      <c r="I2077" s="1153">
        <v>0</v>
      </c>
      <c r="J2077" s="1153"/>
      <c r="K2077" s="1562">
        <v>62252</v>
      </c>
      <c r="L2077" s="1153">
        <v>1</v>
      </c>
      <c r="M2077" s="1153">
        <v>6264</v>
      </c>
      <c r="N2077" s="1153">
        <v>0</v>
      </c>
      <c r="O2077" s="1153">
        <v>0</v>
      </c>
      <c r="P2077" s="1153">
        <v>0</v>
      </c>
      <c r="Q2077" s="1153">
        <v>0</v>
      </c>
      <c r="R2077" s="1153">
        <v>0</v>
      </c>
      <c r="S2077" s="1153">
        <v>0</v>
      </c>
      <c r="T2077" s="1153">
        <v>4</v>
      </c>
      <c r="U2077" s="1153">
        <v>55988</v>
      </c>
      <c r="V2077" s="1153">
        <v>0</v>
      </c>
      <c r="W2077" s="1153">
        <v>0</v>
      </c>
      <c r="X2077" s="1153">
        <v>0</v>
      </c>
      <c r="Y2077" s="1153">
        <v>0</v>
      </c>
      <c r="Z2077" s="1153">
        <v>0</v>
      </c>
      <c r="AA2077" s="1153">
        <v>0</v>
      </c>
      <c r="AB2077" s="1153">
        <v>0</v>
      </c>
      <c r="AC2077" s="1153">
        <v>0</v>
      </c>
      <c r="AD2077" s="1153">
        <v>0</v>
      </c>
      <c r="AE2077" s="1153">
        <v>0</v>
      </c>
      <c r="AF2077" s="1153">
        <v>0</v>
      </c>
      <c r="AG2077" s="1153">
        <v>0</v>
      </c>
      <c r="AH2077" s="1153">
        <v>0</v>
      </c>
      <c r="AI2077" s="1153">
        <v>0</v>
      </c>
    </row>
    <row r="2078" spans="1:35" ht="66">
      <c r="A2078" s="290"/>
      <c r="B2078" s="1149">
        <v>5800</v>
      </c>
      <c r="C2078" s="1342" t="s">
        <v>1751</v>
      </c>
      <c r="D2078" s="303"/>
      <c r="E2078" s="293">
        <v>0</v>
      </c>
      <c r="F2078" s="1362" t="s">
        <v>648</v>
      </c>
      <c r="G2078" s="294" t="s">
        <v>12</v>
      </c>
      <c r="H2078" s="295" t="s">
        <v>13</v>
      </c>
      <c r="I2078" s="294" t="s">
        <v>14</v>
      </c>
      <c r="J2078" s="294">
        <v>6264</v>
      </c>
      <c r="K2078" s="1540">
        <v>0</v>
      </c>
      <c r="L2078" s="294">
        <v>0</v>
      </c>
      <c r="M2078" s="294">
        <v>0</v>
      </c>
      <c r="N2078" s="294">
        <v>0</v>
      </c>
      <c r="O2078" s="294">
        <v>0</v>
      </c>
      <c r="P2078" s="294">
        <v>0</v>
      </c>
      <c r="Q2078" s="294">
        <v>0</v>
      </c>
      <c r="R2078" s="294">
        <v>0</v>
      </c>
      <c r="S2078" s="294">
        <v>0</v>
      </c>
      <c r="T2078" s="294">
        <v>0</v>
      </c>
      <c r="U2078" s="294">
        <v>0</v>
      </c>
      <c r="V2078" s="294">
        <v>0</v>
      </c>
      <c r="W2078" s="294">
        <v>0</v>
      </c>
      <c r="X2078" s="294">
        <v>0</v>
      </c>
      <c r="Y2078" s="294">
        <v>0</v>
      </c>
      <c r="Z2078" s="294">
        <v>0</v>
      </c>
      <c r="AA2078" s="294">
        <v>0</v>
      </c>
      <c r="AB2078" s="294">
        <v>0</v>
      </c>
      <c r="AC2078" s="294">
        <v>0</v>
      </c>
      <c r="AD2078" s="294">
        <v>0</v>
      </c>
      <c r="AE2078" s="294">
        <v>0</v>
      </c>
      <c r="AF2078" s="294">
        <v>0</v>
      </c>
      <c r="AG2078" s="294">
        <v>0</v>
      </c>
      <c r="AH2078" s="294">
        <v>0</v>
      </c>
      <c r="AI2078" s="294">
        <v>0</v>
      </c>
    </row>
    <row r="2079" spans="1:35" ht="66">
      <c r="A2079" s="290"/>
      <c r="B2079" s="1149">
        <v>5800</v>
      </c>
      <c r="C2079" s="1342" t="s">
        <v>1752</v>
      </c>
      <c r="D2079" s="303"/>
      <c r="E2079" s="293">
        <v>1</v>
      </c>
      <c r="F2079" s="1362" t="s">
        <v>648</v>
      </c>
      <c r="G2079" s="294" t="s">
        <v>12</v>
      </c>
      <c r="H2079" s="295" t="s">
        <v>13</v>
      </c>
      <c r="I2079" s="294" t="s">
        <v>14</v>
      </c>
      <c r="J2079" s="294">
        <v>6264</v>
      </c>
      <c r="K2079" s="1540">
        <v>6264</v>
      </c>
      <c r="L2079" s="294">
        <v>1</v>
      </c>
      <c r="M2079" s="294">
        <v>6264</v>
      </c>
      <c r="N2079" s="294">
        <v>0</v>
      </c>
      <c r="O2079" s="294">
        <v>0</v>
      </c>
      <c r="P2079" s="294">
        <v>0</v>
      </c>
      <c r="Q2079" s="294">
        <v>0</v>
      </c>
      <c r="R2079" s="294">
        <v>0</v>
      </c>
      <c r="S2079" s="294">
        <v>0</v>
      </c>
      <c r="T2079" s="294">
        <v>0</v>
      </c>
      <c r="U2079" s="294">
        <v>0</v>
      </c>
      <c r="V2079" s="294">
        <v>0</v>
      </c>
      <c r="W2079" s="294">
        <v>0</v>
      </c>
      <c r="X2079" s="294">
        <v>0</v>
      </c>
      <c r="Y2079" s="294">
        <v>0</v>
      </c>
      <c r="Z2079" s="294">
        <v>0</v>
      </c>
      <c r="AA2079" s="294">
        <v>0</v>
      </c>
      <c r="AB2079" s="294">
        <v>0</v>
      </c>
      <c r="AC2079" s="294">
        <v>0</v>
      </c>
      <c r="AD2079" s="294">
        <v>0</v>
      </c>
      <c r="AE2079" s="294">
        <v>0</v>
      </c>
      <c r="AF2079" s="294">
        <v>0</v>
      </c>
      <c r="AG2079" s="294">
        <v>0</v>
      </c>
      <c r="AH2079" s="294">
        <v>0</v>
      </c>
      <c r="AI2079" s="294">
        <v>0</v>
      </c>
    </row>
    <row r="2080" spans="1:35" s="1261" customFormat="1" ht="66">
      <c r="A2080" s="290"/>
      <c r="B2080" s="1149">
        <v>12960</v>
      </c>
      <c r="C2080" s="1342" t="s">
        <v>1753</v>
      </c>
      <c r="D2080" s="1389"/>
      <c r="E2080" s="293">
        <v>4</v>
      </c>
      <c r="F2080" s="1362" t="s">
        <v>648</v>
      </c>
      <c r="G2080" s="294" t="s">
        <v>12</v>
      </c>
      <c r="H2080" s="295" t="s">
        <v>13</v>
      </c>
      <c r="I2080" s="294" t="s">
        <v>14</v>
      </c>
      <c r="J2080" s="294">
        <v>13997</v>
      </c>
      <c r="K2080" s="1540">
        <v>55988</v>
      </c>
      <c r="L2080" s="294">
        <v>0</v>
      </c>
      <c r="M2080" s="294">
        <v>0</v>
      </c>
      <c r="N2080" s="294">
        <v>0</v>
      </c>
      <c r="O2080" s="294">
        <v>0</v>
      </c>
      <c r="P2080" s="294">
        <v>0</v>
      </c>
      <c r="Q2080" s="294">
        <v>0</v>
      </c>
      <c r="R2080" s="294">
        <v>0</v>
      </c>
      <c r="S2080" s="294">
        <v>0</v>
      </c>
      <c r="T2080" s="294">
        <v>4</v>
      </c>
      <c r="U2080" s="294">
        <v>55988</v>
      </c>
      <c r="V2080" s="294">
        <v>0</v>
      </c>
      <c r="W2080" s="294">
        <v>0</v>
      </c>
      <c r="X2080" s="294">
        <v>0</v>
      </c>
      <c r="Y2080" s="294">
        <v>0</v>
      </c>
      <c r="Z2080" s="294">
        <v>0</v>
      </c>
      <c r="AA2080" s="294">
        <v>0</v>
      </c>
      <c r="AB2080" s="294">
        <v>0</v>
      </c>
      <c r="AC2080" s="294">
        <v>0</v>
      </c>
      <c r="AD2080" s="294">
        <v>0</v>
      </c>
      <c r="AE2080" s="294">
        <v>0</v>
      </c>
      <c r="AF2080" s="294">
        <v>0</v>
      </c>
      <c r="AG2080" s="294">
        <v>0</v>
      </c>
      <c r="AH2080" s="294">
        <v>0</v>
      </c>
      <c r="AI2080" s="294">
        <v>0</v>
      </c>
    </row>
    <row r="2081" spans="1:35">
      <c r="A2081" s="290"/>
      <c r="B2081" s="306">
        <v>334</v>
      </c>
      <c r="C2081" s="1148" t="s">
        <v>1754</v>
      </c>
      <c r="D2081" s="1146"/>
      <c r="E2081" s="1151">
        <v>16</v>
      </c>
      <c r="F2081" s="292"/>
      <c r="G2081" s="292">
        <v>0</v>
      </c>
      <c r="H2081" s="292">
        <v>0</v>
      </c>
      <c r="I2081" s="292">
        <v>0</v>
      </c>
      <c r="J2081" s="292"/>
      <c r="K2081" s="1544">
        <v>124195</v>
      </c>
      <c r="L2081" s="292">
        <v>0</v>
      </c>
      <c r="M2081" s="292">
        <v>0</v>
      </c>
      <c r="N2081" s="292">
        <v>0</v>
      </c>
      <c r="O2081" s="292">
        <v>0</v>
      </c>
      <c r="P2081" s="292">
        <v>3</v>
      </c>
      <c r="Q2081" s="292">
        <v>8619</v>
      </c>
      <c r="R2081" s="292">
        <v>3</v>
      </c>
      <c r="S2081" s="292">
        <v>86846</v>
      </c>
      <c r="T2081" s="292">
        <v>0</v>
      </c>
      <c r="U2081" s="292">
        <v>0</v>
      </c>
      <c r="V2081" s="292">
        <v>3</v>
      </c>
      <c r="W2081" s="292">
        <v>8619</v>
      </c>
      <c r="X2081" s="292">
        <v>0</v>
      </c>
      <c r="Y2081" s="292">
        <v>0</v>
      </c>
      <c r="Z2081" s="292">
        <v>0</v>
      </c>
      <c r="AA2081" s="292">
        <v>0</v>
      </c>
      <c r="AB2081" s="292">
        <v>3</v>
      </c>
      <c r="AC2081" s="292">
        <v>8619</v>
      </c>
      <c r="AD2081" s="292">
        <v>0</v>
      </c>
      <c r="AE2081" s="292">
        <v>0</v>
      </c>
      <c r="AF2081" s="292">
        <v>0</v>
      </c>
      <c r="AG2081" s="292">
        <v>0</v>
      </c>
      <c r="AH2081" s="292">
        <v>4</v>
      </c>
      <c r="AI2081" s="292">
        <v>11492</v>
      </c>
    </row>
    <row r="2082" spans="1:35">
      <c r="A2082" s="290"/>
      <c r="B2082" s="306">
        <v>33401</v>
      </c>
      <c r="C2082" s="1148" t="s">
        <v>1754</v>
      </c>
      <c r="D2082" s="1149"/>
      <c r="E2082" s="1485">
        <v>16</v>
      </c>
      <c r="F2082" s="1153"/>
      <c r="G2082" s="1153">
        <v>0</v>
      </c>
      <c r="H2082" s="1153">
        <v>0</v>
      </c>
      <c r="I2082" s="1153">
        <v>0</v>
      </c>
      <c r="J2082" s="1153"/>
      <c r="K2082" s="1562">
        <v>124195</v>
      </c>
      <c r="L2082" s="1153">
        <v>0</v>
      </c>
      <c r="M2082" s="1153">
        <v>0</v>
      </c>
      <c r="N2082" s="1153">
        <v>0</v>
      </c>
      <c r="O2082" s="1153">
        <v>0</v>
      </c>
      <c r="P2082" s="1153">
        <v>3</v>
      </c>
      <c r="Q2082" s="1153">
        <v>8619</v>
      </c>
      <c r="R2082" s="1153">
        <v>3</v>
      </c>
      <c r="S2082" s="1153">
        <v>86846</v>
      </c>
      <c r="T2082" s="1153">
        <v>0</v>
      </c>
      <c r="U2082" s="1153">
        <v>0</v>
      </c>
      <c r="V2082" s="1153">
        <v>3</v>
      </c>
      <c r="W2082" s="1153">
        <v>8619</v>
      </c>
      <c r="X2082" s="1153">
        <v>0</v>
      </c>
      <c r="Y2082" s="1153">
        <v>0</v>
      </c>
      <c r="Z2082" s="1153">
        <v>0</v>
      </c>
      <c r="AA2082" s="1153">
        <v>0</v>
      </c>
      <c r="AB2082" s="1153">
        <v>3</v>
      </c>
      <c r="AC2082" s="1153">
        <v>8619</v>
      </c>
      <c r="AD2082" s="1153">
        <v>0</v>
      </c>
      <c r="AE2082" s="1153">
        <v>0</v>
      </c>
      <c r="AF2082" s="1153">
        <v>0</v>
      </c>
      <c r="AG2082" s="1153">
        <v>0</v>
      </c>
      <c r="AH2082" s="1153">
        <v>4</v>
      </c>
      <c r="AI2082" s="1153">
        <v>11492</v>
      </c>
    </row>
    <row r="2083" spans="1:35" ht="66">
      <c r="A2083" s="290"/>
      <c r="B2083" s="305">
        <v>27191.72</v>
      </c>
      <c r="C2083" s="1349" t="s">
        <v>1755</v>
      </c>
      <c r="D2083" s="303"/>
      <c r="E2083" s="293">
        <v>0</v>
      </c>
      <c r="F2083" s="1152" t="s">
        <v>1756</v>
      </c>
      <c r="G2083" s="294" t="s">
        <v>12</v>
      </c>
      <c r="H2083" s="295" t="s">
        <v>13</v>
      </c>
      <c r="I2083" s="294" t="s">
        <v>14</v>
      </c>
      <c r="J2083" s="294">
        <v>29368</v>
      </c>
      <c r="K2083" s="1540">
        <v>0</v>
      </c>
      <c r="L2083" s="294">
        <v>0</v>
      </c>
      <c r="M2083" s="294">
        <v>0</v>
      </c>
      <c r="N2083" s="294">
        <v>0</v>
      </c>
      <c r="O2083" s="294">
        <v>0</v>
      </c>
      <c r="P2083" s="294">
        <v>0</v>
      </c>
      <c r="Q2083" s="294">
        <v>0</v>
      </c>
      <c r="R2083" s="294">
        <v>0</v>
      </c>
      <c r="S2083" s="294">
        <v>0</v>
      </c>
      <c r="T2083" s="294">
        <v>0</v>
      </c>
      <c r="U2083" s="294">
        <v>0</v>
      </c>
      <c r="V2083" s="294">
        <v>0</v>
      </c>
      <c r="W2083" s="294">
        <v>0</v>
      </c>
      <c r="X2083" s="294">
        <v>0</v>
      </c>
      <c r="Y2083" s="294">
        <v>0</v>
      </c>
      <c r="Z2083" s="294">
        <v>0</v>
      </c>
      <c r="AA2083" s="294">
        <v>0</v>
      </c>
      <c r="AB2083" s="294">
        <v>0</v>
      </c>
      <c r="AC2083" s="294">
        <v>0</v>
      </c>
      <c r="AD2083" s="294">
        <v>0</v>
      </c>
      <c r="AE2083" s="294">
        <v>0</v>
      </c>
      <c r="AF2083" s="294">
        <v>0</v>
      </c>
      <c r="AG2083" s="294">
        <v>0</v>
      </c>
      <c r="AH2083" s="294">
        <v>0</v>
      </c>
      <c r="AI2083" s="294">
        <v>0</v>
      </c>
    </row>
    <row r="2084" spans="1:35" ht="66">
      <c r="A2084" s="290"/>
      <c r="B2084" s="305">
        <v>7000</v>
      </c>
      <c r="C2084" s="1342" t="s">
        <v>1757</v>
      </c>
      <c r="D2084" s="303"/>
      <c r="E2084" s="293">
        <v>0</v>
      </c>
      <c r="F2084" s="1152" t="s">
        <v>1756</v>
      </c>
      <c r="G2084" s="294" t="s">
        <v>12</v>
      </c>
      <c r="H2084" s="295" t="s">
        <v>13</v>
      </c>
      <c r="I2084" s="294" t="s">
        <v>14</v>
      </c>
      <c r="J2084" s="294">
        <v>7560.0000000000009</v>
      </c>
      <c r="K2084" s="1540">
        <v>0</v>
      </c>
      <c r="L2084" s="294">
        <v>0</v>
      </c>
      <c r="M2084" s="294">
        <v>0</v>
      </c>
      <c r="N2084" s="294">
        <v>0</v>
      </c>
      <c r="O2084" s="294">
        <v>0</v>
      </c>
      <c r="P2084" s="294">
        <v>0</v>
      </c>
      <c r="Q2084" s="294">
        <v>0</v>
      </c>
      <c r="R2084" s="294">
        <v>0</v>
      </c>
      <c r="S2084" s="294">
        <v>0</v>
      </c>
      <c r="T2084" s="294">
        <v>0</v>
      </c>
      <c r="U2084" s="294">
        <v>0</v>
      </c>
      <c r="V2084" s="294">
        <v>0</v>
      </c>
      <c r="W2084" s="294">
        <v>0</v>
      </c>
      <c r="X2084" s="294">
        <v>0</v>
      </c>
      <c r="Y2084" s="294">
        <v>0</v>
      </c>
      <c r="Z2084" s="294">
        <v>0</v>
      </c>
      <c r="AA2084" s="294">
        <v>0</v>
      </c>
      <c r="AB2084" s="294">
        <v>0</v>
      </c>
      <c r="AC2084" s="294">
        <v>0</v>
      </c>
      <c r="AD2084" s="294">
        <v>0</v>
      </c>
      <c r="AE2084" s="294">
        <v>0</v>
      </c>
      <c r="AF2084" s="294">
        <v>0</v>
      </c>
      <c r="AG2084" s="294">
        <v>0</v>
      </c>
      <c r="AH2084" s="294">
        <v>0</v>
      </c>
      <c r="AI2084" s="294">
        <v>0</v>
      </c>
    </row>
    <row r="2085" spans="1:35" ht="66">
      <c r="A2085" s="290"/>
      <c r="B2085" s="305">
        <v>8094.5631249999997</v>
      </c>
      <c r="C2085" s="1344" t="s">
        <v>1758</v>
      </c>
      <c r="D2085" s="303"/>
      <c r="E2085" s="293">
        <v>15</v>
      </c>
      <c r="F2085" s="1152" t="s">
        <v>1756</v>
      </c>
      <c r="G2085" s="294" t="s">
        <v>12</v>
      </c>
      <c r="H2085" s="295" t="s">
        <v>13</v>
      </c>
      <c r="I2085" s="294" t="s">
        <v>14</v>
      </c>
      <c r="J2085" s="294">
        <v>2873</v>
      </c>
      <c r="K2085" s="1540">
        <v>43095</v>
      </c>
      <c r="L2085" s="294">
        <v>0</v>
      </c>
      <c r="M2085" s="294">
        <v>0</v>
      </c>
      <c r="N2085" s="294">
        <v>0</v>
      </c>
      <c r="O2085" s="294">
        <v>0</v>
      </c>
      <c r="P2085" s="294">
        <v>3</v>
      </c>
      <c r="Q2085" s="294">
        <v>8619</v>
      </c>
      <c r="R2085" s="294">
        <v>2</v>
      </c>
      <c r="S2085" s="294">
        <v>5746</v>
      </c>
      <c r="T2085" s="294">
        <v>0</v>
      </c>
      <c r="U2085" s="294">
        <v>0</v>
      </c>
      <c r="V2085" s="294">
        <v>3</v>
      </c>
      <c r="W2085" s="294">
        <v>8619</v>
      </c>
      <c r="X2085" s="294">
        <v>0</v>
      </c>
      <c r="Y2085" s="294">
        <v>0</v>
      </c>
      <c r="Z2085" s="294">
        <v>0</v>
      </c>
      <c r="AA2085" s="294">
        <v>0</v>
      </c>
      <c r="AB2085" s="294">
        <v>3</v>
      </c>
      <c r="AC2085" s="294">
        <v>8619</v>
      </c>
      <c r="AD2085" s="294">
        <v>0</v>
      </c>
      <c r="AE2085" s="294">
        <v>0</v>
      </c>
      <c r="AF2085" s="294">
        <v>0</v>
      </c>
      <c r="AG2085" s="294">
        <v>0</v>
      </c>
      <c r="AH2085" s="294">
        <v>4</v>
      </c>
      <c r="AI2085" s="294">
        <v>11492</v>
      </c>
    </row>
    <row r="2086" spans="1:35" ht="66">
      <c r="A2086" s="290"/>
      <c r="B2086" s="305">
        <v>15678.16</v>
      </c>
      <c r="C2086" s="298" t="s">
        <v>1759</v>
      </c>
      <c r="D2086" s="303"/>
      <c r="E2086" s="293">
        <v>1</v>
      </c>
      <c r="F2086" s="1152" t="s">
        <v>1756</v>
      </c>
      <c r="G2086" s="294" t="s">
        <v>12</v>
      </c>
      <c r="H2086" s="295" t="s">
        <v>13</v>
      </c>
      <c r="I2086" s="294" t="s">
        <v>14</v>
      </c>
      <c r="J2086" s="294">
        <v>16933</v>
      </c>
      <c r="K2086" s="1540">
        <v>81100</v>
      </c>
      <c r="L2086" s="294">
        <v>0</v>
      </c>
      <c r="M2086" s="294">
        <v>0</v>
      </c>
      <c r="N2086" s="294">
        <v>0</v>
      </c>
      <c r="O2086" s="294">
        <v>0</v>
      </c>
      <c r="P2086" s="294">
        <v>0</v>
      </c>
      <c r="Q2086" s="294">
        <v>0</v>
      </c>
      <c r="R2086" s="294">
        <v>1</v>
      </c>
      <c r="S2086" s="294">
        <v>81100</v>
      </c>
      <c r="T2086" s="294">
        <v>0</v>
      </c>
      <c r="U2086" s="294">
        <v>0</v>
      </c>
      <c r="V2086" s="294">
        <v>0</v>
      </c>
      <c r="W2086" s="294">
        <v>0</v>
      </c>
      <c r="X2086" s="294">
        <v>0</v>
      </c>
      <c r="Y2086" s="294">
        <v>0</v>
      </c>
      <c r="Z2086" s="294">
        <v>0</v>
      </c>
      <c r="AA2086" s="294">
        <v>0</v>
      </c>
      <c r="AB2086" s="294">
        <v>0</v>
      </c>
      <c r="AC2086" s="294">
        <v>0</v>
      </c>
      <c r="AD2086" s="294">
        <v>0</v>
      </c>
      <c r="AE2086" s="294">
        <v>0</v>
      </c>
      <c r="AF2086" s="294">
        <v>0</v>
      </c>
      <c r="AG2086" s="294">
        <v>0</v>
      </c>
      <c r="AH2086" s="294">
        <v>0</v>
      </c>
      <c r="AI2086" s="294">
        <v>0</v>
      </c>
    </row>
    <row r="2087" spans="1:35" ht="24">
      <c r="A2087" s="290"/>
      <c r="B2087" s="306">
        <v>336</v>
      </c>
      <c r="C2087" s="1148" t="s">
        <v>1760</v>
      </c>
      <c r="D2087" s="1146"/>
      <c r="E2087" s="1151">
        <v>1369</v>
      </c>
      <c r="F2087" s="292"/>
      <c r="G2087" s="292">
        <v>0</v>
      </c>
      <c r="H2087" s="292">
        <v>0</v>
      </c>
      <c r="I2087" s="292">
        <v>0</v>
      </c>
      <c r="J2087" s="292"/>
      <c r="K2087" s="1544">
        <v>146281</v>
      </c>
      <c r="L2087" s="292">
        <v>1</v>
      </c>
      <c r="M2087" s="292">
        <v>627</v>
      </c>
      <c r="N2087" s="292">
        <v>2</v>
      </c>
      <c r="O2087" s="292">
        <v>2552</v>
      </c>
      <c r="P2087" s="292">
        <v>5</v>
      </c>
      <c r="Q2087" s="292">
        <v>2963</v>
      </c>
      <c r="R2087" s="292">
        <v>1023</v>
      </c>
      <c r="S2087" s="292">
        <v>73406</v>
      </c>
      <c r="T2087" s="292">
        <v>4</v>
      </c>
      <c r="U2087" s="292">
        <v>9583</v>
      </c>
      <c r="V2087" s="292">
        <v>34</v>
      </c>
      <c r="W2087" s="292">
        <v>55080</v>
      </c>
      <c r="X2087" s="292">
        <v>300</v>
      </c>
      <c r="Y2087" s="292">
        <v>2070</v>
      </c>
      <c r="Z2087" s="292">
        <v>0</v>
      </c>
      <c r="AA2087" s="292">
        <v>0</v>
      </c>
      <c r="AB2087" s="292">
        <v>0</v>
      </c>
      <c r="AC2087" s="292">
        <v>0</v>
      </c>
      <c r="AD2087" s="292">
        <v>0</v>
      </c>
      <c r="AE2087" s="292">
        <v>0</v>
      </c>
      <c r="AF2087" s="292">
        <v>0</v>
      </c>
      <c r="AG2087" s="292">
        <v>0</v>
      </c>
      <c r="AH2087" s="292">
        <v>0</v>
      </c>
      <c r="AI2087" s="292">
        <v>0</v>
      </c>
    </row>
    <row r="2088" spans="1:35">
      <c r="A2088" s="290"/>
      <c r="B2088" s="306">
        <v>33602</v>
      </c>
      <c r="C2088" s="1148" t="s">
        <v>1761</v>
      </c>
      <c r="D2088" s="1149"/>
      <c r="E2088" s="1485">
        <v>314</v>
      </c>
      <c r="F2088" s="1153"/>
      <c r="G2088" s="1153">
        <v>0</v>
      </c>
      <c r="H2088" s="1153">
        <v>0</v>
      </c>
      <c r="I2088" s="1153">
        <v>0</v>
      </c>
      <c r="J2088" s="1153"/>
      <c r="K2088" s="1562">
        <v>12928</v>
      </c>
      <c r="L2088" s="1153">
        <v>0</v>
      </c>
      <c r="M2088" s="1153">
        <v>0</v>
      </c>
      <c r="N2088" s="1153">
        <v>1</v>
      </c>
      <c r="O2088" s="1153">
        <v>1925</v>
      </c>
      <c r="P2088" s="1153">
        <v>4</v>
      </c>
      <c r="Q2088" s="1153">
        <v>2336</v>
      </c>
      <c r="R2088" s="1153">
        <v>9</v>
      </c>
      <c r="S2088" s="1153">
        <v>6597</v>
      </c>
      <c r="T2088" s="1153">
        <v>0</v>
      </c>
      <c r="U2088" s="1153">
        <v>0</v>
      </c>
      <c r="V2088" s="1153">
        <v>0</v>
      </c>
      <c r="W2088" s="1153">
        <v>0</v>
      </c>
      <c r="X2088" s="1153">
        <v>300</v>
      </c>
      <c r="Y2088" s="1153">
        <v>2070</v>
      </c>
      <c r="Z2088" s="1153">
        <v>0</v>
      </c>
      <c r="AA2088" s="1153">
        <v>0</v>
      </c>
      <c r="AB2088" s="1153">
        <v>0</v>
      </c>
      <c r="AC2088" s="1153">
        <v>0</v>
      </c>
      <c r="AD2088" s="1153">
        <v>0</v>
      </c>
      <c r="AE2088" s="1153">
        <v>0</v>
      </c>
      <c r="AF2088" s="1153">
        <v>0</v>
      </c>
      <c r="AG2088" s="1153">
        <v>0</v>
      </c>
      <c r="AH2088" s="1153">
        <v>0</v>
      </c>
      <c r="AI2088" s="1153">
        <v>0</v>
      </c>
    </row>
    <row r="2089" spans="1:35" ht="66">
      <c r="A2089" s="290"/>
      <c r="B2089" s="305">
        <v>1782.2</v>
      </c>
      <c r="C2089" s="298" t="s">
        <v>1762</v>
      </c>
      <c r="D2089" s="303"/>
      <c r="E2089" s="293">
        <v>2</v>
      </c>
      <c r="F2089" s="1362" t="s">
        <v>1763</v>
      </c>
      <c r="G2089" s="294" t="s">
        <v>12</v>
      </c>
      <c r="H2089" s="295" t="s">
        <v>13</v>
      </c>
      <c r="I2089" s="294" t="s">
        <v>14</v>
      </c>
      <c r="J2089" s="294">
        <v>1925</v>
      </c>
      <c r="K2089" s="1540">
        <v>3850</v>
      </c>
      <c r="L2089" s="294">
        <v>0</v>
      </c>
      <c r="M2089" s="294">
        <v>0</v>
      </c>
      <c r="N2089" s="294">
        <v>1</v>
      </c>
      <c r="O2089" s="294">
        <v>1925</v>
      </c>
      <c r="P2089" s="294">
        <v>0</v>
      </c>
      <c r="Q2089" s="294">
        <v>0</v>
      </c>
      <c r="R2089" s="294">
        <v>1</v>
      </c>
      <c r="S2089" s="294">
        <v>1925</v>
      </c>
      <c r="T2089" s="294">
        <v>0</v>
      </c>
      <c r="U2089" s="294">
        <v>0</v>
      </c>
      <c r="V2089" s="294">
        <v>0</v>
      </c>
      <c r="W2089" s="294">
        <v>0</v>
      </c>
      <c r="X2089" s="294">
        <v>0</v>
      </c>
      <c r="Y2089" s="294">
        <v>0</v>
      </c>
      <c r="Z2089" s="294">
        <v>0</v>
      </c>
      <c r="AA2089" s="294">
        <v>0</v>
      </c>
      <c r="AB2089" s="294">
        <v>0</v>
      </c>
      <c r="AC2089" s="294">
        <v>0</v>
      </c>
      <c r="AD2089" s="294">
        <v>0</v>
      </c>
      <c r="AE2089" s="294">
        <v>0</v>
      </c>
      <c r="AF2089" s="294">
        <v>0</v>
      </c>
      <c r="AG2089" s="294">
        <v>0</v>
      </c>
      <c r="AH2089" s="294">
        <v>0</v>
      </c>
      <c r="AI2089" s="294">
        <v>0</v>
      </c>
    </row>
    <row r="2090" spans="1:35" ht="66">
      <c r="A2090" s="290"/>
      <c r="B2090" s="305">
        <v>580</v>
      </c>
      <c r="C2090" s="1344" t="s">
        <v>1764</v>
      </c>
      <c r="D2090" s="303"/>
      <c r="E2090" s="293">
        <v>0</v>
      </c>
      <c r="F2090" s="1362" t="s">
        <v>1763</v>
      </c>
      <c r="G2090" s="294" t="s">
        <v>12</v>
      </c>
      <c r="H2090" s="295" t="s">
        <v>13</v>
      </c>
      <c r="I2090" s="294" t="s">
        <v>14</v>
      </c>
      <c r="J2090" s="294">
        <v>627</v>
      </c>
      <c r="K2090" s="1540">
        <v>0</v>
      </c>
      <c r="L2090" s="294">
        <v>0</v>
      </c>
      <c r="M2090" s="294">
        <v>0</v>
      </c>
      <c r="N2090" s="294">
        <v>0</v>
      </c>
      <c r="O2090" s="294">
        <v>0</v>
      </c>
      <c r="P2090" s="294">
        <v>0</v>
      </c>
      <c r="Q2090" s="294">
        <v>0</v>
      </c>
      <c r="R2090" s="294">
        <v>0</v>
      </c>
      <c r="S2090" s="294">
        <v>0</v>
      </c>
      <c r="T2090" s="294">
        <v>0</v>
      </c>
      <c r="U2090" s="294">
        <v>0</v>
      </c>
      <c r="V2090" s="294">
        <v>0</v>
      </c>
      <c r="W2090" s="294">
        <v>0</v>
      </c>
      <c r="X2090" s="294">
        <v>0</v>
      </c>
      <c r="Y2090" s="294">
        <v>0</v>
      </c>
      <c r="Z2090" s="294">
        <v>0</v>
      </c>
      <c r="AA2090" s="294">
        <v>0</v>
      </c>
      <c r="AB2090" s="294">
        <v>0</v>
      </c>
      <c r="AC2090" s="294">
        <v>0</v>
      </c>
      <c r="AD2090" s="294">
        <v>0</v>
      </c>
      <c r="AE2090" s="294">
        <v>0</v>
      </c>
      <c r="AF2090" s="294">
        <v>0</v>
      </c>
      <c r="AG2090" s="294">
        <v>0</v>
      </c>
      <c r="AH2090" s="294">
        <v>0</v>
      </c>
      <c r="AI2090" s="294">
        <v>0</v>
      </c>
    </row>
    <row r="2091" spans="1:35" ht="66">
      <c r="A2091" s="290"/>
      <c r="B2091" s="305">
        <v>395</v>
      </c>
      <c r="C2091" s="1344" t="s">
        <v>1765</v>
      </c>
      <c r="D2091" s="1389"/>
      <c r="E2091" s="293">
        <v>0</v>
      </c>
      <c r="F2091" s="1362" t="s">
        <v>1763</v>
      </c>
      <c r="G2091" s="294" t="s">
        <v>12</v>
      </c>
      <c r="H2091" s="295" t="s">
        <v>13</v>
      </c>
      <c r="I2091" s="294" t="s">
        <v>14</v>
      </c>
      <c r="J2091" s="294">
        <v>427</v>
      </c>
      <c r="K2091" s="1540">
        <v>0</v>
      </c>
      <c r="L2091" s="294">
        <v>0</v>
      </c>
      <c r="M2091" s="294">
        <v>0</v>
      </c>
      <c r="N2091" s="294">
        <v>0</v>
      </c>
      <c r="O2091" s="294">
        <v>0</v>
      </c>
      <c r="P2091" s="294">
        <v>0</v>
      </c>
      <c r="Q2091" s="294">
        <v>0</v>
      </c>
      <c r="R2091" s="294">
        <v>0</v>
      </c>
      <c r="S2091" s="294">
        <v>0</v>
      </c>
      <c r="T2091" s="294">
        <v>0</v>
      </c>
      <c r="U2091" s="294">
        <v>0</v>
      </c>
      <c r="V2091" s="294">
        <v>0</v>
      </c>
      <c r="W2091" s="294">
        <v>0</v>
      </c>
      <c r="X2091" s="294">
        <v>0</v>
      </c>
      <c r="Y2091" s="294">
        <v>0</v>
      </c>
      <c r="Z2091" s="294">
        <v>0</v>
      </c>
      <c r="AA2091" s="294">
        <v>0</v>
      </c>
      <c r="AB2091" s="294">
        <v>0</v>
      </c>
      <c r="AC2091" s="294">
        <v>0</v>
      </c>
      <c r="AD2091" s="294">
        <v>0</v>
      </c>
      <c r="AE2091" s="294">
        <v>0</v>
      </c>
      <c r="AF2091" s="294">
        <v>0</v>
      </c>
      <c r="AG2091" s="294">
        <v>0</v>
      </c>
      <c r="AH2091" s="294">
        <v>0</v>
      </c>
      <c r="AI2091" s="294">
        <v>0</v>
      </c>
    </row>
    <row r="2092" spans="1:35" ht="66">
      <c r="A2092" s="290"/>
      <c r="B2092" s="305">
        <v>540</v>
      </c>
      <c r="C2092" s="298" t="s">
        <v>1766</v>
      </c>
      <c r="D2092" s="303"/>
      <c r="E2092" s="293">
        <v>12</v>
      </c>
      <c r="F2092" s="1362" t="s">
        <v>1763</v>
      </c>
      <c r="G2092" s="294" t="s">
        <v>12</v>
      </c>
      <c r="H2092" s="295" t="s">
        <v>13</v>
      </c>
      <c r="I2092" s="294" t="s">
        <v>14</v>
      </c>
      <c r="J2092" s="294">
        <v>584</v>
      </c>
      <c r="K2092" s="1540">
        <v>7008</v>
      </c>
      <c r="L2092" s="294">
        <v>0</v>
      </c>
      <c r="M2092" s="294">
        <v>0</v>
      </c>
      <c r="N2092" s="294">
        <v>0</v>
      </c>
      <c r="O2092" s="294">
        <v>0</v>
      </c>
      <c r="P2092" s="294">
        <v>4</v>
      </c>
      <c r="Q2092" s="294">
        <v>2336</v>
      </c>
      <c r="R2092" s="294">
        <v>8</v>
      </c>
      <c r="S2092" s="294">
        <v>4672</v>
      </c>
      <c r="T2092" s="294">
        <v>0</v>
      </c>
      <c r="U2092" s="294">
        <v>0</v>
      </c>
      <c r="V2092" s="294">
        <v>0</v>
      </c>
      <c r="W2092" s="294">
        <v>0</v>
      </c>
      <c r="X2092" s="294">
        <v>0</v>
      </c>
      <c r="Y2092" s="294">
        <v>0</v>
      </c>
      <c r="Z2092" s="294">
        <v>0</v>
      </c>
      <c r="AA2092" s="294">
        <v>0</v>
      </c>
      <c r="AB2092" s="294">
        <v>0</v>
      </c>
      <c r="AC2092" s="294">
        <v>0</v>
      </c>
      <c r="AD2092" s="294">
        <v>0</v>
      </c>
      <c r="AE2092" s="294">
        <v>0</v>
      </c>
      <c r="AF2092" s="294">
        <v>0</v>
      </c>
      <c r="AG2092" s="294">
        <v>0</v>
      </c>
      <c r="AH2092" s="294">
        <v>0</v>
      </c>
      <c r="AI2092" s="294">
        <v>0</v>
      </c>
    </row>
    <row r="2093" spans="1:35" ht="66">
      <c r="A2093" s="290"/>
      <c r="B2093" s="305">
        <v>75.400000000000006</v>
      </c>
      <c r="C2093" s="1344" t="s">
        <v>1767</v>
      </c>
      <c r="D2093" s="303"/>
      <c r="E2093" s="293">
        <v>0</v>
      </c>
      <c r="F2093" s="1488" t="s">
        <v>1763</v>
      </c>
      <c r="G2093" s="294" t="s">
        <v>12</v>
      </c>
      <c r="H2093" s="295" t="s">
        <v>13</v>
      </c>
      <c r="I2093" s="294" t="s">
        <v>14</v>
      </c>
      <c r="J2093" s="294">
        <v>82</v>
      </c>
      <c r="K2093" s="1540">
        <v>0</v>
      </c>
      <c r="L2093" s="294">
        <v>0</v>
      </c>
      <c r="M2093" s="294">
        <v>0</v>
      </c>
      <c r="N2093" s="294">
        <v>0</v>
      </c>
      <c r="O2093" s="294">
        <v>0</v>
      </c>
      <c r="P2093" s="294">
        <v>0</v>
      </c>
      <c r="Q2093" s="294">
        <v>0</v>
      </c>
      <c r="R2093" s="294">
        <v>0</v>
      </c>
      <c r="S2093" s="294">
        <v>0</v>
      </c>
      <c r="T2093" s="294">
        <v>0</v>
      </c>
      <c r="U2093" s="294">
        <v>0</v>
      </c>
      <c r="V2093" s="294">
        <v>0</v>
      </c>
      <c r="W2093" s="294">
        <v>0</v>
      </c>
      <c r="X2093" s="294">
        <v>0</v>
      </c>
      <c r="Y2093" s="294">
        <v>0</v>
      </c>
      <c r="Z2093" s="294">
        <v>0</v>
      </c>
      <c r="AA2093" s="294">
        <v>0</v>
      </c>
      <c r="AB2093" s="294">
        <v>0</v>
      </c>
      <c r="AC2093" s="294">
        <v>0</v>
      </c>
      <c r="AD2093" s="294">
        <v>0</v>
      </c>
      <c r="AE2093" s="294">
        <v>0</v>
      </c>
      <c r="AF2093" s="294">
        <v>0</v>
      </c>
      <c r="AG2093" s="294">
        <v>0</v>
      </c>
      <c r="AH2093" s="294">
        <v>0</v>
      </c>
      <c r="AI2093" s="294">
        <v>0</v>
      </c>
    </row>
    <row r="2094" spans="1:35" ht="66">
      <c r="A2094" s="290"/>
      <c r="B2094" s="305"/>
      <c r="C2094" s="1344" t="s">
        <v>2402</v>
      </c>
      <c r="D2094" s="303"/>
      <c r="E2094" s="293">
        <v>300</v>
      </c>
      <c r="F2094" s="1488" t="s">
        <v>1763</v>
      </c>
      <c r="G2094" s="294" t="s">
        <v>12</v>
      </c>
      <c r="H2094" s="295" t="s">
        <v>13</v>
      </c>
      <c r="I2094" s="294" t="s">
        <v>14</v>
      </c>
      <c r="J2094" s="294">
        <v>6.9</v>
      </c>
      <c r="K2094" s="1540">
        <v>2070</v>
      </c>
      <c r="L2094" s="294">
        <v>0</v>
      </c>
      <c r="M2094" s="294">
        <v>0</v>
      </c>
      <c r="N2094" s="294">
        <v>0</v>
      </c>
      <c r="O2094" s="294">
        <v>0</v>
      </c>
      <c r="P2094" s="294">
        <v>0</v>
      </c>
      <c r="Q2094" s="294">
        <v>0</v>
      </c>
      <c r="R2094" s="294">
        <v>0</v>
      </c>
      <c r="S2094" s="294">
        <v>0</v>
      </c>
      <c r="T2094" s="294">
        <v>0</v>
      </c>
      <c r="U2094" s="294">
        <v>0</v>
      </c>
      <c r="V2094" s="294">
        <v>0</v>
      </c>
      <c r="W2094" s="294">
        <v>0</v>
      </c>
      <c r="X2094" s="294">
        <v>300</v>
      </c>
      <c r="Y2094" s="294">
        <v>2070</v>
      </c>
      <c r="Z2094" s="294">
        <v>0</v>
      </c>
      <c r="AA2094" s="294">
        <v>0</v>
      </c>
      <c r="AB2094" s="294">
        <v>0</v>
      </c>
      <c r="AC2094" s="294">
        <v>0</v>
      </c>
      <c r="AD2094" s="294">
        <v>0</v>
      </c>
      <c r="AE2094" s="294">
        <v>0</v>
      </c>
      <c r="AF2094" s="294">
        <v>0</v>
      </c>
      <c r="AG2094" s="294">
        <v>0</v>
      </c>
      <c r="AH2094" s="294">
        <v>0</v>
      </c>
      <c r="AI2094" s="294">
        <v>0</v>
      </c>
    </row>
    <row r="2095" spans="1:35" ht="36">
      <c r="A2095" s="290"/>
      <c r="B2095" s="306">
        <v>33603</v>
      </c>
      <c r="C2095" s="1148" t="s">
        <v>1768</v>
      </c>
      <c r="D2095" s="1149"/>
      <c r="E2095" s="1153">
        <v>1</v>
      </c>
      <c r="F2095" s="1153"/>
      <c r="G2095" s="1153">
        <v>0</v>
      </c>
      <c r="H2095" s="1153">
        <v>0</v>
      </c>
      <c r="I2095" s="1153">
        <v>0</v>
      </c>
      <c r="J2095" s="1153"/>
      <c r="K2095" s="1562">
        <v>3615</v>
      </c>
      <c r="L2095" s="1153">
        <v>0</v>
      </c>
      <c r="M2095" s="1153">
        <v>0</v>
      </c>
      <c r="N2095" s="1153">
        <v>0</v>
      </c>
      <c r="O2095" s="1153">
        <v>0</v>
      </c>
      <c r="P2095" s="1153">
        <v>0</v>
      </c>
      <c r="Q2095" s="1153">
        <v>0</v>
      </c>
      <c r="R2095" s="1153">
        <v>1</v>
      </c>
      <c r="S2095" s="1153">
        <v>3615</v>
      </c>
      <c r="T2095" s="1153">
        <v>0</v>
      </c>
      <c r="U2095" s="1153">
        <v>0</v>
      </c>
      <c r="V2095" s="1153">
        <v>0</v>
      </c>
      <c r="W2095" s="1153">
        <v>0</v>
      </c>
      <c r="X2095" s="1153">
        <v>0</v>
      </c>
      <c r="Y2095" s="1153">
        <v>0</v>
      </c>
      <c r="Z2095" s="1153">
        <v>0</v>
      </c>
      <c r="AA2095" s="1153">
        <v>0</v>
      </c>
      <c r="AB2095" s="1153">
        <v>0</v>
      </c>
      <c r="AC2095" s="1153">
        <v>0</v>
      </c>
      <c r="AD2095" s="1153">
        <v>0</v>
      </c>
      <c r="AE2095" s="1153">
        <v>0</v>
      </c>
      <c r="AF2095" s="1153">
        <v>0</v>
      </c>
      <c r="AG2095" s="1153">
        <v>0</v>
      </c>
      <c r="AH2095" s="1153">
        <v>0</v>
      </c>
      <c r="AI2095" s="1153">
        <v>0</v>
      </c>
    </row>
    <row r="2096" spans="1:35" ht="66">
      <c r="A2096" s="290"/>
      <c r="B2096" s="1486">
        <v>3347</v>
      </c>
      <c r="C2096" s="1342" t="s">
        <v>1769</v>
      </c>
      <c r="D2096" s="1389"/>
      <c r="E2096" s="304">
        <v>1</v>
      </c>
      <c r="F2096" s="1362" t="s">
        <v>1763</v>
      </c>
      <c r="G2096" s="294" t="s">
        <v>12</v>
      </c>
      <c r="H2096" s="295" t="s">
        <v>13</v>
      </c>
      <c r="I2096" s="294" t="s">
        <v>14</v>
      </c>
      <c r="J2096" s="294">
        <v>3615</v>
      </c>
      <c r="K2096" s="1540">
        <v>3615</v>
      </c>
      <c r="L2096" s="294">
        <v>0</v>
      </c>
      <c r="M2096" s="294">
        <v>0</v>
      </c>
      <c r="N2096" s="294">
        <v>0</v>
      </c>
      <c r="O2096" s="294">
        <v>0</v>
      </c>
      <c r="P2096" s="294">
        <v>0</v>
      </c>
      <c r="Q2096" s="294">
        <v>0</v>
      </c>
      <c r="R2096" s="294">
        <v>1</v>
      </c>
      <c r="S2096" s="294">
        <v>3615</v>
      </c>
      <c r="T2096" s="294">
        <v>0</v>
      </c>
      <c r="U2096" s="294">
        <v>0</v>
      </c>
      <c r="V2096" s="294">
        <v>0</v>
      </c>
      <c r="W2096" s="294">
        <v>0</v>
      </c>
      <c r="X2096" s="294">
        <v>0</v>
      </c>
      <c r="Y2096" s="294">
        <v>0</v>
      </c>
      <c r="Z2096" s="294">
        <v>0</v>
      </c>
      <c r="AA2096" s="294">
        <v>0</v>
      </c>
      <c r="AB2096" s="294">
        <v>0</v>
      </c>
      <c r="AC2096" s="294">
        <v>0</v>
      </c>
      <c r="AD2096" s="294">
        <v>0</v>
      </c>
      <c r="AE2096" s="294">
        <v>0</v>
      </c>
      <c r="AF2096" s="294">
        <v>0</v>
      </c>
      <c r="AG2096" s="294">
        <v>0</v>
      </c>
      <c r="AH2096" s="294">
        <v>0</v>
      </c>
      <c r="AI2096" s="294">
        <v>0</v>
      </c>
    </row>
    <row r="2097" spans="1:35" ht="36">
      <c r="A2097" s="290"/>
      <c r="B2097" s="306">
        <v>33604</v>
      </c>
      <c r="C2097" s="1148" t="s">
        <v>1770</v>
      </c>
      <c r="D2097" s="1149"/>
      <c r="E2097" s="1485">
        <v>1054</v>
      </c>
      <c r="F2097" s="1153"/>
      <c r="G2097" s="1153">
        <v>0</v>
      </c>
      <c r="H2097" s="1153">
        <v>0</v>
      </c>
      <c r="I2097" s="1153">
        <v>0</v>
      </c>
      <c r="J2097" s="1153"/>
      <c r="K2097" s="1562">
        <v>129738</v>
      </c>
      <c r="L2097" s="1153">
        <v>1</v>
      </c>
      <c r="M2097" s="1153">
        <v>627</v>
      </c>
      <c r="N2097" s="1153">
        <v>1</v>
      </c>
      <c r="O2097" s="1153">
        <v>627</v>
      </c>
      <c r="P2097" s="1153">
        <v>1</v>
      </c>
      <c r="Q2097" s="1153">
        <v>627</v>
      </c>
      <c r="R2097" s="1153">
        <v>1013</v>
      </c>
      <c r="S2097" s="1153">
        <v>63194</v>
      </c>
      <c r="T2097" s="1153">
        <v>4</v>
      </c>
      <c r="U2097" s="1153">
        <v>9583</v>
      </c>
      <c r="V2097" s="1153">
        <v>34</v>
      </c>
      <c r="W2097" s="1153">
        <v>55080</v>
      </c>
      <c r="X2097" s="1153">
        <v>0</v>
      </c>
      <c r="Y2097" s="1153">
        <v>0</v>
      </c>
      <c r="Z2097" s="1153">
        <v>0</v>
      </c>
      <c r="AA2097" s="1153">
        <v>0</v>
      </c>
      <c r="AB2097" s="1153">
        <v>0</v>
      </c>
      <c r="AC2097" s="1153">
        <v>0</v>
      </c>
      <c r="AD2097" s="1153">
        <v>0</v>
      </c>
      <c r="AE2097" s="1153">
        <v>0</v>
      </c>
      <c r="AF2097" s="1153">
        <v>0</v>
      </c>
      <c r="AG2097" s="1153">
        <v>0</v>
      </c>
      <c r="AH2097" s="1153">
        <v>0</v>
      </c>
      <c r="AI2097" s="1153">
        <v>0</v>
      </c>
    </row>
    <row r="2098" spans="1:35" ht="66">
      <c r="A2098" s="290"/>
      <c r="B2098" s="305">
        <v>8</v>
      </c>
      <c r="C2098" s="1349" t="s">
        <v>1771</v>
      </c>
      <c r="D2098" s="303"/>
      <c r="E2098" s="293">
        <v>0</v>
      </c>
      <c r="F2098" s="1362" t="s">
        <v>40</v>
      </c>
      <c r="G2098" s="294" t="s">
        <v>12</v>
      </c>
      <c r="H2098" s="295" t="s">
        <v>13</v>
      </c>
      <c r="I2098" s="294" t="s">
        <v>14</v>
      </c>
      <c r="J2098" s="294">
        <v>9</v>
      </c>
      <c r="K2098" s="1540">
        <v>0</v>
      </c>
      <c r="L2098" s="294">
        <v>0</v>
      </c>
      <c r="M2098" s="294">
        <v>0</v>
      </c>
      <c r="N2098" s="294">
        <v>0</v>
      </c>
      <c r="O2098" s="294">
        <v>0</v>
      </c>
      <c r="P2098" s="294">
        <v>0</v>
      </c>
      <c r="Q2098" s="294">
        <v>0</v>
      </c>
      <c r="R2098" s="294">
        <v>0</v>
      </c>
      <c r="S2098" s="294">
        <v>0</v>
      </c>
      <c r="T2098" s="294">
        <v>0</v>
      </c>
      <c r="U2098" s="294">
        <v>0</v>
      </c>
      <c r="V2098" s="294">
        <v>0</v>
      </c>
      <c r="W2098" s="294">
        <v>0</v>
      </c>
      <c r="X2098" s="294">
        <v>0</v>
      </c>
      <c r="Y2098" s="294">
        <v>0</v>
      </c>
      <c r="Z2098" s="294">
        <v>0</v>
      </c>
      <c r="AA2098" s="294">
        <v>0</v>
      </c>
      <c r="AB2098" s="294">
        <v>0</v>
      </c>
      <c r="AC2098" s="294">
        <v>0</v>
      </c>
      <c r="AD2098" s="294">
        <v>0</v>
      </c>
      <c r="AE2098" s="294">
        <v>0</v>
      </c>
      <c r="AF2098" s="294">
        <v>0</v>
      </c>
      <c r="AG2098" s="294">
        <v>0</v>
      </c>
      <c r="AH2098" s="294">
        <v>0</v>
      </c>
      <c r="AI2098" s="294">
        <v>0</v>
      </c>
    </row>
    <row r="2099" spans="1:35" ht="66">
      <c r="A2099" s="290"/>
      <c r="B2099" s="305">
        <v>600</v>
      </c>
      <c r="C2099" s="1349" t="s">
        <v>1772</v>
      </c>
      <c r="D2099" s="303"/>
      <c r="E2099" s="293">
        <v>0</v>
      </c>
      <c r="F2099" s="1362" t="s">
        <v>40</v>
      </c>
      <c r="G2099" s="294" t="s">
        <v>12</v>
      </c>
      <c r="H2099" s="295" t="s">
        <v>13</v>
      </c>
      <c r="I2099" s="294" t="s">
        <v>14</v>
      </c>
      <c r="J2099" s="294">
        <v>648</v>
      </c>
      <c r="K2099" s="1540">
        <v>0</v>
      </c>
      <c r="L2099" s="294">
        <v>0</v>
      </c>
      <c r="M2099" s="294">
        <v>0</v>
      </c>
      <c r="N2099" s="294">
        <v>0</v>
      </c>
      <c r="O2099" s="294">
        <v>0</v>
      </c>
      <c r="P2099" s="294">
        <v>0</v>
      </c>
      <c r="Q2099" s="294">
        <v>0</v>
      </c>
      <c r="R2099" s="294">
        <v>0</v>
      </c>
      <c r="S2099" s="294">
        <v>0</v>
      </c>
      <c r="T2099" s="294">
        <v>0</v>
      </c>
      <c r="U2099" s="294">
        <v>0</v>
      </c>
      <c r="V2099" s="294">
        <v>0</v>
      </c>
      <c r="W2099" s="294">
        <v>0</v>
      </c>
      <c r="X2099" s="294">
        <v>0</v>
      </c>
      <c r="Y2099" s="294">
        <v>0</v>
      </c>
      <c r="Z2099" s="294">
        <v>0</v>
      </c>
      <c r="AA2099" s="294">
        <v>0</v>
      </c>
      <c r="AB2099" s="294">
        <v>0</v>
      </c>
      <c r="AC2099" s="294">
        <v>0</v>
      </c>
      <c r="AD2099" s="294">
        <v>0</v>
      </c>
      <c r="AE2099" s="294">
        <v>0</v>
      </c>
      <c r="AF2099" s="294">
        <v>0</v>
      </c>
      <c r="AG2099" s="294">
        <v>0</v>
      </c>
      <c r="AH2099" s="294">
        <v>0</v>
      </c>
      <c r="AI2099" s="294">
        <v>0</v>
      </c>
    </row>
    <row r="2100" spans="1:35" ht="66">
      <c r="A2100" s="290"/>
      <c r="B2100" s="305">
        <v>54</v>
      </c>
      <c r="C2100" s="298" t="s">
        <v>1773</v>
      </c>
      <c r="D2100" s="303"/>
      <c r="E2100" s="293">
        <v>0</v>
      </c>
      <c r="F2100" s="1152" t="s">
        <v>11</v>
      </c>
      <c r="G2100" s="294" t="s">
        <v>12</v>
      </c>
      <c r="H2100" s="295" t="s">
        <v>13</v>
      </c>
      <c r="I2100" s="294" t="s">
        <v>14</v>
      </c>
      <c r="J2100" s="294">
        <v>59</v>
      </c>
      <c r="K2100" s="1540">
        <v>0</v>
      </c>
      <c r="L2100" s="294">
        <v>0</v>
      </c>
      <c r="M2100" s="294">
        <v>0</v>
      </c>
      <c r="N2100" s="294">
        <v>0</v>
      </c>
      <c r="O2100" s="294">
        <v>0</v>
      </c>
      <c r="P2100" s="294">
        <v>0</v>
      </c>
      <c r="Q2100" s="294">
        <v>0</v>
      </c>
      <c r="R2100" s="294">
        <v>0</v>
      </c>
      <c r="S2100" s="294">
        <v>0</v>
      </c>
      <c r="T2100" s="294">
        <v>0</v>
      </c>
      <c r="U2100" s="294">
        <v>0</v>
      </c>
      <c r="V2100" s="294">
        <v>0</v>
      </c>
      <c r="W2100" s="294">
        <v>0</v>
      </c>
      <c r="X2100" s="294">
        <v>0</v>
      </c>
      <c r="Y2100" s="294">
        <v>0</v>
      </c>
      <c r="Z2100" s="294">
        <v>0</v>
      </c>
      <c r="AA2100" s="294">
        <v>0</v>
      </c>
      <c r="AB2100" s="294">
        <v>0</v>
      </c>
      <c r="AC2100" s="294">
        <v>0</v>
      </c>
      <c r="AD2100" s="294">
        <v>0</v>
      </c>
      <c r="AE2100" s="294">
        <v>0</v>
      </c>
      <c r="AF2100" s="294">
        <v>0</v>
      </c>
      <c r="AG2100" s="294">
        <v>0</v>
      </c>
      <c r="AH2100" s="294">
        <v>0</v>
      </c>
      <c r="AI2100" s="294">
        <v>0</v>
      </c>
    </row>
    <row r="2101" spans="1:35" ht="66">
      <c r="A2101" s="290"/>
      <c r="B2101" s="305">
        <v>6000</v>
      </c>
      <c r="C2101" s="1349" t="s">
        <v>1774</v>
      </c>
      <c r="D2101" s="303"/>
      <c r="E2101" s="293">
        <v>1</v>
      </c>
      <c r="F2101" s="1152" t="s">
        <v>108</v>
      </c>
      <c r="G2101" s="294" t="s">
        <v>12</v>
      </c>
      <c r="H2101" s="295" t="s">
        <v>13</v>
      </c>
      <c r="I2101" s="294" t="s">
        <v>14</v>
      </c>
      <c r="J2101" s="294">
        <v>6480</v>
      </c>
      <c r="K2101" s="1540">
        <v>6480</v>
      </c>
      <c r="L2101" s="294">
        <v>0</v>
      </c>
      <c r="M2101" s="294">
        <v>0</v>
      </c>
      <c r="N2101" s="294">
        <v>0</v>
      </c>
      <c r="O2101" s="294">
        <v>0</v>
      </c>
      <c r="P2101" s="294">
        <v>0</v>
      </c>
      <c r="Q2101" s="294">
        <v>0</v>
      </c>
      <c r="R2101" s="294">
        <v>0</v>
      </c>
      <c r="S2101" s="294">
        <v>0</v>
      </c>
      <c r="T2101" s="294">
        <v>1</v>
      </c>
      <c r="U2101" s="294">
        <v>6480</v>
      </c>
      <c r="V2101" s="294">
        <v>0</v>
      </c>
      <c r="W2101" s="294">
        <v>0</v>
      </c>
      <c r="X2101" s="294">
        <v>0</v>
      </c>
      <c r="Y2101" s="294">
        <v>0</v>
      </c>
      <c r="Z2101" s="294">
        <v>0</v>
      </c>
      <c r="AA2101" s="294">
        <v>0</v>
      </c>
      <c r="AB2101" s="294">
        <v>0</v>
      </c>
      <c r="AC2101" s="294">
        <v>0</v>
      </c>
      <c r="AD2101" s="294">
        <v>0</v>
      </c>
      <c r="AE2101" s="294">
        <v>0</v>
      </c>
      <c r="AF2101" s="294">
        <v>0</v>
      </c>
      <c r="AG2101" s="294">
        <v>0</v>
      </c>
      <c r="AH2101" s="294">
        <v>0</v>
      </c>
      <c r="AI2101" s="294">
        <v>0</v>
      </c>
    </row>
    <row r="2102" spans="1:35" ht="66">
      <c r="A2102" s="290"/>
      <c r="B2102" s="305">
        <v>10801</v>
      </c>
      <c r="C2102" s="298" t="s">
        <v>1775</v>
      </c>
      <c r="D2102" s="303"/>
      <c r="E2102" s="293">
        <v>3</v>
      </c>
      <c r="F2102" s="1152" t="s">
        <v>648</v>
      </c>
      <c r="G2102" s="294" t="s">
        <v>12</v>
      </c>
      <c r="H2102" s="295" t="s">
        <v>13</v>
      </c>
      <c r="I2102" s="294" t="s">
        <v>14</v>
      </c>
      <c r="J2102" s="294">
        <v>11666</v>
      </c>
      <c r="K2102" s="1540">
        <v>34998</v>
      </c>
      <c r="L2102" s="294">
        <v>0</v>
      </c>
      <c r="M2102" s="294">
        <v>0</v>
      </c>
      <c r="N2102" s="294">
        <v>0</v>
      </c>
      <c r="O2102" s="294">
        <v>0</v>
      </c>
      <c r="P2102" s="294">
        <v>0</v>
      </c>
      <c r="Q2102" s="294">
        <v>0</v>
      </c>
      <c r="R2102" s="294">
        <v>3</v>
      </c>
      <c r="S2102" s="294">
        <v>34998</v>
      </c>
      <c r="T2102" s="294">
        <v>0</v>
      </c>
      <c r="U2102" s="294">
        <v>0</v>
      </c>
      <c r="V2102" s="294">
        <v>0</v>
      </c>
      <c r="W2102" s="294">
        <v>0</v>
      </c>
      <c r="X2102" s="294">
        <v>0</v>
      </c>
      <c r="Y2102" s="294">
        <v>0</v>
      </c>
      <c r="Z2102" s="294">
        <v>0</v>
      </c>
      <c r="AA2102" s="294">
        <v>0</v>
      </c>
      <c r="AB2102" s="294">
        <v>0</v>
      </c>
      <c r="AC2102" s="294">
        <v>0</v>
      </c>
      <c r="AD2102" s="294">
        <v>0</v>
      </c>
      <c r="AE2102" s="294">
        <v>0</v>
      </c>
      <c r="AF2102" s="294">
        <v>0</v>
      </c>
      <c r="AG2102" s="294">
        <v>0</v>
      </c>
      <c r="AH2102" s="294">
        <v>0</v>
      </c>
      <c r="AI2102" s="294">
        <v>0</v>
      </c>
    </row>
    <row r="2103" spans="1:35" ht="66">
      <c r="A2103" s="290"/>
      <c r="B2103" s="305">
        <v>281.88</v>
      </c>
      <c r="C2103" s="1344" t="s">
        <v>1776</v>
      </c>
      <c r="D2103" s="303"/>
      <c r="E2103" s="293">
        <v>0</v>
      </c>
      <c r="F2103" s="1152" t="s">
        <v>648</v>
      </c>
      <c r="G2103" s="294" t="s">
        <v>12</v>
      </c>
      <c r="H2103" s="295" t="s">
        <v>13</v>
      </c>
      <c r="I2103" s="294" t="s">
        <v>14</v>
      </c>
      <c r="J2103" s="294">
        <v>605</v>
      </c>
      <c r="K2103" s="1540">
        <v>0</v>
      </c>
      <c r="L2103" s="294">
        <v>0</v>
      </c>
      <c r="M2103" s="294">
        <v>0</v>
      </c>
      <c r="N2103" s="294">
        <v>0</v>
      </c>
      <c r="O2103" s="294">
        <v>0</v>
      </c>
      <c r="P2103" s="294">
        <v>0</v>
      </c>
      <c r="Q2103" s="294">
        <v>0</v>
      </c>
      <c r="R2103" s="294">
        <v>0</v>
      </c>
      <c r="S2103" s="294">
        <v>0</v>
      </c>
      <c r="T2103" s="294">
        <v>0</v>
      </c>
      <c r="U2103" s="294">
        <v>0</v>
      </c>
      <c r="V2103" s="294">
        <v>0</v>
      </c>
      <c r="W2103" s="294">
        <v>0</v>
      </c>
      <c r="X2103" s="294">
        <v>0</v>
      </c>
      <c r="Y2103" s="294">
        <v>0</v>
      </c>
      <c r="Z2103" s="294">
        <v>0</v>
      </c>
      <c r="AA2103" s="294">
        <v>0</v>
      </c>
      <c r="AB2103" s="294">
        <v>0</v>
      </c>
      <c r="AC2103" s="294">
        <v>0</v>
      </c>
      <c r="AD2103" s="294">
        <v>0</v>
      </c>
      <c r="AE2103" s="294">
        <v>0</v>
      </c>
      <c r="AF2103" s="294">
        <v>0</v>
      </c>
      <c r="AG2103" s="294">
        <v>0</v>
      </c>
      <c r="AH2103" s="294">
        <v>0</v>
      </c>
      <c r="AI2103" s="294">
        <v>0</v>
      </c>
    </row>
    <row r="2104" spans="1:35" ht="66">
      <c r="A2104" s="290"/>
      <c r="B2104" s="305">
        <v>207979.31</v>
      </c>
      <c r="C2104" s="298" t="s">
        <v>1777</v>
      </c>
      <c r="D2104" s="303"/>
      <c r="E2104" s="293">
        <v>0</v>
      </c>
      <c r="F2104" s="1152" t="s">
        <v>648</v>
      </c>
      <c r="G2104" s="294" t="s">
        <v>12</v>
      </c>
      <c r="H2104" s="295" t="s">
        <v>13</v>
      </c>
      <c r="I2104" s="294" t="s">
        <v>14</v>
      </c>
      <c r="J2104" s="294">
        <v>224618</v>
      </c>
      <c r="K2104" s="1540">
        <v>0</v>
      </c>
      <c r="L2104" s="294">
        <v>0</v>
      </c>
      <c r="M2104" s="294">
        <v>0</v>
      </c>
      <c r="N2104" s="294">
        <v>0</v>
      </c>
      <c r="O2104" s="294">
        <v>0</v>
      </c>
      <c r="P2104" s="294">
        <v>0</v>
      </c>
      <c r="Q2104" s="294">
        <v>0</v>
      </c>
      <c r="R2104" s="294">
        <v>0</v>
      </c>
      <c r="S2104" s="294">
        <v>0</v>
      </c>
      <c r="T2104" s="294">
        <v>0</v>
      </c>
      <c r="U2104" s="294">
        <v>0</v>
      </c>
      <c r="V2104" s="294">
        <v>0</v>
      </c>
      <c r="W2104" s="294">
        <v>0</v>
      </c>
      <c r="X2104" s="294">
        <v>0</v>
      </c>
      <c r="Y2104" s="294">
        <v>0</v>
      </c>
      <c r="Z2104" s="294">
        <v>0</v>
      </c>
      <c r="AA2104" s="294">
        <v>0</v>
      </c>
      <c r="AB2104" s="294">
        <v>0</v>
      </c>
      <c r="AC2104" s="294">
        <v>0</v>
      </c>
      <c r="AD2104" s="294">
        <v>0</v>
      </c>
      <c r="AE2104" s="294">
        <v>0</v>
      </c>
      <c r="AF2104" s="294">
        <v>0</v>
      </c>
      <c r="AG2104" s="294">
        <v>0</v>
      </c>
      <c r="AH2104" s="294">
        <v>0</v>
      </c>
      <c r="AI2104" s="294">
        <v>0</v>
      </c>
    </row>
    <row r="2105" spans="1:35" ht="66">
      <c r="A2105" s="290"/>
      <c r="B2105" s="305">
        <v>580</v>
      </c>
      <c r="C2105" s="1344" t="s">
        <v>1778</v>
      </c>
      <c r="D2105" s="303"/>
      <c r="E2105" s="293">
        <v>7</v>
      </c>
      <c r="F2105" s="1152" t="s">
        <v>22</v>
      </c>
      <c r="G2105" s="294" t="s">
        <v>12</v>
      </c>
      <c r="H2105" s="295" t="s">
        <v>13</v>
      </c>
      <c r="I2105" s="294" t="s">
        <v>14</v>
      </c>
      <c r="J2105" s="294">
        <v>627</v>
      </c>
      <c r="K2105" s="1540">
        <v>4389</v>
      </c>
      <c r="L2105" s="294">
        <v>1</v>
      </c>
      <c r="M2105" s="294">
        <v>627</v>
      </c>
      <c r="N2105" s="294">
        <v>1</v>
      </c>
      <c r="O2105" s="294">
        <v>627</v>
      </c>
      <c r="P2105" s="294">
        <v>1</v>
      </c>
      <c r="Q2105" s="294">
        <v>627</v>
      </c>
      <c r="R2105" s="294">
        <v>4</v>
      </c>
      <c r="S2105" s="294">
        <v>2508</v>
      </c>
      <c r="T2105" s="294">
        <v>0</v>
      </c>
      <c r="U2105" s="294">
        <v>0</v>
      </c>
      <c r="V2105" s="294">
        <v>0</v>
      </c>
      <c r="W2105" s="294">
        <v>0</v>
      </c>
      <c r="X2105" s="294">
        <v>0</v>
      </c>
      <c r="Y2105" s="294">
        <v>0</v>
      </c>
      <c r="Z2105" s="294">
        <v>0</v>
      </c>
      <c r="AA2105" s="294">
        <v>0</v>
      </c>
      <c r="AB2105" s="294">
        <v>0</v>
      </c>
      <c r="AC2105" s="294">
        <v>0</v>
      </c>
      <c r="AD2105" s="294">
        <v>0</v>
      </c>
      <c r="AE2105" s="294">
        <v>0</v>
      </c>
      <c r="AF2105" s="294">
        <v>0</v>
      </c>
      <c r="AG2105" s="294">
        <v>0</v>
      </c>
      <c r="AH2105" s="294">
        <v>0</v>
      </c>
      <c r="AI2105" s="294">
        <v>0</v>
      </c>
    </row>
    <row r="2106" spans="1:35" ht="66">
      <c r="A2106" s="290"/>
      <c r="B2106" s="305">
        <v>1740</v>
      </c>
      <c r="C2106" s="1403" t="s">
        <v>1779</v>
      </c>
      <c r="D2106" s="303"/>
      <c r="E2106" s="293">
        <v>1</v>
      </c>
      <c r="F2106" s="1152" t="s">
        <v>11</v>
      </c>
      <c r="G2106" s="294" t="s">
        <v>12</v>
      </c>
      <c r="H2106" s="295" t="s">
        <v>13</v>
      </c>
      <c r="I2106" s="294" t="s">
        <v>14</v>
      </c>
      <c r="J2106" s="294">
        <v>1880</v>
      </c>
      <c r="K2106" s="1540">
        <v>1880</v>
      </c>
      <c r="L2106" s="294">
        <v>0</v>
      </c>
      <c r="M2106" s="294">
        <v>0</v>
      </c>
      <c r="N2106" s="294">
        <v>0</v>
      </c>
      <c r="O2106" s="294">
        <v>0</v>
      </c>
      <c r="P2106" s="294">
        <v>0</v>
      </c>
      <c r="Q2106" s="294">
        <v>0</v>
      </c>
      <c r="R2106" s="294">
        <v>1</v>
      </c>
      <c r="S2106" s="294">
        <v>1880</v>
      </c>
      <c r="T2106" s="294">
        <v>0</v>
      </c>
      <c r="U2106" s="294">
        <v>0</v>
      </c>
      <c r="V2106" s="294">
        <v>0</v>
      </c>
      <c r="W2106" s="294">
        <v>0</v>
      </c>
      <c r="X2106" s="294">
        <v>0</v>
      </c>
      <c r="Y2106" s="294">
        <v>0</v>
      </c>
      <c r="Z2106" s="294">
        <v>0</v>
      </c>
      <c r="AA2106" s="294">
        <v>0</v>
      </c>
      <c r="AB2106" s="294">
        <v>0</v>
      </c>
      <c r="AC2106" s="294">
        <v>0</v>
      </c>
      <c r="AD2106" s="294">
        <v>0</v>
      </c>
      <c r="AE2106" s="294">
        <v>0</v>
      </c>
      <c r="AF2106" s="294">
        <v>0</v>
      </c>
      <c r="AG2106" s="294">
        <v>0</v>
      </c>
      <c r="AH2106" s="294">
        <v>0</v>
      </c>
      <c r="AI2106" s="294">
        <v>0</v>
      </c>
    </row>
    <row r="2107" spans="1:35" ht="66">
      <c r="A2107" s="290"/>
      <c r="B2107" s="305">
        <v>1500</v>
      </c>
      <c r="C2107" s="298" t="s">
        <v>1780</v>
      </c>
      <c r="D2107" s="303"/>
      <c r="E2107" s="293">
        <v>34</v>
      </c>
      <c r="F2107" s="1152" t="s">
        <v>40</v>
      </c>
      <c r="G2107" s="294" t="s">
        <v>12</v>
      </c>
      <c r="H2107" s="295" t="s">
        <v>13</v>
      </c>
      <c r="I2107" s="294" t="s">
        <v>14</v>
      </c>
      <c r="J2107" s="294">
        <v>1620</v>
      </c>
      <c r="K2107" s="1540">
        <v>55080</v>
      </c>
      <c r="L2107" s="294">
        <v>0</v>
      </c>
      <c r="M2107" s="294">
        <v>0</v>
      </c>
      <c r="N2107" s="294">
        <v>0</v>
      </c>
      <c r="O2107" s="294">
        <v>0</v>
      </c>
      <c r="P2107" s="294">
        <v>0</v>
      </c>
      <c r="Q2107" s="294">
        <v>0</v>
      </c>
      <c r="R2107" s="294">
        <v>0</v>
      </c>
      <c r="S2107" s="294">
        <v>0</v>
      </c>
      <c r="T2107" s="294">
        <v>0</v>
      </c>
      <c r="U2107" s="294">
        <v>0</v>
      </c>
      <c r="V2107" s="294">
        <v>34</v>
      </c>
      <c r="W2107" s="294">
        <v>55080</v>
      </c>
      <c r="X2107" s="294">
        <v>0</v>
      </c>
      <c r="Y2107" s="294">
        <v>0</v>
      </c>
      <c r="Z2107" s="294">
        <v>0</v>
      </c>
      <c r="AA2107" s="294">
        <v>0</v>
      </c>
      <c r="AB2107" s="294">
        <v>0</v>
      </c>
      <c r="AC2107" s="294">
        <v>0</v>
      </c>
      <c r="AD2107" s="294">
        <v>0</v>
      </c>
      <c r="AE2107" s="294">
        <v>0</v>
      </c>
      <c r="AF2107" s="294">
        <v>0</v>
      </c>
      <c r="AG2107" s="294">
        <v>0</v>
      </c>
      <c r="AH2107" s="294">
        <v>0</v>
      </c>
      <c r="AI2107" s="294">
        <v>0</v>
      </c>
    </row>
    <row r="2108" spans="1:35" ht="66">
      <c r="A2108" s="290"/>
      <c r="B2108" s="305">
        <v>1000</v>
      </c>
      <c r="C2108" s="298" t="s">
        <v>1781</v>
      </c>
      <c r="D2108" s="303"/>
      <c r="E2108" s="293">
        <v>0</v>
      </c>
      <c r="F2108" s="1152" t="s">
        <v>395</v>
      </c>
      <c r="G2108" s="294" t="s">
        <v>12</v>
      </c>
      <c r="H2108" s="295" t="s">
        <v>13</v>
      </c>
      <c r="I2108" s="294" t="s">
        <v>14</v>
      </c>
      <c r="J2108" s="294">
        <v>1080</v>
      </c>
      <c r="K2108" s="1540">
        <v>0</v>
      </c>
      <c r="L2108" s="294">
        <v>0</v>
      </c>
      <c r="M2108" s="294">
        <v>0</v>
      </c>
      <c r="N2108" s="294">
        <v>0</v>
      </c>
      <c r="O2108" s="294">
        <v>0</v>
      </c>
      <c r="P2108" s="294">
        <v>0</v>
      </c>
      <c r="Q2108" s="294">
        <v>0</v>
      </c>
      <c r="R2108" s="294">
        <v>0</v>
      </c>
      <c r="S2108" s="294">
        <v>0</v>
      </c>
      <c r="T2108" s="294">
        <v>0</v>
      </c>
      <c r="U2108" s="294">
        <v>0</v>
      </c>
      <c r="V2108" s="294">
        <v>0</v>
      </c>
      <c r="W2108" s="294">
        <v>0</v>
      </c>
      <c r="X2108" s="294">
        <v>0</v>
      </c>
      <c r="Y2108" s="294">
        <v>0</v>
      </c>
      <c r="Z2108" s="294">
        <v>0</v>
      </c>
      <c r="AA2108" s="294">
        <v>0</v>
      </c>
      <c r="AB2108" s="294">
        <v>0</v>
      </c>
      <c r="AC2108" s="294">
        <v>0</v>
      </c>
      <c r="AD2108" s="294">
        <v>0</v>
      </c>
      <c r="AE2108" s="294">
        <v>0</v>
      </c>
      <c r="AF2108" s="294">
        <v>0</v>
      </c>
      <c r="AG2108" s="294">
        <v>0</v>
      </c>
      <c r="AH2108" s="294">
        <v>0</v>
      </c>
      <c r="AI2108" s="294">
        <v>0</v>
      </c>
    </row>
    <row r="2109" spans="1:35" ht="66">
      <c r="A2109" s="290"/>
      <c r="B2109" s="305">
        <v>10000</v>
      </c>
      <c r="C2109" s="1349" t="s">
        <v>1782</v>
      </c>
      <c r="D2109" s="303"/>
      <c r="E2109" s="293">
        <v>1</v>
      </c>
      <c r="F2109" s="1152" t="s">
        <v>108</v>
      </c>
      <c r="G2109" s="294" t="s">
        <v>12</v>
      </c>
      <c r="H2109" s="295" t="s">
        <v>13</v>
      </c>
      <c r="I2109" s="294" t="s">
        <v>14</v>
      </c>
      <c r="J2109" s="294">
        <v>10800</v>
      </c>
      <c r="K2109" s="1540">
        <v>10800</v>
      </c>
      <c r="L2109" s="294">
        <v>0</v>
      </c>
      <c r="M2109" s="294">
        <v>0</v>
      </c>
      <c r="N2109" s="294">
        <v>0</v>
      </c>
      <c r="O2109" s="294">
        <v>0</v>
      </c>
      <c r="P2109" s="294">
        <v>0</v>
      </c>
      <c r="Q2109" s="294">
        <v>0</v>
      </c>
      <c r="R2109" s="294">
        <v>1</v>
      </c>
      <c r="S2109" s="294">
        <v>10800</v>
      </c>
      <c r="T2109" s="294">
        <v>0</v>
      </c>
      <c r="U2109" s="294">
        <v>0</v>
      </c>
      <c r="V2109" s="294">
        <v>0</v>
      </c>
      <c r="W2109" s="294">
        <v>0</v>
      </c>
      <c r="X2109" s="294">
        <v>0</v>
      </c>
      <c r="Y2109" s="294">
        <v>0</v>
      </c>
      <c r="Z2109" s="294">
        <v>0</v>
      </c>
      <c r="AA2109" s="294">
        <v>0</v>
      </c>
      <c r="AB2109" s="294">
        <v>0</v>
      </c>
      <c r="AC2109" s="294">
        <v>0</v>
      </c>
      <c r="AD2109" s="294">
        <v>0</v>
      </c>
      <c r="AE2109" s="294">
        <v>0</v>
      </c>
      <c r="AF2109" s="294">
        <v>0</v>
      </c>
      <c r="AG2109" s="294">
        <v>0</v>
      </c>
      <c r="AH2109" s="294">
        <v>0</v>
      </c>
      <c r="AI2109" s="294">
        <v>0</v>
      </c>
    </row>
    <row r="2110" spans="1:35" ht="66">
      <c r="A2110" s="290"/>
      <c r="B2110" s="305">
        <v>450</v>
      </c>
      <c r="C2110" s="1349" t="s">
        <v>1783</v>
      </c>
      <c r="D2110" s="303"/>
      <c r="E2110" s="293">
        <v>0</v>
      </c>
      <c r="F2110" s="1152" t="s">
        <v>648</v>
      </c>
      <c r="G2110" s="294" t="s">
        <v>12</v>
      </c>
      <c r="H2110" s="295" t="s">
        <v>13</v>
      </c>
      <c r="I2110" s="294" t="s">
        <v>14</v>
      </c>
      <c r="J2110" s="294">
        <v>486.00000000000006</v>
      </c>
      <c r="K2110" s="1540">
        <v>0</v>
      </c>
      <c r="L2110" s="294">
        <v>0</v>
      </c>
      <c r="M2110" s="294">
        <v>0</v>
      </c>
      <c r="N2110" s="294">
        <v>0</v>
      </c>
      <c r="O2110" s="294">
        <v>0</v>
      </c>
      <c r="P2110" s="294">
        <v>0</v>
      </c>
      <c r="Q2110" s="294">
        <v>0</v>
      </c>
      <c r="R2110" s="294">
        <v>0</v>
      </c>
      <c r="S2110" s="294">
        <v>0</v>
      </c>
      <c r="T2110" s="294">
        <v>0</v>
      </c>
      <c r="U2110" s="294">
        <v>0</v>
      </c>
      <c r="V2110" s="294">
        <v>0</v>
      </c>
      <c r="W2110" s="294">
        <v>0</v>
      </c>
      <c r="X2110" s="294">
        <v>0</v>
      </c>
      <c r="Y2110" s="294">
        <v>0</v>
      </c>
      <c r="Z2110" s="294">
        <v>0</v>
      </c>
      <c r="AA2110" s="294">
        <v>0</v>
      </c>
      <c r="AB2110" s="294">
        <v>0</v>
      </c>
      <c r="AC2110" s="294">
        <v>0</v>
      </c>
      <c r="AD2110" s="294">
        <v>0</v>
      </c>
      <c r="AE2110" s="294">
        <v>0</v>
      </c>
      <c r="AF2110" s="294">
        <v>0</v>
      </c>
      <c r="AG2110" s="294">
        <v>0</v>
      </c>
      <c r="AH2110" s="294">
        <v>0</v>
      </c>
      <c r="AI2110" s="294">
        <v>0</v>
      </c>
    </row>
    <row r="2111" spans="1:35" ht="66">
      <c r="A2111" s="290"/>
      <c r="B2111" s="305">
        <v>927.42857142857144</v>
      </c>
      <c r="C2111" s="1403" t="s">
        <v>1784</v>
      </c>
      <c r="D2111" s="303"/>
      <c r="E2111" s="293">
        <v>4</v>
      </c>
      <c r="F2111" s="1152" t="s">
        <v>11</v>
      </c>
      <c r="G2111" s="294" t="s">
        <v>12</v>
      </c>
      <c r="H2111" s="295" t="s">
        <v>13</v>
      </c>
      <c r="I2111" s="294" t="s">
        <v>14</v>
      </c>
      <c r="J2111" s="294">
        <v>1002</v>
      </c>
      <c r="K2111" s="1540">
        <v>4008</v>
      </c>
      <c r="L2111" s="294">
        <v>0</v>
      </c>
      <c r="M2111" s="294">
        <v>0</v>
      </c>
      <c r="N2111" s="294">
        <v>0</v>
      </c>
      <c r="O2111" s="294">
        <v>0</v>
      </c>
      <c r="P2111" s="294">
        <v>0</v>
      </c>
      <c r="Q2111" s="294">
        <v>0</v>
      </c>
      <c r="R2111" s="294">
        <v>4</v>
      </c>
      <c r="S2111" s="294">
        <v>4008</v>
      </c>
      <c r="T2111" s="294">
        <v>0</v>
      </c>
      <c r="U2111" s="294">
        <v>0</v>
      </c>
      <c r="V2111" s="294">
        <v>0</v>
      </c>
      <c r="W2111" s="294">
        <v>0</v>
      </c>
      <c r="X2111" s="294">
        <v>0</v>
      </c>
      <c r="Y2111" s="294">
        <v>0</v>
      </c>
      <c r="Z2111" s="294">
        <v>0</v>
      </c>
      <c r="AA2111" s="294">
        <v>0</v>
      </c>
      <c r="AB2111" s="294">
        <v>0</v>
      </c>
      <c r="AC2111" s="294">
        <v>0</v>
      </c>
      <c r="AD2111" s="294">
        <v>0</v>
      </c>
      <c r="AE2111" s="294">
        <v>0</v>
      </c>
      <c r="AF2111" s="294">
        <v>0</v>
      </c>
      <c r="AG2111" s="294">
        <v>0</v>
      </c>
      <c r="AH2111" s="294">
        <v>0</v>
      </c>
      <c r="AI2111" s="294">
        <v>0</v>
      </c>
    </row>
    <row r="2112" spans="1:35" ht="66">
      <c r="A2112" s="290"/>
      <c r="B2112" s="305">
        <v>210.6</v>
      </c>
      <c r="C2112" s="1349" t="s">
        <v>1785</v>
      </c>
      <c r="D2112" s="303"/>
      <c r="E2112" s="293">
        <v>2</v>
      </c>
      <c r="F2112" s="1152" t="s">
        <v>108</v>
      </c>
      <c r="G2112" s="294" t="s">
        <v>12</v>
      </c>
      <c r="H2112" s="295" t="s">
        <v>13</v>
      </c>
      <c r="I2112" s="294" t="s">
        <v>14</v>
      </c>
      <c r="J2112" s="294">
        <v>228</v>
      </c>
      <c r="K2112" s="1540">
        <v>456</v>
      </c>
      <c r="L2112" s="294">
        <v>0</v>
      </c>
      <c r="M2112" s="294">
        <v>0</v>
      </c>
      <c r="N2112" s="294">
        <v>0</v>
      </c>
      <c r="O2112" s="294">
        <v>0</v>
      </c>
      <c r="P2112" s="294">
        <v>0</v>
      </c>
      <c r="Q2112" s="294">
        <v>0</v>
      </c>
      <c r="R2112" s="294">
        <v>0</v>
      </c>
      <c r="S2112" s="294">
        <v>0</v>
      </c>
      <c r="T2112" s="294">
        <v>2</v>
      </c>
      <c r="U2112" s="294">
        <v>456</v>
      </c>
      <c r="V2112" s="294">
        <v>0</v>
      </c>
      <c r="W2112" s="294">
        <v>0</v>
      </c>
      <c r="X2112" s="294">
        <v>0</v>
      </c>
      <c r="Y2112" s="294">
        <v>0</v>
      </c>
      <c r="Z2112" s="294">
        <v>0</v>
      </c>
      <c r="AA2112" s="294">
        <v>0</v>
      </c>
      <c r="AB2112" s="294">
        <v>0</v>
      </c>
      <c r="AC2112" s="294">
        <v>0</v>
      </c>
      <c r="AD2112" s="294">
        <v>0</v>
      </c>
      <c r="AE2112" s="294">
        <v>0</v>
      </c>
      <c r="AF2112" s="294">
        <v>0</v>
      </c>
      <c r="AG2112" s="294">
        <v>0</v>
      </c>
      <c r="AH2112" s="294">
        <v>0</v>
      </c>
      <c r="AI2112" s="294">
        <v>0</v>
      </c>
    </row>
    <row r="2113" spans="1:35" ht="66">
      <c r="A2113" s="290"/>
      <c r="B2113" s="305">
        <v>2450.5300000000002</v>
      </c>
      <c r="C2113" s="1344" t="s">
        <v>1786</v>
      </c>
      <c r="D2113" s="303"/>
      <c r="E2113" s="293">
        <v>1</v>
      </c>
      <c r="F2113" s="1152" t="s">
        <v>11</v>
      </c>
      <c r="G2113" s="294" t="s">
        <v>12</v>
      </c>
      <c r="H2113" s="295" t="s">
        <v>13</v>
      </c>
      <c r="I2113" s="294" t="s">
        <v>14</v>
      </c>
      <c r="J2113" s="294">
        <v>2647</v>
      </c>
      <c r="K2113" s="1540">
        <v>2647</v>
      </c>
      <c r="L2113" s="294">
        <v>0</v>
      </c>
      <c r="M2113" s="294">
        <v>0</v>
      </c>
      <c r="N2113" s="294">
        <v>0</v>
      </c>
      <c r="O2113" s="294">
        <v>0</v>
      </c>
      <c r="P2113" s="294">
        <v>0</v>
      </c>
      <c r="Q2113" s="294">
        <v>0</v>
      </c>
      <c r="R2113" s="294">
        <v>0</v>
      </c>
      <c r="S2113" s="294">
        <v>0</v>
      </c>
      <c r="T2113" s="294">
        <v>1</v>
      </c>
      <c r="U2113" s="294">
        <v>2647</v>
      </c>
      <c r="V2113" s="294">
        <v>0</v>
      </c>
      <c r="W2113" s="294">
        <v>0</v>
      </c>
      <c r="X2113" s="294">
        <v>0</v>
      </c>
      <c r="Y2113" s="294">
        <v>0</v>
      </c>
      <c r="Z2113" s="294">
        <v>0</v>
      </c>
      <c r="AA2113" s="294">
        <v>0</v>
      </c>
      <c r="AB2113" s="294">
        <v>0</v>
      </c>
      <c r="AC2113" s="294">
        <v>0</v>
      </c>
      <c r="AD2113" s="294">
        <v>0</v>
      </c>
      <c r="AE2113" s="294">
        <v>0</v>
      </c>
      <c r="AF2113" s="294">
        <v>0</v>
      </c>
      <c r="AG2113" s="294">
        <v>0</v>
      </c>
      <c r="AH2113" s="294">
        <v>0</v>
      </c>
      <c r="AI2113" s="294">
        <v>0</v>
      </c>
    </row>
    <row r="2114" spans="1:35" ht="66">
      <c r="A2114" s="290"/>
      <c r="B2114" s="305">
        <v>180</v>
      </c>
      <c r="C2114" s="1342" t="s">
        <v>1787</v>
      </c>
      <c r="D2114" s="303"/>
      <c r="E2114" s="293">
        <v>0</v>
      </c>
      <c r="F2114" s="1152" t="s">
        <v>648</v>
      </c>
      <c r="G2114" s="294" t="s">
        <v>12</v>
      </c>
      <c r="H2114" s="295" t="s">
        <v>13</v>
      </c>
      <c r="I2114" s="294" t="s">
        <v>14</v>
      </c>
      <c r="J2114" s="294">
        <v>195</v>
      </c>
      <c r="K2114" s="1540">
        <v>0</v>
      </c>
      <c r="L2114" s="294">
        <v>0</v>
      </c>
      <c r="M2114" s="294">
        <v>0</v>
      </c>
      <c r="N2114" s="294">
        <v>0</v>
      </c>
      <c r="O2114" s="294">
        <v>0</v>
      </c>
      <c r="P2114" s="294">
        <v>0</v>
      </c>
      <c r="Q2114" s="294">
        <v>0</v>
      </c>
      <c r="R2114" s="294">
        <v>0</v>
      </c>
      <c r="S2114" s="294">
        <v>0</v>
      </c>
      <c r="T2114" s="294">
        <v>0</v>
      </c>
      <c r="U2114" s="294">
        <v>0</v>
      </c>
      <c r="V2114" s="294">
        <v>0</v>
      </c>
      <c r="W2114" s="294">
        <v>0</v>
      </c>
      <c r="X2114" s="294">
        <v>0</v>
      </c>
      <c r="Y2114" s="294">
        <v>0</v>
      </c>
      <c r="Z2114" s="294">
        <v>0</v>
      </c>
      <c r="AA2114" s="294">
        <v>0</v>
      </c>
      <c r="AB2114" s="294">
        <v>0</v>
      </c>
      <c r="AC2114" s="294">
        <v>0</v>
      </c>
      <c r="AD2114" s="294">
        <v>0</v>
      </c>
      <c r="AE2114" s="294">
        <v>0</v>
      </c>
      <c r="AF2114" s="294">
        <v>0</v>
      </c>
      <c r="AG2114" s="294">
        <v>0</v>
      </c>
      <c r="AH2114" s="294">
        <v>0</v>
      </c>
      <c r="AI2114" s="294">
        <v>0</v>
      </c>
    </row>
    <row r="2115" spans="1:35" ht="66">
      <c r="A2115" s="290"/>
      <c r="B2115" s="305">
        <v>32733.46</v>
      </c>
      <c r="C2115" s="1403" t="s">
        <v>1788</v>
      </c>
      <c r="D2115" s="303"/>
      <c r="E2115" s="293">
        <v>0</v>
      </c>
      <c r="F2115" s="1152" t="s">
        <v>11</v>
      </c>
      <c r="G2115" s="294" t="s">
        <v>12</v>
      </c>
      <c r="H2115" s="295" t="s">
        <v>13</v>
      </c>
      <c r="I2115" s="294" t="s">
        <v>14</v>
      </c>
      <c r="J2115" s="294">
        <v>35353</v>
      </c>
      <c r="K2115" s="1540">
        <v>0</v>
      </c>
      <c r="L2115" s="294">
        <v>0</v>
      </c>
      <c r="M2115" s="294">
        <v>0</v>
      </c>
      <c r="N2115" s="294">
        <v>0</v>
      </c>
      <c r="O2115" s="294">
        <v>0</v>
      </c>
      <c r="P2115" s="294">
        <v>0</v>
      </c>
      <c r="Q2115" s="294">
        <v>0</v>
      </c>
      <c r="R2115" s="294">
        <v>0</v>
      </c>
      <c r="S2115" s="294">
        <v>0</v>
      </c>
      <c r="T2115" s="294">
        <v>0</v>
      </c>
      <c r="U2115" s="294">
        <v>0</v>
      </c>
      <c r="V2115" s="294">
        <v>0</v>
      </c>
      <c r="W2115" s="294">
        <v>0</v>
      </c>
      <c r="X2115" s="294">
        <v>0</v>
      </c>
      <c r="Y2115" s="294">
        <v>0</v>
      </c>
      <c r="Z2115" s="294">
        <v>0</v>
      </c>
      <c r="AA2115" s="294">
        <v>0</v>
      </c>
      <c r="AB2115" s="294">
        <v>0</v>
      </c>
      <c r="AC2115" s="294">
        <v>0</v>
      </c>
      <c r="AD2115" s="294">
        <v>0</v>
      </c>
      <c r="AE2115" s="294">
        <v>0</v>
      </c>
      <c r="AF2115" s="294">
        <v>0</v>
      </c>
      <c r="AG2115" s="294">
        <v>0</v>
      </c>
      <c r="AH2115" s="294">
        <v>0</v>
      </c>
      <c r="AI2115" s="294">
        <v>0</v>
      </c>
    </row>
    <row r="2116" spans="1:35" ht="66">
      <c r="A2116" s="290"/>
      <c r="B2116" s="305">
        <v>8</v>
      </c>
      <c r="C2116" s="1349" t="s">
        <v>1789</v>
      </c>
      <c r="D2116" s="303"/>
      <c r="E2116" s="293">
        <v>1000</v>
      </c>
      <c r="F2116" s="1362" t="s">
        <v>40</v>
      </c>
      <c r="G2116" s="294" t="s">
        <v>12</v>
      </c>
      <c r="H2116" s="295" t="s">
        <v>13</v>
      </c>
      <c r="I2116" s="294" t="s">
        <v>14</v>
      </c>
      <c r="J2116" s="294">
        <v>9</v>
      </c>
      <c r="K2116" s="1540">
        <v>9000</v>
      </c>
      <c r="L2116" s="294">
        <v>0</v>
      </c>
      <c r="M2116" s="294">
        <v>0</v>
      </c>
      <c r="N2116" s="294">
        <v>0</v>
      </c>
      <c r="O2116" s="294">
        <v>0</v>
      </c>
      <c r="P2116" s="294">
        <v>0</v>
      </c>
      <c r="Q2116" s="294">
        <v>0</v>
      </c>
      <c r="R2116" s="294">
        <v>1000</v>
      </c>
      <c r="S2116" s="294">
        <v>9000</v>
      </c>
      <c r="T2116" s="294">
        <v>0</v>
      </c>
      <c r="U2116" s="294">
        <v>0</v>
      </c>
      <c r="V2116" s="294">
        <v>0</v>
      </c>
      <c r="W2116" s="294">
        <v>0</v>
      </c>
      <c r="X2116" s="294">
        <v>0</v>
      </c>
      <c r="Y2116" s="294">
        <v>0</v>
      </c>
      <c r="Z2116" s="294">
        <v>0</v>
      </c>
      <c r="AA2116" s="294">
        <v>0</v>
      </c>
      <c r="AB2116" s="294">
        <v>0</v>
      </c>
      <c r="AC2116" s="294">
        <v>0</v>
      </c>
      <c r="AD2116" s="294">
        <v>0</v>
      </c>
      <c r="AE2116" s="294">
        <v>0</v>
      </c>
      <c r="AF2116" s="294">
        <v>0</v>
      </c>
      <c r="AG2116" s="294">
        <v>0</v>
      </c>
      <c r="AH2116" s="294">
        <v>0</v>
      </c>
      <c r="AI2116" s="294">
        <v>0</v>
      </c>
    </row>
    <row r="2117" spans="1:35" ht="24">
      <c r="A2117" s="290"/>
      <c r="B2117" s="305">
        <v>10</v>
      </c>
      <c r="C2117" s="298" t="s">
        <v>1790</v>
      </c>
      <c r="D2117" s="303"/>
      <c r="E2117" s="293">
        <v>0</v>
      </c>
      <c r="F2117" s="1152"/>
      <c r="G2117" s="294"/>
      <c r="H2117" s="295"/>
      <c r="I2117" s="294"/>
      <c r="J2117" s="294">
        <v>11</v>
      </c>
      <c r="K2117" s="1540">
        <v>0</v>
      </c>
      <c r="L2117" s="294">
        <v>0</v>
      </c>
      <c r="M2117" s="294">
        <v>0</v>
      </c>
      <c r="N2117" s="294">
        <v>0</v>
      </c>
      <c r="O2117" s="294">
        <v>0</v>
      </c>
      <c r="P2117" s="294">
        <v>0</v>
      </c>
      <c r="Q2117" s="294">
        <v>0</v>
      </c>
      <c r="R2117" s="294">
        <v>0</v>
      </c>
      <c r="S2117" s="294">
        <v>0</v>
      </c>
      <c r="T2117" s="294">
        <v>0</v>
      </c>
      <c r="U2117" s="294">
        <v>0</v>
      </c>
      <c r="V2117" s="294">
        <v>0</v>
      </c>
      <c r="W2117" s="294">
        <v>0</v>
      </c>
      <c r="X2117" s="294">
        <v>0</v>
      </c>
      <c r="Y2117" s="294">
        <v>0</v>
      </c>
      <c r="Z2117" s="294">
        <v>0</v>
      </c>
      <c r="AA2117" s="294">
        <v>0</v>
      </c>
      <c r="AB2117" s="294">
        <v>0</v>
      </c>
      <c r="AC2117" s="294">
        <v>0</v>
      </c>
      <c r="AD2117" s="294">
        <v>0</v>
      </c>
      <c r="AE2117" s="294">
        <v>0</v>
      </c>
      <c r="AF2117" s="294">
        <v>0</v>
      </c>
      <c r="AG2117" s="294">
        <v>0</v>
      </c>
      <c r="AH2117" s="294">
        <v>0</v>
      </c>
      <c r="AI2117" s="294">
        <v>0</v>
      </c>
    </row>
    <row r="2118" spans="1:35" ht="24">
      <c r="A2118" s="290"/>
      <c r="B2118" s="305">
        <v>10</v>
      </c>
      <c r="C2118" s="298" t="s">
        <v>1790</v>
      </c>
      <c r="D2118" s="303"/>
      <c r="E2118" s="293">
        <v>0</v>
      </c>
      <c r="F2118" s="1152"/>
      <c r="G2118" s="294"/>
      <c r="H2118" s="295"/>
      <c r="I2118" s="294"/>
      <c r="J2118" s="294">
        <v>11</v>
      </c>
      <c r="K2118" s="1540">
        <v>0</v>
      </c>
      <c r="L2118" s="294">
        <v>0</v>
      </c>
      <c r="M2118" s="294">
        <v>0</v>
      </c>
      <c r="N2118" s="294">
        <v>0</v>
      </c>
      <c r="O2118" s="294">
        <v>0</v>
      </c>
      <c r="P2118" s="294">
        <v>0</v>
      </c>
      <c r="Q2118" s="294">
        <v>0</v>
      </c>
      <c r="R2118" s="294">
        <v>0</v>
      </c>
      <c r="S2118" s="294">
        <v>0</v>
      </c>
      <c r="T2118" s="294">
        <v>0</v>
      </c>
      <c r="U2118" s="294">
        <v>0</v>
      </c>
      <c r="V2118" s="294">
        <v>0</v>
      </c>
      <c r="W2118" s="294">
        <v>0</v>
      </c>
      <c r="X2118" s="294">
        <v>0</v>
      </c>
      <c r="Y2118" s="294">
        <v>0</v>
      </c>
      <c r="Z2118" s="294">
        <v>0</v>
      </c>
      <c r="AA2118" s="294">
        <v>0</v>
      </c>
      <c r="AB2118" s="294">
        <v>0</v>
      </c>
      <c r="AC2118" s="294">
        <v>0</v>
      </c>
      <c r="AD2118" s="294">
        <v>0</v>
      </c>
      <c r="AE2118" s="294">
        <v>0</v>
      </c>
      <c r="AF2118" s="294">
        <v>0</v>
      </c>
      <c r="AG2118" s="294">
        <v>0</v>
      </c>
      <c r="AH2118" s="294">
        <v>0</v>
      </c>
      <c r="AI2118" s="294">
        <v>0</v>
      </c>
    </row>
    <row r="2119" spans="1:35">
      <c r="A2119" s="290"/>
      <c r="B2119" s="305">
        <v>20000</v>
      </c>
      <c r="C2119" s="298" t="s">
        <v>1791</v>
      </c>
      <c r="D2119" s="303"/>
      <c r="E2119" s="293">
        <v>0</v>
      </c>
      <c r="F2119" s="1152"/>
      <c r="G2119" s="294"/>
      <c r="H2119" s="295"/>
      <c r="I2119" s="294"/>
      <c r="J2119" s="294">
        <v>21600</v>
      </c>
      <c r="K2119" s="1540">
        <v>0</v>
      </c>
      <c r="L2119" s="294">
        <v>0</v>
      </c>
      <c r="M2119" s="294">
        <v>0</v>
      </c>
      <c r="N2119" s="294">
        <v>0</v>
      </c>
      <c r="O2119" s="294">
        <v>0</v>
      </c>
      <c r="P2119" s="294">
        <v>0</v>
      </c>
      <c r="Q2119" s="294">
        <v>0</v>
      </c>
      <c r="R2119" s="294">
        <v>0</v>
      </c>
      <c r="S2119" s="294">
        <v>0</v>
      </c>
      <c r="T2119" s="294">
        <v>0</v>
      </c>
      <c r="U2119" s="294">
        <v>0</v>
      </c>
      <c r="V2119" s="294">
        <v>0</v>
      </c>
      <c r="W2119" s="294">
        <v>0</v>
      </c>
      <c r="X2119" s="294">
        <v>0</v>
      </c>
      <c r="Y2119" s="294">
        <v>0</v>
      </c>
      <c r="Z2119" s="294">
        <v>0</v>
      </c>
      <c r="AA2119" s="294">
        <v>0</v>
      </c>
      <c r="AB2119" s="294">
        <v>0</v>
      </c>
      <c r="AC2119" s="294">
        <v>0</v>
      </c>
      <c r="AD2119" s="294">
        <v>0</v>
      </c>
      <c r="AE2119" s="294">
        <v>0</v>
      </c>
      <c r="AF2119" s="294">
        <v>0</v>
      </c>
      <c r="AG2119" s="294">
        <v>0</v>
      </c>
      <c r="AH2119" s="294">
        <v>0</v>
      </c>
      <c r="AI2119" s="294">
        <v>0</v>
      </c>
    </row>
    <row r="2120" spans="1:35">
      <c r="A2120" s="290"/>
      <c r="B2120" s="305">
        <v>650</v>
      </c>
      <c r="C2120" s="298" t="s">
        <v>1792</v>
      </c>
      <c r="D2120" s="303"/>
      <c r="E2120" s="293">
        <v>0</v>
      </c>
      <c r="F2120" s="1152"/>
      <c r="G2120" s="294"/>
      <c r="H2120" s="295"/>
      <c r="I2120" s="294"/>
      <c r="J2120" s="294">
        <v>702</v>
      </c>
      <c r="K2120" s="1540">
        <v>0</v>
      </c>
      <c r="L2120" s="294">
        <v>0</v>
      </c>
      <c r="M2120" s="294">
        <v>0</v>
      </c>
      <c r="N2120" s="294">
        <v>0</v>
      </c>
      <c r="O2120" s="294">
        <v>0</v>
      </c>
      <c r="P2120" s="294">
        <v>0</v>
      </c>
      <c r="Q2120" s="294">
        <v>0</v>
      </c>
      <c r="R2120" s="294">
        <v>0</v>
      </c>
      <c r="S2120" s="294">
        <v>0</v>
      </c>
      <c r="T2120" s="294">
        <v>0</v>
      </c>
      <c r="U2120" s="294">
        <v>0</v>
      </c>
      <c r="V2120" s="294">
        <v>0</v>
      </c>
      <c r="W2120" s="294">
        <v>0</v>
      </c>
      <c r="X2120" s="294">
        <v>0</v>
      </c>
      <c r="Y2120" s="294">
        <v>0</v>
      </c>
      <c r="Z2120" s="294">
        <v>0</v>
      </c>
      <c r="AA2120" s="294">
        <v>0</v>
      </c>
      <c r="AB2120" s="294">
        <v>0</v>
      </c>
      <c r="AC2120" s="294">
        <v>0</v>
      </c>
      <c r="AD2120" s="294">
        <v>0</v>
      </c>
      <c r="AE2120" s="294">
        <v>0</v>
      </c>
      <c r="AF2120" s="294">
        <v>0</v>
      </c>
      <c r="AG2120" s="294">
        <v>0</v>
      </c>
      <c r="AH2120" s="294">
        <v>0</v>
      </c>
      <c r="AI2120" s="294">
        <v>0</v>
      </c>
    </row>
    <row r="2121" spans="1:35" ht="24">
      <c r="A2121" s="290"/>
      <c r="B2121" s="306">
        <v>339</v>
      </c>
      <c r="C2121" s="1148" t="s">
        <v>1793</v>
      </c>
      <c r="D2121" s="1146"/>
      <c r="E2121" s="292">
        <v>0</v>
      </c>
      <c r="F2121" s="292"/>
      <c r="G2121" s="292">
        <v>0</v>
      </c>
      <c r="H2121" s="292">
        <v>0</v>
      </c>
      <c r="I2121" s="292">
        <v>0</v>
      </c>
      <c r="J2121" s="292"/>
      <c r="K2121" s="1544">
        <v>0</v>
      </c>
      <c r="L2121" s="292">
        <v>0</v>
      </c>
      <c r="M2121" s="292">
        <v>0</v>
      </c>
      <c r="N2121" s="292">
        <v>0</v>
      </c>
      <c r="O2121" s="292">
        <v>0</v>
      </c>
      <c r="P2121" s="292">
        <v>0</v>
      </c>
      <c r="Q2121" s="292">
        <v>0</v>
      </c>
      <c r="R2121" s="292">
        <v>0</v>
      </c>
      <c r="S2121" s="292">
        <v>0</v>
      </c>
      <c r="T2121" s="292">
        <v>0</v>
      </c>
      <c r="U2121" s="292">
        <v>0</v>
      </c>
      <c r="V2121" s="292">
        <v>0</v>
      </c>
      <c r="W2121" s="292">
        <v>0</v>
      </c>
      <c r="X2121" s="292">
        <v>0</v>
      </c>
      <c r="Y2121" s="292">
        <v>0</v>
      </c>
      <c r="Z2121" s="292">
        <v>0</v>
      </c>
      <c r="AA2121" s="292">
        <v>0</v>
      </c>
      <c r="AB2121" s="292">
        <v>0</v>
      </c>
      <c r="AC2121" s="292">
        <v>0</v>
      </c>
      <c r="AD2121" s="292">
        <v>0</v>
      </c>
      <c r="AE2121" s="292">
        <v>0</v>
      </c>
      <c r="AF2121" s="292">
        <v>0</v>
      </c>
      <c r="AG2121" s="292">
        <v>0</v>
      </c>
      <c r="AH2121" s="292">
        <v>0</v>
      </c>
      <c r="AI2121" s="292">
        <v>0</v>
      </c>
    </row>
    <row r="2122" spans="1:35">
      <c r="A2122" s="290"/>
      <c r="B2122" s="306">
        <v>33901</v>
      </c>
      <c r="C2122" s="1148" t="s">
        <v>1794</v>
      </c>
      <c r="D2122" s="1149"/>
      <c r="E2122" s="1153">
        <v>0</v>
      </c>
      <c r="F2122" s="1153"/>
      <c r="G2122" s="1153">
        <v>0</v>
      </c>
      <c r="H2122" s="1153">
        <v>0</v>
      </c>
      <c r="I2122" s="1153">
        <v>0</v>
      </c>
      <c r="J2122" s="1153"/>
      <c r="K2122" s="1562">
        <v>0</v>
      </c>
      <c r="L2122" s="1153">
        <v>0</v>
      </c>
      <c r="M2122" s="1153">
        <v>0</v>
      </c>
      <c r="N2122" s="1153">
        <v>0</v>
      </c>
      <c r="O2122" s="1153">
        <v>0</v>
      </c>
      <c r="P2122" s="1153">
        <v>0</v>
      </c>
      <c r="Q2122" s="1153">
        <v>0</v>
      </c>
      <c r="R2122" s="1153">
        <v>0</v>
      </c>
      <c r="S2122" s="1153">
        <v>0</v>
      </c>
      <c r="T2122" s="1153">
        <v>0</v>
      </c>
      <c r="U2122" s="1153">
        <v>0</v>
      </c>
      <c r="V2122" s="1153">
        <v>0</v>
      </c>
      <c r="W2122" s="1153">
        <v>0</v>
      </c>
      <c r="X2122" s="1153">
        <v>0</v>
      </c>
      <c r="Y2122" s="1153">
        <v>0</v>
      </c>
      <c r="Z2122" s="1153">
        <v>0</v>
      </c>
      <c r="AA2122" s="1153">
        <v>0</v>
      </c>
      <c r="AB2122" s="1153">
        <v>0</v>
      </c>
      <c r="AC2122" s="1153">
        <v>0</v>
      </c>
      <c r="AD2122" s="1153">
        <v>0</v>
      </c>
      <c r="AE2122" s="1153">
        <v>0</v>
      </c>
      <c r="AF2122" s="1153">
        <v>0</v>
      </c>
      <c r="AG2122" s="1153">
        <v>0</v>
      </c>
      <c r="AH2122" s="1153">
        <v>0</v>
      </c>
      <c r="AI2122" s="1153">
        <v>0</v>
      </c>
    </row>
    <row r="2123" spans="1:35">
      <c r="A2123" s="290"/>
      <c r="B2123" s="1409"/>
      <c r="C2123" s="1344" t="s">
        <v>1795</v>
      </c>
      <c r="D2123" s="1389"/>
      <c r="E2123" s="304">
        <v>0</v>
      </c>
      <c r="F2123" s="1489"/>
      <c r="G2123" s="1490"/>
      <c r="H2123" s="1490"/>
      <c r="I2123" s="1490"/>
      <c r="J2123" s="1490">
        <v>12000</v>
      </c>
      <c r="K2123" s="1564">
        <v>0</v>
      </c>
      <c r="L2123" s="1490">
        <v>0</v>
      </c>
      <c r="M2123" s="1490">
        <v>0</v>
      </c>
      <c r="N2123" s="1490">
        <v>0</v>
      </c>
      <c r="O2123" s="1490">
        <v>0</v>
      </c>
      <c r="P2123" s="1490">
        <v>0</v>
      </c>
      <c r="Q2123" s="1490">
        <v>0</v>
      </c>
      <c r="R2123" s="1490">
        <v>0</v>
      </c>
      <c r="S2123" s="1490">
        <v>0</v>
      </c>
      <c r="T2123" s="1490">
        <v>0</v>
      </c>
      <c r="U2123" s="1490">
        <v>0</v>
      </c>
      <c r="V2123" s="1490">
        <v>0</v>
      </c>
      <c r="W2123" s="1490">
        <v>0</v>
      </c>
      <c r="X2123" s="1490">
        <v>0</v>
      </c>
      <c r="Y2123" s="1490">
        <v>0</v>
      </c>
      <c r="Z2123" s="1490">
        <v>0</v>
      </c>
      <c r="AA2123" s="1490">
        <v>0</v>
      </c>
      <c r="AB2123" s="1490">
        <v>0</v>
      </c>
      <c r="AC2123" s="1490">
        <v>0</v>
      </c>
      <c r="AD2123" s="1490">
        <v>0</v>
      </c>
      <c r="AE2123" s="1490">
        <v>0</v>
      </c>
      <c r="AF2123" s="1490">
        <v>0</v>
      </c>
      <c r="AG2123" s="1490">
        <v>0</v>
      </c>
      <c r="AH2123" s="1490">
        <v>0</v>
      </c>
      <c r="AI2123" s="1490">
        <v>0</v>
      </c>
    </row>
    <row r="2124" spans="1:35" ht="24">
      <c r="A2124" s="290"/>
      <c r="B2124" s="306">
        <v>3400</v>
      </c>
      <c r="C2124" s="1145" t="s">
        <v>1796</v>
      </c>
      <c r="D2124" s="1146"/>
      <c r="E2124" s="1151">
        <v>203</v>
      </c>
      <c r="F2124" s="292"/>
      <c r="G2124" s="292"/>
      <c r="H2124" s="292"/>
      <c r="I2124" s="292"/>
      <c r="J2124" s="292"/>
      <c r="K2124" s="1544">
        <v>914972.52399999998</v>
      </c>
      <c r="L2124" s="292">
        <v>15</v>
      </c>
      <c r="M2124" s="292">
        <v>67086.126999999993</v>
      </c>
      <c r="N2124" s="292">
        <v>15</v>
      </c>
      <c r="O2124" s="292">
        <v>67086.126999999993</v>
      </c>
      <c r="P2124" s="292">
        <v>15</v>
      </c>
      <c r="Q2124" s="292">
        <v>67086.126999999993</v>
      </c>
      <c r="R2124" s="292">
        <v>17</v>
      </c>
      <c r="S2124" s="292">
        <v>69086.126999999993</v>
      </c>
      <c r="T2124" s="292">
        <v>17</v>
      </c>
      <c r="U2124" s="292">
        <v>69086.126999999993</v>
      </c>
      <c r="V2124" s="292">
        <v>17</v>
      </c>
      <c r="W2124" s="292">
        <v>69086.126999999993</v>
      </c>
      <c r="X2124" s="292">
        <v>18</v>
      </c>
      <c r="Y2124" s="292">
        <v>151100.12699999998</v>
      </c>
      <c r="Z2124" s="292">
        <v>18</v>
      </c>
      <c r="AA2124" s="292">
        <v>71271.126999999993</v>
      </c>
      <c r="AB2124" s="292">
        <v>18</v>
      </c>
      <c r="AC2124" s="292">
        <v>71271.126999999993</v>
      </c>
      <c r="AD2124" s="292">
        <v>18</v>
      </c>
      <c r="AE2124" s="292">
        <v>71271.126999999993</v>
      </c>
      <c r="AF2124" s="292">
        <v>18</v>
      </c>
      <c r="AG2124" s="292">
        <v>71271.126999999993</v>
      </c>
      <c r="AH2124" s="292">
        <v>17</v>
      </c>
      <c r="AI2124" s="292">
        <v>70271.126999999993</v>
      </c>
    </row>
    <row r="2125" spans="1:35">
      <c r="A2125" s="290"/>
      <c r="B2125" s="306">
        <v>341</v>
      </c>
      <c r="C2125" s="1148" t="s">
        <v>1797</v>
      </c>
      <c r="D2125" s="1146"/>
      <c r="E2125" s="1151">
        <v>202</v>
      </c>
      <c r="F2125" s="292"/>
      <c r="G2125" s="292"/>
      <c r="H2125" s="292"/>
      <c r="I2125" s="292"/>
      <c r="J2125" s="292"/>
      <c r="K2125" s="1544">
        <v>834143.52399999998</v>
      </c>
      <c r="L2125" s="292">
        <v>15</v>
      </c>
      <c r="M2125" s="292">
        <v>67086.126999999993</v>
      </c>
      <c r="N2125" s="292">
        <v>15</v>
      </c>
      <c r="O2125" s="292">
        <v>67086.126999999993</v>
      </c>
      <c r="P2125" s="292">
        <v>15</v>
      </c>
      <c r="Q2125" s="292">
        <v>67086.126999999993</v>
      </c>
      <c r="R2125" s="292">
        <v>17</v>
      </c>
      <c r="S2125" s="292">
        <v>69086.126999999993</v>
      </c>
      <c r="T2125" s="292">
        <v>17</v>
      </c>
      <c r="U2125" s="292">
        <v>69086.126999999993</v>
      </c>
      <c r="V2125" s="292">
        <v>17</v>
      </c>
      <c r="W2125" s="292">
        <v>69086.126999999993</v>
      </c>
      <c r="X2125" s="292">
        <v>17</v>
      </c>
      <c r="Y2125" s="292">
        <v>70271.126999999993</v>
      </c>
      <c r="Z2125" s="292">
        <v>18</v>
      </c>
      <c r="AA2125" s="292">
        <v>71271.126999999993</v>
      </c>
      <c r="AB2125" s="292">
        <v>18</v>
      </c>
      <c r="AC2125" s="292">
        <v>71271.126999999993</v>
      </c>
      <c r="AD2125" s="292">
        <v>18</v>
      </c>
      <c r="AE2125" s="292">
        <v>71271.126999999993</v>
      </c>
      <c r="AF2125" s="292">
        <v>18</v>
      </c>
      <c r="AG2125" s="292">
        <v>71271.126999999993</v>
      </c>
      <c r="AH2125" s="292">
        <v>17</v>
      </c>
      <c r="AI2125" s="292">
        <v>70271.126999999993</v>
      </c>
    </row>
    <row r="2126" spans="1:35">
      <c r="A2126" s="290"/>
      <c r="B2126" s="306">
        <v>34101</v>
      </c>
      <c r="C2126" s="1148" t="s">
        <v>1798</v>
      </c>
      <c r="D2126" s="1149"/>
      <c r="E2126" s="1485">
        <v>202</v>
      </c>
      <c r="F2126" s="1153"/>
      <c r="G2126" s="1153"/>
      <c r="H2126" s="1153"/>
      <c r="I2126" s="1153"/>
      <c r="J2126" s="1153"/>
      <c r="K2126" s="1562">
        <v>834143.52399999998</v>
      </c>
      <c r="L2126" s="1153">
        <v>15</v>
      </c>
      <c r="M2126" s="1153">
        <v>67086.126999999993</v>
      </c>
      <c r="N2126" s="1153">
        <v>15</v>
      </c>
      <c r="O2126" s="1153">
        <v>67086.126999999993</v>
      </c>
      <c r="P2126" s="1153">
        <v>15</v>
      </c>
      <c r="Q2126" s="1153">
        <v>67086.126999999993</v>
      </c>
      <c r="R2126" s="1153">
        <v>17</v>
      </c>
      <c r="S2126" s="1153">
        <v>69086.126999999993</v>
      </c>
      <c r="T2126" s="1153">
        <v>17</v>
      </c>
      <c r="U2126" s="1153">
        <v>69086.126999999993</v>
      </c>
      <c r="V2126" s="1153">
        <v>17</v>
      </c>
      <c r="W2126" s="1153">
        <v>69086.126999999993</v>
      </c>
      <c r="X2126" s="1153">
        <v>17</v>
      </c>
      <c r="Y2126" s="1153">
        <v>70271.126999999993</v>
      </c>
      <c r="Z2126" s="1153">
        <v>18</v>
      </c>
      <c r="AA2126" s="1153">
        <v>71271.126999999993</v>
      </c>
      <c r="AB2126" s="1153">
        <v>18</v>
      </c>
      <c r="AC2126" s="1153">
        <v>71271.126999999993</v>
      </c>
      <c r="AD2126" s="1153">
        <v>18</v>
      </c>
      <c r="AE2126" s="1153">
        <v>71271.126999999993</v>
      </c>
      <c r="AF2126" s="1153">
        <v>18</v>
      </c>
      <c r="AG2126" s="1153">
        <v>71271.126999999993</v>
      </c>
      <c r="AH2126" s="1153">
        <v>17</v>
      </c>
      <c r="AI2126" s="1153">
        <v>70271.126999999993</v>
      </c>
    </row>
    <row r="2127" spans="1:35" ht="66">
      <c r="A2127" s="290"/>
      <c r="B2127" s="306"/>
      <c r="C2127" s="298" t="s">
        <v>1798</v>
      </c>
      <c r="D2127" s="303"/>
      <c r="E2127" s="293">
        <v>202</v>
      </c>
      <c r="F2127" s="1152" t="s">
        <v>648</v>
      </c>
      <c r="G2127" s="294" t="s">
        <v>12</v>
      </c>
      <c r="H2127" s="295" t="s">
        <v>13</v>
      </c>
      <c r="I2127" s="294" t="s">
        <v>14</v>
      </c>
      <c r="J2127" s="294">
        <v>5500</v>
      </c>
      <c r="K2127" s="1540">
        <v>834143.52399999998</v>
      </c>
      <c r="L2127" s="294">
        <v>15</v>
      </c>
      <c r="M2127" s="294">
        <v>67086.126999999993</v>
      </c>
      <c r="N2127" s="294">
        <v>15</v>
      </c>
      <c r="O2127" s="294">
        <v>67086.126999999993</v>
      </c>
      <c r="P2127" s="294">
        <v>15</v>
      </c>
      <c r="Q2127" s="294">
        <v>67086.126999999993</v>
      </c>
      <c r="R2127" s="294">
        <v>17</v>
      </c>
      <c r="S2127" s="294">
        <v>69086.126999999993</v>
      </c>
      <c r="T2127" s="294">
        <v>17</v>
      </c>
      <c r="U2127" s="294">
        <v>69086.126999999993</v>
      </c>
      <c r="V2127" s="294">
        <v>17</v>
      </c>
      <c r="W2127" s="294">
        <v>69086.126999999993</v>
      </c>
      <c r="X2127" s="294">
        <v>17</v>
      </c>
      <c r="Y2127" s="294">
        <v>70271.126999999993</v>
      </c>
      <c r="Z2127" s="294">
        <v>18</v>
      </c>
      <c r="AA2127" s="294">
        <v>71271.126999999993</v>
      </c>
      <c r="AB2127" s="294">
        <v>18</v>
      </c>
      <c r="AC2127" s="294">
        <v>71271.126999999993</v>
      </c>
      <c r="AD2127" s="294">
        <v>18</v>
      </c>
      <c r="AE2127" s="294">
        <v>71271.126999999993</v>
      </c>
      <c r="AF2127" s="294">
        <v>18</v>
      </c>
      <c r="AG2127" s="294">
        <v>71271.126999999993</v>
      </c>
      <c r="AH2127" s="294">
        <v>17</v>
      </c>
      <c r="AI2127" s="294">
        <v>70271.126999999993</v>
      </c>
    </row>
    <row r="2128" spans="1:35">
      <c r="A2128" s="290"/>
      <c r="B2128" s="1409"/>
      <c r="C2128" s="1344"/>
      <c r="D2128" s="1389"/>
      <c r="E2128" s="293">
        <v>0</v>
      </c>
      <c r="F2128" s="1152"/>
      <c r="G2128" s="294"/>
      <c r="H2128" s="294"/>
      <c r="I2128" s="294"/>
      <c r="J2128" s="294"/>
      <c r="K2128" s="1540">
        <v>0</v>
      </c>
      <c r="L2128" s="294">
        <v>0</v>
      </c>
      <c r="M2128" s="294">
        <v>0</v>
      </c>
      <c r="N2128" s="294">
        <v>0</v>
      </c>
      <c r="O2128" s="294">
        <v>0</v>
      </c>
      <c r="P2128" s="294">
        <v>0</v>
      </c>
      <c r="Q2128" s="294">
        <v>0</v>
      </c>
      <c r="R2128" s="294">
        <v>0</v>
      </c>
      <c r="S2128" s="294">
        <v>0</v>
      </c>
      <c r="T2128" s="294">
        <v>0</v>
      </c>
      <c r="U2128" s="294">
        <v>0</v>
      </c>
      <c r="V2128" s="294">
        <v>0</v>
      </c>
      <c r="W2128" s="294">
        <v>0</v>
      </c>
      <c r="X2128" s="294">
        <v>0</v>
      </c>
      <c r="Y2128" s="294">
        <v>0</v>
      </c>
      <c r="Z2128" s="294">
        <v>0</v>
      </c>
      <c r="AA2128" s="294">
        <v>0</v>
      </c>
      <c r="AB2128" s="294">
        <v>0</v>
      </c>
      <c r="AC2128" s="294">
        <v>0</v>
      </c>
      <c r="AD2128" s="294">
        <v>0</v>
      </c>
      <c r="AE2128" s="294">
        <v>0</v>
      </c>
      <c r="AF2128" s="294">
        <v>0</v>
      </c>
      <c r="AG2128" s="294">
        <v>0</v>
      </c>
      <c r="AH2128" s="294">
        <v>0</v>
      </c>
      <c r="AI2128" s="294">
        <v>0</v>
      </c>
    </row>
    <row r="2129" spans="1:35">
      <c r="A2129" s="290"/>
      <c r="B2129" s="306">
        <v>345</v>
      </c>
      <c r="C2129" s="1148" t="s">
        <v>1799</v>
      </c>
      <c r="D2129" s="1146"/>
      <c r="E2129" s="1151">
        <v>1</v>
      </c>
      <c r="F2129" s="292"/>
      <c r="G2129" s="292">
        <v>0</v>
      </c>
      <c r="H2129" s="292">
        <v>0</v>
      </c>
      <c r="I2129" s="292">
        <v>0</v>
      </c>
      <c r="J2129" s="292"/>
      <c r="K2129" s="1544">
        <v>80829</v>
      </c>
      <c r="L2129" s="292">
        <v>0</v>
      </c>
      <c r="M2129" s="292">
        <v>0</v>
      </c>
      <c r="N2129" s="292">
        <v>0</v>
      </c>
      <c r="O2129" s="292">
        <v>0</v>
      </c>
      <c r="P2129" s="292">
        <v>0</v>
      </c>
      <c r="Q2129" s="292">
        <v>0</v>
      </c>
      <c r="R2129" s="292">
        <v>0</v>
      </c>
      <c r="S2129" s="292">
        <v>0</v>
      </c>
      <c r="T2129" s="292">
        <v>0</v>
      </c>
      <c r="U2129" s="292">
        <v>0</v>
      </c>
      <c r="V2129" s="292">
        <v>0</v>
      </c>
      <c r="W2129" s="292">
        <v>0</v>
      </c>
      <c r="X2129" s="292">
        <v>1</v>
      </c>
      <c r="Y2129" s="292">
        <v>80829</v>
      </c>
      <c r="Z2129" s="292">
        <v>0</v>
      </c>
      <c r="AA2129" s="292">
        <v>0</v>
      </c>
      <c r="AB2129" s="292">
        <v>0</v>
      </c>
      <c r="AC2129" s="292">
        <v>0</v>
      </c>
      <c r="AD2129" s="292">
        <v>0</v>
      </c>
      <c r="AE2129" s="292">
        <v>0</v>
      </c>
      <c r="AF2129" s="292">
        <v>0</v>
      </c>
      <c r="AG2129" s="292">
        <v>0</v>
      </c>
      <c r="AH2129" s="292">
        <v>0</v>
      </c>
      <c r="AI2129" s="292">
        <v>0</v>
      </c>
    </row>
    <row r="2130" spans="1:35">
      <c r="A2130" s="290"/>
      <c r="B2130" s="306">
        <v>34501</v>
      </c>
      <c r="C2130" s="1148" t="s">
        <v>1800</v>
      </c>
      <c r="D2130" s="1149"/>
      <c r="E2130" s="1485">
        <v>1</v>
      </c>
      <c r="F2130" s="1153"/>
      <c r="G2130" s="1153">
        <v>0</v>
      </c>
      <c r="H2130" s="1153">
        <v>0</v>
      </c>
      <c r="I2130" s="1153">
        <v>0</v>
      </c>
      <c r="J2130" s="1153"/>
      <c r="K2130" s="1562">
        <v>80829</v>
      </c>
      <c r="L2130" s="1153">
        <v>0</v>
      </c>
      <c r="M2130" s="1153">
        <v>0</v>
      </c>
      <c r="N2130" s="1153">
        <v>0</v>
      </c>
      <c r="O2130" s="1153">
        <v>0</v>
      </c>
      <c r="P2130" s="1153">
        <v>0</v>
      </c>
      <c r="Q2130" s="1153">
        <v>0</v>
      </c>
      <c r="R2130" s="1153">
        <v>0</v>
      </c>
      <c r="S2130" s="1153">
        <v>0</v>
      </c>
      <c r="T2130" s="1153">
        <v>0</v>
      </c>
      <c r="U2130" s="1153">
        <v>0</v>
      </c>
      <c r="V2130" s="1153">
        <v>0</v>
      </c>
      <c r="W2130" s="1153">
        <v>0</v>
      </c>
      <c r="X2130" s="1153">
        <v>1</v>
      </c>
      <c r="Y2130" s="1153">
        <v>80829</v>
      </c>
      <c r="Z2130" s="1153">
        <v>0</v>
      </c>
      <c r="AA2130" s="1153">
        <v>0</v>
      </c>
      <c r="AB2130" s="1153">
        <v>0</v>
      </c>
      <c r="AC2130" s="1153">
        <v>0</v>
      </c>
      <c r="AD2130" s="1153">
        <v>0</v>
      </c>
      <c r="AE2130" s="1153">
        <v>0</v>
      </c>
      <c r="AF2130" s="1153">
        <v>0</v>
      </c>
      <c r="AG2130" s="1153">
        <v>0</v>
      </c>
      <c r="AH2130" s="1153">
        <v>0</v>
      </c>
      <c r="AI2130" s="1153">
        <v>0</v>
      </c>
    </row>
    <row r="2131" spans="1:35" ht="66">
      <c r="A2131" s="290"/>
      <c r="B2131" s="305">
        <v>29000</v>
      </c>
      <c r="C2131" s="298" t="s">
        <v>1801</v>
      </c>
      <c r="D2131" s="1389"/>
      <c r="E2131" s="293">
        <v>0</v>
      </c>
      <c r="F2131" s="1152" t="s">
        <v>648</v>
      </c>
      <c r="G2131" s="294" t="s">
        <v>12</v>
      </c>
      <c r="H2131" s="295" t="s">
        <v>13</v>
      </c>
      <c r="I2131" s="294" t="s">
        <v>14</v>
      </c>
      <c r="J2131" s="294">
        <v>31320.000000000004</v>
      </c>
      <c r="K2131" s="1540">
        <v>0</v>
      </c>
      <c r="L2131" s="294">
        <v>0</v>
      </c>
      <c r="M2131" s="294">
        <v>0</v>
      </c>
      <c r="N2131" s="294">
        <v>0</v>
      </c>
      <c r="O2131" s="294">
        <v>0</v>
      </c>
      <c r="P2131" s="294">
        <v>0</v>
      </c>
      <c r="Q2131" s="294">
        <v>0</v>
      </c>
      <c r="R2131" s="294">
        <v>0</v>
      </c>
      <c r="S2131" s="294">
        <v>0</v>
      </c>
      <c r="T2131" s="294">
        <v>0</v>
      </c>
      <c r="U2131" s="294">
        <v>0</v>
      </c>
      <c r="V2131" s="294">
        <v>0</v>
      </c>
      <c r="W2131" s="294">
        <v>0</v>
      </c>
      <c r="X2131" s="294">
        <v>0</v>
      </c>
      <c r="Y2131" s="294">
        <v>0</v>
      </c>
      <c r="Z2131" s="294">
        <v>0</v>
      </c>
      <c r="AA2131" s="294">
        <v>0</v>
      </c>
      <c r="AB2131" s="294">
        <v>0</v>
      </c>
      <c r="AC2131" s="294">
        <v>0</v>
      </c>
      <c r="AD2131" s="294">
        <v>0</v>
      </c>
      <c r="AE2131" s="294">
        <v>0</v>
      </c>
      <c r="AF2131" s="294">
        <v>0</v>
      </c>
      <c r="AG2131" s="294">
        <v>0</v>
      </c>
      <c r="AH2131" s="294">
        <v>0</v>
      </c>
      <c r="AI2131" s="294">
        <v>0</v>
      </c>
    </row>
    <row r="2132" spans="1:35" ht="66">
      <c r="A2132" s="290"/>
      <c r="B2132" s="305">
        <v>774160</v>
      </c>
      <c r="C2132" s="298" t="s">
        <v>1800</v>
      </c>
      <c r="D2132" s="1389"/>
      <c r="E2132" s="293">
        <v>0</v>
      </c>
      <c r="F2132" s="1152" t="s">
        <v>648</v>
      </c>
      <c r="G2132" s="294" t="s">
        <v>12</v>
      </c>
      <c r="H2132" s="295" t="s">
        <v>13</v>
      </c>
      <c r="I2132" s="294" t="s">
        <v>14</v>
      </c>
      <c r="J2132" s="294">
        <v>836093</v>
      </c>
      <c r="K2132" s="1540">
        <v>0</v>
      </c>
      <c r="L2132" s="294">
        <v>0</v>
      </c>
      <c r="M2132" s="294">
        <v>0</v>
      </c>
      <c r="N2132" s="294">
        <v>0</v>
      </c>
      <c r="O2132" s="294">
        <v>0</v>
      </c>
      <c r="P2132" s="294">
        <v>0</v>
      </c>
      <c r="Q2132" s="294">
        <v>0</v>
      </c>
      <c r="R2132" s="294">
        <v>0</v>
      </c>
      <c r="S2132" s="294">
        <v>0</v>
      </c>
      <c r="T2132" s="294">
        <v>0</v>
      </c>
      <c r="U2132" s="294">
        <v>0</v>
      </c>
      <c r="V2132" s="294">
        <v>0</v>
      </c>
      <c r="W2132" s="294">
        <v>0</v>
      </c>
      <c r="X2132" s="294">
        <v>0</v>
      </c>
      <c r="Y2132" s="294">
        <v>0</v>
      </c>
      <c r="Z2132" s="294">
        <v>0</v>
      </c>
      <c r="AA2132" s="294">
        <v>0</v>
      </c>
      <c r="AB2132" s="294">
        <v>0</v>
      </c>
      <c r="AC2132" s="294">
        <v>0</v>
      </c>
      <c r="AD2132" s="294">
        <v>0</v>
      </c>
      <c r="AE2132" s="294">
        <v>0</v>
      </c>
      <c r="AF2132" s="294">
        <v>0</v>
      </c>
      <c r="AG2132" s="294">
        <v>0</v>
      </c>
      <c r="AH2132" s="294">
        <v>0</v>
      </c>
      <c r="AI2132" s="294">
        <v>0</v>
      </c>
    </row>
    <row r="2133" spans="1:35">
      <c r="A2133" s="290"/>
      <c r="B2133" s="1409"/>
      <c r="C2133" s="1443"/>
      <c r="D2133" s="1389"/>
      <c r="E2133" s="293">
        <v>1</v>
      </c>
      <c r="F2133" s="1152"/>
      <c r="G2133" s="294"/>
      <c r="H2133" s="295"/>
      <c r="I2133" s="294"/>
      <c r="J2133" s="294"/>
      <c r="K2133" s="1540">
        <v>80829</v>
      </c>
      <c r="L2133" s="294">
        <v>0</v>
      </c>
      <c r="M2133" s="294">
        <v>0</v>
      </c>
      <c r="N2133" s="294">
        <v>0</v>
      </c>
      <c r="O2133" s="294">
        <v>0</v>
      </c>
      <c r="P2133" s="294">
        <v>0</v>
      </c>
      <c r="Q2133" s="294">
        <v>0</v>
      </c>
      <c r="R2133" s="294">
        <v>0</v>
      </c>
      <c r="S2133" s="294">
        <v>0</v>
      </c>
      <c r="T2133" s="294">
        <v>0</v>
      </c>
      <c r="U2133" s="294">
        <v>0</v>
      </c>
      <c r="V2133" s="294">
        <v>0</v>
      </c>
      <c r="W2133" s="294">
        <v>0</v>
      </c>
      <c r="X2133" s="294">
        <v>1</v>
      </c>
      <c r="Y2133" s="294">
        <v>80829</v>
      </c>
      <c r="Z2133" s="294">
        <v>0</v>
      </c>
      <c r="AA2133" s="294">
        <v>0</v>
      </c>
      <c r="AB2133" s="294">
        <v>0</v>
      </c>
      <c r="AC2133" s="294">
        <v>0</v>
      </c>
      <c r="AD2133" s="294">
        <v>0</v>
      </c>
      <c r="AE2133" s="294">
        <v>0</v>
      </c>
      <c r="AF2133" s="294">
        <v>0</v>
      </c>
      <c r="AG2133" s="294">
        <v>0</v>
      </c>
      <c r="AH2133" s="294">
        <v>0</v>
      </c>
      <c r="AI2133" s="294">
        <v>0</v>
      </c>
    </row>
    <row r="2134" spans="1:35" ht="24">
      <c r="A2134" s="290"/>
      <c r="B2134" s="306">
        <v>3500</v>
      </c>
      <c r="C2134" s="1145" t="s">
        <v>1802</v>
      </c>
      <c r="D2134" s="1146"/>
      <c r="E2134" s="1151">
        <v>108</v>
      </c>
      <c r="F2134" s="292"/>
      <c r="G2134" s="292"/>
      <c r="H2134" s="292"/>
      <c r="I2134" s="292"/>
      <c r="J2134" s="292"/>
      <c r="K2134" s="1544">
        <v>1198387.99</v>
      </c>
      <c r="L2134" s="292">
        <v>1</v>
      </c>
      <c r="M2134" s="292">
        <v>2333</v>
      </c>
      <c r="N2134" s="292">
        <v>9</v>
      </c>
      <c r="O2134" s="292">
        <v>5317</v>
      </c>
      <c r="P2134" s="292">
        <v>11</v>
      </c>
      <c r="Q2134" s="292">
        <v>147752</v>
      </c>
      <c r="R2134" s="292">
        <v>14</v>
      </c>
      <c r="S2134" s="292">
        <v>110361</v>
      </c>
      <c r="T2134" s="292">
        <v>4</v>
      </c>
      <c r="U2134" s="292">
        <v>72000</v>
      </c>
      <c r="V2134" s="292">
        <v>6</v>
      </c>
      <c r="W2134" s="292">
        <v>76010</v>
      </c>
      <c r="X2134" s="292">
        <v>14</v>
      </c>
      <c r="Y2134" s="292">
        <v>117061.99</v>
      </c>
      <c r="Z2134" s="292">
        <v>12</v>
      </c>
      <c r="AA2134" s="292">
        <v>89876</v>
      </c>
      <c r="AB2134" s="292">
        <v>1007</v>
      </c>
      <c r="AC2134" s="292">
        <v>186015</v>
      </c>
      <c r="AD2134" s="292">
        <v>10</v>
      </c>
      <c r="AE2134" s="292">
        <v>94515</v>
      </c>
      <c r="AF2134" s="292">
        <v>15</v>
      </c>
      <c r="AG2134" s="292">
        <v>222015</v>
      </c>
      <c r="AH2134" s="292">
        <v>5</v>
      </c>
      <c r="AI2134" s="292">
        <v>75132</v>
      </c>
    </row>
    <row r="2135" spans="1:35" ht="24">
      <c r="A2135" s="290"/>
      <c r="B2135" s="306">
        <v>351</v>
      </c>
      <c r="C2135" s="1148" t="s">
        <v>1803</v>
      </c>
      <c r="D2135" s="1146"/>
      <c r="E2135" s="1151">
        <v>15</v>
      </c>
      <c r="F2135" s="292"/>
      <c r="G2135" s="292"/>
      <c r="H2135" s="292"/>
      <c r="I2135" s="292"/>
      <c r="J2135" s="292"/>
      <c r="K2135" s="1544">
        <v>26563</v>
      </c>
      <c r="L2135" s="292">
        <v>0</v>
      </c>
      <c r="M2135" s="292">
        <v>0</v>
      </c>
      <c r="N2135" s="292">
        <v>8</v>
      </c>
      <c r="O2135" s="292">
        <v>2984</v>
      </c>
      <c r="P2135" s="292">
        <v>3</v>
      </c>
      <c r="Q2135" s="292">
        <v>3579</v>
      </c>
      <c r="R2135" s="292">
        <v>2</v>
      </c>
      <c r="S2135" s="292">
        <v>10000</v>
      </c>
      <c r="T2135" s="292">
        <v>0</v>
      </c>
      <c r="U2135" s="292">
        <v>0</v>
      </c>
      <c r="V2135" s="292">
        <v>0</v>
      </c>
      <c r="W2135" s="292">
        <v>0</v>
      </c>
      <c r="X2135" s="292">
        <v>1</v>
      </c>
      <c r="Y2135" s="292">
        <v>5000</v>
      </c>
      <c r="Z2135" s="292">
        <v>0</v>
      </c>
      <c r="AA2135" s="292">
        <v>0</v>
      </c>
      <c r="AB2135" s="292">
        <v>0</v>
      </c>
      <c r="AC2135" s="292">
        <v>0</v>
      </c>
      <c r="AD2135" s="292">
        <v>1</v>
      </c>
      <c r="AE2135" s="292">
        <v>5000</v>
      </c>
      <c r="AF2135" s="292">
        <v>0</v>
      </c>
      <c r="AG2135" s="292">
        <v>0</v>
      </c>
      <c r="AH2135" s="292">
        <v>0</v>
      </c>
      <c r="AI2135" s="292">
        <v>0</v>
      </c>
    </row>
    <row r="2136" spans="1:35" ht="36">
      <c r="A2136" s="290"/>
      <c r="B2136" s="306">
        <v>35101</v>
      </c>
      <c r="C2136" s="1148" t="s">
        <v>1804</v>
      </c>
      <c r="D2136" s="1149"/>
      <c r="E2136" s="1485">
        <v>4</v>
      </c>
      <c r="F2136" s="1153"/>
      <c r="G2136" s="1153"/>
      <c r="H2136" s="1153"/>
      <c r="I2136" s="1153"/>
      <c r="J2136" s="1153"/>
      <c r="K2136" s="1562">
        <v>20000</v>
      </c>
      <c r="L2136" s="1153">
        <v>0</v>
      </c>
      <c r="M2136" s="1153">
        <v>0</v>
      </c>
      <c r="N2136" s="1153">
        <v>0</v>
      </c>
      <c r="O2136" s="1153">
        <v>0</v>
      </c>
      <c r="P2136" s="1153">
        <v>0</v>
      </c>
      <c r="Q2136" s="1153">
        <v>0</v>
      </c>
      <c r="R2136" s="1153">
        <v>2</v>
      </c>
      <c r="S2136" s="1153">
        <v>10000</v>
      </c>
      <c r="T2136" s="1153">
        <v>0</v>
      </c>
      <c r="U2136" s="1153">
        <v>0</v>
      </c>
      <c r="V2136" s="1153">
        <v>0</v>
      </c>
      <c r="W2136" s="1153">
        <v>0</v>
      </c>
      <c r="X2136" s="1153">
        <v>1</v>
      </c>
      <c r="Y2136" s="1153">
        <v>5000</v>
      </c>
      <c r="Z2136" s="1153">
        <v>0</v>
      </c>
      <c r="AA2136" s="1153">
        <v>0</v>
      </c>
      <c r="AB2136" s="1153">
        <v>0</v>
      </c>
      <c r="AC2136" s="1153">
        <v>0</v>
      </c>
      <c r="AD2136" s="1153">
        <v>1</v>
      </c>
      <c r="AE2136" s="1153">
        <v>5000</v>
      </c>
      <c r="AF2136" s="1153">
        <v>0</v>
      </c>
      <c r="AG2136" s="1153">
        <v>0</v>
      </c>
      <c r="AH2136" s="1153">
        <v>0</v>
      </c>
      <c r="AI2136" s="1153">
        <v>0</v>
      </c>
    </row>
    <row r="2137" spans="1:35" ht="66">
      <c r="A2137" s="290"/>
      <c r="B2137" s="305">
        <v>5000</v>
      </c>
      <c r="C2137" s="1344" t="s">
        <v>1805</v>
      </c>
      <c r="D2137" s="1424"/>
      <c r="E2137" s="293">
        <v>0</v>
      </c>
      <c r="F2137" s="1362" t="s">
        <v>648</v>
      </c>
      <c r="G2137" s="294" t="s">
        <v>12</v>
      </c>
      <c r="H2137" s="295" t="s">
        <v>13</v>
      </c>
      <c r="I2137" s="294" t="s">
        <v>14</v>
      </c>
      <c r="J2137" s="294">
        <v>5400</v>
      </c>
      <c r="K2137" s="1540">
        <v>0</v>
      </c>
      <c r="L2137" s="294">
        <v>0</v>
      </c>
      <c r="M2137" s="294">
        <v>0</v>
      </c>
      <c r="N2137" s="294">
        <v>0</v>
      </c>
      <c r="O2137" s="294">
        <v>0</v>
      </c>
      <c r="P2137" s="294">
        <v>0</v>
      </c>
      <c r="Q2137" s="294">
        <v>0</v>
      </c>
      <c r="R2137" s="294">
        <v>0</v>
      </c>
      <c r="S2137" s="294">
        <v>0</v>
      </c>
      <c r="T2137" s="294">
        <v>0</v>
      </c>
      <c r="U2137" s="294">
        <v>0</v>
      </c>
      <c r="V2137" s="294">
        <v>0</v>
      </c>
      <c r="W2137" s="294">
        <v>0</v>
      </c>
      <c r="X2137" s="294">
        <v>0</v>
      </c>
      <c r="Y2137" s="294">
        <v>0</v>
      </c>
      <c r="Z2137" s="294">
        <v>0</v>
      </c>
      <c r="AA2137" s="294">
        <v>0</v>
      </c>
      <c r="AB2137" s="294">
        <v>0</v>
      </c>
      <c r="AC2137" s="294">
        <v>0</v>
      </c>
      <c r="AD2137" s="294">
        <v>0</v>
      </c>
      <c r="AE2137" s="294">
        <v>0</v>
      </c>
      <c r="AF2137" s="294">
        <v>0</v>
      </c>
      <c r="AG2137" s="294">
        <v>0</v>
      </c>
      <c r="AH2137" s="294">
        <v>0</v>
      </c>
      <c r="AI2137" s="294">
        <v>0</v>
      </c>
    </row>
    <row r="2138" spans="1:35" ht="66">
      <c r="A2138" s="290"/>
      <c r="B2138" s="305">
        <v>11600</v>
      </c>
      <c r="C2138" s="1344" t="s">
        <v>1806</v>
      </c>
      <c r="D2138" s="1491"/>
      <c r="E2138" s="293">
        <v>4</v>
      </c>
      <c r="F2138" s="1152" t="s">
        <v>648</v>
      </c>
      <c r="G2138" s="294" t="s">
        <v>12</v>
      </c>
      <c r="H2138" s="295" t="s">
        <v>13</v>
      </c>
      <c r="I2138" s="294" t="s">
        <v>14</v>
      </c>
      <c r="J2138" s="294">
        <v>12528</v>
      </c>
      <c r="K2138" s="1540">
        <v>20000</v>
      </c>
      <c r="L2138" s="294">
        <v>0</v>
      </c>
      <c r="M2138" s="294">
        <v>0</v>
      </c>
      <c r="N2138" s="294">
        <v>0</v>
      </c>
      <c r="O2138" s="294">
        <v>0</v>
      </c>
      <c r="P2138" s="294">
        <v>0</v>
      </c>
      <c r="Q2138" s="294">
        <v>0</v>
      </c>
      <c r="R2138" s="294">
        <v>2</v>
      </c>
      <c r="S2138" s="294">
        <v>10000</v>
      </c>
      <c r="T2138" s="294">
        <v>0</v>
      </c>
      <c r="U2138" s="294">
        <v>0</v>
      </c>
      <c r="V2138" s="294">
        <v>0</v>
      </c>
      <c r="W2138" s="294">
        <v>0</v>
      </c>
      <c r="X2138" s="294">
        <v>1</v>
      </c>
      <c r="Y2138" s="294">
        <v>5000</v>
      </c>
      <c r="Z2138" s="294">
        <v>0</v>
      </c>
      <c r="AA2138" s="294">
        <v>0</v>
      </c>
      <c r="AB2138" s="294">
        <v>0</v>
      </c>
      <c r="AC2138" s="294">
        <v>0</v>
      </c>
      <c r="AD2138" s="294">
        <v>1</v>
      </c>
      <c r="AE2138" s="294">
        <v>5000</v>
      </c>
      <c r="AF2138" s="294">
        <v>0</v>
      </c>
      <c r="AG2138" s="294">
        <v>0</v>
      </c>
      <c r="AH2138" s="294">
        <v>0</v>
      </c>
      <c r="AI2138" s="294">
        <v>0</v>
      </c>
    </row>
    <row r="2139" spans="1:35" ht="66">
      <c r="A2139" s="290"/>
      <c r="B2139" s="305">
        <v>5800</v>
      </c>
      <c r="C2139" s="1344" t="s">
        <v>1807</v>
      </c>
      <c r="D2139" s="1491"/>
      <c r="E2139" s="293">
        <v>0</v>
      </c>
      <c r="F2139" s="1152" t="s">
        <v>648</v>
      </c>
      <c r="G2139" s="294" t="s">
        <v>12</v>
      </c>
      <c r="H2139" s="295" t="s">
        <v>13</v>
      </c>
      <c r="I2139" s="294" t="s">
        <v>14</v>
      </c>
      <c r="J2139" s="294">
        <v>6264</v>
      </c>
      <c r="K2139" s="1540">
        <v>0</v>
      </c>
      <c r="L2139" s="294">
        <v>0</v>
      </c>
      <c r="M2139" s="294">
        <v>0</v>
      </c>
      <c r="N2139" s="294">
        <v>0</v>
      </c>
      <c r="O2139" s="294">
        <v>0</v>
      </c>
      <c r="P2139" s="294">
        <v>0</v>
      </c>
      <c r="Q2139" s="294">
        <v>0</v>
      </c>
      <c r="R2139" s="294">
        <v>0</v>
      </c>
      <c r="S2139" s="294">
        <v>0</v>
      </c>
      <c r="T2139" s="294">
        <v>0</v>
      </c>
      <c r="U2139" s="294">
        <v>0</v>
      </c>
      <c r="V2139" s="294">
        <v>0</v>
      </c>
      <c r="W2139" s="294">
        <v>0</v>
      </c>
      <c r="X2139" s="294">
        <v>0</v>
      </c>
      <c r="Y2139" s="294">
        <v>0</v>
      </c>
      <c r="Z2139" s="294">
        <v>0</v>
      </c>
      <c r="AA2139" s="294">
        <v>0</v>
      </c>
      <c r="AB2139" s="294">
        <v>0</v>
      </c>
      <c r="AC2139" s="294">
        <v>0</v>
      </c>
      <c r="AD2139" s="294">
        <v>0</v>
      </c>
      <c r="AE2139" s="294">
        <v>0</v>
      </c>
      <c r="AF2139" s="294">
        <v>0</v>
      </c>
      <c r="AG2139" s="294">
        <v>0</v>
      </c>
      <c r="AH2139" s="294">
        <v>0</v>
      </c>
      <c r="AI2139" s="294">
        <v>0</v>
      </c>
    </row>
    <row r="2140" spans="1:35" ht="24">
      <c r="A2140" s="290"/>
      <c r="B2140" s="306">
        <v>35102</v>
      </c>
      <c r="C2140" s="1148" t="s">
        <v>1808</v>
      </c>
      <c r="D2140" s="1149"/>
      <c r="E2140" s="1485">
        <v>11</v>
      </c>
      <c r="F2140" s="1153"/>
      <c r="G2140" s="1153"/>
      <c r="H2140" s="1153"/>
      <c r="I2140" s="1153"/>
      <c r="J2140" s="1153"/>
      <c r="K2140" s="1562">
        <v>6563</v>
      </c>
      <c r="L2140" s="1153">
        <v>0</v>
      </c>
      <c r="M2140" s="1153">
        <v>0</v>
      </c>
      <c r="N2140" s="1153">
        <v>8</v>
      </c>
      <c r="O2140" s="1153">
        <v>2984</v>
      </c>
      <c r="P2140" s="1153">
        <v>3</v>
      </c>
      <c r="Q2140" s="1153">
        <v>3579</v>
      </c>
      <c r="R2140" s="1153">
        <v>0</v>
      </c>
      <c r="S2140" s="1153">
        <v>0</v>
      </c>
      <c r="T2140" s="1153">
        <v>0</v>
      </c>
      <c r="U2140" s="1153">
        <v>0</v>
      </c>
      <c r="V2140" s="1153">
        <v>0</v>
      </c>
      <c r="W2140" s="1153">
        <v>0</v>
      </c>
      <c r="X2140" s="1153">
        <v>0</v>
      </c>
      <c r="Y2140" s="1153">
        <v>0</v>
      </c>
      <c r="Z2140" s="1153">
        <v>0</v>
      </c>
      <c r="AA2140" s="1153">
        <v>0</v>
      </c>
      <c r="AB2140" s="1153">
        <v>0</v>
      </c>
      <c r="AC2140" s="1153">
        <v>0</v>
      </c>
      <c r="AD2140" s="1153">
        <v>0</v>
      </c>
      <c r="AE2140" s="1153">
        <v>0</v>
      </c>
      <c r="AF2140" s="1153">
        <v>0</v>
      </c>
      <c r="AG2140" s="1153">
        <v>0</v>
      </c>
      <c r="AH2140" s="1153">
        <v>0</v>
      </c>
      <c r="AI2140" s="1153">
        <v>0</v>
      </c>
    </row>
    <row r="2141" spans="1:35" ht="66">
      <c r="A2141" s="290"/>
      <c r="B2141" s="305">
        <v>344.52</v>
      </c>
      <c r="C2141" s="298" t="s">
        <v>1809</v>
      </c>
      <c r="D2141" s="1389"/>
      <c r="E2141" s="293">
        <v>2</v>
      </c>
      <c r="F2141" s="1362" t="s">
        <v>11</v>
      </c>
      <c r="G2141" s="294" t="s">
        <v>12</v>
      </c>
      <c r="H2141" s="295" t="s">
        <v>13</v>
      </c>
      <c r="I2141" s="294" t="s">
        <v>14</v>
      </c>
      <c r="J2141" s="294">
        <v>373</v>
      </c>
      <c r="K2141" s="1540">
        <v>746</v>
      </c>
      <c r="L2141" s="294">
        <v>0</v>
      </c>
      <c r="M2141" s="294">
        <v>0</v>
      </c>
      <c r="N2141" s="294">
        <v>2</v>
      </c>
      <c r="O2141" s="294">
        <v>746</v>
      </c>
      <c r="P2141" s="294">
        <v>0</v>
      </c>
      <c r="Q2141" s="294">
        <v>0</v>
      </c>
      <c r="R2141" s="294">
        <v>0</v>
      </c>
      <c r="S2141" s="294">
        <v>0</v>
      </c>
      <c r="T2141" s="294">
        <v>0</v>
      </c>
      <c r="U2141" s="294">
        <v>0</v>
      </c>
      <c r="V2141" s="294">
        <v>0</v>
      </c>
      <c r="W2141" s="294">
        <v>0</v>
      </c>
      <c r="X2141" s="294">
        <v>0</v>
      </c>
      <c r="Y2141" s="294">
        <v>0</v>
      </c>
      <c r="Z2141" s="294">
        <v>0</v>
      </c>
      <c r="AA2141" s="294">
        <v>0</v>
      </c>
      <c r="AB2141" s="294">
        <v>0</v>
      </c>
      <c r="AC2141" s="294">
        <v>0</v>
      </c>
      <c r="AD2141" s="294">
        <v>0</v>
      </c>
      <c r="AE2141" s="294">
        <v>0</v>
      </c>
      <c r="AF2141" s="294">
        <v>0</v>
      </c>
      <c r="AG2141" s="294">
        <v>0</v>
      </c>
      <c r="AH2141" s="294">
        <v>0</v>
      </c>
      <c r="AI2141" s="294">
        <v>0</v>
      </c>
    </row>
    <row r="2142" spans="1:35" ht="66">
      <c r="A2142" s="290"/>
      <c r="B2142" s="305">
        <v>344.52</v>
      </c>
      <c r="C2142" s="298" t="s">
        <v>1810</v>
      </c>
      <c r="D2142" s="1389"/>
      <c r="E2142" s="293">
        <v>0</v>
      </c>
      <c r="F2142" s="1348" t="s">
        <v>11</v>
      </c>
      <c r="G2142" s="294" t="s">
        <v>12</v>
      </c>
      <c r="H2142" s="295" t="s">
        <v>13</v>
      </c>
      <c r="I2142" s="294" t="s">
        <v>14</v>
      </c>
      <c r="J2142" s="294">
        <v>373</v>
      </c>
      <c r="K2142" s="1540">
        <v>0</v>
      </c>
      <c r="L2142" s="294">
        <v>0</v>
      </c>
      <c r="M2142" s="294">
        <v>0</v>
      </c>
      <c r="N2142" s="294">
        <v>0</v>
      </c>
      <c r="O2142" s="294">
        <v>0</v>
      </c>
      <c r="P2142" s="294">
        <v>0</v>
      </c>
      <c r="Q2142" s="294">
        <v>0</v>
      </c>
      <c r="R2142" s="294">
        <v>0</v>
      </c>
      <c r="S2142" s="294">
        <v>0</v>
      </c>
      <c r="T2142" s="294">
        <v>0</v>
      </c>
      <c r="U2142" s="294">
        <v>0</v>
      </c>
      <c r="V2142" s="294">
        <v>0</v>
      </c>
      <c r="W2142" s="294">
        <v>0</v>
      </c>
      <c r="X2142" s="294">
        <v>0</v>
      </c>
      <c r="Y2142" s="294">
        <v>0</v>
      </c>
      <c r="Z2142" s="294">
        <v>0</v>
      </c>
      <c r="AA2142" s="294">
        <v>0</v>
      </c>
      <c r="AB2142" s="294">
        <v>0</v>
      </c>
      <c r="AC2142" s="294">
        <v>0</v>
      </c>
      <c r="AD2142" s="294">
        <v>0</v>
      </c>
      <c r="AE2142" s="294">
        <v>0</v>
      </c>
      <c r="AF2142" s="294">
        <v>0</v>
      </c>
      <c r="AG2142" s="294">
        <v>0</v>
      </c>
      <c r="AH2142" s="294">
        <v>0</v>
      </c>
      <c r="AI2142" s="294">
        <v>0</v>
      </c>
    </row>
    <row r="2143" spans="1:35" ht="66">
      <c r="A2143" s="290"/>
      <c r="B2143" s="305">
        <v>344.52</v>
      </c>
      <c r="C2143" s="298" t="s">
        <v>1811</v>
      </c>
      <c r="D2143" s="1389"/>
      <c r="E2143" s="293">
        <v>0</v>
      </c>
      <c r="F2143" s="1348" t="s">
        <v>11</v>
      </c>
      <c r="G2143" s="294" t="s">
        <v>12</v>
      </c>
      <c r="H2143" s="295" t="s">
        <v>13</v>
      </c>
      <c r="I2143" s="294" t="s">
        <v>14</v>
      </c>
      <c r="J2143" s="294">
        <v>373</v>
      </c>
      <c r="K2143" s="1540">
        <v>0</v>
      </c>
      <c r="L2143" s="294">
        <v>0</v>
      </c>
      <c r="M2143" s="294">
        <v>0</v>
      </c>
      <c r="N2143" s="294">
        <v>0</v>
      </c>
      <c r="O2143" s="294">
        <v>0</v>
      </c>
      <c r="P2143" s="294">
        <v>0</v>
      </c>
      <c r="Q2143" s="294">
        <v>0</v>
      </c>
      <c r="R2143" s="294">
        <v>0</v>
      </c>
      <c r="S2143" s="294">
        <v>0</v>
      </c>
      <c r="T2143" s="294">
        <v>0</v>
      </c>
      <c r="U2143" s="294">
        <v>0</v>
      </c>
      <c r="V2143" s="294">
        <v>0</v>
      </c>
      <c r="W2143" s="294">
        <v>0</v>
      </c>
      <c r="X2143" s="294">
        <v>0</v>
      </c>
      <c r="Y2143" s="294">
        <v>0</v>
      </c>
      <c r="Z2143" s="294">
        <v>0</v>
      </c>
      <c r="AA2143" s="294">
        <v>0</v>
      </c>
      <c r="AB2143" s="294">
        <v>0</v>
      </c>
      <c r="AC2143" s="294">
        <v>0</v>
      </c>
      <c r="AD2143" s="294">
        <v>0</v>
      </c>
      <c r="AE2143" s="294">
        <v>0</v>
      </c>
      <c r="AF2143" s="294">
        <v>0</v>
      </c>
      <c r="AG2143" s="294">
        <v>0</v>
      </c>
      <c r="AH2143" s="294">
        <v>0</v>
      </c>
      <c r="AI2143" s="294">
        <v>0</v>
      </c>
    </row>
    <row r="2144" spans="1:35" ht="66">
      <c r="A2144" s="290"/>
      <c r="B2144" s="305">
        <v>344.52</v>
      </c>
      <c r="C2144" s="298" t="s">
        <v>1812</v>
      </c>
      <c r="D2144" s="1389"/>
      <c r="E2144" s="293">
        <v>0</v>
      </c>
      <c r="F2144" s="1348" t="s">
        <v>11</v>
      </c>
      <c r="G2144" s="294" t="s">
        <v>12</v>
      </c>
      <c r="H2144" s="295" t="s">
        <v>13</v>
      </c>
      <c r="I2144" s="294" t="s">
        <v>14</v>
      </c>
      <c r="J2144" s="294">
        <v>373</v>
      </c>
      <c r="K2144" s="1540">
        <v>0</v>
      </c>
      <c r="L2144" s="294">
        <v>0</v>
      </c>
      <c r="M2144" s="294">
        <v>0</v>
      </c>
      <c r="N2144" s="294">
        <v>0</v>
      </c>
      <c r="O2144" s="294">
        <v>0</v>
      </c>
      <c r="P2144" s="294">
        <v>0</v>
      </c>
      <c r="Q2144" s="294">
        <v>0</v>
      </c>
      <c r="R2144" s="294">
        <v>0</v>
      </c>
      <c r="S2144" s="294">
        <v>0</v>
      </c>
      <c r="T2144" s="294">
        <v>0</v>
      </c>
      <c r="U2144" s="294">
        <v>0</v>
      </c>
      <c r="V2144" s="294">
        <v>0</v>
      </c>
      <c r="W2144" s="294">
        <v>0</v>
      </c>
      <c r="X2144" s="294">
        <v>0</v>
      </c>
      <c r="Y2144" s="294">
        <v>0</v>
      </c>
      <c r="Z2144" s="294">
        <v>0</v>
      </c>
      <c r="AA2144" s="294">
        <v>0</v>
      </c>
      <c r="AB2144" s="294">
        <v>0</v>
      </c>
      <c r="AC2144" s="294">
        <v>0</v>
      </c>
      <c r="AD2144" s="294">
        <v>0</v>
      </c>
      <c r="AE2144" s="294">
        <v>0</v>
      </c>
      <c r="AF2144" s="294">
        <v>0</v>
      </c>
      <c r="AG2144" s="294">
        <v>0</v>
      </c>
      <c r="AH2144" s="294">
        <v>0</v>
      </c>
      <c r="AI2144" s="294">
        <v>0</v>
      </c>
    </row>
    <row r="2145" spans="1:35" ht="66">
      <c r="A2145" s="290"/>
      <c r="B2145" s="305">
        <v>344.52</v>
      </c>
      <c r="C2145" s="298" t="s">
        <v>1813</v>
      </c>
      <c r="D2145" s="1389"/>
      <c r="E2145" s="293">
        <v>6</v>
      </c>
      <c r="F2145" s="1348" t="s">
        <v>11</v>
      </c>
      <c r="G2145" s="294" t="s">
        <v>12</v>
      </c>
      <c r="H2145" s="295" t="s">
        <v>13</v>
      </c>
      <c r="I2145" s="294" t="s">
        <v>14</v>
      </c>
      <c r="J2145" s="294">
        <v>373</v>
      </c>
      <c r="K2145" s="1540">
        <v>2238</v>
      </c>
      <c r="L2145" s="294">
        <v>0</v>
      </c>
      <c r="M2145" s="294">
        <v>0</v>
      </c>
      <c r="N2145" s="294">
        <v>6</v>
      </c>
      <c r="O2145" s="294">
        <v>2238</v>
      </c>
      <c r="P2145" s="294">
        <v>0</v>
      </c>
      <c r="Q2145" s="294">
        <v>0</v>
      </c>
      <c r="R2145" s="294">
        <v>0</v>
      </c>
      <c r="S2145" s="294">
        <v>0</v>
      </c>
      <c r="T2145" s="294">
        <v>0</v>
      </c>
      <c r="U2145" s="294">
        <v>0</v>
      </c>
      <c r="V2145" s="294">
        <v>0</v>
      </c>
      <c r="W2145" s="294">
        <v>0</v>
      </c>
      <c r="X2145" s="294">
        <v>0</v>
      </c>
      <c r="Y2145" s="294">
        <v>0</v>
      </c>
      <c r="Z2145" s="294">
        <v>0</v>
      </c>
      <c r="AA2145" s="294">
        <v>0</v>
      </c>
      <c r="AB2145" s="294">
        <v>0</v>
      </c>
      <c r="AC2145" s="294">
        <v>0</v>
      </c>
      <c r="AD2145" s="294">
        <v>0</v>
      </c>
      <c r="AE2145" s="294">
        <v>0</v>
      </c>
      <c r="AF2145" s="294">
        <v>0</v>
      </c>
      <c r="AG2145" s="294">
        <v>0</v>
      </c>
      <c r="AH2145" s="294">
        <v>0</v>
      </c>
      <c r="AI2145" s="294">
        <v>0</v>
      </c>
    </row>
    <row r="2146" spans="1:35" ht="66">
      <c r="A2146" s="290"/>
      <c r="B2146" s="305">
        <v>399.64285714285717</v>
      </c>
      <c r="C2146" s="298" t="s">
        <v>4857</v>
      </c>
      <c r="D2146" s="1389"/>
      <c r="E2146" s="293">
        <v>0</v>
      </c>
      <c r="F2146" s="1348" t="s">
        <v>11</v>
      </c>
      <c r="G2146" s="294" t="s">
        <v>12</v>
      </c>
      <c r="H2146" s="295" t="s">
        <v>13</v>
      </c>
      <c r="I2146" s="294" t="s">
        <v>14</v>
      </c>
      <c r="J2146" s="294">
        <v>432</v>
      </c>
      <c r="K2146" s="1540">
        <v>0</v>
      </c>
      <c r="L2146" s="294">
        <v>0</v>
      </c>
      <c r="M2146" s="294">
        <v>0</v>
      </c>
      <c r="N2146" s="294">
        <v>0</v>
      </c>
      <c r="O2146" s="294">
        <v>0</v>
      </c>
      <c r="P2146" s="294">
        <v>0</v>
      </c>
      <c r="Q2146" s="294">
        <v>0</v>
      </c>
      <c r="R2146" s="294">
        <v>0</v>
      </c>
      <c r="S2146" s="294">
        <v>0</v>
      </c>
      <c r="T2146" s="294">
        <v>0</v>
      </c>
      <c r="U2146" s="294">
        <v>0</v>
      </c>
      <c r="V2146" s="294">
        <v>0</v>
      </c>
      <c r="W2146" s="294">
        <v>0</v>
      </c>
      <c r="X2146" s="294">
        <v>0</v>
      </c>
      <c r="Y2146" s="294">
        <v>0</v>
      </c>
      <c r="Z2146" s="294">
        <v>0</v>
      </c>
      <c r="AA2146" s="294">
        <v>0</v>
      </c>
      <c r="AB2146" s="294">
        <v>0</v>
      </c>
      <c r="AC2146" s="294">
        <v>0</v>
      </c>
      <c r="AD2146" s="294">
        <v>0</v>
      </c>
      <c r="AE2146" s="294">
        <v>0</v>
      </c>
      <c r="AF2146" s="294">
        <v>0</v>
      </c>
      <c r="AG2146" s="294">
        <v>0</v>
      </c>
      <c r="AH2146" s="294">
        <v>0</v>
      </c>
      <c r="AI2146" s="294">
        <v>0</v>
      </c>
    </row>
    <row r="2147" spans="1:35" ht="66">
      <c r="A2147" s="290"/>
      <c r="B2147" s="305">
        <v>476.81577777777778</v>
      </c>
      <c r="C2147" s="298" t="s">
        <v>1814</v>
      </c>
      <c r="D2147" s="1389"/>
      <c r="E2147" s="293">
        <v>0</v>
      </c>
      <c r="F2147" s="1348" t="s">
        <v>11</v>
      </c>
      <c r="G2147" s="294" t="s">
        <v>12</v>
      </c>
      <c r="H2147" s="295" t="s">
        <v>13</v>
      </c>
      <c r="I2147" s="294" t="s">
        <v>14</v>
      </c>
      <c r="J2147" s="294">
        <v>515</v>
      </c>
      <c r="K2147" s="1540">
        <v>0</v>
      </c>
      <c r="L2147" s="294">
        <v>0</v>
      </c>
      <c r="M2147" s="294">
        <v>0</v>
      </c>
      <c r="N2147" s="294">
        <v>0</v>
      </c>
      <c r="O2147" s="294">
        <v>0</v>
      </c>
      <c r="P2147" s="294">
        <v>0</v>
      </c>
      <c r="Q2147" s="294">
        <v>0</v>
      </c>
      <c r="R2147" s="294">
        <v>0</v>
      </c>
      <c r="S2147" s="294">
        <v>0</v>
      </c>
      <c r="T2147" s="294">
        <v>0</v>
      </c>
      <c r="U2147" s="294">
        <v>0</v>
      </c>
      <c r="V2147" s="294">
        <v>0</v>
      </c>
      <c r="W2147" s="294">
        <v>0</v>
      </c>
      <c r="X2147" s="294">
        <v>0</v>
      </c>
      <c r="Y2147" s="294">
        <v>0</v>
      </c>
      <c r="Z2147" s="294">
        <v>0</v>
      </c>
      <c r="AA2147" s="294">
        <v>0</v>
      </c>
      <c r="AB2147" s="294">
        <v>0</v>
      </c>
      <c r="AC2147" s="294">
        <v>0</v>
      </c>
      <c r="AD2147" s="294">
        <v>0</v>
      </c>
      <c r="AE2147" s="294">
        <v>0</v>
      </c>
      <c r="AF2147" s="294">
        <v>0</v>
      </c>
      <c r="AG2147" s="294">
        <v>0</v>
      </c>
      <c r="AH2147" s="294">
        <v>0</v>
      </c>
      <c r="AI2147" s="294">
        <v>0</v>
      </c>
    </row>
    <row r="2148" spans="1:35" ht="66">
      <c r="A2148" s="290"/>
      <c r="B2148" s="305">
        <v>1104.53125</v>
      </c>
      <c r="C2148" s="298" t="s">
        <v>1815</v>
      </c>
      <c r="D2148" s="1389"/>
      <c r="E2148" s="293">
        <v>3</v>
      </c>
      <c r="F2148" s="1348" t="s">
        <v>11</v>
      </c>
      <c r="G2148" s="294" t="s">
        <v>12</v>
      </c>
      <c r="H2148" s="295" t="s">
        <v>13</v>
      </c>
      <c r="I2148" s="294" t="s">
        <v>14</v>
      </c>
      <c r="J2148" s="294">
        <v>1193</v>
      </c>
      <c r="K2148" s="1540">
        <v>3579</v>
      </c>
      <c r="L2148" s="294">
        <v>0</v>
      </c>
      <c r="M2148" s="294">
        <v>0</v>
      </c>
      <c r="N2148" s="294">
        <v>0</v>
      </c>
      <c r="O2148" s="294">
        <v>0</v>
      </c>
      <c r="P2148" s="294">
        <v>3</v>
      </c>
      <c r="Q2148" s="294">
        <v>3579</v>
      </c>
      <c r="R2148" s="294">
        <v>0</v>
      </c>
      <c r="S2148" s="294">
        <v>0</v>
      </c>
      <c r="T2148" s="294">
        <v>0</v>
      </c>
      <c r="U2148" s="294">
        <v>0</v>
      </c>
      <c r="V2148" s="294">
        <v>0</v>
      </c>
      <c r="W2148" s="294">
        <v>0</v>
      </c>
      <c r="X2148" s="294">
        <v>0</v>
      </c>
      <c r="Y2148" s="294">
        <v>0</v>
      </c>
      <c r="Z2148" s="294">
        <v>0</v>
      </c>
      <c r="AA2148" s="294">
        <v>0</v>
      </c>
      <c r="AB2148" s="294">
        <v>0</v>
      </c>
      <c r="AC2148" s="294">
        <v>0</v>
      </c>
      <c r="AD2148" s="294">
        <v>0</v>
      </c>
      <c r="AE2148" s="294">
        <v>0</v>
      </c>
      <c r="AF2148" s="294">
        <v>0</v>
      </c>
      <c r="AG2148" s="294">
        <v>0</v>
      </c>
      <c r="AH2148" s="294">
        <v>0</v>
      </c>
      <c r="AI2148" s="294">
        <v>0</v>
      </c>
    </row>
    <row r="2149" spans="1:35" ht="66">
      <c r="A2149" s="290"/>
      <c r="B2149" s="305">
        <v>165.37</v>
      </c>
      <c r="C2149" s="298" t="s">
        <v>4858</v>
      </c>
      <c r="D2149" s="1389"/>
      <c r="E2149" s="293">
        <v>0</v>
      </c>
      <c r="F2149" s="1348" t="s">
        <v>11</v>
      </c>
      <c r="G2149" s="294" t="s">
        <v>12</v>
      </c>
      <c r="H2149" s="295" t="s">
        <v>13</v>
      </c>
      <c r="I2149" s="294" t="s">
        <v>14</v>
      </c>
      <c r="J2149" s="294">
        <v>179</v>
      </c>
      <c r="K2149" s="1540">
        <v>0</v>
      </c>
      <c r="L2149" s="294">
        <v>0</v>
      </c>
      <c r="M2149" s="294">
        <v>0</v>
      </c>
      <c r="N2149" s="294">
        <v>0</v>
      </c>
      <c r="O2149" s="294">
        <v>0</v>
      </c>
      <c r="P2149" s="294">
        <v>0</v>
      </c>
      <c r="Q2149" s="294">
        <v>0</v>
      </c>
      <c r="R2149" s="294">
        <v>0</v>
      </c>
      <c r="S2149" s="294">
        <v>0</v>
      </c>
      <c r="T2149" s="294">
        <v>0</v>
      </c>
      <c r="U2149" s="294">
        <v>0</v>
      </c>
      <c r="V2149" s="294">
        <v>0</v>
      </c>
      <c r="W2149" s="294">
        <v>0</v>
      </c>
      <c r="X2149" s="294">
        <v>0</v>
      </c>
      <c r="Y2149" s="294">
        <v>0</v>
      </c>
      <c r="Z2149" s="294">
        <v>0</v>
      </c>
      <c r="AA2149" s="294">
        <v>0</v>
      </c>
      <c r="AB2149" s="294">
        <v>0</v>
      </c>
      <c r="AC2149" s="294">
        <v>0</v>
      </c>
      <c r="AD2149" s="294">
        <v>0</v>
      </c>
      <c r="AE2149" s="294">
        <v>0</v>
      </c>
      <c r="AF2149" s="294">
        <v>0</v>
      </c>
      <c r="AG2149" s="294">
        <v>0</v>
      </c>
      <c r="AH2149" s="294">
        <v>0</v>
      </c>
      <c r="AI2149" s="294">
        <v>0</v>
      </c>
    </row>
    <row r="2150" spans="1:35" ht="66">
      <c r="A2150" s="290"/>
      <c r="B2150" s="305">
        <v>440.98599999999999</v>
      </c>
      <c r="C2150" s="298" t="s">
        <v>4859</v>
      </c>
      <c r="D2150" s="1389"/>
      <c r="E2150" s="293">
        <v>0</v>
      </c>
      <c r="F2150" s="1348" t="s">
        <v>11</v>
      </c>
      <c r="G2150" s="294" t="s">
        <v>12</v>
      </c>
      <c r="H2150" s="295" t="s">
        <v>13</v>
      </c>
      <c r="I2150" s="294" t="s">
        <v>14</v>
      </c>
      <c r="J2150" s="294">
        <v>477</v>
      </c>
      <c r="K2150" s="1540">
        <v>0</v>
      </c>
      <c r="L2150" s="294">
        <v>0</v>
      </c>
      <c r="M2150" s="294">
        <v>0</v>
      </c>
      <c r="N2150" s="294">
        <v>0</v>
      </c>
      <c r="O2150" s="294">
        <v>0</v>
      </c>
      <c r="P2150" s="294">
        <v>0</v>
      </c>
      <c r="Q2150" s="294">
        <v>0</v>
      </c>
      <c r="R2150" s="294">
        <v>0</v>
      </c>
      <c r="S2150" s="294">
        <v>0</v>
      </c>
      <c r="T2150" s="294">
        <v>0</v>
      </c>
      <c r="U2150" s="294">
        <v>0</v>
      </c>
      <c r="V2150" s="294">
        <v>0</v>
      </c>
      <c r="W2150" s="294">
        <v>0</v>
      </c>
      <c r="X2150" s="294">
        <v>0</v>
      </c>
      <c r="Y2150" s="294">
        <v>0</v>
      </c>
      <c r="Z2150" s="294">
        <v>0</v>
      </c>
      <c r="AA2150" s="294">
        <v>0</v>
      </c>
      <c r="AB2150" s="294">
        <v>0</v>
      </c>
      <c r="AC2150" s="294">
        <v>0</v>
      </c>
      <c r="AD2150" s="294">
        <v>0</v>
      </c>
      <c r="AE2150" s="294">
        <v>0</v>
      </c>
      <c r="AF2150" s="294">
        <v>0</v>
      </c>
      <c r="AG2150" s="294">
        <v>0</v>
      </c>
      <c r="AH2150" s="294">
        <v>0</v>
      </c>
      <c r="AI2150" s="294">
        <v>0</v>
      </c>
    </row>
    <row r="2151" spans="1:35" ht="66">
      <c r="A2151" s="290"/>
      <c r="B2151" s="305">
        <v>32480</v>
      </c>
      <c r="C2151" s="1344" t="s">
        <v>1817</v>
      </c>
      <c r="D2151" s="1389"/>
      <c r="E2151" s="293">
        <v>0</v>
      </c>
      <c r="F2151" s="1348" t="s">
        <v>648</v>
      </c>
      <c r="G2151" s="294" t="s">
        <v>12</v>
      </c>
      <c r="H2151" s="295" t="s">
        <v>13</v>
      </c>
      <c r="I2151" s="294" t="s">
        <v>14</v>
      </c>
      <c r="J2151" s="294">
        <v>35079</v>
      </c>
      <c r="K2151" s="1540">
        <v>0</v>
      </c>
      <c r="L2151" s="294">
        <v>0</v>
      </c>
      <c r="M2151" s="294">
        <v>0</v>
      </c>
      <c r="N2151" s="294">
        <v>0</v>
      </c>
      <c r="O2151" s="294">
        <v>0</v>
      </c>
      <c r="P2151" s="294">
        <v>0</v>
      </c>
      <c r="Q2151" s="294">
        <v>0</v>
      </c>
      <c r="R2151" s="294">
        <v>0</v>
      </c>
      <c r="S2151" s="294">
        <v>0</v>
      </c>
      <c r="T2151" s="294">
        <v>0</v>
      </c>
      <c r="U2151" s="294">
        <v>0</v>
      </c>
      <c r="V2151" s="294">
        <v>0</v>
      </c>
      <c r="W2151" s="294">
        <v>0</v>
      </c>
      <c r="X2151" s="294">
        <v>0</v>
      </c>
      <c r="Y2151" s="294">
        <v>0</v>
      </c>
      <c r="Z2151" s="294">
        <v>0</v>
      </c>
      <c r="AA2151" s="294">
        <v>0</v>
      </c>
      <c r="AB2151" s="294">
        <v>0</v>
      </c>
      <c r="AC2151" s="294">
        <v>0</v>
      </c>
      <c r="AD2151" s="294">
        <v>0</v>
      </c>
      <c r="AE2151" s="294">
        <v>0</v>
      </c>
      <c r="AF2151" s="294">
        <v>0</v>
      </c>
      <c r="AG2151" s="294">
        <v>0</v>
      </c>
      <c r="AH2151" s="294">
        <v>0</v>
      </c>
      <c r="AI2151" s="294">
        <v>0</v>
      </c>
    </row>
    <row r="2152" spans="1:35" ht="36">
      <c r="A2152" s="290"/>
      <c r="B2152" s="306">
        <v>352</v>
      </c>
      <c r="C2152" s="1148" t="s">
        <v>1818</v>
      </c>
      <c r="D2152" s="1146"/>
      <c r="E2152" s="1151">
        <v>10</v>
      </c>
      <c r="F2152" s="292">
        <v>0</v>
      </c>
      <c r="G2152" s="292"/>
      <c r="H2152" s="292"/>
      <c r="I2152" s="292"/>
      <c r="J2152" s="292">
        <v>0</v>
      </c>
      <c r="K2152" s="1544">
        <v>40131.99</v>
      </c>
      <c r="L2152" s="292">
        <v>1</v>
      </c>
      <c r="M2152" s="292">
        <v>2333</v>
      </c>
      <c r="N2152" s="292">
        <v>1</v>
      </c>
      <c r="O2152" s="292">
        <v>2333</v>
      </c>
      <c r="P2152" s="292">
        <v>2</v>
      </c>
      <c r="Q2152" s="292">
        <v>7733</v>
      </c>
      <c r="R2152" s="292">
        <v>2</v>
      </c>
      <c r="S2152" s="292">
        <v>10000</v>
      </c>
      <c r="T2152" s="292">
        <v>0</v>
      </c>
      <c r="U2152" s="292">
        <v>0</v>
      </c>
      <c r="V2152" s="292">
        <v>0</v>
      </c>
      <c r="W2152" s="292">
        <v>0</v>
      </c>
      <c r="X2152" s="292">
        <v>3</v>
      </c>
      <c r="Y2152" s="292">
        <v>12732.99</v>
      </c>
      <c r="Z2152" s="292">
        <v>0</v>
      </c>
      <c r="AA2152" s="292">
        <v>0</v>
      </c>
      <c r="AB2152" s="292">
        <v>0</v>
      </c>
      <c r="AC2152" s="292">
        <v>0</v>
      </c>
      <c r="AD2152" s="292">
        <v>1</v>
      </c>
      <c r="AE2152" s="292">
        <v>5000</v>
      </c>
      <c r="AF2152" s="292">
        <v>0</v>
      </c>
      <c r="AG2152" s="292">
        <v>0</v>
      </c>
      <c r="AH2152" s="292">
        <v>0</v>
      </c>
      <c r="AI2152" s="292">
        <v>0</v>
      </c>
    </row>
    <row r="2153" spans="1:35" ht="36">
      <c r="A2153" s="290"/>
      <c r="B2153" s="306">
        <v>35201</v>
      </c>
      <c r="C2153" s="1148" t="s">
        <v>1819</v>
      </c>
      <c r="D2153" s="1149"/>
      <c r="E2153" s="1485">
        <v>10</v>
      </c>
      <c r="F2153" s="1153"/>
      <c r="G2153" s="1153"/>
      <c r="H2153" s="1153"/>
      <c r="I2153" s="1153"/>
      <c r="J2153" s="1153"/>
      <c r="K2153" s="1562">
        <v>40131.99</v>
      </c>
      <c r="L2153" s="1153">
        <v>1</v>
      </c>
      <c r="M2153" s="1153">
        <v>2333</v>
      </c>
      <c r="N2153" s="1153">
        <v>1</v>
      </c>
      <c r="O2153" s="1153">
        <v>2333</v>
      </c>
      <c r="P2153" s="1153">
        <v>2</v>
      </c>
      <c r="Q2153" s="1153">
        <v>7733</v>
      </c>
      <c r="R2153" s="1153">
        <v>2</v>
      </c>
      <c r="S2153" s="1153">
        <v>10000</v>
      </c>
      <c r="T2153" s="1153">
        <v>0</v>
      </c>
      <c r="U2153" s="1153">
        <v>0</v>
      </c>
      <c r="V2153" s="1153">
        <v>0</v>
      </c>
      <c r="W2153" s="1153">
        <v>0</v>
      </c>
      <c r="X2153" s="1153">
        <v>3</v>
      </c>
      <c r="Y2153" s="1153">
        <v>12732.99</v>
      </c>
      <c r="Z2153" s="1153">
        <v>0</v>
      </c>
      <c r="AA2153" s="1153">
        <v>0</v>
      </c>
      <c r="AB2153" s="1153">
        <v>0</v>
      </c>
      <c r="AC2153" s="1153">
        <v>0</v>
      </c>
      <c r="AD2153" s="1153">
        <v>1</v>
      </c>
      <c r="AE2153" s="1153">
        <v>5000</v>
      </c>
      <c r="AF2153" s="1153">
        <v>0</v>
      </c>
      <c r="AG2153" s="1153">
        <v>0</v>
      </c>
      <c r="AH2153" s="1153">
        <v>0</v>
      </c>
      <c r="AI2153" s="1153">
        <v>0</v>
      </c>
    </row>
    <row r="2154" spans="1:35" ht="66">
      <c r="A2154" s="290"/>
      <c r="B2154" s="305">
        <v>2160</v>
      </c>
      <c r="C2154" s="298" t="s">
        <v>1820</v>
      </c>
      <c r="D2154" s="1389"/>
      <c r="E2154" s="293">
        <v>8</v>
      </c>
      <c r="F2154" s="292" t="s">
        <v>648</v>
      </c>
      <c r="G2154" s="294" t="s">
        <v>12</v>
      </c>
      <c r="H2154" s="295" t="s">
        <v>13</v>
      </c>
      <c r="I2154" s="294" t="s">
        <v>14</v>
      </c>
      <c r="J2154" s="294">
        <v>2333</v>
      </c>
      <c r="K2154" s="1540">
        <v>29331.989999999998</v>
      </c>
      <c r="L2154" s="294">
        <v>1</v>
      </c>
      <c r="M2154" s="294">
        <v>2333</v>
      </c>
      <c r="N2154" s="294">
        <v>1</v>
      </c>
      <c r="O2154" s="294">
        <v>2333</v>
      </c>
      <c r="P2154" s="294">
        <v>1</v>
      </c>
      <c r="Q2154" s="294">
        <v>2333</v>
      </c>
      <c r="R2154" s="294">
        <v>2</v>
      </c>
      <c r="S2154" s="294">
        <v>10000</v>
      </c>
      <c r="T2154" s="294">
        <v>0</v>
      </c>
      <c r="U2154" s="294">
        <v>0</v>
      </c>
      <c r="V2154" s="294">
        <v>0</v>
      </c>
      <c r="W2154" s="294">
        <v>0</v>
      </c>
      <c r="X2154" s="294">
        <v>2</v>
      </c>
      <c r="Y2154" s="294">
        <v>7332.99</v>
      </c>
      <c r="Z2154" s="294">
        <v>0</v>
      </c>
      <c r="AA2154" s="294">
        <v>0</v>
      </c>
      <c r="AB2154" s="294">
        <v>0</v>
      </c>
      <c r="AC2154" s="294">
        <v>0</v>
      </c>
      <c r="AD2154" s="294">
        <v>1</v>
      </c>
      <c r="AE2154" s="294">
        <v>5000</v>
      </c>
      <c r="AF2154" s="294">
        <v>0</v>
      </c>
      <c r="AG2154" s="294">
        <v>0</v>
      </c>
      <c r="AH2154" s="294">
        <v>0</v>
      </c>
      <c r="AI2154" s="294">
        <v>0</v>
      </c>
    </row>
    <row r="2155" spans="1:35" ht="66">
      <c r="A2155" s="290"/>
      <c r="B2155" s="305">
        <v>5000</v>
      </c>
      <c r="C2155" s="298" t="s">
        <v>1821</v>
      </c>
      <c r="D2155" s="1492"/>
      <c r="E2155" s="293">
        <v>2</v>
      </c>
      <c r="F2155" s="1348" t="s">
        <v>648</v>
      </c>
      <c r="G2155" s="294" t="s">
        <v>12</v>
      </c>
      <c r="H2155" s="295" t="s">
        <v>13</v>
      </c>
      <c r="I2155" s="294" t="s">
        <v>14</v>
      </c>
      <c r="J2155" s="294">
        <v>5400</v>
      </c>
      <c r="K2155" s="1540">
        <v>10800</v>
      </c>
      <c r="L2155" s="294">
        <v>0</v>
      </c>
      <c r="M2155" s="294">
        <v>0</v>
      </c>
      <c r="N2155" s="294">
        <v>0</v>
      </c>
      <c r="O2155" s="294">
        <v>0</v>
      </c>
      <c r="P2155" s="294">
        <v>1</v>
      </c>
      <c r="Q2155" s="294">
        <v>5400</v>
      </c>
      <c r="R2155" s="294">
        <v>0</v>
      </c>
      <c r="S2155" s="294">
        <v>0</v>
      </c>
      <c r="T2155" s="294">
        <v>0</v>
      </c>
      <c r="U2155" s="294">
        <v>0</v>
      </c>
      <c r="V2155" s="294">
        <v>0</v>
      </c>
      <c r="W2155" s="294">
        <v>0</v>
      </c>
      <c r="X2155" s="294">
        <v>1</v>
      </c>
      <c r="Y2155" s="294">
        <v>5400</v>
      </c>
      <c r="Z2155" s="294">
        <v>0</v>
      </c>
      <c r="AA2155" s="294">
        <v>0</v>
      </c>
      <c r="AB2155" s="294">
        <v>0</v>
      </c>
      <c r="AC2155" s="294">
        <v>0</v>
      </c>
      <c r="AD2155" s="294">
        <v>0</v>
      </c>
      <c r="AE2155" s="294">
        <v>0</v>
      </c>
      <c r="AF2155" s="294">
        <v>0</v>
      </c>
      <c r="AG2155" s="294">
        <v>0</v>
      </c>
      <c r="AH2155" s="294">
        <v>0</v>
      </c>
      <c r="AI2155" s="294">
        <v>0</v>
      </c>
    </row>
    <row r="2156" spans="1:35" ht="66">
      <c r="A2156" s="290"/>
      <c r="B2156" s="305">
        <v>1392</v>
      </c>
      <c r="C2156" s="1349" t="s">
        <v>1822</v>
      </c>
      <c r="D2156" s="1492"/>
      <c r="E2156" s="293">
        <v>0</v>
      </c>
      <c r="F2156" s="1348" t="s">
        <v>648</v>
      </c>
      <c r="G2156" s="294" t="s">
        <v>12</v>
      </c>
      <c r="H2156" s="295" t="s">
        <v>13</v>
      </c>
      <c r="I2156" s="294" t="s">
        <v>14</v>
      </c>
      <c r="J2156" s="294">
        <v>1504</v>
      </c>
      <c r="K2156" s="1540">
        <v>0</v>
      </c>
      <c r="L2156" s="294">
        <v>0</v>
      </c>
      <c r="M2156" s="294">
        <v>0</v>
      </c>
      <c r="N2156" s="294">
        <v>0</v>
      </c>
      <c r="O2156" s="294">
        <v>0</v>
      </c>
      <c r="P2156" s="294">
        <v>0</v>
      </c>
      <c r="Q2156" s="294">
        <v>0</v>
      </c>
      <c r="R2156" s="294">
        <v>0</v>
      </c>
      <c r="S2156" s="294">
        <v>0</v>
      </c>
      <c r="T2156" s="294">
        <v>0</v>
      </c>
      <c r="U2156" s="294">
        <v>0</v>
      </c>
      <c r="V2156" s="294">
        <v>0</v>
      </c>
      <c r="W2156" s="294">
        <v>0</v>
      </c>
      <c r="X2156" s="294">
        <v>0</v>
      </c>
      <c r="Y2156" s="294">
        <v>0</v>
      </c>
      <c r="Z2156" s="294">
        <v>0</v>
      </c>
      <c r="AA2156" s="294">
        <v>0</v>
      </c>
      <c r="AB2156" s="294">
        <v>0</v>
      </c>
      <c r="AC2156" s="294">
        <v>0</v>
      </c>
      <c r="AD2156" s="294">
        <v>0</v>
      </c>
      <c r="AE2156" s="294">
        <v>0</v>
      </c>
      <c r="AF2156" s="294">
        <v>0</v>
      </c>
      <c r="AG2156" s="294">
        <v>0</v>
      </c>
      <c r="AH2156" s="294">
        <v>0</v>
      </c>
      <c r="AI2156" s="294">
        <v>0</v>
      </c>
    </row>
    <row r="2157" spans="1:35" ht="66">
      <c r="A2157" s="290"/>
      <c r="B2157" s="305">
        <v>928</v>
      </c>
      <c r="C2157" s="1349" t="s">
        <v>4860</v>
      </c>
      <c r="D2157" s="1492"/>
      <c r="E2157" s="293">
        <v>0</v>
      </c>
      <c r="F2157" s="1348" t="s">
        <v>648</v>
      </c>
      <c r="G2157" s="294" t="s">
        <v>12</v>
      </c>
      <c r="H2157" s="295" t="s">
        <v>13</v>
      </c>
      <c r="I2157" s="294" t="s">
        <v>14</v>
      </c>
      <c r="J2157" s="294">
        <v>1003</v>
      </c>
      <c r="K2157" s="1540">
        <v>0</v>
      </c>
      <c r="L2157" s="294">
        <v>0</v>
      </c>
      <c r="M2157" s="294">
        <v>0</v>
      </c>
      <c r="N2157" s="294">
        <v>0</v>
      </c>
      <c r="O2157" s="294">
        <v>0</v>
      </c>
      <c r="P2157" s="294">
        <v>0</v>
      </c>
      <c r="Q2157" s="294">
        <v>0</v>
      </c>
      <c r="R2157" s="294">
        <v>0</v>
      </c>
      <c r="S2157" s="294">
        <v>0</v>
      </c>
      <c r="T2157" s="294">
        <v>0</v>
      </c>
      <c r="U2157" s="294">
        <v>0</v>
      </c>
      <c r="V2157" s="294">
        <v>0</v>
      </c>
      <c r="W2157" s="294">
        <v>0</v>
      </c>
      <c r="X2157" s="294">
        <v>0</v>
      </c>
      <c r="Y2157" s="294">
        <v>0</v>
      </c>
      <c r="Z2157" s="294">
        <v>0</v>
      </c>
      <c r="AA2157" s="294">
        <v>0</v>
      </c>
      <c r="AB2157" s="294">
        <v>0</v>
      </c>
      <c r="AC2157" s="294">
        <v>0</v>
      </c>
      <c r="AD2157" s="294">
        <v>0</v>
      </c>
      <c r="AE2157" s="294">
        <v>0</v>
      </c>
      <c r="AF2157" s="294">
        <v>0</v>
      </c>
      <c r="AG2157" s="294">
        <v>0</v>
      </c>
      <c r="AH2157" s="294">
        <v>0</v>
      </c>
      <c r="AI2157" s="294">
        <v>0</v>
      </c>
    </row>
    <row r="2158" spans="1:35" ht="36">
      <c r="A2158" s="290"/>
      <c r="B2158" s="306">
        <v>353</v>
      </c>
      <c r="C2158" s="1148" t="s">
        <v>1823</v>
      </c>
      <c r="D2158" s="1146"/>
      <c r="E2158" s="1151">
        <v>3</v>
      </c>
      <c r="F2158" s="292"/>
      <c r="G2158" s="292"/>
      <c r="H2158" s="292"/>
      <c r="I2158" s="292"/>
      <c r="J2158" s="292"/>
      <c r="K2158" s="1544">
        <v>14451</v>
      </c>
      <c r="L2158" s="292">
        <v>0</v>
      </c>
      <c r="M2158" s="292">
        <v>0</v>
      </c>
      <c r="N2158" s="292">
        <v>0</v>
      </c>
      <c r="O2158" s="292">
        <v>0</v>
      </c>
      <c r="P2158" s="292">
        <v>0</v>
      </c>
      <c r="Q2158" s="292">
        <v>0</v>
      </c>
      <c r="R2158" s="292">
        <v>0</v>
      </c>
      <c r="S2158" s="292">
        <v>0</v>
      </c>
      <c r="T2158" s="292">
        <v>0</v>
      </c>
      <c r="U2158" s="292">
        <v>0</v>
      </c>
      <c r="V2158" s="292">
        <v>0</v>
      </c>
      <c r="W2158" s="292">
        <v>0</v>
      </c>
      <c r="X2158" s="292">
        <v>2</v>
      </c>
      <c r="Y2158" s="292">
        <v>11319</v>
      </c>
      <c r="Z2158" s="292">
        <v>0</v>
      </c>
      <c r="AA2158" s="292">
        <v>0</v>
      </c>
      <c r="AB2158" s="292">
        <v>0</v>
      </c>
      <c r="AC2158" s="292">
        <v>0</v>
      </c>
      <c r="AD2158" s="292">
        <v>0</v>
      </c>
      <c r="AE2158" s="292">
        <v>0</v>
      </c>
      <c r="AF2158" s="292">
        <v>0</v>
      </c>
      <c r="AG2158" s="292">
        <v>0</v>
      </c>
      <c r="AH2158" s="292">
        <v>1</v>
      </c>
      <c r="AI2158" s="292">
        <v>3132</v>
      </c>
    </row>
    <row r="2159" spans="1:35" ht="36">
      <c r="A2159" s="290"/>
      <c r="B2159" s="306">
        <v>35301</v>
      </c>
      <c r="C2159" s="1148" t="s">
        <v>1824</v>
      </c>
      <c r="D2159" s="1149"/>
      <c r="E2159" s="1485">
        <v>3</v>
      </c>
      <c r="F2159" s="1153"/>
      <c r="G2159" s="1153"/>
      <c r="H2159" s="1153"/>
      <c r="I2159" s="1153"/>
      <c r="J2159" s="1153"/>
      <c r="K2159" s="1562">
        <v>14451</v>
      </c>
      <c r="L2159" s="1153">
        <v>0</v>
      </c>
      <c r="M2159" s="1153">
        <v>0</v>
      </c>
      <c r="N2159" s="1153">
        <v>0</v>
      </c>
      <c r="O2159" s="1153">
        <v>0</v>
      </c>
      <c r="P2159" s="1153">
        <v>0</v>
      </c>
      <c r="Q2159" s="1153">
        <v>0</v>
      </c>
      <c r="R2159" s="1153">
        <v>0</v>
      </c>
      <c r="S2159" s="1153">
        <v>0</v>
      </c>
      <c r="T2159" s="1153">
        <v>0</v>
      </c>
      <c r="U2159" s="1153">
        <v>0</v>
      </c>
      <c r="V2159" s="1153">
        <v>0</v>
      </c>
      <c r="W2159" s="1153">
        <v>0</v>
      </c>
      <c r="X2159" s="1153">
        <v>2</v>
      </c>
      <c r="Y2159" s="1153">
        <v>11319</v>
      </c>
      <c r="Z2159" s="1153">
        <v>0</v>
      </c>
      <c r="AA2159" s="1153">
        <v>0</v>
      </c>
      <c r="AB2159" s="1153">
        <v>0</v>
      </c>
      <c r="AC2159" s="1153">
        <v>0</v>
      </c>
      <c r="AD2159" s="1153">
        <v>0</v>
      </c>
      <c r="AE2159" s="1153">
        <v>0</v>
      </c>
      <c r="AF2159" s="1153">
        <v>0</v>
      </c>
      <c r="AG2159" s="1153">
        <v>0</v>
      </c>
      <c r="AH2159" s="1153">
        <v>1</v>
      </c>
      <c r="AI2159" s="1153">
        <v>3132</v>
      </c>
    </row>
    <row r="2160" spans="1:35" ht="66">
      <c r="A2160" s="290"/>
      <c r="B2160" s="305">
        <v>3480</v>
      </c>
      <c r="C2160" s="1349" t="s">
        <v>1825</v>
      </c>
      <c r="D2160" s="303"/>
      <c r="E2160" s="293">
        <v>1</v>
      </c>
      <c r="F2160" s="292" t="s">
        <v>1763</v>
      </c>
      <c r="G2160" s="294" t="s">
        <v>12</v>
      </c>
      <c r="H2160" s="295" t="s">
        <v>13</v>
      </c>
      <c r="I2160" s="294" t="s">
        <v>14</v>
      </c>
      <c r="J2160" s="294">
        <v>3759</v>
      </c>
      <c r="K2160" s="1540">
        <v>3759</v>
      </c>
      <c r="L2160" s="294">
        <v>0</v>
      </c>
      <c r="M2160" s="294">
        <v>0</v>
      </c>
      <c r="N2160" s="294">
        <v>0</v>
      </c>
      <c r="O2160" s="294">
        <v>0</v>
      </c>
      <c r="P2160" s="294">
        <v>0</v>
      </c>
      <c r="Q2160" s="294">
        <v>0</v>
      </c>
      <c r="R2160" s="294">
        <v>0</v>
      </c>
      <c r="S2160" s="294">
        <v>0</v>
      </c>
      <c r="T2160" s="294">
        <v>0</v>
      </c>
      <c r="U2160" s="294">
        <v>0</v>
      </c>
      <c r="V2160" s="294">
        <v>0</v>
      </c>
      <c r="W2160" s="294">
        <v>0</v>
      </c>
      <c r="X2160" s="294">
        <v>1</v>
      </c>
      <c r="Y2160" s="294">
        <v>3759</v>
      </c>
      <c r="Z2160" s="294">
        <v>0</v>
      </c>
      <c r="AA2160" s="294">
        <v>0</v>
      </c>
      <c r="AB2160" s="294">
        <v>0</v>
      </c>
      <c r="AC2160" s="294">
        <v>0</v>
      </c>
      <c r="AD2160" s="294">
        <v>0</v>
      </c>
      <c r="AE2160" s="294">
        <v>0</v>
      </c>
      <c r="AF2160" s="294">
        <v>0</v>
      </c>
      <c r="AG2160" s="294">
        <v>0</v>
      </c>
      <c r="AH2160" s="294">
        <v>0</v>
      </c>
      <c r="AI2160" s="294">
        <v>0</v>
      </c>
    </row>
    <row r="2161" spans="1:35" ht="66">
      <c r="A2161" s="290"/>
      <c r="B2161" s="305">
        <v>7000</v>
      </c>
      <c r="C2161" s="1344" t="s">
        <v>1826</v>
      </c>
      <c r="D2161" s="303"/>
      <c r="E2161" s="293">
        <v>1</v>
      </c>
      <c r="F2161" s="292" t="s">
        <v>1763</v>
      </c>
      <c r="G2161" s="294" t="s">
        <v>12</v>
      </c>
      <c r="H2161" s="295" t="s">
        <v>13</v>
      </c>
      <c r="I2161" s="294" t="s">
        <v>14</v>
      </c>
      <c r="J2161" s="294">
        <v>7560.0000000000009</v>
      </c>
      <c r="K2161" s="1540">
        <v>7560.0000000000009</v>
      </c>
      <c r="L2161" s="294">
        <v>0</v>
      </c>
      <c r="M2161" s="294">
        <v>0</v>
      </c>
      <c r="N2161" s="294">
        <v>0</v>
      </c>
      <c r="O2161" s="294">
        <v>0</v>
      </c>
      <c r="P2161" s="294">
        <v>0</v>
      </c>
      <c r="Q2161" s="294">
        <v>0</v>
      </c>
      <c r="R2161" s="294">
        <v>0</v>
      </c>
      <c r="S2161" s="294">
        <v>0</v>
      </c>
      <c r="T2161" s="294">
        <v>0</v>
      </c>
      <c r="U2161" s="294">
        <v>0</v>
      </c>
      <c r="V2161" s="294">
        <v>0</v>
      </c>
      <c r="W2161" s="294">
        <v>0</v>
      </c>
      <c r="X2161" s="294">
        <v>1</v>
      </c>
      <c r="Y2161" s="294">
        <v>7560.0000000000009</v>
      </c>
      <c r="Z2161" s="294">
        <v>0</v>
      </c>
      <c r="AA2161" s="294">
        <v>0</v>
      </c>
      <c r="AB2161" s="294">
        <v>0</v>
      </c>
      <c r="AC2161" s="294">
        <v>0</v>
      </c>
      <c r="AD2161" s="294">
        <v>0</v>
      </c>
      <c r="AE2161" s="294">
        <v>0</v>
      </c>
      <c r="AF2161" s="294">
        <v>0</v>
      </c>
      <c r="AG2161" s="294">
        <v>0</v>
      </c>
      <c r="AH2161" s="294">
        <v>0</v>
      </c>
      <c r="AI2161" s="294">
        <v>0</v>
      </c>
    </row>
    <row r="2162" spans="1:35" ht="66">
      <c r="A2162" s="290"/>
      <c r="B2162" s="305">
        <v>2900</v>
      </c>
      <c r="C2162" s="1342" t="s">
        <v>1827</v>
      </c>
      <c r="D2162" s="303"/>
      <c r="E2162" s="293">
        <v>1</v>
      </c>
      <c r="F2162" s="292" t="s">
        <v>1763</v>
      </c>
      <c r="G2162" s="294" t="s">
        <v>12</v>
      </c>
      <c r="H2162" s="295" t="s">
        <v>13</v>
      </c>
      <c r="I2162" s="294" t="s">
        <v>14</v>
      </c>
      <c r="J2162" s="294">
        <v>3132</v>
      </c>
      <c r="K2162" s="1540">
        <v>3132</v>
      </c>
      <c r="L2162" s="294">
        <v>0</v>
      </c>
      <c r="M2162" s="294">
        <v>0</v>
      </c>
      <c r="N2162" s="294">
        <v>0</v>
      </c>
      <c r="O2162" s="294">
        <v>0</v>
      </c>
      <c r="P2162" s="294">
        <v>0</v>
      </c>
      <c r="Q2162" s="294">
        <v>0</v>
      </c>
      <c r="R2162" s="294">
        <v>0</v>
      </c>
      <c r="S2162" s="294">
        <v>0</v>
      </c>
      <c r="T2162" s="294">
        <v>0</v>
      </c>
      <c r="U2162" s="294">
        <v>0</v>
      </c>
      <c r="V2162" s="294">
        <v>0</v>
      </c>
      <c r="W2162" s="294">
        <v>0</v>
      </c>
      <c r="X2162" s="294">
        <v>0</v>
      </c>
      <c r="Y2162" s="294">
        <v>0</v>
      </c>
      <c r="Z2162" s="294">
        <v>0</v>
      </c>
      <c r="AA2162" s="294">
        <v>0</v>
      </c>
      <c r="AB2162" s="294">
        <v>0</v>
      </c>
      <c r="AC2162" s="294">
        <v>0</v>
      </c>
      <c r="AD2162" s="294">
        <v>0</v>
      </c>
      <c r="AE2162" s="294">
        <v>0</v>
      </c>
      <c r="AF2162" s="294">
        <v>0</v>
      </c>
      <c r="AG2162" s="294">
        <v>0</v>
      </c>
      <c r="AH2162" s="294">
        <v>1</v>
      </c>
      <c r="AI2162" s="294">
        <v>3132</v>
      </c>
    </row>
    <row r="2163" spans="1:35" ht="36">
      <c r="A2163" s="290"/>
      <c r="B2163" s="306">
        <v>354</v>
      </c>
      <c r="C2163" s="1148" t="s">
        <v>1828</v>
      </c>
      <c r="D2163" s="1146"/>
      <c r="E2163" s="1151">
        <v>0</v>
      </c>
      <c r="F2163" s="292"/>
      <c r="G2163" s="292"/>
      <c r="H2163" s="292"/>
      <c r="I2163" s="292"/>
      <c r="J2163" s="292"/>
      <c r="K2163" s="1544">
        <v>0</v>
      </c>
      <c r="L2163" s="292">
        <v>0</v>
      </c>
      <c r="M2163" s="292">
        <v>0</v>
      </c>
      <c r="N2163" s="292">
        <v>0</v>
      </c>
      <c r="O2163" s="292">
        <v>0</v>
      </c>
      <c r="P2163" s="292">
        <v>0</v>
      </c>
      <c r="Q2163" s="292">
        <v>0</v>
      </c>
      <c r="R2163" s="292">
        <v>0</v>
      </c>
      <c r="S2163" s="292">
        <v>0</v>
      </c>
      <c r="T2163" s="292">
        <v>0</v>
      </c>
      <c r="U2163" s="292">
        <v>0</v>
      </c>
      <c r="V2163" s="292">
        <v>0</v>
      </c>
      <c r="W2163" s="292">
        <v>0</v>
      </c>
      <c r="X2163" s="292">
        <v>0</v>
      </c>
      <c r="Y2163" s="292">
        <v>0</v>
      </c>
      <c r="Z2163" s="292">
        <v>0</v>
      </c>
      <c r="AA2163" s="292">
        <v>0</v>
      </c>
      <c r="AB2163" s="292">
        <v>0</v>
      </c>
      <c r="AC2163" s="292">
        <v>0</v>
      </c>
      <c r="AD2163" s="292">
        <v>0</v>
      </c>
      <c r="AE2163" s="292">
        <v>0</v>
      </c>
      <c r="AF2163" s="292">
        <v>0</v>
      </c>
      <c r="AG2163" s="292">
        <v>0</v>
      </c>
      <c r="AH2163" s="292">
        <v>0</v>
      </c>
      <c r="AI2163" s="292">
        <v>0</v>
      </c>
    </row>
    <row r="2164" spans="1:35" ht="36">
      <c r="A2164" s="290"/>
      <c r="B2164" s="306">
        <v>35401</v>
      </c>
      <c r="C2164" s="1148" t="s">
        <v>1829</v>
      </c>
      <c r="D2164" s="1149"/>
      <c r="E2164" s="1485">
        <v>0</v>
      </c>
      <c r="F2164" s="1153"/>
      <c r="G2164" s="1153"/>
      <c r="H2164" s="1153"/>
      <c r="I2164" s="1153"/>
      <c r="J2164" s="1153"/>
      <c r="K2164" s="1562">
        <v>0</v>
      </c>
      <c r="L2164" s="1153">
        <v>0</v>
      </c>
      <c r="M2164" s="1153">
        <v>0</v>
      </c>
      <c r="N2164" s="1153">
        <v>0</v>
      </c>
      <c r="O2164" s="1153">
        <v>0</v>
      </c>
      <c r="P2164" s="1153">
        <v>0</v>
      </c>
      <c r="Q2164" s="1153">
        <v>0</v>
      </c>
      <c r="R2164" s="1153">
        <v>0</v>
      </c>
      <c r="S2164" s="1153">
        <v>0</v>
      </c>
      <c r="T2164" s="1153">
        <v>0</v>
      </c>
      <c r="U2164" s="1153">
        <v>0</v>
      </c>
      <c r="V2164" s="1153">
        <v>0</v>
      </c>
      <c r="W2164" s="1153">
        <v>0</v>
      </c>
      <c r="X2164" s="1153">
        <v>0</v>
      </c>
      <c r="Y2164" s="1153">
        <v>0</v>
      </c>
      <c r="Z2164" s="1153">
        <v>0</v>
      </c>
      <c r="AA2164" s="1153">
        <v>0</v>
      </c>
      <c r="AB2164" s="1153">
        <v>0</v>
      </c>
      <c r="AC2164" s="1153">
        <v>0</v>
      </c>
      <c r="AD2164" s="1153">
        <v>0</v>
      </c>
      <c r="AE2164" s="1153">
        <v>0</v>
      </c>
      <c r="AF2164" s="1153">
        <v>0</v>
      </c>
      <c r="AG2164" s="1153">
        <v>0</v>
      </c>
      <c r="AH2164" s="1153">
        <v>0</v>
      </c>
      <c r="AI2164" s="1153">
        <v>0</v>
      </c>
    </row>
    <row r="2165" spans="1:35" ht="66">
      <c r="A2165" s="290"/>
      <c r="B2165" s="305"/>
      <c r="C2165" s="1493" t="s">
        <v>1830</v>
      </c>
      <c r="D2165" s="1389"/>
      <c r="E2165" s="293">
        <v>0</v>
      </c>
      <c r="F2165" s="292" t="s">
        <v>648</v>
      </c>
      <c r="G2165" s="294" t="s">
        <v>12</v>
      </c>
      <c r="H2165" s="295" t="s">
        <v>13</v>
      </c>
      <c r="I2165" s="294" t="s">
        <v>14</v>
      </c>
      <c r="J2165" s="294">
        <v>2700</v>
      </c>
      <c r="K2165" s="1540">
        <v>0</v>
      </c>
      <c r="L2165" s="294">
        <v>0</v>
      </c>
      <c r="M2165" s="294">
        <v>0</v>
      </c>
      <c r="N2165" s="294">
        <v>0</v>
      </c>
      <c r="O2165" s="294">
        <v>0</v>
      </c>
      <c r="P2165" s="294">
        <v>0</v>
      </c>
      <c r="Q2165" s="294">
        <v>0</v>
      </c>
      <c r="R2165" s="294">
        <v>0</v>
      </c>
      <c r="S2165" s="294">
        <v>0</v>
      </c>
      <c r="T2165" s="294">
        <v>0</v>
      </c>
      <c r="U2165" s="294">
        <v>0</v>
      </c>
      <c r="V2165" s="294">
        <v>0</v>
      </c>
      <c r="W2165" s="294">
        <v>0</v>
      </c>
      <c r="X2165" s="294">
        <v>0</v>
      </c>
      <c r="Y2165" s="294">
        <v>0</v>
      </c>
      <c r="Z2165" s="294">
        <v>0</v>
      </c>
      <c r="AA2165" s="294">
        <v>0</v>
      </c>
      <c r="AB2165" s="294">
        <v>0</v>
      </c>
      <c r="AC2165" s="294">
        <v>0</v>
      </c>
      <c r="AD2165" s="294">
        <v>0</v>
      </c>
      <c r="AE2165" s="294">
        <v>0</v>
      </c>
      <c r="AF2165" s="294">
        <v>0</v>
      </c>
      <c r="AG2165" s="294">
        <v>0</v>
      </c>
      <c r="AH2165" s="294">
        <v>0</v>
      </c>
      <c r="AI2165" s="294">
        <v>0</v>
      </c>
    </row>
    <row r="2166" spans="1:35" ht="66">
      <c r="A2166" s="290"/>
      <c r="B2166" s="305"/>
      <c r="C2166" s="1342" t="s">
        <v>1831</v>
      </c>
      <c r="D2166" s="1389"/>
      <c r="E2166" s="293">
        <v>0</v>
      </c>
      <c r="F2166" s="292" t="s">
        <v>648</v>
      </c>
      <c r="G2166" s="294" t="s">
        <v>12</v>
      </c>
      <c r="H2166" s="295" t="s">
        <v>13</v>
      </c>
      <c r="I2166" s="294" t="s">
        <v>14</v>
      </c>
      <c r="J2166" s="294">
        <v>14910</v>
      </c>
      <c r="K2166" s="1540">
        <v>0</v>
      </c>
      <c r="L2166" s="294">
        <v>0</v>
      </c>
      <c r="M2166" s="294">
        <v>0</v>
      </c>
      <c r="N2166" s="294">
        <v>0</v>
      </c>
      <c r="O2166" s="294">
        <v>0</v>
      </c>
      <c r="P2166" s="294">
        <v>0</v>
      </c>
      <c r="Q2166" s="294">
        <v>0</v>
      </c>
      <c r="R2166" s="294">
        <v>0</v>
      </c>
      <c r="S2166" s="294">
        <v>0</v>
      </c>
      <c r="T2166" s="294">
        <v>0</v>
      </c>
      <c r="U2166" s="294">
        <v>0</v>
      </c>
      <c r="V2166" s="294">
        <v>0</v>
      </c>
      <c r="W2166" s="294">
        <v>0</v>
      </c>
      <c r="X2166" s="294">
        <v>0</v>
      </c>
      <c r="Y2166" s="294">
        <v>0</v>
      </c>
      <c r="Z2166" s="294">
        <v>0</v>
      </c>
      <c r="AA2166" s="294">
        <v>0</v>
      </c>
      <c r="AB2166" s="294">
        <v>0</v>
      </c>
      <c r="AC2166" s="294">
        <v>0</v>
      </c>
      <c r="AD2166" s="294">
        <v>0</v>
      </c>
      <c r="AE2166" s="294">
        <v>0</v>
      </c>
      <c r="AF2166" s="294">
        <v>0</v>
      </c>
      <c r="AG2166" s="294">
        <v>0</v>
      </c>
      <c r="AH2166" s="294">
        <v>0</v>
      </c>
      <c r="AI2166" s="294">
        <v>0</v>
      </c>
    </row>
    <row r="2167" spans="1:35" ht="24">
      <c r="A2167" s="290"/>
      <c r="B2167" s="306">
        <v>355</v>
      </c>
      <c r="C2167" s="1148" t="s">
        <v>1832</v>
      </c>
      <c r="D2167" s="1146"/>
      <c r="E2167" s="1151">
        <v>1</v>
      </c>
      <c r="F2167" s="292"/>
      <c r="G2167" s="292">
        <v>0</v>
      </c>
      <c r="H2167" s="292">
        <v>0</v>
      </c>
      <c r="I2167" s="292">
        <v>0</v>
      </c>
      <c r="J2167" s="292"/>
      <c r="K2167" s="1544">
        <v>19440</v>
      </c>
      <c r="L2167" s="292">
        <v>0</v>
      </c>
      <c r="M2167" s="292">
        <v>0</v>
      </c>
      <c r="N2167" s="292">
        <v>0</v>
      </c>
      <c r="O2167" s="292">
        <v>0</v>
      </c>
      <c r="P2167" s="292">
        <v>1</v>
      </c>
      <c r="Q2167" s="292">
        <v>19440</v>
      </c>
      <c r="R2167" s="292">
        <v>0</v>
      </c>
      <c r="S2167" s="292">
        <v>0</v>
      </c>
      <c r="T2167" s="292">
        <v>0</v>
      </c>
      <c r="U2167" s="292">
        <v>0</v>
      </c>
      <c r="V2167" s="292">
        <v>0</v>
      </c>
      <c r="W2167" s="292">
        <v>0</v>
      </c>
      <c r="X2167" s="292">
        <v>0</v>
      </c>
      <c r="Y2167" s="292">
        <v>0</v>
      </c>
      <c r="Z2167" s="292">
        <v>0</v>
      </c>
      <c r="AA2167" s="292">
        <v>0</v>
      </c>
      <c r="AB2167" s="292">
        <v>0</v>
      </c>
      <c r="AC2167" s="292">
        <v>0</v>
      </c>
      <c r="AD2167" s="292">
        <v>0</v>
      </c>
      <c r="AE2167" s="292">
        <v>0</v>
      </c>
      <c r="AF2167" s="292">
        <v>0</v>
      </c>
      <c r="AG2167" s="292">
        <v>0</v>
      </c>
      <c r="AH2167" s="292">
        <v>0</v>
      </c>
      <c r="AI2167" s="292">
        <v>0</v>
      </c>
    </row>
    <row r="2168" spans="1:35" s="319" customFormat="1" ht="24">
      <c r="A2168" s="290"/>
      <c r="B2168" s="306">
        <v>35501</v>
      </c>
      <c r="C2168" s="1148" t="s">
        <v>1833</v>
      </c>
      <c r="D2168" s="1149"/>
      <c r="E2168" s="1485">
        <v>1</v>
      </c>
      <c r="F2168" s="1153"/>
      <c r="G2168" s="1153">
        <v>0</v>
      </c>
      <c r="H2168" s="1153">
        <v>0</v>
      </c>
      <c r="I2168" s="1153">
        <v>0</v>
      </c>
      <c r="J2168" s="1153"/>
      <c r="K2168" s="1562">
        <v>19440</v>
      </c>
      <c r="L2168" s="1153">
        <v>0</v>
      </c>
      <c r="M2168" s="1153">
        <v>0</v>
      </c>
      <c r="N2168" s="1153">
        <v>0</v>
      </c>
      <c r="O2168" s="1153">
        <v>0</v>
      </c>
      <c r="P2168" s="1153">
        <v>1</v>
      </c>
      <c r="Q2168" s="1153">
        <v>19440</v>
      </c>
      <c r="R2168" s="1153">
        <v>0</v>
      </c>
      <c r="S2168" s="1153">
        <v>0</v>
      </c>
      <c r="T2168" s="1153">
        <v>0</v>
      </c>
      <c r="U2168" s="1153">
        <v>0</v>
      </c>
      <c r="V2168" s="1153">
        <v>0</v>
      </c>
      <c r="W2168" s="1153">
        <v>0</v>
      </c>
      <c r="X2168" s="1153">
        <v>0</v>
      </c>
      <c r="Y2168" s="1153">
        <v>0</v>
      </c>
      <c r="Z2168" s="1153">
        <v>0</v>
      </c>
      <c r="AA2168" s="1153">
        <v>0</v>
      </c>
      <c r="AB2168" s="1153">
        <v>0</v>
      </c>
      <c r="AC2168" s="1153">
        <v>0</v>
      </c>
      <c r="AD2168" s="1153">
        <v>0</v>
      </c>
      <c r="AE2168" s="1153">
        <v>0</v>
      </c>
      <c r="AF2168" s="1153">
        <v>0</v>
      </c>
      <c r="AG2168" s="1153">
        <v>0</v>
      </c>
      <c r="AH2168" s="1153">
        <v>0</v>
      </c>
      <c r="AI2168" s="1153">
        <v>0</v>
      </c>
    </row>
    <row r="2169" spans="1:35" s="319" customFormat="1" ht="66">
      <c r="A2169" s="290"/>
      <c r="B2169" s="305">
        <v>216</v>
      </c>
      <c r="C2169" s="1379" t="s">
        <v>4861</v>
      </c>
      <c r="D2169" s="303"/>
      <c r="E2169" s="293">
        <v>0</v>
      </c>
      <c r="F2169" s="292" t="s">
        <v>648</v>
      </c>
      <c r="G2169" s="294" t="s">
        <v>12</v>
      </c>
      <c r="H2169" s="295" t="s">
        <v>13</v>
      </c>
      <c r="I2169" s="294" t="s">
        <v>14</v>
      </c>
      <c r="J2169" s="294">
        <v>234</v>
      </c>
      <c r="K2169" s="1540">
        <v>0</v>
      </c>
      <c r="L2169" s="294">
        <v>0</v>
      </c>
      <c r="M2169" s="294">
        <v>0</v>
      </c>
      <c r="N2169" s="294">
        <v>0</v>
      </c>
      <c r="O2169" s="294">
        <v>0</v>
      </c>
      <c r="P2169" s="294">
        <v>0</v>
      </c>
      <c r="Q2169" s="294">
        <v>0</v>
      </c>
      <c r="R2169" s="294">
        <v>0</v>
      </c>
      <c r="S2169" s="294">
        <v>0</v>
      </c>
      <c r="T2169" s="294">
        <v>0</v>
      </c>
      <c r="U2169" s="294">
        <v>0</v>
      </c>
      <c r="V2169" s="294">
        <v>0</v>
      </c>
      <c r="W2169" s="294">
        <v>0</v>
      </c>
      <c r="X2169" s="294">
        <v>0</v>
      </c>
      <c r="Y2169" s="294">
        <v>0</v>
      </c>
      <c r="Z2169" s="294">
        <v>0</v>
      </c>
      <c r="AA2169" s="294">
        <v>0</v>
      </c>
      <c r="AB2169" s="294">
        <v>0</v>
      </c>
      <c r="AC2169" s="294">
        <v>0</v>
      </c>
      <c r="AD2169" s="294">
        <v>0</v>
      </c>
      <c r="AE2169" s="294">
        <v>0</v>
      </c>
      <c r="AF2169" s="294">
        <v>0</v>
      </c>
      <c r="AG2169" s="294">
        <v>0</v>
      </c>
      <c r="AH2169" s="294">
        <v>0</v>
      </c>
      <c r="AI2169" s="294">
        <v>0</v>
      </c>
    </row>
    <row r="2170" spans="1:35" ht="66">
      <c r="A2170" s="290"/>
      <c r="B2170" s="305">
        <v>10800</v>
      </c>
      <c r="C2170" s="1379" t="s">
        <v>4862</v>
      </c>
      <c r="D2170" s="1389"/>
      <c r="E2170" s="293">
        <v>0</v>
      </c>
      <c r="F2170" s="292" t="s">
        <v>648</v>
      </c>
      <c r="G2170" s="294" t="s">
        <v>12</v>
      </c>
      <c r="H2170" s="295" t="s">
        <v>13</v>
      </c>
      <c r="I2170" s="294" t="s">
        <v>14</v>
      </c>
      <c r="J2170" s="294">
        <v>11664</v>
      </c>
      <c r="K2170" s="1540">
        <v>0</v>
      </c>
      <c r="L2170" s="294">
        <v>0</v>
      </c>
      <c r="M2170" s="294">
        <v>0</v>
      </c>
      <c r="N2170" s="294">
        <v>0</v>
      </c>
      <c r="O2170" s="294">
        <v>0</v>
      </c>
      <c r="P2170" s="294">
        <v>0</v>
      </c>
      <c r="Q2170" s="294">
        <v>0</v>
      </c>
      <c r="R2170" s="294">
        <v>0</v>
      </c>
      <c r="S2170" s="294">
        <v>0</v>
      </c>
      <c r="T2170" s="294">
        <v>0</v>
      </c>
      <c r="U2170" s="294">
        <v>0</v>
      </c>
      <c r="V2170" s="294">
        <v>0</v>
      </c>
      <c r="W2170" s="294">
        <v>0</v>
      </c>
      <c r="X2170" s="294">
        <v>0</v>
      </c>
      <c r="Y2170" s="294">
        <v>0</v>
      </c>
      <c r="Z2170" s="294">
        <v>0</v>
      </c>
      <c r="AA2170" s="294">
        <v>0</v>
      </c>
      <c r="AB2170" s="294">
        <v>0</v>
      </c>
      <c r="AC2170" s="294">
        <v>0</v>
      </c>
      <c r="AD2170" s="294">
        <v>0</v>
      </c>
      <c r="AE2170" s="294">
        <v>0</v>
      </c>
      <c r="AF2170" s="294">
        <v>0</v>
      </c>
      <c r="AG2170" s="294">
        <v>0</v>
      </c>
      <c r="AH2170" s="294">
        <v>0</v>
      </c>
      <c r="AI2170" s="294">
        <v>0</v>
      </c>
    </row>
    <row r="2171" spans="1:35" ht="66">
      <c r="A2171" s="290"/>
      <c r="B2171" s="305">
        <v>2700</v>
      </c>
      <c r="C2171" s="1379" t="s">
        <v>4863</v>
      </c>
      <c r="D2171" s="1389"/>
      <c r="E2171" s="293">
        <v>0</v>
      </c>
      <c r="F2171" s="292" t="s">
        <v>648</v>
      </c>
      <c r="G2171" s="294" t="s">
        <v>12</v>
      </c>
      <c r="H2171" s="295" t="s">
        <v>13</v>
      </c>
      <c r="I2171" s="294" t="s">
        <v>14</v>
      </c>
      <c r="J2171" s="294">
        <v>2916</v>
      </c>
      <c r="K2171" s="1540">
        <v>0</v>
      </c>
      <c r="L2171" s="294">
        <v>0</v>
      </c>
      <c r="M2171" s="294">
        <v>0</v>
      </c>
      <c r="N2171" s="294">
        <v>0</v>
      </c>
      <c r="O2171" s="294">
        <v>0</v>
      </c>
      <c r="P2171" s="294">
        <v>0</v>
      </c>
      <c r="Q2171" s="294">
        <v>0</v>
      </c>
      <c r="R2171" s="294">
        <v>0</v>
      </c>
      <c r="S2171" s="294">
        <v>0</v>
      </c>
      <c r="T2171" s="294">
        <v>0</v>
      </c>
      <c r="U2171" s="294">
        <v>0</v>
      </c>
      <c r="V2171" s="294">
        <v>0</v>
      </c>
      <c r="W2171" s="294">
        <v>0</v>
      </c>
      <c r="X2171" s="294">
        <v>0</v>
      </c>
      <c r="Y2171" s="294">
        <v>0</v>
      </c>
      <c r="Z2171" s="294">
        <v>0</v>
      </c>
      <c r="AA2171" s="294">
        <v>0</v>
      </c>
      <c r="AB2171" s="294">
        <v>0</v>
      </c>
      <c r="AC2171" s="294">
        <v>0</v>
      </c>
      <c r="AD2171" s="294">
        <v>0</v>
      </c>
      <c r="AE2171" s="294">
        <v>0</v>
      </c>
      <c r="AF2171" s="294">
        <v>0</v>
      </c>
      <c r="AG2171" s="294">
        <v>0</v>
      </c>
      <c r="AH2171" s="294">
        <v>0</v>
      </c>
      <c r="AI2171" s="294">
        <v>0</v>
      </c>
    </row>
    <row r="2172" spans="1:35" ht="66">
      <c r="A2172" s="290"/>
      <c r="B2172" s="305">
        <v>18000</v>
      </c>
      <c r="C2172" s="298" t="s">
        <v>1834</v>
      </c>
      <c r="D2172" s="1389"/>
      <c r="E2172" s="293">
        <v>1</v>
      </c>
      <c r="F2172" s="292" t="s">
        <v>648</v>
      </c>
      <c r="G2172" s="294" t="s">
        <v>12</v>
      </c>
      <c r="H2172" s="295" t="s">
        <v>13</v>
      </c>
      <c r="I2172" s="294" t="s">
        <v>14</v>
      </c>
      <c r="J2172" s="294">
        <v>19440</v>
      </c>
      <c r="K2172" s="1540">
        <v>19440</v>
      </c>
      <c r="L2172" s="294">
        <v>0</v>
      </c>
      <c r="M2172" s="294">
        <v>0</v>
      </c>
      <c r="N2172" s="294">
        <v>0</v>
      </c>
      <c r="O2172" s="294">
        <v>0</v>
      </c>
      <c r="P2172" s="294">
        <v>1</v>
      </c>
      <c r="Q2172" s="294">
        <v>19440</v>
      </c>
      <c r="R2172" s="294">
        <v>0</v>
      </c>
      <c r="S2172" s="294">
        <v>0</v>
      </c>
      <c r="T2172" s="294">
        <v>0</v>
      </c>
      <c r="U2172" s="294">
        <v>0</v>
      </c>
      <c r="V2172" s="294">
        <v>0</v>
      </c>
      <c r="W2172" s="294">
        <v>0</v>
      </c>
      <c r="X2172" s="294">
        <v>0</v>
      </c>
      <c r="Y2172" s="294">
        <v>0</v>
      </c>
      <c r="Z2172" s="294">
        <v>0</v>
      </c>
      <c r="AA2172" s="294">
        <v>0</v>
      </c>
      <c r="AB2172" s="294">
        <v>0</v>
      </c>
      <c r="AC2172" s="294">
        <v>0</v>
      </c>
      <c r="AD2172" s="294">
        <v>0</v>
      </c>
      <c r="AE2172" s="294">
        <v>0</v>
      </c>
      <c r="AF2172" s="294">
        <v>0</v>
      </c>
      <c r="AG2172" s="294">
        <v>0</v>
      </c>
      <c r="AH2172" s="294">
        <v>0</v>
      </c>
      <c r="AI2172" s="294">
        <v>0</v>
      </c>
    </row>
    <row r="2173" spans="1:35" ht="66">
      <c r="A2173" s="290"/>
      <c r="B2173" s="305">
        <v>4420.05</v>
      </c>
      <c r="C2173" s="298" t="s">
        <v>4864</v>
      </c>
      <c r="D2173" s="303"/>
      <c r="E2173" s="293">
        <v>0</v>
      </c>
      <c r="F2173" s="292" t="s">
        <v>648</v>
      </c>
      <c r="G2173" s="294" t="s">
        <v>12</v>
      </c>
      <c r="H2173" s="295" t="s">
        <v>13</v>
      </c>
      <c r="I2173" s="294" t="s">
        <v>14</v>
      </c>
      <c r="J2173" s="294">
        <v>4774</v>
      </c>
      <c r="K2173" s="1540">
        <v>0</v>
      </c>
      <c r="L2173" s="294">
        <v>0</v>
      </c>
      <c r="M2173" s="294">
        <v>0</v>
      </c>
      <c r="N2173" s="294">
        <v>0</v>
      </c>
      <c r="O2173" s="294">
        <v>0</v>
      </c>
      <c r="P2173" s="294">
        <v>0</v>
      </c>
      <c r="Q2173" s="294">
        <v>0</v>
      </c>
      <c r="R2173" s="294">
        <v>0</v>
      </c>
      <c r="S2173" s="294">
        <v>0</v>
      </c>
      <c r="T2173" s="294">
        <v>0</v>
      </c>
      <c r="U2173" s="294">
        <v>0</v>
      </c>
      <c r="V2173" s="294">
        <v>0</v>
      </c>
      <c r="W2173" s="294">
        <v>0</v>
      </c>
      <c r="X2173" s="294">
        <v>0</v>
      </c>
      <c r="Y2173" s="294">
        <v>0</v>
      </c>
      <c r="Z2173" s="294">
        <v>0</v>
      </c>
      <c r="AA2173" s="294">
        <v>0</v>
      </c>
      <c r="AB2173" s="294">
        <v>0</v>
      </c>
      <c r="AC2173" s="294">
        <v>0</v>
      </c>
      <c r="AD2173" s="294">
        <v>0</v>
      </c>
      <c r="AE2173" s="294">
        <v>0</v>
      </c>
      <c r="AF2173" s="294">
        <v>0</v>
      </c>
      <c r="AG2173" s="294">
        <v>0</v>
      </c>
      <c r="AH2173" s="294">
        <v>0</v>
      </c>
      <c r="AI2173" s="294">
        <v>0</v>
      </c>
    </row>
    <row r="2174" spans="1:35" ht="66">
      <c r="A2174" s="290"/>
      <c r="B2174" s="305">
        <v>1620</v>
      </c>
      <c r="C2174" s="298" t="s">
        <v>4865</v>
      </c>
      <c r="D2174" s="1389"/>
      <c r="E2174" s="293">
        <v>0</v>
      </c>
      <c r="F2174" s="292" t="s">
        <v>648</v>
      </c>
      <c r="G2174" s="294" t="s">
        <v>12</v>
      </c>
      <c r="H2174" s="295" t="s">
        <v>13</v>
      </c>
      <c r="I2174" s="294" t="s">
        <v>14</v>
      </c>
      <c r="J2174" s="294">
        <v>1750</v>
      </c>
      <c r="K2174" s="1540">
        <v>0</v>
      </c>
      <c r="L2174" s="294">
        <v>0</v>
      </c>
      <c r="M2174" s="294">
        <v>0</v>
      </c>
      <c r="N2174" s="294">
        <v>0</v>
      </c>
      <c r="O2174" s="294">
        <v>0</v>
      </c>
      <c r="P2174" s="294">
        <v>0</v>
      </c>
      <c r="Q2174" s="294">
        <v>0</v>
      </c>
      <c r="R2174" s="294">
        <v>0</v>
      </c>
      <c r="S2174" s="294">
        <v>0</v>
      </c>
      <c r="T2174" s="294">
        <v>0</v>
      </c>
      <c r="U2174" s="294">
        <v>0</v>
      </c>
      <c r="V2174" s="294">
        <v>0</v>
      </c>
      <c r="W2174" s="294">
        <v>0</v>
      </c>
      <c r="X2174" s="294">
        <v>0</v>
      </c>
      <c r="Y2174" s="294">
        <v>0</v>
      </c>
      <c r="Z2174" s="294">
        <v>0</v>
      </c>
      <c r="AA2174" s="294">
        <v>0</v>
      </c>
      <c r="AB2174" s="294">
        <v>0</v>
      </c>
      <c r="AC2174" s="294">
        <v>0</v>
      </c>
      <c r="AD2174" s="294">
        <v>0</v>
      </c>
      <c r="AE2174" s="294">
        <v>0</v>
      </c>
      <c r="AF2174" s="294">
        <v>0</v>
      </c>
      <c r="AG2174" s="294">
        <v>0</v>
      </c>
      <c r="AH2174" s="294">
        <v>0</v>
      </c>
      <c r="AI2174" s="294">
        <v>0</v>
      </c>
    </row>
    <row r="2175" spans="1:35" ht="66">
      <c r="A2175" s="290"/>
      <c r="B2175" s="305">
        <v>18360</v>
      </c>
      <c r="C2175" s="298" t="s">
        <v>4866</v>
      </c>
      <c r="D2175" s="1389"/>
      <c r="E2175" s="293">
        <v>0</v>
      </c>
      <c r="F2175" s="292" t="s">
        <v>648</v>
      </c>
      <c r="G2175" s="294" t="s">
        <v>12</v>
      </c>
      <c r="H2175" s="295" t="s">
        <v>13</v>
      </c>
      <c r="I2175" s="294" t="s">
        <v>14</v>
      </c>
      <c r="J2175" s="294">
        <v>19829</v>
      </c>
      <c r="K2175" s="1540">
        <v>0</v>
      </c>
      <c r="L2175" s="294">
        <v>0</v>
      </c>
      <c r="M2175" s="294">
        <v>0</v>
      </c>
      <c r="N2175" s="294">
        <v>0</v>
      </c>
      <c r="O2175" s="294">
        <v>0</v>
      </c>
      <c r="P2175" s="294">
        <v>0</v>
      </c>
      <c r="Q2175" s="294">
        <v>0</v>
      </c>
      <c r="R2175" s="294">
        <v>0</v>
      </c>
      <c r="S2175" s="294">
        <v>0</v>
      </c>
      <c r="T2175" s="294">
        <v>0</v>
      </c>
      <c r="U2175" s="294">
        <v>0</v>
      </c>
      <c r="V2175" s="294">
        <v>0</v>
      </c>
      <c r="W2175" s="294">
        <v>0</v>
      </c>
      <c r="X2175" s="294">
        <v>0</v>
      </c>
      <c r="Y2175" s="294">
        <v>0</v>
      </c>
      <c r="Z2175" s="294">
        <v>0</v>
      </c>
      <c r="AA2175" s="294">
        <v>0</v>
      </c>
      <c r="AB2175" s="294">
        <v>0</v>
      </c>
      <c r="AC2175" s="294">
        <v>0</v>
      </c>
      <c r="AD2175" s="294">
        <v>0</v>
      </c>
      <c r="AE2175" s="294">
        <v>0</v>
      </c>
      <c r="AF2175" s="294">
        <v>0</v>
      </c>
      <c r="AG2175" s="294">
        <v>0</v>
      </c>
      <c r="AH2175" s="294">
        <v>0</v>
      </c>
      <c r="AI2175" s="294">
        <v>0</v>
      </c>
    </row>
    <row r="2176" spans="1:35" ht="66">
      <c r="A2176" s="290"/>
      <c r="B2176" s="305">
        <v>5400</v>
      </c>
      <c r="C2176" s="298" t="s">
        <v>4867</v>
      </c>
      <c r="D2176" s="1389"/>
      <c r="E2176" s="293">
        <v>0</v>
      </c>
      <c r="F2176" s="292" t="s">
        <v>648</v>
      </c>
      <c r="G2176" s="294" t="s">
        <v>12</v>
      </c>
      <c r="H2176" s="295" t="s">
        <v>13</v>
      </c>
      <c r="I2176" s="294" t="s">
        <v>14</v>
      </c>
      <c r="J2176" s="294">
        <v>5832</v>
      </c>
      <c r="K2176" s="1540">
        <v>0</v>
      </c>
      <c r="L2176" s="294">
        <v>0</v>
      </c>
      <c r="M2176" s="294">
        <v>0</v>
      </c>
      <c r="N2176" s="294">
        <v>0</v>
      </c>
      <c r="O2176" s="294">
        <v>0</v>
      </c>
      <c r="P2176" s="294">
        <v>0</v>
      </c>
      <c r="Q2176" s="294">
        <v>0</v>
      </c>
      <c r="R2176" s="294">
        <v>0</v>
      </c>
      <c r="S2176" s="294">
        <v>0</v>
      </c>
      <c r="T2176" s="294">
        <v>0</v>
      </c>
      <c r="U2176" s="294">
        <v>0</v>
      </c>
      <c r="V2176" s="294">
        <v>0</v>
      </c>
      <c r="W2176" s="294">
        <v>0</v>
      </c>
      <c r="X2176" s="294">
        <v>0</v>
      </c>
      <c r="Y2176" s="294">
        <v>0</v>
      </c>
      <c r="Z2176" s="294">
        <v>0</v>
      </c>
      <c r="AA2176" s="294">
        <v>0</v>
      </c>
      <c r="AB2176" s="294">
        <v>0</v>
      </c>
      <c r="AC2176" s="294">
        <v>0</v>
      </c>
      <c r="AD2176" s="294">
        <v>0</v>
      </c>
      <c r="AE2176" s="294">
        <v>0</v>
      </c>
      <c r="AF2176" s="294">
        <v>0</v>
      </c>
      <c r="AG2176" s="294">
        <v>0</v>
      </c>
      <c r="AH2176" s="294">
        <v>0</v>
      </c>
      <c r="AI2176" s="294">
        <v>0</v>
      </c>
    </row>
    <row r="2177" spans="1:35" ht="66">
      <c r="A2177" s="290"/>
      <c r="B2177" s="305">
        <v>10800</v>
      </c>
      <c r="C2177" s="298" t="s">
        <v>1837</v>
      </c>
      <c r="D2177" s="1389"/>
      <c r="E2177" s="293">
        <v>0</v>
      </c>
      <c r="F2177" s="292" t="s">
        <v>648</v>
      </c>
      <c r="G2177" s="294" t="s">
        <v>12</v>
      </c>
      <c r="H2177" s="295" t="s">
        <v>13</v>
      </c>
      <c r="I2177" s="294" t="s">
        <v>14</v>
      </c>
      <c r="J2177" s="294">
        <v>11664</v>
      </c>
      <c r="K2177" s="1540">
        <v>0</v>
      </c>
      <c r="L2177" s="294">
        <v>0</v>
      </c>
      <c r="M2177" s="294">
        <v>0</v>
      </c>
      <c r="N2177" s="294">
        <v>0</v>
      </c>
      <c r="O2177" s="294">
        <v>0</v>
      </c>
      <c r="P2177" s="294">
        <v>0</v>
      </c>
      <c r="Q2177" s="294">
        <v>0</v>
      </c>
      <c r="R2177" s="294">
        <v>0</v>
      </c>
      <c r="S2177" s="294">
        <v>0</v>
      </c>
      <c r="T2177" s="294">
        <v>0</v>
      </c>
      <c r="U2177" s="294">
        <v>0</v>
      </c>
      <c r="V2177" s="294">
        <v>0</v>
      </c>
      <c r="W2177" s="294">
        <v>0</v>
      </c>
      <c r="X2177" s="294">
        <v>0</v>
      </c>
      <c r="Y2177" s="294">
        <v>0</v>
      </c>
      <c r="Z2177" s="294">
        <v>0</v>
      </c>
      <c r="AA2177" s="294">
        <v>0</v>
      </c>
      <c r="AB2177" s="294">
        <v>0</v>
      </c>
      <c r="AC2177" s="294">
        <v>0</v>
      </c>
      <c r="AD2177" s="294">
        <v>0</v>
      </c>
      <c r="AE2177" s="294">
        <v>0</v>
      </c>
      <c r="AF2177" s="294">
        <v>0</v>
      </c>
      <c r="AG2177" s="294">
        <v>0</v>
      </c>
      <c r="AH2177" s="294">
        <v>0</v>
      </c>
      <c r="AI2177" s="294">
        <v>0</v>
      </c>
    </row>
    <row r="2178" spans="1:35" s="319" customFormat="1">
      <c r="A2178" s="290"/>
      <c r="B2178" s="1477"/>
      <c r="C2178" s="1494"/>
      <c r="D2178" s="303"/>
      <c r="E2178" s="293">
        <v>0</v>
      </c>
      <c r="F2178" s="292"/>
      <c r="G2178" s="294"/>
      <c r="H2178" s="295"/>
      <c r="I2178" s="294"/>
      <c r="J2178" s="294"/>
      <c r="K2178" s="1540">
        <v>0</v>
      </c>
      <c r="L2178" s="294">
        <v>0</v>
      </c>
      <c r="M2178" s="294">
        <v>0</v>
      </c>
      <c r="N2178" s="294">
        <v>0</v>
      </c>
      <c r="O2178" s="294">
        <v>0</v>
      </c>
      <c r="P2178" s="294">
        <v>0</v>
      </c>
      <c r="Q2178" s="294">
        <v>0</v>
      </c>
      <c r="R2178" s="294">
        <v>0</v>
      </c>
      <c r="S2178" s="294">
        <v>0</v>
      </c>
      <c r="T2178" s="294">
        <v>0</v>
      </c>
      <c r="U2178" s="294">
        <v>0</v>
      </c>
      <c r="V2178" s="294">
        <v>0</v>
      </c>
      <c r="W2178" s="294">
        <v>0</v>
      </c>
      <c r="X2178" s="294">
        <v>0</v>
      </c>
      <c r="Y2178" s="294">
        <v>0</v>
      </c>
      <c r="Z2178" s="294">
        <v>0</v>
      </c>
      <c r="AA2178" s="294">
        <v>0</v>
      </c>
      <c r="AB2178" s="294">
        <v>0</v>
      </c>
      <c r="AC2178" s="294">
        <v>0</v>
      </c>
      <c r="AD2178" s="294">
        <v>0</v>
      </c>
      <c r="AE2178" s="294">
        <v>0</v>
      </c>
      <c r="AF2178" s="294">
        <v>0</v>
      </c>
      <c r="AG2178" s="294">
        <v>0</v>
      </c>
      <c r="AH2178" s="294">
        <v>0</v>
      </c>
      <c r="AI2178" s="294">
        <v>0</v>
      </c>
    </row>
    <row r="2179" spans="1:35" s="319" customFormat="1" ht="24">
      <c r="A2179" s="290"/>
      <c r="B2179" s="306">
        <v>357</v>
      </c>
      <c r="C2179" s="1148" t="s">
        <v>1838</v>
      </c>
      <c r="D2179" s="1146"/>
      <c r="E2179" s="1151">
        <v>65</v>
      </c>
      <c r="F2179" s="292"/>
      <c r="G2179" s="292">
        <v>0</v>
      </c>
      <c r="H2179" s="292">
        <v>0</v>
      </c>
      <c r="I2179" s="292">
        <v>0</v>
      </c>
      <c r="J2179" s="292"/>
      <c r="K2179" s="1544">
        <v>1049080</v>
      </c>
      <c r="L2179" s="292">
        <v>0</v>
      </c>
      <c r="M2179" s="292">
        <v>0</v>
      </c>
      <c r="N2179" s="292">
        <v>0</v>
      </c>
      <c r="O2179" s="292">
        <v>0</v>
      </c>
      <c r="P2179" s="292">
        <v>5</v>
      </c>
      <c r="Q2179" s="292">
        <v>117000</v>
      </c>
      <c r="R2179" s="292">
        <v>4</v>
      </c>
      <c r="S2179" s="292">
        <v>72000</v>
      </c>
      <c r="T2179" s="292">
        <v>4</v>
      </c>
      <c r="U2179" s="292">
        <v>72000</v>
      </c>
      <c r="V2179" s="292">
        <v>6</v>
      </c>
      <c r="W2179" s="292">
        <v>76010</v>
      </c>
      <c r="X2179" s="292">
        <v>6</v>
      </c>
      <c r="Y2179" s="292">
        <v>76010</v>
      </c>
      <c r="Z2179" s="292">
        <v>7</v>
      </c>
      <c r="AA2179" s="292">
        <v>78015</v>
      </c>
      <c r="AB2179" s="292">
        <v>1007</v>
      </c>
      <c r="AC2179" s="292">
        <v>186015</v>
      </c>
      <c r="AD2179" s="292">
        <v>7</v>
      </c>
      <c r="AE2179" s="292">
        <v>78015</v>
      </c>
      <c r="AF2179" s="292">
        <v>15</v>
      </c>
      <c r="AG2179" s="292">
        <v>222015</v>
      </c>
      <c r="AH2179" s="292">
        <v>4</v>
      </c>
      <c r="AI2179" s="292">
        <v>72000</v>
      </c>
    </row>
    <row r="2180" spans="1:35" ht="24">
      <c r="A2180" s="290"/>
      <c r="B2180" s="306">
        <v>35701</v>
      </c>
      <c r="C2180" s="1148" t="s">
        <v>1839</v>
      </c>
      <c r="D2180" s="1149"/>
      <c r="E2180" s="1485">
        <v>65</v>
      </c>
      <c r="F2180" s="1153"/>
      <c r="G2180" s="1153">
        <v>0</v>
      </c>
      <c r="H2180" s="1153">
        <v>0</v>
      </c>
      <c r="I2180" s="1153">
        <v>0</v>
      </c>
      <c r="J2180" s="1153"/>
      <c r="K2180" s="1562">
        <v>941080</v>
      </c>
      <c r="L2180" s="1153">
        <v>0</v>
      </c>
      <c r="M2180" s="1153">
        <v>0</v>
      </c>
      <c r="N2180" s="1153">
        <v>0</v>
      </c>
      <c r="O2180" s="1153">
        <v>0</v>
      </c>
      <c r="P2180" s="1153">
        <v>5</v>
      </c>
      <c r="Q2180" s="1153">
        <v>117000</v>
      </c>
      <c r="R2180" s="1153">
        <v>4</v>
      </c>
      <c r="S2180" s="1153">
        <v>72000</v>
      </c>
      <c r="T2180" s="1153">
        <v>4</v>
      </c>
      <c r="U2180" s="1153">
        <v>72000</v>
      </c>
      <c r="V2180" s="1153">
        <v>6</v>
      </c>
      <c r="W2180" s="1153">
        <v>76010</v>
      </c>
      <c r="X2180" s="1153">
        <v>6</v>
      </c>
      <c r="Y2180" s="1153">
        <v>76010</v>
      </c>
      <c r="Z2180" s="1153">
        <v>7</v>
      </c>
      <c r="AA2180" s="1153">
        <v>78015</v>
      </c>
      <c r="AB2180" s="1153">
        <v>7</v>
      </c>
      <c r="AC2180" s="1153">
        <v>78015</v>
      </c>
      <c r="AD2180" s="1153">
        <v>7</v>
      </c>
      <c r="AE2180" s="1153">
        <v>78015</v>
      </c>
      <c r="AF2180" s="1153">
        <v>15</v>
      </c>
      <c r="AG2180" s="1153">
        <v>222015</v>
      </c>
      <c r="AH2180" s="1153">
        <v>4</v>
      </c>
      <c r="AI2180" s="1153">
        <v>72000</v>
      </c>
    </row>
    <row r="2181" spans="1:35" ht="66">
      <c r="A2181" s="290"/>
      <c r="B2181" s="305">
        <v>556.79999999999995</v>
      </c>
      <c r="C2181" s="298" t="s">
        <v>1840</v>
      </c>
      <c r="D2181" s="303"/>
      <c r="E2181" s="293">
        <v>0</v>
      </c>
      <c r="F2181" s="292" t="s">
        <v>648</v>
      </c>
      <c r="G2181" s="294" t="s">
        <v>12</v>
      </c>
      <c r="H2181" s="295" t="s">
        <v>13</v>
      </c>
      <c r="I2181" s="294" t="s">
        <v>14</v>
      </c>
      <c r="J2181" s="294">
        <v>602</v>
      </c>
      <c r="K2181" s="1540">
        <v>0</v>
      </c>
      <c r="L2181" s="294">
        <v>0</v>
      </c>
      <c r="M2181" s="294">
        <v>0</v>
      </c>
      <c r="N2181" s="294">
        <v>0</v>
      </c>
      <c r="O2181" s="294">
        <v>0</v>
      </c>
      <c r="P2181" s="294">
        <v>0</v>
      </c>
      <c r="Q2181" s="294">
        <v>0</v>
      </c>
      <c r="R2181" s="294">
        <v>0</v>
      </c>
      <c r="S2181" s="294">
        <v>0</v>
      </c>
      <c r="T2181" s="294">
        <v>0</v>
      </c>
      <c r="U2181" s="294">
        <v>0</v>
      </c>
      <c r="V2181" s="294">
        <v>0</v>
      </c>
      <c r="W2181" s="294">
        <v>0</v>
      </c>
      <c r="X2181" s="294">
        <v>0</v>
      </c>
      <c r="Y2181" s="294">
        <v>0</v>
      </c>
      <c r="Z2181" s="294">
        <v>0</v>
      </c>
      <c r="AA2181" s="294">
        <v>0</v>
      </c>
      <c r="AB2181" s="294">
        <v>0</v>
      </c>
      <c r="AC2181" s="294">
        <v>0</v>
      </c>
      <c r="AD2181" s="294">
        <v>0</v>
      </c>
      <c r="AE2181" s="294">
        <v>0</v>
      </c>
      <c r="AF2181" s="294">
        <v>0</v>
      </c>
      <c r="AG2181" s="294">
        <v>0</v>
      </c>
      <c r="AH2181" s="294">
        <v>0</v>
      </c>
      <c r="AI2181" s="294">
        <v>0</v>
      </c>
    </row>
    <row r="2182" spans="1:35" ht="66">
      <c r="A2182" s="290"/>
      <c r="B2182" s="305"/>
      <c r="C2182" s="298" t="s">
        <v>2403</v>
      </c>
      <c r="D2182" s="303"/>
      <c r="E2182" s="293">
        <v>13</v>
      </c>
      <c r="F2182" s="292" t="s">
        <v>648</v>
      </c>
      <c r="G2182" s="294" t="s">
        <v>12</v>
      </c>
      <c r="H2182" s="295" t="s">
        <v>13</v>
      </c>
      <c r="I2182" s="294" t="s">
        <v>14</v>
      </c>
      <c r="J2182" s="294">
        <v>45000</v>
      </c>
      <c r="K2182" s="1540">
        <v>585000</v>
      </c>
      <c r="L2182" s="294">
        <v>0</v>
      </c>
      <c r="M2182" s="294">
        <v>0</v>
      </c>
      <c r="N2182" s="294">
        <v>0</v>
      </c>
      <c r="O2182" s="294">
        <v>0</v>
      </c>
      <c r="P2182" s="294">
        <v>2</v>
      </c>
      <c r="Q2182" s="294">
        <v>90000</v>
      </c>
      <c r="R2182" s="294">
        <v>1</v>
      </c>
      <c r="S2182" s="294">
        <v>45000</v>
      </c>
      <c r="T2182" s="294">
        <v>1</v>
      </c>
      <c r="U2182" s="294">
        <v>45000</v>
      </c>
      <c r="V2182" s="294">
        <v>1</v>
      </c>
      <c r="W2182" s="294">
        <v>45000</v>
      </c>
      <c r="X2182" s="294">
        <v>1</v>
      </c>
      <c r="Y2182" s="294">
        <v>45000</v>
      </c>
      <c r="Z2182" s="294">
        <v>1</v>
      </c>
      <c r="AA2182" s="294">
        <v>45000</v>
      </c>
      <c r="AB2182" s="294">
        <v>1</v>
      </c>
      <c r="AC2182" s="294">
        <v>45000</v>
      </c>
      <c r="AD2182" s="294">
        <v>1</v>
      </c>
      <c r="AE2182" s="294">
        <v>45000</v>
      </c>
      <c r="AF2182" s="294">
        <v>3</v>
      </c>
      <c r="AG2182" s="294">
        <v>135000</v>
      </c>
      <c r="AH2182" s="294">
        <v>1</v>
      </c>
      <c r="AI2182" s="294">
        <v>45000</v>
      </c>
    </row>
    <row r="2183" spans="1:35" ht="66">
      <c r="A2183" s="290"/>
      <c r="B2183" s="305"/>
      <c r="C2183" s="298" t="s">
        <v>2404</v>
      </c>
      <c r="D2183" s="303"/>
      <c r="E2183" s="293">
        <v>36</v>
      </c>
      <c r="F2183" s="292" t="s">
        <v>648</v>
      </c>
      <c r="G2183" s="294" t="s">
        <v>12</v>
      </c>
      <c r="H2183" s="295" t="s">
        <v>13</v>
      </c>
      <c r="I2183" s="294" t="s">
        <v>14</v>
      </c>
      <c r="J2183" s="294">
        <v>9000</v>
      </c>
      <c r="K2183" s="1540">
        <v>324000</v>
      </c>
      <c r="L2183" s="294">
        <v>0</v>
      </c>
      <c r="M2183" s="294">
        <v>0</v>
      </c>
      <c r="N2183" s="294">
        <v>0</v>
      </c>
      <c r="O2183" s="294">
        <v>0</v>
      </c>
      <c r="P2183" s="294">
        <v>3</v>
      </c>
      <c r="Q2183" s="294">
        <v>27000</v>
      </c>
      <c r="R2183" s="294">
        <v>3</v>
      </c>
      <c r="S2183" s="294">
        <v>27000</v>
      </c>
      <c r="T2183" s="294">
        <v>3</v>
      </c>
      <c r="U2183" s="294">
        <v>27000</v>
      </c>
      <c r="V2183" s="294">
        <v>3</v>
      </c>
      <c r="W2183" s="294">
        <v>27000</v>
      </c>
      <c r="X2183" s="294">
        <v>3</v>
      </c>
      <c r="Y2183" s="294">
        <v>27000</v>
      </c>
      <c r="Z2183" s="294">
        <v>3</v>
      </c>
      <c r="AA2183" s="294">
        <v>27000</v>
      </c>
      <c r="AB2183" s="294">
        <v>3</v>
      </c>
      <c r="AC2183" s="294">
        <v>27000</v>
      </c>
      <c r="AD2183" s="294">
        <v>3</v>
      </c>
      <c r="AE2183" s="294">
        <v>27000</v>
      </c>
      <c r="AF2183" s="294">
        <v>9</v>
      </c>
      <c r="AG2183" s="294">
        <v>81000</v>
      </c>
      <c r="AH2183" s="294">
        <v>3</v>
      </c>
      <c r="AI2183" s="294">
        <v>27000</v>
      </c>
    </row>
    <row r="2184" spans="1:35" ht="66">
      <c r="A2184" s="290"/>
      <c r="B2184" s="305">
        <v>869.99999999999989</v>
      </c>
      <c r="C2184" s="298" t="s">
        <v>4868</v>
      </c>
      <c r="D2184" s="303"/>
      <c r="E2184" s="293">
        <v>0</v>
      </c>
      <c r="F2184" s="292" t="s">
        <v>648</v>
      </c>
      <c r="G2184" s="294" t="s">
        <v>12</v>
      </c>
      <c r="H2184" s="295" t="s">
        <v>13</v>
      </c>
      <c r="I2184" s="294" t="s">
        <v>14</v>
      </c>
      <c r="J2184" s="294">
        <v>940</v>
      </c>
      <c r="K2184" s="1540">
        <v>0</v>
      </c>
      <c r="L2184" s="294">
        <v>0</v>
      </c>
      <c r="M2184" s="294">
        <v>0</v>
      </c>
      <c r="N2184" s="294">
        <v>0</v>
      </c>
      <c r="O2184" s="294">
        <v>0</v>
      </c>
      <c r="P2184" s="294">
        <v>0</v>
      </c>
      <c r="Q2184" s="294">
        <v>0</v>
      </c>
      <c r="R2184" s="294">
        <v>0</v>
      </c>
      <c r="S2184" s="294">
        <v>0</v>
      </c>
      <c r="T2184" s="294">
        <v>0</v>
      </c>
      <c r="U2184" s="294">
        <v>0</v>
      </c>
      <c r="V2184" s="294">
        <v>0</v>
      </c>
      <c r="W2184" s="294">
        <v>0</v>
      </c>
      <c r="X2184" s="294">
        <v>0</v>
      </c>
      <c r="Y2184" s="294">
        <v>0</v>
      </c>
      <c r="Z2184" s="294">
        <v>0</v>
      </c>
      <c r="AA2184" s="294">
        <v>0</v>
      </c>
      <c r="AB2184" s="294">
        <v>0</v>
      </c>
      <c r="AC2184" s="294">
        <v>0</v>
      </c>
      <c r="AD2184" s="294">
        <v>0</v>
      </c>
      <c r="AE2184" s="294">
        <v>0</v>
      </c>
      <c r="AF2184" s="294">
        <v>0</v>
      </c>
      <c r="AG2184" s="294">
        <v>0</v>
      </c>
      <c r="AH2184" s="294">
        <v>0</v>
      </c>
      <c r="AI2184" s="294">
        <v>0</v>
      </c>
    </row>
    <row r="2185" spans="1:35" ht="66">
      <c r="A2185" s="290"/>
      <c r="B2185" s="305">
        <v>28999.999999999996</v>
      </c>
      <c r="C2185" s="1471" t="s">
        <v>1841</v>
      </c>
      <c r="D2185" s="303"/>
      <c r="E2185" s="293">
        <v>0</v>
      </c>
      <c r="F2185" s="292" t="s">
        <v>648</v>
      </c>
      <c r="G2185" s="294" t="s">
        <v>12</v>
      </c>
      <c r="H2185" s="295" t="s">
        <v>13</v>
      </c>
      <c r="I2185" s="294" t="s">
        <v>14</v>
      </c>
      <c r="J2185" s="294">
        <v>31319.999999999996</v>
      </c>
      <c r="K2185" s="1540">
        <v>0</v>
      </c>
      <c r="L2185" s="294">
        <v>0</v>
      </c>
      <c r="M2185" s="294">
        <v>0</v>
      </c>
      <c r="N2185" s="294">
        <v>0</v>
      </c>
      <c r="O2185" s="294">
        <v>0</v>
      </c>
      <c r="P2185" s="294">
        <v>0</v>
      </c>
      <c r="Q2185" s="294">
        <v>0</v>
      </c>
      <c r="R2185" s="294">
        <v>0</v>
      </c>
      <c r="S2185" s="294">
        <v>0</v>
      </c>
      <c r="T2185" s="294">
        <v>0</v>
      </c>
      <c r="U2185" s="294">
        <v>0</v>
      </c>
      <c r="V2185" s="294">
        <v>0</v>
      </c>
      <c r="W2185" s="294">
        <v>0</v>
      </c>
      <c r="X2185" s="294">
        <v>0</v>
      </c>
      <c r="Y2185" s="294">
        <v>0</v>
      </c>
      <c r="Z2185" s="294">
        <v>0</v>
      </c>
      <c r="AA2185" s="294">
        <v>0</v>
      </c>
      <c r="AB2185" s="294">
        <v>0</v>
      </c>
      <c r="AC2185" s="294">
        <v>0</v>
      </c>
      <c r="AD2185" s="294">
        <v>0</v>
      </c>
      <c r="AE2185" s="294">
        <v>0</v>
      </c>
      <c r="AF2185" s="294">
        <v>0</v>
      </c>
      <c r="AG2185" s="294">
        <v>0</v>
      </c>
      <c r="AH2185" s="294">
        <v>0</v>
      </c>
      <c r="AI2185" s="294">
        <v>0</v>
      </c>
    </row>
    <row r="2186" spans="1:35" ht="66">
      <c r="A2186" s="290"/>
      <c r="B2186" s="305">
        <v>2875.84</v>
      </c>
      <c r="C2186" s="1379" t="s">
        <v>4869</v>
      </c>
      <c r="D2186" s="303"/>
      <c r="E2186" s="293">
        <v>0</v>
      </c>
      <c r="F2186" s="292" t="s">
        <v>648</v>
      </c>
      <c r="G2186" s="294" t="s">
        <v>12</v>
      </c>
      <c r="H2186" s="295" t="s">
        <v>13</v>
      </c>
      <c r="I2186" s="294" t="s">
        <v>14</v>
      </c>
      <c r="J2186" s="294">
        <v>3106</v>
      </c>
      <c r="K2186" s="1540">
        <v>0</v>
      </c>
      <c r="L2186" s="294">
        <v>0</v>
      </c>
      <c r="M2186" s="294">
        <v>0</v>
      </c>
      <c r="N2186" s="294">
        <v>0</v>
      </c>
      <c r="O2186" s="294">
        <v>0</v>
      </c>
      <c r="P2186" s="294">
        <v>0</v>
      </c>
      <c r="Q2186" s="294">
        <v>0</v>
      </c>
      <c r="R2186" s="294">
        <v>0</v>
      </c>
      <c r="S2186" s="294">
        <v>0</v>
      </c>
      <c r="T2186" s="294">
        <v>0</v>
      </c>
      <c r="U2186" s="294">
        <v>0</v>
      </c>
      <c r="V2186" s="294">
        <v>0</v>
      </c>
      <c r="W2186" s="294">
        <v>0</v>
      </c>
      <c r="X2186" s="294">
        <v>0</v>
      </c>
      <c r="Y2186" s="294">
        <v>0</v>
      </c>
      <c r="Z2186" s="294">
        <v>0</v>
      </c>
      <c r="AA2186" s="294">
        <v>0</v>
      </c>
      <c r="AB2186" s="294">
        <v>0</v>
      </c>
      <c r="AC2186" s="294">
        <v>0</v>
      </c>
      <c r="AD2186" s="294">
        <v>0</v>
      </c>
      <c r="AE2186" s="294">
        <v>0</v>
      </c>
      <c r="AF2186" s="294">
        <v>0</v>
      </c>
      <c r="AG2186" s="294">
        <v>0</v>
      </c>
      <c r="AH2186" s="294">
        <v>0</v>
      </c>
      <c r="AI2186" s="294">
        <v>0</v>
      </c>
    </row>
    <row r="2187" spans="1:35" ht="66">
      <c r="A2187" s="290"/>
      <c r="B2187" s="305">
        <v>1740</v>
      </c>
      <c r="C2187" s="1379" t="s">
        <v>1842</v>
      </c>
      <c r="D2187" s="303"/>
      <c r="E2187" s="293">
        <v>0</v>
      </c>
      <c r="F2187" s="292" t="s">
        <v>648</v>
      </c>
      <c r="G2187" s="294" t="s">
        <v>12</v>
      </c>
      <c r="H2187" s="295" t="s">
        <v>13</v>
      </c>
      <c r="I2187" s="294" t="s">
        <v>14</v>
      </c>
      <c r="J2187" s="294">
        <v>1880</v>
      </c>
      <c r="K2187" s="1540">
        <v>0</v>
      </c>
      <c r="L2187" s="294">
        <v>0</v>
      </c>
      <c r="M2187" s="294">
        <v>0</v>
      </c>
      <c r="N2187" s="294">
        <v>0</v>
      </c>
      <c r="O2187" s="294">
        <v>0</v>
      </c>
      <c r="P2187" s="294">
        <v>0</v>
      </c>
      <c r="Q2187" s="294">
        <v>0</v>
      </c>
      <c r="R2187" s="294">
        <v>0</v>
      </c>
      <c r="S2187" s="294">
        <v>0</v>
      </c>
      <c r="T2187" s="294">
        <v>0</v>
      </c>
      <c r="U2187" s="294">
        <v>0</v>
      </c>
      <c r="V2187" s="294">
        <v>0</v>
      </c>
      <c r="W2187" s="294">
        <v>0</v>
      </c>
      <c r="X2187" s="294">
        <v>0</v>
      </c>
      <c r="Y2187" s="294">
        <v>0</v>
      </c>
      <c r="Z2187" s="294">
        <v>0</v>
      </c>
      <c r="AA2187" s="294">
        <v>0</v>
      </c>
      <c r="AB2187" s="294">
        <v>0</v>
      </c>
      <c r="AC2187" s="294">
        <v>0</v>
      </c>
      <c r="AD2187" s="294">
        <v>0</v>
      </c>
      <c r="AE2187" s="294">
        <v>0</v>
      </c>
      <c r="AF2187" s="294">
        <v>0</v>
      </c>
      <c r="AG2187" s="294">
        <v>0</v>
      </c>
      <c r="AH2187" s="294">
        <v>0</v>
      </c>
      <c r="AI2187" s="294">
        <v>0</v>
      </c>
    </row>
    <row r="2188" spans="1:35" ht="66">
      <c r="A2188" s="290"/>
      <c r="B2188" s="305">
        <v>1856</v>
      </c>
      <c r="C2188" s="1379" t="s">
        <v>1843</v>
      </c>
      <c r="D2188" s="303"/>
      <c r="E2188" s="293">
        <v>16</v>
      </c>
      <c r="F2188" s="292" t="s">
        <v>648</v>
      </c>
      <c r="G2188" s="294" t="s">
        <v>12</v>
      </c>
      <c r="H2188" s="295" t="s">
        <v>13</v>
      </c>
      <c r="I2188" s="294" t="s">
        <v>14</v>
      </c>
      <c r="J2188" s="294">
        <v>2005</v>
      </c>
      <c r="K2188" s="1540">
        <v>32080</v>
      </c>
      <c r="L2188" s="294">
        <v>0</v>
      </c>
      <c r="M2188" s="294">
        <v>0</v>
      </c>
      <c r="N2188" s="294">
        <v>0</v>
      </c>
      <c r="O2188" s="294">
        <v>0</v>
      </c>
      <c r="P2188" s="294">
        <v>0</v>
      </c>
      <c r="Q2188" s="294">
        <v>0</v>
      </c>
      <c r="R2188" s="294">
        <v>0</v>
      </c>
      <c r="S2188" s="294">
        <v>0</v>
      </c>
      <c r="T2188" s="294">
        <v>0</v>
      </c>
      <c r="U2188" s="294">
        <v>0</v>
      </c>
      <c r="V2188" s="294">
        <v>2</v>
      </c>
      <c r="W2188" s="294">
        <v>4010</v>
      </c>
      <c r="X2188" s="294">
        <v>2</v>
      </c>
      <c r="Y2188" s="294">
        <v>4010</v>
      </c>
      <c r="Z2188" s="294">
        <v>3</v>
      </c>
      <c r="AA2188" s="294">
        <v>6015</v>
      </c>
      <c r="AB2188" s="294">
        <v>3</v>
      </c>
      <c r="AC2188" s="294">
        <v>6015</v>
      </c>
      <c r="AD2188" s="294">
        <v>3</v>
      </c>
      <c r="AE2188" s="294">
        <v>6015</v>
      </c>
      <c r="AF2188" s="294">
        <v>3</v>
      </c>
      <c r="AG2188" s="294">
        <v>6015</v>
      </c>
      <c r="AH2188" s="294">
        <v>0</v>
      </c>
      <c r="AI2188" s="294">
        <v>0</v>
      </c>
    </row>
    <row r="2189" spans="1:35" ht="66">
      <c r="A2189" s="290"/>
      <c r="B2189" s="305">
        <v>928</v>
      </c>
      <c r="C2189" s="1379" t="s">
        <v>1844</v>
      </c>
      <c r="D2189" s="303"/>
      <c r="E2189" s="293">
        <v>0</v>
      </c>
      <c r="F2189" s="292" t="s">
        <v>648</v>
      </c>
      <c r="G2189" s="294" t="s">
        <v>12</v>
      </c>
      <c r="H2189" s="295" t="s">
        <v>13</v>
      </c>
      <c r="I2189" s="294" t="s">
        <v>14</v>
      </c>
      <c r="J2189" s="294">
        <v>1003</v>
      </c>
      <c r="K2189" s="1540">
        <v>0</v>
      </c>
      <c r="L2189" s="294">
        <v>0</v>
      </c>
      <c r="M2189" s="294">
        <v>0</v>
      </c>
      <c r="N2189" s="294">
        <v>0</v>
      </c>
      <c r="O2189" s="294">
        <v>0</v>
      </c>
      <c r="P2189" s="294">
        <v>0</v>
      </c>
      <c r="Q2189" s="294">
        <v>0</v>
      </c>
      <c r="R2189" s="294">
        <v>0</v>
      </c>
      <c r="S2189" s="294">
        <v>0</v>
      </c>
      <c r="T2189" s="294">
        <v>0</v>
      </c>
      <c r="U2189" s="294">
        <v>0</v>
      </c>
      <c r="V2189" s="294">
        <v>0</v>
      </c>
      <c r="W2189" s="294">
        <v>0</v>
      </c>
      <c r="X2189" s="294">
        <v>0</v>
      </c>
      <c r="Y2189" s="294">
        <v>0</v>
      </c>
      <c r="Z2189" s="294">
        <v>0</v>
      </c>
      <c r="AA2189" s="294">
        <v>0</v>
      </c>
      <c r="AB2189" s="294">
        <v>0</v>
      </c>
      <c r="AC2189" s="294">
        <v>0</v>
      </c>
      <c r="AD2189" s="294">
        <v>0</v>
      </c>
      <c r="AE2189" s="294">
        <v>0</v>
      </c>
      <c r="AF2189" s="294">
        <v>0</v>
      </c>
      <c r="AG2189" s="294">
        <v>0</v>
      </c>
      <c r="AH2189" s="294">
        <v>0</v>
      </c>
      <c r="AI2189" s="294">
        <v>0</v>
      </c>
    </row>
    <row r="2190" spans="1:35" ht="66">
      <c r="A2190" s="290"/>
      <c r="B2190" s="305">
        <v>568.4</v>
      </c>
      <c r="C2190" s="1379" t="s">
        <v>1845</v>
      </c>
      <c r="D2190" s="303"/>
      <c r="E2190" s="293">
        <v>0</v>
      </c>
      <c r="F2190" s="292" t="s">
        <v>648</v>
      </c>
      <c r="G2190" s="294" t="s">
        <v>12</v>
      </c>
      <c r="H2190" s="295" t="s">
        <v>13</v>
      </c>
      <c r="I2190" s="294" t="s">
        <v>14</v>
      </c>
      <c r="J2190" s="294">
        <v>614</v>
      </c>
      <c r="K2190" s="1540">
        <v>0</v>
      </c>
      <c r="L2190" s="294">
        <v>0</v>
      </c>
      <c r="M2190" s="294">
        <v>0</v>
      </c>
      <c r="N2190" s="294">
        <v>0</v>
      </c>
      <c r="O2190" s="294">
        <v>0</v>
      </c>
      <c r="P2190" s="294">
        <v>0</v>
      </c>
      <c r="Q2190" s="294">
        <v>0</v>
      </c>
      <c r="R2190" s="294">
        <v>0</v>
      </c>
      <c r="S2190" s="294">
        <v>0</v>
      </c>
      <c r="T2190" s="294">
        <v>0</v>
      </c>
      <c r="U2190" s="294">
        <v>0</v>
      </c>
      <c r="V2190" s="294">
        <v>0</v>
      </c>
      <c r="W2190" s="294">
        <v>0</v>
      </c>
      <c r="X2190" s="294">
        <v>0</v>
      </c>
      <c r="Y2190" s="294">
        <v>0</v>
      </c>
      <c r="Z2190" s="294">
        <v>0</v>
      </c>
      <c r="AA2190" s="294">
        <v>0</v>
      </c>
      <c r="AB2190" s="294">
        <v>0</v>
      </c>
      <c r="AC2190" s="294">
        <v>0</v>
      </c>
      <c r="AD2190" s="294">
        <v>0</v>
      </c>
      <c r="AE2190" s="294">
        <v>0</v>
      </c>
      <c r="AF2190" s="294">
        <v>0</v>
      </c>
      <c r="AG2190" s="294">
        <v>0</v>
      </c>
      <c r="AH2190" s="294">
        <v>0</v>
      </c>
      <c r="AI2190" s="294">
        <v>0</v>
      </c>
    </row>
    <row r="2191" spans="1:35" ht="66">
      <c r="A2191" s="290"/>
      <c r="B2191" s="305">
        <v>696</v>
      </c>
      <c r="C2191" s="1379" t="s">
        <v>1846</v>
      </c>
      <c r="D2191" s="303"/>
      <c r="E2191" s="293">
        <v>0</v>
      </c>
      <c r="F2191" s="292" t="s">
        <v>648</v>
      </c>
      <c r="G2191" s="294" t="s">
        <v>12</v>
      </c>
      <c r="H2191" s="295" t="s">
        <v>13</v>
      </c>
      <c r="I2191" s="294" t="s">
        <v>14</v>
      </c>
      <c r="J2191" s="294">
        <v>752</v>
      </c>
      <c r="K2191" s="1540">
        <v>0</v>
      </c>
      <c r="L2191" s="294">
        <v>0</v>
      </c>
      <c r="M2191" s="294">
        <v>0</v>
      </c>
      <c r="N2191" s="294">
        <v>0</v>
      </c>
      <c r="O2191" s="294">
        <v>0</v>
      </c>
      <c r="P2191" s="294">
        <v>0</v>
      </c>
      <c r="Q2191" s="294">
        <v>0</v>
      </c>
      <c r="R2191" s="294">
        <v>0</v>
      </c>
      <c r="S2191" s="294">
        <v>0</v>
      </c>
      <c r="T2191" s="294">
        <v>0</v>
      </c>
      <c r="U2191" s="294">
        <v>0</v>
      </c>
      <c r="V2191" s="294">
        <v>0</v>
      </c>
      <c r="W2191" s="294">
        <v>0</v>
      </c>
      <c r="X2191" s="294">
        <v>0</v>
      </c>
      <c r="Y2191" s="294">
        <v>0</v>
      </c>
      <c r="Z2191" s="294">
        <v>0</v>
      </c>
      <c r="AA2191" s="294">
        <v>0</v>
      </c>
      <c r="AB2191" s="294">
        <v>0</v>
      </c>
      <c r="AC2191" s="294">
        <v>0</v>
      </c>
      <c r="AD2191" s="294">
        <v>0</v>
      </c>
      <c r="AE2191" s="294">
        <v>0</v>
      </c>
      <c r="AF2191" s="294">
        <v>0</v>
      </c>
      <c r="AG2191" s="294">
        <v>0</v>
      </c>
      <c r="AH2191" s="294">
        <v>0</v>
      </c>
      <c r="AI2191" s="294">
        <v>0</v>
      </c>
    </row>
    <row r="2192" spans="1:35" ht="24">
      <c r="A2192" s="290"/>
      <c r="B2192" s="306">
        <v>35702</v>
      </c>
      <c r="C2192" s="1148" t="s">
        <v>2405</v>
      </c>
      <c r="D2192" s="1149"/>
      <c r="E2192" s="1485"/>
      <c r="F2192" s="1153"/>
      <c r="G2192" s="1153"/>
      <c r="H2192" s="1153"/>
      <c r="I2192" s="1153"/>
      <c r="J2192" s="1153"/>
      <c r="K2192" s="1562">
        <v>108000</v>
      </c>
      <c r="L2192" s="1153">
        <v>0</v>
      </c>
      <c r="M2192" s="1153">
        <v>0</v>
      </c>
      <c r="N2192" s="1153">
        <v>0</v>
      </c>
      <c r="O2192" s="1153">
        <v>0</v>
      </c>
      <c r="P2192" s="1153">
        <v>0</v>
      </c>
      <c r="Q2192" s="1153">
        <v>0</v>
      </c>
      <c r="R2192" s="1153">
        <v>0</v>
      </c>
      <c r="S2192" s="1153">
        <v>0</v>
      </c>
      <c r="T2192" s="1153">
        <v>0</v>
      </c>
      <c r="U2192" s="1153">
        <v>0</v>
      </c>
      <c r="V2192" s="1153">
        <v>0</v>
      </c>
      <c r="W2192" s="1153">
        <v>0</v>
      </c>
      <c r="X2192" s="1153">
        <v>0</v>
      </c>
      <c r="Y2192" s="1153">
        <v>0</v>
      </c>
      <c r="Z2192" s="1153">
        <v>0</v>
      </c>
      <c r="AA2192" s="1153">
        <v>0</v>
      </c>
      <c r="AB2192" s="1153">
        <v>1000</v>
      </c>
      <c r="AC2192" s="1153">
        <v>108000</v>
      </c>
      <c r="AD2192" s="1153">
        <v>0</v>
      </c>
      <c r="AE2192" s="1153">
        <v>0</v>
      </c>
      <c r="AF2192" s="1153">
        <v>0</v>
      </c>
      <c r="AG2192" s="1153">
        <v>0</v>
      </c>
      <c r="AH2192" s="1153">
        <v>0</v>
      </c>
      <c r="AI2192" s="1153">
        <v>0</v>
      </c>
    </row>
    <row r="2193" spans="1:35" ht="66">
      <c r="A2193" s="290"/>
      <c r="B2193" s="305"/>
      <c r="C2193" s="1379" t="s">
        <v>2406</v>
      </c>
      <c r="D2193" s="303"/>
      <c r="E2193" s="293">
        <v>1000</v>
      </c>
      <c r="F2193" s="1322" t="s">
        <v>11</v>
      </c>
      <c r="G2193" s="294" t="s">
        <v>12</v>
      </c>
      <c r="H2193" s="295" t="s">
        <v>13</v>
      </c>
      <c r="I2193" s="294" t="s">
        <v>14</v>
      </c>
      <c r="J2193" s="294">
        <v>108</v>
      </c>
      <c r="K2193" s="1540">
        <v>108000</v>
      </c>
      <c r="L2193" s="294">
        <v>0</v>
      </c>
      <c r="M2193" s="294">
        <v>0</v>
      </c>
      <c r="N2193" s="294">
        <v>0</v>
      </c>
      <c r="O2193" s="294">
        <v>0</v>
      </c>
      <c r="P2193" s="294">
        <v>0</v>
      </c>
      <c r="Q2193" s="294">
        <v>0</v>
      </c>
      <c r="R2193" s="294">
        <v>0</v>
      </c>
      <c r="S2193" s="294">
        <v>0</v>
      </c>
      <c r="T2193" s="294">
        <v>0</v>
      </c>
      <c r="U2193" s="294">
        <v>0</v>
      </c>
      <c r="V2193" s="294">
        <v>0</v>
      </c>
      <c r="W2193" s="294">
        <v>0</v>
      </c>
      <c r="X2193" s="294">
        <v>0</v>
      </c>
      <c r="Y2193" s="294">
        <v>0</v>
      </c>
      <c r="Z2193" s="294">
        <v>0</v>
      </c>
      <c r="AA2193" s="294">
        <v>0</v>
      </c>
      <c r="AB2193" s="294">
        <v>1000</v>
      </c>
      <c r="AC2193" s="294">
        <v>108000</v>
      </c>
      <c r="AD2193" s="294">
        <v>0</v>
      </c>
      <c r="AE2193" s="294">
        <v>0</v>
      </c>
      <c r="AF2193" s="294">
        <v>0</v>
      </c>
      <c r="AG2193" s="294">
        <v>0</v>
      </c>
      <c r="AH2193" s="294">
        <v>0</v>
      </c>
      <c r="AI2193" s="294">
        <v>0</v>
      </c>
    </row>
    <row r="2194" spans="1:35">
      <c r="A2194" s="290"/>
      <c r="B2194" s="306">
        <v>358</v>
      </c>
      <c r="C2194" s="1148" t="s">
        <v>1847</v>
      </c>
      <c r="D2194" s="1146"/>
      <c r="E2194" s="1151">
        <v>0</v>
      </c>
      <c r="F2194" s="292"/>
      <c r="G2194" s="292">
        <v>0</v>
      </c>
      <c r="H2194" s="292">
        <v>0</v>
      </c>
      <c r="I2194" s="292">
        <v>0</v>
      </c>
      <c r="J2194" s="292"/>
      <c r="K2194" s="1544">
        <v>0</v>
      </c>
      <c r="L2194" s="292">
        <v>0</v>
      </c>
      <c r="M2194" s="292">
        <v>0</v>
      </c>
      <c r="N2194" s="292">
        <v>0</v>
      </c>
      <c r="O2194" s="292">
        <v>0</v>
      </c>
      <c r="P2194" s="292">
        <v>0</v>
      </c>
      <c r="Q2194" s="292">
        <v>0</v>
      </c>
      <c r="R2194" s="292">
        <v>0</v>
      </c>
      <c r="S2194" s="292">
        <v>0</v>
      </c>
      <c r="T2194" s="292">
        <v>0</v>
      </c>
      <c r="U2194" s="292">
        <v>0</v>
      </c>
      <c r="V2194" s="292">
        <v>0</v>
      </c>
      <c r="W2194" s="292">
        <v>0</v>
      </c>
      <c r="X2194" s="292">
        <v>0</v>
      </c>
      <c r="Y2194" s="292">
        <v>0</v>
      </c>
      <c r="Z2194" s="292">
        <v>0</v>
      </c>
      <c r="AA2194" s="292">
        <v>0</v>
      </c>
      <c r="AB2194" s="292">
        <v>0</v>
      </c>
      <c r="AC2194" s="292">
        <v>0</v>
      </c>
      <c r="AD2194" s="292">
        <v>0</v>
      </c>
      <c r="AE2194" s="292">
        <v>0</v>
      </c>
      <c r="AF2194" s="292">
        <v>0</v>
      </c>
      <c r="AG2194" s="292">
        <v>0</v>
      </c>
      <c r="AH2194" s="292">
        <v>0</v>
      </c>
      <c r="AI2194" s="292">
        <v>0</v>
      </c>
    </row>
    <row r="2195" spans="1:35">
      <c r="A2195" s="290"/>
      <c r="B2195" s="306">
        <v>35801</v>
      </c>
      <c r="C2195" s="1148" t="s">
        <v>1848</v>
      </c>
      <c r="D2195" s="1149"/>
      <c r="E2195" s="1485">
        <v>0</v>
      </c>
      <c r="F2195" s="1153"/>
      <c r="G2195" s="1153">
        <v>0</v>
      </c>
      <c r="H2195" s="1153">
        <v>0</v>
      </c>
      <c r="I2195" s="1153">
        <v>0</v>
      </c>
      <c r="J2195" s="1153"/>
      <c r="K2195" s="1562">
        <v>0</v>
      </c>
      <c r="L2195" s="1153">
        <v>0</v>
      </c>
      <c r="M2195" s="1153">
        <v>0</v>
      </c>
      <c r="N2195" s="1153">
        <v>0</v>
      </c>
      <c r="O2195" s="1153">
        <v>0</v>
      </c>
      <c r="P2195" s="1153">
        <v>0</v>
      </c>
      <c r="Q2195" s="1153">
        <v>0</v>
      </c>
      <c r="R2195" s="1153">
        <v>0</v>
      </c>
      <c r="S2195" s="1153">
        <v>0</v>
      </c>
      <c r="T2195" s="1153">
        <v>0</v>
      </c>
      <c r="U2195" s="1153">
        <v>0</v>
      </c>
      <c r="V2195" s="1153">
        <v>0</v>
      </c>
      <c r="W2195" s="1153">
        <v>0</v>
      </c>
      <c r="X2195" s="1153">
        <v>0</v>
      </c>
      <c r="Y2195" s="1153">
        <v>0</v>
      </c>
      <c r="Z2195" s="1153">
        <v>0</v>
      </c>
      <c r="AA2195" s="1153">
        <v>0</v>
      </c>
      <c r="AB2195" s="1153">
        <v>0</v>
      </c>
      <c r="AC2195" s="1153">
        <v>0</v>
      </c>
      <c r="AD2195" s="1153">
        <v>0</v>
      </c>
      <c r="AE2195" s="1153">
        <v>0</v>
      </c>
      <c r="AF2195" s="1153">
        <v>0</v>
      </c>
      <c r="AG2195" s="1153">
        <v>0</v>
      </c>
      <c r="AH2195" s="1153">
        <v>0</v>
      </c>
      <c r="AI2195" s="1153">
        <v>0</v>
      </c>
    </row>
    <row r="2196" spans="1:35" ht="66">
      <c r="A2196" s="290"/>
      <c r="B2196" s="305">
        <v>380.8</v>
      </c>
      <c r="C2196" s="1471" t="s">
        <v>1849</v>
      </c>
      <c r="D2196" s="303"/>
      <c r="E2196" s="293">
        <v>0</v>
      </c>
      <c r="F2196" s="292" t="s">
        <v>648</v>
      </c>
      <c r="G2196" s="294" t="s">
        <v>12</v>
      </c>
      <c r="H2196" s="295" t="s">
        <v>13</v>
      </c>
      <c r="I2196" s="294" t="s">
        <v>14</v>
      </c>
      <c r="J2196" s="294">
        <v>412</v>
      </c>
      <c r="K2196" s="1540">
        <v>0</v>
      </c>
      <c r="L2196" s="294">
        <v>0</v>
      </c>
      <c r="M2196" s="294">
        <v>0</v>
      </c>
      <c r="N2196" s="294">
        <v>0</v>
      </c>
      <c r="O2196" s="294">
        <v>0</v>
      </c>
      <c r="P2196" s="294">
        <v>0</v>
      </c>
      <c r="Q2196" s="294">
        <v>0</v>
      </c>
      <c r="R2196" s="294">
        <v>0</v>
      </c>
      <c r="S2196" s="294">
        <v>0</v>
      </c>
      <c r="T2196" s="294">
        <v>0</v>
      </c>
      <c r="U2196" s="294">
        <v>0</v>
      </c>
      <c r="V2196" s="294">
        <v>0</v>
      </c>
      <c r="W2196" s="294">
        <v>0</v>
      </c>
      <c r="X2196" s="294">
        <v>0</v>
      </c>
      <c r="Y2196" s="294">
        <v>0</v>
      </c>
      <c r="Z2196" s="294">
        <v>0</v>
      </c>
      <c r="AA2196" s="294">
        <v>0</v>
      </c>
      <c r="AB2196" s="294">
        <v>0</v>
      </c>
      <c r="AC2196" s="294">
        <v>0</v>
      </c>
      <c r="AD2196" s="294">
        <v>0</v>
      </c>
      <c r="AE2196" s="294">
        <v>0</v>
      </c>
      <c r="AF2196" s="294">
        <v>0</v>
      </c>
      <c r="AG2196" s="294">
        <v>0</v>
      </c>
      <c r="AH2196" s="294">
        <v>0</v>
      </c>
      <c r="AI2196" s="294">
        <v>0</v>
      </c>
    </row>
    <row r="2197" spans="1:35" ht="66">
      <c r="A2197" s="290"/>
      <c r="B2197" s="305">
        <v>509.9</v>
      </c>
      <c r="C2197" s="1493" t="s">
        <v>1851</v>
      </c>
      <c r="D2197" s="303"/>
      <c r="E2197" s="293">
        <v>0</v>
      </c>
      <c r="F2197" s="292" t="s">
        <v>648</v>
      </c>
      <c r="G2197" s="294" t="s">
        <v>12</v>
      </c>
      <c r="H2197" s="295" t="s">
        <v>13</v>
      </c>
      <c r="I2197" s="294" t="s">
        <v>14</v>
      </c>
      <c r="J2197" s="294">
        <v>551</v>
      </c>
      <c r="K2197" s="1540">
        <v>0</v>
      </c>
      <c r="L2197" s="294">
        <v>0</v>
      </c>
      <c r="M2197" s="294">
        <v>0</v>
      </c>
      <c r="N2197" s="294">
        <v>0</v>
      </c>
      <c r="O2197" s="294">
        <v>0</v>
      </c>
      <c r="P2197" s="294">
        <v>0</v>
      </c>
      <c r="Q2197" s="294">
        <v>0</v>
      </c>
      <c r="R2197" s="294">
        <v>0</v>
      </c>
      <c r="S2197" s="294">
        <v>0</v>
      </c>
      <c r="T2197" s="294">
        <v>0</v>
      </c>
      <c r="U2197" s="294">
        <v>0</v>
      </c>
      <c r="V2197" s="294">
        <v>0</v>
      </c>
      <c r="W2197" s="294">
        <v>0</v>
      </c>
      <c r="X2197" s="294">
        <v>0</v>
      </c>
      <c r="Y2197" s="294">
        <v>0</v>
      </c>
      <c r="Z2197" s="294">
        <v>0</v>
      </c>
      <c r="AA2197" s="294">
        <v>0</v>
      </c>
      <c r="AB2197" s="294">
        <v>0</v>
      </c>
      <c r="AC2197" s="294">
        <v>0</v>
      </c>
      <c r="AD2197" s="294">
        <v>0</v>
      </c>
      <c r="AE2197" s="294">
        <v>0</v>
      </c>
      <c r="AF2197" s="294">
        <v>0</v>
      </c>
      <c r="AG2197" s="294">
        <v>0</v>
      </c>
      <c r="AH2197" s="294">
        <v>0</v>
      </c>
      <c r="AI2197" s="294">
        <v>0</v>
      </c>
    </row>
    <row r="2198" spans="1:35">
      <c r="A2198" s="290"/>
      <c r="B2198" s="306">
        <v>359</v>
      </c>
      <c r="C2198" s="1148" t="s">
        <v>1852</v>
      </c>
      <c r="D2198" s="1146"/>
      <c r="E2198" s="1151">
        <v>14</v>
      </c>
      <c r="F2198" s="292"/>
      <c r="G2198" s="292">
        <v>0</v>
      </c>
      <c r="H2198" s="292">
        <v>0</v>
      </c>
      <c r="I2198" s="292">
        <v>0</v>
      </c>
      <c r="J2198" s="292"/>
      <c r="K2198" s="1544">
        <v>48722</v>
      </c>
      <c r="L2198" s="292">
        <v>0</v>
      </c>
      <c r="M2198" s="292">
        <v>0</v>
      </c>
      <c r="N2198" s="292">
        <v>0</v>
      </c>
      <c r="O2198" s="292">
        <v>0</v>
      </c>
      <c r="P2198" s="292">
        <v>0</v>
      </c>
      <c r="Q2198" s="292">
        <v>0</v>
      </c>
      <c r="R2198" s="292">
        <v>6</v>
      </c>
      <c r="S2198" s="292">
        <v>18361</v>
      </c>
      <c r="T2198" s="292">
        <v>0</v>
      </c>
      <c r="U2198" s="292">
        <v>0</v>
      </c>
      <c r="V2198" s="292">
        <v>0</v>
      </c>
      <c r="W2198" s="292">
        <v>0</v>
      </c>
      <c r="X2198" s="292">
        <v>2</v>
      </c>
      <c r="Y2198" s="292">
        <v>12000</v>
      </c>
      <c r="Z2198" s="292">
        <v>5</v>
      </c>
      <c r="AA2198" s="292">
        <v>11861</v>
      </c>
      <c r="AB2198" s="292">
        <v>0</v>
      </c>
      <c r="AC2198" s="292">
        <v>0</v>
      </c>
      <c r="AD2198" s="292">
        <v>1</v>
      </c>
      <c r="AE2198" s="292">
        <v>6500</v>
      </c>
      <c r="AF2198" s="292">
        <v>0</v>
      </c>
      <c r="AG2198" s="292">
        <v>0</v>
      </c>
      <c r="AH2198" s="292">
        <v>0</v>
      </c>
      <c r="AI2198" s="292">
        <v>0</v>
      </c>
    </row>
    <row r="2199" spans="1:35">
      <c r="A2199" s="290"/>
      <c r="B2199" s="306">
        <v>35901</v>
      </c>
      <c r="C2199" s="1148" t="s">
        <v>1853</v>
      </c>
      <c r="D2199" s="1149"/>
      <c r="E2199" s="1485">
        <v>14</v>
      </c>
      <c r="F2199" s="1153"/>
      <c r="G2199" s="1153">
        <v>0</v>
      </c>
      <c r="H2199" s="1153">
        <v>0</v>
      </c>
      <c r="I2199" s="1153">
        <v>0</v>
      </c>
      <c r="J2199" s="1153"/>
      <c r="K2199" s="1562">
        <v>48722</v>
      </c>
      <c r="L2199" s="1153">
        <v>0</v>
      </c>
      <c r="M2199" s="1153">
        <v>0</v>
      </c>
      <c r="N2199" s="1153">
        <v>0</v>
      </c>
      <c r="O2199" s="1153">
        <v>0</v>
      </c>
      <c r="P2199" s="1153">
        <v>0</v>
      </c>
      <c r="Q2199" s="1153">
        <v>0</v>
      </c>
      <c r="R2199" s="1153">
        <v>6</v>
      </c>
      <c r="S2199" s="1153">
        <v>18361</v>
      </c>
      <c r="T2199" s="1153">
        <v>0</v>
      </c>
      <c r="U2199" s="1153">
        <v>0</v>
      </c>
      <c r="V2199" s="1153">
        <v>0</v>
      </c>
      <c r="W2199" s="1153">
        <v>0</v>
      </c>
      <c r="X2199" s="1153">
        <v>2</v>
      </c>
      <c r="Y2199" s="1153">
        <v>12000</v>
      </c>
      <c r="Z2199" s="1153">
        <v>5</v>
      </c>
      <c r="AA2199" s="1153">
        <v>11861</v>
      </c>
      <c r="AB2199" s="1153">
        <v>0</v>
      </c>
      <c r="AC2199" s="1153">
        <v>0</v>
      </c>
      <c r="AD2199" s="1153">
        <v>1</v>
      </c>
      <c r="AE2199" s="1153">
        <v>6500</v>
      </c>
      <c r="AF2199" s="1153">
        <v>0</v>
      </c>
      <c r="AG2199" s="1153">
        <v>0</v>
      </c>
      <c r="AH2199" s="1153">
        <v>0</v>
      </c>
      <c r="AI2199" s="1153">
        <v>0</v>
      </c>
    </row>
    <row r="2200" spans="1:35" ht="66">
      <c r="A2200" s="290"/>
      <c r="B2200" s="305">
        <v>5081.5762499999992</v>
      </c>
      <c r="C2200" s="1379" t="s">
        <v>1854</v>
      </c>
      <c r="D2200" s="303"/>
      <c r="E2200" s="293">
        <v>0</v>
      </c>
      <c r="F2200" s="292" t="s">
        <v>648</v>
      </c>
      <c r="G2200" s="294" t="s">
        <v>12</v>
      </c>
      <c r="H2200" s="295" t="s">
        <v>13</v>
      </c>
      <c r="I2200" s="294" t="s">
        <v>14</v>
      </c>
      <c r="J2200" s="294">
        <v>5489</v>
      </c>
      <c r="K2200" s="1540">
        <v>0</v>
      </c>
      <c r="L2200" s="294">
        <v>0</v>
      </c>
      <c r="M2200" s="294">
        <v>0</v>
      </c>
      <c r="N2200" s="294">
        <v>0</v>
      </c>
      <c r="O2200" s="294">
        <v>0</v>
      </c>
      <c r="P2200" s="294">
        <v>0</v>
      </c>
      <c r="Q2200" s="294">
        <v>0</v>
      </c>
      <c r="R2200" s="294">
        <v>0</v>
      </c>
      <c r="S2200" s="294">
        <v>0</v>
      </c>
      <c r="T2200" s="294">
        <v>0</v>
      </c>
      <c r="U2200" s="294">
        <v>0</v>
      </c>
      <c r="V2200" s="294">
        <v>0</v>
      </c>
      <c r="W2200" s="294">
        <v>0</v>
      </c>
      <c r="X2200" s="294">
        <v>0</v>
      </c>
      <c r="Y2200" s="294">
        <v>0</v>
      </c>
      <c r="Z2200" s="294">
        <v>0</v>
      </c>
      <c r="AA2200" s="294">
        <v>0</v>
      </c>
      <c r="AB2200" s="294">
        <v>0</v>
      </c>
      <c r="AC2200" s="294">
        <v>0</v>
      </c>
      <c r="AD2200" s="294">
        <v>0</v>
      </c>
      <c r="AE2200" s="294">
        <v>0</v>
      </c>
      <c r="AF2200" s="294">
        <v>0</v>
      </c>
      <c r="AG2200" s="294">
        <v>0</v>
      </c>
      <c r="AH2200" s="294">
        <v>0</v>
      </c>
      <c r="AI2200" s="294">
        <v>0</v>
      </c>
    </row>
    <row r="2201" spans="1:35" ht="66">
      <c r="A2201" s="290"/>
      <c r="B2201" s="305">
        <v>3132</v>
      </c>
      <c r="C2201" s="1379" t="s">
        <v>2407</v>
      </c>
      <c r="D2201" s="303"/>
      <c r="E2201" s="293">
        <v>0</v>
      </c>
      <c r="F2201" s="1152" t="s">
        <v>648</v>
      </c>
      <c r="G2201" s="294" t="s">
        <v>12</v>
      </c>
      <c r="H2201" s="295" t="s">
        <v>13</v>
      </c>
      <c r="I2201" s="294" t="s">
        <v>14</v>
      </c>
      <c r="J2201" s="294">
        <v>3383</v>
      </c>
      <c r="K2201" s="1540">
        <v>0</v>
      </c>
      <c r="L2201" s="294">
        <v>0</v>
      </c>
      <c r="M2201" s="294">
        <v>0</v>
      </c>
      <c r="N2201" s="294">
        <v>0</v>
      </c>
      <c r="O2201" s="294">
        <v>0</v>
      </c>
      <c r="P2201" s="294">
        <v>0</v>
      </c>
      <c r="Q2201" s="294">
        <v>0</v>
      </c>
      <c r="R2201" s="294">
        <v>0</v>
      </c>
      <c r="S2201" s="294">
        <v>0</v>
      </c>
      <c r="T2201" s="294">
        <v>0</v>
      </c>
      <c r="U2201" s="294">
        <v>0</v>
      </c>
      <c r="V2201" s="294">
        <v>0</v>
      </c>
      <c r="W2201" s="294">
        <v>0</v>
      </c>
      <c r="X2201" s="294">
        <v>0</v>
      </c>
      <c r="Y2201" s="294">
        <v>0</v>
      </c>
      <c r="Z2201" s="294">
        <v>0</v>
      </c>
      <c r="AA2201" s="294">
        <v>0</v>
      </c>
      <c r="AB2201" s="294">
        <v>0</v>
      </c>
      <c r="AC2201" s="294">
        <v>0</v>
      </c>
      <c r="AD2201" s="294">
        <v>0</v>
      </c>
      <c r="AE2201" s="294">
        <v>0</v>
      </c>
      <c r="AF2201" s="294">
        <v>0</v>
      </c>
      <c r="AG2201" s="294">
        <v>0</v>
      </c>
      <c r="AH2201" s="294">
        <v>0</v>
      </c>
      <c r="AI2201" s="294">
        <v>0</v>
      </c>
    </row>
    <row r="2202" spans="1:35" ht="66">
      <c r="A2202" s="290"/>
      <c r="B2202" s="305">
        <v>1879.1999999999998</v>
      </c>
      <c r="C2202" s="1379" t="s">
        <v>2408</v>
      </c>
      <c r="D2202" s="303"/>
      <c r="E2202" s="293">
        <v>3</v>
      </c>
      <c r="F2202" s="1152" t="s">
        <v>648</v>
      </c>
      <c r="G2202" s="294" t="s">
        <v>12</v>
      </c>
      <c r="H2202" s="295" t="s">
        <v>13</v>
      </c>
      <c r="I2202" s="294" t="s">
        <v>14</v>
      </c>
      <c r="J2202" s="294">
        <v>2030</v>
      </c>
      <c r="K2202" s="1540">
        <v>19500</v>
      </c>
      <c r="L2202" s="294">
        <v>0</v>
      </c>
      <c r="M2202" s="294">
        <v>0</v>
      </c>
      <c r="N2202" s="294">
        <v>0</v>
      </c>
      <c r="O2202" s="294">
        <v>0</v>
      </c>
      <c r="P2202" s="294">
        <v>0</v>
      </c>
      <c r="Q2202" s="294">
        <v>0</v>
      </c>
      <c r="R2202" s="294">
        <v>1</v>
      </c>
      <c r="S2202" s="294">
        <v>6500</v>
      </c>
      <c r="T2202" s="294">
        <v>0</v>
      </c>
      <c r="U2202" s="294">
        <v>0</v>
      </c>
      <c r="V2202" s="294">
        <v>0</v>
      </c>
      <c r="W2202" s="294">
        <v>0</v>
      </c>
      <c r="X2202" s="294">
        <v>1</v>
      </c>
      <c r="Y2202" s="294">
        <v>6500</v>
      </c>
      <c r="Z2202" s="294">
        <v>0</v>
      </c>
      <c r="AA2202" s="294">
        <v>0</v>
      </c>
      <c r="AB2202" s="294">
        <v>0</v>
      </c>
      <c r="AC2202" s="294">
        <v>0</v>
      </c>
      <c r="AD2202" s="294">
        <v>1</v>
      </c>
      <c r="AE2202" s="294">
        <v>6500</v>
      </c>
      <c r="AF2202" s="294">
        <v>0</v>
      </c>
      <c r="AG2202" s="294">
        <v>0</v>
      </c>
      <c r="AH2202" s="294">
        <v>0</v>
      </c>
      <c r="AI2202" s="294">
        <v>0</v>
      </c>
    </row>
    <row r="2203" spans="1:35" ht="66">
      <c r="A2203" s="290"/>
      <c r="B2203" s="305">
        <v>3132</v>
      </c>
      <c r="C2203" s="1379" t="s">
        <v>2409</v>
      </c>
      <c r="D2203" s="303"/>
      <c r="E2203" s="293">
        <v>0</v>
      </c>
      <c r="F2203" s="1152" t="s">
        <v>648</v>
      </c>
      <c r="G2203" s="294" t="s">
        <v>12</v>
      </c>
      <c r="H2203" s="295" t="s">
        <v>13</v>
      </c>
      <c r="I2203" s="294" t="s">
        <v>14</v>
      </c>
      <c r="J2203" s="294">
        <v>3383</v>
      </c>
      <c r="K2203" s="1540">
        <v>0</v>
      </c>
      <c r="L2203" s="294">
        <v>0</v>
      </c>
      <c r="M2203" s="294">
        <v>0</v>
      </c>
      <c r="N2203" s="294">
        <v>0</v>
      </c>
      <c r="O2203" s="294">
        <v>0</v>
      </c>
      <c r="P2203" s="294">
        <v>0</v>
      </c>
      <c r="Q2203" s="294">
        <v>0</v>
      </c>
      <c r="R2203" s="294">
        <v>0</v>
      </c>
      <c r="S2203" s="294">
        <v>0</v>
      </c>
      <c r="T2203" s="294">
        <v>0</v>
      </c>
      <c r="U2203" s="294">
        <v>0</v>
      </c>
      <c r="V2203" s="294">
        <v>0</v>
      </c>
      <c r="W2203" s="294">
        <v>0</v>
      </c>
      <c r="X2203" s="294">
        <v>0</v>
      </c>
      <c r="Y2203" s="294">
        <v>0</v>
      </c>
      <c r="Z2203" s="294">
        <v>0</v>
      </c>
      <c r="AA2203" s="294">
        <v>0</v>
      </c>
      <c r="AB2203" s="294">
        <v>0</v>
      </c>
      <c r="AC2203" s="294">
        <v>0</v>
      </c>
      <c r="AD2203" s="294">
        <v>0</v>
      </c>
      <c r="AE2203" s="294">
        <v>0</v>
      </c>
      <c r="AF2203" s="294">
        <v>0</v>
      </c>
      <c r="AG2203" s="294">
        <v>0</v>
      </c>
      <c r="AH2203" s="294">
        <v>0</v>
      </c>
      <c r="AI2203" s="294">
        <v>0</v>
      </c>
    </row>
    <row r="2204" spans="1:35" s="1261" customFormat="1" ht="66">
      <c r="A2204" s="290"/>
      <c r="B2204" s="305">
        <v>4384.7999999999993</v>
      </c>
      <c r="C2204" s="1379" t="s">
        <v>1855</v>
      </c>
      <c r="D2204" s="303"/>
      <c r="E2204" s="293">
        <v>0</v>
      </c>
      <c r="F2204" s="1152" t="s">
        <v>648</v>
      </c>
      <c r="G2204" s="294" t="s">
        <v>12</v>
      </c>
      <c r="H2204" s="295" t="s">
        <v>13</v>
      </c>
      <c r="I2204" s="294" t="s">
        <v>14</v>
      </c>
      <c r="J2204" s="294">
        <v>4736</v>
      </c>
      <c r="K2204" s="1540">
        <v>0</v>
      </c>
      <c r="L2204" s="294">
        <v>0</v>
      </c>
      <c r="M2204" s="294">
        <v>0</v>
      </c>
      <c r="N2204" s="294">
        <v>0</v>
      </c>
      <c r="O2204" s="294">
        <v>0</v>
      </c>
      <c r="P2204" s="294">
        <v>0</v>
      </c>
      <c r="Q2204" s="294">
        <v>0</v>
      </c>
      <c r="R2204" s="294">
        <v>0</v>
      </c>
      <c r="S2204" s="294">
        <v>0</v>
      </c>
      <c r="T2204" s="294">
        <v>0</v>
      </c>
      <c r="U2204" s="294">
        <v>0</v>
      </c>
      <c r="V2204" s="294">
        <v>0</v>
      </c>
      <c r="W2204" s="294">
        <v>0</v>
      </c>
      <c r="X2204" s="294">
        <v>0</v>
      </c>
      <c r="Y2204" s="294">
        <v>0</v>
      </c>
      <c r="Z2204" s="294">
        <v>0</v>
      </c>
      <c r="AA2204" s="294">
        <v>0</v>
      </c>
      <c r="AB2204" s="294">
        <v>0</v>
      </c>
      <c r="AC2204" s="294">
        <v>0</v>
      </c>
      <c r="AD2204" s="294">
        <v>0</v>
      </c>
      <c r="AE2204" s="294">
        <v>0</v>
      </c>
      <c r="AF2204" s="294">
        <v>0</v>
      </c>
      <c r="AG2204" s="294">
        <v>0</v>
      </c>
      <c r="AH2204" s="294">
        <v>0</v>
      </c>
      <c r="AI2204" s="294">
        <v>0</v>
      </c>
    </row>
    <row r="2205" spans="1:35" ht="66">
      <c r="A2205" s="290"/>
      <c r="B2205" s="305">
        <v>1879.1999999999998</v>
      </c>
      <c r="C2205" s="1379" t="s">
        <v>1856</v>
      </c>
      <c r="D2205" s="303"/>
      <c r="E2205" s="293">
        <v>0</v>
      </c>
      <c r="F2205" s="1152" t="s">
        <v>648</v>
      </c>
      <c r="G2205" s="294" t="s">
        <v>12</v>
      </c>
      <c r="H2205" s="295" t="s">
        <v>13</v>
      </c>
      <c r="I2205" s="294" t="s">
        <v>14</v>
      </c>
      <c r="J2205" s="294">
        <v>2030</v>
      </c>
      <c r="K2205" s="1540">
        <v>0</v>
      </c>
      <c r="L2205" s="294">
        <v>0</v>
      </c>
      <c r="M2205" s="294">
        <v>0</v>
      </c>
      <c r="N2205" s="294">
        <v>0</v>
      </c>
      <c r="O2205" s="294">
        <v>0</v>
      </c>
      <c r="P2205" s="294">
        <v>0</v>
      </c>
      <c r="Q2205" s="294">
        <v>0</v>
      </c>
      <c r="R2205" s="294">
        <v>0</v>
      </c>
      <c r="S2205" s="294">
        <v>0</v>
      </c>
      <c r="T2205" s="294">
        <v>0</v>
      </c>
      <c r="U2205" s="294">
        <v>0</v>
      </c>
      <c r="V2205" s="294">
        <v>0</v>
      </c>
      <c r="W2205" s="294">
        <v>0</v>
      </c>
      <c r="X2205" s="294">
        <v>0</v>
      </c>
      <c r="Y2205" s="294">
        <v>0</v>
      </c>
      <c r="Z2205" s="294">
        <v>0</v>
      </c>
      <c r="AA2205" s="294">
        <v>0</v>
      </c>
      <c r="AB2205" s="294">
        <v>0</v>
      </c>
      <c r="AC2205" s="294">
        <v>0</v>
      </c>
      <c r="AD2205" s="294">
        <v>0</v>
      </c>
      <c r="AE2205" s="294">
        <v>0</v>
      </c>
      <c r="AF2205" s="294">
        <v>0</v>
      </c>
      <c r="AG2205" s="294">
        <v>0</v>
      </c>
      <c r="AH2205" s="294">
        <v>0</v>
      </c>
      <c r="AI2205" s="294">
        <v>0</v>
      </c>
    </row>
    <row r="2206" spans="1:35" ht="66">
      <c r="A2206" s="290"/>
      <c r="B2206" s="305">
        <v>3132</v>
      </c>
      <c r="C2206" s="1379" t="s">
        <v>1857</v>
      </c>
      <c r="D2206" s="303"/>
      <c r="E2206" s="293">
        <v>0</v>
      </c>
      <c r="F2206" s="1152" t="s">
        <v>648</v>
      </c>
      <c r="G2206" s="294" t="s">
        <v>12</v>
      </c>
      <c r="H2206" s="295" t="s">
        <v>13</v>
      </c>
      <c r="I2206" s="294" t="s">
        <v>14</v>
      </c>
      <c r="J2206" s="294">
        <v>3383</v>
      </c>
      <c r="K2206" s="1540">
        <v>0</v>
      </c>
      <c r="L2206" s="294">
        <v>0</v>
      </c>
      <c r="M2206" s="294">
        <v>0</v>
      </c>
      <c r="N2206" s="294">
        <v>0</v>
      </c>
      <c r="O2206" s="294">
        <v>0</v>
      </c>
      <c r="P2206" s="294">
        <v>0</v>
      </c>
      <c r="Q2206" s="294">
        <v>0</v>
      </c>
      <c r="R2206" s="294">
        <v>0</v>
      </c>
      <c r="S2206" s="294">
        <v>0</v>
      </c>
      <c r="T2206" s="294">
        <v>0</v>
      </c>
      <c r="U2206" s="294">
        <v>0</v>
      </c>
      <c r="V2206" s="294">
        <v>0</v>
      </c>
      <c r="W2206" s="294">
        <v>0</v>
      </c>
      <c r="X2206" s="294">
        <v>0</v>
      </c>
      <c r="Y2206" s="294">
        <v>0</v>
      </c>
      <c r="Z2206" s="294">
        <v>0</v>
      </c>
      <c r="AA2206" s="294">
        <v>0</v>
      </c>
      <c r="AB2206" s="294">
        <v>0</v>
      </c>
      <c r="AC2206" s="294">
        <v>0</v>
      </c>
      <c r="AD2206" s="294">
        <v>0</v>
      </c>
      <c r="AE2206" s="294">
        <v>0</v>
      </c>
      <c r="AF2206" s="294">
        <v>0</v>
      </c>
      <c r="AG2206" s="294">
        <v>0</v>
      </c>
      <c r="AH2206" s="294">
        <v>0</v>
      </c>
      <c r="AI2206" s="294">
        <v>0</v>
      </c>
    </row>
    <row r="2207" spans="1:35" ht="66">
      <c r="A2207" s="290"/>
      <c r="B2207" s="305">
        <v>3132</v>
      </c>
      <c r="C2207" s="1379" t="s">
        <v>1858</v>
      </c>
      <c r="D2207" s="303"/>
      <c r="E2207" s="293">
        <v>0</v>
      </c>
      <c r="F2207" s="1152" t="s">
        <v>648</v>
      </c>
      <c r="G2207" s="294" t="s">
        <v>12</v>
      </c>
      <c r="H2207" s="295" t="s">
        <v>13</v>
      </c>
      <c r="I2207" s="294" t="s">
        <v>14</v>
      </c>
      <c r="J2207" s="294">
        <v>3383</v>
      </c>
      <c r="K2207" s="1540">
        <v>0</v>
      </c>
      <c r="L2207" s="294">
        <v>0</v>
      </c>
      <c r="M2207" s="294">
        <v>0</v>
      </c>
      <c r="N2207" s="294">
        <v>0</v>
      </c>
      <c r="O2207" s="294">
        <v>0</v>
      </c>
      <c r="P2207" s="294">
        <v>0</v>
      </c>
      <c r="Q2207" s="294">
        <v>0</v>
      </c>
      <c r="R2207" s="294">
        <v>0</v>
      </c>
      <c r="S2207" s="294">
        <v>0</v>
      </c>
      <c r="T2207" s="294">
        <v>0</v>
      </c>
      <c r="U2207" s="294">
        <v>0</v>
      </c>
      <c r="V2207" s="294">
        <v>0</v>
      </c>
      <c r="W2207" s="294">
        <v>0</v>
      </c>
      <c r="X2207" s="294">
        <v>0</v>
      </c>
      <c r="Y2207" s="294">
        <v>0</v>
      </c>
      <c r="Z2207" s="294">
        <v>0</v>
      </c>
      <c r="AA2207" s="294">
        <v>0</v>
      </c>
      <c r="AB2207" s="294">
        <v>0</v>
      </c>
      <c r="AC2207" s="294">
        <v>0</v>
      </c>
      <c r="AD2207" s="294">
        <v>0</v>
      </c>
      <c r="AE2207" s="294">
        <v>0</v>
      </c>
      <c r="AF2207" s="294">
        <v>0</v>
      </c>
      <c r="AG2207" s="294">
        <v>0</v>
      </c>
      <c r="AH2207" s="294">
        <v>0</v>
      </c>
      <c r="AI2207" s="294">
        <v>0</v>
      </c>
    </row>
    <row r="2208" spans="1:35" ht="66">
      <c r="A2208" s="290"/>
      <c r="B2208" s="305">
        <v>1624</v>
      </c>
      <c r="C2208" s="1379" t="s">
        <v>1859</v>
      </c>
      <c r="D2208" s="303"/>
      <c r="E2208" s="293">
        <v>2</v>
      </c>
      <c r="F2208" s="1152" t="s">
        <v>648</v>
      </c>
      <c r="G2208" s="294" t="s">
        <v>12</v>
      </c>
      <c r="H2208" s="295" t="s">
        <v>13</v>
      </c>
      <c r="I2208" s="294" t="s">
        <v>14</v>
      </c>
      <c r="J2208" s="294">
        <v>1754</v>
      </c>
      <c r="K2208" s="1540">
        <v>3508</v>
      </c>
      <c r="L2208" s="294">
        <v>0</v>
      </c>
      <c r="M2208" s="294">
        <v>0</v>
      </c>
      <c r="N2208" s="294">
        <v>0</v>
      </c>
      <c r="O2208" s="294">
        <v>0</v>
      </c>
      <c r="P2208" s="294">
        <v>0</v>
      </c>
      <c r="Q2208" s="294">
        <v>0</v>
      </c>
      <c r="R2208" s="294">
        <v>1</v>
      </c>
      <c r="S2208" s="294">
        <v>1754</v>
      </c>
      <c r="T2208" s="294">
        <v>0</v>
      </c>
      <c r="U2208" s="294">
        <v>0</v>
      </c>
      <c r="V2208" s="294">
        <v>0</v>
      </c>
      <c r="W2208" s="294">
        <v>0</v>
      </c>
      <c r="X2208" s="294">
        <v>0</v>
      </c>
      <c r="Y2208" s="294">
        <v>0</v>
      </c>
      <c r="Z2208" s="294">
        <v>1</v>
      </c>
      <c r="AA2208" s="294">
        <v>1754</v>
      </c>
      <c r="AB2208" s="294">
        <v>0</v>
      </c>
      <c r="AC2208" s="294">
        <v>0</v>
      </c>
      <c r="AD2208" s="294">
        <v>0</v>
      </c>
      <c r="AE2208" s="294">
        <v>0</v>
      </c>
      <c r="AF2208" s="294">
        <v>0</v>
      </c>
      <c r="AG2208" s="294">
        <v>0</v>
      </c>
      <c r="AH2208" s="294">
        <v>0</v>
      </c>
      <c r="AI2208" s="294">
        <v>0</v>
      </c>
    </row>
    <row r="2209" spans="1:35" ht="66">
      <c r="A2209" s="290"/>
      <c r="B2209" s="305">
        <v>2615.7999999999997</v>
      </c>
      <c r="C2209" s="1379" t="s">
        <v>1860</v>
      </c>
      <c r="D2209" s="303"/>
      <c r="E2209" s="293">
        <v>0</v>
      </c>
      <c r="F2209" s="1152" t="s">
        <v>648</v>
      </c>
      <c r="G2209" s="294" t="s">
        <v>12</v>
      </c>
      <c r="H2209" s="295" t="s">
        <v>13</v>
      </c>
      <c r="I2209" s="294" t="s">
        <v>14</v>
      </c>
      <c r="J2209" s="294">
        <v>2826</v>
      </c>
      <c r="K2209" s="1540">
        <v>0</v>
      </c>
      <c r="L2209" s="294">
        <v>0</v>
      </c>
      <c r="M2209" s="294">
        <v>0</v>
      </c>
      <c r="N2209" s="294">
        <v>0</v>
      </c>
      <c r="O2209" s="294">
        <v>0</v>
      </c>
      <c r="P2209" s="294">
        <v>0</v>
      </c>
      <c r="Q2209" s="294">
        <v>0</v>
      </c>
      <c r="R2209" s="294">
        <v>0</v>
      </c>
      <c r="S2209" s="294">
        <v>0</v>
      </c>
      <c r="T2209" s="294">
        <v>0</v>
      </c>
      <c r="U2209" s="294">
        <v>0</v>
      </c>
      <c r="V2209" s="294">
        <v>0</v>
      </c>
      <c r="W2209" s="294">
        <v>0</v>
      </c>
      <c r="X2209" s="294">
        <v>0</v>
      </c>
      <c r="Y2209" s="294">
        <v>0</v>
      </c>
      <c r="Z2209" s="294">
        <v>0</v>
      </c>
      <c r="AA2209" s="294">
        <v>0</v>
      </c>
      <c r="AB2209" s="294">
        <v>0</v>
      </c>
      <c r="AC2209" s="294">
        <v>0</v>
      </c>
      <c r="AD2209" s="294">
        <v>0</v>
      </c>
      <c r="AE2209" s="294">
        <v>0</v>
      </c>
      <c r="AF2209" s="294">
        <v>0</v>
      </c>
      <c r="AG2209" s="294">
        <v>0</v>
      </c>
      <c r="AH2209" s="294">
        <v>0</v>
      </c>
      <c r="AI2209" s="294">
        <v>0</v>
      </c>
    </row>
    <row r="2210" spans="1:35" ht="66">
      <c r="A2210" s="290"/>
      <c r="B2210" s="305">
        <v>3653.9999999999995</v>
      </c>
      <c r="C2210" s="1379" t="s">
        <v>1861</v>
      </c>
      <c r="D2210" s="303"/>
      <c r="E2210" s="293">
        <v>0</v>
      </c>
      <c r="F2210" s="1152" t="s">
        <v>648</v>
      </c>
      <c r="G2210" s="294" t="s">
        <v>12</v>
      </c>
      <c r="H2210" s="295" t="s">
        <v>13</v>
      </c>
      <c r="I2210" s="294" t="s">
        <v>14</v>
      </c>
      <c r="J2210" s="294">
        <v>3947</v>
      </c>
      <c r="K2210" s="1540">
        <v>0</v>
      </c>
      <c r="L2210" s="294">
        <v>0</v>
      </c>
      <c r="M2210" s="294">
        <v>0</v>
      </c>
      <c r="N2210" s="294">
        <v>0</v>
      </c>
      <c r="O2210" s="294">
        <v>0</v>
      </c>
      <c r="P2210" s="294">
        <v>0</v>
      </c>
      <c r="Q2210" s="294">
        <v>0</v>
      </c>
      <c r="R2210" s="294">
        <v>0</v>
      </c>
      <c r="S2210" s="294">
        <v>0</v>
      </c>
      <c r="T2210" s="294">
        <v>0</v>
      </c>
      <c r="U2210" s="294">
        <v>0</v>
      </c>
      <c r="V2210" s="294">
        <v>0</v>
      </c>
      <c r="W2210" s="294">
        <v>0</v>
      </c>
      <c r="X2210" s="294">
        <v>0</v>
      </c>
      <c r="Y2210" s="294">
        <v>0</v>
      </c>
      <c r="Z2210" s="294">
        <v>0</v>
      </c>
      <c r="AA2210" s="294">
        <v>0</v>
      </c>
      <c r="AB2210" s="294">
        <v>0</v>
      </c>
      <c r="AC2210" s="294">
        <v>0</v>
      </c>
      <c r="AD2210" s="294">
        <v>0</v>
      </c>
      <c r="AE2210" s="294">
        <v>0</v>
      </c>
      <c r="AF2210" s="294">
        <v>0</v>
      </c>
      <c r="AG2210" s="294">
        <v>0</v>
      </c>
      <c r="AH2210" s="294">
        <v>0</v>
      </c>
      <c r="AI2210" s="294">
        <v>0</v>
      </c>
    </row>
    <row r="2211" spans="1:35" ht="66">
      <c r="A2211" s="290"/>
      <c r="B2211" s="305">
        <v>1378.08</v>
      </c>
      <c r="C2211" s="1379" t="s">
        <v>1862</v>
      </c>
      <c r="D2211" s="303"/>
      <c r="E2211" s="293">
        <v>0</v>
      </c>
      <c r="F2211" s="1152" t="s">
        <v>648</v>
      </c>
      <c r="G2211" s="294" t="s">
        <v>12</v>
      </c>
      <c r="H2211" s="295" t="s">
        <v>13</v>
      </c>
      <c r="I2211" s="294" t="s">
        <v>14</v>
      </c>
      <c r="J2211" s="294">
        <v>1489</v>
      </c>
      <c r="K2211" s="1540">
        <v>0</v>
      </c>
      <c r="L2211" s="294">
        <v>0</v>
      </c>
      <c r="M2211" s="294">
        <v>0</v>
      </c>
      <c r="N2211" s="294">
        <v>0</v>
      </c>
      <c r="O2211" s="294">
        <v>0</v>
      </c>
      <c r="P2211" s="294">
        <v>0</v>
      </c>
      <c r="Q2211" s="294">
        <v>0</v>
      </c>
      <c r="R2211" s="294">
        <v>0</v>
      </c>
      <c r="S2211" s="294">
        <v>0</v>
      </c>
      <c r="T2211" s="294">
        <v>0</v>
      </c>
      <c r="U2211" s="294">
        <v>0</v>
      </c>
      <c r="V2211" s="294">
        <v>0</v>
      </c>
      <c r="W2211" s="294">
        <v>0</v>
      </c>
      <c r="X2211" s="294">
        <v>0</v>
      </c>
      <c r="Y2211" s="294">
        <v>0</v>
      </c>
      <c r="Z2211" s="294">
        <v>0</v>
      </c>
      <c r="AA2211" s="294">
        <v>0</v>
      </c>
      <c r="AB2211" s="294">
        <v>0</v>
      </c>
      <c r="AC2211" s="294">
        <v>0</v>
      </c>
      <c r="AD2211" s="294">
        <v>0</v>
      </c>
      <c r="AE2211" s="294">
        <v>0</v>
      </c>
      <c r="AF2211" s="294">
        <v>0</v>
      </c>
      <c r="AG2211" s="294">
        <v>0</v>
      </c>
      <c r="AH2211" s="294">
        <v>0</v>
      </c>
      <c r="AI2211" s="294">
        <v>0</v>
      </c>
    </row>
    <row r="2212" spans="1:35" ht="66">
      <c r="A2212" s="290"/>
      <c r="B2212" s="305">
        <v>2505.6</v>
      </c>
      <c r="C2212" s="1379" t="s">
        <v>4870</v>
      </c>
      <c r="D2212" s="303"/>
      <c r="E2212" s="293">
        <v>0</v>
      </c>
      <c r="F2212" s="1152" t="s">
        <v>648</v>
      </c>
      <c r="G2212" s="294" t="s">
        <v>12</v>
      </c>
      <c r="H2212" s="295" t="s">
        <v>13</v>
      </c>
      <c r="I2212" s="294" t="s">
        <v>14</v>
      </c>
      <c r="J2212" s="294">
        <v>2707</v>
      </c>
      <c r="K2212" s="1540">
        <v>0</v>
      </c>
      <c r="L2212" s="294">
        <v>0</v>
      </c>
      <c r="M2212" s="294">
        <v>0</v>
      </c>
      <c r="N2212" s="294">
        <v>0</v>
      </c>
      <c r="O2212" s="294">
        <v>0</v>
      </c>
      <c r="P2212" s="294">
        <v>0</v>
      </c>
      <c r="Q2212" s="294">
        <v>0</v>
      </c>
      <c r="R2212" s="294">
        <v>0</v>
      </c>
      <c r="S2212" s="294">
        <v>0</v>
      </c>
      <c r="T2212" s="294">
        <v>0</v>
      </c>
      <c r="U2212" s="294">
        <v>0</v>
      </c>
      <c r="V2212" s="294">
        <v>0</v>
      </c>
      <c r="W2212" s="294">
        <v>0</v>
      </c>
      <c r="X2212" s="294">
        <v>0</v>
      </c>
      <c r="Y2212" s="294">
        <v>0</v>
      </c>
      <c r="Z2212" s="294">
        <v>0</v>
      </c>
      <c r="AA2212" s="294">
        <v>0</v>
      </c>
      <c r="AB2212" s="294">
        <v>0</v>
      </c>
      <c r="AC2212" s="294">
        <v>0</v>
      </c>
      <c r="AD2212" s="294">
        <v>0</v>
      </c>
      <c r="AE2212" s="294">
        <v>0</v>
      </c>
      <c r="AF2212" s="294">
        <v>0</v>
      </c>
      <c r="AG2212" s="294">
        <v>0</v>
      </c>
      <c r="AH2212" s="294">
        <v>0</v>
      </c>
      <c r="AI2212" s="294">
        <v>0</v>
      </c>
    </row>
    <row r="2213" spans="1:35" ht="66">
      <c r="A2213" s="290"/>
      <c r="B2213" s="305">
        <v>3132</v>
      </c>
      <c r="C2213" s="1379" t="s">
        <v>4871</v>
      </c>
      <c r="D2213" s="303"/>
      <c r="E2213" s="293">
        <v>0</v>
      </c>
      <c r="F2213" s="1152" t="s">
        <v>648</v>
      </c>
      <c r="G2213" s="294" t="s">
        <v>12</v>
      </c>
      <c r="H2213" s="295" t="s">
        <v>13</v>
      </c>
      <c r="I2213" s="294" t="s">
        <v>14</v>
      </c>
      <c r="J2213" s="294">
        <v>3383</v>
      </c>
      <c r="K2213" s="1540">
        <v>0</v>
      </c>
      <c r="L2213" s="294">
        <v>0</v>
      </c>
      <c r="M2213" s="294">
        <v>0</v>
      </c>
      <c r="N2213" s="294">
        <v>0</v>
      </c>
      <c r="O2213" s="294">
        <v>0</v>
      </c>
      <c r="P2213" s="294">
        <v>0</v>
      </c>
      <c r="Q2213" s="294">
        <v>0</v>
      </c>
      <c r="R2213" s="294">
        <v>0</v>
      </c>
      <c r="S2213" s="294">
        <v>0</v>
      </c>
      <c r="T2213" s="294">
        <v>0</v>
      </c>
      <c r="U2213" s="294">
        <v>0</v>
      </c>
      <c r="V2213" s="294">
        <v>0</v>
      </c>
      <c r="W2213" s="294">
        <v>0</v>
      </c>
      <c r="X2213" s="294">
        <v>0</v>
      </c>
      <c r="Y2213" s="294">
        <v>0</v>
      </c>
      <c r="Z2213" s="294">
        <v>0</v>
      </c>
      <c r="AA2213" s="294">
        <v>0</v>
      </c>
      <c r="AB2213" s="294">
        <v>0</v>
      </c>
      <c r="AC2213" s="294">
        <v>0</v>
      </c>
      <c r="AD2213" s="294">
        <v>0</v>
      </c>
      <c r="AE2213" s="294">
        <v>0</v>
      </c>
      <c r="AF2213" s="294">
        <v>0</v>
      </c>
      <c r="AG2213" s="294">
        <v>0</v>
      </c>
      <c r="AH2213" s="294">
        <v>0</v>
      </c>
      <c r="AI2213" s="294">
        <v>0</v>
      </c>
    </row>
    <row r="2214" spans="1:35" ht="66">
      <c r="A2214" s="290"/>
      <c r="B2214" s="305">
        <v>2876.7999999999997</v>
      </c>
      <c r="C2214" s="1379" t="s">
        <v>1863</v>
      </c>
      <c r="D2214" s="303"/>
      <c r="E2214" s="293">
        <v>0</v>
      </c>
      <c r="F2214" s="1152" t="s">
        <v>648</v>
      </c>
      <c r="G2214" s="294" t="s">
        <v>12</v>
      </c>
      <c r="H2214" s="295" t="s">
        <v>13</v>
      </c>
      <c r="I2214" s="294" t="s">
        <v>14</v>
      </c>
      <c r="J2214" s="294">
        <v>3107</v>
      </c>
      <c r="K2214" s="1540">
        <v>0</v>
      </c>
      <c r="L2214" s="294">
        <v>0</v>
      </c>
      <c r="M2214" s="294">
        <v>0</v>
      </c>
      <c r="N2214" s="294">
        <v>0</v>
      </c>
      <c r="O2214" s="294">
        <v>0</v>
      </c>
      <c r="P2214" s="294">
        <v>0</v>
      </c>
      <c r="Q2214" s="294">
        <v>0</v>
      </c>
      <c r="R2214" s="294">
        <v>0</v>
      </c>
      <c r="S2214" s="294">
        <v>0</v>
      </c>
      <c r="T2214" s="294">
        <v>0</v>
      </c>
      <c r="U2214" s="294">
        <v>0</v>
      </c>
      <c r="V2214" s="294">
        <v>0</v>
      </c>
      <c r="W2214" s="294">
        <v>0</v>
      </c>
      <c r="X2214" s="294">
        <v>0</v>
      </c>
      <c r="Y2214" s="294">
        <v>0</v>
      </c>
      <c r="Z2214" s="294">
        <v>0</v>
      </c>
      <c r="AA2214" s="294">
        <v>0</v>
      </c>
      <c r="AB2214" s="294">
        <v>0</v>
      </c>
      <c r="AC2214" s="294">
        <v>0</v>
      </c>
      <c r="AD2214" s="294">
        <v>0</v>
      </c>
      <c r="AE2214" s="294">
        <v>0</v>
      </c>
      <c r="AF2214" s="294">
        <v>0</v>
      </c>
      <c r="AG2214" s="294">
        <v>0</v>
      </c>
      <c r="AH2214" s="294">
        <v>0</v>
      </c>
      <c r="AI2214" s="294">
        <v>0</v>
      </c>
    </row>
    <row r="2215" spans="1:35" ht="66">
      <c r="A2215" s="290"/>
      <c r="B2215" s="305">
        <v>1378.08</v>
      </c>
      <c r="C2215" s="1379" t="s">
        <v>1864</v>
      </c>
      <c r="D2215" s="303"/>
      <c r="E2215" s="293">
        <v>2</v>
      </c>
      <c r="F2215" s="1152" t="s">
        <v>648</v>
      </c>
      <c r="G2215" s="294" t="s">
        <v>12</v>
      </c>
      <c r="H2215" s="295" t="s">
        <v>13</v>
      </c>
      <c r="I2215" s="294" t="s">
        <v>14</v>
      </c>
      <c r="J2215" s="294">
        <v>1489</v>
      </c>
      <c r="K2215" s="1540">
        <v>2978</v>
      </c>
      <c r="L2215" s="294">
        <v>0</v>
      </c>
      <c r="M2215" s="294">
        <v>0</v>
      </c>
      <c r="N2215" s="294">
        <v>0</v>
      </c>
      <c r="O2215" s="294">
        <v>0</v>
      </c>
      <c r="P2215" s="294">
        <v>0</v>
      </c>
      <c r="Q2215" s="294">
        <v>0</v>
      </c>
      <c r="R2215" s="294">
        <v>1</v>
      </c>
      <c r="S2215" s="294">
        <v>1489</v>
      </c>
      <c r="T2215" s="294">
        <v>0</v>
      </c>
      <c r="U2215" s="294">
        <v>0</v>
      </c>
      <c r="V2215" s="294">
        <v>0</v>
      </c>
      <c r="W2215" s="294">
        <v>0</v>
      </c>
      <c r="X2215" s="294">
        <v>0</v>
      </c>
      <c r="Y2215" s="294">
        <v>0</v>
      </c>
      <c r="Z2215" s="294">
        <v>1</v>
      </c>
      <c r="AA2215" s="294">
        <v>1489</v>
      </c>
      <c r="AB2215" s="294">
        <v>0</v>
      </c>
      <c r="AC2215" s="294">
        <v>0</v>
      </c>
      <c r="AD2215" s="294">
        <v>0</v>
      </c>
      <c r="AE2215" s="294">
        <v>0</v>
      </c>
      <c r="AF2215" s="294">
        <v>0</v>
      </c>
      <c r="AG2215" s="294">
        <v>0</v>
      </c>
      <c r="AH2215" s="294">
        <v>0</v>
      </c>
      <c r="AI2215" s="294">
        <v>0</v>
      </c>
    </row>
    <row r="2216" spans="1:35" ht="66">
      <c r="A2216" s="290"/>
      <c r="B2216" s="305">
        <v>1378.08</v>
      </c>
      <c r="C2216" s="1379" t="s">
        <v>1865</v>
      </c>
      <c r="D2216" s="303"/>
      <c r="E2216" s="293">
        <v>2</v>
      </c>
      <c r="F2216" s="1152" t="s">
        <v>648</v>
      </c>
      <c r="G2216" s="294" t="s">
        <v>12</v>
      </c>
      <c r="H2216" s="295" t="s">
        <v>13</v>
      </c>
      <c r="I2216" s="294" t="s">
        <v>14</v>
      </c>
      <c r="J2216" s="294">
        <v>1489</v>
      </c>
      <c r="K2216" s="1540">
        <v>2978</v>
      </c>
      <c r="L2216" s="294">
        <v>0</v>
      </c>
      <c r="M2216" s="294">
        <v>0</v>
      </c>
      <c r="N2216" s="294">
        <v>0</v>
      </c>
      <c r="O2216" s="294">
        <v>0</v>
      </c>
      <c r="P2216" s="294">
        <v>0</v>
      </c>
      <c r="Q2216" s="294">
        <v>0</v>
      </c>
      <c r="R2216" s="294">
        <v>1</v>
      </c>
      <c r="S2216" s="294">
        <v>1489</v>
      </c>
      <c r="T2216" s="294">
        <v>0</v>
      </c>
      <c r="U2216" s="294">
        <v>0</v>
      </c>
      <c r="V2216" s="294">
        <v>0</v>
      </c>
      <c r="W2216" s="294">
        <v>0</v>
      </c>
      <c r="X2216" s="294">
        <v>0</v>
      </c>
      <c r="Y2216" s="294">
        <v>0</v>
      </c>
      <c r="Z2216" s="294">
        <v>1</v>
      </c>
      <c r="AA2216" s="294">
        <v>1489</v>
      </c>
      <c r="AB2216" s="294">
        <v>0</v>
      </c>
      <c r="AC2216" s="294">
        <v>0</v>
      </c>
      <c r="AD2216" s="294">
        <v>0</v>
      </c>
      <c r="AE2216" s="294">
        <v>0</v>
      </c>
      <c r="AF2216" s="294">
        <v>0</v>
      </c>
      <c r="AG2216" s="294">
        <v>0</v>
      </c>
      <c r="AH2216" s="294">
        <v>0</v>
      </c>
      <c r="AI2216" s="294">
        <v>0</v>
      </c>
    </row>
    <row r="2217" spans="1:35" ht="66">
      <c r="A2217" s="290"/>
      <c r="B2217" s="305">
        <v>1508</v>
      </c>
      <c r="C2217" s="1379" t="s">
        <v>1866</v>
      </c>
      <c r="D2217" s="303"/>
      <c r="E2217" s="293">
        <v>2</v>
      </c>
      <c r="F2217" s="1152" t="s">
        <v>648</v>
      </c>
      <c r="G2217" s="294" t="s">
        <v>12</v>
      </c>
      <c r="H2217" s="295" t="s">
        <v>13</v>
      </c>
      <c r="I2217" s="294" t="s">
        <v>14</v>
      </c>
      <c r="J2217" s="294">
        <v>1629</v>
      </c>
      <c r="K2217" s="1540">
        <v>3258</v>
      </c>
      <c r="L2217" s="294">
        <v>0</v>
      </c>
      <c r="M2217" s="294">
        <v>0</v>
      </c>
      <c r="N2217" s="294">
        <v>0</v>
      </c>
      <c r="O2217" s="294">
        <v>0</v>
      </c>
      <c r="P2217" s="294">
        <v>0</v>
      </c>
      <c r="Q2217" s="294">
        <v>0</v>
      </c>
      <c r="R2217" s="294">
        <v>1</v>
      </c>
      <c r="S2217" s="294">
        <v>1629</v>
      </c>
      <c r="T2217" s="294">
        <v>0</v>
      </c>
      <c r="U2217" s="294">
        <v>0</v>
      </c>
      <c r="V2217" s="294">
        <v>0</v>
      </c>
      <c r="W2217" s="294">
        <v>0</v>
      </c>
      <c r="X2217" s="294">
        <v>0</v>
      </c>
      <c r="Y2217" s="294">
        <v>0</v>
      </c>
      <c r="Z2217" s="294">
        <v>1</v>
      </c>
      <c r="AA2217" s="294">
        <v>1629</v>
      </c>
      <c r="AB2217" s="294">
        <v>0</v>
      </c>
      <c r="AC2217" s="294">
        <v>0</v>
      </c>
      <c r="AD2217" s="294">
        <v>0</v>
      </c>
      <c r="AE2217" s="294">
        <v>0</v>
      </c>
      <c r="AF2217" s="294">
        <v>0</v>
      </c>
      <c r="AG2217" s="294">
        <v>0</v>
      </c>
      <c r="AH2217" s="294">
        <v>0</v>
      </c>
      <c r="AI2217" s="294">
        <v>0</v>
      </c>
    </row>
    <row r="2218" spans="1:35" ht="66">
      <c r="A2218" s="290"/>
      <c r="B2218" s="305"/>
      <c r="C2218" s="1379" t="s">
        <v>2410</v>
      </c>
      <c r="D2218" s="303"/>
      <c r="E2218" s="293">
        <v>3</v>
      </c>
      <c r="F2218" s="1152" t="s">
        <v>648</v>
      </c>
      <c r="G2218" s="294" t="s">
        <v>12</v>
      </c>
      <c r="H2218" s="295" t="s">
        <v>13</v>
      </c>
      <c r="I2218" s="294" t="s">
        <v>14</v>
      </c>
      <c r="J2218" s="294">
        <v>5500</v>
      </c>
      <c r="K2218" s="1540">
        <v>16500</v>
      </c>
      <c r="L2218" s="294">
        <v>0</v>
      </c>
      <c r="M2218" s="294">
        <v>0</v>
      </c>
      <c r="N2218" s="294">
        <v>0</v>
      </c>
      <c r="O2218" s="294">
        <v>0</v>
      </c>
      <c r="P2218" s="294">
        <v>0</v>
      </c>
      <c r="Q2218" s="294">
        <v>0</v>
      </c>
      <c r="R2218" s="294">
        <v>1</v>
      </c>
      <c r="S2218" s="294">
        <v>5500</v>
      </c>
      <c r="T2218" s="294">
        <v>0</v>
      </c>
      <c r="U2218" s="294">
        <v>0</v>
      </c>
      <c r="V2218" s="294">
        <v>0</v>
      </c>
      <c r="W2218" s="294">
        <v>0</v>
      </c>
      <c r="X2218" s="294">
        <v>1</v>
      </c>
      <c r="Y2218" s="294">
        <v>5500</v>
      </c>
      <c r="Z2218" s="294">
        <v>1</v>
      </c>
      <c r="AA2218" s="294">
        <v>5500</v>
      </c>
      <c r="AB2218" s="294">
        <v>0</v>
      </c>
      <c r="AC2218" s="294">
        <v>0</v>
      </c>
      <c r="AD2218" s="294">
        <v>0</v>
      </c>
      <c r="AE2218" s="294">
        <v>0</v>
      </c>
      <c r="AF2218" s="294">
        <v>0</v>
      </c>
      <c r="AG2218" s="294">
        <v>0</v>
      </c>
      <c r="AH2218" s="294">
        <v>0</v>
      </c>
      <c r="AI2218" s="294">
        <v>0</v>
      </c>
    </row>
    <row r="2219" spans="1:35">
      <c r="A2219" s="290"/>
      <c r="B2219" s="306">
        <v>3600</v>
      </c>
      <c r="C2219" s="1145" t="s">
        <v>1867</v>
      </c>
      <c r="D2219" s="1146"/>
      <c r="E2219" s="1151">
        <v>47</v>
      </c>
      <c r="F2219" s="292">
        <v>0</v>
      </c>
      <c r="G2219" s="292">
        <v>0</v>
      </c>
      <c r="H2219" s="292">
        <v>0</v>
      </c>
      <c r="I2219" s="292">
        <v>0</v>
      </c>
      <c r="J2219" s="292">
        <v>0</v>
      </c>
      <c r="K2219" s="1544">
        <v>28843</v>
      </c>
      <c r="L2219" s="292">
        <v>3</v>
      </c>
      <c r="M2219" s="292">
        <v>2524</v>
      </c>
      <c r="N2219" s="292">
        <v>2</v>
      </c>
      <c r="O2219" s="292">
        <v>751</v>
      </c>
      <c r="P2219" s="292">
        <v>0</v>
      </c>
      <c r="Q2219" s="292">
        <v>0</v>
      </c>
      <c r="R2219" s="292">
        <v>9</v>
      </c>
      <c r="S2219" s="292">
        <v>5918</v>
      </c>
      <c r="T2219" s="292">
        <v>4</v>
      </c>
      <c r="U2219" s="292">
        <v>3509</v>
      </c>
      <c r="V2219" s="292">
        <v>3</v>
      </c>
      <c r="W2219" s="292">
        <v>2235</v>
      </c>
      <c r="X2219" s="292">
        <v>2</v>
      </c>
      <c r="Y2219" s="292">
        <v>751</v>
      </c>
      <c r="Z2219" s="292">
        <v>4</v>
      </c>
      <c r="AA2219" s="292">
        <v>2755</v>
      </c>
      <c r="AB2219" s="292">
        <v>0</v>
      </c>
      <c r="AC2219" s="292">
        <v>0</v>
      </c>
      <c r="AD2219" s="292">
        <v>0</v>
      </c>
      <c r="AE2219" s="292">
        <v>0</v>
      </c>
      <c r="AF2219" s="292">
        <v>0</v>
      </c>
      <c r="AG2219" s="292">
        <v>0</v>
      </c>
      <c r="AH2219" s="292">
        <v>20</v>
      </c>
      <c r="AI2219" s="292">
        <v>10400</v>
      </c>
    </row>
    <row r="2220" spans="1:35" ht="36">
      <c r="A2220" s="290"/>
      <c r="B2220" s="306">
        <v>361</v>
      </c>
      <c r="C2220" s="1148" t="s">
        <v>1868</v>
      </c>
      <c r="D2220" s="1146"/>
      <c r="E2220" s="1151">
        <v>41</v>
      </c>
      <c r="F2220" s="292"/>
      <c r="G2220" s="292">
        <v>0</v>
      </c>
      <c r="H2220" s="292">
        <v>0</v>
      </c>
      <c r="I2220" s="292">
        <v>0</v>
      </c>
      <c r="J2220" s="292"/>
      <c r="K2220" s="1544">
        <v>26308</v>
      </c>
      <c r="L2220" s="292">
        <v>3</v>
      </c>
      <c r="M2220" s="292">
        <v>2524</v>
      </c>
      <c r="N2220" s="292">
        <v>2</v>
      </c>
      <c r="O2220" s="292">
        <v>751</v>
      </c>
      <c r="P2220" s="292">
        <v>0</v>
      </c>
      <c r="Q2220" s="292">
        <v>0</v>
      </c>
      <c r="R2220" s="292">
        <v>3</v>
      </c>
      <c r="S2220" s="292">
        <v>3383</v>
      </c>
      <c r="T2220" s="292">
        <v>4</v>
      </c>
      <c r="U2220" s="292">
        <v>3509</v>
      </c>
      <c r="V2220" s="292">
        <v>3</v>
      </c>
      <c r="W2220" s="292">
        <v>2235</v>
      </c>
      <c r="X2220" s="292">
        <v>2</v>
      </c>
      <c r="Y2220" s="292">
        <v>751</v>
      </c>
      <c r="Z2220" s="292">
        <v>4</v>
      </c>
      <c r="AA2220" s="292">
        <v>2755</v>
      </c>
      <c r="AB2220" s="292">
        <v>0</v>
      </c>
      <c r="AC2220" s="292">
        <v>0</v>
      </c>
      <c r="AD2220" s="292">
        <v>0</v>
      </c>
      <c r="AE2220" s="292">
        <v>0</v>
      </c>
      <c r="AF2220" s="292">
        <v>0</v>
      </c>
      <c r="AG2220" s="292">
        <v>0</v>
      </c>
      <c r="AH2220" s="292">
        <v>20</v>
      </c>
      <c r="AI2220" s="292">
        <v>10400</v>
      </c>
    </row>
    <row r="2221" spans="1:35" ht="36">
      <c r="A2221" s="290"/>
      <c r="B2221" s="306">
        <v>36101</v>
      </c>
      <c r="C2221" s="1148" t="s">
        <v>1868</v>
      </c>
      <c r="D2221" s="1149"/>
      <c r="E2221" s="1485">
        <v>41</v>
      </c>
      <c r="F2221" s="1153"/>
      <c r="G2221" s="1153">
        <v>0</v>
      </c>
      <c r="H2221" s="1153">
        <v>0</v>
      </c>
      <c r="I2221" s="1153">
        <v>0</v>
      </c>
      <c r="J2221" s="1153"/>
      <c r="K2221" s="1562">
        <v>26308</v>
      </c>
      <c r="L2221" s="1153">
        <v>3</v>
      </c>
      <c r="M2221" s="1153">
        <v>2524</v>
      </c>
      <c r="N2221" s="1153">
        <v>2</v>
      </c>
      <c r="O2221" s="1153">
        <v>751</v>
      </c>
      <c r="P2221" s="1153">
        <v>0</v>
      </c>
      <c r="Q2221" s="1153">
        <v>0</v>
      </c>
      <c r="R2221" s="1153">
        <v>3</v>
      </c>
      <c r="S2221" s="1153">
        <v>3383</v>
      </c>
      <c r="T2221" s="1153">
        <v>4</v>
      </c>
      <c r="U2221" s="1153">
        <v>3509</v>
      </c>
      <c r="V2221" s="1153">
        <v>3</v>
      </c>
      <c r="W2221" s="1153">
        <v>2235</v>
      </c>
      <c r="X2221" s="1153">
        <v>2</v>
      </c>
      <c r="Y2221" s="1153">
        <v>751</v>
      </c>
      <c r="Z2221" s="1153">
        <v>4</v>
      </c>
      <c r="AA2221" s="1153">
        <v>2755</v>
      </c>
      <c r="AB2221" s="1153">
        <v>0</v>
      </c>
      <c r="AC2221" s="1153">
        <v>0</v>
      </c>
      <c r="AD2221" s="1153">
        <v>0</v>
      </c>
      <c r="AE2221" s="1153">
        <v>0</v>
      </c>
      <c r="AF2221" s="1153">
        <v>0</v>
      </c>
      <c r="AG2221" s="1153">
        <v>0</v>
      </c>
      <c r="AH2221" s="1153">
        <v>20</v>
      </c>
      <c r="AI2221" s="1153">
        <v>10400</v>
      </c>
    </row>
    <row r="2222" spans="1:35" ht="66">
      <c r="A2222" s="290"/>
      <c r="B2222" s="305">
        <v>251.54000000000002</v>
      </c>
      <c r="C2222" s="298" t="s">
        <v>1869</v>
      </c>
      <c r="D2222" s="303"/>
      <c r="E2222" s="293">
        <v>0</v>
      </c>
      <c r="F2222" s="292" t="s">
        <v>11</v>
      </c>
      <c r="G2222" s="294" t="s">
        <v>12</v>
      </c>
      <c r="H2222" s="295" t="s">
        <v>13</v>
      </c>
      <c r="I2222" s="294" t="s">
        <v>14</v>
      </c>
      <c r="J2222" s="294">
        <v>272</v>
      </c>
      <c r="K2222" s="1540">
        <v>0</v>
      </c>
      <c r="L2222" s="294">
        <v>0</v>
      </c>
      <c r="M2222" s="294">
        <v>0</v>
      </c>
      <c r="N2222" s="294">
        <v>0</v>
      </c>
      <c r="O2222" s="294">
        <v>0</v>
      </c>
      <c r="P2222" s="294">
        <v>0</v>
      </c>
      <c r="Q2222" s="294">
        <v>0</v>
      </c>
      <c r="R2222" s="294">
        <v>0</v>
      </c>
      <c r="S2222" s="294">
        <v>0</v>
      </c>
      <c r="T2222" s="294">
        <v>0</v>
      </c>
      <c r="U2222" s="294">
        <v>0</v>
      </c>
      <c r="V2222" s="294">
        <v>0</v>
      </c>
      <c r="W2222" s="294">
        <v>0</v>
      </c>
      <c r="X2222" s="294">
        <v>0</v>
      </c>
      <c r="Y2222" s="294">
        <v>0</v>
      </c>
      <c r="Z2222" s="294">
        <v>0</v>
      </c>
      <c r="AA2222" s="294">
        <v>0</v>
      </c>
      <c r="AB2222" s="294">
        <v>0</v>
      </c>
      <c r="AC2222" s="294">
        <v>0</v>
      </c>
      <c r="AD2222" s="294">
        <v>0</v>
      </c>
      <c r="AE2222" s="294">
        <v>0</v>
      </c>
      <c r="AF2222" s="294">
        <v>0</v>
      </c>
      <c r="AG2222" s="294">
        <v>0</v>
      </c>
      <c r="AH2222" s="294">
        <v>0</v>
      </c>
      <c r="AI2222" s="294">
        <v>0</v>
      </c>
    </row>
    <row r="2223" spans="1:35" ht="66">
      <c r="A2223" s="290"/>
      <c r="B2223" s="305">
        <v>2.3199999999999998</v>
      </c>
      <c r="C2223" s="298" t="s">
        <v>1870</v>
      </c>
      <c r="D2223" s="303"/>
      <c r="E2223" s="293">
        <v>0</v>
      </c>
      <c r="F2223" s="292" t="s">
        <v>11</v>
      </c>
      <c r="G2223" s="294" t="s">
        <v>12</v>
      </c>
      <c r="H2223" s="295" t="s">
        <v>13</v>
      </c>
      <c r="I2223" s="294" t="s">
        <v>14</v>
      </c>
      <c r="J2223" s="294">
        <v>3</v>
      </c>
      <c r="K2223" s="1540">
        <v>0</v>
      </c>
      <c r="L2223" s="294">
        <v>0</v>
      </c>
      <c r="M2223" s="294">
        <v>0</v>
      </c>
      <c r="N2223" s="294">
        <v>0</v>
      </c>
      <c r="O2223" s="294">
        <v>0</v>
      </c>
      <c r="P2223" s="294">
        <v>0</v>
      </c>
      <c r="Q2223" s="294">
        <v>0</v>
      </c>
      <c r="R2223" s="294">
        <v>0</v>
      </c>
      <c r="S2223" s="294">
        <v>0</v>
      </c>
      <c r="T2223" s="294">
        <v>0</v>
      </c>
      <c r="U2223" s="294">
        <v>0</v>
      </c>
      <c r="V2223" s="294">
        <v>0</v>
      </c>
      <c r="W2223" s="294">
        <v>0</v>
      </c>
      <c r="X2223" s="294">
        <v>0</v>
      </c>
      <c r="Y2223" s="294">
        <v>0</v>
      </c>
      <c r="Z2223" s="294">
        <v>0</v>
      </c>
      <c r="AA2223" s="294">
        <v>0</v>
      </c>
      <c r="AB2223" s="294">
        <v>0</v>
      </c>
      <c r="AC2223" s="294">
        <v>0</v>
      </c>
      <c r="AD2223" s="294">
        <v>0</v>
      </c>
      <c r="AE2223" s="294">
        <v>0</v>
      </c>
      <c r="AF2223" s="294">
        <v>0</v>
      </c>
      <c r="AG2223" s="294">
        <v>0</v>
      </c>
      <c r="AH2223" s="294">
        <v>0</v>
      </c>
      <c r="AI2223" s="294">
        <v>0</v>
      </c>
    </row>
    <row r="2224" spans="1:35" ht="66">
      <c r="A2224" s="290"/>
      <c r="B2224" s="305">
        <v>480</v>
      </c>
      <c r="C2224" s="1349" t="s">
        <v>1871</v>
      </c>
      <c r="D2224" s="303"/>
      <c r="E2224" s="293">
        <v>25</v>
      </c>
      <c r="F2224" s="292" t="s">
        <v>11</v>
      </c>
      <c r="G2224" s="294" t="s">
        <v>12</v>
      </c>
      <c r="H2224" s="295" t="s">
        <v>13</v>
      </c>
      <c r="I2224" s="294" t="s">
        <v>14</v>
      </c>
      <c r="J2224" s="294">
        <v>520</v>
      </c>
      <c r="K2224" s="1540">
        <v>13000</v>
      </c>
      <c r="L2224" s="294">
        <v>1</v>
      </c>
      <c r="M2224" s="294">
        <v>520</v>
      </c>
      <c r="N2224" s="294">
        <v>1</v>
      </c>
      <c r="O2224" s="294">
        <v>520</v>
      </c>
      <c r="P2224" s="294">
        <v>0</v>
      </c>
      <c r="Q2224" s="294">
        <v>0</v>
      </c>
      <c r="R2224" s="294">
        <v>0</v>
      </c>
      <c r="S2224" s="294">
        <v>0</v>
      </c>
      <c r="T2224" s="294">
        <v>1</v>
      </c>
      <c r="U2224" s="294">
        <v>520</v>
      </c>
      <c r="V2224" s="294">
        <v>0</v>
      </c>
      <c r="W2224" s="294">
        <v>0</v>
      </c>
      <c r="X2224" s="294">
        <v>1</v>
      </c>
      <c r="Y2224" s="294">
        <v>520</v>
      </c>
      <c r="Z2224" s="294">
        <v>1</v>
      </c>
      <c r="AA2224" s="294">
        <v>520</v>
      </c>
      <c r="AB2224" s="294">
        <v>0</v>
      </c>
      <c r="AC2224" s="294">
        <v>0</v>
      </c>
      <c r="AD2224" s="294">
        <v>0</v>
      </c>
      <c r="AE2224" s="294">
        <v>0</v>
      </c>
      <c r="AF2224" s="294">
        <v>0</v>
      </c>
      <c r="AG2224" s="294">
        <v>0</v>
      </c>
      <c r="AH2224" s="294">
        <v>20</v>
      </c>
      <c r="AI2224" s="294">
        <v>10400</v>
      </c>
    </row>
    <row r="2225" spans="1:35" ht="66">
      <c r="A2225" s="290"/>
      <c r="B2225" s="305">
        <v>2800</v>
      </c>
      <c r="C2225" s="298" t="s">
        <v>1872</v>
      </c>
      <c r="D2225" s="292"/>
      <c r="E2225" s="293">
        <v>5</v>
      </c>
      <c r="F2225" s="292" t="s">
        <v>11</v>
      </c>
      <c r="G2225" s="294" t="s">
        <v>12</v>
      </c>
      <c r="H2225" s="295" t="s">
        <v>13</v>
      </c>
      <c r="I2225" s="294" t="s">
        <v>14</v>
      </c>
      <c r="J2225" s="294">
        <v>231</v>
      </c>
      <c r="K2225" s="1540">
        <v>1155</v>
      </c>
      <c r="L2225" s="294">
        <v>0</v>
      </c>
      <c r="M2225" s="294">
        <v>0</v>
      </c>
      <c r="N2225" s="294">
        <v>1</v>
      </c>
      <c r="O2225" s="294">
        <v>231</v>
      </c>
      <c r="P2225" s="294">
        <v>0</v>
      </c>
      <c r="Q2225" s="294">
        <v>0</v>
      </c>
      <c r="R2225" s="294">
        <v>0</v>
      </c>
      <c r="S2225" s="294">
        <v>0</v>
      </c>
      <c r="T2225" s="294">
        <v>1</v>
      </c>
      <c r="U2225" s="294">
        <v>231</v>
      </c>
      <c r="V2225" s="294">
        <v>1</v>
      </c>
      <c r="W2225" s="294">
        <v>231</v>
      </c>
      <c r="X2225" s="294">
        <v>1</v>
      </c>
      <c r="Y2225" s="294">
        <v>231</v>
      </c>
      <c r="Z2225" s="294">
        <v>1</v>
      </c>
      <c r="AA2225" s="294">
        <v>231</v>
      </c>
      <c r="AB2225" s="294">
        <v>0</v>
      </c>
      <c r="AC2225" s="294">
        <v>0</v>
      </c>
      <c r="AD2225" s="294">
        <v>0</v>
      </c>
      <c r="AE2225" s="294">
        <v>0</v>
      </c>
      <c r="AF2225" s="294">
        <v>0</v>
      </c>
      <c r="AG2225" s="294">
        <v>0</v>
      </c>
      <c r="AH2225" s="294">
        <v>0</v>
      </c>
      <c r="AI2225" s="294">
        <v>0</v>
      </c>
    </row>
    <row r="2226" spans="1:35" ht="66">
      <c r="A2226" s="290"/>
      <c r="B2226" s="305">
        <v>213.74</v>
      </c>
      <c r="C2226" s="298" t="s">
        <v>1873</v>
      </c>
      <c r="D2226" s="303"/>
      <c r="E2226" s="293">
        <v>0</v>
      </c>
      <c r="F2226" s="292" t="s">
        <v>11</v>
      </c>
      <c r="G2226" s="294" t="s">
        <v>12</v>
      </c>
      <c r="H2226" s="295" t="s">
        <v>13</v>
      </c>
      <c r="I2226" s="294" t="s">
        <v>14</v>
      </c>
      <c r="J2226" s="294">
        <v>231</v>
      </c>
      <c r="K2226" s="1540">
        <v>0</v>
      </c>
      <c r="L2226" s="294">
        <v>0</v>
      </c>
      <c r="M2226" s="294">
        <v>0</v>
      </c>
      <c r="N2226" s="294">
        <v>0</v>
      </c>
      <c r="O2226" s="294">
        <v>0</v>
      </c>
      <c r="P2226" s="294">
        <v>0</v>
      </c>
      <c r="Q2226" s="294">
        <v>0</v>
      </c>
      <c r="R2226" s="294">
        <v>0</v>
      </c>
      <c r="S2226" s="294">
        <v>0</v>
      </c>
      <c r="T2226" s="294">
        <v>0</v>
      </c>
      <c r="U2226" s="294">
        <v>0</v>
      </c>
      <c r="V2226" s="294">
        <v>0</v>
      </c>
      <c r="W2226" s="294">
        <v>0</v>
      </c>
      <c r="X2226" s="294">
        <v>0</v>
      </c>
      <c r="Y2226" s="294">
        <v>0</v>
      </c>
      <c r="Z2226" s="294">
        <v>0</v>
      </c>
      <c r="AA2226" s="294">
        <v>0</v>
      </c>
      <c r="AB2226" s="294">
        <v>0</v>
      </c>
      <c r="AC2226" s="294">
        <v>0</v>
      </c>
      <c r="AD2226" s="294">
        <v>0</v>
      </c>
      <c r="AE2226" s="294">
        <v>0</v>
      </c>
      <c r="AF2226" s="294">
        <v>0</v>
      </c>
      <c r="AG2226" s="294">
        <v>0</v>
      </c>
      <c r="AH2226" s="294">
        <v>0</v>
      </c>
      <c r="AI2226" s="294">
        <v>0</v>
      </c>
    </row>
    <row r="2227" spans="1:35" ht="66">
      <c r="A2227" s="290"/>
      <c r="B2227" s="305">
        <v>213.74</v>
      </c>
      <c r="C2227" s="298" t="s">
        <v>1874</v>
      </c>
      <c r="D2227" s="303"/>
      <c r="E2227" s="293">
        <v>0</v>
      </c>
      <c r="F2227" s="292" t="s">
        <v>11</v>
      </c>
      <c r="G2227" s="294" t="s">
        <v>12</v>
      </c>
      <c r="H2227" s="295" t="s">
        <v>13</v>
      </c>
      <c r="I2227" s="294" t="s">
        <v>14</v>
      </c>
      <c r="J2227" s="294">
        <v>231</v>
      </c>
      <c r="K2227" s="1540">
        <v>0</v>
      </c>
      <c r="L2227" s="294">
        <v>0</v>
      </c>
      <c r="M2227" s="294">
        <v>0</v>
      </c>
      <c r="N2227" s="294">
        <v>0</v>
      </c>
      <c r="O2227" s="294">
        <v>0</v>
      </c>
      <c r="P2227" s="294">
        <v>0</v>
      </c>
      <c r="Q2227" s="294">
        <v>0</v>
      </c>
      <c r="R2227" s="294">
        <v>0</v>
      </c>
      <c r="S2227" s="294">
        <v>0</v>
      </c>
      <c r="T2227" s="294">
        <v>0</v>
      </c>
      <c r="U2227" s="294">
        <v>0</v>
      </c>
      <c r="V2227" s="294">
        <v>0</v>
      </c>
      <c r="W2227" s="294">
        <v>0</v>
      </c>
      <c r="X2227" s="294">
        <v>0</v>
      </c>
      <c r="Y2227" s="294">
        <v>0</v>
      </c>
      <c r="Z2227" s="294">
        <v>0</v>
      </c>
      <c r="AA2227" s="294">
        <v>0</v>
      </c>
      <c r="AB2227" s="294">
        <v>0</v>
      </c>
      <c r="AC2227" s="294">
        <v>0</v>
      </c>
      <c r="AD2227" s="294">
        <v>0</v>
      </c>
      <c r="AE2227" s="294">
        <v>0</v>
      </c>
      <c r="AF2227" s="294">
        <v>0</v>
      </c>
      <c r="AG2227" s="294">
        <v>0</v>
      </c>
      <c r="AH2227" s="294">
        <v>0</v>
      </c>
      <c r="AI2227" s="294">
        <v>0</v>
      </c>
    </row>
    <row r="2228" spans="1:35" ht="66">
      <c r="A2228" s="290"/>
      <c r="B2228" s="305">
        <v>1276.22</v>
      </c>
      <c r="C2228" s="298" t="s">
        <v>1785</v>
      </c>
      <c r="D2228" s="1389"/>
      <c r="E2228" s="293">
        <v>3</v>
      </c>
      <c r="F2228" s="292" t="s">
        <v>648</v>
      </c>
      <c r="G2228" s="294" t="s">
        <v>12</v>
      </c>
      <c r="H2228" s="295" t="s">
        <v>13</v>
      </c>
      <c r="I2228" s="294" t="s">
        <v>14</v>
      </c>
      <c r="J2228" s="294">
        <v>1379</v>
      </c>
      <c r="K2228" s="1540">
        <v>4137</v>
      </c>
      <c r="L2228" s="294">
        <v>0</v>
      </c>
      <c r="M2228" s="294">
        <v>0</v>
      </c>
      <c r="N2228" s="294">
        <v>0</v>
      </c>
      <c r="O2228" s="294">
        <v>0</v>
      </c>
      <c r="P2228" s="294">
        <v>0</v>
      </c>
      <c r="Q2228" s="294">
        <v>0</v>
      </c>
      <c r="R2228" s="294">
        <v>1</v>
      </c>
      <c r="S2228" s="294">
        <v>1379</v>
      </c>
      <c r="T2228" s="294">
        <v>2</v>
      </c>
      <c r="U2228" s="294">
        <v>2758</v>
      </c>
      <c r="V2228" s="294">
        <v>0</v>
      </c>
      <c r="W2228" s="294">
        <v>0</v>
      </c>
      <c r="X2228" s="294">
        <v>0</v>
      </c>
      <c r="Y2228" s="294">
        <v>0</v>
      </c>
      <c r="Z2228" s="294">
        <v>0</v>
      </c>
      <c r="AA2228" s="294">
        <v>0</v>
      </c>
      <c r="AB2228" s="294">
        <v>0</v>
      </c>
      <c r="AC2228" s="294">
        <v>0</v>
      </c>
      <c r="AD2228" s="294">
        <v>0</v>
      </c>
      <c r="AE2228" s="294">
        <v>0</v>
      </c>
      <c r="AF2228" s="294">
        <v>0</v>
      </c>
      <c r="AG2228" s="294">
        <v>0</v>
      </c>
      <c r="AH2228" s="294">
        <v>0</v>
      </c>
      <c r="AI2228" s="294">
        <v>0</v>
      </c>
    </row>
    <row r="2229" spans="1:35" ht="66">
      <c r="A2229" s="290"/>
      <c r="B2229" s="305">
        <v>928</v>
      </c>
      <c r="C2229" s="298" t="s">
        <v>1875</v>
      </c>
      <c r="D2229" s="303"/>
      <c r="E2229" s="293">
        <v>8</v>
      </c>
      <c r="F2229" s="292" t="s">
        <v>1876</v>
      </c>
      <c r="G2229" s="294" t="s">
        <v>12</v>
      </c>
      <c r="H2229" s="295" t="s">
        <v>13</v>
      </c>
      <c r="I2229" s="294" t="s">
        <v>14</v>
      </c>
      <c r="J2229" s="294">
        <v>1002</v>
      </c>
      <c r="K2229" s="1540">
        <v>8016</v>
      </c>
      <c r="L2229" s="294">
        <v>2</v>
      </c>
      <c r="M2229" s="294">
        <v>2004</v>
      </c>
      <c r="N2229" s="294">
        <v>0</v>
      </c>
      <c r="O2229" s="294">
        <v>0</v>
      </c>
      <c r="P2229" s="294">
        <v>0</v>
      </c>
      <c r="Q2229" s="294">
        <v>0</v>
      </c>
      <c r="R2229" s="294">
        <v>2</v>
      </c>
      <c r="S2229" s="294">
        <v>2004</v>
      </c>
      <c r="T2229" s="294">
        <v>0</v>
      </c>
      <c r="U2229" s="294">
        <v>0</v>
      </c>
      <c r="V2229" s="294">
        <v>2</v>
      </c>
      <c r="W2229" s="294">
        <v>2004</v>
      </c>
      <c r="X2229" s="294">
        <v>0</v>
      </c>
      <c r="Y2229" s="294">
        <v>0</v>
      </c>
      <c r="Z2229" s="294">
        <v>2</v>
      </c>
      <c r="AA2229" s="294">
        <v>2004</v>
      </c>
      <c r="AB2229" s="294">
        <v>0</v>
      </c>
      <c r="AC2229" s="294">
        <v>0</v>
      </c>
      <c r="AD2229" s="294">
        <v>0</v>
      </c>
      <c r="AE2229" s="294">
        <v>0</v>
      </c>
      <c r="AF2229" s="294">
        <v>0</v>
      </c>
      <c r="AG2229" s="294">
        <v>0</v>
      </c>
      <c r="AH2229" s="294">
        <v>0</v>
      </c>
      <c r="AI2229" s="294">
        <v>0</v>
      </c>
    </row>
    <row r="2230" spans="1:35" ht="66">
      <c r="A2230" s="290"/>
      <c r="B2230" s="305">
        <v>2088</v>
      </c>
      <c r="C2230" s="298" t="s">
        <v>1877</v>
      </c>
      <c r="D2230" s="303"/>
      <c r="E2230" s="293">
        <v>0</v>
      </c>
      <c r="F2230" s="292" t="s">
        <v>961</v>
      </c>
      <c r="G2230" s="294" t="s">
        <v>12</v>
      </c>
      <c r="H2230" s="295" t="s">
        <v>13</v>
      </c>
      <c r="I2230" s="294" t="s">
        <v>14</v>
      </c>
      <c r="J2230" s="294">
        <v>2256</v>
      </c>
      <c r="K2230" s="1540">
        <v>0</v>
      </c>
      <c r="L2230" s="294">
        <v>0</v>
      </c>
      <c r="M2230" s="294">
        <v>0</v>
      </c>
      <c r="N2230" s="294">
        <v>0</v>
      </c>
      <c r="O2230" s="294">
        <v>0</v>
      </c>
      <c r="P2230" s="294">
        <v>0</v>
      </c>
      <c r="Q2230" s="294">
        <v>0</v>
      </c>
      <c r="R2230" s="294">
        <v>0</v>
      </c>
      <c r="S2230" s="294">
        <v>0</v>
      </c>
      <c r="T2230" s="294">
        <v>0</v>
      </c>
      <c r="U2230" s="294">
        <v>0</v>
      </c>
      <c r="V2230" s="294">
        <v>0</v>
      </c>
      <c r="W2230" s="294">
        <v>0</v>
      </c>
      <c r="X2230" s="294">
        <v>0</v>
      </c>
      <c r="Y2230" s="294">
        <v>0</v>
      </c>
      <c r="Z2230" s="294">
        <v>0</v>
      </c>
      <c r="AA2230" s="294">
        <v>0</v>
      </c>
      <c r="AB2230" s="294">
        <v>0</v>
      </c>
      <c r="AC2230" s="294">
        <v>0</v>
      </c>
      <c r="AD2230" s="294">
        <v>0</v>
      </c>
      <c r="AE2230" s="294">
        <v>0</v>
      </c>
      <c r="AF2230" s="294">
        <v>0</v>
      </c>
      <c r="AG2230" s="294">
        <v>0</v>
      </c>
      <c r="AH2230" s="294">
        <v>0</v>
      </c>
      <c r="AI2230" s="294">
        <v>0</v>
      </c>
    </row>
    <row r="2231" spans="1:35" ht="36">
      <c r="A2231" s="290"/>
      <c r="B2231" s="306">
        <v>362</v>
      </c>
      <c r="C2231" s="1148" t="s">
        <v>1878</v>
      </c>
      <c r="D2231" s="1146"/>
      <c r="E2231" s="1151">
        <v>6</v>
      </c>
      <c r="F2231" s="292"/>
      <c r="G2231" s="292">
        <v>0</v>
      </c>
      <c r="H2231" s="292">
        <v>0</v>
      </c>
      <c r="I2231" s="292">
        <v>0</v>
      </c>
      <c r="J2231" s="292"/>
      <c r="K2231" s="1544">
        <v>2535</v>
      </c>
      <c r="L2231" s="292">
        <v>0</v>
      </c>
      <c r="M2231" s="292">
        <v>0</v>
      </c>
      <c r="N2231" s="292">
        <v>0</v>
      </c>
      <c r="O2231" s="292">
        <v>0</v>
      </c>
      <c r="P2231" s="292">
        <v>0</v>
      </c>
      <c r="Q2231" s="292">
        <v>0</v>
      </c>
      <c r="R2231" s="292">
        <v>6</v>
      </c>
      <c r="S2231" s="292">
        <v>2535</v>
      </c>
      <c r="T2231" s="292">
        <v>0</v>
      </c>
      <c r="U2231" s="292">
        <v>0</v>
      </c>
      <c r="V2231" s="292">
        <v>0</v>
      </c>
      <c r="W2231" s="292">
        <v>0</v>
      </c>
      <c r="X2231" s="292">
        <v>0</v>
      </c>
      <c r="Y2231" s="292">
        <v>0</v>
      </c>
      <c r="Z2231" s="292">
        <v>0</v>
      </c>
      <c r="AA2231" s="292">
        <v>0</v>
      </c>
      <c r="AB2231" s="292">
        <v>0</v>
      </c>
      <c r="AC2231" s="292">
        <v>0</v>
      </c>
      <c r="AD2231" s="292">
        <v>0</v>
      </c>
      <c r="AE2231" s="292">
        <v>0</v>
      </c>
      <c r="AF2231" s="292">
        <v>0</v>
      </c>
      <c r="AG2231" s="292">
        <v>0</v>
      </c>
      <c r="AH2231" s="292">
        <v>0</v>
      </c>
      <c r="AI2231" s="292">
        <v>0</v>
      </c>
    </row>
    <row r="2232" spans="1:35" ht="36">
      <c r="A2232" s="290"/>
      <c r="B2232" s="306">
        <v>36201</v>
      </c>
      <c r="C2232" s="1148" t="s">
        <v>1879</v>
      </c>
      <c r="D2232" s="1149"/>
      <c r="E2232" s="1485">
        <v>6</v>
      </c>
      <c r="F2232" s="1153"/>
      <c r="G2232" s="1153">
        <v>0</v>
      </c>
      <c r="H2232" s="1153">
        <v>0</v>
      </c>
      <c r="I2232" s="1153">
        <v>0</v>
      </c>
      <c r="J2232" s="1153"/>
      <c r="K2232" s="1562">
        <v>2535</v>
      </c>
      <c r="L2232" s="1153">
        <v>0</v>
      </c>
      <c r="M2232" s="1153">
        <v>0</v>
      </c>
      <c r="N2232" s="1153">
        <v>0</v>
      </c>
      <c r="O2232" s="1153">
        <v>0</v>
      </c>
      <c r="P2232" s="1153">
        <v>0</v>
      </c>
      <c r="Q2232" s="1153">
        <v>0</v>
      </c>
      <c r="R2232" s="1153">
        <v>6</v>
      </c>
      <c r="S2232" s="1153">
        <v>2535</v>
      </c>
      <c r="T2232" s="1153">
        <v>0</v>
      </c>
      <c r="U2232" s="1153">
        <v>0</v>
      </c>
      <c r="V2232" s="1153">
        <v>0</v>
      </c>
      <c r="W2232" s="1153">
        <v>0</v>
      </c>
      <c r="X2232" s="1153">
        <v>0</v>
      </c>
      <c r="Y2232" s="1153">
        <v>0</v>
      </c>
      <c r="Z2232" s="1153">
        <v>0</v>
      </c>
      <c r="AA2232" s="1153">
        <v>0</v>
      </c>
      <c r="AB2232" s="1153">
        <v>0</v>
      </c>
      <c r="AC2232" s="1153">
        <v>0</v>
      </c>
      <c r="AD2232" s="1153">
        <v>0</v>
      </c>
      <c r="AE2232" s="1153">
        <v>0</v>
      </c>
      <c r="AF2232" s="1153">
        <v>0</v>
      </c>
      <c r="AG2232" s="1153">
        <v>0</v>
      </c>
      <c r="AH2232" s="1153">
        <v>0</v>
      </c>
      <c r="AI2232" s="1153">
        <v>0</v>
      </c>
    </row>
    <row r="2233" spans="1:35" ht="66">
      <c r="A2233" s="290"/>
      <c r="B2233" s="305">
        <v>350</v>
      </c>
      <c r="C2233" s="298" t="s">
        <v>1880</v>
      </c>
      <c r="D2233" s="303"/>
      <c r="E2233" s="293">
        <v>3</v>
      </c>
      <c r="F2233" s="1152" t="s">
        <v>11</v>
      </c>
      <c r="G2233" s="294" t="s">
        <v>12</v>
      </c>
      <c r="H2233" s="295" t="s">
        <v>13</v>
      </c>
      <c r="I2233" s="294" t="s">
        <v>14</v>
      </c>
      <c r="J2233" s="294">
        <v>378</v>
      </c>
      <c r="K2233" s="1540">
        <v>1134</v>
      </c>
      <c r="L2233" s="294">
        <v>0</v>
      </c>
      <c r="M2233" s="294">
        <v>0</v>
      </c>
      <c r="N2233" s="294">
        <v>0</v>
      </c>
      <c r="O2233" s="294">
        <v>0</v>
      </c>
      <c r="P2233" s="294">
        <v>0</v>
      </c>
      <c r="Q2233" s="294">
        <v>0</v>
      </c>
      <c r="R2233" s="294">
        <v>3</v>
      </c>
      <c r="S2233" s="294">
        <v>1134</v>
      </c>
      <c r="T2233" s="294">
        <v>0</v>
      </c>
      <c r="U2233" s="294">
        <v>0</v>
      </c>
      <c r="V2233" s="294">
        <v>0</v>
      </c>
      <c r="W2233" s="294">
        <v>0</v>
      </c>
      <c r="X2233" s="294">
        <v>0</v>
      </c>
      <c r="Y2233" s="294">
        <v>0</v>
      </c>
      <c r="Z2233" s="294">
        <v>0</v>
      </c>
      <c r="AA2233" s="294">
        <v>0</v>
      </c>
      <c r="AB2233" s="294">
        <v>0</v>
      </c>
      <c r="AC2233" s="294">
        <v>0</v>
      </c>
      <c r="AD2233" s="294">
        <v>0</v>
      </c>
      <c r="AE2233" s="294">
        <v>0</v>
      </c>
      <c r="AF2233" s="294">
        <v>0</v>
      </c>
      <c r="AG2233" s="294">
        <v>0</v>
      </c>
      <c r="AH2233" s="294">
        <v>0</v>
      </c>
      <c r="AI2233" s="294">
        <v>0</v>
      </c>
    </row>
    <row r="2234" spans="1:35" ht="66">
      <c r="A2234" s="290"/>
      <c r="B2234" s="305">
        <v>432</v>
      </c>
      <c r="C2234" s="298" t="s">
        <v>1881</v>
      </c>
      <c r="D2234" s="303"/>
      <c r="E2234" s="293">
        <v>3</v>
      </c>
      <c r="F2234" s="292" t="s">
        <v>11</v>
      </c>
      <c r="G2234" s="294" t="s">
        <v>12</v>
      </c>
      <c r="H2234" s="295" t="s">
        <v>13</v>
      </c>
      <c r="I2234" s="294" t="s">
        <v>14</v>
      </c>
      <c r="J2234" s="294">
        <v>467</v>
      </c>
      <c r="K2234" s="1540">
        <v>1401</v>
      </c>
      <c r="L2234" s="294">
        <v>0</v>
      </c>
      <c r="M2234" s="294">
        <v>0</v>
      </c>
      <c r="N2234" s="294">
        <v>0</v>
      </c>
      <c r="O2234" s="294">
        <v>0</v>
      </c>
      <c r="P2234" s="294">
        <v>0</v>
      </c>
      <c r="Q2234" s="294">
        <v>0</v>
      </c>
      <c r="R2234" s="294">
        <v>3</v>
      </c>
      <c r="S2234" s="294">
        <v>1401</v>
      </c>
      <c r="T2234" s="294">
        <v>0</v>
      </c>
      <c r="U2234" s="294">
        <v>0</v>
      </c>
      <c r="V2234" s="294">
        <v>0</v>
      </c>
      <c r="W2234" s="294">
        <v>0</v>
      </c>
      <c r="X2234" s="294">
        <v>0</v>
      </c>
      <c r="Y2234" s="294">
        <v>0</v>
      </c>
      <c r="Z2234" s="294">
        <v>0</v>
      </c>
      <c r="AA2234" s="294">
        <v>0</v>
      </c>
      <c r="AB2234" s="294">
        <v>0</v>
      </c>
      <c r="AC2234" s="294">
        <v>0</v>
      </c>
      <c r="AD2234" s="294">
        <v>0</v>
      </c>
      <c r="AE2234" s="294">
        <v>0</v>
      </c>
      <c r="AF2234" s="294">
        <v>0</v>
      </c>
      <c r="AG2234" s="294">
        <v>0</v>
      </c>
      <c r="AH2234" s="294">
        <v>0</v>
      </c>
      <c r="AI2234" s="294">
        <v>0</v>
      </c>
    </row>
    <row r="2235" spans="1:35" ht="24">
      <c r="A2235" s="290"/>
      <c r="B2235" s="306">
        <v>366</v>
      </c>
      <c r="C2235" s="1148" t="s">
        <v>1882</v>
      </c>
      <c r="D2235" s="1146"/>
      <c r="E2235" s="1151">
        <v>0</v>
      </c>
      <c r="F2235" s="292"/>
      <c r="G2235" s="292">
        <v>0</v>
      </c>
      <c r="H2235" s="292">
        <v>0</v>
      </c>
      <c r="I2235" s="292">
        <v>0</v>
      </c>
      <c r="J2235" s="292"/>
      <c r="K2235" s="1544">
        <v>0</v>
      </c>
      <c r="L2235" s="292">
        <v>0</v>
      </c>
      <c r="M2235" s="292">
        <v>0</v>
      </c>
      <c r="N2235" s="292">
        <v>0</v>
      </c>
      <c r="O2235" s="292">
        <v>0</v>
      </c>
      <c r="P2235" s="292">
        <v>0</v>
      </c>
      <c r="Q2235" s="292">
        <v>0</v>
      </c>
      <c r="R2235" s="292">
        <v>0</v>
      </c>
      <c r="S2235" s="292">
        <v>0</v>
      </c>
      <c r="T2235" s="292">
        <v>0</v>
      </c>
      <c r="U2235" s="292">
        <v>0</v>
      </c>
      <c r="V2235" s="292">
        <v>0</v>
      </c>
      <c r="W2235" s="292">
        <v>0</v>
      </c>
      <c r="X2235" s="292">
        <v>0</v>
      </c>
      <c r="Y2235" s="292">
        <v>0</v>
      </c>
      <c r="Z2235" s="292">
        <v>0</v>
      </c>
      <c r="AA2235" s="292">
        <v>0</v>
      </c>
      <c r="AB2235" s="292">
        <v>0</v>
      </c>
      <c r="AC2235" s="292">
        <v>0</v>
      </c>
      <c r="AD2235" s="292">
        <v>0</v>
      </c>
      <c r="AE2235" s="292">
        <v>0</v>
      </c>
      <c r="AF2235" s="292">
        <v>0</v>
      </c>
      <c r="AG2235" s="292">
        <v>0</v>
      </c>
      <c r="AH2235" s="292">
        <v>0</v>
      </c>
      <c r="AI2235" s="292">
        <v>0</v>
      </c>
    </row>
    <row r="2236" spans="1:35" ht="36">
      <c r="A2236" s="290"/>
      <c r="B2236" s="306">
        <v>36601</v>
      </c>
      <c r="C2236" s="1148" t="s">
        <v>1883</v>
      </c>
      <c r="D2236" s="1149"/>
      <c r="E2236" s="1485">
        <v>0</v>
      </c>
      <c r="F2236" s="1153"/>
      <c r="G2236" s="1153">
        <v>0</v>
      </c>
      <c r="H2236" s="1153">
        <v>0</v>
      </c>
      <c r="I2236" s="1153">
        <v>0</v>
      </c>
      <c r="J2236" s="1153"/>
      <c r="K2236" s="1562">
        <v>0</v>
      </c>
      <c r="L2236" s="1153">
        <v>0</v>
      </c>
      <c r="M2236" s="1153">
        <v>0</v>
      </c>
      <c r="N2236" s="1153">
        <v>0</v>
      </c>
      <c r="O2236" s="1153">
        <v>0</v>
      </c>
      <c r="P2236" s="1153">
        <v>0</v>
      </c>
      <c r="Q2236" s="1153">
        <v>0</v>
      </c>
      <c r="R2236" s="1153">
        <v>0</v>
      </c>
      <c r="S2236" s="1153">
        <v>0</v>
      </c>
      <c r="T2236" s="1153">
        <v>0</v>
      </c>
      <c r="U2236" s="1153">
        <v>0</v>
      </c>
      <c r="V2236" s="1153">
        <v>0</v>
      </c>
      <c r="W2236" s="1153">
        <v>0</v>
      </c>
      <c r="X2236" s="1153">
        <v>0</v>
      </c>
      <c r="Y2236" s="1153">
        <v>0</v>
      </c>
      <c r="Z2236" s="1153">
        <v>0</v>
      </c>
      <c r="AA2236" s="1153">
        <v>0</v>
      </c>
      <c r="AB2236" s="1153">
        <v>0</v>
      </c>
      <c r="AC2236" s="1153">
        <v>0</v>
      </c>
      <c r="AD2236" s="1153">
        <v>0</v>
      </c>
      <c r="AE2236" s="1153">
        <v>0</v>
      </c>
      <c r="AF2236" s="1153">
        <v>0</v>
      </c>
      <c r="AG2236" s="1153">
        <v>0</v>
      </c>
      <c r="AH2236" s="1153">
        <v>0</v>
      </c>
      <c r="AI2236" s="1153">
        <v>0</v>
      </c>
    </row>
    <row r="2237" spans="1:35" ht="66">
      <c r="A2237" s="290"/>
      <c r="B2237" s="305">
        <v>2376.66</v>
      </c>
      <c r="C2237" s="298" t="s">
        <v>1884</v>
      </c>
      <c r="D2237" s="303"/>
      <c r="E2237" s="293">
        <v>0</v>
      </c>
      <c r="F2237" s="292" t="s">
        <v>1763</v>
      </c>
      <c r="G2237" s="294" t="s">
        <v>12</v>
      </c>
      <c r="H2237" s="295" t="s">
        <v>13</v>
      </c>
      <c r="I2237" s="294" t="s">
        <v>14</v>
      </c>
      <c r="J2237" s="294">
        <v>2566.7928000000002</v>
      </c>
      <c r="K2237" s="1540">
        <v>0</v>
      </c>
      <c r="L2237" s="294">
        <v>0</v>
      </c>
      <c r="M2237" s="294">
        <v>0</v>
      </c>
      <c r="N2237" s="294">
        <v>0</v>
      </c>
      <c r="O2237" s="294">
        <v>0</v>
      </c>
      <c r="P2237" s="294">
        <v>0</v>
      </c>
      <c r="Q2237" s="294">
        <v>0</v>
      </c>
      <c r="R2237" s="294">
        <v>0</v>
      </c>
      <c r="S2237" s="294">
        <v>0</v>
      </c>
      <c r="T2237" s="294">
        <v>0</v>
      </c>
      <c r="U2237" s="294">
        <v>0</v>
      </c>
      <c r="V2237" s="294">
        <v>0</v>
      </c>
      <c r="W2237" s="294">
        <v>0</v>
      </c>
      <c r="X2237" s="294">
        <v>0</v>
      </c>
      <c r="Y2237" s="294">
        <v>0</v>
      </c>
      <c r="Z2237" s="294">
        <v>0</v>
      </c>
      <c r="AA2237" s="294">
        <v>0</v>
      </c>
      <c r="AB2237" s="294">
        <v>0</v>
      </c>
      <c r="AC2237" s="294">
        <v>0</v>
      </c>
      <c r="AD2237" s="294">
        <v>0</v>
      </c>
      <c r="AE2237" s="294">
        <v>0</v>
      </c>
      <c r="AF2237" s="294">
        <v>0</v>
      </c>
      <c r="AG2237" s="294">
        <v>0</v>
      </c>
      <c r="AH2237" s="294">
        <v>0</v>
      </c>
      <c r="AI2237" s="294">
        <v>0</v>
      </c>
    </row>
    <row r="2238" spans="1:35">
      <c r="A2238" s="290"/>
      <c r="B2238" s="306">
        <v>3700</v>
      </c>
      <c r="C2238" s="1145" t="s">
        <v>1885</v>
      </c>
      <c r="D2238" s="1146"/>
      <c r="E2238" s="1151">
        <v>42</v>
      </c>
      <c r="F2238" s="292"/>
      <c r="G2238" s="1151">
        <v>0</v>
      </c>
      <c r="H2238" s="1151">
        <v>0</v>
      </c>
      <c r="I2238" s="1151">
        <v>0</v>
      </c>
      <c r="J2238" s="1151"/>
      <c r="K2238" s="1544">
        <f>K2239+K2242+K2247+K2255</f>
        <v>0</v>
      </c>
      <c r="L2238" s="1544">
        <f t="shared" ref="L2238:AI2238" si="6">L2239+L2242+L2247+L2255</f>
        <v>0</v>
      </c>
      <c r="M2238" s="1544">
        <f t="shared" si="6"/>
        <v>0</v>
      </c>
      <c r="N2238" s="1544">
        <f t="shared" si="6"/>
        <v>0</v>
      </c>
      <c r="O2238" s="1544">
        <f t="shared" si="6"/>
        <v>0</v>
      </c>
      <c r="P2238" s="1544">
        <f t="shared" si="6"/>
        <v>0</v>
      </c>
      <c r="Q2238" s="1544">
        <f t="shared" si="6"/>
        <v>0</v>
      </c>
      <c r="R2238" s="1544">
        <f t="shared" si="6"/>
        <v>0</v>
      </c>
      <c r="S2238" s="1544">
        <f t="shared" si="6"/>
        <v>0</v>
      </c>
      <c r="T2238" s="1544">
        <f t="shared" si="6"/>
        <v>0</v>
      </c>
      <c r="U2238" s="1544">
        <f t="shared" si="6"/>
        <v>0</v>
      </c>
      <c r="V2238" s="1544">
        <f t="shared" si="6"/>
        <v>0</v>
      </c>
      <c r="W2238" s="1544">
        <f t="shared" si="6"/>
        <v>0</v>
      </c>
      <c r="X2238" s="1544">
        <f t="shared" si="6"/>
        <v>0</v>
      </c>
      <c r="Y2238" s="1544">
        <f t="shared" si="6"/>
        <v>0</v>
      </c>
      <c r="Z2238" s="1544">
        <f t="shared" si="6"/>
        <v>0</v>
      </c>
      <c r="AA2238" s="1544">
        <f t="shared" si="6"/>
        <v>0</v>
      </c>
      <c r="AB2238" s="1544">
        <f t="shared" si="6"/>
        <v>0</v>
      </c>
      <c r="AC2238" s="1544">
        <f t="shared" si="6"/>
        <v>0</v>
      </c>
      <c r="AD2238" s="1544">
        <f t="shared" si="6"/>
        <v>0</v>
      </c>
      <c r="AE2238" s="1544">
        <f t="shared" si="6"/>
        <v>0</v>
      </c>
      <c r="AF2238" s="1544">
        <f t="shared" si="6"/>
        <v>0</v>
      </c>
      <c r="AG2238" s="1544">
        <f t="shared" si="6"/>
        <v>0</v>
      </c>
      <c r="AH2238" s="1544">
        <f t="shared" si="6"/>
        <v>0</v>
      </c>
      <c r="AI2238" s="1544">
        <f t="shared" si="6"/>
        <v>0</v>
      </c>
    </row>
    <row r="2239" spans="1:35">
      <c r="A2239" s="290"/>
      <c r="B2239" s="306">
        <v>371</v>
      </c>
      <c r="C2239" s="1148" t="s">
        <v>1886</v>
      </c>
      <c r="D2239" s="1146"/>
      <c r="E2239" s="292">
        <v>0</v>
      </c>
      <c r="F2239" s="292"/>
      <c r="G2239" s="292">
        <v>0</v>
      </c>
      <c r="H2239" s="292">
        <v>0</v>
      </c>
      <c r="I2239" s="292">
        <v>0</v>
      </c>
      <c r="J2239" s="292"/>
      <c r="K2239" s="1544">
        <v>0</v>
      </c>
      <c r="L2239" s="292">
        <v>0</v>
      </c>
      <c r="M2239" s="292">
        <v>0</v>
      </c>
      <c r="N2239" s="292">
        <v>0</v>
      </c>
      <c r="O2239" s="292">
        <v>0</v>
      </c>
      <c r="P2239" s="292">
        <v>0</v>
      </c>
      <c r="Q2239" s="292">
        <v>0</v>
      </c>
      <c r="R2239" s="292">
        <v>0</v>
      </c>
      <c r="S2239" s="292">
        <v>0</v>
      </c>
      <c r="T2239" s="292">
        <v>0</v>
      </c>
      <c r="U2239" s="292">
        <v>0</v>
      </c>
      <c r="V2239" s="292">
        <v>0</v>
      </c>
      <c r="W2239" s="292">
        <v>0</v>
      </c>
      <c r="X2239" s="292">
        <v>0</v>
      </c>
      <c r="Y2239" s="292">
        <v>0</v>
      </c>
      <c r="Z2239" s="292">
        <v>0</v>
      </c>
      <c r="AA2239" s="292">
        <v>0</v>
      </c>
      <c r="AB2239" s="292">
        <v>0</v>
      </c>
      <c r="AC2239" s="292">
        <v>0</v>
      </c>
      <c r="AD2239" s="292">
        <v>0</v>
      </c>
      <c r="AE2239" s="292">
        <v>0</v>
      </c>
      <c r="AF2239" s="292">
        <v>0</v>
      </c>
      <c r="AG2239" s="292">
        <v>0</v>
      </c>
      <c r="AH2239" s="292">
        <v>0</v>
      </c>
      <c r="AI2239" s="292">
        <v>0</v>
      </c>
    </row>
    <row r="2240" spans="1:35">
      <c r="A2240" s="290"/>
      <c r="B2240" s="306">
        <v>37101</v>
      </c>
      <c r="C2240" s="1148" t="s">
        <v>1886</v>
      </c>
      <c r="D2240" s="1149"/>
      <c r="E2240" s="1153">
        <v>0</v>
      </c>
      <c r="F2240" s="1153"/>
      <c r="G2240" s="1153">
        <v>0</v>
      </c>
      <c r="H2240" s="1153">
        <v>0</v>
      </c>
      <c r="I2240" s="1153">
        <v>0</v>
      </c>
      <c r="J2240" s="1153"/>
      <c r="K2240" s="1562">
        <v>0</v>
      </c>
      <c r="L2240" s="1153">
        <v>0</v>
      </c>
      <c r="M2240" s="1153">
        <v>0</v>
      </c>
      <c r="N2240" s="1153">
        <v>0</v>
      </c>
      <c r="O2240" s="1153">
        <v>0</v>
      </c>
      <c r="P2240" s="1153">
        <v>0</v>
      </c>
      <c r="Q2240" s="1153">
        <v>0</v>
      </c>
      <c r="R2240" s="1153">
        <v>0</v>
      </c>
      <c r="S2240" s="1153">
        <v>0</v>
      </c>
      <c r="T2240" s="1153">
        <v>0</v>
      </c>
      <c r="U2240" s="1153">
        <v>0</v>
      </c>
      <c r="V2240" s="1153">
        <v>0</v>
      </c>
      <c r="W2240" s="1153">
        <v>0</v>
      </c>
      <c r="X2240" s="1153">
        <v>0</v>
      </c>
      <c r="Y2240" s="1153">
        <v>0</v>
      </c>
      <c r="Z2240" s="1153">
        <v>0</v>
      </c>
      <c r="AA2240" s="1153">
        <v>0</v>
      </c>
      <c r="AB2240" s="1153">
        <v>0</v>
      </c>
      <c r="AC2240" s="1153">
        <v>0</v>
      </c>
      <c r="AD2240" s="1153">
        <v>0</v>
      </c>
      <c r="AE2240" s="1153">
        <v>0</v>
      </c>
      <c r="AF2240" s="1153">
        <v>0</v>
      </c>
      <c r="AG2240" s="1153">
        <v>0</v>
      </c>
      <c r="AH2240" s="1153">
        <v>0</v>
      </c>
      <c r="AI2240" s="1153">
        <v>0</v>
      </c>
    </row>
    <row r="2241" spans="1:35">
      <c r="A2241" s="290"/>
      <c r="B2241" s="1495"/>
      <c r="C2241" s="1381"/>
      <c r="D2241" s="1389"/>
      <c r="E2241" s="304">
        <v>0</v>
      </c>
      <c r="F2241" s="292"/>
      <c r="G2241" s="294"/>
      <c r="H2241" s="295"/>
      <c r="I2241" s="294"/>
      <c r="J2241" s="294"/>
      <c r="K2241" s="1540">
        <v>0</v>
      </c>
      <c r="L2241" s="1540">
        <v>0</v>
      </c>
      <c r="M2241" s="1540">
        <v>0</v>
      </c>
      <c r="N2241" s="1540">
        <v>0</v>
      </c>
      <c r="O2241" s="1540">
        <v>0</v>
      </c>
      <c r="P2241" s="1540">
        <v>0</v>
      </c>
      <c r="Q2241" s="1540">
        <v>0</v>
      </c>
      <c r="R2241" s="1540">
        <v>0</v>
      </c>
      <c r="S2241" s="1540">
        <v>0</v>
      </c>
      <c r="T2241" s="1540">
        <v>0</v>
      </c>
      <c r="U2241" s="1540">
        <v>0</v>
      </c>
      <c r="V2241" s="1540">
        <v>0</v>
      </c>
      <c r="W2241" s="1540">
        <v>0</v>
      </c>
      <c r="X2241" s="1540">
        <v>0</v>
      </c>
      <c r="Y2241" s="1540">
        <v>0</v>
      </c>
      <c r="Z2241" s="1540">
        <v>0</v>
      </c>
      <c r="AA2241" s="1540">
        <v>0</v>
      </c>
      <c r="AB2241" s="1540">
        <v>0</v>
      </c>
      <c r="AC2241" s="1540">
        <v>0</v>
      </c>
      <c r="AD2241" s="1540">
        <v>0</v>
      </c>
      <c r="AE2241" s="1540">
        <v>0</v>
      </c>
      <c r="AF2241" s="1540">
        <v>0</v>
      </c>
      <c r="AG2241" s="1540">
        <v>0</v>
      </c>
      <c r="AH2241" s="1540">
        <v>0</v>
      </c>
      <c r="AI2241" s="1540">
        <v>0</v>
      </c>
    </row>
    <row r="2242" spans="1:35">
      <c r="A2242" s="290"/>
      <c r="B2242" s="306">
        <v>372</v>
      </c>
      <c r="C2242" s="1148" t="s">
        <v>1887</v>
      </c>
      <c r="D2242" s="1146"/>
      <c r="E2242" s="292">
        <v>9</v>
      </c>
      <c r="F2242" s="292"/>
      <c r="G2242" s="292">
        <v>0</v>
      </c>
      <c r="H2242" s="292">
        <v>0</v>
      </c>
      <c r="I2242" s="292">
        <v>0</v>
      </c>
      <c r="J2242" s="292"/>
      <c r="K2242" s="1540">
        <v>0</v>
      </c>
      <c r="L2242" s="1540">
        <v>0</v>
      </c>
      <c r="M2242" s="1540">
        <v>0</v>
      </c>
      <c r="N2242" s="1540">
        <v>0</v>
      </c>
      <c r="O2242" s="1540">
        <v>0</v>
      </c>
      <c r="P2242" s="1540">
        <v>0</v>
      </c>
      <c r="Q2242" s="1540">
        <v>0</v>
      </c>
      <c r="R2242" s="1540">
        <v>0</v>
      </c>
      <c r="S2242" s="1540">
        <v>0</v>
      </c>
      <c r="T2242" s="1540">
        <v>0</v>
      </c>
      <c r="U2242" s="1540">
        <v>0</v>
      </c>
      <c r="V2242" s="1540">
        <v>0</v>
      </c>
      <c r="W2242" s="1540">
        <v>0</v>
      </c>
      <c r="X2242" s="1540">
        <v>0</v>
      </c>
      <c r="Y2242" s="1540">
        <v>0</v>
      </c>
      <c r="Z2242" s="1540">
        <v>0</v>
      </c>
      <c r="AA2242" s="1540">
        <v>0</v>
      </c>
      <c r="AB2242" s="1540">
        <v>0</v>
      </c>
      <c r="AC2242" s="1540">
        <v>0</v>
      </c>
      <c r="AD2242" s="1540">
        <v>0</v>
      </c>
      <c r="AE2242" s="1540">
        <v>0</v>
      </c>
      <c r="AF2242" s="1540">
        <v>0</v>
      </c>
      <c r="AG2242" s="1540">
        <v>0</v>
      </c>
      <c r="AH2242" s="1540">
        <v>0</v>
      </c>
      <c r="AI2242" s="1540">
        <v>0</v>
      </c>
    </row>
    <row r="2243" spans="1:35">
      <c r="A2243" s="290"/>
      <c r="B2243" s="306">
        <v>37201</v>
      </c>
      <c r="C2243" s="1148" t="s">
        <v>1887</v>
      </c>
      <c r="D2243" s="1149"/>
      <c r="E2243" s="1153">
        <v>9</v>
      </c>
      <c r="F2243" s="1153"/>
      <c r="G2243" s="1153">
        <v>0</v>
      </c>
      <c r="H2243" s="1153">
        <v>0</v>
      </c>
      <c r="I2243" s="1153">
        <v>0</v>
      </c>
      <c r="J2243" s="1153"/>
      <c r="K2243" s="1540">
        <v>0</v>
      </c>
      <c r="L2243" s="1540">
        <v>0</v>
      </c>
      <c r="M2243" s="1540">
        <v>0</v>
      </c>
      <c r="N2243" s="1540">
        <v>0</v>
      </c>
      <c r="O2243" s="1540">
        <v>0</v>
      </c>
      <c r="P2243" s="1540">
        <v>0</v>
      </c>
      <c r="Q2243" s="1540">
        <v>0</v>
      </c>
      <c r="R2243" s="1540">
        <v>0</v>
      </c>
      <c r="S2243" s="1540">
        <v>0</v>
      </c>
      <c r="T2243" s="1540">
        <v>0</v>
      </c>
      <c r="U2243" s="1540">
        <v>0</v>
      </c>
      <c r="V2243" s="1540">
        <v>0</v>
      </c>
      <c r="W2243" s="1540">
        <v>0</v>
      </c>
      <c r="X2243" s="1540">
        <v>0</v>
      </c>
      <c r="Y2243" s="1540">
        <v>0</v>
      </c>
      <c r="Z2243" s="1540">
        <v>0</v>
      </c>
      <c r="AA2243" s="1540">
        <v>0</v>
      </c>
      <c r="AB2243" s="1540">
        <v>0</v>
      </c>
      <c r="AC2243" s="1540">
        <v>0</v>
      </c>
      <c r="AD2243" s="1540">
        <v>0</v>
      </c>
      <c r="AE2243" s="1540">
        <v>0</v>
      </c>
      <c r="AF2243" s="1540">
        <v>0</v>
      </c>
      <c r="AG2243" s="1540">
        <v>0</v>
      </c>
      <c r="AH2243" s="1540">
        <v>0</v>
      </c>
      <c r="AI2243" s="1540">
        <v>0</v>
      </c>
    </row>
    <row r="2244" spans="1:35">
      <c r="A2244" s="290"/>
      <c r="B2244" s="1495"/>
      <c r="C2244" s="1381" t="s">
        <v>1887</v>
      </c>
      <c r="D2244" s="1389"/>
      <c r="E2244" s="304">
        <v>9</v>
      </c>
      <c r="F2244" s="292"/>
      <c r="G2244" s="294"/>
      <c r="H2244" s="295"/>
      <c r="I2244" s="294"/>
      <c r="J2244" s="294">
        <v>1500</v>
      </c>
      <c r="K2244" s="1540">
        <v>0</v>
      </c>
      <c r="L2244" s="1540">
        <v>0</v>
      </c>
      <c r="M2244" s="1540">
        <v>0</v>
      </c>
      <c r="N2244" s="1540">
        <v>0</v>
      </c>
      <c r="O2244" s="1540">
        <v>0</v>
      </c>
      <c r="P2244" s="1540">
        <v>0</v>
      </c>
      <c r="Q2244" s="1540">
        <v>0</v>
      </c>
      <c r="R2244" s="1540">
        <v>0</v>
      </c>
      <c r="S2244" s="1540">
        <v>0</v>
      </c>
      <c r="T2244" s="1540">
        <v>0</v>
      </c>
      <c r="U2244" s="1540">
        <v>0</v>
      </c>
      <c r="V2244" s="1540">
        <v>0</v>
      </c>
      <c r="W2244" s="1540">
        <v>0</v>
      </c>
      <c r="X2244" s="1540">
        <v>0</v>
      </c>
      <c r="Y2244" s="1540">
        <v>0</v>
      </c>
      <c r="Z2244" s="1540">
        <v>0</v>
      </c>
      <c r="AA2244" s="1540">
        <v>0</v>
      </c>
      <c r="AB2244" s="1540">
        <v>0</v>
      </c>
      <c r="AC2244" s="1540">
        <v>0</v>
      </c>
      <c r="AD2244" s="1540">
        <v>0</v>
      </c>
      <c r="AE2244" s="1540">
        <v>0</v>
      </c>
      <c r="AF2244" s="1540">
        <v>0</v>
      </c>
      <c r="AG2244" s="1540">
        <v>0</v>
      </c>
      <c r="AH2244" s="1540">
        <v>0</v>
      </c>
      <c r="AI2244" s="1540">
        <v>0</v>
      </c>
    </row>
    <row r="2245" spans="1:35">
      <c r="A2245" s="290"/>
      <c r="B2245" s="1495"/>
      <c r="C2245" s="1381"/>
      <c r="D2245" s="1389"/>
      <c r="E2245" s="304">
        <v>0</v>
      </c>
      <c r="F2245" s="292"/>
      <c r="G2245" s="294"/>
      <c r="H2245" s="295"/>
      <c r="I2245" s="294"/>
      <c r="J2245" s="294"/>
      <c r="K2245" s="1540">
        <v>0</v>
      </c>
      <c r="L2245" s="1540">
        <v>0</v>
      </c>
      <c r="M2245" s="1540">
        <v>0</v>
      </c>
      <c r="N2245" s="1540">
        <v>0</v>
      </c>
      <c r="O2245" s="1540">
        <v>0</v>
      </c>
      <c r="P2245" s="1540">
        <v>0</v>
      </c>
      <c r="Q2245" s="1540">
        <v>0</v>
      </c>
      <c r="R2245" s="1540">
        <v>0</v>
      </c>
      <c r="S2245" s="1540">
        <v>0</v>
      </c>
      <c r="T2245" s="1540">
        <v>0</v>
      </c>
      <c r="U2245" s="1540">
        <v>0</v>
      </c>
      <c r="V2245" s="1540">
        <v>0</v>
      </c>
      <c r="W2245" s="1540">
        <v>0</v>
      </c>
      <c r="X2245" s="1540">
        <v>0</v>
      </c>
      <c r="Y2245" s="1540">
        <v>0</v>
      </c>
      <c r="Z2245" s="1540">
        <v>0</v>
      </c>
      <c r="AA2245" s="1540">
        <v>0</v>
      </c>
      <c r="AB2245" s="1540">
        <v>0</v>
      </c>
      <c r="AC2245" s="1540">
        <v>0</v>
      </c>
      <c r="AD2245" s="1540">
        <v>0</v>
      </c>
      <c r="AE2245" s="1540">
        <v>0</v>
      </c>
      <c r="AF2245" s="1540">
        <v>0</v>
      </c>
      <c r="AG2245" s="1540">
        <v>0</v>
      </c>
      <c r="AH2245" s="1540">
        <v>0</v>
      </c>
      <c r="AI2245" s="1540">
        <v>0</v>
      </c>
    </row>
    <row r="2246" spans="1:35">
      <c r="A2246" s="290"/>
      <c r="B2246" s="1495"/>
      <c r="C2246" s="1381"/>
      <c r="D2246" s="1389"/>
      <c r="E2246" s="304">
        <v>0</v>
      </c>
      <c r="F2246" s="292"/>
      <c r="G2246" s="294"/>
      <c r="H2246" s="295"/>
      <c r="I2246" s="294"/>
      <c r="J2246" s="294"/>
      <c r="K2246" s="1540">
        <v>0</v>
      </c>
      <c r="L2246" s="1540">
        <v>0</v>
      </c>
      <c r="M2246" s="1540">
        <v>0</v>
      </c>
      <c r="N2246" s="1540">
        <v>0</v>
      </c>
      <c r="O2246" s="1540">
        <v>0</v>
      </c>
      <c r="P2246" s="1540">
        <v>0</v>
      </c>
      <c r="Q2246" s="1540">
        <v>0</v>
      </c>
      <c r="R2246" s="1540">
        <v>0</v>
      </c>
      <c r="S2246" s="1540">
        <v>0</v>
      </c>
      <c r="T2246" s="1540">
        <v>0</v>
      </c>
      <c r="U2246" s="1540">
        <v>0</v>
      </c>
      <c r="V2246" s="1540">
        <v>0</v>
      </c>
      <c r="W2246" s="1540">
        <v>0</v>
      </c>
      <c r="X2246" s="1540">
        <v>0</v>
      </c>
      <c r="Y2246" s="1540">
        <v>0</v>
      </c>
      <c r="Z2246" s="1540">
        <v>0</v>
      </c>
      <c r="AA2246" s="1540">
        <v>0</v>
      </c>
      <c r="AB2246" s="1540">
        <v>0</v>
      </c>
      <c r="AC2246" s="1540">
        <v>0</v>
      </c>
      <c r="AD2246" s="1540">
        <v>0</v>
      </c>
      <c r="AE2246" s="1540">
        <v>0</v>
      </c>
      <c r="AF2246" s="1540">
        <v>0</v>
      </c>
      <c r="AG2246" s="1540">
        <v>0</v>
      </c>
      <c r="AH2246" s="1540">
        <v>0</v>
      </c>
      <c r="AI2246" s="1540">
        <v>0</v>
      </c>
    </row>
    <row r="2247" spans="1:35">
      <c r="A2247" s="290"/>
      <c r="B2247" s="306">
        <v>375</v>
      </c>
      <c r="C2247" s="1148" t="s">
        <v>1888</v>
      </c>
      <c r="D2247" s="1146"/>
      <c r="E2247" s="292">
        <v>33</v>
      </c>
      <c r="F2247" s="292">
        <v>0</v>
      </c>
      <c r="G2247" s="292">
        <v>0</v>
      </c>
      <c r="H2247" s="292">
        <v>0</v>
      </c>
      <c r="I2247" s="292">
        <v>0</v>
      </c>
      <c r="J2247" s="292">
        <v>0</v>
      </c>
      <c r="K2247" s="1540">
        <v>0</v>
      </c>
      <c r="L2247" s="1540">
        <v>0</v>
      </c>
      <c r="M2247" s="1540">
        <v>0</v>
      </c>
      <c r="N2247" s="1540">
        <v>0</v>
      </c>
      <c r="O2247" s="1540">
        <v>0</v>
      </c>
      <c r="P2247" s="1540">
        <v>0</v>
      </c>
      <c r="Q2247" s="1540">
        <v>0</v>
      </c>
      <c r="R2247" s="1540">
        <v>0</v>
      </c>
      <c r="S2247" s="1540">
        <v>0</v>
      </c>
      <c r="T2247" s="1540">
        <v>0</v>
      </c>
      <c r="U2247" s="1540">
        <v>0</v>
      </c>
      <c r="V2247" s="1540">
        <v>0</v>
      </c>
      <c r="W2247" s="1540">
        <v>0</v>
      </c>
      <c r="X2247" s="1540">
        <v>0</v>
      </c>
      <c r="Y2247" s="1540">
        <v>0</v>
      </c>
      <c r="Z2247" s="1540">
        <v>0</v>
      </c>
      <c r="AA2247" s="1540">
        <v>0</v>
      </c>
      <c r="AB2247" s="1540">
        <v>0</v>
      </c>
      <c r="AC2247" s="1540">
        <v>0</v>
      </c>
      <c r="AD2247" s="1540">
        <v>0</v>
      </c>
      <c r="AE2247" s="1540">
        <v>0</v>
      </c>
      <c r="AF2247" s="1540">
        <v>0</v>
      </c>
      <c r="AG2247" s="1540">
        <v>0</v>
      </c>
      <c r="AH2247" s="1540">
        <v>0</v>
      </c>
      <c r="AI2247" s="1540">
        <v>0</v>
      </c>
    </row>
    <row r="2248" spans="1:35">
      <c r="A2248" s="290"/>
      <c r="B2248" s="306">
        <v>37501</v>
      </c>
      <c r="C2248" s="1148" t="s">
        <v>1888</v>
      </c>
      <c r="D2248" s="1149"/>
      <c r="E2248" s="1153">
        <v>33</v>
      </c>
      <c r="F2248" s="1153">
        <v>0</v>
      </c>
      <c r="G2248" s="1153">
        <v>0</v>
      </c>
      <c r="H2248" s="1153">
        <v>0</v>
      </c>
      <c r="I2248" s="1153">
        <v>0</v>
      </c>
      <c r="J2248" s="1153">
        <v>0</v>
      </c>
      <c r="K2248" s="1540">
        <v>0</v>
      </c>
      <c r="L2248" s="1540">
        <v>0</v>
      </c>
      <c r="M2248" s="1540">
        <v>0</v>
      </c>
      <c r="N2248" s="1540">
        <v>0</v>
      </c>
      <c r="O2248" s="1540">
        <v>0</v>
      </c>
      <c r="P2248" s="1540">
        <v>0</v>
      </c>
      <c r="Q2248" s="1540">
        <v>0</v>
      </c>
      <c r="R2248" s="1540">
        <v>0</v>
      </c>
      <c r="S2248" s="1540">
        <v>0</v>
      </c>
      <c r="T2248" s="1540">
        <v>0</v>
      </c>
      <c r="U2248" s="1540">
        <v>0</v>
      </c>
      <c r="V2248" s="1540">
        <v>0</v>
      </c>
      <c r="W2248" s="1540">
        <v>0</v>
      </c>
      <c r="X2248" s="1540">
        <v>0</v>
      </c>
      <c r="Y2248" s="1540">
        <v>0</v>
      </c>
      <c r="Z2248" s="1540">
        <v>0</v>
      </c>
      <c r="AA2248" s="1540">
        <v>0</v>
      </c>
      <c r="AB2248" s="1540">
        <v>0</v>
      </c>
      <c r="AC2248" s="1540">
        <v>0</v>
      </c>
      <c r="AD2248" s="1540">
        <v>0</v>
      </c>
      <c r="AE2248" s="1540">
        <v>0</v>
      </c>
      <c r="AF2248" s="1540">
        <v>0</v>
      </c>
      <c r="AG2248" s="1540">
        <v>0</v>
      </c>
      <c r="AH2248" s="1540">
        <v>0</v>
      </c>
      <c r="AI2248" s="1540">
        <v>0</v>
      </c>
    </row>
    <row r="2249" spans="1:35">
      <c r="A2249" s="290"/>
      <c r="B2249" s="1495"/>
      <c r="C2249" s="1381" t="s">
        <v>1888</v>
      </c>
      <c r="D2249" s="1389"/>
      <c r="E2249" s="304">
        <v>27</v>
      </c>
      <c r="F2249" s="292"/>
      <c r="G2249" s="294"/>
      <c r="H2249" s="295"/>
      <c r="I2249" s="294"/>
      <c r="J2249" s="294">
        <v>0</v>
      </c>
      <c r="K2249" s="1540">
        <v>0</v>
      </c>
      <c r="L2249" s="1540">
        <v>0</v>
      </c>
      <c r="M2249" s="1540">
        <v>0</v>
      </c>
      <c r="N2249" s="1540">
        <v>0</v>
      </c>
      <c r="O2249" s="1540">
        <v>0</v>
      </c>
      <c r="P2249" s="1540">
        <v>0</v>
      </c>
      <c r="Q2249" s="1540">
        <v>0</v>
      </c>
      <c r="R2249" s="1540">
        <v>0</v>
      </c>
      <c r="S2249" s="1540">
        <v>0</v>
      </c>
      <c r="T2249" s="1540">
        <v>0</v>
      </c>
      <c r="U2249" s="1540">
        <v>0</v>
      </c>
      <c r="V2249" s="1540">
        <v>0</v>
      </c>
      <c r="W2249" s="1540">
        <v>0</v>
      </c>
      <c r="X2249" s="1540">
        <v>0</v>
      </c>
      <c r="Y2249" s="1540">
        <v>0</v>
      </c>
      <c r="Z2249" s="1540">
        <v>0</v>
      </c>
      <c r="AA2249" s="1540">
        <v>0</v>
      </c>
      <c r="AB2249" s="1540">
        <v>0</v>
      </c>
      <c r="AC2249" s="1540">
        <v>0</v>
      </c>
      <c r="AD2249" s="1540">
        <v>0</v>
      </c>
      <c r="AE2249" s="1540">
        <v>0</v>
      </c>
      <c r="AF2249" s="1540">
        <v>0</v>
      </c>
      <c r="AG2249" s="1540">
        <v>0</v>
      </c>
      <c r="AH2249" s="1540">
        <v>0</v>
      </c>
      <c r="AI2249" s="1540">
        <v>0</v>
      </c>
    </row>
    <row r="2250" spans="1:35">
      <c r="A2250" s="290"/>
      <c r="B2250" s="1495"/>
      <c r="C2250" s="1381"/>
      <c r="D2250" s="1389"/>
      <c r="E2250" s="304">
        <v>0</v>
      </c>
      <c r="F2250" s="292"/>
      <c r="G2250" s="294"/>
      <c r="H2250" s="295"/>
      <c r="I2250" s="294"/>
      <c r="J2250" s="294"/>
      <c r="K2250" s="1540">
        <v>0</v>
      </c>
      <c r="L2250" s="1540">
        <v>0</v>
      </c>
      <c r="M2250" s="1540">
        <v>0</v>
      </c>
      <c r="N2250" s="1540">
        <v>0</v>
      </c>
      <c r="O2250" s="1540">
        <v>0</v>
      </c>
      <c r="P2250" s="1540">
        <v>0</v>
      </c>
      <c r="Q2250" s="1540">
        <v>0</v>
      </c>
      <c r="R2250" s="1540">
        <v>0</v>
      </c>
      <c r="S2250" s="1540">
        <v>0</v>
      </c>
      <c r="T2250" s="1540">
        <v>0</v>
      </c>
      <c r="U2250" s="1540">
        <v>0</v>
      </c>
      <c r="V2250" s="1540">
        <v>0</v>
      </c>
      <c r="W2250" s="1540">
        <v>0</v>
      </c>
      <c r="X2250" s="1540">
        <v>0</v>
      </c>
      <c r="Y2250" s="1540">
        <v>0</v>
      </c>
      <c r="Z2250" s="1540">
        <v>0</v>
      </c>
      <c r="AA2250" s="1540">
        <v>0</v>
      </c>
      <c r="AB2250" s="1540">
        <v>0</v>
      </c>
      <c r="AC2250" s="1540">
        <v>0</v>
      </c>
      <c r="AD2250" s="1540">
        <v>0</v>
      </c>
      <c r="AE2250" s="1540">
        <v>0</v>
      </c>
      <c r="AF2250" s="1540">
        <v>0</v>
      </c>
      <c r="AG2250" s="1540">
        <v>0</v>
      </c>
      <c r="AH2250" s="1540">
        <v>0</v>
      </c>
      <c r="AI2250" s="1540">
        <v>0</v>
      </c>
    </row>
    <row r="2251" spans="1:35">
      <c r="A2251" s="290"/>
      <c r="B2251" s="1495"/>
      <c r="C2251" s="1381"/>
      <c r="D2251" s="1389"/>
      <c r="E2251" s="304">
        <v>6</v>
      </c>
      <c r="F2251" s="292"/>
      <c r="G2251" s="294"/>
      <c r="H2251" s="295"/>
      <c r="I2251" s="294"/>
      <c r="J2251" s="294"/>
      <c r="K2251" s="1540">
        <v>0</v>
      </c>
      <c r="L2251" s="1540">
        <v>0</v>
      </c>
      <c r="M2251" s="1540">
        <v>0</v>
      </c>
      <c r="N2251" s="1540">
        <v>0</v>
      </c>
      <c r="O2251" s="1540">
        <v>0</v>
      </c>
      <c r="P2251" s="1540">
        <v>0</v>
      </c>
      <c r="Q2251" s="1540">
        <v>0</v>
      </c>
      <c r="R2251" s="1540">
        <v>0</v>
      </c>
      <c r="S2251" s="1540">
        <v>0</v>
      </c>
      <c r="T2251" s="1540">
        <v>0</v>
      </c>
      <c r="U2251" s="1540">
        <v>0</v>
      </c>
      <c r="V2251" s="1540">
        <v>0</v>
      </c>
      <c r="W2251" s="1540">
        <v>0</v>
      </c>
      <c r="X2251" s="1540">
        <v>0</v>
      </c>
      <c r="Y2251" s="1540">
        <v>0</v>
      </c>
      <c r="Z2251" s="1540">
        <v>0</v>
      </c>
      <c r="AA2251" s="1540">
        <v>0</v>
      </c>
      <c r="AB2251" s="1540">
        <v>0</v>
      </c>
      <c r="AC2251" s="1540">
        <v>0</v>
      </c>
      <c r="AD2251" s="1540">
        <v>0</v>
      </c>
      <c r="AE2251" s="1540">
        <v>0</v>
      </c>
      <c r="AF2251" s="1540">
        <v>0</v>
      </c>
      <c r="AG2251" s="1540">
        <v>0</v>
      </c>
      <c r="AH2251" s="1540">
        <v>0</v>
      </c>
      <c r="AI2251" s="1540">
        <v>0</v>
      </c>
    </row>
    <row r="2252" spans="1:35">
      <c r="A2252" s="290"/>
      <c r="B2252" s="1495"/>
      <c r="C2252" s="1381"/>
      <c r="D2252" s="1389"/>
      <c r="E2252" s="304">
        <v>0</v>
      </c>
      <c r="F2252" s="292"/>
      <c r="G2252" s="294"/>
      <c r="H2252" s="295"/>
      <c r="I2252" s="294"/>
      <c r="J2252" s="294"/>
      <c r="K2252" s="1540">
        <v>0</v>
      </c>
      <c r="L2252" s="1540">
        <v>0</v>
      </c>
      <c r="M2252" s="1540">
        <v>0</v>
      </c>
      <c r="N2252" s="1540">
        <v>0</v>
      </c>
      <c r="O2252" s="1540">
        <v>0</v>
      </c>
      <c r="P2252" s="1540">
        <v>0</v>
      </c>
      <c r="Q2252" s="1540">
        <v>0</v>
      </c>
      <c r="R2252" s="1540">
        <v>0</v>
      </c>
      <c r="S2252" s="1540">
        <v>0</v>
      </c>
      <c r="T2252" s="1540">
        <v>0</v>
      </c>
      <c r="U2252" s="1540">
        <v>0</v>
      </c>
      <c r="V2252" s="1540">
        <v>0</v>
      </c>
      <c r="W2252" s="1540">
        <v>0</v>
      </c>
      <c r="X2252" s="1540">
        <v>0</v>
      </c>
      <c r="Y2252" s="1540">
        <v>0</v>
      </c>
      <c r="Z2252" s="1540">
        <v>0</v>
      </c>
      <c r="AA2252" s="1540">
        <v>0</v>
      </c>
      <c r="AB2252" s="1540">
        <v>0</v>
      </c>
      <c r="AC2252" s="1540">
        <v>0</v>
      </c>
      <c r="AD2252" s="1540">
        <v>0</v>
      </c>
      <c r="AE2252" s="1540">
        <v>0</v>
      </c>
      <c r="AF2252" s="1540">
        <v>0</v>
      </c>
      <c r="AG2252" s="1540">
        <v>0</v>
      </c>
      <c r="AH2252" s="1540">
        <v>0</v>
      </c>
      <c r="AI2252" s="1540">
        <v>0</v>
      </c>
    </row>
    <row r="2253" spans="1:35">
      <c r="A2253" s="290"/>
      <c r="B2253" s="1495"/>
      <c r="C2253" s="1381"/>
      <c r="D2253" s="1389"/>
      <c r="E2253" s="304">
        <v>0</v>
      </c>
      <c r="F2253" s="292"/>
      <c r="G2253" s="294"/>
      <c r="H2253" s="295"/>
      <c r="I2253" s="294"/>
      <c r="J2253" s="294"/>
      <c r="K2253" s="1540">
        <v>0</v>
      </c>
      <c r="L2253" s="1540">
        <v>0</v>
      </c>
      <c r="M2253" s="1540">
        <v>0</v>
      </c>
      <c r="N2253" s="1540">
        <v>0</v>
      </c>
      <c r="O2253" s="1540">
        <v>0</v>
      </c>
      <c r="P2253" s="1540">
        <v>0</v>
      </c>
      <c r="Q2253" s="1540">
        <v>0</v>
      </c>
      <c r="R2253" s="1540">
        <v>0</v>
      </c>
      <c r="S2253" s="1540">
        <v>0</v>
      </c>
      <c r="T2253" s="1540">
        <v>0</v>
      </c>
      <c r="U2253" s="1540">
        <v>0</v>
      </c>
      <c r="V2253" s="1540">
        <v>0</v>
      </c>
      <c r="W2253" s="1540">
        <v>0</v>
      </c>
      <c r="X2253" s="1540">
        <v>0</v>
      </c>
      <c r="Y2253" s="1540">
        <v>0</v>
      </c>
      <c r="Z2253" s="1540">
        <v>0</v>
      </c>
      <c r="AA2253" s="1540">
        <v>0</v>
      </c>
      <c r="AB2253" s="1540">
        <v>0</v>
      </c>
      <c r="AC2253" s="1540">
        <v>0</v>
      </c>
      <c r="AD2253" s="1540">
        <v>0</v>
      </c>
      <c r="AE2253" s="1540">
        <v>0</v>
      </c>
      <c r="AF2253" s="1540">
        <v>0</v>
      </c>
      <c r="AG2253" s="1540">
        <v>0</v>
      </c>
      <c r="AH2253" s="1540">
        <v>0</v>
      </c>
      <c r="AI2253" s="1540">
        <v>0</v>
      </c>
    </row>
    <row r="2254" spans="1:35">
      <c r="A2254" s="290"/>
      <c r="B2254" s="1495"/>
      <c r="C2254" s="1381"/>
      <c r="D2254" s="1389"/>
      <c r="E2254" s="304">
        <v>0</v>
      </c>
      <c r="F2254" s="292"/>
      <c r="G2254" s="294"/>
      <c r="H2254" s="295"/>
      <c r="I2254" s="294"/>
      <c r="J2254" s="294"/>
      <c r="K2254" s="1540">
        <v>0</v>
      </c>
      <c r="L2254" s="1540">
        <v>0</v>
      </c>
      <c r="M2254" s="1540">
        <v>0</v>
      </c>
      <c r="N2254" s="1540">
        <v>0</v>
      </c>
      <c r="O2254" s="1540">
        <v>0</v>
      </c>
      <c r="P2254" s="1540">
        <v>0</v>
      </c>
      <c r="Q2254" s="1540">
        <v>0</v>
      </c>
      <c r="R2254" s="1540">
        <v>0</v>
      </c>
      <c r="S2254" s="1540">
        <v>0</v>
      </c>
      <c r="T2254" s="1540">
        <v>0</v>
      </c>
      <c r="U2254" s="1540">
        <v>0</v>
      </c>
      <c r="V2254" s="1540">
        <v>0</v>
      </c>
      <c r="W2254" s="1540">
        <v>0</v>
      </c>
      <c r="X2254" s="1540">
        <v>0</v>
      </c>
      <c r="Y2254" s="1540">
        <v>0</v>
      </c>
      <c r="Z2254" s="1540">
        <v>0</v>
      </c>
      <c r="AA2254" s="1540">
        <v>0</v>
      </c>
      <c r="AB2254" s="1540">
        <v>0</v>
      </c>
      <c r="AC2254" s="1540">
        <v>0</v>
      </c>
      <c r="AD2254" s="1540">
        <v>0</v>
      </c>
      <c r="AE2254" s="1540">
        <v>0</v>
      </c>
      <c r="AF2254" s="1540">
        <v>0</v>
      </c>
      <c r="AG2254" s="1540">
        <v>0</v>
      </c>
      <c r="AH2254" s="1540">
        <v>0</v>
      </c>
      <c r="AI2254" s="1540">
        <v>0</v>
      </c>
    </row>
    <row r="2255" spans="1:35">
      <c r="A2255" s="290"/>
      <c r="B2255" s="306">
        <v>376</v>
      </c>
      <c r="C2255" s="1148" t="s">
        <v>1889</v>
      </c>
      <c r="D2255" s="1146"/>
      <c r="E2255" s="292">
        <v>0</v>
      </c>
      <c r="F2255" s="292">
        <v>0</v>
      </c>
      <c r="G2255" s="292">
        <v>0</v>
      </c>
      <c r="H2255" s="292">
        <v>0</v>
      </c>
      <c r="I2255" s="292">
        <v>0</v>
      </c>
      <c r="J2255" s="292">
        <v>0</v>
      </c>
      <c r="K2255" s="1544">
        <v>0</v>
      </c>
      <c r="L2255" s="292">
        <v>0</v>
      </c>
      <c r="M2255" s="292">
        <v>0</v>
      </c>
      <c r="N2255" s="292">
        <v>0</v>
      </c>
      <c r="O2255" s="292">
        <v>0</v>
      </c>
      <c r="P2255" s="292">
        <v>0</v>
      </c>
      <c r="Q2255" s="292">
        <v>0</v>
      </c>
      <c r="R2255" s="292">
        <v>0</v>
      </c>
      <c r="S2255" s="292">
        <v>0</v>
      </c>
      <c r="T2255" s="292">
        <v>0</v>
      </c>
      <c r="U2255" s="292">
        <v>0</v>
      </c>
      <c r="V2255" s="292">
        <v>0</v>
      </c>
      <c r="W2255" s="292">
        <v>0</v>
      </c>
      <c r="X2255" s="292">
        <v>0</v>
      </c>
      <c r="Y2255" s="292">
        <v>0</v>
      </c>
      <c r="Z2255" s="292">
        <v>0</v>
      </c>
      <c r="AA2255" s="292">
        <v>0</v>
      </c>
      <c r="AB2255" s="292">
        <v>0</v>
      </c>
      <c r="AC2255" s="292">
        <v>0</v>
      </c>
      <c r="AD2255" s="292">
        <v>0</v>
      </c>
      <c r="AE2255" s="292">
        <v>0</v>
      </c>
      <c r="AF2255" s="292">
        <v>0</v>
      </c>
      <c r="AG2255" s="292">
        <v>0</v>
      </c>
      <c r="AH2255" s="292">
        <v>0</v>
      </c>
      <c r="AI2255" s="292">
        <v>0</v>
      </c>
    </row>
    <row r="2256" spans="1:35" s="319" customFormat="1">
      <c r="A2256" s="290"/>
      <c r="B2256" s="306">
        <v>37601</v>
      </c>
      <c r="C2256" s="1148" t="s">
        <v>1889</v>
      </c>
      <c r="D2256" s="1149"/>
      <c r="E2256" s="1153">
        <v>0</v>
      </c>
      <c r="F2256" s="1153">
        <v>0</v>
      </c>
      <c r="G2256" s="1153">
        <v>0</v>
      </c>
      <c r="H2256" s="1153">
        <v>0</v>
      </c>
      <c r="I2256" s="1153">
        <v>0</v>
      </c>
      <c r="J2256" s="1153">
        <v>0</v>
      </c>
      <c r="K2256" s="1562">
        <v>0</v>
      </c>
      <c r="L2256" s="1153">
        <v>0</v>
      </c>
      <c r="M2256" s="1153">
        <v>0</v>
      </c>
      <c r="N2256" s="1153">
        <v>0</v>
      </c>
      <c r="O2256" s="1153">
        <v>0</v>
      </c>
      <c r="P2256" s="1153">
        <v>0</v>
      </c>
      <c r="Q2256" s="1153">
        <v>0</v>
      </c>
      <c r="R2256" s="1153">
        <v>0</v>
      </c>
      <c r="S2256" s="1153">
        <v>0</v>
      </c>
      <c r="T2256" s="1153">
        <v>0</v>
      </c>
      <c r="U2256" s="1153">
        <v>0</v>
      </c>
      <c r="V2256" s="1153">
        <v>0</v>
      </c>
      <c r="W2256" s="1153">
        <v>0</v>
      </c>
      <c r="X2256" s="1153">
        <v>0</v>
      </c>
      <c r="Y2256" s="1153">
        <v>0</v>
      </c>
      <c r="Z2256" s="1153">
        <v>0</v>
      </c>
      <c r="AA2256" s="1153">
        <v>0</v>
      </c>
      <c r="AB2256" s="1153">
        <v>0</v>
      </c>
      <c r="AC2256" s="1153">
        <v>0</v>
      </c>
      <c r="AD2256" s="1153">
        <v>0</v>
      </c>
      <c r="AE2256" s="1153">
        <v>0</v>
      </c>
      <c r="AF2256" s="1153">
        <v>0</v>
      </c>
      <c r="AG2256" s="1153">
        <v>0</v>
      </c>
      <c r="AH2256" s="1153">
        <v>0</v>
      </c>
      <c r="AI2256" s="1153">
        <v>0</v>
      </c>
    </row>
    <row r="2257" spans="1:35" s="319" customFormat="1">
      <c r="A2257" s="290"/>
      <c r="B2257" s="1495"/>
      <c r="C2257" s="1381"/>
      <c r="D2257" s="1389"/>
      <c r="E2257" s="304">
        <v>0</v>
      </c>
      <c r="F2257" s="292"/>
      <c r="G2257" s="294"/>
      <c r="H2257" s="295"/>
      <c r="I2257" s="294"/>
      <c r="J2257" s="294"/>
      <c r="K2257" s="1540">
        <v>0</v>
      </c>
      <c r="L2257" s="294">
        <v>0</v>
      </c>
      <c r="M2257" s="294">
        <v>0</v>
      </c>
      <c r="N2257" s="294">
        <v>0</v>
      </c>
      <c r="O2257" s="294">
        <v>0</v>
      </c>
      <c r="P2257" s="294">
        <v>0</v>
      </c>
      <c r="Q2257" s="294">
        <v>0</v>
      </c>
      <c r="R2257" s="294">
        <v>0</v>
      </c>
      <c r="S2257" s="294">
        <v>0</v>
      </c>
      <c r="T2257" s="294">
        <v>0</v>
      </c>
      <c r="U2257" s="294">
        <v>0</v>
      </c>
      <c r="V2257" s="294">
        <v>0</v>
      </c>
      <c r="W2257" s="294">
        <v>0</v>
      </c>
      <c r="X2257" s="294">
        <v>0</v>
      </c>
      <c r="Y2257" s="294">
        <v>0</v>
      </c>
      <c r="Z2257" s="294">
        <v>0</v>
      </c>
      <c r="AA2257" s="294">
        <v>0</v>
      </c>
      <c r="AB2257" s="294">
        <v>0</v>
      </c>
      <c r="AC2257" s="294">
        <v>0</v>
      </c>
      <c r="AD2257" s="294">
        <v>0</v>
      </c>
      <c r="AE2257" s="294">
        <v>0</v>
      </c>
      <c r="AF2257" s="294">
        <v>0</v>
      </c>
      <c r="AG2257" s="294">
        <v>0</v>
      </c>
      <c r="AH2257" s="294">
        <v>0</v>
      </c>
      <c r="AI2257" s="294">
        <v>0</v>
      </c>
    </row>
    <row r="2258" spans="1:35" s="319" customFormat="1">
      <c r="A2258" s="290"/>
      <c r="B2258" s="306">
        <v>379</v>
      </c>
      <c r="C2258" s="1148" t="s">
        <v>1890</v>
      </c>
      <c r="D2258" s="1146"/>
      <c r="E2258" s="1151">
        <v>0</v>
      </c>
      <c r="F2258" s="1151">
        <v>0</v>
      </c>
      <c r="G2258" s="1151">
        <v>0</v>
      </c>
      <c r="H2258" s="1151">
        <v>0</v>
      </c>
      <c r="I2258" s="1151">
        <v>0</v>
      </c>
      <c r="J2258" s="1151">
        <v>0</v>
      </c>
      <c r="K2258" s="1544">
        <v>0</v>
      </c>
      <c r="L2258" s="1151">
        <v>0</v>
      </c>
      <c r="M2258" s="1151">
        <v>0</v>
      </c>
      <c r="N2258" s="1151">
        <v>0</v>
      </c>
      <c r="O2258" s="1151">
        <v>0</v>
      </c>
      <c r="P2258" s="1151">
        <v>0</v>
      </c>
      <c r="Q2258" s="1151">
        <v>0</v>
      </c>
      <c r="R2258" s="1151">
        <v>0</v>
      </c>
      <c r="S2258" s="1151">
        <v>0</v>
      </c>
      <c r="T2258" s="1151">
        <v>0</v>
      </c>
      <c r="U2258" s="1151">
        <v>0</v>
      </c>
      <c r="V2258" s="1151">
        <v>0</v>
      </c>
      <c r="W2258" s="1151">
        <v>0</v>
      </c>
      <c r="X2258" s="1151">
        <v>0</v>
      </c>
      <c r="Y2258" s="1151">
        <v>0</v>
      </c>
      <c r="Z2258" s="1151">
        <v>0</v>
      </c>
      <c r="AA2258" s="1151">
        <v>0</v>
      </c>
      <c r="AB2258" s="1151">
        <v>0</v>
      </c>
      <c r="AC2258" s="1151">
        <v>0</v>
      </c>
      <c r="AD2258" s="1151">
        <v>0</v>
      </c>
      <c r="AE2258" s="1151">
        <v>0</v>
      </c>
      <c r="AF2258" s="1151">
        <v>0</v>
      </c>
      <c r="AG2258" s="1151">
        <v>0</v>
      </c>
      <c r="AH2258" s="1151">
        <v>0</v>
      </c>
      <c r="AI2258" s="1151">
        <v>0</v>
      </c>
    </row>
    <row r="2259" spans="1:35">
      <c r="A2259" s="290"/>
      <c r="B2259" s="306">
        <v>37901</v>
      </c>
      <c r="C2259" s="1148" t="s">
        <v>1891</v>
      </c>
      <c r="D2259" s="1149"/>
      <c r="E2259" s="1153">
        <v>0</v>
      </c>
      <c r="F2259" s="1153">
        <v>0</v>
      </c>
      <c r="G2259" s="1153">
        <v>0</v>
      </c>
      <c r="H2259" s="1153">
        <v>0</v>
      </c>
      <c r="I2259" s="1153">
        <v>0</v>
      </c>
      <c r="J2259" s="1153">
        <v>0</v>
      </c>
      <c r="K2259" s="1562">
        <v>0</v>
      </c>
      <c r="L2259" s="1153">
        <v>0</v>
      </c>
      <c r="M2259" s="1153">
        <v>0</v>
      </c>
      <c r="N2259" s="1153">
        <v>0</v>
      </c>
      <c r="O2259" s="1153">
        <v>0</v>
      </c>
      <c r="P2259" s="1153">
        <v>0</v>
      </c>
      <c r="Q2259" s="1153">
        <v>0</v>
      </c>
      <c r="R2259" s="1153">
        <v>0</v>
      </c>
      <c r="S2259" s="1153">
        <v>0</v>
      </c>
      <c r="T2259" s="1153">
        <v>0</v>
      </c>
      <c r="U2259" s="1153">
        <v>0</v>
      </c>
      <c r="V2259" s="1153">
        <v>0</v>
      </c>
      <c r="W2259" s="1153">
        <v>0</v>
      </c>
      <c r="X2259" s="1153">
        <v>0</v>
      </c>
      <c r="Y2259" s="1153">
        <v>0</v>
      </c>
      <c r="Z2259" s="1153">
        <v>0</v>
      </c>
      <c r="AA2259" s="1153">
        <v>0</v>
      </c>
      <c r="AB2259" s="1153">
        <v>0</v>
      </c>
      <c r="AC2259" s="1153">
        <v>0</v>
      </c>
      <c r="AD2259" s="1153">
        <v>0</v>
      </c>
      <c r="AE2259" s="1153">
        <v>0</v>
      </c>
      <c r="AF2259" s="1153">
        <v>0</v>
      </c>
      <c r="AG2259" s="1153">
        <v>0</v>
      </c>
      <c r="AH2259" s="1153">
        <v>0</v>
      </c>
      <c r="AI2259" s="1153">
        <v>0</v>
      </c>
    </row>
    <row r="2260" spans="1:35">
      <c r="A2260" s="290"/>
      <c r="B2260" s="1495"/>
      <c r="C2260" s="1381"/>
      <c r="D2260" s="1389"/>
      <c r="E2260" s="304">
        <v>0</v>
      </c>
      <c r="F2260" s="292"/>
      <c r="G2260" s="294"/>
      <c r="H2260" s="295"/>
      <c r="I2260" s="294"/>
      <c r="J2260" s="294"/>
      <c r="K2260" s="1540">
        <v>0</v>
      </c>
      <c r="L2260" s="294">
        <v>0</v>
      </c>
      <c r="M2260" s="294">
        <v>0</v>
      </c>
      <c r="N2260" s="294">
        <v>0</v>
      </c>
      <c r="O2260" s="294">
        <v>0</v>
      </c>
      <c r="P2260" s="294">
        <v>0</v>
      </c>
      <c r="Q2260" s="294">
        <v>0</v>
      </c>
      <c r="R2260" s="294">
        <v>0</v>
      </c>
      <c r="S2260" s="294">
        <v>0</v>
      </c>
      <c r="T2260" s="294">
        <v>0</v>
      </c>
      <c r="U2260" s="294">
        <v>0</v>
      </c>
      <c r="V2260" s="294">
        <v>0</v>
      </c>
      <c r="W2260" s="294">
        <v>0</v>
      </c>
      <c r="X2260" s="294">
        <v>0</v>
      </c>
      <c r="Y2260" s="294">
        <v>0</v>
      </c>
      <c r="Z2260" s="294">
        <v>0</v>
      </c>
      <c r="AA2260" s="294">
        <v>0</v>
      </c>
      <c r="AB2260" s="294">
        <v>0</v>
      </c>
      <c r="AC2260" s="294">
        <v>0</v>
      </c>
      <c r="AD2260" s="294">
        <v>0</v>
      </c>
      <c r="AE2260" s="294">
        <v>0</v>
      </c>
      <c r="AF2260" s="294">
        <v>0</v>
      </c>
      <c r="AG2260" s="294">
        <v>0</v>
      </c>
      <c r="AH2260" s="294">
        <v>0</v>
      </c>
      <c r="AI2260" s="294">
        <v>0</v>
      </c>
    </row>
    <row r="2261" spans="1:35">
      <c r="A2261" s="290"/>
      <c r="B2261" s="306">
        <v>3800</v>
      </c>
      <c r="C2261" s="1145" t="s">
        <v>1892</v>
      </c>
      <c r="D2261" s="1146"/>
      <c r="E2261" s="1151">
        <v>251</v>
      </c>
      <c r="F2261" s="292"/>
      <c r="G2261" s="292">
        <v>0</v>
      </c>
      <c r="H2261" s="292">
        <v>0</v>
      </c>
      <c r="I2261" s="292">
        <v>0</v>
      </c>
      <c r="J2261" s="292"/>
      <c r="K2261" s="1544">
        <v>1647165.9904494383</v>
      </c>
      <c r="L2261" s="292">
        <v>1</v>
      </c>
      <c r="M2261" s="292">
        <v>500</v>
      </c>
      <c r="N2261" s="292">
        <v>1</v>
      </c>
      <c r="O2261" s="292">
        <v>500</v>
      </c>
      <c r="P2261" s="292">
        <v>1</v>
      </c>
      <c r="Q2261" s="292">
        <v>500</v>
      </c>
      <c r="R2261" s="292">
        <v>15</v>
      </c>
      <c r="S2261" s="292">
        <v>483500</v>
      </c>
      <c r="T2261" s="292">
        <v>32</v>
      </c>
      <c r="U2261" s="292">
        <v>154430.13820224718</v>
      </c>
      <c r="V2261" s="292">
        <v>1</v>
      </c>
      <c r="W2261" s="292">
        <v>500</v>
      </c>
      <c r="X2261" s="292">
        <v>154</v>
      </c>
      <c r="Y2261" s="292">
        <v>35150.691011235955</v>
      </c>
      <c r="Z2261" s="292">
        <v>38</v>
      </c>
      <c r="AA2261" s="292">
        <v>455085.16123595508</v>
      </c>
      <c r="AB2261" s="292">
        <v>1</v>
      </c>
      <c r="AC2261" s="292">
        <v>500</v>
      </c>
      <c r="AD2261" s="292">
        <v>2</v>
      </c>
      <c r="AE2261" s="292">
        <v>500500</v>
      </c>
      <c r="AF2261" s="292">
        <v>1</v>
      </c>
      <c r="AG2261" s="292">
        <v>500</v>
      </c>
      <c r="AH2261" s="292">
        <v>4</v>
      </c>
      <c r="AI2261" s="292">
        <v>15500</v>
      </c>
    </row>
    <row r="2262" spans="1:35">
      <c r="A2262" s="290"/>
      <c r="B2262" s="306">
        <v>381</v>
      </c>
      <c r="C2262" s="1148" t="s">
        <v>1893</v>
      </c>
      <c r="D2262" s="1146"/>
      <c r="E2262" s="292">
        <v>0</v>
      </c>
      <c r="F2262" s="292"/>
      <c r="G2262" s="292">
        <v>0</v>
      </c>
      <c r="H2262" s="292">
        <v>0</v>
      </c>
      <c r="I2262" s="292">
        <v>0</v>
      </c>
      <c r="J2262" s="292"/>
      <c r="K2262" s="1544">
        <v>0</v>
      </c>
      <c r="L2262" s="292">
        <v>0</v>
      </c>
      <c r="M2262" s="292">
        <v>0</v>
      </c>
      <c r="N2262" s="292">
        <v>0</v>
      </c>
      <c r="O2262" s="292">
        <v>0</v>
      </c>
      <c r="P2262" s="292">
        <v>0</v>
      </c>
      <c r="Q2262" s="292">
        <v>0</v>
      </c>
      <c r="R2262" s="292">
        <v>0</v>
      </c>
      <c r="S2262" s="292">
        <v>0</v>
      </c>
      <c r="T2262" s="292">
        <v>0</v>
      </c>
      <c r="U2262" s="292">
        <v>0</v>
      </c>
      <c r="V2262" s="292">
        <v>0</v>
      </c>
      <c r="W2262" s="292">
        <v>0</v>
      </c>
      <c r="X2262" s="292">
        <v>0</v>
      </c>
      <c r="Y2262" s="292">
        <v>0</v>
      </c>
      <c r="Z2262" s="292">
        <v>0</v>
      </c>
      <c r="AA2262" s="292">
        <v>0</v>
      </c>
      <c r="AB2262" s="292">
        <v>0</v>
      </c>
      <c r="AC2262" s="292">
        <v>0</v>
      </c>
      <c r="AD2262" s="292">
        <v>0</v>
      </c>
      <c r="AE2262" s="292">
        <v>0</v>
      </c>
      <c r="AF2262" s="292">
        <v>0</v>
      </c>
      <c r="AG2262" s="292">
        <v>0</v>
      </c>
      <c r="AH2262" s="292">
        <v>0</v>
      </c>
      <c r="AI2262" s="292">
        <v>0</v>
      </c>
    </row>
    <row r="2263" spans="1:35">
      <c r="A2263" s="290"/>
      <c r="B2263" s="306">
        <v>38101</v>
      </c>
      <c r="C2263" s="1148" t="s">
        <v>1893</v>
      </c>
      <c r="D2263" s="1149"/>
      <c r="E2263" s="1153">
        <v>0</v>
      </c>
      <c r="F2263" s="1153"/>
      <c r="G2263" s="1153">
        <v>0</v>
      </c>
      <c r="H2263" s="1153">
        <v>0</v>
      </c>
      <c r="I2263" s="1153">
        <v>0</v>
      </c>
      <c r="J2263" s="1153"/>
      <c r="K2263" s="1562">
        <v>0</v>
      </c>
      <c r="L2263" s="1153">
        <v>0</v>
      </c>
      <c r="M2263" s="1153">
        <v>0</v>
      </c>
      <c r="N2263" s="1153">
        <v>0</v>
      </c>
      <c r="O2263" s="1153">
        <v>0</v>
      </c>
      <c r="P2263" s="1153">
        <v>0</v>
      </c>
      <c r="Q2263" s="1153">
        <v>0</v>
      </c>
      <c r="R2263" s="1153">
        <v>0</v>
      </c>
      <c r="S2263" s="1153">
        <v>0</v>
      </c>
      <c r="T2263" s="1153">
        <v>0</v>
      </c>
      <c r="U2263" s="1153">
        <v>0</v>
      </c>
      <c r="V2263" s="1153">
        <v>0</v>
      </c>
      <c r="W2263" s="1153">
        <v>0</v>
      </c>
      <c r="X2263" s="1153">
        <v>0</v>
      </c>
      <c r="Y2263" s="1153">
        <v>0</v>
      </c>
      <c r="Z2263" s="1153">
        <v>0</v>
      </c>
      <c r="AA2263" s="1153">
        <v>0</v>
      </c>
      <c r="AB2263" s="1153">
        <v>0</v>
      </c>
      <c r="AC2263" s="1153">
        <v>0</v>
      </c>
      <c r="AD2263" s="1153">
        <v>0</v>
      </c>
      <c r="AE2263" s="1153">
        <v>0</v>
      </c>
      <c r="AF2263" s="1153">
        <v>0</v>
      </c>
      <c r="AG2263" s="1153">
        <v>0</v>
      </c>
      <c r="AH2263" s="1153">
        <v>0</v>
      </c>
      <c r="AI2263" s="1153">
        <v>0</v>
      </c>
    </row>
    <row r="2264" spans="1:35">
      <c r="A2264" s="290"/>
      <c r="B2264" s="1477"/>
      <c r="C2264" s="1471"/>
      <c r="D2264" s="1389"/>
      <c r="E2264" s="304">
        <v>0</v>
      </c>
      <c r="F2264" s="292"/>
      <c r="G2264" s="1147"/>
      <c r="H2264" s="1147"/>
      <c r="I2264" s="1147"/>
      <c r="J2264" s="1147"/>
      <c r="K2264" s="1538">
        <v>0</v>
      </c>
      <c r="L2264" s="1147">
        <v>0</v>
      </c>
      <c r="M2264" s="1147">
        <v>0</v>
      </c>
      <c r="N2264" s="1147">
        <v>0</v>
      </c>
      <c r="O2264" s="1147">
        <v>0</v>
      </c>
      <c r="P2264" s="1147">
        <v>0</v>
      </c>
      <c r="Q2264" s="1147">
        <v>0</v>
      </c>
      <c r="R2264" s="1147">
        <v>0</v>
      </c>
      <c r="S2264" s="1147">
        <v>0</v>
      </c>
      <c r="T2264" s="1147">
        <v>0</v>
      </c>
      <c r="U2264" s="1147">
        <v>0</v>
      </c>
      <c r="V2264" s="1147">
        <v>0</v>
      </c>
      <c r="W2264" s="1147">
        <v>0</v>
      </c>
      <c r="X2264" s="1147">
        <v>0</v>
      </c>
      <c r="Y2264" s="1147">
        <v>0</v>
      </c>
      <c r="Z2264" s="1147">
        <v>0</v>
      </c>
      <c r="AA2264" s="1147">
        <v>0</v>
      </c>
      <c r="AB2264" s="1147">
        <v>0</v>
      </c>
      <c r="AC2264" s="1147">
        <v>0</v>
      </c>
      <c r="AD2264" s="1147">
        <v>0</v>
      </c>
      <c r="AE2264" s="1147">
        <v>0</v>
      </c>
      <c r="AF2264" s="1147">
        <v>0</v>
      </c>
      <c r="AG2264" s="1147">
        <v>0</v>
      </c>
      <c r="AH2264" s="1147">
        <v>0</v>
      </c>
      <c r="AI2264" s="1147">
        <v>0</v>
      </c>
    </row>
    <row r="2265" spans="1:35">
      <c r="A2265" s="290"/>
      <c r="B2265" s="306">
        <v>382</v>
      </c>
      <c r="C2265" s="1148" t="s">
        <v>1894</v>
      </c>
      <c r="D2265" s="1146"/>
      <c r="E2265" s="1151">
        <v>239</v>
      </c>
      <c r="F2265" s="292"/>
      <c r="G2265" s="292">
        <v>0</v>
      </c>
      <c r="H2265" s="292">
        <v>0</v>
      </c>
      <c r="I2265" s="292">
        <v>0</v>
      </c>
      <c r="J2265" s="292"/>
      <c r="K2265" s="1544">
        <v>1641165.9904494383</v>
      </c>
      <c r="L2265" s="292">
        <v>0</v>
      </c>
      <c r="M2265" s="292">
        <v>0</v>
      </c>
      <c r="N2265" s="292">
        <v>0</v>
      </c>
      <c r="O2265" s="292">
        <v>0</v>
      </c>
      <c r="P2265" s="292">
        <v>0</v>
      </c>
      <c r="Q2265" s="292">
        <v>0</v>
      </c>
      <c r="R2265" s="292">
        <v>14</v>
      </c>
      <c r="S2265" s="292">
        <v>483000</v>
      </c>
      <c r="T2265" s="292">
        <v>31</v>
      </c>
      <c r="U2265" s="292">
        <v>153930.13820224718</v>
      </c>
      <c r="V2265" s="292">
        <v>0</v>
      </c>
      <c r="W2265" s="292">
        <v>0</v>
      </c>
      <c r="X2265" s="292">
        <v>153</v>
      </c>
      <c r="Y2265" s="292">
        <v>34650.691011235955</v>
      </c>
      <c r="Z2265" s="292">
        <v>37</v>
      </c>
      <c r="AA2265" s="292">
        <v>454585.16123595508</v>
      </c>
      <c r="AB2265" s="292">
        <v>0</v>
      </c>
      <c r="AC2265" s="292">
        <v>0</v>
      </c>
      <c r="AD2265" s="292">
        <v>1</v>
      </c>
      <c r="AE2265" s="292">
        <v>500000</v>
      </c>
      <c r="AF2265" s="292">
        <v>0</v>
      </c>
      <c r="AG2265" s="292">
        <v>0</v>
      </c>
      <c r="AH2265" s="292">
        <v>3</v>
      </c>
      <c r="AI2265" s="292">
        <v>15000</v>
      </c>
    </row>
    <row r="2266" spans="1:35">
      <c r="A2266" s="290"/>
      <c r="B2266" s="306">
        <v>38201</v>
      </c>
      <c r="C2266" s="1148" t="s">
        <v>1894</v>
      </c>
      <c r="D2266" s="1149"/>
      <c r="E2266" s="1485">
        <v>239</v>
      </c>
      <c r="F2266" s="1153"/>
      <c r="G2266" s="1153">
        <v>0</v>
      </c>
      <c r="H2266" s="1153">
        <v>0</v>
      </c>
      <c r="I2266" s="1153">
        <v>0</v>
      </c>
      <c r="J2266" s="1153"/>
      <c r="K2266" s="1562">
        <v>1641165.9904494383</v>
      </c>
      <c r="L2266" s="1153">
        <v>0</v>
      </c>
      <c r="M2266" s="1153">
        <v>0</v>
      </c>
      <c r="N2266" s="1153">
        <v>0</v>
      </c>
      <c r="O2266" s="1153">
        <v>0</v>
      </c>
      <c r="P2266" s="1153">
        <v>0</v>
      </c>
      <c r="Q2266" s="1153">
        <v>0</v>
      </c>
      <c r="R2266" s="1153">
        <v>14</v>
      </c>
      <c r="S2266" s="1153">
        <v>483000</v>
      </c>
      <c r="T2266" s="1153">
        <v>31</v>
      </c>
      <c r="U2266" s="1153">
        <v>153930.13820224718</v>
      </c>
      <c r="V2266" s="1153">
        <v>0</v>
      </c>
      <c r="W2266" s="1153">
        <v>0</v>
      </c>
      <c r="X2266" s="1153">
        <v>153</v>
      </c>
      <c r="Y2266" s="1153">
        <v>34650.691011235955</v>
      </c>
      <c r="Z2266" s="1153">
        <v>37</v>
      </c>
      <c r="AA2266" s="1153">
        <v>454585.16123595508</v>
      </c>
      <c r="AB2266" s="1153">
        <v>0</v>
      </c>
      <c r="AC2266" s="1153">
        <v>0</v>
      </c>
      <c r="AD2266" s="1153">
        <v>1</v>
      </c>
      <c r="AE2266" s="1153">
        <v>500000</v>
      </c>
      <c r="AF2266" s="1153">
        <v>0</v>
      </c>
      <c r="AG2266" s="1153">
        <v>0</v>
      </c>
      <c r="AH2266" s="1153">
        <v>3</v>
      </c>
      <c r="AI2266" s="1153">
        <v>15000</v>
      </c>
    </row>
    <row r="2267" spans="1:35" ht="66">
      <c r="A2267" s="290"/>
      <c r="B2267" s="1477"/>
      <c r="C2267" s="1344" t="s">
        <v>4872</v>
      </c>
      <c r="D2267" s="1389"/>
      <c r="E2267" s="293">
        <v>7</v>
      </c>
      <c r="F2267" s="292" t="s">
        <v>1895</v>
      </c>
      <c r="G2267" s="294" t="s">
        <v>12</v>
      </c>
      <c r="H2267" s="295" t="s">
        <v>13</v>
      </c>
      <c r="I2267" s="294" t="s">
        <v>14</v>
      </c>
      <c r="J2267" s="294">
        <v>29000</v>
      </c>
      <c r="K2267" s="1540">
        <v>203000</v>
      </c>
      <c r="L2267" s="294">
        <v>0</v>
      </c>
      <c r="M2267" s="294">
        <v>0</v>
      </c>
      <c r="N2267" s="294">
        <v>0</v>
      </c>
      <c r="O2267" s="294">
        <v>0</v>
      </c>
      <c r="P2267" s="294">
        <v>0</v>
      </c>
      <c r="Q2267" s="294">
        <v>0</v>
      </c>
      <c r="R2267" s="294">
        <v>7</v>
      </c>
      <c r="S2267" s="294">
        <v>203000</v>
      </c>
      <c r="T2267" s="294">
        <v>0</v>
      </c>
      <c r="U2267" s="294">
        <v>0</v>
      </c>
      <c r="V2267" s="294">
        <v>0</v>
      </c>
      <c r="W2267" s="294">
        <v>0</v>
      </c>
      <c r="X2267" s="294">
        <v>0</v>
      </c>
      <c r="Y2267" s="294">
        <v>0</v>
      </c>
      <c r="Z2267" s="294">
        <v>0</v>
      </c>
      <c r="AA2267" s="294">
        <v>0</v>
      </c>
      <c r="AB2267" s="294">
        <v>0</v>
      </c>
      <c r="AC2267" s="294">
        <v>0</v>
      </c>
      <c r="AD2267" s="294">
        <v>0</v>
      </c>
      <c r="AE2267" s="294">
        <v>0</v>
      </c>
      <c r="AF2267" s="294">
        <v>0</v>
      </c>
      <c r="AG2267" s="294">
        <v>0</v>
      </c>
      <c r="AH2267" s="294">
        <v>0</v>
      </c>
      <c r="AI2267" s="294">
        <v>0</v>
      </c>
    </row>
    <row r="2268" spans="1:35" ht="66">
      <c r="A2268" s="290"/>
      <c r="B2268" s="1477"/>
      <c r="C2268" s="1344" t="s">
        <v>1896</v>
      </c>
      <c r="D2268" s="1389"/>
      <c r="E2268" s="293">
        <v>215</v>
      </c>
      <c r="F2268" s="292" t="s">
        <v>648</v>
      </c>
      <c r="G2268" s="294" t="s">
        <v>12</v>
      </c>
      <c r="H2268" s="295" t="s">
        <v>13</v>
      </c>
      <c r="I2268" s="294" t="s">
        <v>14</v>
      </c>
      <c r="J2268" s="294">
        <v>131.00460674157304</v>
      </c>
      <c r="K2268" s="1540">
        <v>28165.990449438203</v>
      </c>
      <c r="L2268" s="294">
        <v>0</v>
      </c>
      <c r="M2268" s="294">
        <v>0</v>
      </c>
      <c r="N2268" s="294">
        <v>0</v>
      </c>
      <c r="O2268" s="294">
        <v>0</v>
      </c>
      <c r="P2268" s="294">
        <v>0</v>
      </c>
      <c r="Q2268" s="294">
        <v>0</v>
      </c>
      <c r="R2268" s="294">
        <v>0</v>
      </c>
      <c r="S2268" s="294">
        <v>0</v>
      </c>
      <c r="T2268" s="294">
        <v>30</v>
      </c>
      <c r="U2268" s="294">
        <v>3930.1382022471912</v>
      </c>
      <c r="V2268" s="294">
        <v>0</v>
      </c>
      <c r="W2268" s="294">
        <v>0</v>
      </c>
      <c r="X2268" s="294">
        <v>150</v>
      </c>
      <c r="Y2268" s="294">
        <v>19650.691011235955</v>
      </c>
      <c r="Z2268" s="294">
        <v>35</v>
      </c>
      <c r="AA2268" s="294">
        <v>4585.1612359550563</v>
      </c>
      <c r="AB2268" s="294">
        <v>0</v>
      </c>
      <c r="AC2268" s="294">
        <v>0</v>
      </c>
      <c r="AD2268" s="294">
        <v>0</v>
      </c>
      <c r="AE2268" s="294">
        <v>0</v>
      </c>
      <c r="AF2268" s="294">
        <v>0</v>
      </c>
      <c r="AG2268" s="294">
        <v>0</v>
      </c>
      <c r="AH2268" s="294">
        <v>0</v>
      </c>
      <c r="AI2268" s="294">
        <v>0</v>
      </c>
    </row>
    <row r="2269" spans="1:35" s="1285" customFormat="1" ht="66">
      <c r="A2269" s="290"/>
      <c r="B2269" s="1477"/>
      <c r="C2269" s="1344" t="s">
        <v>1897</v>
      </c>
      <c r="D2269" s="1389"/>
      <c r="E2269" s="293">
        <v>0</v>
      </c>
      <c r="F2269" s="292" t="s">
        <v>1895</v>
      </c>
      <c r="G2269" s="294" t="s">
        <v>12</v>
      </c>
      <c r="H2269" s="295" t="s">
        <v>13</v>
      </c>
      <c r="I2269" s="294" t="s">
        <v>14</v>
      </c>
      <c r="J2269" s="294">
        <v>221710</v>
      </c>
      <c r="K2269" s="1540">
        <v>0</v>
      </c>
      <c r="L2269" s="294">
        <v>0</v>
      </c>
      <c r="M2269" s="294">
        <v>0</v>
      </c>
      <c r="N2269" s="294">
        <v>0</v>
      </c>
      <c r="O2269" s="294">
        <v>0</v>
      </c>
      <c r="P2269" s="294">
        <v>0</v>
      </c>
      <c r="Q2269" s="294">
        <v>0</v>
      </c>
      <c r="R2269" s="294">
        <v>0</v>
      </c>
      <c r="S2269" s="294">
        <v>0</v>
      </c>
      <c r="T2269" s="294">
        <v>0</v>
      </c>
      <c r="U2269" s="294">
        <v>0</v>
      </c>
      <c r="V2269" s="294">
        <v>0</v>
      </c>
      <c r="W2269" s="294">
        <v>0</v>
      </c>
      <c r="X2269" s="294">
        <v>0</v>
      </c>
      <c r="Y2269" s="294">
        <v>0</v>
      </c>
      <c r="Z2269" s="294">
        <v>0</v>
      </c>
      <c r="AA2269" s="294">
        <v>0</v>
      </c>
      <c r="AB2269" s="294">
        <v>0</v>
      </c>
      <c r="AC2269" s="294">
        <v>0</v>
      </c>
      <c r="AD2269" s="294">
        <v>0</v>
      </c>
      <c r="AE2269" s="294">
        <v>0</v>
      </c>
      <c r="AF2269" s="294">
        <v>0</v>
      </c>
      <c r="AG2269" s="294">
        <v>0</v>
      </c>
      <c r="AH2269" s="294">
        <v>0</v>
      </c>
      <c r="AI2269" s="294">
        <v>0</v>
      </c>
    </row>
    <row r="2270" spans="1:35" ht="66">
      <c r="A2270" s="290"/>
      <c r="B2270" s="1477"/>
      <c r="C2270" s="1344" t="s">
        <v>2411</v>
      </c>
      <c r="D2270" s="1389"/>
      <c r="E2270" s="293">
        <v>1</v>
      </c>
      <c r="F2270" s="292" t="s">
        <v>1895</v>
      </c>
      <c r="G2270" s="294" t="s">
        <v>12</v>
      </c>
      <c r="H2270" s="295" t="s">
        <v>13</v>
      </c>
      <c r="I2270" s="294" t="s">
        <v>14</v>
      </c>
      <c r="J2270" s="294">
        <v>162000</v>
      </c>
      <c r="K2270" s="1540">
        <v>250000</v>
      </c>
      <c r="L2270" s="294">
        <v>0</v>
      </c>
      <c r="M2270" s="294">
        <v>0</v>
      </c>
      <c r="N2270" s="294">
        <v>0</v>
      </c>
      <c r="O2270" s="294">
        <v>0</v>
      </c>
      <c r="P2270" s="294">
        <v>0</v>
      </c>
      <c r="Q2270" s="294">
        <v>0</v>
      </c>
      <c r="R2270" s="294">
        <v>1</v>
      </c>
      <c r="S2270" s="294">
        <v>250000</v>
      </c>
      <c r="T2270" s="294">
        <v>0</v>
      </c>
      <c r="U2270" s="294">
        <v>0</v>
      </c>
      <c r="V2270" s="294">
        <v>0</v>
      </c>
      <c r="W2270" s="294">
        <v>0</v>
      </c>
      <c r="X2270" s="294">
        <v>0</v>
      </c>
      <c r="Y2270" s="294">
        <v>0</v>
      </c>
      <c r="Z2270" s="294">
        <v>0</v>
      </c>
      <c r="AA2270" s="294">
        <v>0</v>
      </c>
      <c r="AB2270" s="294">
        <v>0</v>
      </c>
      <c r="AC2270" s="294">
        <v>0</v>
      </c>
      <c r="AD2270" s="294">
        <v>0</v>
      </c>
      <c r="AE2270" s="294">
        <v>0</v>
      </c>
      <c r="AF2270" s="294">
        <v>0</v>
      </c>
      <c r="AG2270" s="294">
        <v>0</v>
      </c>
      <c r="AH2270" s="294">
        <v>0</v>
      </c>
      <c r="AI2270" s="294">
        <v>0</v>
      </c>
    </row>
    <row r="2271" spans="1:35" ht="66">
      <c r="A2271" s="290"/>
      <c r="B2271" s="1477"/>
      <c r="C2271" s="1344" t="s">
        <v>2412</v>
      </c>
      <c r="D2271" s="1389"/>
      <c r="E2271" s="293">
        <v>1</v>
      </c>
      <c r="F2271" s="292" t="s">
        <v>1895</v>
      </c>
      <c r="G2271" s="294" t="s">
        <v>12</v>
      </c>
      <c r="H2271" s="295" t="s">
        <v>13</v>
      </c>
      <c r="I2271" s="294" t="s">
        <v>14</v>
      </c>
      <c r="J2271" s="294">
        <v>108000</v>
      </c>
      <c r="K2271" s="1540">
        <v>150000</v>
      </c>
      <c r="L2271" s="294">
        <v>0</v>
      </c>
      <c r="M2271" s="294">
        <v>0</v>
      </c>
      <c r="N2271" s="294">
        <v>0</v>
      </c>
      <c r="O2271" s="294">
        <v>0</v>
      </c>
      <c r="P2271" s="294">
        <v>0</v>
      </c>
      <c r="Q2271" s="294">
        <v>0</v>
      </c>
      <c r="R2271" s="294">
        <v>0</v>
      </c>
      <c r="S2271" s="294">
        <v>0</v>
      </c>
      <c r="T2271" s="294">
        <v>1</v>
      </c>
      <c r="U2271" s="294">
        <v>150000</v>
      </c>
      <c r="V2271" s="294">
        <v>0</v>
      </c>
      <c r="W2271" s="294">
        <v>0</v>
      </c>
      <c r="X2271" s="294">
        <v>0</v>
      </c>
      <c r="Y2271" s="294">
        <v>0</v>
      </c>
      <c r="Z2271" s="294">
        <v>0</v>
      </c>
      <c r="AA2271" s="294">
        <v>0</v>
      </c>
      <c r="AB2271" s="294">
        <v>0</v>
      </c>
      <c r="AC2271" s="294">
        <v>0</v>
      </c>
      <c r="AD2271" s="294">
        <v>0</v>
      </c>
      <c r="AE2271" s="294">
        <v>0</v>
      </c>
      <c r="AF2271" s="294">
        <v>0</v>
      </c>
      <c r="AG2271" s="294">
        <v>0</v>
      </c>
      <c r="AH2271" s="294">
        <v>0</v>
      </c>
      <c r="AI2271" s="294">
        <v>0</v>
      </c>
    </row>
    <row r="2272" spans="1:35" ht="66">
      <c r="A2272" s="290"/>
      <c r="B2272" s="1477"/>
      <c r="C2272" s="1344" t="s">
        <v>2413</v>
      </c>
      <c r="D2272" s="1389"/>
      <c r="E2272" s="293">
        <v>1</v>
      </c>
      <c r="F2272" s="292" t="s">
        <v>1895</v>
      </c>
      <c r="G2272" s="294" t="s">
        <v>12</v>
      </c>
      <c r="H2272" s="295" t="s">
        <v>13</v>
      </c>
      <c r="I2272" s="294" t="s">
        <v>14</v>
      </c>
      <c r="J2272" s="294">
        <v>162000</v>
      </c>
      <c r="K2272" s="1540">
        <v>500000</v>
      </c>
      <c r="L2272" s="294">
        <v>0</v>
      </c>
      <c r="M2272" s="294">
        <v>0</v>
      </c>
      <c r="N2272" s="294">
        <v>0</v>
      </c>
      <c r="O2272" s="294">
        <v>0</v>
      </c>
      <c r="P2272" s="294">
        <v>0</v>
      </c>
      <c r="Q2272" s="294">
        <v>0</v>
      </c>
      <c r="R2272" s="294">
        <v>0</v>
      </c>
      <c r="S2272" s="294">
        <v>0</v>
      </c>
      <c r="T2272" s="294">
        <v>0</v>
      </c>
      <c r="U2272" s="294">
        <v>0</v>
      </c>
      <c r="V2272" s="294">
        <v>0</v>
      </c>
      <c r="W2272" s="294">
        <v>0</v>
      </c>
      <c r="X2272" s="294">
        <v>0</v>
      </c>
      <c r="Y2272" s="294">
        <v>0</v>
      </c>
      <c r="Z2272" s="294">
        <v>0</v>
      </c>
      <c r="AA2272" s="294">
        <v>0</v>
      </c>
      <c r="AB2272" s="294">
        <v>0</v>
      </c>
      <c r="AC2272" s="294">
        <v>0</v>
      </c>
      <c r="AD2272" s="294">
        <v>1</v>
      </c>
      <c r="AE2272" s="294">
        <v>500000</v>
      </c>
      <c r="AF2272" s="294">
        <v>0</v>
      </c>
      <c r="AG2272" s="294">
        <v>0</v>
      </c>
      <c r="AH2272" s="294">
        <v>0</v>
      </c>
      <c r="AI2272" s="294">
        <v>0</v>
      </c>
    </row>
    <row r="2273" spans="1:36" ht="66">
      <c r="A2273" s="290"/>
      <c r="B2273" s="1477"/>
      <c r="C2273" s="1344" t="s">
        <v>1898</v>
      </c>
      <c r="D2273" s="1389"/>
      <c r="E2273" s="293">
        <v>0</v>
      </c>
      <c r="F2273" s="292" t="s">
        <v>648</v>
      </c>
      <c r="G2273" s="294" t="s">
        <v>12</v>
      </c>
      <c r="H2273" s="295" t="s">
        <v>13</v>
      </c>
      <c r="I2273" s="294" t="s">
        <v>14</v>
      </c>
      <c r="J2273" s="294">
        <v>23710</v>
      </c>
      <c r="K2273" s="1540">
        <v>0</v>
      </c>
      <c r="L2273" s="294">
        <v>0</v>
      </c>
      <c r="M2273" s="294">
        <v>0</v>
      </c>
      <c r="N2273" s="294">
        <v>0</v>
      </c>
      <c r="O2273" s="294">
        <v>0</v>
      </c>
      <c r="P2273" s="294">
        <v>0</v>
      </c>
      <c r="Q2273" s="294">
        <v>0</v>
      </c>
      <c r="R2273" s="294">
        <v>0</v>
      </c>
      <c r="S2273" s="294">
        <v>0</v>
      </c>
      <c r="T2273" s="294">
        <v>0</v>
      </c>
      <c r="U2273" s="294">
        <v>0</v>
      </c>
      <c r="V2273" s="294">
        <v>0</v>
      </c>
      <c r="W2273" s="294">
        <v>0</v>
      </c>
      <c r="X2273" s="294">
        <v>0</v>
      </c>
      <c r="Y2273" s="294">
        <v>0</v>
      </c>
      <c r="Z2273" s="294">
        <v>0</v>
      </c>
      <c r="AA2273" s="294">
        <v>0</v>
      </c>
      <c r="AB2273" s="294">
        <v>0</v>
      </c>
      <c r="AC2273" s="294">
        <v>0</v>
      </c>
      <c r="AD2273" s="294">
        <v>0</v>
      </c>
      <c r="AE2273" s="294">
        <v>0</v>
      </c>
      <c r="AF2273" s="294">
        <v>0</v>
      </c>
      <c r="AG2273" s="294">
        <v>0</v>
      </c>
      <c r="AH2273" s="294">
        <v>0</v>
      </c>
      <c r="AI2273" s="294">
        <v>0</v>
      </c>
    </row>
    <row r="2274" spans="1:36" s="319" customFormat="1" ht="66">
      <c r="A2274" s="290"/>
      <c r="B2274" s="1477"/>
      <c r="C2274" s="1344" t="s">
        <v>1899</v>
      </c>
      <c r="D2274" s="1389"/>
      <c r="E2274" s="293">
        <v>12</v>
      </c>
      <c r="F2274" s="292" t="s">
        <v>1895</v>
      </c>
      <c r="G2274" s="294" t="s">
        <v>12</v>
      </c>
      <c r="H2274" s="295" t="s">
        <v>13</v>
      </c>
      <c r="I2274" s="294" t="s">
        <v>14</v>
      </c>
      <c r="J2274" s="294">
        <v>20000</v>
      </c>
      <c r="K2274" s="1540">
        <v>60000</v>
      </c>
      <c r="L2274" s="294">
        <v>0</v>
      </c>
      <c r="M2274" s="294">
        <v>0</v>
      </c>
      <c r="N2274" s="294">
        <v>0</v>
      </c>
      <c r="O2274" s="294">
        <v>0</v>
      </c>
      <c r="P2274" s="294">
        <v>0</v>
      </c>
      <c r="Q2274" s="294">
        <v>0</v>
      </c>
      <c r="R2274" s="294">
        <v>6</v>
      </c>
      <c r="S2274" s="294">
        <v>30000</v>
      </c>
      <c r="T2274" s="294">
        <v>0</v>
      </c>
      <c r="U2274" s="294">
        <v>0</v>
      </c>
      <c r="V2274" s="294">
        <v>0</v>
      </c>
      <c r="W2274" s="294">
        <v>0</v>
      </c>
      <c r="X2274" s="294">
        <v>3</v>
      </c>
      <c r="Y2274" s="294">
        <v>15000</v>
      </c>
      <c r="Z2274" s="294">
        <v>0</v>
      </c>
      <c r="AA2274" s="294">
        <v>0</v>
      </c>
      <c r="AB2274" s="294">
        <v>0</v>
      </c>
      <c r="AC2274" s="294">
        <v>0</v>
      </c>
      <c r="AD2274" s="294">
        <v>0</v>
      </c>
      <c r="AE2274" s="294">
        <v>0</v>
      </c>
      <c r="AF2274" s="294">
        <v>0</v>
      </c>
      <c r="AG2274" s="294">
        <v>0</v>
      </c>
      <c r="AH2274" s="294">
        <v>3</v>
      </c>
      <c r="AI2274" s="294">
        <v>15000</v>
      </c>
    </row>
    <row r="2275" spans="1:36" s="319" customFormat="1" ht="66">
      <c r="A2275" s="290"/>
      <c r="B2275" s="1477"/>
      <c r="C2275" s="1344" t="s">
        <v>1900</v>
      </c>
      <c r="D2275" s="1389"/>
      <c r="E2275" s="293">
        <v>0</v>
      </c>
      <c r="F2275" s="292" t="s">
        <v>1895</v>
      </c>
      <c r="G2275" s="294" t="s">
        <v>12</v>
      </c>
      <c r="H2275" s="295" t="s">
        <v>13</v>
      </c>
      <c r="I2275" s="294" t="s">
        <v>14</v>
      </c>
      <c r="J2275" s="294">
        <v>3022</v>
      </c>
      <c r="K2275" s="1540">
        <v>0</v>
      </c>
      <c r="L2275" s="294">
        <v>0</v>
      </c>
      <c r="M2275" s="294">
        <v>0</v>
      </c>
      <c r="N2275" s="294">
        <v>0</v>
      </c>
      <c r="O2275" s="294">
        <v>0</v>
      </c>
      <c r="P2275" s="294">
        <v>0</v>
      </c>
      <c r="Q2275" s="294">
        <v>0</v>
      </c>
      <c r="R2275" s="294">
        <v>0</v>
      </c>
      <c r="S2275" s="294">
        <v>0</v>
      </c>
      <c r="T2275" s="294">
        <v>0</v>
      </c>
      <c r="U2275" s="294">
        <v>0</v>
      </c>
      <c r="V2275" s="294">
        <v>0</v>
      </c>
      <c r="W2275" s="294">
        <v>0</v>
      </c>
      <c r="X2275" s="294">
        <v>0</v>
      </c>
      <c r="Y2275" s="294">
        <v>0</v>
      </c>
      <c r="Z2275" s="294">
        <v>0</v>
      </c>
      <c r="AA2275" s="294">
        <v>0</v>
      </c>
      <c r="AB2275" s="294">
        <v>0</v>
      </c>
      <c r="AC2275" s="294">
        <v>0</v>
      </c>
      <c r="AD2275" s="294">
        <v>0</v>
      </c>
      <c r="AE2275" s="294">
        <v>0</v>
      </c>
      <c r="AF2275" s="294">
        <v>0</v>
      </c>
      <c r="AG2275" s="294">
        <v>0</v>
      </c>
      <c r="AH2275" s="294">
        <v>0</v>
      </c>
      <c r="AI2275" s="294">
        <v>0</v>
      </c>
    </row>
    <row r="2276" spans="1:36" s="319" customFormat="1" ht="66">
      <c r="A2276" s="290"/>
      <c r="B2276" s="1477"/>
      <c r="C2276" s="298" t="s">
        <v>1901</v>
      </c>
      <c r="D2276" s="1389"/>
      <c r="E2276" s="293">
        <v>0</v>
      </c>
      <c r="F2276" s="1456" t="s">
        <v>648</v>
      </c>
      <c r="G2276" s="294" t="s">
        <v>12</v>
      </c>
      <c r="H2276" s="295" t="s">
        <v>13</v>
      </c>
      <c r="I2276" s="294" t="s">
        <v>14</v>
      </c>
      <c r="J2276" s="294">
        <v>11600</v>
      </c>
      <c r="K2276" s="1540">
        <v>0</v>
      </c>
      <c r="L2276" s="294">
        <v>0</v>
      </c>
      <c r="M2276" s="294">
        <v>0</v>
      </c>
      <c r="N2276" s="294">
        <v>0</v>
      </c>
      <c r="O2276" s="294">
        <v>0</v>
      </c>
      <c r="P2276" s="294">
        <v>0</v>
      </c>
      <c r="Q2276" s="294">
        <v>0</v>
      </c>
      <c r="R2276" s="294">
        <v>0</v>
      </c>
      <c r="S2276" s="294">
        <v>0</v>
      </c>
      <c r="T2276" s="294">
        <v>0</v>
      </c>
      <c r="U2276" s="294">
        <v>0</v>
      </c>
      <c r="V2276" s="294">
        <v>0</v>
      </c>
      <c r="W2276" s="294">
        <v>0</v>
      </c>
      <c r="X2276" s="294">
        <v>0</v>
      </c>
      <c r="Y2276" s="294">
        <v>0</v>
      </c>
      <c r="Z2276" s="294">
        <v>0</v>
      </c>
      <c r="AA2276" s="294">
        <v>0</v>
      </c>
      <c r="AB2276" s="294">
        <v>0</v>
      </c>
      <c r="AC2276" s="294">
        <v>0</v>
      </c>
      <c r="AD2276" s="294">
        <v>0</v>
      </c>
      <c r="AE2276" s="294">
        <v>0</v>
      </c>
      <c r="AF2276" s="294">
        <v>0</v>
      </c>
      <c r="AG2276" s="294">
        <v>0</v>
      </c>
      <c r="AH2276" s="294">
        <v>0</v>
      </c>
      <c r="AI2276" s="294">
        <v>0</v>
      </c>
    </row>
    <row r="2277" spans="1:36" ht="66">
      <c r="A2277" s="290"/>
      <c r="B2277" s="1477"/>
      <c r="C2277" s="1344" t="s">
        <v>1902</v>
      </c>
      <c r="D2277" s="1389"/>
      <c r="E2277" s="293">
        <v>0</v>
      </c>
      <c r="F2277" s="1496" t="s">
        <v>46</v>
      </c>
      <c r="G2277" s="294" t="s">
        <v>12</v>
      </c>
      <c r="H2277" s="295" t="s">
        <v>13</v>
      </c>
      <c r="I2277" s="294" t="s">
        <v>14</v>
      </c>
      <c r="J2277" s="294">
        <v>290</v>
      </c>
      <c r="K2277" s="1540">
        <v>0</v>
      </c>
      <c r="L2277" s="294">
        <v>0</v>
      </c>
      <c r="M2277" s="294">
        <v>0</v>
      </c>
      <c r="N2277" s="294">
        <v>0</v>
      </c>
      <c r="O2277" s="294">
        <v>0</v>
      </c>
      <c r="P2277" s="294">
        <v>0</v>
      </c>
      <c r="Q2277" s="294">
        <v>0</v>
      </c>
      <c r="R2277" s="294">
        <v>0</v>
      </c>
      <c r="S2277" s="294">
        <v>0</v>
      </c>
      <c r="T2277" s="294">
        <v>0</v>
      </c>
      <c r="U2277" s="294">
        <v>0</v>
      </c>
      <c r="V2277" s="294">
        <v>0</v>
      </c>
      <c r="W2277" s="294">
        <v>0</v>
      </c>
      <c r="X2277" s="294">
        <v>0</v>
      </c>
      <c r="Y2277" s="294">
        <v>0</v>
      </c>
      <c r="Z2277" s="294">
        <v>0</v>
      </c>
      <c r="AA2277" s="294">
        <v>0</v>
      </c>
      <c r="AB2277" s="294">
        <v>0</v>
      </c>
      <c r="AC2277" s="294">
        <v>0</v>
      </c>
      <c r="AD2277" s="294">
        <v>0</v>
      </c>
      <c r="AE2277" s="294">
        <v>0</v>
      </c>
      <c r="AF2277" s="294">
        <v>0</v>
      </c>
      <c r="AG2277" s="294">
        <v>0</v>
      </c>
      <c r="AH2277" s="294">
        <v>0</v>
      </c>
      <c r="AI2277" s="294">
        <v>0</v>
      </c>
    </row>
    <row r="2278" spans="1:36" ht="66">
      <c r="A2278" s="290"/>
      <c r="B2278" s="1477"/>
      <c r="C2278" s="1344" t="s">
        <v>4873</v>
      </c>
      <c r="D2278" s="1389"/>
      <c r="E2278" s="293">
        <v>0</v>
      </c>
      <c r="F2278" s="1497" t="s">
        <v>46</v>
      </c>
      <c r="G2278" s="294" t="s">
        <v>12</v>
      </c>
      <c r="H2278" s="295" t="s">
        <v>13</v>
      </c>
      <c r="I2278" s="294" t="s">
        <v>14</v>
      </c>
      <c r="J2278" s="294">
        <v>198</v>
      </c>
      <c r="K2278" s="1540">
        <v>0</v>
      </c>
      <c r="L2278" s="294">
        <v>0</v>
      </c>
      <c r="M2278" s="294">
        <v>0</v>
      </c>
      <c r="N2278" s="294">
        <v>0</v>
      </c>
      <c r="O2278" s="294">
        <v>0</v>
      </c>
      <c r="P2278" s="294">
        <v>0</v>
      </c>
      <c r="Q2278" s="294">
        <v>0</v>
      </c>
      <c r="R2278" s="294">
        <v>0</v>
      </c>
      <c r="S2278" s="294">
        <v>0</v>
      </c>
      <c r="T2278" s="294">
        <v>0</v>
      </c>
      <c r="U2278" s="294">
        <v>0</v>
      </c>
      <c r="V2278" s="294">
        <v>0</v>
      </c>
      <c r="W2278" s="294">
        <v>0</v>
      </c>
      <c r="X2278" s="294">
        <v>0</v>
      </c>
      <c r="Y2278" s="294">
        <v>0</v>
      </c>
      <c r="Z2278" s="294">
        <v>0</v>
      </c>
      <c r="AA2278" s="294">
        <v>0</v>
      </c>
      <c r="AB2278" s="294">
        <v>0</v>
      </c>
      <c r="AC2278" s="294">
        <v>0</v>
      </c>
      <c r="AD2278" s="294">
        <v>0</v>
      </c>
      <c r="AE2278" s="294">
        <v>0</v>
      </c>
      <c r="AF2278" s="294">
        <v>0</v>
      </c>
      <c r="AG2278" s="294">
        <v>0</v>
      </c>
      <c r="AH2278" s="294">
        <v>0</v>
      </c>
      <c r="AI2278" s="294">
        <v>0</v>
      </c>
    </row>
    <row r="2279" spans="1:36" ht="66">
      <c r="A2279" s="290"/>
      <c r="B2279" s="1477"/>
      <c r="C2279" s="1344" t="s">
        <v>4874</v>
      </c>
      <c r="D2279" s="1389"/>
      <c r="E2279" s="293">
        <v>0</v>
      </c>
      <c r="F2279" s="1497" t="s">
        <v>46</v>
      </c>
      <c r="G2279" s="294" t="s">
        <v>12</v>
      </c>
      <c r="H2279" s="295" t="s">
        <v>13</v>
      </c>
      <c r="I2279" s="294" t="s">
        <v>14</v>
      </c>
      <c r="J2279" s="294">
        <v>221</v>
      </c>
      <c r="K2279" s="1540">
        <v>0</v>
      </c>
      <c r="L2279" s="294">
        <v>0</v>
      </c>
      <c r="M2279" s="294">
        <v>0</v>
      </c>
      <c r="N2279" s="294">
        <v>0</v>
      </c>
      <c r="O2279" s="294">
        <v>0</v>
      </c>
      <c r="P2279" s="294">
        <v>0</v>
      </c>
      <c r="Q2279" s="294">
        <v>0</v>
      </c>
      <c r="R2279" s="294">
        <v>0</v>
      </c>
      <c r="S2279" s="294">
        <v>0</v>
      </c>
      <c r="T2279" s="294">
        <v>0</v>
      </c>
      <c r="U2279" s="294">
        <v>0</v>
      </c>
      <c r="V2279" s="294">
        <v>0</v>
      </c>
      <c r="W2279" s="294">
        <v>0</v>
      </c>
      <c r="X2279" s="294">
        <v>0</v>
      </c>
      <c r="Y2279" s="294">
        <v>0</v>
      </c>
      <c r="Z2279" s="294">
        <v>0</v>
      </c>
      <c r="AA2279" s="294">
        <v>0</v>
      </c>
      <c r="AB2279" s="294">
        <v>0</v>
      </c>
      <c r="AC2279" s="294">
        <v>0</v>
      </c>
      <c r="AD2279" s="294">
        <v>0</v>
      </c>
      <c r="AE2279" s="294">
        <v>0</v>
      </c>
      <c r="AF2279" s="294">
        <v>0</v>
      </c>
      <c r="AG2279" s="294">
        <v>0</v>
      </c>
      <c r="AH2279" s="294">
        <v>0</v>
      </c>
      <c r="AI2279" s="294">
        <v>0</v>
      </c>
    </row>
    <row r="2280" spans="1:36" ht="66">
      <c r="A2280" s="290"/>
      <c r="B2280" s="1477"/>
      <c r="C2280" s="1344" t="s">
        <v>4875</v>
      </c>
      <c r="D2280" s="1389"/>
      <c r="E2280" s="293">
        <v>0</v>
      </c>
      <c r="F2280" s="1497" t="s">
        <v>46</v>
      </c>
      <c r="G2280" s="294" t="s">
        <v>12</v>
      </c>
      <c r="H2280" s="295" t="s">
        <v>13</v>
      </c>
      <c r="I2280" s="294" t="s">
        <v>14</v>
      </c>
      <c r="J2280" s="294">
        <v>232</v>
      </c>
      <c r="K2280" s="1540">
        <v>0</v>
      </c>
      <c r="L2280" s="294">
        <v>0</v>
      </c>
      <c r="M2280" s="294">
        <v>0</v>
      </c>
      <c r="N2280" s="294">
        <v>0</v>
      </c>
      <c r="O2280" s="294">
        <v>0</v>
      </c>
      <c r="P2280" s="294">
        <v>0</v>
      </c>
      <c r="Q2280" s="294">
        <v>0</v>
      </c>
      <c r="R2280" s="294">
        <v>0</v>
      </c>
      <c r="S2280" s="294">
        <v>0</v>
      </c>
      <c r="T2280" s="294">
        <v>0</v>
      </c>
      <c r="U2280" s="294">
        <v>0</v>
      </c>
      <c r="V2280" s="294">
        <v>0</v>
      </c>
      <c r="W2280" s="294">
        <v>0</v>
      </c>
      <c r="X2280" s="294">
        <v>0</v>
      </c>
      <c r="Y2280" s="294">
        <v>0</v>
      </c>
      <c r="Z2280" s="294">
        <v>0</v>
      </c>
      <c r="AA2280" s="294">
        <v>0</v>
      </c>
      <c r="AB2280" s="294">
        <v>0</v>
      </c>
      <c r="AC2280" s="294">
        <v>0</v>
      </c>
      <c r="AD2280" s="294">
        <v>0</v>
      </c>
      <c r="AE2280" s="294">
        <v>0</v>
      </c>
      <c r="AF2280" s="294">
        <v>0</v>
      </c>
      <c r="AG2280" s="294">
        <v>0</v>
      </c>
      <c r="AH2280" s="294">
        <v>0</v>
      </c>
      <c r="AI2280" s="294">
        <v>0</v>
      </c>
    </row>
    <row r="2281" spans="1:36" ht="66">
      <c r="A2281" s="290"/>
      <c r="B2281" s="1477"/>
      <c r="C2281" s="1344" t="s">
        <v>4876</v>
      </c>
      <c r="D2281" s="1389"/>
      <c r="E2281" s="293">
        <v>0</v>
      </c>
      <c r="F2281" s="1497" t="s">
        <v>46</v>
      </c>
      <c r="G2281" s="294" t="s">
        <v>12</v>
      </c>
      <c r="H2281" s="295" t="s">
        <v>13</v>
      </c>
      <c r="I2281" s="294" t="s">
        <v>14</v>
      </c>
      <c r="J2281" s="294">
        <v>82</v>
      </c>
      <c r="K2281" s="1540">
        <v>0</v>
      </c>
      <c r="L2281" s="294">
        <v>0</v>
      </c>
      <c r="M2281" s="294">
        <v>0</v>
      </c>
      <c r="N2281" s="294">
        <v>0</v>
      </c>
      <c r="O2281" s="294">
        <v>0</v>
      </c>
      <c r="P2281" s="294">
        <v>0</v>
      </c>
      <c r="Q2281" s="294">
        <v>0</v>
      </c>
      <c r="R2281" s="294">
        <v>0</v>
      </c>
      <c r="S2281" s="294">
        <v>0</v>
      </c>
      <c r="T2281" s="294">
        <v>0</v>
      </c>
      <c r="U2281" s="294">
        <v>0</v>
      </c>
      <c r="V2281" s="294">
        <v>0</v>
      </c>
      <c r="W2281" s="294">
        <v>0</v>
      </c>
      <c r="X2281" s="294">
        <v>0</v>
      </c>
      <c r="Y2281" s="294">
        <v>0</v>
      </c>
      <c r="Z2281" s="294">
        <v>0</v>
      </c>
      <c r="AA2281" s="294">
        <v>0</v>
      </c>
      <c r="AB2281" s="294">
        <v>0</v>
      </c>
      <c r="AC2281" s="294">
        <v>0</v>
      </c>
      <c r="AD2281" s="294">
        <v>0</v>
      </c>
      <c r="AE2281" s="294">
        <v>0</v>
      </c>
      <c r="AF2281" s="294">
        <v>0</v>
      </c>
      <c r="AG2281" s="294">
        <v>0</v>
      </c>
      <c r="AH2281" s="294">
        <v>0</v>
      </c>
      <c r="AI2281" s="294">
        <v>0</v>
      </c>
    </row>
    <row r="2282" spans="1:36" ht="66">
      <c r="A2282" s="290"/>
      <c r="B2282" s="1477"/>
      <c r="C2282" s="1344" t="s">
        <v>4877</v>
      </c>
      <c r="D2282" s="1389"/>
      <c r="E2282" s="293">
        <v>0</v>
      </c>
      <c r="F2282" s="1497" t="s">
        <v>46</v>
      </c>
      <c r="G2282" s="294" t="s">
        <v>12</v>
      </c>
      <c r="H2282" s="295" t="s">
        <v>13</v>
      </c>
      <c r="I2282" s="294" t="s">
        <v>14</v>
      </c>
      <c r="J2282" s="294">
        <v>232</v>
      </c>
      <c r="K2282" s="1540">
        <v>0</v>
      </c>
      <c r="L2282" s="294">
        <v>0</v>
      </c>
      <c r="M2282" s="294">
        <v>0</v>
      </c>
      <c r="N2282" s="294">
        <v>0</v>
      </c>
      <c r="O2282" s="294">
        <v>0</v>
      </c>
      <c r="P2282" s="294">
        <v>0</v>
      </c>
      <c r="Q2282" s="294">
        <v>0</v>
      </c>
      <c r="R2282" s="294">
        <v>0</v>
      </c>
      <c r="S2282" s="294">
        <v>0</v>
      </c>
      <c r="T2282" s="294">
        <v>0</v>
      </c>
      <c r="U2282" s="294">
        <v>0</v>
      </c>
      <c r="V2282" s="294">
        <v>0</v>
      </c>
      <c r="W2282" s="294">
        <v>0</v>
      </c>
      <c r="X2282" s="294">
        <v>0</v>
      </c>
      <c r="Y2282" s="294">
        <v>0</v>
      </c>
      <c r="Z2282" s="294">
        <v>0</v>
      </c>
      <c r="AA2282" s="294">
        <v>0</v>
      </c>
      <c r="AB2282" s="294">
        <v>0</v>
      </c>
      <c r="AC2282" s="294">
        <v>0</v>
      </c>
      <c r="AD2282" s="294">
        <v>0</v>
      </c>
      <c r="AE2282" s="294">
        <v>0</v>
      </c>
      <c r="AF2282" s="294">
        <v>0</v>
      </c>
      <c r="AG2282" s="294">
        <v>0</v>
      </c>
      <c r="AH2282" s="294">
        <v>0</v>
      </c>
      <c r="AI2282" s="294">
        <v>0</v>
      </c>
    </row>
    <row r="2283" spans="1:36" ht="66">
      <c r="A2283" s="290"/>
      <c r="B2283" s="1477"/>
      <c r="C2283" s="1344" t="s">
        <v>2414</v>
      </c>
      <c r="D2283" s="1389"/>
      <c r="E2283" s="293">
        <v>2</v>
      </c>
      <c r="F2283" s="1497" t="s">
        <v>1895</v>
      </c>
      <c r="G2283" s="294" t="s">
        <v>12</v>
      </c>
      <c r="H2283" s="295" t="s">
        <v>13</v>
      </c>
      <c r="I2283" s="294" t="s">
        <v>14</v>
      </c>
      <c r="J2283" s="294">
        <v>225000</v>
      </c>
      <c r="K2283" s="1540">
        <v>450000</v>
      </c>
      <c r="L2283" s="294">
        <v>0</v>
      </c>
      <c r="M2283" s="294">
        <v>0</v>
      </c>
      <c r="N2283" s="294">
        <v>0</v>
      </c>
      <c r="O2283" s="294">
        <v>0</v>
      </c>
      <c r="P2283" s="294">
        <v>0</v>
      </c>
      <c r="Q2283" s="294">
        <v>0</v>
      </c>
      <c r="R2283" s="294">
        <v>0</v>
      </c>
      <c r="S2283" s="294">
        <v>0</v>
      </c>
      <c r="T2283" s="294">
        <v>0</v>
      </c>
      <c r="U2283" s="294">
        <v>0</v>
      </c>
      <c r="V2283" s="294">
        <v>0</v>
      </c>
      <c r="W2283" s="294">
        <v>0</v>
      </c>
      <c r="X2283" s="294">
        <v>0</v>
      </c>
      <c r="Y2283" s="294">
        <v>0</v>
      </c>
      <c r="Z2283" s="294">
        <v>2</v>
      </c>
      <c r="AA2283" s="294">
        <v>450000</v>
      </c>
      <c r="AB2283" s="294">
        <v>0</v>
      </c>
      <c r="AC2283" s="294">
        <v>0</v>
      </c>
      <c r="AD2283" s="294">
        <v>0</v>
      </c>
      <c r="AE2283" s="294">
        <v>0</v>
      </c>
      <c r="AF2283" s="294">
        <v>0</v>
      </c>
      <c r="AG2283" s="294">
        <v>0</v>
      </c>
      <c r="AH2283" s="294">
        <v>0</v>
      </c>
      <c r="AI2283" s="294">
        <v>0</v>
      </c>
    </row>
    <row r="2284" spans="1:36">
      <c r="A2284" s="290"/>
      <c r="B2284" s="306">
        <v>385</v>
      </c>
      <c r="C2284" s="1148" t="s">
        <v>1904</v>
      </c>
      <c r="D2284" s="1146"/>
      <c r="E2284" s="292">
        <v>12</v>
      </c>
      <c r="F2284" s="292"/>
      <c r="G2284" s="292">
        <v>0</v>
      </c>
      <c r="H2284" s="292">
        <v>0</v>
      </c>
      <c r="I2284" s="292">
        <v>0</v>
      </c>
      <c r="J2284" s="292"/>
      <c r="K2284" s="1544">
        <v>6000</v>
      </c>
      <c r="L2284" s="292">
        <v>1</v>
      </c>
      <c r="M2284" s="292">
        <v>500</v>
      </c>
      <c r="N2284" s="292">
        <v>1</v>
      </c>
      <c r="O2284" s="292">
        <v>500</v>
      </c>
      <c r="P2284" s="292">
        <v>1</v>
      </c>
      <c r="Q2284" s="292">
        <v>500</v>
      </c>
      <c r="R2284" s="292">
        <v>1</v>
      </c>
      <c r="S2284" s="292">
        <v>500</v>
      </c>
      <c r="T2284" s="292">
        <v>1</v>
      </c>
      <c r="U2284" s="292">
        <v>500</v>
      </c>
      <c r="V2284" s="292">
        <v>1</v>
      </c>
      <c r="W2284" s="292">
        <v>500</v>
      </c>
      <c r="X2284" s="292">
        <v>1</v>
      </c>
      <c r="Y2284" s="292">
        <v>500</v>
      </c>
      <c r="Z2284" s="292">
        <v>1</v>
      </c>
      <c r="AA2284" s="292">
        <v>500</v>
      </c>
      <c r="AB2284" s="292">
        <v>1</v>
      </c>
      <c r="AC2284" s="292">
        <v>500</v>
      </c>
      <c r="AD2284" s="292">
        <v>1</v>
      </c>
      <c r="AE2284" s="292">
        <v>500</v>
      </c>
      <c r="AF2284" s="292">
        <v>1</v>
      </c>
      <c r="AG2284" s="292">
        <v>500</v>
      </c>
      <c r="AH2284" s="292">
        <v>1</v>
      </c>
      <c r="AI2284" s="292">
        <v>500</v>
      </c>
    </row>
    <row r="2285" spans="1:36">
      <c r="A2285" s="290"/>
      <c r="B2285" s="306">
        <v>38501</v>
      </c>
      <c r="C2285" s="1148" t="s">
        <v>1904</v>
      </c>
      <c r="D2285" s="1149"/>
      <c r="E2285" s="1153">
        <v>12</v>
      </c>
      <c r="F2285" s="1153"/>
      <c r="G2285" s="1153">
        <v>0</v>
      </c>
      <c r="H2285" s="1153">
        <v>0</v>
      </c>
      <c r="I2285" s="1153">
        <v>0</v>
      </c>
      <c r="J2285" s="1153"/>
      <c r="K2285" s="1562">
        <v>6000</v>
      </c>
      <c r="L2285" s="1153">
        <v>1</v>
      </c>
      <c r="M2285" s="1153">
        <v>500</v>
      </c>
      <c r="N2285" s="1153">
        <v>1</v>
      </c>
      <c r="O2285" s="1153">
        <v>500</v>
      </c>
      <c r="P2285" s="1153">
        <v>1</v>
      </c>
      <c r="Q2285" s="1153">
        <v>500</v>
      </c>
      <c r="R2285" s="1153">
        <v>1</v>
      </c>
      <c r="S2285" s="1153">
        <v>500</v>
      </c>
      <c r="T2285" s="1153">
        <v>1</v>
      </c>
      <c r="U2285" s="1153">
        <v>500</v>
      </c>
      <c r="V2285" s="1153">
        <v>1</v>
      </c>
      <c r="W2285" s="1153">
        <v>500</v>
      </c>
      <c r="X2285" s="1153">
        <v>1</v>
      </c>
      <c r="Y2285" s="1153">
        <v>500</v>
      </c>
      <c r="Z2285" s="1153">
        <v>1</v>
      </c>
      <c r="AA2285" s="1153">
        <v>500</v>
      </c>
      <c r="AB2285" s="1153">
        <v>1</v>
      </c>
      <c r="AC2285" s="1153">
        <v>500</v>
      </c>
      <c r="AD2285" s="1153">
        <v>1</v>
      </c>
      <c r="AE2285" s="1153">
        <v>500</v>
      </c>
      <c r="AF2285" s="1153">
        <v>1</v>
      </c>
      <c r="AG2285" s="1153">
        <v>500</v>
      </c>
      <c r="AH2285" s="1153">
        <v>1</v>
      </c>
      <c r="AI2285" s="1153">
        <v>500</v>
      </c>
    </row>
    <row r="2286" spans="1:36">
      <c r="A2286" s="290"/>
      <c r="B2286" s="1477"/>
      <c r="C2286" s="1471" t="s">
        <v>1905</v>
      </c>
      <c r="D2286" s="303"/>
      <c r="E2286" s="304">
        <v>12</v>
      </c>
      <c r="F2286" s="292"/>
      <c r="G2286" s="1147"/>
      <c r="H2286" s="1147"/>
      <c r="I2286" s="1147"/>
      <c r="J2286" s="1147"/>
      <c r="K2286" s="1538">
        <v>6000</v>
      </c>
      <c r="L2286" s="1147">
        <v>1</v>
      </c>
      <c r="M2286" s="1147">
        <v>500</v>
      </c>
      <c r="N2286" s="1147">
        <v>1</v>
      </c>
      <c r="O2286" s="1147">
        <v>500</v>
      </c>
      <c r="P2286" s="1147">
        <v>1</v>
      </c>
      <c r="Q2286" s="1147">
        <v>500</v>
      </c>
      <c r="R2286" s="1147">
        <v>1</v>
      </c>
      <c r="S2286" s="1147">
        <v>500</v>
      </c>
      <c r="T2286" s="1147">
        <v>1</v>
      </c>
      <c r="U2286" s="1147">
        <v>500</v>
      </c>
      <c r="V2286" s="1147">
        <v>1</v>
      </c>
      <c r="W2286" s="1147">
        <v>500</v>
      </c>
      <c r="X2286" s="1147">
        <v>1</v>
      </c>
      <c r="Y2286" s="1147">
        <v>500</v>
      </c>
      <c r="Z2286" s="1147">
        <v>1</v>
      </c>
      <c r="AA2286" s="1147">
        <v>500</v>
      </c>
      <c r="AB2286" s="1147">
        <v>1</v>
      </c>
      <c r="AC2286" s="1147">
        <v>500</v>
      </c>
      <c r="AD2286" s="1147">
        <v>1</v>
      </c>
      <c r="AE2286" s="1147">
        <v>500</v>
      </c>
      <c r="AF2286" s="1147">
        <v>1</v>
      </c>
      <c r="AG2286" s="1147">
        <v>500</v>
      </c>
      <c r="AH2286" s="1147">
        <v>1</v>
      </c>
      <c r="AI2286" s="1147">
        <v>500</v>
      </c>
      <c r="AJ2286" s="1323" t="e">
        <v>#REF!</v>
      </c>
    </row>
    <row r="2287" spans="1:36">
      <c r="A2287" s="290"/>
      <c r="B2287" s="306">
        <v>3900</v>
      </c>
      <c r="C2287" s="1145" t="s">
        <v>1906</v>
      </c>
      <c r="D2287" s="1146"/>
      <c r="E2287" s="292">
        <v>0</v>
      </c>
      <c r="F2287" s="292"/>
      <c r="G2287" s="292">
        <v>0</v>
      </c>
      <c r="H2287" s="292">
        <v>0</v>
      </c>
      <c r="I2287" s="292">
        <v>0</v>
      </c>
      <c r="J2287" s="292"/>
      <c r="K2287" s="1544">
        <v>28000</v>
      </c>
      <c r="L2287" s="292">
        <v>1</v>
      </c>
      <c r="M2287" s="292">
        <v>4000</v>
      </c>
      <c r="N2287" s="292">
        <v>0</v>
      </c>
      <c r="O2287" s="292">
        <v>0</v>
      </c>
      <c r="P2287" s="292">
        <v>1</v>
      </c>
      <c r="Q2287" s="292">
        <v>4000</v>
      </c>
      <c r="R2287" s="292">
        <v>0</v>
      </c>
      <c r="S2287" s="292">
        <v>0</v>
      </c>
      <c r="T2287" s="292">
        <v>1</v>
      </c>
      <c r="U2287" s="292">
        <v>4000</v>
      </c>
      <c r="V2287" s="292">
        <v>0</v>
      </c>
      <c r="W2287" s="292">
        <v>0</v>
      </c>
      <c r="X2287" s="292">
        <v>1</v>
      </c>
      <c r="Y2287" s="292">
        <v>4000</v>
      </c>
      <c r="Z2287" s="292">
        <v>0</v>
      </c>
      <c r="AA2287" s="292">
        <v>0</v>
      </c>
      <c r="AB2287" s="292">
        <v>1</v>
      </c>
      <c r="AC2287" s="292">
        <v>4000</v>
      </c>
      <c r="AD2287" s="292">
        <v>0</v>
      </c>
      <c r="AE2287" s="292">
        <v>0</v>
      </c>
      <c r="AF2287" s="292">
        <v>1</v>
      </c>
      <c r="AG2287" s="292">
        <v>4000</v>
      </c>
      <c r="AH2287" s="292">
        <v>1</v>
      </c>
      <c r="AI2287" s="292">
        <v>4000</v>
      </c>
    </row>
    <row r="2288" spans="1:36" ht="24">
      <c r="A2288" s="290"/>
      <c r="B2288" s="306">
        <v>39600</v>
      </c>
      <c r="C2288" s="1148" t="s">
        <v>1913</v>
      </c>
      <c r="D2288" s="1146"/>
      <c r="E2288" s="292">
        <v>7</v>
      </c>
      <c r="F2288" s="292"/>
      <c r="G2288" s="292"/>
      <c r="H2288" s="292"/>
      <c r="I2288" s="292"/>
      <c r="J2288" s="292"/>
      <c r="K2288" s="1544">
        <v>28000</v>
      </c>
      <c r="L2288" s="292">
        <v>1</v>
      </c>
      <c r="M2288" s="292">
        <v>4000</v>
      </c>
      <c r="N2288" s="292">
        <v>0</v>
      </c>
      <c r="O2288" s="292">
        <v>0</v>
      </c>
      <c r="P2288" s="292">
        <v>1</v>
      </c>
      <c r="Q2288" s="292">
        <v>4000</v>
      </c>
      <c r="R2288" s="292">
        <v>0</v>
      </c>
      <c r="S2288" s="292">
        <v>0</v>
      </c>
      <c r="T2288" s="292">
        <v>1</v>
      </c>
      <c r="U2288" s="292">
        <v>4000</v>
      </c>
      <c r="V2288" s="292">
        <v>0</v>
      </c>
      <c r="W2288" s="292">
        <v>0</v>
      </c>
      <c r="X2288" s="292">
        <v>1</v>
      </c>
      <c r="Y2288" s="292">
        <v>4000</v>
      </c>
      <c r="Z2288" s="292">
        <v>0</v>
      </c>
      <c r="AA2288" s="292">
        <v>0</v>
      </c>
      <c r="AB2288" s="292">
        <v>1</v>
      </c>
      <c r="AC2288" s="292">
        <v>4000</v>
      </c>
      <c r="AD2288" s="292">
        <v>0</v>
      </c>
      <c r="AE2288" s="292">
        <v>0</v>
      </c>
      <c r="AF2288" s="292">
        <v>1</v>
      </c>
      <c r="AG2288" s="292">
        <v>4000</v>
      </c>
      <c r="AH2288" s="292">
        <v>1</v>
      </c>
      <c r="AI2288" s="292">
        <v>4000</v>
      </c>
    </row>
    <row r="2289" spans="1:35" ht="24">
      <c r="A2289" s="290"/>
      <c r="B2289" s="306">
        <v>39601</v>
      </c>
      <c r="C2289" s="1148" t="s">
        <v>1913</v>
      </c>
      <c r="D2289" s="1149"/>
      <c r="E2289" s="1153">
        <v>7</v>
      </c>
      <c r="F2289" s="1153"/>
      <c r="G2289" s="1153"/>
      <c r="H2289" s="1153"/>
      <c r="I2289" s="1153"/>
      <c r="J2289" s="1153"/>
      <c r="K2289" s="1562">
        <v>28000</v>
      </c>
      <c r="L2289" s="1153">
        <v>1</v>
      </c>
      <c r="M2289" s="1153">
        <v>4000</v>
      </c>
      <c r="N2289" s="1153">
        <v>0</v>
      </c>
      <c r="O2289" s="1153">
        <v>0</v>
      </c>
      <c r="P2289" s="1153">
        <v>1</v>
      </c>
      <c r="Q2289" s="1153">
        <v>4000</v>
      </c>
      <c r="R2289" s="1153">
        <v>0</v>
      </c>
      <c r="S2289" s="1153">
        <v>0</v>
      </c>
      <c r="T2289" s="1153">
        <v>1</v>
      </c>
      <c r="U2289" s="1153">
        <v>4000</v>
      </c>
      <c r="V2289" s="1153">
        <v>0</v>
      </c>
      <c r="W2289" s="1153">
        <v>0</v>
      </c>
      <c r="X2289" s="1153">
        <v>1</v>
      </c>
      <c r="Y2289" s="1153">
        <v>4000</v>
      </c>
      <c r="Z2289" s="1153">
        <v>0</v>
      </c>
      <c r="AA2289" s="1153">
        <v>0</v>
      </c>
      <c r="AB2289" s="1153">
        <v>1</v>
      </c>
      <c r="AC2289" s="1153">
        <v>4000</v>
      </c>
      <c r="AD2289" s="1153">
        <v>0</v>
      </c>
      <c r="AE2289" s="1153">
        <v>0</v>
      </c>
      <c r="AF2289" s="1153">
        <v>1</v>
      </c>
      <c r="AG2289" s="1153">
        <v>4000</v>
      </c>
      <c r="AH2289" s="1153">
        <v>1</v>
      </c>
      <c r="AI2289" s="1153">
        <v>4000</v>
      </c>
    </row>
    <row r="2290" spans="1:35" ht="66">
      <c r="A2290" s="290"/>
      <c r="B2290" s="1409"/>
      <c r="C2290" s="1379" t="s">
        <v>2415</v>
      </c>
      <c r="D2290" s="1389"/>
      <c r="E2290" s="293">
        <v>7</v>
      </c>
      <c r="F2290" s="1497" t="s">
        <v>46</v>
      </c>
      <c r="G2290" s="294" t="s">
        <v>12</v>
      </c>
      <c r="H2290" s="295" t="s">
        <v>13</v>
      </c>
      <c r="I2290" s="294" t="s">
        <v>14</v>
      </c>
      <c r="J2290" s="294">
        <v>1500</v>
      </c>
      <c r="K2290" s="1540">
        <v>28000</v>
      </c>
      <c r="L2290" s="294">
        <v>1</v>
      </c>
      <c r="M2290" s="294">
        <v>4000</v>
      </c>
      <c r="N2290" s="294">
        <v>0</v>
      </c>
      <c r="O2290" s="294">
        <v>0</v>
      </c>
      <c r="P2290" s="294">
        <v>1</v>
      </c>
      <c r="Q2290" s="294">
        <v>4000</v>
      </c>
      <c r="R2290" s="294">
        <v>0</v>
      </c>
      <c r="S2290" s="294">
        <v>0</v>
      </c>
      <c r="T2290" s="294">
        <v>1</v>
      </c>
      <c r="U2290" s="294">
        <v>4000</v>
      </c>
      <c r="V2290" s="294">
        <v>0</v>
      </c>
      <c r="W2290" s="294">
        <v>0</v>
      </c>
      <c r="X2290" s="294">
        <v>1</v>
      </c>
      <c r="Y2290" s="294">
        <v>4000</v>
      </c>
      <c r="Z2290" s="294">
        <v>0</v>
      </c>
      <c r="AA2290" s="294">
        <v>0</v>
      </c>
      <c r="AB2290" s="294">
        <v>1</v>
      </c>
      <c r="AC2290" s="294">
        <v>4000</v>
      </c>
      <c r="AD2290" s="294">
        <v>0</v>
      </c>
      <c r="AE2290" s="294">
        <v>0</v>
      </c>
      <c r="AF2290" s="294">
        <v>1</v>
      </c>
      <c r="AG2290" s="294">
        <v>4000</v>
      </c>
      <c r="AH2290" s="294">
        <v>1</v>
      </c>
      <c r="AI2290" s="294">
        <v>4000</v>
      </c>
    </row>
    <row r="2291" spans="1:35" ht="24">
      <c r="A2291" s="290"/>
      <c r="B2291" s="306">
        <v>398</v>
      </c>
      <c r="C2291" s="1148" t="s">
        <v>1913</v>
      </c>
      <c r="D2291" s="1146"/>
      <c r="E2291" s="292">
        <v>0</v>
      </c>
      <c r="F2291" s="292"/>
      <c r="G2291" s="292">
        <v>0</v>
      </c>
      <c r="H2291" s="292">
        <v>0</v>
      </c>
      <c r="I2291" s="292">
        <v>0</v>
      </c>
      <c r="J2291" s="292"/>
      <c r="K2291" s="1544">
        <v>0</v>
      </c>
      <c r="L2291" s="292">
        <v>0</v>
      </c>
      <c r="M2291" s="292">
        <v>0</v>
      </c>
      <c r="N2291" s="292">
        <v>0</v>
      </c>
      <c r="O2291" s="292">
        <v>0</v>
      </c>
      <c r="P2291" s="292">
        <v>0</v>
      </c>
      <c r="Q2291" s="292">
        <v>0</v>
      </c>
      <c r="R2291" s="292">
        <v>0</v>
      </c>
      <c r="S2291" s="292">
        <v>0</v>
      </c>
      <c r="T2291" s="292">
        <v>0</v>
      </c>
      <c r="U2291" s="292">
        <v>0</v>
      </c>
      <c r="V2291" s="292">
        <v>0</v>
      </c>
      <c r="W2291" s="292">
        <v>0</v>
      </c>
      <c r="X2291" s="292">
        <v>0</v>
      </c>
      <c r="Y2291" s="292">
        <v>0</v>
      </c>
      <c r="Z2291" s="292">
        <v>0</v>
      </c>
      <c r="AA2291" s="292">
        <v>0</v>
      </c>
      <c r="AB2291" s="292">
        <v>0</v>
      </c>
      <c r="AC2291" s="292">
        <v>0</v>
      </c>
      <c r="AD2291" s="292">
        <v>0</v>
      </c>
      <c r="AE2291" s="292">
        <v>0</v>
      </c>
      <c r="AF2291" s="292">
        <v>0</v>
      </c>
      <c r="AG2291" s="292">
        <v>0</v>
      </c>
      <c r="AH2291" s="292">
        <v>0</v>
      </c>
      <c r="AI2291" s="292">
        <v>0</v>
      </c>
    </row>
    <row r="2292" spans="1:35" ht="24">
      <c r="A2292" s="290"/>
      <c r="B2292" s="306">
        <v>39801</v>
      </c>
      <c r="C2292" s="1148" t="s">
        <v>1913</v>
      </c>
      <c r="D2292" s="1149"/>
      <c r="E2292" s="1153">
        <v>0</v>
      </c>
      <c r="F2292" s="1153"/>
      <c r="G2292" s="1153">
        <v>0</v>
      </c>
      <c r="H2292" s="1153">
        <v>0</v>
      </c>
      <c r="I2292" s="1153">
        <v>0</v>
      </c>
      <c r="J2292" s="1153"/>
      <c r="K2292" s="1562">
        <v>0</v>
      </c>
      <c r="L2292" s="1153">
        <v>0</v>
      </c>
      <c r="M2292" s="1153">
        <v>0</v>
      </c>
      <c r="N2292" s="1153">
        <v>0</v>
      </c>
      <c r="O2292" s="1153">
        <v>0</v>
      </c>
      <c r="P2292" s="1153">
        <v>0</v>
      </c>
      <c r="Q2292" s="1153">
        <v>0</v>
      </c>
      <c r="R2292" s="1153">
        <v>0</v>
      </c>
      <c r="S2292" s="1153">
        <v>0</v>
      </c>
      <c r="T2292" s="1153">
        <v>0</v>
      </c>
      <c r="U2292" s="1153">
        <v>0</v>
      </c>
      <c r="V2292" s="1153">
        <v>0</v>
      </c>
      <c r="W2292" s="1153">
        <v>0</v>
      </c>
      <c r="X2292" s="1153">
        <v>0</v>
      </c>
      <c r="Y2292" s="1153">
        <v>0</v>
      </c>
      <c r="Z2292" s="1153">
        <v>0</v>
      </c>
      <c r="AA2292" s="1153">
        <v>0</v>
      </c>
      <c r="AB2292" s="1153">
        <v>0</v>
      </c>
      <c r="AC2292" s="1153">
        <v>0</v>
      </c>
      <c r="AD2292" s="1153">
        <v>0</v>
      </c>
      <c r="AE2292" s="1153">
        <v>0</v>
      </c>
      <c r="AF2292" s="1153">
        <v>0</v>
      </c>
      <c r="AG2292" s="1153">
        <v>0</v>
      </c>
      <c r="AH2292" s="1153">
        <v>0</v>
      </c>
      <c r="AI2292" s="1153">
        <v>0</v>
      </c>
    </row>
    <row r="2293" spans="1:35">
      <c r="A2293" s="290"/>
      <c r="B2293" s="1409"/>
      <c r="C2293" s="1379"/>
      <c r="D2293" s="1389"/>
      <c r="E2293" s="304"/>
      <c r="F2293" s="292"/>
      <c r="G2293" s="1147"/>
      <c r="H2293" s="295"/>
      <c r="I2293" s="294"/>
      <c r="J2293" s="294"/>
      <c r="K2293" s="1540">
        <v>0</v>
      </c>
      <c r="L2293" s="294">
        <v>0</v>
      </c>
      <c r="M2293" s="294">
        <v>0</v>
      </c>
      <c r="N2293" s="294">
        <v>0</v>
      </c>
      <c r="O2293" s="294">
        <v>0</v>
      </c>
      <c r="P2293" s="294">
        <v>0</v>
      </c>
      <c r="Q2293" s="294">
        <v>0</v>
      </c>
      <c r="R2293" s="294">
        <v>0</v>
      </c>
      <c r="S2293" s="294">
        <v>0</v>
      </c>
      <c r="T2293" s="294">
        <v>0</v>
      </c>
      <c r="U2293" s="294">
        <v>0</v>
      </c>
      <c r="V2293" s="294">
        <v>0</v>
      </c>
      <c r="W2293" s="294">
        <v>0</v>
      </c>
      <c r="X2293" s="294">
        <v>0</v>
      </c>
      <c r="Y2293" s="294">
        <v>0</v>
      </c>
      <c r="Z2293" s="294">
        <v>0</v>
      </c>
      <c r="AA2293" s="294">
        <v>0</v>
      </c>
      <c r="AB2293" s="294">
        <v>0</v>
      </c>
      <c r="AC2293" s="294">
        <v>0</v>
      </c>
      <c r="AD2293" s="294">
        <v>0</v>
      </c>
      <c r="AE2293" s="294">
        <v>0</v>
      </c>
      <c r="AF2293" s="294">
        <v>0</v>
      </c>
      <c r="AG2293" s="294">
        <v>0</v>
      </c>
      <c r="AH2293" s="294">
        <v>0</v>
      </c>
      <c r="AI2293" s="294">
        <v>0</v>
      </c>
    </row>
    <row r="2294" spans="1:35">
      <c r="A2294" s="290"/>
      <c r="B2294" s="1409"/>
      <c r="C2294" s="1482"/>
      <c r="D2294" s="1389"/>
      <c r="E2294" s="304"/>
      <c r="F2294" s="1483"/>
      <c r="G2294" s="1484"/>
      <c r="H2294" s="1484"/>
      <c r="I2294" s="1484"/>
      <c r="J2294" s="1484"/>
      <c r="K2294" s="1563">
        <v>0</v>
      </c>
      <c r="L2294" s="1484">
        <v>0</v>
      </c>
      <c r="M2294" s="1484">
        <v>0</v>
      </c>
      <c r="N2294" s="1484">
        <v>0</v>
      </c>
      <c r="O2294" s="1484">
        <v>0</v>
      </c>
      <c r="P2294" s="1484">
        <v>0</v>
      </c>
      <c r="Q2294" s="1484">
        <v>0</v>
      </c>
      <c r="R2294" s="1484">
        <v>0</v>
      </c>
      <c r="S2294" s="1484">
        <v>0</v>
      </c>
      <c r="T2294" s="1484">
        <v>0</v>
      </c>
      <c r="U2294" s="1484">
        <v>0</v>
      </c>
      <c r="V2294" s="1484">
        <v>0</v>
      </c>
      <c r="W2294" s="1484">
        <v>0</v>
      </c>
      <c r="X2294" s="1484">
        <v>0</v>
      </c>
      <c r="Y2294" s="1484">
        <v>0</v>
      </c>
      <c r="Z2294" s="1484">
        <v>0</v>
      </c>
      <c r="AA2294" s="1484">
        <v>0</v>
      </c>
      <c r="AB2294" s="1484">
        <v>0</v>
      </c>
      <c r="AC2294" s="1484">
        <v>0</v>
      </c>
      <c r="AD2294" s="1484">
        <v>0</v>
      </c>
      <c r="AE2294" s="1484">
        <v>0</v>
      </c>
      <c r="AF2294" s="1484">
        <v>0</v>
      </c>
      <c r="AG2294" s="1484">
        <v>0</v>
      </c>
      <c r="AH2294" s="1484">
        <v>0</v>
      </c>
      <c r="AI2294" s="1484">
        <v>0</v>
      </c>
    </row>
    <row r="2295" spans="1:35">
      <c r="A2295" s="290"/>
      <c r="B2295" s="306">
        <v>399</v>
      </c>
      <c r="C2295" s="1148" t="s">
        <v>1906</v>
      </c>
      <c r="D2295" s="1389"/>
      <c r="E2295" s="304">
        <v>0</v>
      </c>
      <c r="F2295" s="292"/>
      <c r="G2295" s="1147"/>
      <c r="H2295" s="1147"/>
      <c r="I2295" s="1147"/>
      <c r="J2295" s="1147"/>
      <c r="K2295" s="1538">
        <v>0</v>
      </c>
      <c r="L2295" s="1147">
        <v>0</v>
      </c>
      <c r="M2295" s="1147">
        <v>0</v>
      </c>
      <c r="N2295" s="1147">
        <v>0</v>
      </c>
      <c r="O2295" s="1147">
        <v>0</v>
      </c>
      <c r="P2295" s="1147">
        <v>0</v>
      </c>
      <c r="Q2295" s="1147">
        <v>0</v>
      </c>
      <c r="R2295" s="1147">
        <v>0</v>
      </c>
      <c r="S2295" s="1147">
        <v>0</v>
      </c>
      <c r="T2295" s="1147">
        <v>0</v>
      </c>
      <c r="U2295" s="1147">
        <v>0</v>
      </c>
      <c r="V2295" s="1147">
        <v>0</v>
      </c>
      <c r="W2295" s="1147">
        <v>0</v>
      </c>
      <c r="X2295" s="1147">
        <v>0</v>
      </c>
      <c r="Y2295" s="1147">
        <v>0</v>
      </c>
      <c r="Z2295" s="1147">
        <v>0</v>
      </c>
      <c r="AA2295" s="1147">
        <v>0</v>
      </c>
      <c r="AB2295" s="1147">
        <v>0</v>
      </c>
      <c r="AC2295" s="1147">
        <v>0</v>
      </c>
      <c r="AD2295" s="1147">
        <v>0</v>
      </c>
      <c r="AE2295" s="1147">
        <v>0</v>
      </c>
      <c r="AF2295" s="1147">
        <v>0</v>
      </c>
      <c r="AG2295" s="1147">
        <v>0</v>
      </c>
      <c r="AH2295" s="1147">
        <v>0</v>
      </c>
      <c r="AI2295" s="1147">
        <v>0</v>
      </c>
    </row>
    <row r="2296" spans="1:35">
      <c r="A2296" s="290"/>
      <c r="B2296" s="306">
        <v>39901</v>
      </c>
      <c r="C2296" s="1145" t="s">
        <v>2416</v>
      </c>
      <c r="D2296" s="303"/>
      <c r="E2296" s="304">
        <v>0</v>
      </c>
      <c r="F2296" s="292"/>
      <c r="G2296" s="1147"/>
      <c r="H2296" s="1147"/>
      <c r="I2296" s="1147"/>
      <c r="J2296" s="1147"/>
      <c r="K2296" s="1538">
        <v>0</v>
      </c>
      <c r="L2296" s="1147">
        <v>0</v>
      </c>
      <c r="M2296" s="1147">
        <v>0</v>
      </c>
      <c r="N2296" s="1147">
        <v>0</v>
      </c>
      <c r="O2296" s="1147">
        <v>0</v>
      </c>
      <c r="P2296" s="1147">
        <v>0</v>
      </c>
      <c r="Q2296" s="1147">
        <v>0</v>
      </c>
      <c r="R2296" s="1147">
        <v>0</v>
      </c>
      <c r="S2296" s="1147">
        <v>0</v>
      </c>
      <c r="T2296" s="1147">
        <v>0</v>
      </c>
      <c r="U2296" s="1147">
        <v>0</v>
      </c>
      <c r="V2296" s="1147">
        <v>0</v>
      </c>
      <c r="W2296" s="1147">
        <v>0</v>
      </c>
      <c r="X2296" s="1147">
        <v>0</v>
      </c>
      <c r="Y2296" s="1147">
        <v>0</v>
      </c>
      <c r="Z2296" s="1147">
        <v>0</v>
      </c>
      <c r="AA2296" s="1147">
        <v>0</v>
      </c>
      <c r="AB2296" s="1147">
        <v>0</v>
      </c>
      <c r="AC2296" s="1147">
        <v>0</v>
      </c>
      <c r="AD2296" s="1147">
        <v>0</v>
      </c>
      <c r="AE2296" s="1147">
        <v>0</v>
      </c>
      <c r="AF2296" s="1147">
        <v>0</v>
      </c>
      <c r="AG2296" s="1147">
        <v>0</v>
      </c>
      <c r="AH2296" s="1147">
        <v>0</v>
      </c>
      <c r="AI2296" s="1147">
        <v>0</v>
      </c>
    </row>
    <row r="2297" spans="1:35">
      <c r="A2297" s="290"/>
      <c r="B2297" s="1477"/>
      <c r="C2297" s="1471"/>
      <c r="D2297" s="1389"/>
      <c r="E2297" s="304">
        <v>0</v>
      </c>
      <c r="F2297" s="292"/>
      <c r="G2297" s="1147"/>
      <c r="H2297" s="1147"/>
      <c r="I2297" s="1147"/>
      <c r="J2297" s="1147"/>
      <c r="K2297" s="1538">
        <v>0</v>
      </c>
      <c r="L2297" s="1147">
        <v>0</v>
      </c>
      <c r="M2297" s="1147">
        <v>0</v>
      </c>
      <c r="N2297" s="1147">
        <v>0</v>
      </c>
      <c r="O2297" s="1147">
        <v>0</v>
      </c>
      <c r="P2297" s="1147">
        <v>0</v>
      </c>
      <c r="Q2297" s="1147">
        <v>0</v>
      </c>
      <c r="R2297" s="1147">
        <v>0</v>
      </c>
      <c r="S2297" s="1147">
        <v>0</v>
      </c>
      <c r="T2297" s="1147">
        <v>0</v>
      </c>
      <c r="U2297" s="1147">
        <v>0</v>
      </c>
      <c r="V2297" s="1147">
        <v>0</v>
      </c>
      <c r="W2297" s="1147">
        <v>0</v>
      </c>
      <c r="X2297" s="1147">
        <v>0</v>
      </c>
      <c r="Y2297" s="1147">
        <v>0</v>
      </c>
      <c r="Z2297" s="1147">
        <v>0</v>
      </c>
      <c r="AA2297" s="1147">
        <v>0</v>
      </c>
      <c r="AB2297" s="1147">
        <v>0</v>
      </c>
      <c r="AC2297" s="1147">
        <v>0</v>
      </c>
      <c r="AD2297" s="1147">
        <v>0</v>
      </c>
      <c r="AE2297" s="1147">
        <v>0</v>
      </c>
      <c r="AF2297" s="1147">
        <v>0</v>
      </c>
      <c r="AG2297" s="1147">
        <v>0</v>
      </c>
      <c r="AH2297" s="1147">
        <v>0</v>
      </c>
      <c r="AI2297" s="1147">
        <v>0</v>
      </c>
    </row>
    <row r="2298" spans="1:35">
      <c r="A2298" s="290"/>
      <c r="B2298" s="306">
        <v>39902</v>
      </c>
      <c r="C2298" s="1145" t="s">
        <v>1906</v>
      </c>
      <c r="D2298" s="303"/>
      <c r="E2298" s="304">
        <v>0</v>
      </c>
      <c r="F2298" s="292"/>
      <c r="G2298" s="1147"/>
      <c r="H2298" s="1147"/>
      <c r="I2298" s="1147"/>
      <c r="J2298" s="1147"/>
      <c r="K2298" s="1538">
        <v>0</v>
      </c>
      <c r="L2298" s="1147">
        <v>0</v>
      </c>
      <c r="M2298" s="1147">
        <v>0</v>
      </c>
      <c r="N2298" s="1147">
        <v>0</v>
      </c>
      <c r="O2298" s="1147">
        <v>0</v>
      </c>
      <c r="P2298" s="1147">
        <v>0</v>
      </c>
      <c r="Q2298" s="1147">
        <v>0</v>
      </c>
      <c r="R2298" s="1147">
        <v>0</v>
      </c>
      <c r="S2298" s="1147">
        <v>0</v>
      </c>
      <c r="T2298" s="1147">
        <v>0</v>
      </c>
      <c r="U2298" s="1147">
        <v>0</v>
      </c>
      <c r="V2298" s="1147">
        <v>0</v>
      </c>
      <c r="W2298" s="1147">
        <v>0</v>
      </c>
      <c r="X2298" s="1147">
        <v>0</v>
      </c>
      <c r="Y2298" s="1147">
        <v>0</v>
      </c>
      <c r="Z2298" s="1147">
        <v>0</v>
      </c>
      <c r="AA2298" s="1147">
        <v>0</v>
      </c>
      <c r="AB2298" s="1147">
        <v>0</v>
      </c>
      <c r="AC2298" s="1147">
        <v>0</v>
      </c>
      <c r="AD2298" s="1147">
        <v>0</v>
      </c>
      <c r="AE2298" s="1147">
        <v>0</v>
      </c>
      <c r="AF2298" s="1147">
        <v>0</v>
      </c>
      <c r="AG2298" s="1147">
        <v>0</v>
      </c>
      <c r="AH2298" s="1147">
        <v>0</v>
      </c>
      <c r="AI2298" s="1147">
        <v>0</v>
      </c>
    </row>
    <row r="2299" spans="1:35">
      <c r="A2299" s="290"/>
      <c r="B2299" s="306"/>
      <c r="C2299" s="1482"/>
      <c r="D2299" s="1389"/>
      <c r="E2299" s="304">
        <v>0</v>
      </c>
      <c r="F2299" s="1498"/>
      <c r="G2299" s="1499"/>
      <c r="H2299" s="1499"/>
      <c r="I2299" s="1499"/>
      <c r="J2299" s="1499"/>
      <c r="K2299" s="1565">
        <v>0</v>
      </c>
      <c r="L2299" s="1499">
        <v>0</v>
      </c>
      <c r="M2299" s="1499">
        <v>0</v>
      </c>
      <c r="N2299" s="1499">
        <v>0</v>
      </c>
      <c r="O2299" s="1499">
        <v>0</v>
      </c>
      <c r="P2299" s="1499">
        <v>0</v>
      </c>
      <c r="Q2299" s="1499">
        <v>0</v>
      </c>
      <c r="R2299" s="1499">
        <v>0</v>
      </c>
      <c r="S2299" s="1499">
        <v>0</v>
      </c>
      <c r="T2299" s="1499">
        <v>0</v>
      </c>
      <c r="U2299" s="1499">
        <v>0</v>
      </c>
      <c r="V2299" s="1499">
        <v>0</v>
      </c>
      <c r="W2299" s="1499">
        <v>0</v>
      </c>
      <c r="X2299" s="1499">
        <v>0</v>
      </c>
      <c r="Y2299" s="1499">
        <v>0</v>
      </c>
      <c r="Z2299" s="1499">
        <v>0</v>
      </c>
      <c r="AA2299" s="1499">
        <v>0</v>
      </c>
      <c r="AB2299" s="1499">
        <v>0</v>
      </c>
      <c r="AC2299" s="1499">
        <v>0</v>
      </c>
      <c r="AD2299" s="1499">
        <v>0</v>
      </c>
      <c r="AE2299" s="1499">
        <v>0</v>
      </c>
      <c r="AF2299" s="1499">
        <v>0</v>
      </c>
      <c r="AG2299" s="1499">
        <v>0</v>
      </c>
      <c r="AH2299" s="1499">
        <v>0</v>
      </c>
      <c r="AI2299" s="1499">
        <v>0</v>
      </c>
    </row>
    <row r="2300" spans="1:35" ht="24">
      <c r="A2300" s="290"/>
      <c r="B2300" s="306">
        <v>4000</v>
      </c>
      <c r="C2300" s="1145" t="s">
        <v>1916</v>
      </c>
      <c r="D2300" s="306"/>
      <c r="E2300" s="1340">
        <v>1720</v>
      </c>
      <c r="F2300" s="303"/>
      <c r="G2300" s="1500">
        <v>0</v>
      </c>
      <c r="H2300" s="1500">
        <v>0</v>
      </c>
      <c r="I2300" s="1500">
        <v>0</v>
      </c>
      <c r="J2300" s="1500">
        <v>5510988</v>
      </c>
      <c r="K2300" s="1538">
        <v>5510988</v>
      </c>
      <c r="L2300" s="1500">
        <v>0</v>
      </c>
      <c r="M2300" s="1500">
        <v>0</v>
      </c>
      <c r="N2300" s="1500">
        <v>67</v>
      </c>
      <c r="O2300" s="1500">
        <v>198320</v>
      </c>
      <c r="P2300" s="1500">
        <v>130</v>
      </c>
      <c r="Q2300" s="1500">
        <v>384800</v>
      </c>
      <c r="R2300" s="1500">
        <v>130</v>
      </c>
      <c r="S2300" s="1500">
        <v>384800</v>
      </c>
      <c r="T2300" s="1500">
        <v>130</v>
      </c>
      <c r="U2300" s="1500">
        <v>384800</v>
      </c>
      <c r="V2300" s="1500">
        <v>130</v>
      </c>
      <c r="W2300" s="1500">
        <v>384800</v>
      </c>
      <c r="X2300" s="1500">
        <v>288</v>
      </c>
      <c r="Y2300" s="1500">
        <v>872668</v>
      </c>
      <c r="Z2300" s="1500">
        <v>150</v>
      </c>
      <c r="AA2300" s="1500">
        <v>444000</v>
      </c>
      <c r="AB2300" s="1500">
        <v>200</v>
      </c>
      <c r="AC2300" s="1500">
        <v>592000</v>
      </c>
      <c r="AD2300" s="1500">
        <v>180</v>
      </c>
      <c r="AE2300" s="1500">
        <v>532800</v>
      </c>
      <c r="AF2300" s="1500">
        <v>200</v>
      </c>
      <c r="AG2300" s="1500">
        <v>592000</v>
      </c>
      <c r="AH2300" s="1500">
        <v>250</v>
      </c>
      <c r="AI2300" s="1500">
        <v>740000</v>
      </c>
    </row>
    <row r="2301" spans="1:35">
      <c r="A2301" s="290"/>
      <c r="B2301" s="306">
        <v>4400</v>
      </c>
      <c r="C2301" s="1145" t="s">
        <v>1917</v>
      </c>
      <c r="D2301" s="1146"/>
      <c r="E2301" s="1151">
        <v>1720</v>
      </c>
      <c r="F2301" s="303"/>
      <c r="G2301" s="1500">
        <v>0</v>
      </c>
      <c r="H2301" s="1500">
        <v>0</v>
      </c>
      <c r="I2301" s="1500">
        <v>0</v>
      </c>
      <c r="J2301" s="1500"/>
      <c r="K2301" s="1538">
        <v>5510988</v>
      </c>
      <c r="L2301" s="1500">
        <v>0</v>
      </c>
      <c r="M2301" s="1500">
        <v>0</v>
      </c>
      <c r="N2301" s="1500">
        <v>67</v>
      </c>
      <c r="O2301" s="1500">
        <v>198320</v>
      </c>
      <c r="P2301" s="1500">
        <v>130</v>
      </c>
      <c r="Q2301" s="1500">
        <v>384800</v>
      </c>
      <c r="R2301" s="1500">
        <v>130</v>
      </c>
      <c r="S2301" s="1500">
        <v>384800</v>
      </c>
      <c r="T2301" s="1500">
        <v>130</v>
      </c>
      <c r="U2301" s="1500">
        <v>384800</v>
      </c>
      <c r="V2301" s="1500">
        <v>130</v>
      </c>
      <c r="W2301" s="1500">
        <v>384800</v>
      </c>
      <c r="X2301" s="1500">
        <v>288</v>
      </c>
      <c r="Y2301" s="1500">
        <v>872668</v>
      </c>
      <c r="Z2301" s="1500">
        <v>150</v>
      </c>
      <c r="AA2301" s="1500">
        <v>444000</v>
      </c>
      <c r="AB2301" s="1500">
        <v>200</v>
      </c>
      <c r="AC2301" s="1500">
        <v>592000</v>
      </c>
      <c r="AD2301" s="1500">
        <v>180</v>
      </c>
      <c r="AE2301" s="1500">
        <v>532800</v>
      </c>
      <c r="AF2301" s="1500">
        <v>200</v>
      </c>
      <c r="AG2301" s="1500">
        <v>592000</v>
      </c>
      <c r="AH2301" s="1500">
        <v>250</v>
      </c>
      <c r="AI2301" s="1500">
        <v>740000</v>
      </c>
    </row>
    <row r="2302" spans="1:35">
      <c r="A2302" s="290"/>
      <c r="B2302" s="306">
        <v>441</v>
      </c>
      <c r="C2302" s="306" t="s">
        <v>1918</v>
      </c>
      <c r="D2302" s="306"/>
      <c r="E2302" s="1154">
        <v>1720</v>
      </c>
      <c r="F2302" s="1154"/>
      <c r="G2302" s="1154">
        <v>0</v>
      </c>
      <c r="H2302" s="1154">
        <v>0</v>
      </c>
      <c r="I2302" s="1154">
        <v>0</v>
      </c>
      <c r="J2302" s="1154"/>
      <c r="K2302" s="1550">
        <v>5510988</v>
      </c>
      <c r="L2302" s="1154">
        <v>0</v>
      </c>
      <c r="M2302" s="1154">
        <v>0</v>
      </c>
      <c r="N2302" s="1154">
        <v>67</v>
      </c>
      <c r="O2302" s="1154">
        <v>198320</v>
      </c>
      <c r="P2302" s="1154">
        <v>130</v>
      </c>
      <c r="Q2302" s="1154">
        <v>384800</v>
      </c>
      <c r="R2302" s="1154">
        <v>130</v>
      </c>
      <c r="S2302" s="1154">
        <v>384800</v>
      </c>
      <c r="T2302" s="1154">
        <v>130</v>
      </c>
      <c r="U2302" s="1154">
        <v>384800</v>
      </c>
      <c r="V2302" s="1154">
        <v>130</v>
      </c>
      <c r="W2302" s="1154">
        <v>384800</v>
      </c>
      <c r="X2302" s="1154">
        <v>288</v>
      </c>
      <c r="Y2302" s="1154">
        <v>872668</v>
      </c>
      <c r="Z2302" s="1154">
        <v>150</v>
      </c>
      <c r="AA2302" s="1154">
        <v>444000</v>
      </c>
      <c r="AB2302" s="1154">
        <v>200</v>
      </c>
      <c r="AC2302" s="1154">
        <v>592000</v>
      </c>
      <c r="AD2302" s="1154">
        <v>180</v>
      </c>
      <c r="AE2302" s="1154">
        <v>532800</v>
      </c>
      <c r="AF2302" s="1154">
        <v>200</v>
      </c>
      <c r="AG2302" s="1154">
        <v>592000</v>
      </c>
      <c r="AH2302" s="1154">
        <v>250</v>
      </c>
      <c r="AI2302" s="1154">
        <v>740000</v>
      </c>
    </row>
    <row r="2303" spans="1:35">
      <c r="A2303" s="290"/>
      <c r="B2303" s="306">
        <v>44102</v>
      </c>
      <c r="C2303" s="1148" t="s">
        <v>1919</v>
      </c>
      <c r="D2303" s="303"/>
      <c r="E2303" s="291">
        <v>1720</v>
      </c>
      <c r="F2303" s="291"/>
      <c r="G2303" s="291">
        <v>0</v>
      </c>
      <c r="H2303" s="291">
        <v>0</v>
      </c>
      <c r="I2303" s="291">
        <v>0</v>
      </c>
      <c r="J2303" s="291"/>
      <c r="K2303" s="1545">
        <v>5510988</v>
      </c>
      <c r="L2303" s="291">
        <v>0</v>
      </c>
      <c r="M2303" s="291">
        <v>0</v>
      </c>
      <c r="N2303" s="291">
        <v>67</v>
      </c>
      <c r="O2303" s="291">
        <v>198320</v>
      </c>
      <c r="P2303" s="291">
        <v>130</v>
      </c>
      <c r="Q2303" s="291">
        <v>384800</v>
      </c>
      <c r="R2303" s="291">
        <v>130</v>
      </c>
      <c r="S2303" s="291">
        <v>384800</v>
      </c>
      <c r="T2303" s="291">
        <v>130</v>
      </c>
      <c r="U2303" s="291">
        <v>384800</v>
      </c>
      <c r="V2303" s="291">
        <v>130</v>
      </c>
      <c r="W2303" s="291">
        <v>384800</v>
      </c>
      <c r="X2303" s="291">
        <v>288</v>
      </c>
      <c r="Y2303" s="291">
        <v>872668</v>
      </c>
      <c r="Z2303" s="291">
        <v>150</v>
      </c>
      <c r="AA2303" s="291">
        <v>444000</v>
      </c>
      <c r="AB2303" s="291">
        <v>200</v>
      </c>
      <c r="AC2303" s="291">
        <v>592000</v>
      </c>
      <c r="AD2303" s="291">
        <v>180</v>
      </c>
      <c r="AE2303" s="291">
        <v>532800</v>
      </c>
      <c r="AF2303" s="291">
        <v>200</v>
      </c>
      <c r="AG2303" s="291">
        <v>592000</v>
      </c>
      <c r="AH2303" s="291">
        <v>250</v>
      </c>
      <c r="AI2303" s="291">
        <v>740000</v>
      </c>
    </row>
    <row r="2304" spans="1:35" ht="66">
      <c r="A2304" s="290"/>
      <c r="B2304" s="305">
        <v>4043.8566666666666</v>
      </c>
      <c r="C2304" s="1457" t="s">
        <v>1920</v>
      </c>
      <c r="D2304" s="1460"/>
      <c r="E2304" s="293">
        <v>0</v>
      </c>
      <c r="F2304" s="1152" t="s">
        <v>11</v>
      </c>
      <c r="G2304" s="294" t="s">
        <v>12</v>
      </c>
      <c r="H2304" s="295" t="s">
        <v>13</v>
      </c>
      <c r="I2304" s="294" t="s">
        <v>14</v>
      </c>
      <c r="J2304" s="294">
        <v>4368</v>
      </c>
      <c r="K2304" s="1540">
        <v>0</v>
      </c>
      <c r="L2304" s="294">
        <v>0</v>
      </c>
      <c r="M2304" s="294">
        <v>0</v>
      </c>
      <c r="N2304" s="294">
        <v>0</v>
      </c>
      <c r="O2304" s="294">
        <v>0</v>
      </c>
      <c r="P2304" s="294">
        <v>0</v>
      </c>
      <c r="Q2304" s="294">
        <v>0</v>
      </c>
      <c r="R2304" s="294">
        <v>0</v>
      </c>
      <c r="S2304" s="294">
        <v>0</v>
      </c>
      <c r="T2304" s="294">
        <v>0</v>
      </c>
      <c r="U2304" s="294">
        <v>0</v>
      </c>
      <c r="V2304" s="294">
        <v>0</v>
      </c>
      <c r="W2304" s="294">
        <v>0</v>
      </c>
      <c r="X2304" s="294">
        <v>0</v>
      </c>
      <c r="Y2304" s="294">
        <v>0</v>
      </c>
      <c r="Z2304" s="294">
        <v>0</v>
      </c>
      <c r="AA2304" s="294">
        <v>0</v>
      </c>
      <c r="AB2304" s="294">
        <v>0</v>
      </c>
      <c r="AC2304" s="294">
        <v>0</v>
      </c>
      <c r="AD2304" s="294">
        <v>0</v>
      </c>
      <c r="AE2304" s="294">
        <v>0</v>
      </c>
      <c r="AF2304" s="294">
        <v>0</v>
      </c>
      <c r="AG2304" s="294">
        <v>0</v>
      </c>
      <c r="AH2304" s="294">
        <v>0</v>
      </c>
      <c r="AI2304" s="294">
        <v>0</v>
      </c>
    </row>
    <row r="2305" spans="1:35" ht="66">
      <c r="A2305" s="290"/>
      <c r="B2305" s="305">
        <v>2739.2948727272728</v>
      </c>
      <c r="C2305" s="298" t="s">
        <v>1919</v>
      </c>
      <c r="D2305" s="1460"/>
      <c r="E2305" s="293">
        <v>1720</v>
      </c>
      <c r="F2305" s="1152" t="s">
        <v>648</v>
      </c>
      <c r="G2305" s="294" t="s">
        <v>12</v>
      </c>
      <c r="H2305" s="295" t="s">
        <v>13</v>
      </c>
      <c r="I2305" s="294" t="s">
        <v>14</v>
      </c>
      <c r="J2305" s="294">
        <v>2960</v>
      </c>
      <c r="K2305" s="1540">
        <v>5091200</v>
      </c>
      <c r="L2305" s="294">
        <v>0</v>
      </c>
      <c r="M2305" s="294">
        <v>0</v>
      </c>
      <c r="N2305" s="294">
        <v>67</v>
      </c>
      <c r="O2305" s="294">
        <v>198320</v>
      </c>
      <c r="P2305" s="294">
        <v>130</v>
      </c>
      <c r="Q2305" s="294">
        <v>384800</v>
      </c>
      <c r="R2305" s="294">
        <v>130</v>
      </c>
      <c r="S2305" s="294">
        <v>384800</v>
      </c>
      <c r="T2305" s="294">
        <v>130</v>
      </c>
      <c r="U2305" s="294">
        <v>384800</v>
      </c>
      <c r="V2305" s="294">
        <v>130</v>
      </c>
      <c r="W2305" s="294">
        <v>384800</v>
      </c>
      <c r="X2305" s="294">
        <v>153</v>
      </c>
      <c r="Y2305" s="294">
        <v>452880</v>
      </c>
      <c r="Z2305" s="294">
        <v>150</v>
      </c>
      <c r="AA2305" s="294">
        <v>444000</v>
      </c>
      <c r="AB2305" s="294">
        <v>200</v>
      </c>
      <c r="AC2305" s="294">
        <v>592000</v>
      </c>
      <c r="AD2305" s="294">
        <v>180</v>
      </c>
      <c r="AE2305" s="294">
        <v>532800</v>
      </c>
      <c r="AF2305" s="294">
        <v>200</v>
      </c>
      <c r="AG2305" s="294">
        <v>592000</v>
      </c>
      <c r="AH2305" s="294">
        <v>250</v>
      </c>
      <c r="AI2305" s="294">
        <v>740000</v>
      </c>
    </row>
    <row r="2306" spans="1:35" ht="66">
      <c r="A2306" s="290"/>
      <c r="B2306" s="305">
        <v>1628.59</v>
      </c>
      <c r="C2306" s="298" t="s">
        <v>4878</v>
      </c>
      <c r="D2306" s="1460"/>
      <c r="E2306" s="293">
        <v>0</v>
      </c>
      <c r="F2306" s="292" t="s">
        <v>11</v>
      </c>
      <c r="G2306" s="294" t="s">
        <v>12</v>
      </c>
      <c r="H2306" s="295" t="s">
        <v>13</v>
      </c>
      <c r="I2306" s="294" t="s">
        <v>14</v>
      </c>
      <c r="J2306" s="294">
        <v>1759</v>
      </c>
      <c r="K2306" s="1540">
        <v>0</v>
      </c>
      <c r="L2306" s="294">
        <v>0</v>
      </c>
      <c r="M2306" s="294">
        <v>0</v>
      </c>
      <c r="N2306" s="294">
        <v>0</v>
      </c>
      <c r="O2306" s="294">
        <v>0</v>
      </c>
      <c r="P2306" s="294">
        <v>0</v>
      </c>
      <c r="Q2306" s="294">
        <v>0</v>
      </c>
      <c r="R2306" s="294">
        <v>0</v>
      </c>
      <c r="S2306" s="294">
        <v>0</v>
      </c>
      <c r="T2306" s="294">
        <v>0</v>
      </c>
      <c r="U2306" s="294">
        <v>0</v>
      </c>
      <c r="V2306" s="294">
        <v>0</v>
      </c>
      <c r="W2306" s="294">
        <v>0</v>
      </c>
      <c r="X2306" s="294">
        <v>0</v>
      </c>
      <c r="Y2306" s="294">
        <v>0</v>
      </c>
      <c r="Z2306" s="294">
        <v>0</v>
      </c>
      <c r="AA2306" s="294">
        <v>0</v>
      </c>
      <c r="AB2306" s="294">
        <v>0</v>
      </c>
      <c r="AC2306" s="294">
        <v>0</v>
      </c>
      <c r="AD2306" s="294">
        <v>0</v>
      </c>
      <c r="AE2306" s="294">
        <v>0</v>
      </c>
      <c r="AF2306" s="294">
        <v>0</v>
      </c>
      <c r="AG2306" s="294">
        <v>0</v>
      </c>
      <c r="AH2306" s="294">
        <v>0</v>
      </c>
      <c r="AI2306" s="294">
        <v>0</v>
      </c>
    </row>
    <row r="2307" spans="1:35" ht="66">
      <c r="A2307" s="290"/>
      <c r="B2307" s="305">
        <v>81.222749999999991</v>
      </c>
      <c r="C2307" s="1349" t="s">
        <v>4879</v>
      </c>
      <c r="D2307" s="292"/>
      <c r="E2307" s="293">
        <v>0</v>
      </c>
      <c r="F2307" s="292" t="s">
        <v>11</v>
      </c>
      <c r="G2307" s="294" t="s">
        <v>12</v>
      </c>
      <c r="H2307" s="295" t="s">
        <v>13</v>
      </c>
      <c r="I2307" s="294" t="s">
        <v>14</v>
      </c>
      <c r="J2307" s="294">
        <v>88</v>
      </c>
      <c r="K2307" s="1540">
        <v>0</v>
      </c>
      <c r="L2307" s="294">
        <v>0</v>
      </c>
      <c r="M2307" s="294">
        <v>0</v>
      </c>
      <c r="N2307" s="294">
        <v>0</v>
      </c>
      <c r="O2307" s="294">
        <v>0</v>
      </c>
      <c r="P2307" s="294">
        <v>0</v>
      </c>
      <c r="Q2307" s="294">
        <v>0</v>
      </c>
      <c r="R2307" s="294">
        <v>0</v>
      </c>
      <c r="S2307" s="294">
        <v>0</v>
      </c>
      <c r="T2307" s="294">
        <v>0</v>
      </c>
      <c r="U2307" s="294">
        <v>0</v>
      </c>
      <c r="V2307" s="294">
        <v>0</v>
      </c>
      <c r="W2307" s="294">
        <v>0</v>
      </c>
      <c r="X2307" s="294">
        <v>0</v>
      </c>
      <c r="Y2307" s="294">
        <v>0</v>
      </c>
      <c r="Z2307" s="294">
        <v>0</v>
      </c>
      <c r="AA2307" s="294">
        <v>0</v>
      </c>
      <c r="AB2307" s="294">
        <v>0</v>
      </c>
      <c r="AC2307" s="294">
        <v>0</v>
      </c>
      <c r="AD2307" s="294">
        <v>0</v>
      </c>
      <c r="AE2307" s="294">
        <v>0</v>
      </c>
      <c r="AF2307" s="294">
        <v>0</v>
      </c>
      <c r="AG2307" s="294">
        <v>0</v>
      </c>
      <c r="AH2307" s="294">
        <v>0</v>
      </c>
      <c r="AI2307" s="294">
        <v>0</v>
      </c>
    </row>
    <row r="2308" spans="1:35" ht="66">
      <c r="A2308" s="290"/>
      <c r="B2308" s="305">
        <v>149.70957142857142</v>
      </c>
      <c r="C2308" s="1349" t="s">
        <v>4880</v>
      </c>
      <c r="D2308" s="292"/>
      <c r="E2308" s="293">
        <v>0</v>
      </c>
      <c r="F2308" s="292" t="s">
        <v>11</v>
      </c>
      <c r="G2308" s="294" t="s">
        <v>12</v>
      </c>
      <c r="H2308" s="295" t="s">
        <v>13</v>
      </c>
      <c r="I2308" s="294" t="s">
        <v>14</v>
      </c>
      <c r="J2308" s="294">
        <v>162</v>
      </c>
      <c r="K2308" s="1540">
        <v>0</v>
      </c>
      <c r="L2308" s="294">
        <v>0</v>
      </c>
      <c r="M2308" s="294">
        <v>0</v>
      </c>
      <c r="N2308" s="294">
        <v>0</v>
      </c>
      <c r="O2308" s="294">
        <v>0</v>
      </c>
      <c r="P2308" s="294">
        <v>0</v>
      </c>
      <c r="Q2308" s="294">
        <v>0</v>
      </c>
      <c r="R2308" s="294">
        <v>0</v>
      </c>
      <c r="S2308" s="294">
        <v>0</v>
      </c>
      <c r="T2308" s="294">
        <v>0</v>
      </c>
      <c r="U2308" s="294">
        <v>0</v>
      </c>
      <c r="V2308" s="294">
        <v>0</v>
      </c>
      <c r="W2308" s="294">
        <v>0</v>
      </c>
      <c r="X2308" s="294">
        <v>0</v>
      </c>
      <c r="Y2308" s="294">
        <v>0</v>
      </c>
      <c r="Z2308" s="294">
        <v>0</v>
      </c>
      <c r="AA2308" s="294">
        <v>0</v>
      </c>
      <c r="AB2308" s="294">
        <v>0</v>
      </c>
      <c r="AC2308" s="294">
        <v>0</v>
      </c>
      <c r="AD2308" s="294">
        <v>0</v>
      </c>
      <c r="AE2308" s="294">
        <v>0</v>
      </c>
      <c r="AF2308" s="294">
        <v>0</v>
      </c>
      <c r="AG2308" s="294">
        <v>0</v>
      </c>
      <c r="AH2308" s="294">
        <v>0</v>
      </c>
      <c r="AI2308" s="294">
        <v>0</v>
      </c>
    </row>
    <row r="2309" spans="1:35" ht="66">
      <c r="A2309" s="290"/>
      <c r="B2309" s="305">
        <v>395</v>
      </c>
      <c r="C2309" s="1443" t="s">
        <v>4881</v>
      </c>
      <c r="D2309" s="292"/>
      <c r="E2309" s="293">
        <v>0</v>
      </c>
      <c r="F2309" s="1440" t="s">
        <v>11</v>
      </c>
      <c r="G2309" s="294" t="s">
        <v>12</v>
      </c>
      <c r="H2309" s="295" t="s">
        <v>13</v>
      </c>
      <c r="I2309" s="294" t="s">
        <v>14</v>
      </c>
      <c r="J2309" s="294">
        <v>427</v>
      </c>
      <c r="K2309" s="1540">
        <v>0</v>
      </c>
      <c r="L2309" s="294">
        <v>0</v>
      </c>
      <c r="M2309" s="294">
        <v>0</v>
      </c>
      <c r="N2309" s="294">
        <v>0</v>
      </c>
      <c r="O2309" s="294">
        <v>0</v>
      </c>
      <c r="P2309" s="294">
        <v>0</v>
      </c>
      <c r="Q2309" s="294">
        <v>0</v>
      </c>
      <c r="R2309" s="294">
        <v>0</v>
      </c>
      <c r="S2309" s="294">
        <v>0</v>
      </c>
      <c r="T2309" s="294">
        <v>0</v>
      </c>
      <c r="U2309" s="294">
        <v>0</v>
      </c>
      <c r="V2309" s="294">
        <v>0</v>
      </c>
      <c r="W2309" s="294">
        <v>0</v>
      </c>
      <c r="X2309" s="294">
        <v>0</v>
      </c>
      <c r="Y2309" s="294">
        <v>0</v>
      </c>
      <c r="Z2309" s="294">
        <v>0</v>
      </c>
      <c r="AA2309" s="294">
        <v>0</v>
      </c>
      <c r="AB2309" s="294">
        <v>0</v>
      </c>
      <c r="AC2309" s="294">
        <v>0</v>
      </c>
      <c r="AD2309" s="294">
        <v>0</v>
      </c>
      <c r="AE2309" s="294">
        <v>0</v>
      </c>
      <c r="AF2309" s="294">
        <v>0</v>
      </c>
      <c r="AG2309" s="294">
        <v>0</v>
      </c>
      <c r="AH2309" s="294">
        <v>0</v>
      </c>
      <c r="AI2309" s="294">
        <v>0</v>
      </c>
    </row>
    <row r="2310" spans="1:35" ht="66">
      <c r="A2310" s="290"/>
      <c r="B2310" s="305">
        <v>117.7632</v>
      </c>
      <c r="C2310" s="1349" t="s">
        <v>4882</v>
      </c>
      <c r="D2310" s="292"/>
      <c r="E2310" s="293">
        <v>0</v>
      </c>
      <c r="F2310" s="292" t="s">
        <v>11</v>
      </c>
      <c r="G2310" s="294" t="s">
        <v>12</v>
      </c>
      <c r="H2310" s="295" t="s">
        <v>13</v>
      </c>
      <c r="I2310" s="294" t="s">
        <v>14</v>
      </c>
      <c r="J2310" s="294">
        <v>128</v>
      </c>
      <c r="K2310" s="1540">
        <v>0</v>
      </c>
      <c r="L2310" s="294">
        <v>0</v>
      </c>
      <c r="M2310" s="294">
        <v>0</v>
      </c>
      <c r="N2310" s="294">
        <v>0</v>
      </c>
      <c r="O2310" s="294">
        <v>0</v>
      </c>
      <c r="P2310" s="294">
        <v>0</v>
      </c>
      <c r="Q2310" s="294">
        <v>0</v>
      </c>
      <c r="R2310" s="294">
        <v>0</v>
      </c>
      <c r="S2310" s="294">
        <v>0</v>
      </c>
      <c r="T2310" s="294">
        <v>0</v>
      </c>
      <c r="U2310" s="294">
        <v>0</v>
      </c>
      <c r="V2310" s="294">
        <v>0</v>
      </c>
      <c r="W2310" s="294">
        <v>0</v>
      </c>
      <c r="X2310" s="294">
        <v>0</v>
      </c>
      <c r="Y2310" s="294">
        <v>0</v>
      </c>
      <c r="Z2310" s="294">
        <v>0</v>
      </c>
      <c r="AA2310" s="294">
        <v>0</v>
      </c>
      <c r="AB2310" s="294">
        <v>0</v>
      </c>
      <c r="AC2310" s="294">
        <v>0</v>
      </c>
      <c r="AD2310" s="294">
        <v>0</v>
      </c>
      <c r="AE2310" s="294">
        <v>0</v>
      </c>
      <c r="AF2310" s="294">
        <v>0</v>
      </c>
      <c r="AG2310" s="294">
        <v>0</v>
      </c>
      <c r="AH2310" s="294">
        <v>0</v>
      </c>
      <c r="AI2310" s="294">
        <v>0</v>
      </c>
    </row>
    <row r="2311" spans="1:35" ht="66">
      <c r="A2311" s="290"/>
      <c r="B2311" s="305">
        <v>117.7632</v>
      </c>
      <c r="C2311" s="1349" t="s">
        <v>1991</v>
      </c>
      <c r="D2311" s="292"/>
      <c r="E2311" s="293">
        <v>0</v>
      </c>
      <c r="F2311" s="292" t="s">
        <v>11</v>
      </c>
      <c r="G2311" s="294" t="s">
        <v>12</v>
      </c>
      <c r="H2311" s="295" t="s">
        <v>13</v>
      </c>
      <c r="I2311" s="294" t="s">
        <v>14</v>
      </c>
      <c r="J2311" s="294">
        <v>128</v>
      </c>
      <c r="K2311" s="1540">
        <v>0</v>
      </c>
      <c r="L2311" s="294">
        <v>0</v>
      </c>
      <c r="M2311" s="294">
        <v>0</v>
      </c>
      <c r="N2311" s="294">
        <v>0</v>
      </c>
      <c r="O2311" s="294">
        <v>0</v>
      </c>
      <c r="P2311" s="294">
        <v>0</v>
      </c>
      <c r="Q2311" s="294">
        <v>0</v>
      </c>
      <c r="R2311" s="294">
        <v>0</v>
      </c>
      <c r="S2311" s="294">
        <v>0</v>
      </c>
      <c r="T2311" s="294">
        <v>0</v>
      </c>
      <c r="U2311" s="294">
        <v>0</v>
      </c>
      <c r="V2311" s="294">
        <v>0</v>
      </c>
      <c r="W2311" s="294">
        <v>0</v>
      </c>
      <c r="X2311" s="294">
        <v>0</v>
      </c>
      <c r="Y2311" s="294">
        <v>0</v>
      </c>
      <c r="Z2311" s="294">
        <v>0</v>
      </c>
      <c r="AA2311" s="294">
        <v>0</v>
      </c>
      <c r="AB2311" s="294">
        <v>0</v>
      </c>
      <c r="AC2311" s="294">
        <v>0</v>
      </c>
      <c r="AD2311" s="294">
        <v>0</v>
      </c>
      <c r="AE2311" s="294">
        <v>0</v>
      </c>
      <c r="AF2311" s="294">
        <v>0</v>
      </c>
      <c r="AG2311" s="294">
        <v>0</v>
      </c>
      <c r="AH2311" s="294">
        <v>0</v>
      </c>
      <c r="AI2311" s="294">
        <v>0</v>
      </c>
    </row>
    <row r="2312" spans="1:35" ht="66">
      <c r="A2312" s="290"/>
      <c r="B2312" s="305">
        <v>117.7632</v>
      </c>
      <c r="C2312" s="1349" t="s">
        <v>1992</v>
      </c>
      <c r="D2312" s="292"/>
      <c r="E2312" s="293">
        <v>0</v>
      </c>
      <c r="F2312" s="292" t="s">
        <v>11</v>
      </c>
      <c r="G2312" s="294" t="s">
        <v>12</v>
      </c>
      <c r="H2312" s="295" t="s">
        <v>13</v>
      </c>
      <c r="I2312" s="294" t="s">
        <v>14</v>
      </c>
      <c r="J2312" s="294">
        <v>128</v>
      </c>
      <c r="K2312" s="1540">
        <v>0</v>
      </c>
      <c r="L2312" s="294">
        <v>0</v>
      </c>
      <c r="M2312" s="294">
        <v>0</v>
      </c>
      <c r="N2312" s="294">
        <v>0</v>
      </c>
      <c r="O2312" s="294">
        <v>0</v>
      </c>
      <c r="P2312" s="294">
        <v>0</v>
      </c>
      <c r="Q2312" s="294">
        <v>0</v>
      </c>
      <c r="R2312" s="294">
        <v>0</v>
      </c>
      <c r="S2312" s="294">
        <v>0</v>
      </c>
      <c r="T2312" s="294">
        <v>0</v>
      </c>
      <c r="U2312" s="294">
        <v>0</v>
      </c>
      <c r="V2312" s="294">
        <v>0</v>
      </c>
      <c r="W2312" s="294">
        <v>0</v>
      </c>
      <c r="X2312" s="294">
        <v>0</v>
      </c>
      <c r="Y2312" s="294">
        <v>0</v>
      </c>
      <c r="Z2312" s="294">
        <v>0</v>
      </c>
      <c r="AA2312" s="294">
        <v>0</v>
      </c>
      <c r="AB2312" s="294">
        <v>0</v>
      </c>
      <c r="AC2312" s="294">
        <v>0</v>
      </c>
      <c r="AD2312" s="294">
        <v>0</v>
      </c>
      <c r="AE2312" s="294">
        <v>0</v>
      </c>
      <c r="AF2312" s="294">
        <v>0</v>
      </c>
      <c r="AG2312" s="294">
        <v>0</v>
      </c>
      <c r="AH2312" s="294">
        <v>0</v>
      </c>
      <c r="AI2312" s="294">
        <v>0</v>
      </c>
    </row>
    <row r="2313" spans="1:35" ht="66">
      <c r="A2313" s="290"/>
      <c r="B2313" s="305">
        <v>98.97120000000001</v>
      </c>
      <c r="C2313" s="1349" t="s">
        <v>4883</v>
      </c>
      <c r="D2313" s="292"/>
      <c r="E2313" s="293">
        <v>0</v>
      </c>
      <c r="F2313" s="292" t="s">
        <v>11</v>
      </c>
      <c r="G2313" s="294" t="s">
        <v>12</v>
      </c>
      <c r="H2313" s="295" t="s">
        <v>13</v>
      </c>
      <c r="I2313" s="294" t="s">
        <v>14</v>
      </c>
      <c r="J2313" s="294">
        <v>107</v>
      </c>
      <c r="K2313" s="1540">
        <v>0</v>
      </c>
      <c r="L2313" s="294">
        <v>0</v>
      </c>
      <c r="M2313" s="294">
        <v>0</v>
      </c>
      <c r="N2313" s="294">
        <v>0</v>
      </c>
      <c r="O2313" s="294">
        <v>0</v>
      </c>
      <c r="P2313" s="294">
        <v>0</v>
      </c>
      <c r="Q2313" s="294">
        <v>0</v>
      </c>
      <c r="R2313" s="294">
        <v>0</v>
      </c>
      <c r="S2313" s="294">
        <v>0</v>
      </c>
      <c r="T2313" s="294">
        <v>0</v>
      </c>
      <c r="U2313" s="294">
        <v>0</v>
      </c>
      <c r="V2313" s="294">
        <v>0</v>
      </c>
      <c r="W2313" s="294">
        <v>0</v>
      </c>
      <c r="X2313" s="294">
        <v>0</v>
      </c>
      <c r="Y2313" s="294">
        <v>0</v>
      </c>
      <c r="Z2313" s="294">
        <v>0</v>
      </c>
      <c r="AA2313" s="294">
        <v>0</v>
      </c>
      <c r="AB2313" s="294">
        <v>0</v>
      </c>
      <c r="AC2313" s="294">
        <v>0</v>
      </c>
      <c r="AD2313" s="294">
        <v>0</v>
      </c>
      <c r="AE2313" s="294">
        <v>0</v>
      </c>
      <c r="AF2313" s="294">
        <v>0</v>
      </c>
      <c r="AG2313" s="294">
        <v>0</v>
      </c>
      <c r="AH2313" s="294">
        <v>0</v>
      </c>
      <c r="AI2313" s="294">
        <v>0</v>
      </c>
    </row>
    <row r="2314" spans="1:35" ht="66">
      <c r="A2314" s="290"/>
      <c r="B2314" s="305">
        <v>98.97120000000001</v>
      </c>
      <c r="C2314" s="1349" t="s">
        <v>4884</v>
      </c>
      <c r="D2314" s="292"/>
      <c r="E2314" s="293">
        <v>0</v>
      </c>
      <c r="F2314" s="292" t="s">
        <v>11</v>
      </c>
      <c r="G2314" s="294" t="s">
        <v>12</v>
      </c>
      <c r="H2314" s="295" t="s">
        <v>13</v>
      </c>
      <c r="I2314" s="294" t="s">
        <v>14</v>
      </c>
      <c r="J2314" s="294">
        <v>107</v>
      </c>
      <c r="K2314" s="1540">
        <v>0</v>
      </c>
      <c r="L2314" s="294">
        <v>0</v>
      </c>
      <c r="M2314" s="294">
        <v>0</v>
      </c>
      <c r="N2314" s="294">
        <v>0</v>
      </c>
      <c r="O2314" s="294">
        <v>0</v>
      </c>
      <c r="P2314" s="294">
        <v>0</v>
      </c>
      <c r="Q2314" s="294">
        <v>0</v>
      </c>
      <c r="R2314" s="294">
        <v>0</v>
      </c>
      <c r="S2314" s="294">
        <v>0</v>
      </c>
      <c r="T2314" s="294">
        <v>0</v>
      </c>
      <c r="U2314" s="294">
        <v>0</v>
      </c>
      <c r="V2314" s="294">
        <v>0</v>
      </c>
      <c r="W2314" s="294">
        <v>0</v>
      </c>
      <c r="X2314" s="294">
        <v>0</v>
      </c>
      <c r="Y2314" s="294">
        <v>0</v>
      </c>
      <c r="Z2314" s="294">
        <v>0</v>
      </c>
      <c r="AA2314" s="294">
        <v>0</v>
      </c>
      <c r="AB2314" s="294">
        <v>0</v>
      </c>
      <c r="AC2314" s="294">
        <v>0</v>
      </c>
      <c r="AD2314" s="294">
        <v>0</v>
      </c>
      <c r="AE2314" s="294">
        <v>0</v>
      </c>
      <c r="AF2314" s="294">
        <v>0</v>
      </c>
      <c r="AG2314" s="294">
        <v>0</v>
      </c>
      <c r="AH2314" s="294">
        <v>0</v>
      </c>
      <c r="AI2314" s="294">
        <v>0</v>
      </c>
    </row>
    <row r="2315" spans="1:35" ht="66">
      <c r="A2315" s="290"/>
      <c r="B2315" s="305">
        <v>98.97120000000001</v>
      </c>
      <c r="C2315" s="1349" t="s">
        <v>4885</v>
      </c>
      <c r="D2315" s="292"/>
      <c r="E2315" s="293">
        <v>0</v>
      </c>
      <c r="F2315" s="292" t="s">
        <v>11</v>
      </c>
      <c r="G2315" s="294" t="s">
        <v>12</v>
      </c>
      <c r="H2315" s="295" t="s">
        <v>13</v>
      </c>
      <c r="I2315" s="294" t="s">
        <v>14</v>
      </c>
      <c r="J2315" s="294">
        <v>107</v>
      </c>
      <c r="K2315" s="1540">
        <v>0</v>
      </c>
      <c r="L2315" s="294">
        <v>0</v>
      </c>
      <c r="M2315" s="294">
        <v>0</v>
      </c>
      <c r="N2315" s="294">
        <v>0</v>
      </c>
      <c r="O2315" s="294">
        <v>0</v>
      </c>
      <c r="P2315" s="294">
        <v>0</v>
      </c>
      <c r="Q2315" s="294">
        <v>0</v>
      </c>
      <c r="R2315" s="294">
        <v>0</v>
      </c>
      <c r="S2315" s="294">
        <v>0</v>
      </c>
      <c r="T2315" s="294">
        <v>0</v>
      </c>
      <c r="U2315" s="294">
        <v>0</v>
      </c>
      <c r="V2315" s="294">
        <v>0</v>
      </c>
      <c r="W2315" s="294">
        <v>0</v>
      </c>
      <c r="X2315" s="294">
        <v>0</v>
      </c>
      <c r="Y2315" s="294">
        <v>0</v>
      </c>
      <c r="Z2315" s="294">
        <v>0</v>
      </c>
      <c r="AA2315" s="294">
        <v>0</v>
      </c>
      <c r="AB2315" s="294">
        <v>0</v>
      </c>
      <c r="AC2315" s="294">
        <v>0</v>
      </c>
      <c r="AD2315" s="294">
        <v>0</v>
      </c>
      <c r="AE2315" s="294">
        <v>0</v>
      </c>
      <c r="AF2315" s="294">
        <v>0</v>
      </c>
      <c r="AG2315" s="294">
        <v>0</v>
      </c>
      <c r="AH2315" s="294">
        <v>0</v>
      </c>
      <c r="AI2315" s="294">
        <v>0</v>
      </c>
    </row>
    <row r="2316" spans="1:35" ht="66">
      <c r="A2316" s="290"/>
      <c r="B2316" s="305">
        <v>111.49933333333334</v>
      </c>
      <c r="C2316" s="1349" t="s">
        <v>4886</v>
      </c>
      <c r="D2316" s="292"/>
      <c r="E2316" s="293">
        <v>0</v>
      </c>
      <c r="F2316" s="292" t="s">
        <v>11</v>
      </c>
      <c r="G2316" s="294" t="s">
        <v>12</v>
      </c>
      <c r="H2316" s="295" t="s">
        <v>13</v>
      </c>
      <c r="I2316" s="294" t="s">
        <v>14</v>
      </c>
      <c r="J2316" s="294">
        <v>121</v>
      </c>
      <c r="K2316" s="1540">
        <v>0</v>
      </c>
      <c r="L2316" s="294">
        <v>0</v>
      </c>
      <c r="M2316" s="294">
        <v>0</v>
      </c>
      <c r="N2316" s="294">
        <v>0</v>
      </c>
      <c r="O2316" s="294">
        <v>0</v>
      </c>
      <c r="P2316" s="294">
        <v>0</v>
      </c>
      <c r="Q2316" s="294">
        <v>0</v>
      </c>
      <c r="R2316" s="294">
        <v>0</v>
      </c>
      <c r="S2316" s="294">
        <v>0</v>
      </c>
      <c r="T2316" s="294">
        <v>0</v>
      </c>
      <c r="U2316" s="294">
        <v>0</v>
      </c>
      <c r="V2316" s="294">
        <v>0</v>
      </c>
      <c r="W2316" s="294">
        <v>0</v>
      </c>
      <c r="X2316" s="294">
        <v>0</v>
      </c>
      <c r="Y2316" s="294">
        <v>0</v>
      </c>
      <c r="Z2316" s="294">
        <v>0</v>
      </c>
      <c r="AA2316" s="294">
        <v>0</v>
      </c>
      <c r="AB2316" s="294">
        <v>0</v>
      </c>
      <c r="AC2316" s="294">
        <v>0</v>
      </c>
      <c r="AD2316" s="294">
        <v>0</v>
      </c>
      <c r="AE2316" s="294">
        <v>0</v>
      </c>
      <c r="AF2316" s="294">
        <v>0</v>
      </c>
      <c r="AG2316" s="294">
        <v>0</v>
      </c>
      <c r="AH2316" s="294">
        <v>0</v>
      </c>
      <c r="AI2316" s="294">
        <v>0</v>
      </c>
    </row>
    <row r="2317" spans="1:35" ht="66">
      <c r="A2317" s="290"/>
      <c r="B2317" s="305">
        <v>111.49933333333334</v>
      </c>
      <c r="C2317" s="1349" t="s">
        <v>4887</v>
      </c>
      <c r="D2317" s="292"/>
      <c r="E2317" s="293">
        <v>0</v>
      </c>
      <c r="F2317" s="292" t="s">
        <v>11</v>
      </c>
      <c r="G2317" s="294" t="s">
        <v>12</v>
      </c>
      <c r="H2317" s="295" t="s">
        <v>13</v>
      </c>
      <c r="I2317" s="294" t="s">
        <v>14</v>
      </c>
      <c r="J2317" s="294">
        <v>121</v>
      </c>
      <c r="K2317" s="1540">
        <v>0</v>
      </c>
      <c r="L2317" s="294">
        <v>0</v>
      </c>
      <c r="M2317" s="294">
        <v>0</v>
      </c>
      <c r="N2317" s="294">
        <v>0</v>
      </c>
      <c r="O2317" s="294">
        <v>0</v>
      </c>
      <c r="P2317" s="294">
        <v>0</v>
      </c>
      <c r="Q2317" s="294">
        <v>0</v>
      </c>
      <c r="R2317" s="294">
        <v>0</v>
      </c>
      <c r="S2317" s="294">
        <v>0</v>
      </c>
      <c r="T2317" s="294">
        <v>0</v>
      </c>
      <c r="U2317" s="294">
        <v>0</v>
      </c>
      <c r="V2317" s="294">
        <v>0</v>
      </c>
      <c r="W2317" s="294">
        <v>0</v>
      </c>
      <c r="X2317" s="294">
        <v>0</v>
      </c>
      <c r="Y2317" s="294">
        <v>0</v>
      </c>
      <c r="Z2317" s="294">
        <v>0</v>
      </c>
      <c r="AA2317" s="294">
        <v>0</v>
      </c>
      <c r="AB2317" s="294">
        <v>0</v>
      </c>
      <c r="AC2317" s="294">
        <v>0</v>
      </c>
      <c r="AD2317" s="294">
        <v>0</v>
      </c>
      <c r="AE2317" s="294">
        <v>0</v>
      </c>
      <c r="AF2317" s="294">
        <v>0</v>
      </c>
      <c r="AG2317" s="294">
        <v>0</v>
      </c>
      <c r="AH2317" s="294">
        <v>0</v>
      </c>
      <c r="AI2317" s="294">
        <v>0</v>
      </c>
    </row>
    <row r="2318" spans="1:35" ht="66">
      <c r="A2318" s="290"/>
      <c r="B2318" s="305">
        <v>111.49933333333334</v>
      </c>
      <c r="C2318" s="1349" t="s">
        <v>4888</v>
      </c>
      <c r="D2318" s="292"/>
      <c r="E2318" s="293">
        <v>0</v>
      </c>
      <c r="F2318" s="292" t="s">
        <v>11</v>
      </c>
      <c r="G2318" s="294" t="s">
        <v>12</v>
      </c>
      <c r="H2318" s="295" t="s">
        <v>13</v>
      </c>
      <c r="I2318" s="294" t="s">
        <v>14</v>
      </c>
      <c r="J2318" s="294">
        <v>121</v>
      </c>
      <c r="K2318" s="1540">
        <v>0</v>
      </c>
      <c r="L2318" s="294">
        <v>0</v>
      </c>
      <c r="M2318" s="294">
        <v>0</v>
      </c>
      <c r="N2318" s="294">
        <v>0</v>
      </c>
      <c r="O2318" s="294">
        <v>0</v>
      </c>
      <c r="P2318" s="294">
        <v>0</v>
      </c>
      <c r="Q2318" s="294">
        <v>0</v>
      </c>
      <c r="R2318" s="294">
        <v>0</v>
      </c>
      <c r="S2318" s="294">
        <v>0</v>
      </c>
      <c r="T2318" s="294">
        <v>0</v>
      </c>
      <c r="U2318" s="294">
        <v>0</v>
      </c>
      <c r="V2318" s="294">
        <v>0</v>
      </c>
      <c r="W2318" s="294">
        <v>0</v>
      </c>
      <c r="X2318" s="294">
        <v>0</v>
      </c>
      <c r="Y2318" s="294">
        <v>0</v>
      </c>
      <c r="Z2318" s="294">
        <v>0</v>
      </c>
      <c r="AA2318" s="294">
        <v>0</v>
      </c>
      <c r="AB2318" s="294">
        <v>0</v>
      </c>
      <c r="AC2318" s="294">
        <v>0</v>
      </c>
      <c r="AD2318" s="294">
        <v>0</v>
      </c>
      <c r="AE2318" s="294">
        <v>0</v>
      </c>
      <c r="AF2318" s="294">
        <v>0</v>
      </c>
      <c r="AG2318" s="294">
        <v>0</v>
      </c>
      <c r="AH2318" s="294">
        <v>0</v>
      </c>
      <c r="AI2318" s="294">
        <v>0</v>
      </c>
    </row>
    <row r="2319" spans="1:35" ht="66">
      <c r="A2319" s="290"/>
      <c r="B2319" s="305">
        <v>111.49933333333334</v>
      </c>
      <c r="C2319" s="1349" t="s">
        <v>4889</v>
      </c>
      <c r="D2319" s="292"/>
      <c r="E2319" s="293">
        <v>0</v>
      </c>
      <c r="F2319" s="292" t="s">
        <v>11</v>
      </c>
      <c r="G2319" s="294" t="s">
        <v>12</v>
      </c>
      <c r="H2319" s="295" t="s">
        <v>13</v>
      </c>
      <c r="I2319" s="294" t="s">
        <v>14</v>
      </c>
      <c r="J2319" s="294">
        <v>121</v>
      </c>
      <c r="K2319" s="1540">
        <v>0</v>
      </c>
      <c r="L2319" s="294">
        <v>0</v>
      </c>
      <c r="M2319" s="294">
        <v>0</v>
      </c>
      <c r="N2319" s="294">
        <v>0</v>
      </c>
      <c r="O2319" s="294">
        <v>0</v>
      </c>
      <c r="P2319" s="294">
        <v>0</v>
      </c>
      <c r="Q2319" s="294">
        <v>0</v>
      </c>
      <c r="R2319" s="294">
        <v>0</v>
      </c>
      <c r="S2319" s="294">
        <v>0</v>
      </c>
      <c r="T2319" s="294">
        <v>0</v>
      </c>
      <c r="U2319" s="294">
        <v>0</v>
      </c>
      <c r="V2319" s="294">
        <v>0</v>
      </c>
      <c r="W2319" s="294">
        <v>0</v>
      </c>
      <c r="X2319" s="294">
        <v>0</v>
      </c>
      <c r="Y2319" s="294">
        <v>0</v>
      </c>
      <c r="Z2319" s="294">
        <v>0</v>
      </c>
      <c r="AA2319" s="294">
        <v>0</v>
      </c>
      <c r="AB2319" s="294">
        <v>0</v>
      </c>
      <c r="AC2319" s="294">
        <v>0</v>
      </c>
      <c r="AD2319" s="294">
        <v>0</v>
      </c>
      <c r="AE2319" s="294">
        <v>0</v>
      </c>
      <c r="AF2319" s="294">
        <v>0</v>
      </c>
      <c r="AG2319" s="294">
        <v>0</v>
      </c>
      <c r="AH2319" s="294">
        <v>0</v>
      </c>
      <c r="AI2319" s="294">
        <v>0</v>
      </c>
    </row>
    <row r="2320" spans="1:35" ht="66">
      <c r="A2320" s="290"/>
      <c r="B2320" s="305">
        <v>2088</v>
      </c>
      <c r="C2320" s="1349" t="s">
        <v>4890</v>
      </c>
      <c r="D2320" s="292"/>
      <c r="E2320" s="293">
        <v>0</v>
      </c>
      <c r="F2320" s="292" t="s">
        <v>11</v>
      </c>
      <c r="G2320" s="294" t="s">
        <v>12</v>
      </c>
      <c r="H2320" s="295" t="s">
        <v>13</v>
      </c>
      <c r="I2320" s="294" t="s">
        <v>14</v>
      </c>
      <c r="J2320" s="294">
        <v>2256</v>
      </c>
      <c r="K2320" s="1540">
        <v>0</v>
      </c>
      <c r="L2320" s="294">
        <v>0</v>
      </c>
      <c r="M2320" s="294">
        <v>0</v>
      </c>
      <c r="N2320" s="294">
        <v>0</v>
      </c>
      <c r="O2320" s="294">
        <v>0</v>
      </c>
      <c r="P2320" s="294">
        <v>0</v>
      </c>
      <c r="Q2320" s="294">
        <v>0</v>
      </c>
      <c r="R2320" s="294">
        <v>0</v>
      </c>
      <c r="S2320" s="294">
        <v>0</v>
      </c>
      <c r="T2320" s="294">
        <v>0</v>
      </c>
      <c r="U2320" s="294">
        <v>0</v>
      </c>
      <c r="V2320" s="294">
        <v>0</v>
      </c>
      <c r="W2320" s="294">
        <v>0</v>
      </c>
      <c r="X2320" s="294">
        <v>0</v>
      </c>
      <c r="Y2320" s="294">
        <v>0</v>
      </c>
      <c r="Z2320" s="294">
        <v>0</v>
      </c>
      <c r="AA2320" s="294">
        <v>0</v>
      </c>
      <c r="AB2320" s="294">
        <v>0</v>
      </c>
      <c r="AC2320" s="294">
        <v>0</v>
      </c>
      <c r="AD2320" s="294">
        <v>0</v>
      </c>
      <c r="AE2320" s="294">
        <v>0</v>
      </c>
      <c r="AF2320" s="294">
        <v>0</v>
      </c>
      <c r="AG2320" s="294">
        <v>0</v>
      </c>
      <c r="AH2320" s="294">
        <v>0</v>
      </c>
      <c r="AI2320" s="294">
        <v>0</v>
      </c>
    </row>
    <row r="2321" spans="1:35" ht="66">
      <c r="A2321" s="290"/>
      <c r="B2321" s="305">
        <v>99.806428571428569</v>
      </c>
      <c r="C2321" s="1349" t="s">
        <v>4891</v>
      </c>
      <c r="D2321" s="292"/>
      <c r="E2321" s="293">
        <v>0</v>
      </c>
      <c r="F2321" s="292" t="s">
        <v>306</v>
      </c>
      <c r="G2321" s="294" t="s">
        <v>12</v>
      </c>
      <c r="H2321" s="295" t="s">
        <v>13</v>
      </c>
      <c r="I2321" s="294" t="s">
        <v>14</v>
      </c>
      <c r="J2321" s="294">
        <v>108</v>
      </c>
      <c r="K2321" s="1540">
        <v>0</v>
      </c>
      <c r="L2321" s="294">
        <v>0</v>
      </c>
      <c r="M2321" s="294">
        <v>0</v>
      </c>
      <c r="N2321" s="294">
        <v>0</v>
      </c>
      <c r="O2321" s="294">
        <v>0</v>
      </c>
      <c r="P2321" s="294">
        <v>0</v>
      </c>
      <c r="Q2321" s="294">
        <v>0</v>
      </c>
      <c r="R2321" s="294">
        <v>0</v>
      </c>
      <c r="S2321" s="294">
        <v>0</v>
      </c>
      <c r="T2321" s="294">
        <v>0</v>
      </c>
      <c r="U2321" s="294">
        <v>0</v>
      </c>
      <c r="V2321" s="294">
        <v>0</v>
      </c>
      <c r="W2321" s="294">
        <v>0</v>
      </c>
      <c r="X2321" s="294">
        <v>0</v>
      </c>
      <c r="Y2321" s="294">
        <v>0</v>
      </c>
      <c r="Z2321" s="294">
        <v>0</v>
      </c>
      <c r="AA2321" s="294">
        <v>0</v>
      </c>
      <c r="AB2321" s="294">
        <v>0</v>
      </c>
      <c r="AC2321" s="294">
        <v>0</v>
      </c>
      <c r="AD2321" s="294">
        <v>0</v>
      </c>
      <c r="AE2321" s="294">
        <v>0</v>
      </c>
      <c r="AF2321" s="294">
        <v>0</v>
      </c>
      <c r="AG2321" s="294">
        <v>0</v>
      </c>
      <c r="AH2321" s="294">
        <v>0</v>
      </c>
      <c r="AI2321" s="294">
        <v>0</v>
      </c>
    </row>
    <row r="2322" spans="1:35" ht="66">
      <c r="A2322" s="290"/>
      <c r="B2322" s="305">
        <v>73.915199999999999</v>
      </c>
      <c r="C2322" s="1349" t="s">
        <v>4892</v>
      </c>
      <c r="D2322" s="292"/>
      <c r="E2322" s="293">
        <v>0</v>
      </c>
      <c r="F2322" s="292" t="s">
        <v>11</v>
      </c>
      <c r="G2322" s="294" t="s">
        <v>12</v>
      </c>
      <c r="H2322" s="295" t="s">
        <v>13</v>
      </c>
      <c r="I2322" s="294" t="s">
        <v>14</v>
      </c>
      <c r="J2322" s="294">
        <v>80</v>
      </c>
      <c r="K2322" s="1540">
        <v>0</v>
      </c>
      <c r="L2322" s="294">
        <v>0</v>
      </c>
      <c r="M2322" s="294">
        <v>0</v>
      </c>
      <c r="N2322" s="294">
        <v>0</v>
      </c>
      <c r="O2322" s="294">
        <v>0</v>
      </c>
      <c r="P2322" s="294">
        <v>0</v>
      </c>
      <c r="Q2322" s="294">
        <v>0</v>
      </c>
      <c r="R2322" s="294">
        <v>0</v>
      </c>
      <c r="S2322" s="294">
        <v>0</v>
      </c>
      <c r="T2322" s="294">
        <v>0</v>
      </c>
      <c r="U2322" s="294">
        <v>0</v>
      </c>
      <c r="V2322" s="294">
        <v>0</v>
      </c>
      <c r="W2322" s="294">
        <v>0</v>
      </c>
      <c r="X2322" s="294">
        <v>0</v>
      </c>
      <c r="Y2322" s="294">
        <v>0</v>
      </c>
      <c r="Z2322" s="294">
        <v>0</v>
      </c>
      <c r="AA2322" s="294">
        <v>0</v>
      </c>
      <c r="AB2322" s="294">
        <v>0</v>
      </c>
      <c r="AC2322" s="294">
        <v>0</v>
      </c>
      <c r="AD2322" s="294">
        <v>0</v>
      </c>
      <c r="AE2322" s="294">
        <v>0</v>
      </c>
      <c r="AF2322" s="294">
        <v>0</v>
      </c>
      <c r="AG2322" s="294">
        <v>0</v>
      </c>
      <c r="AH2322" s="294">
        <v>0</v>
      </c>
      <c r="AI2322" s="294">
        <v>0</v>
      </c>
    </row>
    <row r="2323" spans="1:35" ht="66">
      <c r="A2323" s="290"/>
      <c r="B2323" s="305">
        <v>24.429600000000001</v>
      </c>
      <c r="C2323" s="1349" t="s">
        <v>4893</v>
      </c>
      <c r="D2323" s="292"/>
      <c r="E2323" s="293">
        <v>0</v>
      </c>
      <c r="F2323" s="292" t="s">
        <v>11</v>
      </c>
      <c r="G2323" s="294" t="s">
        <v>12</v>
      </c>
      <c r="H2323" s="295" t="s">
        <v>13</v>
      </c>
      <c r="I2323" s="294" t="s">
        <v>14</v>
      </c>
      <c r="J2323" s="294">
        <v>27</v>
      </c>
      <c r="K2323" s="1540">
        <v>0</v>
      </c>
      <c r="L2323" s="294">
        <v>0</v>
      </c>
      <c r="M2323" s="294">
        <v>0</v>
      </c>
      <c r="N2323" s="294">
        <v>0</v>
      </c>
      <c r="O2323" s="294">
        <v>0</v>
      </c>
      <c r="P2323" s="294">
        <v>0</v>
      </c>
      <c r="Q2323" s="294">
        <v>0</v>
      </c>
      <c r="R2323" s="294">
        <v>0</v>
      </c>
      <c r="S2323" s="294">
        <v>0</v>
      </c>
      <c r="T2323" s="294">
        <v>0</v>
      </c>
      <c r="U2323" s="294">
        <v>0</v>
      </c>
      <c r="V2323" s="294">
        <v>0</v>
      </c>
      <c r="W2323" s="294">
        <v>0</v>
      </c>
      <c r="X2323" s="294">
        <v>0</v>
      </c>
      <c r="Y2323" s="294">
        <v>0</v>
      </c>
      <c r="Z2323" s="294">
        <v>0</v>
      </c>
      <c r="AA2323" s="294">
        <v>0</v>
      </c>
      <c r="AB2323" s="294">
        <v>0</v>
      </c>
      <c r="AC2323" s="294">
        <v>0</v>
      </c>
      <c r="AD2323" s="294">
        <v>0</v>
      </c>
      <c r="AE2323" s="294">
        <v>0</v>
      </c>
      <c r="AF2323" s="294">
        <v>0</v>
      </c>
      <c r="AG2323" s="294">
        <v>0</v>
      </c>
      <c r="AH2323" s="294">
        <v>0</v>
      </c>
      <c r="AI2323" s="294">
        <v>0</v>
      </c>
    </row>
    <row r="2324" spans="1:35" ht="66">
      <c r="A2324" s="290"/>
      <c r="B2324" s="305">
        <v>24.429600000000001</v>
      </c>
      <c r="C2324" s="1349" t="s">
        <v>4894</v>
      </c>
      <c r="D2324" s="292"/>
      <c r="E2324" s="293">
        <v>0</v>
      </c>
      <c r="F2324" s="292" t="s">
        <v>11</v>
      </c>
      <c r="G2324" s="294" t="s">
        <v>12</v>
      </c>
      <c r="H2324" s="295" t="s">
        <v>13</v>
      </c>
      <c r="I2324" s="294" t="s">
        <v>14</v>
      </c>
      <c r="J2324" s="294">
        <v>27</v>
      </c>
      <c r="K2324" s="1540">
        <v>0</v>
      </c>
      <c r="L2324" s="294">
        <v>0</v>
      </c>
      <c r="M2324" s="294">
        <v>0</v>
      </c>
      <c r="N2324" s="294">
        <v>0</v>
      </c>
      <c r="O2324" s="294">
        <v>0</v>
      </c>
      <c r="P2324" s="294">
        <v>0</v>
      </c>
      <c r="Q2324" s="294">
        <v>0</v>
      </c>
      <c r="R2324" s="294">
        <v>0</v>
      </c>
      <c r="S2324" s="294">
        <v>0</v>
      </c>
      <c r="T2324" s="294">
        <v>0</v>
      </c>
      <c r="U2324" s="294">
        <v>0</v>
      </c>
      <c r="V2324" s="294">
        <v>0</v>
      </c>
      <c r="W2324" s="294">
        <v>0</v>
      </c>
      <c r="X2324" s="294">
        <v>0</v>
      </c>
      <c r="Y2324" s="294">
        <v>0</v>
      </c>
      <c r="Z2324" s="294">
        <v>0</v>
      </c>
      <c r="AA2324" s="294">
        <v>0</v>
      </c>
      <c r="AB2324" s="294">
        <v>0</v>
      </c>
      <c r="AC2324" s="294">
        <v>0</v>
      </c>
      <c r="AD2324" s="294">
        <v>0</v>
      </c>
      <c r="AE2324" s="294">
        <v>0</v>
      </c>
      <c r="AF2324" s="294">
        <v>0</v>
      </c>
      <c r="AG2324" s="294">
        <v>0</v>
      </c>
      <c r="AH2324" s="294">
        <v>0</v>
      </c>
      <c r="AI2324" s="294">
        <v>0</v>
      </c>
    </row>
    <row r="2325" spans="1:35" ht="66">
      <c r="A2325" s="290"/>
      <c r="B2325" s="305">
        <v>162.44642857142858</v>
      </c>
      <c r="C2325" s="1349" t="s">
        <v>4895</v>
      </c>
      <c r="D2325" s="292"/>
      <c r="E2325" s="293">
        <v>0</v>
      </c>
      <c r="F2325" s="292" t="s">
        <v>11</v>
      </c>
      <c r="G2325" s="294" t="s">
        <v>12</v>
      </c>
      <c r="H2325" s="295" t="s">
        <v>13</v>
      </c>
      <c r="I2325" s="294" t="s">
        <v>14</v>
      </c>
      <c r="J2325" s="294">
        <v>176</v>
      </c>
      <c r="K2325" s="1540">
        <v>0</v>
      </c>
      <c r="L2325" s="294">
        <v>0</v>
      </c>
      <c r="M2325" s="294">
        <v>0</v>
      </c>
      <c r="N2325" s="294">
        <v>0</v>
      </c>
      <c r="O2325" s="294">
        <v>0</v>
      </c>
      <c r="P2325" s="294">
        <v>0</v>
      </c>
      <c r="Q2325" s="294">
        <v>0</v>
      </c>
      <c r="R2325" s="294">
        <v>0</v>
      </c>
      <c r="S2325" s="294">
        <v>0</v>
      </c>
      <c r="T2325" s="294">
        <v>0</v>
      </c>
      <c r="U2325" s="294">
        <v>0</v>
      </c>
      <c r="V2325" s="294">
        <v>0</v>
      </c>
      <c r="W2325" s="294">
        <v>0</v>
      </c>
      <c r="X2325" s="294">
        <v>0</v>
      </c>
      <c r="Y2325" s="294">
        <v>0</v>
      </c>
      <c r="Z2325" s="294">
        <v>0</v>
      </c>
      <c r="AA2325" s="294">
        <v>0</v>
      </c>
      <c r="AB2325" s="294">
        <v>0</v>
      </c>
      <c r="AC2325" s="294">
        <v>0</v>
      </c>
      <c r="AD2325" s="294">
        <v>0</v>
      </c>
      <c r="AE2325" s="294">
        <v>0</v>
      </c>
      <c r="AF2325" s="294">
        <v>0</v>
      </c>
      <c r="AG2325" s="294">
        <v>0</v>
      </c>
      <c r="AH2325" s="294">
        <v>0</v>
      </c>
      <c r="AI2325" s="294">
        <v>0</v>
      </c>
    </row>
    <row r="2326" spans="1:35" ht="24">
      <c r="A2326" s="290"/>
      <c r="B2326" s="305">
        <v>188</v>
      </c>
      <c r="C2326" s="298" t="s">
        <v>4896</v>
      </c>
      <c r="D2326" s="292"/>
      <c r="E2326" s="293">
        <v>0</v>
      </c>
      <c r="F2326" s="292" t="s">
        <v>11</v>
      </c>
      <c r="G2326" s="294"/>
      <c r="H2326" s="295"/>
      <c r="I2326" s="294"/>
      <c r="J2326" s="294">
        <v>204</v>
      </c>
      <c r="K2326" s="1540">
        <v>0</v>
      </c>
      <c r="L2326" s="294">
        <v>0</v>
      </c>
      <c r="M2326" s="294">
        <v>0</v>
      </c>
      <c r="N2326" s="294">
        <v>0</v>
      </c>
      <c r="O2326" s="294">
        <v>0</v>
      </c>
      <c r="P2326" s="294">
        <v>0</v>
      </c>
      <c r="Q2326" s="294">
        <v>0</v>
      </c>
      <c r="R2326" s="294">
        <v>0</v>
      </c>
      <c r="S2326" s="294">
        <v>0</v>
      </c>
      <c r="T2326" s="294">
        <v>0</v>
      </c>
      <c r="U2326" s="294">
        <v>0</v>
      </c>
      <c r="V2326" s="294">
        <v>0</v>
      </c>
      <c r="W2326" s="294">
        <v>0</v>
      </c>
      <c r="X2326" s="294">
        <v>0</v>
      </c>
      <c r="Y2326" s="294">
        <v>0</v>
      </c>
      <c r="Z2326" s="294">
        <v>0</v>
      </c>
      <c r="AA2326" s="294">
        <v>0</v>
      </c>
      <c r="AB2326" s="294">
        <v>0</v>
      </c>
      <c r="AC2326" s="294">
        <v>0</v>
      </c>
      <c r="AD2326" s="294">
        <v>0</v>
      </c>
      <c r="AE2326" s="294">
        <v>0</v>
      </c>
      <c r="AF2326" s="294">
        <v>0</v>
      </c>
      <c r="AG2326" s="294">
        <v>0</v>
      </c>
      <c r="AH2326" s="294">
        <v>0</v>
      </c>
      <c r="AI2326" s="294">
        <v>0</v>
      </c>
    </row>
    <row r="2327" spans="1:35" ht="24">
      <c r="A2327" s="290"/>
      <c r="B2327" s="305">
        <v>252</v>
      </c>
      <c r="C2327" s="298" t="s">
        <v>4897</v>
      </c>
      <c r="D2327" s="292"/>
      <c r="E2327" s="293">
        <v>0</v>
      </c>
      <c r="F2327" s="292" t="s">
        <v>11</v>
      </c>
      <c r="G2327" s="294"/>
      <c r="H2327" s="295"/>
      <c r="I2327" s="294"/>
      <c r="J2327" s="294">
        <v>273</v>
      </c>
      <c r="K2327" s="1540">
        <v>0</v>
      </c>
      <c r="L2327" s="294">
        <v>0</v>
      </c>
      <c r="M2327" s="294">
        <v>0</v>
      </c>
      <c r="N2327" s="294">
        <v>0</v>
      </c>
      <c r="O2327" s="294">
        <v>0</v>
      </c>
      <c r="P2327" s="294">
        <v>0</v>
      </c>
      <c r="Q2327" s="294">
        <v>0</v>
      </c>
      <c r="R2327" s="294">
        <v>0</v>
      </c>
      <c r="S2327" s="294">
        <v>0</v>
      </c>
      <c r="T2327" s="294">
        <v>0</v>
      </c>
      <c r="U2327" s="294">
        <v>0</v>
      </c>
      <c r="V2327" s="294">
        <v>0</v>
      </c>
      <c r="W2327" s="294">
        <v>0</v>
      </c>
      <c r="X2327" s="294">
        <v>0</v>
      </c>
      <c r="Y2327" s="294">
        <v>0</v>
      </c>
      <c r="Z2327" s="294">
        <v>0</v>
      </c>
      <c r="AA2327" s="294">
        <v>0</v>
      </c>
      <c r="AB2327" s="294">
        <v>0</v>
      </c>
      <c r="AC2327" s="294">
        <v>0</v>
      </c>
      <c r="AD2327" s="294">
        <v>0</v>
      </c>
      <c r="AE2327" s="294">
        <v>0</v>
      </c>
      <c r="AF2327" s="294">
        <v>0</v>
      </c>
      <c r="AG2327" s="294">
        <v>0</v>
      </c>
      <c r="AH2327" s="294">
        <v>0</v>
      </c>
      <c r="AI2327" s="294">
        <v>0</v>
      </c>
    </row>
    <row r="2328" spans="1:35" ht="66">
      <c r="A2328" s="290"/>
      <c r="B2328" s="305">
        <v>2204</v>
      </c>
      <c r="C2328" s="1349" t="s">
        <v>4898</v>
      </c>
      <c r="D2328" s="292"/>
      <c r="E2328" s="293">
        <v>0</v>
      </c>
      <c r="F2328" s="292" t="s">
        <v>11</v>
      </c>
      <c r="G2328" s="294" t="s">
        <v>12</v>
      </c>
      <c r="H2328" s="295" t="s">
        <v>13</v>
      </c>
      <c r="I2328" s="294" t="s">
        <v>14</v>
      </c>
      <c r="J2328" s="294">
        <v>2381</v>
      </c>
      <c r="K2328" s="1540">
        <v>0</v>
      </c>
      <c r="L2328" s="294">
        <v>0</v>
      </c>
      <c r="M2328" s="294">
        <v>0</v>
      </c>
      <c r="N2328" s="294">
        <v>0</v>
      </c>
      <c r="O2328" s="294">
        <v>0</v>
      </c>
      <c r="P2328" s="294">
        <v>0</v>
      </c>
      <c r="Q2328" s="294">
        <v>0</v>
      </c>
      <c r="R2328" s="294">
        <v>0</v>
      </c>
      <c r="S2328" s="294">
        <v>0</v>
      </c>
      <c r="T2328" s="294">
        <v>0</v>
      </c>
      <c r="U2328" s="294">
        <v>0</v>
      </c>
      <c r="V2328" s="294">
        <v>0</v>
      </c>
      <c r="W2328" s="294">
        <v>0</v>
      </c>
      <c r="X2328" s="294">
        <v>0</v>
      </c>
      <c r="Y2328" s="294">
        <v>0</v>
      </c>
      <c r="Z2328" s="294">
        <v>0</v>
      </c>
      <c r="AA2328" s="294">
        <v>0</v>
      </c>
      <c r="AB2328" s="294">
        <v>0</v>
      </c>
      <c r="AC2328" s="294">
        <v>0</v>
      </c>
      <c r="AD2328" s="294">
        <v>0</v>
      </c>
      <c r="AE2328" s="294">
        <v>0</v>
      </c>
      <c r="AF2328" s="294">
        <v>0</v>
      </c>
      <c r="AG2328" s="294">
        <v>0</v>
      </c>
      <c r="AH2328" s="294">
        <v>0</v>
      </c>
      <c r="AI2328" s="294">
        <v>0</v>
      </c>
    </row>
    <row r="2329" spans="1:35" ht="66">
      <c r="A2329" s="290"/>
      <c r="B2329" s="305">
        <v>77.673599999999993</v>
      </c>
      <c r="C2329" s="1349" t="s">
        <v>4899</v>
      </c>
      <c r="D2329" s="292"/>
      <c r="E2329" s="293">
        <v>0</v>
      </c>
      <c r="F2329" s="292" t="s">
        <v>11</v>
      </c>
      <c r="G2329" s="294" t="s">
        <v>12</v>
      </c>
      <c r="H2329" s="295" t="s">
        <v>13</v>
      </c>
      <c r="I2329" s="294" t="s">
        <v>14</v>
      </c>
      <c r="J2329" s="294">
        <v>84</v>
      </c>
      <c r="K2329" s="1540">
        <v>0</v>
      </c>
      <c r="L2329" s="294">
        <v>0</v>
      </c>
      <c r="M2329" s="294">
        <v>0</v>
      </c>
      <c r="N2329" s="294">
        <v>0</v>
      </c>
      <c r="O2329" s="294">
        <v>0</v>
      </c>
      <c r="P2329" s="294">
        <v>0</v>
      </c>
      <c r="Q2329" s="294">
        <v>0</v>
      </c>
      <c r="R2329" s="294">
        <v>0</v>
      </c>
      <c r="S2329" s="294">
        <v>0</v>
      </c>
      <c r="T2329" s="294">
        <v>0</v>
      </c>
      <c r="U2329" s="294">
        <v>0</v>
      </c>
      <c r="V2329" s="294">
        <v>0</v>
      </c>
      <c r="W2329" s="294">
        <v>0</v>
      </c>
      <c r="X2329" s="294">
        <v>0</v>
      </c>
      <c r="Y2329" s="294">
        <v>0</v>
      </c>
      <c r="Z2329" s="294">
        <v>0</v>
      </c>
      <c r="AA2329" s="294">
        <v>0</v>
      </c>
      <c r="AB2329" s="294">
        <v>0</v>
      </c>
      <c r="AC2329" s="294">
        <v>0</v>
      </c>
      <c r="AD2329" s="294">
        <v>0</v>
      </c>
      <c r="AE2329" s="294">
        <v>0</v>
      </c>
      <c r="AF2329" s="294">
        <v>0</v>
      </c>
      <c r="AG2329" s="294">
        <v>0</v>
      </c>
      <c r="AH2329" s="294">
        <v>0</v>
      </c>
      <c r="AI2329" s="294">
        <v>0</v>
      </c>
    </row>
    <row r="2330" spans="1:35" ht="66">
      <c r="A2330" s="290"/>
      <c r="B2330" s="305">
        <v>87.695999999999998</v>
      </c>
      <c r="C2330" s="1349" t="s">
        <v>4900</v>
      </c>
      <c r="D2330" s="292"/>
      <c r="E2330" s="293">
        <v>0</v>
      </c>
      <c r="F2330" s="292" t="s">
        <v>11</v>
      </c>
      <c r="G2330" s="294" t="s">
        <v>12</v>
      </c>
      <c r="H2330" s="295" t="s">
        <v>13</v>
      </c>
      <c r="I2330" s="294" t="s">
        <v>14</v>
      </c>
      <c r="J2330" s="294">
        <v>95</v>
      </c>
      <c r="K2330" s="1540">
        <v>0</v>
      </c>
      <c r="L2330" s="294">
        <v>0</v>
      </c>
      <c r="M2330" s="294">
        <v>0</v>
      </c>
      <c r="N2330" s="294">
        <v>0</v>
      </c>
      <c r="O2330" s="294">
        <v>0</v>
      </c>
      <c r="P2330" s="294">
        <v>0</v>
      </c>
      <c r="Q2330" s="294">
        <v>0</v>
      </c>
      <c r="R2330" s="294">
        <v>0</v>
      </c>
      <c r="S2330" s="294">
        <v>0</v>
      </c>
      <c r="T2330" s="294">
        <v>0</v>
      </c>
      <c r="U2330" s="294">
        <v>0</v>
      </c>
      <c r="V2330" s="294">
        <v>0</v>
      </c>
      <c r="W2330" s="294">
        <v>0</v>
      </c>
      <c r="X2330" s="294">
        <v>0</v>
      </c>
      <c r="Y2330" s="294">
        <v>0</v>
      </c>
      <c r="Z2330" s="294">
        <v>0</v>
      </c>
      <c r="AA2330" s="294">
        <v>0</v>
      </c>
      <c r="AB2330" s="294">
        <v>0</v>
      </c>
      <c r="AC2330" s="294">
        <v>0</v>
      </c>
      <c r="AD2330" s="294">
        <v>0</v>
      </c>
      <c r="AE2330" s="294">
        <v>0</v>
      </c>
      <c r="AF2330" s="294">
        <v>0</v>
      </c>
      <c r="AG2330" s="294">
        <v>0</v>
      </c>
      <c r="AH2330" s="294">
        <v>0</v>
      </c>
      <c r="AI2330" s="294">
        <v>0</v>
      </c>
    </row>
    <row r="2331" spans="1:35" ht="66">
      <c r="A2331" s="290"/>
      <c r="B2331" s="305">
        <v>77.673599999999993</v>
      </c>
      <c r="C2331" s="1349" t="s">
        <v>1993</v>
      </c>
      <c r="D2331" s="292"/>
      <c r="E2331" s="293">
        <v>0</v>
      </c>
      <c r="F2331" s="292" t="s">
        <v>11</v>
      </c>
      <c r="G2331" s="294" t="s">
        <v>12</v>
      </c>
      <c r="H2331" s="295" t="s">
        <v>13</v>
      </c>
      <c r="I2331" s="294" t="s">
        <v>14</v>
      </c>
      <c r="J2331" s="294">
        <v>84</v>
      </c>
      <c r="K2331" s="1540">
        <v>0</v>
      </c>
      <c r="L2331" s="294">
        <v>0</v>
      </c>
      <c r="M2331" s="294">
        <v>0</v>
      </c>
      <c r="N2331" s="294">
        <v>0</v>
      </c>
      <c r="O2331" s="294">
        <v>0</v>
      </c>
      <c r="P2331" s="294">
        <v>0</v>
      </c>
      <c r="Q2331" s="294">
        <v>0</v>
      </c>
      <c r="R2331" s="294">
        <v>0</v>
      </c>
      <c r="S2331" s="294">
        <v>0</v>
      </c>
      <c r="T2331" s="294">
        <v>0</v>
      </c>
      <c r="U2331" s="294">
        <v>0</v>
      </c>
      <c r="V2331" s="294">
        <v>0</v>
      </c>
      <c r="W2331" s="294">
        <v>0</v>
      </c>
      <c r="X2331" s="294">
        <v>0</v>
      </c>
      <c r="Y2331" s="294">
        <v>0</v>
      </c>
      <c r="Z2331" s="294">
        <v>0</v>
      </c>
      <c r="AA2331" s="294">
        <v>0</v>
      </c>
      <c r="AB2331" s="294">
        <v>0</v>
      </c>
      <c r="AC2331" s="294">
        <v>0</v>
      </c>
      <c r="AD2331" s="294">
        <v>0</v>
      </c>
      <c r="AE2331" s="294">
        <v>0</v>
      </c>
      <c r="AF2331" s="294">
        <v>0</v>
      </c>
      <c r="AG2331" s="294">
        <v>0</v>
      </c>
      <c r="AH2331" s="294">
        <v>0</v>
      </c>
      <c r="AI2331" s="294">
        <v>0</v>
      </c>
    </row>
    <row r="2332" spans="1:35" ht="66">
      <c r="A2332" s="290"/>
      <c r="B2332" s="305">
        <v>14546.4</v>
      </c>
      <c r="C2332" s="298" t="s">
        <v>4901</v>
      </c>
      <c r="D2332" s="292"/>
      <c r="E2332" s="293">
        <v>0</v>
      </c>
      <c r="F2332" s="292" t="s">
        <v>11</v>
      </c>
      <c r="G2332" s="294" t="s">
        <v>12</v>
      </c>
      <c r="H2332" s="295" t="s">
        <v>13</v>
      </c>
      <c r="I2332" s="294" t="s">
        <v>14</v>
      </c>
      <c r="J2332" s="294">
        <v>15711</v>
      </c>
      <c r="K2332" s="1540">
        <v>0</v>
      </c>
      <c r="L2332" s="294">
        <v>0</v>
      </c>
      <c r="M2332" s="294">
        <v>0</v>
      </c>
      <c r="N2332" s="294">
        <v>0</v>
      </c>
      <c r="O2332" s="294">
        <v>0</v>
      </c>
      <c r="P2332" s="294">
        <v>0</v>
      </c>
      <c r="Q2332" s="294">
        <v>0</v>
      </c>
      <c r="R2332" s="294">
        <v>0</v>
      </c>
      <c r="S2332" s="294">
        <v>0</v>
      </c>
      <c r="T2332" s="294">
        <v>0</v>
      </c>
      <c r="U2332" s="294">
        <v>0</v>
      </c>
      <c r="V2332" s="294">
        <v>0</v>
      </c>
      <c r="W2332" s="294">
        <v>0</v>
      </c>
      <c r="X2332" s="294">
        <v>0</v>
      </c>
      <c r="Y2332" s="294">
        <v>0</v>
      </c>
      <c r="Z2332" s="294">
        <v>0</v>
      </c>
      <c r="AA2332" s="294">
        <v>0</v>
      </c>
      <c r="AB2332" s="294">
        <v>0</v>
      </c>
      <c r="AC2332" s="294">
        <v>0</v>
      </c>
      <c r="AD2332" s="294">
        <v>0</v>
      </c>
      <c r="AE2332" s="294">
        <v>0</v>
      </c>
      <c r="AF2332" s="294">
        <v>0</v>
      </c>
      <c r="AG2332" s="294">
        <v>0</v>
      </c>
      <c r="AH2332" s="294">
        <v>0</v>
      </c>
      <c r="AI2332" s="294">
        <v>0</v>
      </c>
    </row>
    <row r="2333" spans="1:35" ht="66">
      <c r="A2333" s="290"/>
      <c r="B2333" s="305">
        <v>149.08324999999999</v>
      </c>
      <c r="C2333" s="1349" t="s">
        <v>4902</v>
      </c>
      <c r="D2333" s="292"/>
      <c r="E2333" s="293">
        <v>0</v>
      </c>
      <c r="F2333" s="292" t="s">
        <v>11</v>
      </c>
      <c r="G2333" s="294" t="s">
        <v>12</v>
      </c>
      <c r="H2333" s="295" t="s">
        <v>13</v>
      </c>
      <c r="I2333" s="294" t="s">
        <v>14</v>
      </c>
      <c r="J2333" s="294">
        <v>162</v>
      </c>
      <c r="K2333" s="1540">
        <v>0</v>
      </c>
      <c r="L2333" s="294">
        <v>0</v>
      </c>
      <c r="M2333" s="294">
        <v>0</v>
      </c>
      <c r="N2333" s="294">
        <v>0</v>
      </c>
      <c r="O2333" s="294">
        <v>0</v>
      </c>
      <c r="P2333" s="294">
        <v>0</v>
      </c>
      <c r="Q2333" s="294">
        <v>0</v>
      </c>
      <c r="R2333" s="294">
        <v>0</v>
      </c>
      <c r="S2333" s="294">
        <v>0</v>
      </c>
      <c r="T2333" s="294">
        <v>0</v>
      </c>
      <c r="U2333" s="294">
        <v>0</v>
      </c>
      <c r="V2333" s="294">
        <v>0</v>
      </c>
      <c r="W2333" s="294">
        <v>0</v>
      </c>
      <c r="X2333" s="294">
        <v>0</v>
      </c>
      <c r="Y2333" s="294">
        <v>0</v>
      </c>
      <c r="Z2333" s="294">
        <v>0</v>
      </c>
      <c r="AA2333" s="294">
        <v>0</v>
      </c>
      <c r="AB2333" s="294">
        <v>0</v>
      </c>
      <c r="AC2333" s="294">
        <v>0</v>
      </c>
      <c r="AD2333" s="294">
        <v>0</v>
      </c>
      <c r="AE2333" s="294">
        <v>0</v>
      </c>
      <c r="AF2333" s="294">
        <v>0</v>
      </c>
      <c r="AG2333" s="294">
        <v>0</v>
      </c>
      <c r="AH2333" s="294">
        <v>0</v>
      </c>
      <c r="AI2333" s="294">
        <v>0</v>
      </c>
    </row>
    <row r="2334" spans="1:35" ht="66">
      <c r="A2334" s="290"/>
      <c r="B2334" s="305">
        <v>5707.69</v>
      </c>
      <c r="C2334" s="298" t="s">
        <v>4903</v>
      </c>
      <c r="D2334" s="292"/>
      <c r="E2334" s="293">
        <v>0</v>
      </c>
      <c r="F2334" s="292" t="s">
        <v>11</v>
      </c>
      <c r="G2334" s="294" t="s">
        <v>12</v>
      </c>
      <c r="H2334" s="295" t="s">
        <v>13</v>
      </c>
      <c r="I2334" s="294" t="s">
        <v>14</v>
      </c>
      <c r="J2334" s="294">
        <v>6165</v>
      </c>
      <c r="K2334" s="1540">
        <v>0</v>
      </c>
      <c r="L2334" s="294">
        <v>0</v>
      </c>
      <c r="M2334" s="294">
        <v>0</v>
      </c>
      <c r="N2334" s="294">
        <v>0</v>
      </c>
      <c r="O2334" s="294">
        <v>0</v>
      </c>
      <c r="P2334" s="294">
        <v>0</v>
      </c>
      <c r="Q2334" s="294">
        <v>0</v>
      </c>
      <c r="R2334" s="294">
        <v>0</v>
      </c>
      <c r="S2334" s="294">
        <v>0</v>
      </c>
      <c r="T2334" s="294">
        <v>0</v>
      </c>
      <c r="U2334" s="294">
        <v>0</v>
      </c>
      <c r="V2334" s="294">
        <v>0</v>
      </c>
      <c r="W2334" s="294">
        <v>0</v>
      </c>
      <c r="X2334" s="294">
        <v>0</v>
      </c>
      <c r="Y2334" s="294">
        <v>0</v>
      </c>
      <c r="Z2334" s="294">
        <v>0</v>
      </c>
      <c r="AA2334" s="294">
        <v>0</v>
      </c>
      <c r="AB2334" s="294">
        <v>0</v>
      </c>
      <c r="AC2334" s="294">
        <v>0</v>
      </c>
      <c r="AD2334" s="294">
        <v>0</v>
      </c>
      <c r="AE2334" s="294">
        <v>0</v>
      </c>
      <c r="AF2334" s="294">
        <v>0</v>
      </c>
      <c r="AG2334" s="294">
        <v>0</v>
      </c>
      <c r="AH2334" s="294">
        <v>0</v>
      </c>
      <c r="AI2334" s="294">
        <v>0</v>
      </c>
    </row>
    <row r="2335" spans="1:35" ht="66">
      <c r="A2335" s="290"/>
      <c r="B2335" s="305">
        <v>2427.2199999999998</v>
      </c>
      <c r="C2335" s="298" t="s">
        <v>4904</v>
      </c>
      <c r="D2335" s="292"/>
      <c r="E2335" s="293">
        <v>0</v>
      </c>
      <c r="F2335" s="1440" t="s">
        <v>11</v>
      </c>
      <c r="G2335" s="294" t="s">
        <v>12</v>
      </c>
      <c r="H2335" s="295" t="s">
        <v>13</v>
      </c>
      <c r="I2335" s="294" t="s">
        <v>14</v>
      </c>
      <c r="J2335" s="294">
        <v>2622</v>
      </c>
      <c r="K2335" s="1540">
        <v>0</v>
      </c>
      <c r="L2335" s="294">
        <v>0</v>
      </c>
      <c r="M2335" s="294">
        <v>0</v>
      </c>
      <c r="N2335" s="294">
        <v>0</v>
      </c>
      <c r="O2335" s="294">
        <v>0</v>
      </c>
      <c r="P2335" s="294">
        <v>0</v>
      </c>
      <c r="Q2335" s="294">
        <v>0</v>
      </c>
      <c r="R2335" s="294">
        <v>0</v>
      </c>
      <c r="S2335" s="294">
        <v>0</v>
      </c>
      <c r="T2335" s="294">
        <v>0</v>
      </c>
      <c r="U2335" s="294">
        <v>0</v>
      </c>
      <c r="V2335" s="294">
        <v>0</v>
      </c>
      <c r="W2335" s="294">
        <v>0</v>
      </c>
      <c r="X2335" s="294">
        <v>0</v>
      </c>
      <c r="Y2335" s="294">
        <v>0</v>
      </c>
      <c r="Z2335" s="294">
        <v>0</v>
      </c>
      <c r="AA2335" s="294">
        <v>0</v>
      </c>
      <c r="AB2335" s="294">
        <v>0</v>
      </c>
      <c r="AC2335" s="294">
        <v>0</v>
      </c>
      <c r="AD2335" s="294">
        <v>0</v>
      </c>
      <c r="AE2335" s="294">
        <v>0</v>
      </c>
      <c r="AF2335" s="294">
        <v>0</v>
      </c>
      <c r="AG2335" s="294">
        <v>0</v>
      </c>
      <c r="AH2335" s="294">
        <v>0</v>
      </c>
      <c r="AI2335" s="294">
        <v>0</v>
      </c>
    </row>
    <row r="2336" spans="1:35" ht="66">
      <c r="A2336" s="290"/>
      <c r="B2336" s="305">
        <v>13572</v>
      </c>
      <c r="C2336" s="298" t="s">
        <v>4905</v>
      </c>
      <c r="D2336" s="292"/>
      <c r="E2336" s="293">
        <v>0</v>
      </c>
      <c r="F2336" s="292" t="s">
        <v>11</v>
      </c>
      <c r="G2336" s="294" t="s">
        <v>12</v>
      </c>
      <c r="H2336" s="295" t="s">
        <v>13</v>
      </c>
      <c r="I2336" s="294" t="s">
        <v>14</v>
      </c>
      <c r="J2336" s="294">
        <v>14658</v>
      </c>
      <c r="K2336" s="1540">
        <v>0</v>
      </c>
      <c r="L2336" s="294">
        <v>0</v>
      </c>
      <c r="M2336" s="294">
        <v>0</v>
      </c>
      <c r="N2336" s="294">
        <v>0</v>
      </c>
      <c r="O2336" s="294">
        <v>0</v>
      </c>
      <c r="P2336" s="294">
        <v>0</v>
      </c>
      <c r="Q2336" s="294">
        <v>0</v>
      </c>
      <c r="R2336" s="294">
        <v>0</v>
      </c>
      <c r="S2336" s="294">
        <v>0</v>
      </c>
      <c r="T2336" s="294">
        <v>0</v>
      </c>
      <c r="U2336" s="294">
        <v>0</v>
      </c>
      <c r="V2336" s="294">
        <v>0</v>
      </c>
      <c r="W2336" s="294">
        <v>0</v>
      </c>
      <c r="X2336" s="294">
        <v>0</v>
      </c>
      <c r="Y2336" s="294">
        <v>0</v>
      </c>
      <c r="Z2336" s="294">
        <v>0</v>
      </c>
      <c r="AA2336" s="294">
        <v>0</v>
      </c>
      <c r="AB2336" s="294">
        <v>0</v>
      </c>
      <c r="AC2336" s="294">
        <v>0</v>
      </c>
      <c r="AD2336" s="294">
        <v>0</v>
      </c>
      <c r="AE2336" s="294">
        <v>0</v>
      </c>
      <c r="AF2336" s="294">
        <v>0</v>
      </c>
      <c r="AG2336" s="294">
        <v>0</v>
      </c>
      <c r="AH2336" s="294">
        <v>0</v>
      </c>
      <c r="AI2336" s="294">
        <v>0</v>
      </c>
    </row>
    <row r="2337" spans="1:35" ht="66">
      <c r="A2337" s="290"/>
      <c r="B2337" s="305">
        <v>1972</v>
      </c>
      <c r="C2337" s="298" t="s">
        <v>4906</v>
      </c>
      <c r="D2337" s="292"/>
      <c r="E2337" s="293">
        <v>0</v>
      </c>
      <c r="F2337" s="292" t="s">
        <v>11</v>
      </c>
      <c r="G2337" s="294" t="s">
        <v>12</v>
      </c>
      <c r="H2337" s="295" t="s">
        <v>13</v>
      </c>
      <c r="I2337" s="294" t="s">
        <v>14</v>
      </c>
      <c r="J2337" s="294">
        <v>2130</v>
      </c>
      <c r="K2337" s="1540">
        <v>0</v>
      </c>
      <c r="L2337" s="294">
        <v>0</v>
      </c>
      <c r="M2337" s="294">
        <v>0</v>
      </c>
      <c r="N2337" s="294">
        <v>0</v>
      </c>
      <c r="O2337" s="294">
        <v>0</v>
      </c>
      <c r="P2337" s="294">
        <v>0</v>
      </c>
      <c r="Q2337" s="294">
        <v>0</v>
      </c>
      <c r="R2337" s="294">
        <v>0</v>
      </c>
      <c r="S2337" s="294">
        <v>0</v>
      </c>
      <c r="T2337" s="294">
        <v>0</v>
      </c>
      <c r="U2337" s="294">
        <v>0</v>
      </c>
      <c r="V2337" s="294">
        <v>0</v>
      </c>
      <c r="W2337" s="294">
        <v>0</v>
      </c>
      <c r="X2337" s="294">
        <v>0</v>
      </c>
      <c r="Y2337" s="294">
        <v>0</v>
      </c>
      <c r="Z2337" s="294">
        <v>0</v>
      </c>
      <c r="AA2337" s="294">
        <v>0</v>
      </c>
      <c r="AB2337" s="294">
        <v>0</v>
      </c>
      <c r="AC2337" s="294">
        <v>0</v>
      </c>
      <c r="AD2337" s="294">
        <v>0</v>
      </c>
      <c r="AE2337" s="294">
        <v>0</v>
      </c>
      <c r="AF2337" s="294">
        <v>0</v>
      </c>
      <c r="AG2337" s="294">
        <v>0</v>
      </c>
      <c r="AH2337" s="294">
        <v>0</v>
      </c>
      <c r="AI2337" s="294">
        <v>0</v>
      </c>
    </row>
    <row r="2338" spans="1:35" ht="66">
      <c r="A2338" s="290"/>
      <c r="B2338" s="305">
        <v>5800</v>
      </c>
      <c r="C2338" s="298" t="s">
        <v>4907</v>
      </c>
      <c r="D2338" s="292"/>
      <c r="E2338" s="293">
        <v>0</v>
      </c>
      <c r="F2338" s="292" t="s">
        <v>11</v>
      </c>
      <c r="G2338" s="294" t="s">
        <v>12</v>
      </c>
      <c r="H2338" s="295" t="s">
        <v>13</v>
      </c>
      <c r="I2338" s="294" t="s">
        <v>14</v>
      </c>
      <c r="J2338" s="294">
        <v>6264</v>
      </c>
      <c r="K2338" s="1540">
        <v>0</v>
      </c>
      <c r="L2338" s="294">
        <v>0</v>
      </c>
      <c r="M2338" s="294">
        <v>0</v>
      </c>
      <c r="N2338" s="294">
        <v>0</v>
      </c>
      <c r="O2338" s="294">
        <v>0</v>
      </c>
      <c r="P2338" s="294">
        <v>0</v>
      </c>
      <c r="Q2338" s="294">
        <v>0</v>
      </c>
      <c r="R2338" s="294">
        <v>0</v>
      </c>
      <c r="S2338" s="294">
        <v>0</v>
      </c>
      <c r="T2338" s="294">
        <v>0</v>
      </c>
      <c r="U2338" s="294">
        <v>0</v>
      </c>
      <c r="V2338" s="294">
        <v>0</v>
      </c>
      <c r="W2338" s="294">
        <v>0</v>
      </c>
      <c r="X2338" s="294">
        <v>0</v>
      </c>
      <c r="Y2338" s="294">
        <v>0</v>
      </c>
      <c r="Z2338" s="294">
        <v>0</v>
      </c>
      <c r="AA2338" s="294">
        <v>0</v>
      </c>
      <c r="AB2338" s="294">
        <v>0</v>
      </c>
      <c r="AC2338" s="294">
        <v>0</v>
      </c>
      <c r="AD2338" s="294">
        <v>0</v>
      </c>
      <c r="AE2338" s="294">
        <v>0</v>
      </c>
      <c r="AF2338" s="294">
        <v>0</v>
      </c>
      <c r="AG2338" s="294">
        <v>0</v>
      </c>
      <c r="AH2338" s="294">
        <v>0</v>
      </c>
      <c r="AI2338" s="294">
        <v>0</v>
      </c>
    </row>
    <row r="2339" spans="1:35">
      <c r="A2339" s="290"/>
      <c r="B2339" s="305">
        <v>239</v>
      </c>
      <c r="C2339" s="298" t="s">
        <v>4908</v>
      </c>
      <c r="D2339" s="292"/>
      <c r="E2339" s="293">
        <v>0</v>
      </c>
      <c r="F2339" s="292" t="s">
        <v>11</v>
      </c>
      <c r="G2339" s="294"/>
      <c r="H2339" s="295"/>
      <c r="I2339" s="294"/>
      <c r="J2339" s="294">
        <v>259</v>
      </c>
      <c r="K2339" s="1540">
        <v>0</v>
      </c>
      <c r="L2339" s="294">
        <v>0</v>
      </c>
      <c r="M2339" s="294">
        <v>0</v>
      </c>
      <c r="N2339" s="294">
        <v>0</v>
      </c>
      <c r="O2339" s="294">
        <v>0</v>
      </c>
      <c r="P2339" s="294">
        <v>0</v>
      </c>
      <c r="Q2339" s="294">
        <v>0</v>
      </c>
      <c r="R2339" s="294">
        <v>0</v>
      </c>
      <c r="S2339" s="294">
        <v>0</v>
      </c>
      <c r="T2339" s="294">
        <v>0</v>
      </c>
      <c r="U2339" s="294">
        <v>0</v>
      </c>
      <c r="V2339" s="294">
        <v>0</v>
      </c>
      <c r="W2339" s="294">
        <v>0</v>
      </c>
      <c r="X2339" s="294">
        <v>0</v>
      </c>
      <c r="Y2339" s="294">
        <v>0</v>
      </c>
      <c r="Z2339" s="294">
        <v>0</v>
      </c>
      <c r="AA2339" s="294">
        <v>0</v>
      </c>
      <c r="AB2339" s="294">
        <v>0</v>
      </c>
      <c r="AC2339" s="294">
        <v>0</v>
      </c>
      <c r="AD2339" s="294">
        <v>0</v>
      </c>
      <c r="AE2339" s="294">
        <v>0</v>
      </c>
      <c r="AF2339" s="294">
        <v>0</v>
      </c>
      <c r="AG2339" s="294">
        <v>0</v>
      </c>
      <c r="AH2339" s="294">
        <v>0</v>
      </c>
      <c r="AI2339" s="294">
        <v>0</v>
      </c>
    </row>
    <row r="2340" spans="1:35" ht="66">
      <c r="A2340" s="290"/>
      <c r="B2340" s="305">
        <v>86.44319999999999</v>
      </c>
      <c r="C2340" s="1349" t="s">
        <v>1994</v>
      </c>
      <c r="D2340" s="292"/>
      <c r="E2340" s="293">
        <v>0</v>
      </c>
      <c r="F2340" s="292" t="s">
        <v>11</v>
      </c>
      <c r="G2340" s="294" t="s">
        <v>12</v>
      </c>
      <c r="H2340" s="295" t="s">
        <v>13</v>
      </c>
      <c r="I2340" s="294" t="s">
        <v>14</v>
      </c>
      <c r="J2340" s="294">
        <v>94</v>
      </c>
      <c r="K2340" s="1540">
        <v>0</v>
      </c>
      <c r="L2340" s="294">
        <v>0</v>
      </c>
      <c r="M2340" s="294">
        <v>0</v>
      </c>
      <c r="N2340" s="294">
        <v>0</v>
      </c>
      <c r="O2340" s="294">
        <v>0</v>
      </c>
      <c r="P2340" s="294">
        <v>0</v>
      </c>
      <c r="Q2340" s="294">
        <v>0</v>
      </c>
      <c r="R2340" s="294">
        <v>0</v>
      </c>
      <c r="S2340" s="294">
        <v>0</v>
      </c>
      <c r="T2340" s="294">
        <v>0</v>
      </c>
      <c r="U2340" s="294">
        <v>0</v>
      </c>
      <c r="V2340" s="294">
        <v>0</v>
      </c>
      <c r="W2340" s="294">
        <v>0</v>
      </c>
      <c r="X2340" s="294">
        <v>0</v>
      </c>
      <c r="Y2340" s="294">
        <v>0</v>
      </c>
      <c r="Z2340" s="294">
        <v>0</v>
      </c>
      <c r="AA2340" s="294">
        <v>0</v>
      </c>
      <c r="AB2340" s="294">
        <v>0</v>
      </c>
      <c r="AC2340" s="294">
        <v>0</v>
      </c>
      <c r="AD2340" s="294">
        <v>0</v>
      </c>
      <c r="AE2340" s="294">
        <v>0</v>
      </c>
      <c r="AF2340" s="294">
        <v>0</v>
      </c>
      <c r="AG2340" s="294">
        <v>0</v>
      </c>
      <c r="AH2340" s="294">
        <v>0</v>
      </c>
      <c r="AI2340" s="294">
        <v>0</v>
      </c>
    </row>
    <row r="2341" spans="1:35" ht="66">
      <c r="A2341" s="290"/>
      <c r="B2341" s="305">
        <v>86.44319999999999</v>
      </c>
      <c r="C2341" s="1349" t="s">
        <v>1995</v>
      </c>
      <c r="D2341" s="292"/>
      <c r="E2341" s="293">
        <v>0</v>
      </c>
      <c r="F2341" s="292" t="s">
        <v>11</v>
      </c>
      <c r="G2341" s="294" t="s">
        <v>12</v>
      </c>
      <c r="H2341" s="295" t="s">
        <v>13</v>
      </c>
      <c r="I2341" s="294" t="s">
        <v>14</v>
      </c>
      <c r="J2341" s="294">
        <v>94</v>
      </c>
      <c r="K2341" s="1540">
        <v>0</v>
      </c>
      <c r="L2341" s="294">
        <v>0</v>
      </c>
      <c r="M2341" s="294">
        <v>0</v>
      </c>
      <c r="N2341" s="294">
        <v>0</v>
      </c>
      <c r="O2341" s="294">
        <v>0</v>
      </c>
      <c r="P2341" s="294">
        <v>0</v>
      </c>
      <c r="Q2341" s="294">
        <v>0</v>
      </c>
      <c r="R2341" s="294">
        <v>0</v>
      </c>
      <c r="S2341" s="294">
        <v>0</v>
      </c>
      <c r="T2341" s="294">
        <v>0</v>
      </c>
      <c r="U2341" s="294">
        <v>0</v>
      </c>
      <c r="V2341" s="294">
        <v>0</v>
      </c>
      <c r="W2341" s="294">
        <v>0</v>
      </c>
      <c r="X2341" s="294">
        <v>0</v>
      </c>
      <c r="Y2341" s="294">
        <v>0</v>
      </c>
      <c r="Z2341" s="294">
        <v>0</v>
      </c>
      <c r="AA2341" s="294">
        <v>0</v>
      </c>
      <c r="AB2341" s="294">
        <v>0</v>
      </c>
      <c r="AC2341" s="294">
        <v>0</v>
      </c>
      <c r="AD2341" s="294">
        <v>0</v>
      </c>
      <c r="AE2341" s="294">
        <v>0</v>
      </c>
      <c r="AF2341" s="294">
        <v>0</v>
      </c>
      <c r="AG2341" s="294">
        <v>0</v>
      </c>
      <c r="AH2341" s="294">
        <v>0</v>
      </c>
      <c r="AI2341" s="294">
        <v>0</v>
      </c>
    </row>
    <row r="2342" spans="1:35" ht="66">
      <c r="A2342" s="290"/>
      <c r="B2342" s="305">
        <v>86.44319999999999</v>
      </c>
      <c r="C2342" s="1349" t="s">
        <v>1996</v>
      </c>
      <c r="D2342" s="292"/>
      <c r="E2342" s="293">
        <v>0</v>
      </c>
      <c r="F2342" s="292" t="s">
        <v>11</v>
      </c>
      <c r="G2342" s="294" t="s">
        <v>12</v>
      </c>
      <c r="H2342" s="295" t="s">
        <v>13</v>
      </c>
      <c r="I2342" s="294" t="s">
        <v>14</v>
      </c>
      <c r="J2342" s="294">
        <v>94</v>
      </c>
      <c r="K2342" s="1540">
        <v>0</v>
      </c>
      <c r="L2342" s="294">
        <v>0</v>
      </c>
      <c r="M2342" s="294">
        <v>0</v>
      </c>
      <c r="N2342" s="294">
        <v>0</v>
      </c>
      <c r="O2342" s="294">
        <v>0</v>
      </c>
      <c r="P2342" s="294">
        <v>0</v>
      </c>
      <c r="Q2342" s="294">
        <v>0</v>
      </c>
      <c r="R2342" s="294">
        <v>0</v>
      </c>
      <c r="S2342" s="294">
        <v>0</v>
      </c>
      <c r="T2342" s="294">
        <v>0</v>
      </c>
      <c r="U2342" s="294">
        <v>0</v>
      </c>
      <c r="V2342" s="294">
        <v>0</v>
      </c>
      <c r="W2342" s="294">
        <v>0</v>
      </c>
      <c r="X2342" s="294">
        <v>0</v>
      </c>
      <c r="Y2342" s="294">
        <v>0</v>
      </c>
      <c r="Z2342" s="294">
        <v>0</v>
      </c>
      <c r="AA2342" s="294">
        <v>0</v>
      </c>
      <c r="AB2342" s="294">
        <v>0</v>
      </c>
      <c r="AC2342" s="294">
        <v>0</v>
      </c>
      <c r="AD2342" s="294">
        <v>0</v>
      </c>
      <c r="AE2342" s="294">
        <v>0</v>
      </c>
      <c r="AF2342" s="294">
        <v>0</v>
      </c>
      <c r="AG2342" s="294">
        <v>0</v>
      </c>
      <c r="AH2342" s="294">
        <v>0</v>
      </c>
      <c r="AI2342" s="294">
        <v>0</v>
      </c>
    </row>
    <row r="2343" spans="1:35" ht="66">
      <c r="A2343" s="290"/>
      <c r="B2343" s="305">
        <v>68.903999999999996</v>
      </c>
      <c r="C2343" s="1349" t="s">
        <v>4909</v>
      </c>
      <c r="D2343" s="292"/>
      <c r="E2343" s="293">
        <v>0</v>
      </c>
      <c r="F2343" s="292" t="s">
        <v>11</v>
      </c>
      <c r="G2343" s="294" t="s">
        <v>12</v>
      </c>
      <c r="H2343" s="295" t="s">
        <v>13</v>
      </c>
      <c r="I2343" s="294" t="s">
        <v>14</v>
      </c>
      <c r="J2343" s="294">
        <v>75</v>
      </c>
      <c r="K2343" s="1540">
        <v>0</v>
      </c>
      <c r="L2343" s="294">
        <v>0</v>
      </c>
      <c r="M2343" s="294">
        <v>0</v>
      </c>
      <c r="N2343" s="294">
        <v>0</v>
      </c>
      <c r="O2343" s="294">
        <v>0</v>
      </c>
      <c r="P2343" s="294">
        <v>0</v>
      </c>
      <c r="Q2343" s="294">
        <v>0</v>
      </c>
      <c r="R2343" s="294">
        <v>0</v>
      </c>
      <c r="S2343" s="294">
        <v>0</v>
      </c>
      <c r="T2343" s="294">
        <v>0</v>
      </c>
      <c r="U2343" s="294">
        <v>0</v>
      </c>
      <c r="V2343" s="294">
        <v>0</v>
      </c>
      <c r="W2343" s="294">
        <v>0</v>
      </c>
      <c r="X2343" s="294">
        <v>0</v>
      </c>
      <c r="Y2343" s="294">
        <v>0</v>
      </c>
      <c r="Z2343" s="294">
        <v>0</v>
      </c>
      <c r="AA2343" s="294">
        <v>0</v>
      </c>
      <c r="AB2343" s="294">
        <v>0</v>
      </c>
      <c r="AC2343" s="294">
        <v>0</v>
      </c>
      <c r="AD2343" s="294">
        <v>0</v>
      </c>
      <c r="AE2343" s="294">
        <v>0</v>
      </c>
      <c r="AF2343" s="294">
        <v>0</v>
      </c>
      <c r="AG2343" s="294">
        <v>0</v>
      </c>
      <c r="AH2343" s="294">
        <v>0</v>
      </c>
      <c r="AI2343" s="294">
        <v>0</v>
      </c>
    </row>
    <row r="2344" spans="1:35" ht="66">
      <c r="A2344" s="290"/>
      <c r="B2344" s="305">
        <v>75.168000000000006</v>
      </c>
      <c r="C2344" s="1349" t="s">
        <v>4910</v>
      </c>
      <c r="D2344" s="292"/>
      <c r="E2344" s="293">
        <v>0</v>
      </c>
      <c r="F2344" s="292" t="s">
        <v>11</v>
      </c>
      <c r="G2344" s="294" t="s">
        <v>12</v>
      </c>
      <c r="H2344" s="295" t="s">
        <v>13</v>
      </c>
      <c r="I2344" s="294" t="s">
        <v>14</v>
      </c>
      <c r="J2344" s="294">
        <v>82</v>
      </c>
      <c r="K2344" s="1540">
        <v>0</v>
      </c>
      <c r="L2344" s="294">
        <v>0</v>
      </c>
      <c r="M2344" s="294">
        <v>0</v>
      </c>
      <c r="N2344" s="294">
        <v>0</v>
      </c>
      <c r="O2344" s="294">
        <v>0</v>
      </c>
      <c r="P2344" s="294">
        <v>0</v>
      </c>
      <c r="Q2344" s="294">
        <v>0</v>
      </c>
      <c r="R2344" s="294">
        <v>0</v>
      </c>
      <c r="S2344" s="294">
        <v>0</v>
      </c>
      <c r="T2344" s="294">
        <v>0</v>
      </c>
      <c r="U2344" s="294">
        <v>0</v>
      </c>
      <c r="V2344" s="294">
        <v>0</v>
      </c>
      <c r="W2344" s="294">
        <v>0</v>
      </c>
      <c r="X2344" s="294">
        <v>0</v>
      </c>
      <c r="Y2344" s="294">
        <v>0</v>
      </c>
      <c r="Z2344" s="294">
        <v>0</v>
      </c>
      <c r="AA2344" s="294">
        <v>0</v>
      </c>
      <c r="AB2344" s="294">
        <v>0</v>
      </c>
      <c r="AC2344" s="294">
        <v>0</v>
      </c>
      <c r="AD2344" s="294">
        <v>0</v>
      </c>
      <c r="AE2344" s="294">
        <v>0</v>
      </c>
      <c r="AF2344" s="294">
        <v>0</v>
      </c>
      <c r="AG2344" s="294">
        <v>0</v>
      </c>
      <c r="AH2344" s="294">
        <v>0</v>
      </c>
      <c r="AI2344" s="294">
        <v>0</v>
      </c>
    </row>
    <row r="2345" spans="1:35" ht="66">
      <c r="A2345" s="290"/>
      <c r="B2345" s="305">
        <v>43.847999999999999</v>
      </c>
      <c r="C2345" s="1349" t="s">
        <v>1997</v>
      </c>
      <c r="D2345" s="292"/>
      <c r="E2345" s="293">
        <v>0</v>
      </c>
      <c r="F2345" s="292" t="s">
        <v>11</v>
      </c>
      <c r="G2345" s="294" t="s">
        <v>12</v>
      </c>
      <c r="H2345" s="295" t="s">
        <v>13</v>
      </c>
      <c r="I2345" s="294" t="s">
        <v>14</v>
      </c>
      <c r="J2345" s="294">
        <v>48</v>
      </c>
      <c r="K2345" s="1540">
        <v>0</v>
      </c>
      <c r="L2345" s="294">
        <v>0</v>
      </c>
      <c r="M2345" s="294">
        <v>0</v>
      </c>
      <c r="N2345" s="294">
        <v>0</v>
      </c>
      <c r="O2345" s="294">
        <v>0</v>
      </c>
      <c r="P2345" s="294">
        <v>0</v>
      </c>
      <c r="Q2345" s="294">
        <v>0</v>
      </c>
      <c r="R2345" s="294">
        <v>0</v>
      </c>
      <c r="S2345" s="294">
        <v>0</v>
      </c>
      <c r="T2345" s="294">
        <v>0</v>
      </c>
      <c r="U2345" s="294">
        <v>0</v>
      </c>
      <c r="V2345" s="294">
        <v>0</v>
      </c>
      <c r="W2345" s="294">
        <v>0</v>
      </c>
      <c r="X2345" s="294">
        <v>0</v>
      </c>
      <c r="Y2345" s="294">
        <v>0</v>
      </c>
      <c r="Z2345" s="294">
        <v>0</v>
      </c>
      <c r="AA2345" s="294">
        <v>0</v>
      </c>
      <c r="AB2345" s="294">
        <v>0</v>
      </c>
      <c r="AC2345" s="294">
        <v>0</v>
      </c>
      <c r="AD2345" s="294">
        <v>0</v>
      </c>
      <c r="AE2345" s="294">
        <v>0</v>
      </c>
      <c r="AF2345" s="294">
        <v>0</v>
      </c>
      <c r="AG2345" s="294">
        <v>0</v>
      </c>
      <c r="AH2345" s="294">
        <v>0</v>
      </c>
      <c r="AI2345" s="294">
        <v>0</v>
      </c>
    </row>
    <row r="2346" spans="1:35" ht="66">
      <c r="A2346" s="290"/>
      <c r="B2346" s="305">
        <v>68.903999999999996</v>
      </c>
      <c r="C2346" s="1349" t="s">
        <v>1998</v>
      </c>
      <c r="D2346" s="292"/>
      <c r="E2346" s="293">
        <v>0</v>
      </c>
      <c r="F2346" s="292" t="s">
        <v>11</v>
      </c>
      <c r="G2346" s="294" t="s">
        <v>12</v>
      </c>
      <c r="H2346" s="295" t="s">
        <v>13</v>
      </c>
      <c r="I2346" s="294" t="s">
        <v>14</v>
      </c>
      <c r="J2346" s="294">
        <v>75</v>
      </c>
      <c r="K2346" s="1540">
        <v>0</v>
      </c>
      <c r="L2346" s="294">
        <v>0</v>
      </c>
      <c r="M2346" s="294">
        <v>0</v>
      </c>
      <c r="N2346" s="294">
        <v>0</v>
      </c>
      <c r="O2346" s="294">
        <v>0</v>
      </c>
      <c r="P2346" s="294">
        <v>0</v>
      </c>
      <c r="Q2346" s="294">
        <v>0</v>
      </c>
      <c r="R2346" s="294">
        <v>0</v>
      </c>
      <c r="S2346" s="294">
        <v>0</v>
      </c>
      <c r="T2346" s="294">
        <v>0</v>
      </c>
      <c r="U2346" s="294">
        <v>0</v>
      </c>
      <c r="V2346" s="294">
        <v>0</v>
      </c>
      <c r="W2346" s="294">
        <v>0</v>
      </c>
      <c r="X2346" s="294">
        <v>0</v>
      </c>
      <c r="Y2346" s="294">
        <v>0</v>
      </c>
      <c r="Z2346" s="294">
        <v>0</v>
      </c>
      <c r="AA2346" s="294">
        <v>0</v>
      </c>
      <c r="AB2346" s="294">
        <v>0</v>
      </c>
      <c r="AC2346" s="294">
        <v>0</v>
      </c>
      <c r="AD2346" s="294">
        <v>0</v>
      </c>
      <c r="AE2346" s="294">
        <v>0</v>
      </c>
      <c r="AF2346" s="294">
        <v>0</v>
      </c>
      <c r="AG2346" s="294">
        <v>0</v>
      </c>
      <c r="AH2346" s="294">
        <v>0</v>
      </c>
      <c r="AI2346" s="294">
        <v>0</v>
      </c>
    </row>
    <row r="2347" spans="1:35" ht="66">
      <c r="A2347" s="290"/>
      <c r="B2347" s="305">
        <v>150.31274999999999</v>
      </c>
      <c r="C2347" s="1349" t="s">
        <v>4911</v>
      </c>
      <c r="D2347" s="292"/>
      <c r="E2347" s="293">
        <v>0</v>
      </c>
      <c r="F2347" s="292" t="s">
        <v>11</v>
      </c>
      <c r="G2347" s="294" t="s">
        <v>12</v>
      </c>
      <c r="H2347" s="295" t="s">
        <v>13</v>
      </c>
      <c r="I2347" s="294" t="s">
        <v>14</v>
      </c>
      <c r="J2347" s="294">
        <v>163</v>
      </c>
      <c r="K2347" s="1540">
        <v>0</v>
      </c>
      <c r="L2347" s="294">
        <v>0</v>
      </c>
      <c r="M2347" s="294">
        <v>0</v>
      </c>
      <c r="N2347" s="294">
        <v>0</v>
      </c>
      <c r="O2347" s="294">
        <v>0</v>
      </c>
      <c r="P2347" s="294">
        <v>0</v>
      </c>
      <c r="Q2347" s="294">
        <v>0</v>
      </c>
      <c r="R2347" s="294">
        <v>0</v>
      </c>
      <c r="S2347" s="294">
        <v>0</v>
      </c>
      <c r="T2347" s="294">
        <v>0</v>
      </c>
      <c r="U2347" s="294">
        <v>0</v>
      </c>
      <c r="V2347" s="294">
        <v>0</v>
      </c>
      <c r="W2347" s="294">
        <v>0</v>
      </c>
      <c r="X2347" s="294">
        <v>0</v>
      </c>
      <c r="Y2347" s="294">
        <v>0</v>
      </c>
      <c r="Z2347" s="294">
        <v>0</v>
      </c>
      <c r="AA2347" s="294">
        <v>0</v>
      </c>
      <c r="AB2347" s="294">
        <v>0</v>
      </c>
      <c r="AC2347" s="294">
        <v>0</v>
      </c>
      <c r="AD2347" s="294">
        <v>0</v>
      </c>
      <c r="AE2347" s="294">
        <v>0</v>
      </c>
      <c r="AF2347" s="294">
        <v>0</v>
      </c>
      <c r="AG2347" s="294">
        <v>0</v>
      </c>
      <c r="AH2347" s="294">
        <v>0</v>
      </c>
      <c r="AI2347" s="294">
        <v>0</v>
      </c>
    </row>
    <row r="2348" spans="1:35" ht="66">
      <c r="A2348" s="290"/>
      <c r="B2348" s="305">
        <v>162.44642857142858</v>
      </c>
      <c r="C2348" s="1349" t="s">
        <v>4912</v>
      </c>
      <c r="D2348" s="292"/>
      <c r="E2348" s="293">
        <v>0</v>
      </c>
      <c r="F2348" s="292" t="s">
        <v>11</v>
      </c>
      <c r="G2348" s="294" t="s">
        <v>12</v>
      </c>
      <c r="H2348" s="295" t="s">
        <v>13</v>
      </c>
      <c r="I2348" s="294" t="s">
        <v>14</v>
      </c>
      <c r="J2348" s="294">
        <v>176</v>
      </c>
      <c r="K2348" s="1540">
        <v>0</v>
      </c>
      <c r="L2348" s="294">
        <v>0</v>
      </c>
      <c r="M2348" s="294">
        <v>0</v>
      </c>
      <c r="N2348" s="294">
        <v>0</v>
      </c>
      <c r="O2348" s="294">
        <v>0</v>
      </c>
      <c r="P2348" s="294">
        <v>0</v>
      </c>
      <c r="Q2348" s="294">
        <v>0</v>
      </c>
      <c r="R2348" s="294">
        <v>0</v>
      </c>
      <c r="S2348" s="294">
        <v>0</v>
      </c>
      <c r="T2348" s="294">
        <v>0</v>
      </c>
      <c r="U2348" s="294">
        <v>0</v>
      </c>
      <c r="V2348" s="294">
        <v>0</v>
      </c>
      <c r="W2348" s="294">
        <v>0</v>
      </c>
      <c r="X2348" s="294">
        <v>0</v>
      </c>
      <c r="Y2348" s="294">
        <v>0</v>
      </c>
      <c r="Z2348" s="294">
        <v>0</v>
      </c>
      <c r="AA2348" s="294">
        <v>0</v>
      </c>
      <c r="AB2348" s="294">
        <v>0</v>
      </c>
      <c r="AC2348" s="294">
        <v>0</v>
      </c>
      <c r="AD2348" s="294">
        <v>0</v>
      </c>
      <c r="AE2348" s="294">
        <v>0</v>
      </c>
      <c r="AF2348" s="294">
        <v>0</v>
      </c>
      <c r="AG2348" s="294">
        <v>0</v>
      </c>
      <c r="AH2348" s="294">
        <v>0</v>
      </c>
      <c r="AI2348" s="294">
        <v>0</v>
      </c>
    </row>
    <row r="2349" spans="1:35" ht="66">
      <c r="A2349" s="290"/>
      <c r="B2349" s="305">
        <v>162.44642857142858</v>
      </c>
      <c r="C2349" s="1349" t="s">
        <v>4913</v>
      </c>
      <c r="D2349" s="292"/>
      <c r="E2349" s="293">
        <v>0</v>
      </c>
      <c r="F2349" s="292" t="s">
        <v>11</v>
      </c>
      <c r="G2349" s="294" t="s">
        <v>12</v>
      </c>
      <c r="H2349" s="295" t="s">
        <v>13</v>
      </c>
      <c r="I2349" s="294" t="s">
        <v>14</v>
      </c>
      <c r="J2349" s="294">
        <v>176</v>
      </c>
      <c r="K2349" s="1540">
        <v>0</v>
      </c>
      <c r="L2349" s="294">
        <v>0</v>
      </c>
      <c r="M2349" s="294">
        <v>0</v>
      </c>
      <c r="N2349" s="294">
        <v>0</v>
      </c>
      <c r="O2349" s="294">
        <v>0</v>
      </c>
      <c r="P2349" s="294">
        <v>0</v>
      </c>
      <c r="Q2349" s="294">
        <v>0</v>
      </c>
      <c r="R2349" s="294">
        <v>0</v>
      </c>
      <c r="S2349" s="294">
        <v>0</v>
      </c>
      <c r="T2349" s="294">
        <v>0</v>
      </c>
      <c r="U2349" s="294">
        <v>0</v>
      </c>
      <c r="V2349" s="294">
        <v>0</v>
      </c>
      <c r="W2349" s="294">
        <v>0</v>
      </c>
      <c r="X2349" s="294">
        <v>0</v>
      </c>
      <c r="Y2349" s="294">
        <v>0</v>
      </c>
      <c r="Z2349" s="294">
        <v>0</v>
      </c>
      <c r="AA2349" s="294">
        <v>0</v>
      </c>
      <c r="AB2349" s="294">
        <v>0</v>
      </c>
      <c r="AC2349" s="294">
        <v>0</v>
      </c>
      <c r="AD2349" s="294">
        <v>0</v>
      </c>
      <c r="AE2349" s="294">
        <v>0</v>
      </c>
      <c r="AF2349" s="294">
        <v>0</v>
      </c>
      <c r="AG2349" s="294">
        <v>0</v>
      </c>
      <c r="AH2349" s="294">
        <v>0</v>
      </c>
      <c r="AI2349" s="294">
        <v>0</v>
      </c>
    </row>
    <row r="2350" spans="1:35" ht="66">
      <c r="A2350" s="290"/>
      <c r="B2350" s="305">
        <v>250.56</v>
      </c>
      <c r="C2350" s="1349" t="s">
        <v>1999</v>
      </c>
      <c r="D2350" s="292"/>
      <c r="E2350" s="293">
        <v>0</v>
      </c>
      <c r="F2350" s="292" t="s">
        <v>11</v>
      </c>
      <c r="G2350" s="294" t="s">
        <v>12</v>
      </c>
      <c r="H2350" s="295" t="s">
        <v>13</v>
      </c>
      <c r="I2350" s="294" t="s">
        <v>14</v>
      </c>
      <c r="J2350" s="294">
        <v>271</v>
      </c>
      <c r="K2350" s="1540">
        <v>0</v>
      </c>
      <c r="L2350" s="294">
        <v>0</v>
      </c>
      <c r="M2350" s="294">
        <v>0</v>
      </c>
      <c r="N2350" s="294">
        <v>0</v>
      </c>
      <c r="O2350" s="294">
        <v>0</v>
      </c>
      <c r="P2350" s="294">
        <v>0</v>
      </c>
      <c r="Q2350" s="294">
        <v>0</v>
      </c>
      <c r="R2350" s="294">
        <v>0</v>
      </c>
      <c r="S2350" s="294">
        <v>0</v>
      </c>
      <c r="T2350" s="294">
        <v>0</v>
      </c>
      <c r="U2350" s="294">
        <v>0</v>
      </c>
      <c r="V2350" s="294">
        <v>0</v>
      </c>
      <c r="W2350" s="294">
        <v>0</v>
      </c>
      <c r="X2350" s="294">
        <v>0</v>
      </c>
      <c r="Y2350" s="294">
        <v>0</v>
      </c>
      <c r="Z2350" s="294">
        <v>0</v>
      </c>
      <c r="AA2350" s="294">
        <v>0</v>
      </c>
      <c r="AB2350" s="294">
        <v>0</v>
      </c>
      <c r="AC2350" s="294">
        <v>0</v>
      </c>
      <c r="AD2350" s="294">
        <v>0</v>
      </c>
      <c r="AE2350" s="294">
        <v>0</v>
      </c>
      <c r="AF2350" s="294">
        <v>0</v>
      </c>
      <c r="AG2350" s="294">
        <v>0</v>
      </c>
      <c r="AH2350" s="294">
        <v>0</v>
      </c>
      <c r="AI2350" s="294">
        <v>0</v>
      </c>
    </row>
    <row r="2351" spans="1:35" ht="66">
      <c r="A2351" s="290"/>
      <c r="B2351" s="305">
        <v>6960</v>
      </c>
      <c r="C2351" s="298" t="s">
        <v>4914</v>
      </c>
      <c r="D2351" s="292"/>
      <c r="E2351" s="293">
        <v>0</v>
      </c>
      <c r="F2351" s="292" t="s">
        <v>11</v>
      </c>
      <c r="G2351" s="294" t="s">
        <v>12</v>
      </c>
      <c r="H2351" s="295" t="s">
        <v>13</v>
      </c>
      <c r="I2351" s="294" t="s">
        <v>14</v>
      </c>
      <c r="J2351" s="294">
        <v>7517</v>
      </c>
      <c r="K2351" s="1540">
        <v>0</v>
      </c>
      <c r="L2351" s="294">
        <v>0</v>
      </c>
      <c r="M2351" s="294">
        <v>0</v>
      </c>
      <c r="N2351" s="294">
        <v>0</v>
      </c>
      <c r="O2351" s="294">
        <v>0</v>
      </c>
      <c r="P2351" s="294">
        <v>0</v>
      </c>
      <c r="Q2351" s="294">
        <v>0</v>
      </c>
      <c r="R2351" s="294">
        <v>0</v>
      </c>
      <c r="S2351" s="294">
        <v>0</v>
      </c>
      <c r="T2351" s="294">
        <v>0</v>
      </c>
      <c r="U2351" s="294">
        <v>0</v>
      </c>
      <c r="V2351" s="294">
        <v>0</v>
      </c>
      <c r="W2351" s="294">
        <v>0</v>
      </c>
      <c r="X2351" s="294">
        <v>0</v>
      </c>
      <c r="Y2351" s="294">
        <v>0</v>
      </c>
      <c r="Z2351" s="294">
        <v>0</v>
      </c>
      <c r="AA2351" s="294">
        <v>0</v>
      </c>
      <c r="AB2351" s="294">
        <v>0</v>
      </c>
      <c r="AC2351" s="294">
        <v>0</v>
      </c>
      <c r="AD2351" s="294">
        <v>0</v>
      </c>
      <c r="AE2351" s="294">
        <v>0</v>
      </c>
      <c r="AF2351" s="294">
        <v>0</v>
      </c>
      <c r="AG2351" s="294">
        <v>0</v>
      </c>
      <c r="AH2351" s="294">
        <v>0</v>
      </c>
      <c r="AI2351" s="294">
        <v>0</v>
      </c>
    </row>
    <row r="2352" spans="1:35" ht="66">
      <c r="A2352" s="290"/>
      <c r="B2352" s="305">
        <v>5800</v>
      </c>
      <c r="C2352" s="298" t="s">
        <v>4915</v>
      </c>
      <c r="D2352" s="292"/>
      <c r="E2352" s="293">
        <v>0</v>
      </c>
      <c r="F2352" s="292" t="s">
        <v>11</v>
      </c>
      <c r="G2352" s="294" t="s">
        <v>12</v>
      </c>
      <c r="H2352" s="295" t="s">
        <v>13</v>
      </c>
      <c r="I2352" s="294" t="s">
        <v>14</v>
      </c>
      <c r="J2352" s="294">
        <v>6264</v>
      </c>
      <c r="K2352" s="1540">
        <v>0</v>
      </c>
      <c r="L2352" s="294">
        <v>0</v>
      </c>
      <c r="M2352" s="294">
        <v>0</v>
      </c>
      <c r="N2352" s="294">
        <v>0</v>
      </c>
      <c r="O2352" s="294">
        <v>0</v>
      </c>
      <c r="P2352" s="294">
        <v>0</v>
      </c>
      <c r="Q2352" s="294">
        <v>0</v>
      </c>
      <c r="R2352" s="294">
        <v>0</v>
      </c>
      <c r="S2352" s="294">
        <v>0</v>
      </c>
      <c r="T2352" s="294">
        <v>0</v>
      </c>
      <c r="U2352" s="294">
        <v>0</v>
      </c>
      <c r="V2352" s="294">
        <v>0</v>
      </c>
      <c r="W2352" s="294">
        <v>0</v>
      </c>
      <c r="X2352" s="294">
        <v>0</v>
      </c>
      <c r="Y2352" s="294">
        <v>0</v>
      </c>
      <c r="Z2352" s="294">
        <v>0</v>
      </c>
      <c r="AA2352" s="294">
        <v>0</v>
      </c>
      <c r="AB2352" s="294">
        <v>0</v>
      </c>
      <c r="AC2352" s="294">
        <v>0</v>
      </c>
      <c r="AD2352" s="294">
        <v>0</v>
      </c>
      <c r="AE2352" s="294">
        <v>0</v>
      </c>
      <c r="AF2352" s="294">
        <v>0</v>
      </c>
      <c r="AG2352" s="294">
        <v>0</v>
      </c>
      <c r="AH2352" s="294">
        <v>0</v>
      </c>
      <c r="AI2352" s="294">
        <v>0</v>
      </c>
    </row>
    <row r="2353" spans="1:35" ht="66">
      <c r="A2353" s="290"/>
      <c r="B2353" s="305">
        <v>1856</v>
      </c>
      <c r="C2353" s="298" t="s">
        <v>4916</v>
      </c>
      <c r="D2353" s="292"/>
      <c r="E2353" s="293">
        <v>0</v>
      </c>
      <c r="F2353" s="292" t="s">
        <v>11</v>
      </c>
      <c r="G2353" s="294" t="s">
        <v>12</v>
      </c>
      <c r="H2353" s="295" t="s">
        <v>13</v>
      </c>
      <c r="I2353" s="294" t="s">
        <v>14</v>
      </c>
      <c r="J2353" s="294">
        <v>2005</v>
      </c>
      <c r="K2353" s="1540">
        <v>0</v>
      </c>
      <c r="L2353" s="294">
        <v>0</v>
      </c>
      <c r="M2353" s="294">
        <v>0</v>
      </c>
      <c r="N2353" s="294">
        <v>0</v>
      </c>
      <c r="O2353" s="294">
        <v>0</v>
      </c>
      <c r="P2353" s="294">
        <v>0</v>
      </c>
      <c r="Q2353" s="294">
        <v>0</v>
      </c>
      <c r="R2353" s="294">
        <v>0</v>
      </c>
      <c r="S2353" s="294">
        <v>0</v>
      </c>
      <c r="T2353" s="294">
        <v>0</v>
      </c>
      <c r="U2353" s="294">
        <v>0</v>
      </c>
      <c r="V2353" s="294">
        <v>0</v>
      </c>
      <c r="W2353" s="294">
        <v>0</v>
      </c>
      <c r="X2353" s="294">
        <v>0</v>
      </c>
      <c r="Y2353" s="294">
        <v>0</v>
      </c>
      <c r="Z2353" s="294">
        <v>0</v>
      </c>
      <c r="AA2353" s="294">
        <v>0</v>
      </c>
      <c r="AB2353" s="294">
        <v>0</v>
      </c>
      <c r="AC2353" s="294">
        <v>0</v>
      </c>
      <c r="AD2353" s="294">
        <v>0</v>
      </c>
      <c r="AE2353" s="294">
        <v>0</v>
      </c>
      <c r="AF2353" s="294">
        <v>0</v>
      </c>
      <c r="AG2353" s="294">
        <v>0</v>
      </c>
      <c r="AH2353" s="294">
        <v>0</v>
      </c>
      <c r="AI2353" s="294">
        <v>0</v>
      </c>
    </row>
    <row r="2354" spans="1:35" ht="66">
      <c r="A2354" s="290"/>
      <c r="B2354" s="305">
        <v>1856</v>
      </c>
      <c r="C2354" s="1349" t="s">
        <v>4917</v>
      </c>
      <c r="D2354" s="292"/>
      <c r="E2354" s="293">
        <v>0</v>
      </c>
      <c r="F2354" s="292" t="s">
        <v>11</v>
      </c>
      <c r="G2354" s="294" t="s">
        <v>12</v>
      </c>
      <c r="H2354" s="295" t="s">
        <v>13</v>
      </c>
      <c r="I2354" s="294" t="s">
        <v>14</v>
      </c>
      <c r="J2354" s="294">
        <v>2005</v>
      </c>
      <c r="K2354" s="1540">
        <v>0</v>
      </c>
      <c r="L2354" s="294">
        <v>0</v>
      </c>
      <c r="M2354" s="294">
        <v>0</v>
      </c>
      <c r="N2354" s="294">
        <v>0</v>
      </c>
      <c r="O2354" s="294">
        <v>0</v>
      </c>
      <c r="P2354" s="294">
        <v>0</v>
      </c>
      <c r="Q2354" s="294">
        <v>0</v>
      </c>
      <c r="R2354" s="294">
        <v>0</v>
      </c>
      <c r="S2354" s="294">
        <v>0</v>
      </c>
      <c r="T2354" s="294">
        <v>0</v>
      </c>
      <c r="U2354" s="294">
        <v>0</v>
      </c>
      <c r="V2354" s="294">
        <v>0</v>
      </c>
      <c r="W2354" s="294">
        <v>0</v>
      </c>
      <c r="X2354" s="294">
        <v>0</v>
      </c>
      <c r="Y2354" s="294">
        <v>0</v>
      </c>
      <c r="Z2354" s="294">
        <v>0</v>
      </c>
      <c r="AA2354" s="294">
        <v>0</v>
      </c>
      <c r="AB2354" s="294">
        <v>0</v>
      </c>
      <c r="AC2354" s="294">
        <v>0</v>
      </c>
      <c r="AD2354" s="294">
        <v>0</v>
      </c>
      <c r="AE2354" s="294">
        <v>0</v>
      </c>
      <c r="AF2354" s="294">
        <v>0</v>
      </c>
      <c r="AG2354" s="294">
        <v>0</v>
      </c>
      <c r="AH2354" s="294">
        <v>0</v>
      </c>
      <c r="AI2354" s="294">
        <v>0</v>
      </c>
    </row>
    <row r="2355" spans="1:35" ht="66">
      <c r="A2355" s="290"/>
      <c r="B2355" s="305">
        <v>149.70957142857142</v>
      </c>
      <c r="C2355" s="1349" t="s">
        <v>2000</v>
      </c>
      <c r="D2355" s="292"/>
      <c r="E2355" s="293">
        <v>0</v>
      </c>
      <c r="F2355" s="292" t="s">
        <v>11</v>
      </c>
      <c r="G2355" s="294" t="s">
        <v>12</v>
      </c>
      <c r="H2355" s="295" t="s">
        <v>13</v>
      </c>
      <c r="I2355" s="294" t="s">
        <v>14</v>
      </c>
      <c r="J2355" s="294">
        <v>162</v>
      </c>
      <c r="K2355" s="1540">
        <v>0</v>
      </c>
      <c r="L2355" s="294">
        <v>0</v>
      </c>
      <c r="M2355" s="294">
        <v>0</v>
      </c>
      <c r="N2355" s="294">
        <v>0</v>
      </c>
      <c r="O2355" s="294">
        <v>0</v>
      </c>
      <c r="P2355" s="294">
        <v>0</v>
      </c>
      <c r="Q2355" s="294">
        <v>0</v>
      </c>
      <c r="R2355" s="294">
        <v>0</v>
      </c>
      <c r="S2355" s="294">
        <v>0</v>
      </c>
      <c r="T2355" s="294">
        <v>0</v>
      </c>
      <c r="U2355" s="294">
        <v>0</v>
      </c>
      <c r="V2355" s="294">
        <v>0</v>
      </c>
      <c r="W2355" s="294">
        <v>0</v>
      </c>
      <c r="X2355" s="294">
        <v>0</v>
      </c>
      <c r="Y2355" s="294">
        <v>0</v>
      </c>
      <c r="Z2355" s="294">
        <v>0</v>
      </c>
      <c r="AA2355" s="294">
        <v>0</v>
      </c>
      <c r="AB2355" s="294">
        <v>0</v>
      </c>
      <c r="AC2355" s="294">
        <v>0</v>
      </c>
      <c r="AD2355" s="294">
        <v>0</v>
      </c>
      <c r="AE2355" s="294">
        <v>0</v>
      </c>
      <c r="AF2355" s="294">
        <v>0</v>
      </c>
      <c r="AG2355" s="294">
        <v>0</v>
      </c>
      <c r="AH2355" s="294">
        <v>0</v>
      </c>
      <c r="AI2355" s="294">
        <v>0</v>
      </c>
    </row>
    <row r="2356" spans="1:35" ht="66">
      <c r="A2356" s="290"/>
      <c r="B2356" s="305">
        <v>11774</v>
      </c>
      <c r="C2356" s="298" t="s">
        <v>4918</v>
      </c>
      <c r="D2356" s="292"/>
      <c r="E2356" s="293">
        <v>0</v>
      </c>
      <c r="F2356" s="292" t="s">
        <v>11</v>
      </c>
      <c r="G2356" s="294" t="s">
        <v>12</v>
      </c>
      <c r="H2356" s="295" t="s">
        <v>13</v>
      </c>
      <c r="I2356" s="294" t="s">
        <v>14</v>
      </c>
      <c r="J2356" s="294">
        <v>12720</v>
      </c>
      <c r="K2356" s="1540">
        <v>0</v>
      </c>
      <c r="L2356" s="294">
        <v>0</v>
      </c>
      <c r="M2356" s="294">
        <v>0</v>
      </c>
      <c r="N2356" s="294">
        <v>0</v>
      </c>
      <c r="O2356" s="294">
        <v>0</v>
      </c>
      <c r="P2356" s="294">
        <v>0</v>
      </c>
      <c r="Q2356" s="294">
        <v>0</v>
      </c>
      <c r="R2356" s="294">
        <v>0</v>
      </c>
      <c r="S2356" s="294">
        <v>0</v>
      </c>
      <c r="T2356" s="294">
        <v>0</v>
      </c>
      <c r="U2356" s="294">
        <v>0</v>
      </c>
      <c r="V2356" s="294">
        <v>0</v>
      </c>
      <c r="W2356" s="294">
        <v>0</v>
      </c>
      <c r="X2356" s="294">
        <v>0</v>
      </c>
      <c r="Y2356" s="294">
        <v>0</v>
      </c>
      <c r="Z2356" s="294">
        <v>0</v>
      </c>
      <c r="AA2356" s="294">
        <v>0</v>
      </c>
      <c r="AB2356" s="294">
        <v>0</v>
      </c>
      <c r="AC2356" s="294">
        <v>0</v>
      </c>
      <c r="AD2356" s="294">
        <v>0</v>
      </c>
      <c r="AE2356" s="294">
        <v>0</v>
      </c>
      <c r="AF2356" s="294">
        <v>0</v>
      </c>
      <c r="AG2356" s="294">
        <v>0</v>
      </c>
      <c r="AH2356" s="294">
        <v>0</v>
      </c>
      <c r="AI2356" s="294">
        <v>0</v>
      </c>
    </row>
    <row r="2357" spans="1:35" ht="66">
      <c r="A2357" s="290"/>
      <c r="B2357" s="305">
        <v>98.971199999999996</v>
      </c>
      <c r="C2357" s="1349" t="s">
        <v>2001</v>
      </c>
      <c r="D2357" s="303"/>
      <c r="E2357" s="293">
        <v>0</v>
      </c>
      <c r="F2357" s="1152" t="s">
        <v>306</v>
      </c>
      <c r="G2357" s="294" t="s">
        <v>12</v>
      </c>
      <c r="H2357" s="295" t="s">
        <v>13</v>
      </c>
      <c r="I2357" s="294" t="s">
        <v>14</v>
      </c>
      <c r="J2357" s="294">
        <v>107</v>
      </c>
      <c r="K2357" s="1540">
        <v>0</v>
      </c>
      <c r="L2357" s="294">
        <v>0</v>
      </c>
      <c r="M2357" s="294">
        <v>0</v>
      </c>
      <c r="N2357" s="294">
        <v>0</v>
      </c>
      <c r="O2357" s="294">
        <v>0</v>
      </c>
      <c r="P2357" s="294">
        <v>0</v>
      </c>
      <c r="Q2357" s="294">
        <v>0</v>
      </c>
      <c r="R2357" s="294">
        <v>0</v>
      </c>
      <c r="S2357" s="294">
        <v>0</v>
      </c>
      <c r="T2357" s="294">
        <v>0</v>
      </c>
      <c r="U2357" s="294">
        <v>0</v>
      </c>
      <c r="V2357" s="294">
        <v>0</v>
      </c>
      <c r="W2357" s="294">
        <v>0</v>
      </c>
      <c r="X2357" s="294">
        <v>0</v>
      </c>
      <c r="Y2357" s="294">
        <v>0</v>
      </c>
      <c r="Z2357" s="294">
        <v>0</v>
      </c>
      <c r="AA2357" s="294">
        <v>0</v>
      </c>
      <c r="AB2357" s="294">
        <v>0</v>
      </c>
      <c r="AC2357" s="294">
        <v>0</v>
      </c>
      <c r="AD2357" s="294">
        <v>0</v>
      </c>
      <c r="AE2357" s="294">
        <v>0</v>
      </c>
      <c r="AF2357" s="294">
        <v>0</v>
      </c>
      <c r="AG2357" s="294">
        <v>0</v>
      </c>
      <c r="AH2357" s="294">
        <v>0</v>
      </c>
      <c r="AI2357" s="294">
        <v>0</v>
      </c>
    </row>
    <row r="2358" spans="1:35" ht="66">
      <c r="A2358" s="290"/>
      <c r="B2358" s="305">
        <v>673.68</v>
      </c>
      <c r="C2358" s="298" t="s">
        <v>4919</v>
      </c>
      <c r="D2358" s="303"/>
      <c r="E2358" s="293">
        <v>0</v>
      </c>
      <c r="F2358" s="1152" t="s">
        <v>11</v>
      </c>
      <c r="G2358" s="294" t="s">
        <v>12</v>
      </c>
      <c r="H2358" s="295" t="s">
        <v>13</v>
      </c>
      <c r="I2358" s="294" t="s">
        <v>14</v>
      </c>
      <c r="J2358" s="294">
        <v>728</v>
      </c>
      <c r="K2358" s="1540">
        <v>0</v>
      </c>
      <c r="L2358" s="294">
        <v>0</v>
      </c>
      <c r="M2358" s="294">
        <v>0</v>
      </c>
      <c r="N2358" s="294">
        <v>0</v>
      </c>
      <c r="O2358" s="294">
        <v>0</v>
      </c>
      <c r="P2358" s="294">
        <v>0</v>
      </c>
      <c r="Q2358" s="294">
        <v>0</v>
      </c>
      <c r="R2358" s="294">
        <v>0</v>
      </c>
      <c r="S2358" s="294">
        <v>0</v>
      </c>
      <c r="T2358" s="294">
        <v>0</v>
      </c>
      <c r="U2358" s="294">
        <v>0</v>
      </c>
      <c r="V2358" s="294">
        <v>0</v>
      </c>
      <c r="W2358" s="294">
        <v>0</v>
      </c>
      <c r="X2358" s="294">
        <v>0</v>
      </c>
      <c r="Y2358" s="294">
        <v>0</v>
      </c>
      <c r="Z2358" s="294">
        <v>0</v>
      </c>
      <c r="AA2358" s="294">
        <v>0</v>
      </c>
      <c r="AB2358" s="294">
        <v>0</v>
      </c>
      <c r="AC2358" s="294">
        <v>0</v>
      </c>
      <c r="AD2358" s="294">
        <v>0</v>
      </c>
      <c r="AE2358" s="294">
        <v>0</v>
      </c>
      <c r="AF2358" s="294">
        <v>0</v>
      </c>
      <c r="AG2358" s="294">
        <v>0</v>
      </c>
      <c r="AH2358" s="294">
        <v>0</v>
      </c>
      <c r="AI2358" s="294">
        <v>0</v>
      </c>
    </row>
    <row r="2359" spans="1:35" ht="66">
      <c r="A2359" s="290"/>
      <c r="B2359" s="305">
        <v>1044</v>
      </c>
      <c r="C2359" s="1344" t="s">
        <v>2002</v>
      </c>
      <c r="D2359" s="303"/>
      <c r="E2359" s="293">
        <v>0</v>
      </c>
      <c r="F2359" s="1152" t="s">
        <v>11</v>
      </c>
      <c r="G2359" s="294" t="s">
        <v>12</v>
      </c>
      <c r="H2359" s="295" t="s">
        <v>13</v>
      </c>
      <c r="I2359" s="294" t="s">
        <v>14</v>
      </c>
      <c r="J2359" s="294">
        <v>1128</v>
      </c>
      <c r="K2359" s="1540">
        <v>0</v>
      </c>
      <c r="L2359" s="294">
        <v>0</v>
      </c>
      <c r="M2359" s="294">
        <v>0</v>
      </c>
      <c r="N2359" s="294">
        <v>0</v>
      </c>
      <c r="O2359" s="294">
        <v>0</v>
      </c>
      <c r="P2359" s="294">
        <v>0</v>
      </c>
      <c r="Q2359" s="294">
        <v>0</v>
      </c>
      <c r="R2359" s="294">
        <v>0</v>
      </c>
      <c r="S2359" s="294">
        <v>0</v>
      </c>
      <c r="T2359" s="294">
        <v>0</v>
      </c>
      <c r="U2359" s="294">
        <v>0</v>
      </c>
      <c r="V2359" s="294">
        <v>0</v>
      </c>
      <c r="W2359" s="294">
        <v>0</v>
      </c>
      <c r="X2359" s="294">
        <v>0</v>
      </c>
      <c r="Y2359" s="294">
        <v>0</v>
      </c>
      <c r="Z2359" s="294">
        <v>0</v>
      </c>
      <c r="AA2359" s="294">
        <v>0</v>
      </c>
      <c r="AB2359" s="294">
        <v>0</v>
      </c>
      <c r="AC2359" s="294">
        <v>0</v>
      </c>
      <c r="AD2359" s="294">
        <v>0</v>
      </c>
      <c r="AE2359" s="294">
        <v>0</v>
      </c>
      <c r="AF2359" s="294">
        <v>0</v>
      </c>
      <c r="AG2359" s="294">
        <v>0</v>
      </c>
      <c r="AH2359" s="294">
        <v>0</v>
      </c>
      <c r="AI2359" s="294">
        <v>0</v>
      </c>
    </row>
    <row r="2360" spans="1:35" ht="66">
      <c r="A2360" s="290"/>
      <c r="B2360" s="305">
        <v>83</v>
      </c>
      <c r="C2360" s="298" t="s">
        <v>4920</v>
      </c>
      <c r="D2360" s="303"/>
      <c r="E2360" s="293">
        <v>0</v>
      </c>
      <c r="F2360" s="1152" t="s">
        <v>11</v>
      </c>
      <c r="G2360" s="294" t="s">
        <v>12</v>
      </c>
      <c r="H2360" s="295" t="s">
        <v>13</v>
      </c>
      <c r="I2360" s="294" t="s">
        <v>14</v>
      </c>
      <c r="J2360" s="294">
        <v>90</v>
      </c>
      <c r="K2360" s="1540">
        <v>0</v>
      </c>
      <c r="L2360" s="294">
        <v>0</v>
      </c>
      <c r="M2360" s="294">
        <v>0</v>
      </c>
      <c r="N2360" s="294">
        <v>0</v>
      </c>
      <c r="O2360" s="294">
        <v>0</v>
      </c>
      <c r="P2360" s="294">
        <v>0</v>
      </c>
      <c r="Q2360" s="294">
        <v>0</v>
      </c>
      <c r="R2360" s="294">
        <v>0</v>
      </c>
      <c r="S2360" s="294">
        <v>0</v>
      </c>
      <c r="T2360" s="294">
        <v>0</v>
      </c>
      <c r="U2360" s="294">
        <v>0</v>
      </c>
      <c r="V2360" s="294">
        <v>0</v>
      </c>
      <c r="W2360" s="294">
        <v>0</v>
      </c>
      <c r="X2360" s="294">
        <v>0</v>
      </c>
      <c r="Y2360" s="294">
        <v>0</v>
      </c>
      <c r="Z2360" s="294">
        <v>0</v>
      </c>
      <c r="AA2360" s="294">
        <v>0</v>
      </c>
      <c r="AB2360" s="294">
        <v>0</v>
      </c>
      <c r="AC2360" s="294">
        <v>0</v>
      </c>
      <c r="AD2360" s="294">
        <v>0</v>
      </c>
      <c r="AE2360" s="294">
        <v>0</v>
      </c>
      <c r="AF2360" s="294">
        <v>0</v>
      </c>
      <c r="AG2360" s="294">
        <v>0</v>
      </c>
      <c r="AH2360" s="294">
        <v>0</v>
      </c>
      <c r="AI2360" s="294">
        <v>0</v>
      </c>
    </row>
    <row r="2361" spans="1:35" ht="66">
      <c r="A2361" s="290"/>
      <c r="B2361" s="305">
        <v>124.02719999999999</v>
      </c>
      <c r="C2361" s="1349" t="s">
        <v>2003</v>
      </c>
      <c r="D2361" s="303"/>
      <c r="E2361" s="293">
        <v>0</v>
      </c>
      <c r="F2361" s="1152" t="s">
        <v>11</v>
      </c>
      <c r="G2361" s="294" t="s">
        <v>12</v>
      </c>
      <c r="H2361" s="295" t="s">
        <v>13</v>
      </c>
      <c r="I2361" s="294" t="s">
        <v>14</v>
      </c>
      <c r="J2361" s="294">
        <v>134</v>
      </c>
      <c r="K2361" s="1540">
        <v>0</v>
      </c>
      <c r="L2361" s="294">
        <v>0</v>
      </c>
      <c r="M2361" s="294">
        <v>0</v>
      </c>
      <c r="N2361" s="294">
        <v>0</v>
      </c>
      <c r="O2361" s="294">
        <v>0</v>
      </c>
      <c r="P2361" s="294">
        <v>0</v>
      </c>
      <c r="Q2361" s="294">
        <v>0</v>
      </c>
      <c r="R2361" s="294">
        <v>0</v>
      </c>
      <c r="S2361" s="294">
        <v>0</v>
      </c>
      <c r="T2361" s="294">
        <v>0</v>
      </c>
      <c r="U2361" s="294">
        <v>0</v>
      </c>
      <c r="V2361" s="294">
        <v>0</v>
      </c>
      <c r="W2361" s="294">
        <v>0</v>
      </c>
      <c r="X2361" s="294">
        <v>0</v>
      </c>
      <c r="Y2361" s="294">
        <v>0</v>
      </c>
      <c r="Z2361" s="294">
        <v>0</v>
      </c>
      <c r="AA2361" s="294">
        <v>0</v>
      </c>
      <c r="AB2361" s="294">
        <v>0</v>
      </c>
      <c r="AC2361" s="294">
        <v>0</v>
      </c>
      <c r="AD2361" s="294">
        <v>0</v>
      </c>
      <c r="AE2361" s="294">
        <v>0</v>
      </c>
      <c r="AF2361" s="294">
        <v>0</v>
      </c>
      <c r="AG2361" s="294">
        <v>0</v>
      </c>
      <c r="AH2361" s="294">
        <v>0</v>
      </c>
      <c r="AI2361" s="294">
        <v>0</v>
      </c>
    </row>
    <row r="2362" spans="1:35" ht="66">
      <c r="A2362" s="290"/>
      <c r="B2362" s="305">
        <v>124.02719999999999</v>
      </c>
      <c r="C2362" s="1349" t="s">
        <v>2004</v>
      </c>
      <c r="D2362" s="303"/>
      <c r="E2362" s="293">
        <v>0</v>
      </c>
      <c r="F2362" s="1152" t="s">
        <v>11</v>
      </c>
      <c r="G2362" s="294" t="s">
        <v>12</v>
      </c>
      <c r="H2362" s="295" t="s">
        <v>13</v>
      </c>
      <c r="I2362" s="294" t="s">
        <v>14</v>
      </c>
      <c r="J2362" s="294">
        <v>134</v>
      </c>
      <c r="K2362" s="1540">
        <v>0</v>
      </c>
      <c r="L2362" s="294">
        <v>0</v>
      </c>
      <c r="M2362" s="294">
        <v>0</v>
      </c>
      <c r="N2362" s="294">
        <v>0</v>
      </c>
      <c r="O2362" s="294">
        <v>0</v>
      </c>
      <c r="P2362" s="294">
        <v>0</v>
      </c>
      <c r="Q2362" s="294">
        <v>0</v>
      </c>
      <c r="R2362" s="294">
        <v>0</v>
      </c>
      <c r="S2362" s="294">
        <v>0</v>
      </c>
      <c r="T2362" s="294">
        <v>0</v>
      </c>
      <c r="U2362" s="294">
        <v>0</v>
      </c>
      <c r="V2362" s="294">
        <v>0</v>
      </c>
      <c r="W2362" s="294">
        <v>0</v>
      </c>
      <c r="X2362" s="294">
        <v>0</v>
      </c>
      <c r="Y2362" s="294">
        <v>0</v>
      </c>
      <c r="Z2362" s="294">
        <v>0</v>
      </c>
      <c r="AA2362" s="294">
        <v>0</v>
      </c>
      <c r="AB2362" s="294">
        <v>0</v>
      </c>
      <c r="AC2362" s="294">
        <v>0</v>
      </c>
      <c r="AD2362" s="294">
        <v>0</v>
      </c>
      <c r="AE2362" s="294">
        <v>0</v>
      </c>
      <c r="AF2362" s="294">
        <v>0</v>
      </c>
      <c r="AG2362" s="294">
        <v>0</v>
      </c>
      <c r="AH2362" s="294">
        <v>0</v>
      </c>
      <c r="AI2362" s="294">
        <v>0</v>
      </c>
    </row>
    <row r="2363" spans="1:35" ht="24">
      <c r="A2363" s="290"/>
      <c r="B2363" s="305">
        <v>5999</v>
      </c>
      <c r="C2363" s="298" t="s">
        <v>4921</v>
      </c>
      <c r="D2363" s="303"/>
      <c r="E2363" s="293">
        <v>0</v>
      </c>
      <c r="F2363" s="1152" t="s">
        <v>11</v>
      </c>
      <c r="G2363" s="294"/>
      <c r="H2363" s="295"/>
      <c r="I2363" s="294"/>
      <c r="J2363" s="294">
        <v>6500</v>
      </c>
      <c r="K2363" s="1540">
        <v>0</v>
      </c>
      <c r="L2363" s="294">
        <v>0</v>
      </c>
      <c r="M2363" s="294">
        <v>0</v>
      </c>
      <c r="N2363" s="294">
        <v>0</v>
      </c>
      <c r="O2363" s="294">
        <v>0</v>
      </c>
      <c r="P2363" s="294">
        <v>0</v>
      </c>
      <c r="Q2363" s="294">
        <v>0</v>
      </c>
      <c r="R2363" s="294">
        <v>0</v>
      </c>
      <c r="S2363" s="294">
        <v>0</v>
      </c>
      <c r="T2363" s="294">
        <v>0</v>
      </c>
      <c r="U2363" s="294">
        <v>0</v>
      </c>
      <c r="V2363" s="294">
        <v>0</v>
      </c>
      <c r="W2363" s="294">
        <v>0</v>
      </c>
      <c r="X2363" s="294">
        <v>0</v>
      </c>
      <c r="Y2363" s="294">
        <v>0</v>
      </c>
      <c r="Z2363" s="294">
        <v>0</v>
      </c>
      <c r="AA2363" s="294">
        <v>0</v>
      </c>
      <c r="AB2363" s="294">
        <v>0</v>
      </c>
      <c r="AC2363" s="294">
        <v>0</v>
      </c>
      <c r="AD2363" s="294">
        <v>0</v>
      </c>
      <c r="AE2363" s="294">
        <v>0</v>
      </c>
      <c r="AF2363" s="294">
        <v>0</v>
      </c>
      <c r="AG2363" s="294">
        <v>0</v>
      </c>
      <c r="AH2363" s="294">
        <v>0</v>
      </c>
      <c r="AI2363" s="294">
        <v>0</v>
      </c>
    </row>
    <row r="2364" spans="1:35" ht="66">
      <c r="A2364" s="290"/>
      <c r="B2364" s="305">
        <v>313.2</v>
      </c>
      <c r="C2364" s="1349" t="s">
        <v>4922</v>
      </c>
      <c r="D2364" s="303"/>
      <c r="E2364" s="293">
        <v>0</v>
      </c>
      <c r="F2364" s="1152" t="s">
        <v>306</v>
      </c>
      <c r="G2364" s="294" t="s">
        <v>12</v>
      </c>
      <c r="H2364" s="295" t="s">
        <v>13</v>
      </c>
      <c r="I2364" s="294" t="s">
        <v>14</v>
      </c>
      <c r="J2364" s="294">
        <v>340</v>
      </c>
      <c r="K2364" s="1540">
        <v>0</v>
      </c>
      <c r="L2364" s="294">
        <v>0</v>
      </c>
      <c r="M2364" s="294">
        <v>0</v>
      </c>
      <c r="N2364" s="294">
        <v>0</v>
      </c>
      <c r="O2364" s="294">
        <v>0</v>
      </c>
      <c r="P2364" s="294">
        <v>0</v>
      </c>
      <c r="Q2364" s="294">
        <v>0</v>
      </c>
      <c r="R2364" s="294">
        <v>0</v>
      </c>
      <c r="S2364" s="294">
        <v>0</v>
      </c>
      <c r="T2364" s="294">
        <v>0</v>
      </c>
      <c r="U2364" s="294">
        <v>0</v>
      </c>
      <c r="V2364" s="294">
        <v>0</v>
      </c>
      <c r="W2364" s="294">
        <v>0</v>
      </c>
      <c r="X2364" s="294">
        <v>0</v>
      </c>
      <c r="Y2364" s="294">
        <v>0</v>
      </c>
      <c r="Z2364" s="294">
        <v>0</v>
      </c>
      <c r="AA2364" s="294">
        <v>0</v>
      </c>
      <c r="AB2364" s="294">
        <v>0</v>
      </c>
      <c r="AC2364" s="294">
        <v>0</v>
      </c>
      <c r="AD2364" s="294">
        <v>0</v>
      </c>
      <c r="AE2364" s="294">
        <v>0</v>
      </c>
      <c r="AF2364" s="294">
        <v>0</v>
      </c>
      <c r="AG2364" s="294">
        <v>0</v>
      </c>
      <c r="AH2364" s="294">
        <v>0</v>
      </c>
      <c r="AI2364" s="294">
        <v>0</v>
      </c>
    </row>
    <row r="2365" spans="1:35">
      <c r="A2365" s="290"/>
      <c r="B2365" s="305">
        <v>97.3</v>
      </c>
      <c r="C2365" s="1349" t="s">
        <v>4923</v>
      </c>
      <c r="D2365" s="303"/>
      <c r="E2365" s="293">
        <v>0</v>
      </c>
      <c r="F2365" s="1152" t="s">
        <v>11</v>
      </c>
      <c r="G2365" s="294"/>
      <c r="H2365" s="295"/>
      <c r="I2365" s="294"/>
      <c r="J2365" s="294">
        <v>106</v>
      </c>
      <c r="K2365" s="1540">
        <v>0</v>
      </c>
      <c r="L2365" s="294">
        <v>0</v>
      </c>
      <c r="M2365" s="294">
        <v>0</v>
      </c>
      <c r="N2365" s="294">
        <v>0</v>
      </c>
      <c r="O2365" s="294">
        <v>0</v>
      </c>
      <c r="P2365" s="294">
        <v>0</v>
      </c>
      <c r="Q2365" s="294">
        <v>0</v>
      </c>
      <c r="R2365" s="294">
        <v>0</v>
      </c>
      <c r="S2365" s="294">
        <v>0</v>
      </c>
      <c r="T2365" s="294">
        <v>0</v>
      </c>
      <c r="U2365" s="294">
        <v>0</v>
      </c>
      <c r="V2365" s="294">
        <v>0</v>
      </c>
      <c r="W2365" s="294">
        <v>0</v>
      </c>
      <c r="X2365" s="294">
        <v>0</v>
      </c>
      <c r="Y2365" s="294">
        <v>0</v>
      </c>
      <c r="Z2365" s="294">
        <v>0</v>
      </c>
      <c r="AA2365" s="294">
        <v>0</v>
      </c>
      <c r="AB2365" s="294">
        <v>0</v>
      </c>
      <c r="AC2365" s="294">
        <v>0</v>
      </c>
      <c r="AD2365" s="294">
        <v>0</v>
      </c>
      <c r="AE2365" s="294">
        <v>0</v>
      </c>
      <c r="AF2365" s="294">
        <v>0</v>
      </c>
      <c r="AG2365" s="294">
        <v>0</v>
      </c>
      <c r="AH2365" s="294">
        <v>0</v>
      </c>
      <c r="AI2365" s="294">
        <v>0</v>
      </c>
    </row>
    <row r="2366" spans="1:35" ht="66">
      <c r="A2366" s="290"/>
      <c r="B2366" s="305">
        <v>1102</v>
      </c>
      <c r="C2366" s="1349" t="s">
        <v>4924</v>
      </c>
      <c r="D2366" s="303"/>
      <c r="E2366" s="293">
        <v>0</v>
      </c>
      <c r="F2366" s="1152" t="s">
        <v>11</v>
      </c>
      <c r="G2366" s="294" t="s">
        <v>12</v>
      </c>
      <c r="H2366" s="295" t="s">
        <v>13</v>
      </c>
      <c r="I2366" s="294" t="s">
        <v>14</v>
      </c>
      <c r="J2366" s="294">
        <v>1191</v>
      </c>
      <c r="K2366" s="1540">
        <v>0</v>
      </c>
      <c r="L2366" s="294">
        <v>0</v>
      </c>
      <c r="M2366" s="294">
        <v>0</v>
      </c>
      <c r="N2366" s="294">
        <v>0</v>
      </c>
      <c r="O2366" s="294">
        <v>0</v>
      </c>
      <c r="P2366" s="294">
        <v>0</v>
      </c>
      <c r="Q2366" s="294">
        <v>0</v>
      </c>
      <c r="R2366" s="294">
        <v>0</v>
      </c>
      <c r="S2366" s="294">
        <v>0</v>
      </c>
      <c r="T2366" s="294">
        <v>0</v>
      </c>
      <c r="U2366" s="294">
        <v>0</v>
      </c>
      <c r="V2366" s="294">
        <v>0</v>
      </c>
      <c r="W2366" s="294">
        <v>0</v>
      </c>
      <c r="X2366" s="294">
        <v>0</v>
      </c>
      <c r="Y2366" s="294">
        <v>0</v>
      </c>
      <c r="Z2366" s="294">
        <v>0</v>
      </c>
      <c r="AA2366" s="294">
        <v>0</v>
      </c>
      <c r="AB2366" s="294">
        <v>0</v>
      </c>
      <c r="AC2366" s="294">
        <v>0</v>
      </c>
      <c r="AD2366" s="294">
        <v>0</v>
      </c>
      <c r="AE2366" s="294">
        <v>0</v>
      </c>
      <c r="AF2366" s="294">
        <v>0</v>
      </c>
      <c r="AG2366" s="294">
        <v>0</v>
      </c>
      <c r="AH2366" s="294">
        <v>0</v>
      </c>
      <c r="AI2366" s="294">
        <v>0</v>
      </c>
    </row>
    <row r="2367" spans="1:35" ht="24">
      <c r="A2367" s="290"/>
      <c r="B2367" s="305">
        <v>4158</v>
      </c>
      <c r="C2367" s="298" t="s">
        <v>4925</v>
      </c>
      <c r="D2367" s="303"/>
      <c r="E2367" s="293">
        <v>0</v>
      </c>
      <c r="F2367" s="1152" t="s">
        <v>11</v>
      </c>
      <c r="G2367" s="294"/>
      <c r="H2367" s="295"/>
      <c r="I2367" s="294"/>
      <c r="J2367" s="294">
        <v>4491</v>
      </c>
      <c r="K2367" s="1540">
        <v>0</v>
      </c>
      <c r="L2367" s="294">
        <v>0</v>
      </c>
      <c r="M2367" s="294">
        <v>0</v>
      </c>
      <c r="N2367" s="294">
        <v>0</v>
      </c>
      <c r="O2367" s="294">
        <v>0</v>
      </c>
      <c r="P2367" s="294">
        <v>0</v>
      </c>
      <c r="Q2367" s="294">
        <v>0</v>
      </c>
      <c r="R2367" s="294">
        <v>0</v>
      </c>
      <c r="S2367" s="294">
        <v>0</v>
      </c>
      <c r="T2367" s="294">
        <v>0</v>
      </c>
      <c r="U2367" s="294">
        <v>0</v>
      </c>
      <c r="V2367" s="294">
        <v>0</v>
      </c>
      <c r="W2367" s="294">
        <v>0</v>
      </c>
      <c r="X2367" s="294">
        <v>0</v>
      </c>
      <c r="Y2367" s="294">
        <v>0</v>
      </c>
      <c r="Z2367" s="294">
        <v>0</v>
      </c>
      <c r="AA2367" s="294">
        <v>0</v>
      </c>
      <c r="AB2367" s="294">
        <v>0</v>
      </c>
      <c r="AC2367" s="294">
        <v>0</v>
      </c>
      <c r="AD2367" s="294">
        <v>0</v>
      </c>
      <c r="AE2367" s="294">
        <v>0</v>
      </c>
      <c r="AF2367" s="294">
        <v>0</v>
      </c>
      <c r="AG2367" s="294">
        <v>0</v>
      </c>
      <c r="AH2367" s="294">
        <v>0</v>
      </c>
      <c r="AI2367" s="294">
        <v>0</v>
      </c>
    </row>
    <row r="2368" spans="1:35" ht="66">
      <c r="A2368" s="290"/>
      <c r="B2368" s="305">
        <v>313.2</v>
      </c>
      <c r="C2368" s="1349" t="s">
        <v>4926</v>
      </c>
      <c r="D2368" s="303"/>
      <c r="E2368" s="293">
        <v>0</v>
      </c>
      <c r="F2368" s="1152" t="s">
        <v>11</v>
      </c>
      <c r="G2368" s="294" t="s">
        <v>12</v>
      </c>
      <c r="H2368" s="295" t="s">
        <v>13</v>
      </c>
      <c r="I2368" s="294" t="s">
        <v>14</v>
      </c>
      <c r="J2368" s="294">
        <v>340</v>
      </c>
      <c r="K2368" s="1540">
        <v>0</v>
      </c>
      <c r="L2368" s="294">
        <v>0</v>
      </c>
      <c r="M2368" s="294">
        <v>0</v>
      </c>
      <c r="N2368" s="294">
        <v>0</v>
      </c>
      <c r="O2368" s="294">
        <v>0</v>
      </c>
      <c r="P2368" s="294">
        <v>0</v>
      </c>
      <c r="Q2368" s="294">
        <v>0</v>
      </c>
      <c r="R2368" s="294">
        <v>0</v>
      </c>
      <c r="S2368" s="294">
        <v>0</v>
      </c>
      <c r="T2368" s="294">
        <v>0</v>
      </c>
      <c r="U2368" s="294">
        <v>0</v>
      </c>
      <c r="V2368" s="294">
        <v>0</v>
      </c>
      <c r="W2368" s="294">
        <v>0</v>
      </c>
      <c r="X2368" s="294">
        <v>0</v>
      </c>
      <c r="Y2368" s="294">
        <v>0</v>
      </c>
      <c r="Z2368" s="294">
        <v>0</v>
      </c>
      <c r="AA2368" s="294">
        <v>0</v>
      </c>
      <c r="AB2368" s="294">
        <v>0</v>
      </c>
      <c r="AC2368" s="294">
        <v>0</v>
      </c>
      <c r="AD2368" s="294">
        <v>0</v>
      </c>
      <c r="AE2368" s="294">
        <v>0</v>
      </c>
      <c r="AF2368" s="294">
        <v>0</v>
      </c>
      <c r="AG2368" s="294">
        <v>0</v>
      </c>
      <c r="AH2368" s="294">
        <v>0</v>
      </c>
      <c r="AI2368" s="294">
        <v>0</v>
      </c>
    </row>
    <row r="2369" spans="1:77" s="1324" customFormat="1" ht="66">
      <c r="A2369" s="290"/>
      <c r="B2369" s="1501">
        <v>313.2</v>
      </c>
      <c r="C2369" s="27" t="s">
        <v>3810</v>
      </c>
      <c r="D2369" s="14"/>
      <c r="E2369" s="293">
        <v>8</v>
      </c>
      <c r="F2369" s="14" t="s">
        <v>11</v>
      </c>
      <c r="G2369" s="16" t="s">
        <v>12</v>
      </c>
      <c r="H2369" s="17" t="s">
        <v>13</v>
      </c>
      <c r="I2369" s="16" t="s">
        <v>14</v>
      </c>
      <c r="J2369" s="16">
        <v>986</v>
      </c>
      <c r="K2369" s="997">
        <v>8874</v>
      </c>
      <c r="L2369" s="16">
        <v>0</v>
      </c>
      <c r="M2369" s="16">
        <v>0</v>
      </c>
      <c r="N2369" s="16">
        <v>0</v>
      </c>
      <c r="O2369" s="16">
        <v>0</v>
      </c>
      <c r="P2369" s="16">
        <v>0</v>
      </c>
      <c r="Q2369" s="16">
        <v>0</v>
      </c>
      <c r="R2369" s="16">
        <v>0</v>
      </c>
      <c r="S2369" s="16">
        <v>0</v>
      </c>
      <c r="T2369" s="16">
        <v>0</v>
      </c>
      <c r="U2369" s="16">
        <v>0</v>
      </c>
      <c r="V2369" s="16">
        <v>0</v>
      </c>
      <c r="W2369" s="16">
        <v>0</v>
      </c>
      <c r="X2369" s="16">
        <v>8</v>
      </c>
      <c r="Y2369" s="16">
        <v>7888</v>
      </c>
      <c r="Z2369" s="16">
        <v>0</v>
      </c>
      <c r="AA2369" s="16">
        <v>0</v>
      </c>
      <c r="AB2369" s="16">
        <v>0</v>
      </c>
      <c r="AC2369" s="16">
        <v>0</v>
      </c>
      <c r="AD2369" s="16">
        <v>0</v>
      </c>
      <c r="AE2369" s="16">
        <v>0</v>
      </c>
      <c r="AF2369" s="16">
        <v>0</v>
      </c>
      <c r="AG2369" s="16">
        <v>0</v>
      </c>
      <c r="AH2369" s="16">
        <v>0</v>
      </c>
      <c r="AI2369" s="16">
        <v>0</v>
      </c>
    </row>
    <row r="2370" spans="1:77" ht="66">
      <c r="A2370" s="290"/>
      <c r="B2370" s="1501">
        <v>313.2</v>
      </c>
      <c r="C2370" s="27" t="s">
        <v>3812</v>
      </c>
      <c r="D2370" s="14"/>
      <c r="E2370" s="293">
        <v>3</v>
      </c>
      <c r="F2370" s="14" t="s">
        <v>11</v>
      </c>
      <c r="G2370" s="16" t="s">
        <v>12</v>
      </c>
      <c r="H2370" s="17" t="s">
        <v>13</v>
      </c>
      <c r="I2370" s="16" t="s">
        <v>14</v>
      </c>
      <c r="J2370" s="16">
        <v>1508</v>
      </c>
      <c r="K2370" s="997">
        <v>6032</v>
      </c>
      <c r="L2370" s="16">
        <v>0</v>
      </c>
      <c r="M2370" s="16">
        <v>0</v>
      </c>
      <c r="N2370" s="16">
        <v>0</v>
      </c>
      <c r="O2370" s="16">
        <v>0</v>
      </c>
      <c r="P2370" s="16">
        <v>0</v>
      </c>
      <c r="Q2370" s="16">
        <v>0</v>
      </c>
      <c r="R2370" s="16">
        <v>0</v>
      </c>
      <c r="S2370" s="16">
        <v>0</v>
      </c>
      <c r="T2370" s="16">
        <v>0</v>
      </c>
      <c r="U2370" s="16">
        <v>0</v>
      </c>
      <c r="V2370" s="16">
        <v>0</v>
      </c>
      <c r="W2370" s="16">
        <v>0</v>
      </c>
      <c r="X2370" s="16">
        <v>3</v>
      </c>
      <c r="Y2370" s="16">
        <v>4524</v>
      </c>
      <c r="Z2370" s="16">
        <v>0</v>
      </c>
      <c r="AA2370" s="16">
        <v>0</v>
      </c>
      <c r="AB2370" s="16">
        <v>0</v>
      </c>
      <c r="AC2370" s="16">
        <v>0</v>
      </c>
      <c r="AD2370" s="16">
        <v>0</v>
      </c>
      <c r="AE2370" s="16">
        <v>0</v>
      </c>
      <c r="AF2370" s="16">
        <v>0</v>
      </c>
      <c r="AG2370" s="16">
        <v>0</v>
      </c>
      <c r="AH2370" s="16">
        <v>0</v>
      </c>
      <c r="AI2370" s="16">
        <v>0</v>
      </c>
    </row>
    <row r="2371" spans="1:77" ht="66">
      <c r="A2371" s="290"/>
      <c r="B2371" s="1501">
        <v>313.2</v>
      </c>
      <c r="C2371" s="27" t="s">
        <v>3813</v>
      </c>
      <c r="D2371" s="14"/>
      <c r="E2371" s="293">
        <v>4</v>
      </c>
      <c r="F2371" s="14" t="s">
        <v>11</v>
      </c>
      <c r="G2371" s="16" t="s">
        <v>12</v>
      </c>
      <c r="H2371" s="17" t="s">
        <v>13</v>
      </c>
      <c r="I2371" s="16" t="s">
        <v>14</v>
      </c>
      <c r="J2371" s="16">
        <v>1740</v>
      </c>
      <c r="K2371" s="997">
        <v>8700</v>
      </c>
      <c r="L2371" s="16">
        <v>0</v>
      </c>
      <c r="M2371" s="16">
        <v>0</v>
      </c>
      <c r="N2371" s="16">
        <v>0</v>
      </c>
      <c r="O2371" s="16">
        <v>0</v>
      </c>
      <c r="P2371" s="16">
        <v>0</v>
      </c>
      <c r="Q2371" s="16">
        <v>0</v>
      </c>
      <c r="R2371" s="16">
        <v>0</v>
      </c>
      <c r="S2371" s="16">
        <v>0</v>
      </c>
      <c r="T2371" s="16">
        <v>0</v>
      </c>
      <c r="U2371" s="16">
        <v>0</v>
      </c>
      <c r="V2371" s="16">
        <v>0</v>
      </c>
      <c r="W2371" s="16">
        <v>0</v>
      </c>
      <c r="X2371" s="16">
        <v>4</v>
      </c>
      <c r="Y2371" s="16">
        <v>6960</v>
      </c>
      <c r="Z2371" s="16">
        <v>0</v>
      </c>
      <c r="AA2371" s="16">
        <v>0</v>
      </c>
      <c r="AB2371" s="16">
        <v>0</v>
      </c>
      <c r="AC2371" s="16">
        <v>0</v>
      </c>
      <c r="AD2371" s="16">
        <v>0</v>
      </c>
      <c r="AE2371" s="16">
        <v>0</v>
      </c>
      <c r="AF2371" s="16">
        <v>0</v>
      </c>
      <c r="AG2371" s="16">
        <v>0</v>
      </c>
      <c r="AH2371" s="16">
        <v>0</v>
      </c>
      <c r="AI2371" s="16">
        <v>0</v>
      </c>
    </row>
    <row r="2372" spans="1:77" ht="66">
      <c r="A2372" s="290"/>
      <c r="B2372" s="1501">
        <v>313.2</v>
      </c>
      <c r="C2372" s="27" t="s">
        <v>3814</v>
      </c>
      <c r="D2372" s="14"/>
      <c r="E2372" s="293">
        <v>3</v>
      </c>
      <c r="F2372" s="14" t="s">
        <v>11</v>
      </c>
      <c r="G2372" s="16" t="s">
        <v>12</v>
      </c>
      <c r="H2372" s="17" t="s">
        <v>13</v>
      </c>
      <c r="I2372" s="16" t="s">
        <v>14</v>
      </c>
      <c r="J2372" s="16">
        <v>1972</v>
      </c>
      <c r="K2372" s="997">
        <v>7888</v>
      </c>
      <c r="L2372" s="16">
        <v>0</v>
      </c>
      <c r="M2372" s="16">
        <v>0</v>
      </c>
      <c r="N2372" s="16">
        <v>0</v>
      </c>
      <c r="O2372" s="16">
        <v>0</v>
      </c>
      <c r="P2372" s="16">
        <v>0</v>
      </c>
      <c r="Q2372" s="16">
        <v>0</v>
      </c>
      <c r="R2372" s="16">
        <v>0</v>
      </c>
      <c r="S2372" s="16">
        <v>0</v>
      </c>
      <c r="T2372" s="16">
        <v>0</v>
      </c>
      <c r="U2372" s="16">
        <v>0</v>
      </c>
      <c r="V2372" s="16">
        <v>0</v>
      </c>
      <c r="W2372" s="16">
        <v>0</v>
      </c>
      <c r="X2372" s="16">
        <v>3</v>
      </c>
      <c r="Y2372" s="16">
        <v>5916</v>
      </c>
      <c r="Z2372" s="16">
        <v>0</v>
      </c>
      <c r="AA2372" s="16">
        <v>0</v>
      </c>
      <c r="AB2372" s="16">
        <v>0</v>
      </c>
      <c r="AC2372" s="16">
        <v>0</v>
      </c>
      <c r="AD2372" s="16">
        <v>0</v>
      </c>
      <c r="AE2372" s="16">
        <v>0</v>
      </c>
      <c r="AF2372" s="16">
        <v>0</v>
      </c>
      <c r="AG2372" s="16">
        <v>0</v>
      </c>
      <c r="AH2372" s="16">
        <v>0</v>
      </c>
      <c r="AI2372" s="16">
        <v>0</v>
      </c>
    </row>
    <row r="2373" spans="1:77" ht="66">
      <c r="A2373" s="290"/>
      <c r="B2373" s="1501">
        <v>313.2</v>
      </c>
      <c r="C2373" s="27" t="s">
        <v>3815</v>
      </c>
      <c r="D2373" s="14"/>
      <c r="E2373" s="293">
        <v>115</v>
      </c>
      <c r="F2373" s="14" t="s">
        <v>11</v>
      </c>
      <c r="G2373" s="16" t="s">
        <v>12</v>
      </c>
      <c r="H2373" s="17" t="s">
        <v>13</v>
      </c>
      <c r="I2373" s="16" t="s">
        <v>14</v>
      </c>
      <c r="J2373" s="16">
        <v>3364</v>
      </c>
      <c r="K2373" s="997">
        <v>390224</v>
      </c>
      <c r="L2373" s="16">
        <v>0</v>
      </c>
      <c r="M2373" s="16">
        <v>0</v>
      </c>
      <c r="N2373" s="16">
        <v>0</v>
      </c>
      <c r="O2373" s="16">
        <v>0</v>
      </c>
      <c r="P2373" s="16">
        <v>0</v>
      </c>
      <c r="Q2373" s="16">
        <v>0</v>
      </c>
      <c r="R2373" s="16">
        <v>0</v>
      </c>
      <c r="S2373" s="16">
        <v>0</v>
      </c>
      <c r="T2373" s="16">
        <v>0</v>
      </c>
      <c r="U2373" s="16">
        <v>0</v>
      </c>
      <c r="V2373" s="16">
        <v>0</v>
      </c>
      <c r="W2373" s="16">
        <v>0</v>
      </c>
      <c r="X2373" s="16">
        <v>115</v>
      </c>
      <c r="Y2373" s="16">
        <v>386860</v>
      </c>
      <c r="Z2373" s="16">
        <v>0</v>
      </c>
      <c r="AA2373" s="16">
        <v>0</v>
      </c>
      <c r="AB2373" s="16">
        <v>0</v>
      </c>
      <c r="AC2373" s="16">
        <v>0</v>
      </c>
      <c r="AD2373" s="16">
        <v>0</v>
      </c>
      <c r="AE2373" s="16">
        <v>0</v>
      </c>
      <c r="AF2373" s="16">
        <v>0</v>
      </c>
      <c r="AG2373" s="16">
        <v>0</v>
      </c>
      <c r="AH2373" s="16">
        <v>0</v>
      </c>
      <c r="AI2373" s="16">
        <v>0</v>
      </c>
    </row>
    <row r="2374" spans="1:77" ht="66">
      <c r="A2374" s="290"/>
      <c r="B2374" s="1501">
        <v>313.2</v>
      </c>
      <c r="C2374" s="27" t="s">
        <v>4927</v>
      </c>
      <c r="D2374" s="14"/>
      <c r="E2374" s="293">
        <v>2</v>
      </c>
      <c r="F2374" s="14" t="s">
        <v>11</v>
      </c>
      <c r="G2374" s="16" t="s">
        <v>12</v>
      </c>
      <c r="H2374" s="17" t="s">
        <v>13</v>
      </c>
      <c r="I2374" s="16" t="s">
        <v>14</v>
      </c>
      <c r="J2374" s="16">
        <v>3820</v>
      </c>
      <c r="K2374" s="997">
        <v>11460</v>
      </c>
      <c r="L2374" s="16">
        <v>0</v>
      </c>
      <c r="M2374" s="16">
        <v>0</v>
      </c>
      <c r="N2374" s="16">
        <v>0</v>
      </c>
      <c r="O2374" s="16">
        <v>0</v>
      </c>
      <c r="P2374" s="16">
        <v>0</v>
      </c>
      <c r="Q2374" s="16">
        <v>0</v>
      </c>
      <c r="R2374" s="16">
        <v>0</v>
      </c>
      <c r="S2374" s="16">
        <v>0</v>
      </c>
      <c r="T2374" s="16">
        <v>0</v>
      </c>
      <c r="U2374" s="16">
        <v>0</v>
      </c>
      <c r="V2374" s="16">
        <v>0</v>
      </c>
      <c r="W2374" s="16">
        <v>0</v>
      </c>
      <c r="X2374" s="16">
        <v>2</v>
      </c>
      <c r="Y2374" s="16">
        <v>7640</v>
      </c>
      <c r="Z2374" s="16">
        <v>0</v>
      </c>
      <c r="AA2374" s="16">
        <v>0</v>
      </c>
      <c r="AB2374" s="16">
        <v>0</v>
      </c>
      <c r="AC2374" s="16">
        <v>0</v>
      </c>
      <c r="AD2374" s="16">
        <v>0</v>
      </c>
      <c r="AE2374" s="16">
        <v>0</v>
      </c>
      <c r="AF2374" s="16">
        <v>0</v>
      </c>
      <c r="AG2374" s="16">
        <v>0</v>
      </c>
      <c r="AH2374" s="16">
        <v>0</v>
      </c>
      <c r="AI2374" s="16">
        <v>0</v>
      </c>
    </row>
    <row r="2375" spans="1:77" s="1261" customFormat="1">
      <c r="A2375" s="290"/>
      <c r="B2375" s="306">
        <v>445</v>
      </c>
      <c r="C2375" s="306" t="s">
        <v>2005</v>
      </c>
      <c r="D2375" s="306"/>
      <c r="E2375" s="1154">
        <v>0</v>
      </c>
      <c r="F2375" s="1154"/>
      <c r="G2375" s="1154">
        <v>0</v>
      </c>
      <c r="H2375" s="1154">
        <v>0</v>
      </c>
      <c r="I2375" s="1154">
        <v>0</v>
      </c>
      <c r="J2375" s="1154"/>
      <c r="K2375" s="1550">
        <v>0</v>
      </c>
      <c r="L2375" s="1154">
        <v>0</v>
      </c>
      <c r="M2375" s="1154">
        <v>0</v>
      </c>
      <c r="N2375" s="1154">
        <v>0</v>
      </c>
      <c r="O2375" s="1154">
        <v>0</v>
      </c>
      <c r="P2375" s="1154">
        <v>0</v>
      </c>
      <c r="Q2375" s="1154">
        <v>0</v>
      </c>
      <c r="R2375" s="1154">
        <v>0</v>
      </c>
      <c r="S2375" s="1154">
        <v>0</v>
      </c>
      <c r="T2375" s="1154">
        <v>0</v>
      </c>
      <c r="U2375" s="1154">
        <v>0</v>
      </c>
      <c r="V2375" s="1154">
        <v>0</v>
      </c>
      <c r="W2375" s="1154">
        <v>0</v>
      </c>
      <c r="X2375" s="1154">
        <v>0</v>
      </c>
      <c r="Y2375" s="1154">
        <v>0</v>
      </c>
      <c r="Z2375" s="1154">
        <v>0</v>
      </c>
      <c r="AA2375" s="1154">
        <v>0</v>
      </c>
      <c r="AB2375" s="1154">
        <v>0</v>
      </c>
      <c r="AC2375" s="1154">
        <v>0</v>
      </c>
      <c r="AD2375" s="1154">
        <v>0</v>
      </c>
      <c r="AE2375" s="1154">
        <v>0</v>
      </c>
      <c r="AF2375" s="1154">
        <v>0</v>
      </c>
      <c r="AG2375" s="1154">
        <v>0</v>
      </c>
      <c r="AH2375" s="1154">
        <v>0</v>
      </c>
      <c r="AI2375" s="1154">
        <v>0</v>
      </c>
    </row>
    <row r="2376" spans="1:77" s="319" customFormat="1" ht="24">
      <c r="A2376" s="290"/>
      <c r="B2376" s="306">
        <v>44501</v>
      </c>
      <c r="C2376" s="1148" t="s">
        <v>2006</v>
      </c>
      <c r="D2376" s="303"/>
      <c r="E2376" s="291">
        <v>0</v>
      </c>
      <c r="F2376" s="291"/>
      <c r="G2376" s="291">
        <v>0</v>
      </c>
      <c r="H2376" s="291">
        <v>0</v>
      </c>
      <c r="I2376" s="291">
        <v>0</v>
      </c>
      <c r="J2376" s="291"/>
      <c r="K2376" s="1545">
        <v>0</v>
      </c>
      <c r="L2376" s="291">
        <v>0</v>
      </c>
      <c r="M2376" s="291">
        <v>0</v>
      </c>
      <c r="N2376" s="291">
        <v>0</v>
      </c>
      <c r="O2376" s="291">
        <v>0</v>
      </c>
      <c r="P2376" s="291">
        <v>0</v>
      </c>
      <c r="Q2376" s="291">
        <v>0</v>
      </c>
      <c r="R2376" s="291">
        <v>0</v>
      </c>
      <c r="S2376" s="291">
        <v>0</v>
      </c>
      <c r="T2376" s="291">
        <v>0</v>
      </c>
      <c r="U2376" s="291">
        <v>0</v>
      </c>
      <c r="V2376" s="291">
        <v>0</v>
      </c>
      <c r="W2376" s="291">
        <v>0</v>
      </c>
      <c r="X2376" s="291">
        <v>0</v>
      </c>
      <c r="Y2376" s="291">
        <v>0</v>
      </c>
      <c r="Z2376" s="291">
        <v>0</v>
      </c>
      <c r="AA2376" s="291">
        <v>0</v>
      </c>
      <c r="AB2376" s="291">
        <v>0</v>
      </c>
      <c r="AC2376" s="291">
        <v>0</v>
      </c>
      <c r="AD2376" s="291">
        <v>0</v>
      </c>
      <c r="AE2376" s="291">
        <v>0</v>
      </c>
      <c r="AF2376" s="291">
        <v>0</v>
      </c>
      <c r="AG2376" s="291">
        <v>0</v>
      </c>
      <c r="AH2376" s="291">
        <v>0</v>
      </c>
      <c r="AI2376" s="291">
        <v>0</v>
      </c>
      <c r="AJ2376" s="1325"/>
      <c r="AK2376" s="1325"/>
      <c r="AL2376" s="1325"/>
      <c r="AM2376" s="1325"/>
      <c r="AN2376" s="1325"/>
      <c r="AO2376" s="1325"/>
      <c r="AP2376" s="1325"/>
      <c r="AQ2376" s="1325"/>
      <c r="AR2376" s="1325"/>
      <c r="AS2376" s="1325"/>
      <c r="AT2376" s="1325"/>
      <c r="AU2376" s="1325"/>
      <c r="AV2376" s="1325"/>
      <c r="AW2376" s="1325"/>
      <c r="AX2376" s="1325"/>
      <c r="AY2376" s="1325"/>
      <c r="AZ2376" s="1325"/>
      <c r="BA2376" s="1325"/>
      <c r="BB2376" s="1325"/>
      <c r="BC2376" s="1325"/>
      <c r="BD2376" s="1325"/>
      <c r="BE2376" s="1325"/>
      <c r="BF2376" s="1325"/>
      <c r="BG2376" s="1325"/>
      <c r="BH2376" s="1325"/>
      <c r="BI2376" s="1325"/>
      <c r="BJ2376" s="1325"/>
      <c r="BK2376" s="1325"/>
      <c r="BL2376" s="1325"/>
      <c r="BM2376" s="1325"/>
      <c r="BN2376" s="1325"/>
      <c r="BO2376" s="1325"/>
      <c r="BP2376" s="1325"/>
      <c r="BQ2376" s="1325"/>
      <c r="BR2376" s="1325"/>
      <c r="BS2376" s="1325"/>
      <c r="BT2376" s="1325"/>
      <c r="BU2376" s="1325"/>
      <c r="BV2376" s="1325"/>
      <c r="BW2376" s="1325"/>
      <c r="BX2376" s="1325"/>
      <c r="BY2376" s="1325"/>
    </row>
    <row r="2377" spans="1:77" ht="66">
      <c r="A2377" s="290"/>
      <c r="B2377" s="305">
        <v>17113.210833333334</v>
      </c>
      <c r="C2377" s="1379" t="s">
        <v>2007</v>
      </c>
      <c r="D2377" s="1389"/>
      <c r="E2377" s="293">
        <v>0</v>
      </c>
      <c r="F2377" s="1152" t="s">
        <v>1895</v>
      </c>
      <c r="G2377" s="294" t="s">
        <v>12</v>
      </c>
      <c r="H2377" s="295" t="s">
        <v>13</v>
      </c>
      <c r="I2377" s="294" t="s">
        <v>14</v>
      </c>
      <c r="J2377" s="294">
        <v>18490</v>
      </c>
      <c r="K2377" s="1540">
        <v>0</v>
      </c>
      <c r="L2377" s="294">
        <v>0</v>
      </c>
      <c r="M2377" s="294">
        <v>0</v>
      </c>
      <c r="N2377" s="294">
        <v>0</v>
      </c>
      <c r="O2377" s="294">
        <v>0</v>
      </c>
      <c r="P2377" s="294">
        <v>0</v>
      </c>
      <c r="Q2377" s="294">
        <v>0</v>
      </c>
      <c r="R2377" s="294">
        <v>0</v>
      </c>
      <c r="S2377" s="294">
        <v>0</v>
      </c>
      <c r="T2377" s="294">
        <v>0</v>
      </c>
      <c r="U2377" s="294">
        <v>0</v>
      </c>
      <c r="V2377" s="294">
        <v>0</v>
      </c>
      <c r="W2377" s="294">
        <v>0</v>
      </c>
      <c r="X2377" s="294">
        <v>0</v>
      </c>
      <c r="Y2377" s="294">
        <v>0</v>
      </c>
      <c r="Z2377" s="294">
        <v>0</v>
      </c>
      <c r="AA2377" s="294">
        <v>0</v>
      </c>
      <c r="AB2377" s="294">
        <v>0</v>
      </c>
      <c r="AC2377" s="294">
        <v>0</v>
      </c>
      <c r="AD2377" s="294">
        <v>0</v>
      </c>
      <c r="AE2377" s="294">
        <v>0</v>
      </c>
      <c r="AF2377" s="294">
        <v>0</v>
      </c>
      <c r="AG2377" s="294">
        <v>0</v>
      </c>
      <c r="AH2377" s="294">
        <v>0</v>
      </c>
      <c r="AI2377" s="294">
        <v>0</v>
      </c>
    </row>
    <row r="2378" spans="1:77">
      <c r="A2378" s="290"/>
      <c r="B2378" s="306">
        <v>5000</v>
      </c>
      <c r="C2378" s="1145" t="s">
        <v>2008</v>
      </c>
      <c r="D2378" s="306"/>
      <c r="E2378" s="1340">
        <v>175</v>
      </c>
      <c r="F2378" s="1340">
        <v>0</v>
      </c>
      <c r="G2378" s="1340"/>
      <c r="H2378" s="1340"/>
      <c r="I2378" s="1340">
        <v>1967094.3551999999</v>
      </c>
      <c r="J2378" s="1340">
        <v>0</v>
      </c>
      <c r="K2378" s="1537">
        <v>1967094.3551999999</v>
      </c>
      <c r="L2378" s="1340">
        <v>1</v>
      </c>
      <c r="M2378" s="1340">
        <v>2269</v>
      </c>
      <c r="N2378" s="1340">
        <v>0</v>
      </c>
      <c r="O2378" s="1340">
        <v>0</v>
      </c>
      <c r="P2378" s="1340">
        <v>27</v>
      </c>
      <c r="Q2378" s="1340">
        <v>131332.37520000001</v>
      </c>
      <c r="R2378" s="1340">
        <v>92</v>
      </c>
      <c r="S2378" s="1340">
        <v>537438</v>
      </c>
      <c r="T2378" s="1340">
        <v>2</v>
      </c>
      <c r="U2378" s="1340">
        <v>33638</v>
      </c>
      <c r="V2378" s="1340">
        <v>3</v>
      </c>
      <c r="W2378" s="1340">
        <v>46100</v>
      </c>
      <c r="X2378" s="1340">
        <v>34</v>
      </c>
      <c r="Y2378" s="1340">
        <v>150801</v>
      </c>
      <c r="Z2378" s="1340">
        <v>0</v>
      </c>
      <c r="AA2378" s="1340">
        <v>0</v>
      </c>
      <c r="AB2378" s="1340">
        <v>2</v>
      </c>
      <c r="AC2378" s="1340">
        <v>29486.98</v>
      </c>
      <c r="AD2378" s="1340">
        <v>20</v>
      </c>
      <c r="AE2378" s="1340">
        <v>341762</v>
      </c>
      <c r="AF2378" s="1340">
        <v>4</v>
      </c>
      <c r="AG2378" s="1340">
        <v>22973</v>
      </c>
      <c r="AH2378" s="1340">
        <v>11</v>
      </c>
      <c r="AI2378" s="1340">
        <v>671294</v>
      </c>
    </row>
    <row r="2379" spans="1:77" s="319" customFormat="1">
      <c r="A2379" s="290"/>
      <c r="B2379" s="306">
        <v>5100</v>
      </c>
      <c r="C2379" s="1145" t="s">
        <v>2009</v>
      </c>
      <c r="D2379" s="1146"/>
      <c r="E2379" s="1151">
        <v>160</v>
      </c>
      <c r="F2379" s="1151">
        <v>0</v>
      </c>
      <c r="G2379" s="1151"/>
      <c r="H2379" s="1151"/>
      <c r="I2379" s="1151"/>
      <c r="J2379" s="1151">
        <v>0</v>
      </c>
      <c r="K2379" s="1544">
        <v>970766</v>
      </c>
      <c r="L2379" s="1151">
        <v>1</v>
      </c>
      <c r="M2379" s="1151">
        <v>2269</v>
      </c>
      <c r="N2379" s="1151">
        <v>0</v>
      </c>
      <c r="O2379" s="1151">
        <v>0</v>
      </c>
      <c r="P2379" s="1151">
        <v>22</v>
      </c>
      <c r="Q2379" s="1151">
        <v>88177</v>
      </c>
      <c r="R2379" s="1151">
        <v>88</v>
      </c>
      <c r="S2379" s="1151">
        <v>508300</v>
      </c>
      <c r="T2379" s="1151">
        <v>2</v>
      </c>
      <c r="U2379" s="1151">
        <v>33638</v>
      </c>
      <c r="V2379" s="1151">
        <v>2</v>
      </c>
      <c r="W2379" s="1151">
        <v>14000</v>
      </c>
      <c r="X2379" s="1151">
        <v>33</v>
      </c>
      <c r="Y2379" s="1151">
        <v>143284</v>
      </c>
      <c r="Z2379" s="1151">
        <v>0</v>
      </c>
      <c r="AA2379" s="1151">
        <v>0</v>
      </c>
      <c r="AB2379" s="1151">
        <v>1</v>
      </c>
      <c r="AC2379" s="1151">
        <v>16819</v>
      </c>
      <c r="AD2379" s="1151">
        <v>19</v>
      </c>
      <c r="AE2379" s="1151">
        <v>66146</v>
      </c>
      <c r="AF2379" s="1151">
        <v>1</v>
      </c>
      <c r="AG2379" s="1151">
        <v>16863</v>
      </c>
      <c r="AH2379" s="1151">
        <v>7</v>
      </c>
      <c r="AI2379" s="1151">
        <v>81270</v>
      </c>
      <c r="AJ2379" s="1325"/>
      <c r="AK2379" s="1325"/>
      <c r="AL2379" s="1325"/>
      <c r="AM2379" s="1325"/>
      <c r="AN2379" s="1325"/>
      <c r="AO2379" s="1325"/>
      <c r="AP2379" s="1325"/>
      <c r="AQ2379" s="1325"/>
      <c r="AR2379" s="1325"/>
      <c r="AS2379" s="1325"/>
      <c r="AT2379" s="1325"/>
      <c r="AU2379" s="1325"/>
      <c r="AV2379" s="1325"/>
      <c r="AW2379" s="1325"/>
      <c r="AX2379" s="1325"/>
      <c r="AY2379" s="1325"/>
      <c r="AZ2379" s="1325"/>
      <c r="BA2379" s="1325"/>
      <c r="BB2379" s="1325"/>
      <c r="BC2379" s="1325"/>
      <c r="BD2379" s="1325"/>
      <c r="BE2379" s="1325"/>
      <c r="BF2379" s="1325"/>
      <c r="BG2379" s="1325"/>
      <c r="BH2379" s="1325"/>
      <c r="BI2379" s="1325"/>
      <c r="BJ2379" s="1325"/>
      <c r="BK2379" s="1325"/>
      <c r="BL2379" s="1325"/>
      <c r="BM2379" s="1325"/>
      <c r="BN2379" s="1325"/>
      <c r="BO2379" s="1325"/>
      <c r="BP2379" s="1325"/>
      <c r="BQ2379" s="1325"/>
      <c r="BR2379" s="1325"/>
      <c r="BS2379" s="1325"/>
      <c r="BT2379" s="1325"/>
      <c r="BU2379" s="1325"/>
      <c r="BV2379" s="1325"/>
      <c r="BW2379" s="1325"/>
      <c r="BX2379" s="1325"/>
    </row>
    <row r="2380" spans="1:77" s="319" customFormat="1">
      <c r="A2380" s="290"/>
      <c r="B2380" s="306">
        <v>511</v>
      </c>
      <c r="C2380" s="306" t="s">
        <v>2010</v>
      </c>
      <c r="D2380" s="306"/>
      <c r="E2380" s="1154">
        <v>110</v>
      </c>
      <c r="F2380" s="1154">
        <v>0</v>
      </c>
      <c r="G2380" s="1154"/>
      <c r="H2380" s="1154"/>
      <c r="I2380" s="1154"/>
      <c r="J2380" s="1154">
        <v>0</v>
      </c>
      <c r="K2380" s="1550">
        <v>445691</v>
      </c>
      <c r="L2380" s="1154">
        <v>0</v>
      </c>
      <c r="M2380" s="1154">
        <v>0</v>
      </c>
      <c r="N2380" s="1154">
        <v>0</v>
      </c>
      <c r="O2380" s="1154">
        <v>0</v>
      </c>
      <c r="P2380" s="1154">
        <v>14</v>
      </c>
      <c r="Q2380" s="1154">
        <v>41696</v>
      </c>
      <c r="R2380" s="1154">
        <v>64</v>
      </c>
      <c r="S2380" s="1154">
        <v>255077</v>
      </c>
      <c r="T2380" s="1154">
        <v>0</v>
      </c>
      <c r="U2380" s="1154">
        <v>0</v>
      </c>
      <c r="V2380" s="1154">
        <v>0</v>
      </c>
      <c r="W2380" s="1154">
        <v>0</v>
      </c>
      <c r="X2380" s="1154">
        <v>24</v>
      </c>
      <c r="Y2380" s="1154">
        <v>96812</v>
      </c>
      <c r="Z2380" s="1154">
        <v>0</v>
      </c>
      <c r="AA2380" s="1154">
        <v>0</v>
      </c>
      <c r="AB2380" s="1154">
        <v>0</v>
      </c>
      <c r="AC2380" s="1154">
        <v>0</v>
      </c>
      <c r="AD2380" s="1154">
        <v>18</v>
      </c>
      <c r="AE2380" s="1154">
        <v>52106</v>
      </c>
      <c r="AF2380" s="1154">
        <v>0</v>
      </c>
      <c r="AG2380" s="1154">
        <v>0</v>
      </c>
      <c r="AH2380" s="1154">
        <v>0</v>
      </c>
      <c r="AI2380" s="1154">
        <v>0</v>
      </c>
      <c r="AJ2380" s="1325"/>
      <c r="AK2380" s="1325"/>
      <c r="AL2380" s="1325"/>
      <c r="AM2380" s="1325"/>
      <c r="AN2380" s="1325"/>
      <c r="AO2380" s="1325"/>
      <c r="AP2380" s="1325"/>
      <c r="AQ2380" s="1325"/>
      <c r="AR2380" s="1325"/>
      <c r="AS2380" s="1325"/>
      <c r="AT2380" s="1325"/>
      <c r="AU2380" s="1325"/>
      <c r="AV2380" s="1325"/>
      <c r="AW2380" s="1325"/>
      <c r="AX2380" s="1325"/>
      <c r="AY2380" s="1325"/>
      <c r="AZ2380" s="1325"/>
      <c r="BA2380" s="1325"/>
      <c r="BB2380" s="1325"/>
      <c r="BC2380" s="1325"/>
      <c r="BD2380" s="1325"/>
      <c r="BE2380" s="1325"/>
      <c r="BF2380" s="1325"/>
      <c r="BG2380" s="1325"/>
      <c r="BH2380" s="1325"/>
      <c r="BI2380" s="1325"/>
      <c r="BJ2380" s="1325"/>
      <c r="BK2380" s="1325"/>
      <c r="BL2380" s="1325"/>
      <c r="BM2380" s="1325"/>
      <c r="BN2380" s="1325"/>
      <c r="BO2380" s="1325"/>
      <c r="BP2380" s="1325"/>
      <c r="BQ2380" s="1325"/>
      <c r="BR2380" s="1325"/>
      <c r="BS2380" s="1325"/>
      <c r="BT2380" s="1325"/>
      <c r="BU2380" s="1325"/>
      <c r="BV2380" s="1325"/>
      <c r="BW2380" s="1325"/>
      <c r="BX2380" s="1325"/>
    </row>
    <row r="2381" spans="1:77">
      <c r="A2381" s="290"/>
      <c r="B2381" s="306">
        <v>51101</v>
      </c>
      <c r="C2381" s="1148" t="s">
        <v>2011</v>
      </c>
      <c r="D2381" s="303"/>
      <c r="E2381" s="291">
        <v>0</v>
      </c>
      <c r="F2381" s="291"/>
      <c r="G2381" s="291"/>
      <c r="H2381" s="291"/>
      <c r="I2381" s="291"/>
      <c r="J2381" s="291"/>
      <c r="K2381" s="1545">
        <v>25000</v>
      </c>
      <c r="L2381" s="291">
        <v>0</v>
      </c>
      <c r="M2381" s="291">
        <v>0</v>
      </c>
      <c r="N2381" s="291">
        <v>0</v>
      </c>
      <c r="O2381" s="291">
        <v>0</v>
      </c>
      <c r="P2381" s="291">
        <v>0</v>
      </c>
      <c r="Q2381" s="291">
        <v>0</v>
      </c>
      <c r="R2381" s="291">
        <v>1</v>
      </c>
      <c r="S2381" s="291">
        <v>25000</v>
      </c>
      <c r="T2381" s="291">
        <v>0</v>
      </c>
      <c r="U2381" s="291">
        <v>0</v>
      </c>
      <c r="V2381" s="291">
        <v>0</v>
      </c>
      <c r="W2381" s="291">
        <v>0</v>
      </c>
      <c r="X2381" s="291">
        <v>0</v>
      </c>
      <c r="Y2381" s="291">
        <v>0</v>
      </c>
      <c r="Z2381" s="291">
        <v>0</v>
      </c>
      <c r="AA2381" s="291">
        <v>0</v>
      </c>
      <c r="AB2381" s="291">
        <v>0</v>
      </c>
      <c r="AC2381" s="291">
        <v>0</v>
      </c>
      <c r="AD2381" s="291">
        <v>0</v>
      </c>
      <c r="AE2381" s="291">
        <v>0</v>
      </c>
      <c r="AF2381" s="291">
        <v>0</v>
      </c>
      <c r="AG2381" s="291">
        <v>0</v>
      </c>
      <c r="AH2381" s="291">
        <v>0</v>
      </c>
      <c r="AI2381" s="291">
        <v>0</v>
      </c>
    </row>
    <row r="2382" spans="1:77" ht="66">
      <c r="A2382" s="290"/>
      <c r="B2382" s="305">
        <v>8292.7199999999993</v>
      </c>
      <c r="C2382" s="1502" t="s">
        <v>2012</v>
      </c>
      <c r="D2382" s="303"/>
      <c r="E2382" s="304">
        <v>0</v>
      </c>
      <c r="F2382" s="292" t="s">
        <v>11</v>
      </c>
      <c r="G2382" s="294" t="s">
        <v>12</v>
      </c>
      <c r="H2382" s="295" t="s">
        <v>13</v>
      </c>
      <c r="I2382" s="294" t="s">
        <v>14</v>
      </c>
      <c r="J2382" s="294">
        <v>8957</v>
      </c>
      <c r="K2382" s="1540">
        <v>0</v>
      </c>
      <c r="L2382" s="294">
        <v>0</v>
      </c>
      <c r="M2382" s="294">
        <v>0</v>
      </c>
      <c r="N2382" s="294">
        <v>0</v>
      </c>
      <c r="O2382" s="294">
        <v>0</v>
      </c>
      <c r="P2382" s="294">
        <v>0</v>
      </c>
      <c r="Q2382" s="294">
        <v>0</v>
      </c>
      <c r="R2382" s="294">
        <v>0</v>
      </c>
      <c r="S2382" s="294">
        <v>0</v>
      </c>
      <c r="T2382" s="294">
        <v>0</v>
      </c>
      <c r="U2382" s="294">
        <v>0</v>
      </c>
      <c r="V2382" s="294">
        <v>0</v>
      </c>
      <c r="W2382" s="294">
        <v>0</v>
      </c>
      <c r="X2382" s="294">
        <v>0</v>
      </c>
      <c r="Y2382" s="294">
        <v>0</v>
      </c>
      <c r="Z2382" s="294">
        <v>0</v>
      </c>
      <c r="AA2382" s="294">
        <v>0</v>
      </c>
      <c r="AB2382" s="294">
        <v>0</v>
      </c>
      <c r="AC2382" s="294">
        <v>0</v>
      </c>
      <c r="AD2382" s="294">
        <v>0</v>
      </c>
      <c r="AE2382" s="294">
        <v>0</v>
      </c>
      <c r="AF2382" s="294">
        <v>0</v>
      </c>
      <c r="AG2382" s="294">
        <v>0</v>
      </c>
      <c r="AH2382" s="294">
        <v>0</v>
      </c>
      <c r="AI2382" s="294">
        <v>0</v>
      </c>
    </row>
    <row r="2383" spans="1:77" s="319" customFormat="1" ht="66">
      <c r="A2383" s="4"/>
      <c r="B2383" s="55">
        <v>8292.7199999999993</v>
      </c>
      <c r="C2383" s="25" t="s">
        <v>3851</v>
      </c>
      <c r="D2383" s="14"/>
      <c r="E2383" s="15">
        <v>1</v>
      </c>
      <c r="F2383" s="14" t="s">
        <v>11</v>
      </c>
      <c r="G2383" s="16" t="s">
        <v>12</v>
      </c>
      <c r="H2383" s="17" t="s">
        <v>13</v>
      </c>
      <c r="I2383" s="16" t="s">
        <v>14</v>
      </c>
      <c r="J2383" s="16">
        <v>25000</v>
      </c>
      <c r="K2383" s="997">
        <v>50000</v>
      </c>
      <c r="L2383" s="16">
        <v>0</v>
      </c>
      <c r="M2383" s="16">
        <v>0</v>
      </c>
      <c r="N2383" s="16">
        <v>0</v>
      </c>
      <c r="O2383" s="16">
        <v>0</v>
      </c>
      <c r="P2383" s="16">
        <v>0</v>
      </c>
      <c r="Q2383" s="16">
        <v>0</v>
      </c>
      <c r="R2383" s="16">
        <v>1</v>
      </c>
      <c r="S2383" s="16">
        <v>25000</v>
      </c>
      <c r="T2383" s="16">
        <v>0</v>
      </c>
      <c r="U2383" s="16">
        <v>0</v>
      </c>
      <c r="V2383" s="16">
        <v>0</v>
      </c>
      <c r="W2383" s="16">
        <v>0</v>
      </c>
      <c r="X2383" s="16">
        <v>0</v>
      </c>
      <c r="Y2383" s="16">
        <v>0</v>
      </c>
      <c r="Z2383" s="16">
        <v>0</v>
      </c>
      <c r="AA2383" s="16">
        <v>0</v>
      </c>
      <c r="AB2383" s="16">
        <v>0</v>
      </c>
      <c r="AC2383" s="16">
        <v>0</v>
      </c>
      <c r="AD2383" s="16">
        <v>0</v>
      </c>
      <c r="AE2383" s="16">
        <v>0</v>
      </c>
      <c r="AF2383" s="16">
        <v>0</v>
      </c>
      <c r="AG2383" s="16">
        <v>0</v>
      </c>
      <c r="AH2383" s="16">
        <v>0</v>
      </c>
      <c r="AI2383" s="16">
        <v>0</v>
      </c>
      <c r="AJ2383" s="1325"/>
      <c r="AK2383" s="1325"/>
      <c r="AL2383" s="1325"/>
      <c r="AM2383" s="1325"/>
      <c r="AN2383" s="1325"/>
      <c r="AO2383" s="1325"/>
      <c r="AP2383" s="1325"/>
      <c r="AQ2383" s="1325"/>
      <c r="AR2383" s="1325"/>
      <c r="AS2383" s="1325"/>
      <c r="AT2383" s="1325"/>
      <c r="AU2383" s="1325"/>
      <c r="AV2383" s="1325"/>
      <c r="AW2383" s="1325"/>
      <c r="AX2383" s="1325"/>
      <c r="AY2383" s="1325"/>
      <c r="AZ2383" s="1325"/>
      <c r="BA2383" s="1325"/>
      <c r="BB2383" s="1325"/>
      <c r="BC2383" s="1325"/>
      <c r="BD2383" s="1325"/>
      <c r="BE2383" s="1325"/>
      <c r="BF2383" s="1325"/>
      <c r="BG2383" s="1325"/>
      <c r="BH2383" s="1325"/>
      <c r="BI2383" s="1325"/>
      <c r="BJ2383" s="1325"/>
      <c r="BK2383" s="1325"/>
      <c r="BL2383" s="1325"/>
      <c r="BM2383" s="1325"/>
      <c r="BN2383" s="1325"/>
      <c r="BO2383" s="1325"/>
      <c r="BP2383" s="1325"/>
      <c r="BQ2383" s="1325"/>
      <c r="BR2383" s="1325"/>
      <c r="BS2383" s="1325"/>
      <c r="BT2383" s="1325"/>
      <c r="BU2383" s="1325"/>
      <c r="BV2383" s="1325"/>
      <c r="BW2383" s="1325"/>
      <c r="BX2383" s="1325"/>
      <c r="BY2383" s="1325"/>
    </row>
    <row r="2384" spans="1:77" s="1324" customFormat="1" ht="24">
      <c r="A2384" s="290"/>
      <c r="B2384" s="306">
        <v>51102</v>
      </c>
      <c r="C2384" s="1148" t="s">
        <v>2020</v>
      </c>
      <c r="D2384" s="303"/>
      <c r="E2384" s="291">
        <v>1</v>
      </c>
      <c r="F2384" s="291"/>
      <c r="G2384" s="291"/>
      <c r="H2384" s="291"/>
      <c r="I2384" s="291"/>
      <c r="J2384" s="291"/>
      <c r="K2384" s="1545">
        <v>8996</v>
      </c>
      <c r="L2384" s="291">
        <v>0</v>
      </c>
      <c r="M2384" s="291">
        <v>0</v>
      </c>
      <c r="N2384" s="291">
        <v>0</v>
      </c>
      <c r="O2384" s="291">
        <v>0</v>
      </c>
      <c r="P2384" s="291">
        <v>0</v>
      </c>
      <c r="Q2384" s="291">
        <v>0</v>
      </c>
      <c r="R2384" s="291">
        <v>1</v>
      </c>
      <c r="S2384" s="291">
        <v>8996</v>
      </c>
      <c r="T2384" s="291">
        <v>0</v>
      </c>
      <c r="U2384" s="291">
        <v>0</v>
      </c>
      <c r="V2384" s="291">
        <v>0</v>
      </c>
      <c r="W2384" s="291">
        <v>0</v>
      </c>
      <c r="X2384" s="291">
        <v>0</v>
      </c>
      <c r="Y2384" s="291">
        <v>0</v>
      </c>
      <c r="Z2384" s="291">
        <v>0</v>
      </c>
      <c r="AA2384" s="291">
        <v>0</v>
      </c>
      <c r="AB2384" s="291">
        <v>0</v>
      </c>
      <c r="AC2384" s="291">
        <v>0</v>
      </c>
      <c r="AD2384" s="291">
        <v>0</v>
      </c>
      <c r="AE2384" s="291">
        <v>0</v>
      </c>
      <c r="AF2384" s="291">
        <v>0</v>
      </c>
      <c r="AG2384" s="291">
        <v>0</v>
      </c>
      <c r="AH2384" s="291">
        <v>0</v>
      </c>
      <c r="AI2384" s="291">
        <v>0</v>
      </c>
    </row>
    <row r="2385" spans="1:77" s="1324" customFormat="1" ht="66">
      <c r="A2385" s="290"/>
      <c r="B2385" s="305">
        <v>8328.7999999999993</v>
      </c>
      <c r="C2385" s="1503" t="s">
        <v>2021</v>
      </c>
      <c r="D2385" s="303"/>
      <c r="E2385" s="304">
        <v>1</v>
      </c>
      <c r="F2385" s="292" t="s">
        <v>11</v>
      </c>
      <c r="G2385" s="294" t="s">
        <v>12</v>
      </c>
      <c r="H2385" s="295" t="s">
        <v>13</v>
      </c>
      <c r="I2385" s="294" t="s">
        <v>14</v>
      </c>
      <c r="J2385" s="294">
        <v>8996</v>
      </c>
      <c r="K2385" s="1540">
        <v>8996</v>
      </c>
      <c r="L2385" s="294">
        <v>0</v>
      </c>
      <c r="M2385" s="294">
        <v>0</v>
      </c>
      <c r="N2385" s="294">
        <v>0</v>
      </c>
      <c r="O2385" s="294">
        <v>0</v>
      </c>
      <c r="P2385" s="294">
        <v>0</v>
      </c>
      <c r="Q2385" s="294">
        <v>0</v>
      </c>
      <c r="R2385" s="294">
        <v>1</v>
      </c>
      <c r="S2385" s="294">
        <v>8996</v>
      </c>
      <c r="T2385" s="294">
        <v>0</v>
      </c>
      <c r="U2385" s="294">
        <v>0</v>
      </c>
      <c r="V2385" s="294">
        <v>0</v>
      </c>
      <c r="W2385" s="294">
        <v>0</v>
      </c>
      <c r="X2385" s="294">
        <v>0</v>
      </c>
      <c r="Y2385" s="294">
        <v>0</v>
      </c>
      <c r="Z2385" s="294">
        <v>0</v>
      </c>
      <c r="AA2385" s="294">
        <v>0</v>
      </c>
      <c r="AB2385" s="294">
        <v>0</v>
      </c>
      <c r="AC2385" s="294">
        <v>0</v>
      </c>
      <c r="AD2385" s="294">
        <v>0</v>
      </c>
      <c r="AE2385" s="294">
        <v>0</v>
      </c>
      <c r="AF2385" s="294">
        <v>0</v>
      </c>
      <c r="AG2385" s="294">
        <v>0</v>
      </c>
      <c r="AH2385" s="294">
        <v>0</v>
      </c>
      <c r="AI2385" s="294">
        <v>0</v>
      </c>
    </row>
    <row r="2386" spans="1:77" s="1324" customFormat="1" ht="24">
      <c r="A2386" s="290"/>
      <c r="B2386" s="306">
        <v>51105</v>
      </c>
      <c r="C2386" s="1148" t="s">
        <v>2023</v>
      </c>
      <c r="D2386" s="303"/>
      <c r="E2386" s="291">
        <v>0</v>
      </c>
      <c r="F2386" s="291"/>
      <c r="G2386" s="291"/>
      <c r="H2386" s="291"/>
      <c r="I2386" s="291"/>
      <c r="J2386" s="291"/>
      <c r="K2386" s="1545">
        <v>0</v>
      </c>
      <c r="L2386" s="291">
        <v>0</v>
      </c>
      <c r="M2386" s="291">
        <v>0</v>
      </c>
      <c r="N2386" s="291">
        <v>0</v>
      </c>
      <c r="O2386" s="291">
        <v>0</v>
      </c>
      <c r="P2386" s="291">
        <v>0</v>
      </c>
      <c r="Q2386" s="291">
        <v>0</v>
      </c>
      <c r="R2386" s="291">
        <v>0</v>
      </c>
      <c r="S2386" s="291">
        <v>0</v>
      </c>
      <c r="T2386" s="291">
        <v>0</v>
      </c>
      <c r="U2386" s="291">
        <v>0</v>
      </c>
      <c r="V2386" s="291">
        <v>0</v>
      </c>
      <c r="W2386" s="291">
        <v>0</v>
      </c>
      <c r="X2386" s="291">
        <v>0</v>
      </c>
      <c r="Y2386" s="291">
        <v>0</v>
      </c>
      <c r="Z2386" s="291">
        <v>0</v>
      </c>
      <c r="AA2386" s="291">
        <v>0</v>
      </c>
      <c r="AB2386" s="291">
        <v>0</v>
      </c>
      <c r="AC2386" s="291">
        <v>0</v>
      </c>
      <c r="AD2386" s="291">
        <v>0</v>
      </c>
      <c r="AE2386" s="291">
        <v>0</v>
      </c>
      <c r="AF2386" s="291">
        <v>0</v>
      </c>
      <c r="AG2386" s="291">
        <v>0</v>
      </c>
      <c r="AH2386" s="291">
        <v>0</v>
      </c>
      <c r="AI2386" s="291">
        <v>0</v>
      </c>
    </row>
    <row r="2387" spans="1:77" ht="66">
      <c r="A2387" s="290"/>
      <c r="B2387" s="305">
        <v>84824</v>
      </c>
      <c r="C2387" s="1504" t="s">
        <v>2024</v>
      </c>
      <c r="D2387" s="303"/>
      <c r="E2387" s="304">
        <v>0</v>
      </c>
      <c r="F2387" s="1161" t="s">
        <v>22</v>
      </c>
      <c r="G2387" s="294" t="s">
        <v>12</v>
      </c>
      <c r="H2387" s="295" t="s">
        <v>13</v>
      </c>
      <c r="I2387" s="294" t="s">
        <v>14</v>
      </c>
      <c r="J2387" s="294">
        <v>91610</v>
      </c>
      <c r="K2387" s="1540">
        <v>0</v>
      </c>
      <c r="L2387" s="294">
        <v>0</v>
      </c>
      <c r="M2387" s="294">
        <v>0</v>
      </c>
      <c r="N2387" s="294">
        <v>0</v>
      </c>
      <c r="O2387" s="294">
        <v>0</v>
      </c>
      <c r="P2387" s="294">
        <v>0</v>
      </c>
      <c r="Q2387" s="294">
        <v>0</v>
      </c>
      <c r="R2387" s="294">
        <v>0</v>
      </c>
      <c r="S2387" s="294">
        <v>0</v>
      </c>
      <c r="T2387" s="294">
        <v>0</v>
      </c>
      <c r="U2387" s="294">
        <v>0</v>
      </c>
      <c r="V2387" s="294">
        <v>0</v>
      </c>
      <c r="W2387" s="294">
        <v>0</v>
      </c>
      <c r="X2387" s="294">
        <v>0</v>
      </c>
      <c r="Y2387" s="294">
        <v>0</v>
      </c>
      <c r="Z2387" s="294">
        <v>0</v>
      </c>
      <c r="AA2387" s="294">
        <v>0</v>
      </c>
      <c r="AB2387" s="294">
        <v>0</v>
      </c>
      <c r="AC2387" s="294">
        <v>0</v>
      </c>
      <c r="AD2387" s="294">
        <v>0</v>
      </c>
      <c r="AE2387" s="294">
        <v>0</v>
      </c>
      <c r="AF2387" s="294">
        <v>0</v>
      </c>
      <c r="AG2387" s="294">
        <v>0</v>
      </c>
      <c r="AH2387" s="294">
        <v>0</v>
      </c>
      <c r="AI2387" s="294">
        <v>0</v>
      </c>
    </row>
    <row r="2388" spans="1:77" s="319" customFormat="1">
      <c r="A2388" s="290"/>
      <c r="B2388" s="306">
        <v>51107</v>
      </c>
      <c r="C2388" s="1148" t="s">
        <v>2025</v>
      </c>
      <c r="D2388" s="303"/>
      <c r="E2388" s="291">
        <v>109</v>
      </c>
      <c r="F2388" s="291"/>
      <c r="G2388" s="291">
        <v>0</v>
      </c>
      <c r="H2388" s="291">
        <v>0</v>
      </c>
      <c r="I2388" s="291">
        <v>0</v>
      </c>
      <c r="J2388" s="291"/>
      <c r="K2388" s="1545">
        <v>411695</v>
      </c>
      <c r="L2388" s="291">
        <v>0</v>
      </c>
      <c r="M2388" s="291">
        <v>0</v>
      </c>
      <c r="N2388" s="291">
        <v>0</v>
      </c>
      <c r="O2388" s="291">
        <v>0</v>
      </c>
      <c r="P2388" s="291">
        <v>14</v>
      </c>
      <c r="Q2388" s="291">
        <v>41696</v>
      </c>
      <c r="R2388" s="291">
        <v>62</v>
      </c>
      <c r="S2388" s="291">
        <v>221081</v>
      </c>
      <c r="T2388" s="291">
        <v>0</v>
      </c>
      <c r="U2388" s="291">
        <v>0</v>
      </c>
      <c r="V2388" s="291">
        <v>0</v>
      </c>
      <c r="W2388" s="291">
        <v>0</v>
      </c>
      <c r="X2388" s="291">
        <v>24</v>
      </c>
      <c r="Y2388" s="291">
        <v>96812</v>
      </c>
      <c r="Z2388" s="291">
        <v>0</v>
      </c>
      <c r="AA2388" s="291">
        <v>0</v>
      </c>
      <c r="AB2388" s="291">
        <v>0</v>
      </c>
      <c r="AC2388" s="291">
        <v>0</v>
      </c>
      <c r="AD2388" s="291">
        <v>18</v>
      </c>
      <c r="AE2388" s="291">
        <v>52106</v>
      </c>
      <c r="AF2388" s="291">
        <v>0</v>
      </c>
      <c r="AG2388" s="291">
        <v>0</v>
      </c>
      <c r="AH2388" s="291">
        <v>0</v>
      </c>
      <c r="AI2388" s="291">
        <v>0</v>
      </c>
      <c r="AJ2388" s="1325"/>
      <c r="AK2388" s="1325"/>
      <c r="AL2388" s="1325"/>
      <c r="AM2388" s="1325"/>
      <c r="AN2388" s="1325"/>
      <c r="AO2388" s="1325"/>
      <c r="AP2388" s="1325"/>
      <c r="AQ2388" s="1325"/>
      <c r="AR2388" s="1325"/>
      <c r="AS2388" s="1325"/>
      <c r="AT2388" s="1325"/>
      <c r="AU2388" s="1325"/>
      <c r="AV2388" s="1325"/>
      <c r="AW2388" s="1325"/>
      <c r="AX2388" s="1325"/>
      <c r="AY2388" s="1325"/>
      <c r="AZ2388" s="1325"/>
      <c r="BA2388" s="1325"/>
      <c r="BB2388" s="1325"/>
      <c r="BC2388" s="1325"/>
      <c r="BD2388" s="1325"/>
      <c r="BE2388" s="1325"/>
      <c r="BF2388" s="1325"/>
      <c r="BG2388" s="1325"/>
      <c r="BH2388" s="1325"/>
      <c r="BI2388" s="1325"/>
      <c r="BJ2388" s="1325"/>
      <c r="BK2388" s="1325"/>
      <c r="BL2388" s="1325"/>
      <c r="BM2388" s="1325"/>
      <c r="BN2388" s="1325"/>
      <c r="BO2388" s="1325"/>
      <c r="BP2388" s="1325"/>
      <c r="BQ2388" s="1325"/>
      <c r="BR2388" s="1325"/>
      <c r="BS2388" s="1325"/>
      <c r="BT2388" s="1325"/>
      <c r="BU2388" s="1325"/>
      <c r="BV2388" s="1325"/>
      <c r="BW2388" s="1325"/>
      <c r="BX2388" s="1325"/>
      <c r="BY2388" s="1325"/>
    </row>
    <row r="2389" spans="1:77" ht="66">
      <c r="A2389" s="290"/>
      <c r="B2389" s="305">
        <v>2000</v>
      </c>
      <c r="C2389" s="298" t="s">
        <v>2417</v>
      </c>
      <c r="D2389" s="303"/>
      <c r="E2389" s="293">
        <v>7</v>
      </c>
      <c r="F2389" s="292" t="s">
        <v>11</v>
      </c>
      <c r="G2389" s="294" t="s">
        <v>12</v>
      </c>
      <c r="H2389" s="295" t="s">
        <v>13</v>
      </c>
      <c r="I2389" s="294" t="s">
        <v>14</v>
      </c>
      <c r="J2389" s="294">
        <v>3200</v>
      </c>
      <c r="K2389" s="1540">
        <v>21800</v>
      </c>
      <c r="L2389" s="294">
        <v>0</v>
      </c>
      <c r="M2389" s="294">
        <v>0</v>
      </c>
      <c r="N2389" s="294">
        <v>0</v>
      </c>
      <c r="O2389" s="294">
        <v>0</v>
      </c>
      <c r="P2389" s="294">
        <v>0</v>
      </c>
      <c r="Q2389" s="294">
        <v>0</v>
      </c>
      <c r="R2389" s="294">
        <v>3</v>
      </c>
      <c r="S2389" s="294">
        <v>9000</v>
      </c>
      <c r="T2389" s="294">
        <v>0</v>
      </c>
      <c r="U2389" s="294">
        <v>0</v>
      </c>
      <c r="V2389" s="294">
        <v>0</v>
      </c>
      <c r="W2389" s="294">
        <v>0</v>
      </c>
      <c r="X2389" s="294">
        <v>4</v>
      </c>
      <c r="Y2389" s="294">
        <v>12800</v>
      </c>
      <c r="Z2389" s="294">
        <v>0</v>
      </c>
      <c r="AA2389" s="294">
        <v>0</v>
      </c>
      <c r="AB2389" s="294">
        <v>0</v>
      </c>
      <c r="AC2389" s="294">
        <v>0</v>
      </c>
      <c r="AD2389" s="294">
        <v>0</v>
      </c>
      <c r="AE2389" s="294">
        <v>0</v>
      </c>
      <c r="AF2389" s="294">
        <v>0</v>
      </c>
      <c r="AG2389" s="294">
        <v>0</v>
      </c>
      <c r="AH2389" s="294">
        <v>0</v>
      </c>
      <c r="AI2389" s="294">
        <v>0</v>
      </c>
    </row>
    <row r="2390" spans="1:77" ht="123.75">
      <c r="A2390" s="1326"/>
      <c r="B2390" s="1327">
        <v>4565.0616666666701</v>
      </c>
      <c r="C2390" s="1332" t="s">
        <v>2027</v>
      </c>
      <c r="D2390" s="1275"/>
      <c r="E2390" s="1274">
        <v>2</v>
      </c>
      <c r="F2390" s="1275" t="s">
        <v>11</v>
      </c>
      <c r="G2390" s="1276" t="s">
        <v>12</v>
      </c>
      <c r="H2390" s="1276" t="s">
        <v>13</v>
      </c>
      <c r="I2390" s="1276" t="s">
        <v>14</v>
      </c>
      <c r="J2390" s="1276">
        <v>5000</v>
      </c>
      <c r="K2390" s="1546">
        <v>10000</v>
      </c>
      <c r="L2390" s="1276">
        <v>0</v>
      </c>
      <c r="M2390" s="1276">
        <v>0</v>
      </c>
      <c r="N2390" s="1276">
        <v>0</v>
      </c>
      <c r="O2390" s="1276">
        <v>0</v>
      </c>
      <c r="P2390" s="1276">
        <v>0</v>
      </c>
      <c r="Q2390" s="1276">
        <v>0</v>
      </c>
      <c r="R2390" s="1276">
        <v>1</v>
      </c>
      <c r="S2390" s="1276">
        <v>5000</v>
      </c>
      <c r="T2390" s="1276">
        <v>0</v>
      </c>
      <c r="U2390" s="1276">
        <v>0</v>
      </c>
      <c r="V2390" s="1276">
        <v>0</v>
      </c>
      <c r="W2390" s="1276">
        <v>0</v>
      </c>
      <c r="X2390" s="1276">
        <v>0</v>
      </c>
      <c r="Y2390" s="1276">
        <v>0</v>
      </c>
      <c r="Z2390" s="1276">
        <v>0</v>
      </c>
      <c r="AA2390" s="1276">
        <v>0</v>
      </c>
      <c r="AB2390" s="1276">
        <v>0</v>
      </c>
      <c r="AC2390" s="1276">
        <v>0</v>
      </c>
      <c r="AD2390" s="1276">
        <v>1</v>
      </c>
      <c r="AE2390" s="1276">
        <v>5000</v>
      </c>
      <c r="AF2390" s="1276">
        <v>0</v>
      </c>
      <c r="AG2390" s="1276">
        <v>0</v>
      </c>
      <c r="AH2390" s="1276">
        <v>0</v>
      </c>
      <c r="AI2390" s="1276">
        <v>0</v>
      </c>
    </row>
    <row r="2391" spans="1:77" ht="66">
      <c r="A2391" s="290"/>
      <c r="B2391" s="305">
        <v>2000</v>
      </c>
      <c r="C2391" s="298" t="s">
        <v>2026</v>
      </c>
      <c r="D2391" s="303"/>
      <c r="E2391" s="293">
        <v>22</v>
      </c>
      <c r="F2391" s="292" t="s">
        <v>11</v>
      </c>
      <c r="G2391" s="294" t="s">
        <v>12</v>
      </c>
      <c r="H2391" s="295" t="s">
        <v>13</v>
      </c>
      <c r="I2391" s="294" t="s">
        <v>14</v>
      </c>
      <c r="J2391" s="294">
        <v>2160</v>
      </c>
      <c r="K2391" s="1540">
        <v>58440</v>
      </c>
      <c r="L2391" s="294">
        <v>0</v>
      </c>
      <c r="M2391" s="294">
        <v>0</v>
      </c>
      <c r="N2391" s="294">
        <v>0</v>
      </c>
      <c r="O2391" s="294">
        <v>0</v>
      </c>
      <c r="P2391" s="294">
        <v>4</v>
      </c>
      <c r="Q2391" s="294">
        <v>8640</v>
      </c>
      <c r="R2391" s="294">
        <v>18</v>
      </c>
      <c r="S2391" s="294">
        <v>49800</v>
      </c>
      <c r="T2391" s="294">
        <v>0</v>
      </c>
      <c r="U2391" s="294">
        <v>0</v>
      </c>
      <c r="V2391" s="294">
        <v>0</v>
      </c>
      <c r="W2391" s="294">
        <v>0</v>
      </c>
      <c r="X2391" s="294">
        <v>0</v>
      </c>
      <c r="Y2391" s="294">
        <v>0</v>
      </c>
      <c r="Z2391" s="294">
        <v>0</v>
      </c>
      <c r="AA2391" s="294">
        <v>0</v>
      </c>
      <c r="AB2391" s="294">
        <v>0</v>
      </c>
      <c r="AC2391" s="294">
        <v>0</v>
      </c>
      <c r="AD2391" s="294">
        <v>0</v>
      </c>
      <c r="AE2391" s="294">
        <v>0</v>
      </c>
      <c r="AF2391" s="294">
        <v>0</v>
      </c>
      <c r="AG2391" s="294">
        <v>0</v>
      </c>
      <c r="AH2391" s="294">
        <v>0</v>
      </c>
      <c r="AI2391" s="294">
        <v>0</v>
      </c>
    </row>
    <row r="2392" spans="1:77" s="319" customFormat="1" ht="66">
      <c r="A2392" s="290"/>
      <c r="B2392" s="305">
        <v>4565.0616666666665</v>
      </c>
      <c r="C2392" s="1505" t="s">
        <v>2027</v>
      </c>
      <c r="D2392" s="303"/>
      <c r="E2392" s="293">
        <v>4</v>
      </c>
      <c r="F2392" s="292" t="s">
        <v>11</v>
      </c>
      <c r="G2392" s="294" t="s">
        <v>12</v>
      </c>
      <c r="H2392" s="295" t="s">
        <v>13</v>
      </c>
      <c r="I2392" s="294" t="s">
        <v>14</v>
      </c>
      <c r="J2392" s="294">
        <v>4931</v>
      </c>
      <c r="K2392" s="1540">
        <v>19793</v>
      </c>
      <c r="L2392" s="294">
        <v>0</v>
      </c>
      <c r="M2392" s="294">
        <v>0</v>
      </c>
      <c r="N2392" s="294">
        <v>0</v>
      </c>
      <c r="O2392" s="294">
        <v>0</v>
      </c>
      <c r="P2392" s="294">
        <v>0</v>
      </c>
      <c r="Q2392" s="294">
        <v>0</v>
      </c>
      <c r="R2392" s="294">
        <v>4</v>
      </c>
      <c r="S2392" s="294">
        <v>19793</v>
      </c>
      <c r="T2392" s="294">
        <v>0</v>
      </c>
      <c r="U2392" s="294">
        <v>0</v>
      </c>
      <c r="V2392" s="294">
        <v>0</v>
      </c>
      <c r="W2392" s="294">
        <v>0</v>
      </c>
      <c r="X2392" s="294">
        <v>0</v>
      </c>
      <c r="Y2392" s="294">
        <v>0</v>
      </c>
      <c r="Z2392" s="294">
        <v>0</v>
      </c>
      <c r="AA2392" s="294">
        <v>0</v>
      </c>
      <c r="AB2392" s="294">
        <v>0</v>
      </c>
      <c r="AC2392" s="294">
        <v>0</v>
      </c>
      <c r="AD2392" s="294">
        <v>0</v>
      </c>
      <c r="AE2392" s="294">
        <v>0</v>
      </c>
      <c r="AF2392" s="294">
        <v>0</v>
      </c>
      <c r="AG2392" s="294">
        <v>0</v>
      </c>
      <c r="AH2392" s="294">
        <v>0</v>
      </c>
      <c r="AI2392" s="294">
        <v>0</v>
      </c>
      <c r="AJ2392" s="1325"/>
      <c r="AK2392" s="1325"/>
      <c r="AL2392" s="1325"/>
      <c r="AM2392" s="1325"/>
      <c r="AN2392" s="1325"/>
      <c r="AO2392" s="1325"/>
      <c r="AP2392" s="1325"/>
      <c r="AQ2392" s="1325"/>
      <c r="AR2392" s="1325"/>
      <c r="AS2392" s="1325"/>
      <c r="AT2392" s="1325"/>
      <c r="AU2392" s="1325"/>
      <c r="AV2392" s="1325"/>
      <c r="AW2392" s="1325"/>
      <c r="AX2392" s="1325"/>
      <c r="AY2392" s="1325"/>
      <c r="AZ2392" s="1325"/>
      <c r="BA2392" s="1325"/>
      <c r="BB2392" s="1325"/>
      <c r="BC2392" s="1325"/>
      <c r="BD2392" s="1325"/>
      <c r="BE2392" s="1325"/>
      <c r="BF2392" s="1325"/>
      <c r="BG2392" s="1325"/>
      <c r="BH2392" s="1325"/>
      <c r="BI2392" s="1325"/>
      <c r="BJ2392" s="1325"/>
      <c r="BK2392" s="1325"/>
      <c r="BL2392" s="1325"/>
      <c r="BM2392" s="1325"/>
      <c r="BN2392" s="1325"/>
      <c r="BO2392" s="1325"/>
      <c r="BP2392" s="1325"/>
      <c r="BQ2392" s="1325"/>
      <c r="BR2392" s="1325"/>
      <c r="BS2392" s="1325"/>
      <c r="BT2392" s="1325"/>
      <c r="BU2392" s="1325"/>
      <c r="BV2392" s="1325"/>
      <c r="BW2392" s="1325"/>
      <c r="BX2392" s="1325"/>
    </row>
    <row r="2393" spans="1:77" ht="123.75">
      <c r="A2393" s="1326"/>
      <c r="B2393" s="1328"/>
      <c r="C2393" s="1329" t="s">
        <v>4928</v>
      </c>
      <c r="D2393" s="1275"/>
      <c r="E2393" s="1274">
        <v>4</v>
      </c>
      <c r="F2393" s="1330" t="s">
        <v>11</v>
      </c>
      <c r="G2393" s="1276" t="s">
        <v>12</v>
      </c>
      <c r="H2393" s="1276" t="s">
        <v>13</v>
      </c>
      <c r="I2393" s="1276" t="s">
        <v>14</v>
      </c>
      <c r="J2393" s="1276">
        <v>6000</v>
      </c>
      <c r="K2393" s="1546">
        <v>24000</v>
      </c>
      <c r="L2393" s="1276">
        <v>0</v>
      </c>
      <c r="M2393" s="1276">
        <v>0</v>
      </c>
      <c r="N2393" s="1276">
        <v>0</v>
      </c>
      <c r="O2393" s="1276">
        <v>0</v>
      </c>
      <c r="P2393" s="1276">
        <v>0</v>
      </c>
      <c r="Q2393" s="1276">
        <v>0</v>
      </c>
      <c r="R2393" s="1276">
        <v>4</v>
      </c>
      <c r="S2393" s="1276">
        <v>24000</v>
      </c>
      <c r="T2393" s="1276">
        <v>0</v>
      </c>
      <c r="U2393" s="1276">
        <v>0</v>
      </c>
      <c r="V2393" s="1276">
        <v>0</v>
      </c>
      <c r="W2393" s="1276">
        <v>0</v>
      </c>
      <c r="X2393" s="1276">
        <v>0</v>
      </c>
      <c r="Y2393" s="1276">
        <v>0</v>
      </c>
      <c r="Z2393" s="1276">
        <v>0</v>
      </c>
      <c r="AA2393" s="1276">
        <v>0</v>
      </c>
      <c r="AB2393" s="1276">
        <v>0</v>
      </c>
      <c r="AC2393" s="1276">
        <v>0</v>
      </c>
      <c r="AD2393" s="1276">
        <v>0</v>
      </c>
      <c r="AE2393" s="1276">
        <v>0</v>
      </c>
      <c r="AF2393" s="1276">
        <v>0</v>
      </c>
      <c r="AG2393" s="1276">
        <v>0</v>
      </c>
      <c r="AH2393" s="1276">
        <v>0</v>
      </c>
      <c r="AI2393" s="1276">
        <v>0</v>
      </c>
    </row>
    <row r="2394" spans="1:77" s="319" customFormat="1" ht="123.75">
      <c r="A2394" s="1326"/>
      <c r="B2394" s="1331"/>
      <c r="C2394" s="1329" t="s">
        <v>4929</v>
      </c>
      <c r="D2394" s="1275"/>
      <c r="E2394" s="1274">
        <v>29</v>
      </c>
      <c r="F2394" s="1275" t="s">
        <v>11</v>
      </c>
      <c r="G2394" s="1276" t="s">
        <v>12</v>
      </c>
      <c r="H2394" s="1276" t="s">
        <v>13</v>
      </c>
      <c r="I2394" s="1276" t="s">
        <v>14</v>
      </c>
      <c r="J2394" s="1276">
        <v>3000</v>
      </c>
      <c r="K2394" s="1546">
        <v>87000</v>
      </c>
      <c r="L2394" s="1276">
        <v>0</v>
      </c>
      <c r="M2394" s="1276">
        <v>0</v>
      </c>
      <c r="N2394" s="1276">
        <v>0</v>
      </c>
      <c r="O2394" s="1276">
        <v>0</v>
      </c>
      <c r="P2394" s="1276">
        <v>0</v>
      </c>
      <c r="Q2394" s="1276">
        <v>0</v>
      </c>
      <c r="R2394" s="1276">
        <v>10</v>
      </c>
      <c r="S2394" s="1276">
        <v>30000</v>
      </c>
      <c r="T2394" s="1276">
        <v>0</v>
      </c>
      <c r="U2394" s="1276">
        <v>0</v>
      </c>
      <c r="V2394" s="1276">
        <v>0</v>
      </c>
      <c r="W2394" s="1276">
        <v>0</v>
      </c>
      <c r="X2394" s="1276">
        <v>9</v>
      </c>
      <c r="Y2394" s="1276">
        <v>27000</v>
      </c>
      <c r="Z2394" s="1276">
        <v>0</v>
      </c>
      <c r="AA2394" s="1276">
        <v>0</v>
      </c>
      <c r="AB2394" s="1276">
        <v>0</v>
      </c>
      <c r="AC2394" s="1276">
        <v>0</v>
      </c>
      <c r="AD2394" s="1276">
        <v>10</v>
      </c>
      <c r="AE2394" s="1276">
        <v>30000</v>
      </c>
      <c r="AF2394" s="1276">
        <v>0</v>
      </c>
      <c r="AG2394" s="1276">
        <v>0</v>
      </c>
      <c r="AH2394" s="1276">
        <v>0</v>
      </c>
      <c r="AI2394" s="1276">
        <v>0</v>
      </c>
    </row>
    <row r="2395" spans="1:77" s="319" customFormat="1" ht="66">
      <c r="A2395" s="290"/>
      <c r="B2395" s="305">
        <v>7722</v>
      </c>
      <c r="C2395" s="1381" t="s">
        <v>2028</v>
      </c>
      <c r="D2395" s="303"/>
      <c r="E2395" s="293">
        <v>1</v>
      </c>
      <c r="F2395" s="292" t="s">
        <v>11</v>
      </c>
      <c r="G2395" s="294" t="s">
        <v>12</v>
      </c>
      <c r="H2395" s="295" t="s">
        <v>13</v>
      </c>
      <c r="I2395" s="294" t="s">
        <v>14</v>
      </c>
      <c r="J2395" s="294">
        <v>8340</v>
      </c>
      <c r="K2395" s="1540">
        <v>8340</v>
      </c>
      <c r="L2395" s="294">
        <v>0</v>
      </c>
      <c r="M2395" s="294">
        <v>0</v>
      </c>
      <c r="N2395" s="294">
        <v>0</v>
      </c>
      <c r="O2395" s="294">
        <v>0</v>
      </c>
      <c r="P2395" s="294">
        <v>0</v>
      </c>
      <c r="Q2395" s="294">
        <v>0</v>
      </c>
      <c r="R2395" s="294">
        <v>1</v>
      </c>
      <c r="S2395" s="294">
        <v>8340</v>
      </c>
      <c r="T2395" s="294">
        <v>0</v>
      </c>
      <c r="U2395" s="294">
        <v>0</v>
      </c>
      <c r="V2395" s="294">
        <v>0</v>
      </c>
      <c r="W2395" s="294">
        <v>0</v>
      </c>
      <c r="X2395" s="294">
        <v>0</v>
      </c>
      <c r="Y2395" s="294">
        <v>0</v>
      </c>
      <c r="Z2395" s="294">
        <v>0</v>
      </c>
      <c r="AA2395" s="294">
        <v>0</v>
      </c>
      <c r="AB2395" s="294">
        <v>0</v>
      </c>
      <c r="AC2395" s="294">
        <v>0</v>
      </c>
      <c r="AD2395" s="294">
        <v>0</v>
      </c>
      <c r="AE2395" s="294">
        <v>0</v>
      </c>
      <c r="AF2395" s="294">
        <v>0</v>
      </c>
      <c r="AG2395" s="294">
        <v>0</v>
      </c>
      <c r="AH2395" s="294">
        <v>0</v>
      </c>
      <c r="AI2395" s="294">
        <v>0</v>
      </c>
    </row>
    <row r="2396" spans="1:77" s="6" customFormat="1" ht="66">
      <c r="A2396" s="290"/>
      <c r="B2396" s="1506"/>
      <c r="C2396" s="1342" t="s">
        <v>2029</v>
      </c>
      <c r="D2396" s="292"/>
      <c r="E2396" s="293">
        <v>12</v>
      </c>
      <c r="F2396" s="292" t="s">
        <v>11</v>
      </c>
      <c r="G2396" s="294" t="s">
        <v>12</v>
      </c>
      <c r="H2396" s="295" t="s">
        <v>13</v>
      </c>
      <c r="I2396" s="294" t="s">
        <v>14</v>
      </c>
      <c r="J2396" s="294">
        <v>3929</v>
      </c>
      <c r="K2396" s="1540">
        <v>47148</v>
      </c>
      <c r="L2396" s="294">
        <v>0</v>
      </c>
      <c r="M2396" s="294">
        <v>0</v>
      </c>
      <c r="N2396" s="294">
        <v>0</v>
      </c>
      <c r="O2396" s="294">
        <v>0</v>
      </c>
      <c r="P2396" s="294">
        <v>0</v>
      </c>
      <c r="Q2396" s="294">
        <v>0</v>
      </c>
      <c r="R2396" s="294">
        <v>12</v>
      </c>
      <c r="S2396" s="294">
        <v>47148</v>
      </c>
      <c r="T2396" s="294">
        <v>0</v>
      </c>
      <c r="U2396" s="294">
        <v>0</v>
      </c>
      <c r="V2396" s="294">
        <v>0</v>
      </c>
      <c r="W2396" s="294">
        <v>0</v>
      </c>
      <c r="X2396" s="294">
        <v>0</v>
      </c>
      <c r="Y2396" s="294">
        <v>0</v>
      </c>
      <c r="Z2396" s="294">
        <v>0</v>
      </c>
      <c r="AA2396" s="294">
        <v>0</v>
      </c>
      <c r="AB2396" s="294">
        <v>0</v>
      </c>
      <c r="AC2396" s="294">
        <v>0</v>
      </c>
      <c r="AD2396" s="294">
        <v>0</v>
      </c>
      <c r="AE2396" s="294">
        <v>0</v>
      </c>
      <c r="AF2396" s="294">
        <v>0</v>
      </c>
      <c r="AG2396" s="294">
        <v>0</v>
      </c>
      <c r="AH2396" s="294">
        <v>0</v>
      </c>
      <c r="AI2396" s="294">
        <v>0</v>
      </c>
    </row>
    <row r="2397" spans="1:77" s="6" customFormat="1" ht="123.75">
      <c r="A2397" s="1326"/>
      <c r="B2397" s="1327"/>
      <c r="C2397" s="1332" t="s">
        <v>4930</v>
      </c>
      <c r="D2397" s="1275"/>
      <c r="E2397" s="1274">
        <v>1</v>
      </c>
      <c r="F2397" s="1330" t="s">
        <v>11</v>
      </c>
      <c r="G2397" s="1276" t="s">
        <v>12</v>
      </c>
      <c r="H2397" s="1276" t="s">
        <v>13</v>
      </c>
      <c r="I2397" s="1276" t="s">
        <v>14</v>
      </c>
      <c r="J2397" s="1276">
        <v>4000</v>
      </c>
      <c r="K2397" s="1546">
        <v>4000</v>
      </c>
      <c r="L2397" s="1276">
        <v>0</v>
      </c>
      <c r="M2397" s="1276">
        <v>0</v>
      </c>
      <c r="N2397" s="1276">
        <v>0</v>
      </c>
      <c r="O2397" s="1276">
        <v>0</v>
      </c>
      <c r="P2397" s="1276">
        <v>0</v>
      </c>
      <c r="Q2397" s="1276">
        <v>0</v>
      </c>
      <c r="R2397" s="1276">
        <v>0</v>
      </c>
      <c r="S2397" s="1276">
        <v>0</v>
      </c>
      <c r="T2397" s="1276">
        <v>0</v>
      </c>
      <c r="U2397" s="1276">
        <v>0</v>
      </c>
      <c r="V2397" s="1276">
        <v>0</v>
      </c>
      <c r="W2397" s="1276">
        <v>0</v>
      </c>
      <c r="X2397" s="1276">
        <v>1</v>
      </c>
      <c r="Y2397" s="1276">
        <v>4000</v>
      </c>
      <c r="Z2397" s="1276">
        <v>0</v>
      </c>
      <c r="AA2397" s="1276">
        <v>0</v>
      </c>
      <c r="AB2397" s="1276">
        <v>0</v>
      </c>
      <c r="AC2397" s="1276">
        <v>0</v>
      </c>
      <c r="AD2397" s="1276">
        <v>0</v>
      </c>
      <c r="AE2397" s="1276">
        <v>0</v>
      </c>
      <c r="AF2397" s="1276">
        <v>0</v>
      </c>
      <c r="AG2397" s="1276">
        <v>0</v>
      </c>
      <c r="AH2397" s="1276">
        <v>0</v>
      </c>
      <c r="AI2397" s="1276">
        <v>0</v>
      </c>
    </row>
    <row r="2398" spans="1:77" ht="66">
      <c r="A2398" s="4"/>
      <c r="B2398" s="258"/>
      <c r="C2398" s="13" t="s">
        <v>4931</v>
      </c>
      <c r="D2398" s="14"/>
      <c r="E2398" s="15">
        <v>2</v>
      </c>
      <c r="F2398" s="14" t="s">
        <v>11</v>
      </c>
      <c r="G2398" s="16" t="s">
        <v>12</v>
      </c>
      <c r="H2398" s="17" t="s">
        <v>13</v>
      </c>
      <c r="I2398" s="16" t="s">
        <v>14</v>
      </c>
      <c r="J2398" s="16">
        <v>5000</v>
      </c>
      <c r="K2398" s="997">
        <v>10000</v>
      </c>
      <c r="L2398" s="16">
        <v>0</v>
      </c>
      <c r="M2398" s="16">
        <v>0</v>
      </c>
      <c r="N2398" s="16">
        <v>0</v>
      </c>
      <c r="O2398" s="16">
        <v>0</v>
      </c>
      <c r="P2398" s="16">
        <v>0</v>
      </c>
      <c r="Q2398" s="16">
        <v>0</v>
      </c>
      <c r="R2398" s="16">
        <v>0</v>
      </c>
      <c r="S2398" s="16">
        <v>0</v>
      </c>
      <c r="T2398" s="16">
        <v>0</v>
      </c>
      <c r="U2398" s="16">
        <v>0</v>
      </c>
      <c r="V2398" s="16">
        <v>0</v>
      </c>
      <c r="W2398" s="16">
        <v>0</v>
      </c>
      <c r="X2398" s="16">
        <v>2</v>
      </c>
      <c r="Y2398" s="16">
        <v>10000</v>
      </c>
      <c r="Z2398" s="16">
        <v>0</v>
      </c>
      <c r="AA2398" s="16">
        <v>0</v>
      </c>
      <c r="AB2398" s="16">
        <v>0</v>
      </c>
      <c r="AC2398" s="16">
        <v>0</v>
      </c>
      <c r="AD2398" s="16">
        <v>0</v>
      </c>
      <c r="AE2398" s="16">
        <v>0</v>
      </c>
      <c r="AF2398" s="16">
        <v>0</v>
      </c>
      <c r="AG2398" s="16">
        <v>0</v>
      </c>
      <c r="AH2398" s="16">
        <v>0</v>
      </c>
      <c r="AI2398" s="16">
        <v>0</v>
      </c>
    </row>
    <row r="2399" spans="1:77" ht="66">
      <c r="A2399" s="4"/>
      <c r="B2399" s="258"/>
      <c r="C2399" s="13" t="s">
        <v>4932</v>
      </c>
      <c r="D2399" s="14"/>
      <c r="E2399" s="15">
        <v>1</v>
      </c>
      <c r="F2399" s="14" t="s">
        <v>11</v>
      </c>
      <c r="G2399" s="16" t="s">
        <v>12</v>
      </c>
      <c r="H2399" s="17" t="s">
        <v>13</v>
      </c>
      <c r="I2399" s="16" t="s">
        <v>14</v>
      </c>
      <c r="J2399" s="16">
        <v>16675</v>
      </c>
      <c r="K2399" s="997">
        <v>16675</v>
      </c>
      <c r="L2399" s="16">
        <v>0</v>
      </c>
      <c r="M2399" s="16">
        <v>0</v>
      </c>
      <c r="N2399" s="16">
        <v>0</v>
      </c>
      <c r="O2399" s="16">
        <v>0</v>
      </c>
      <c r="P2399" s="16">
        <v>0</v>
      </c>
      <c r="Q2399" s="16">
        <v>0</v>
      </c>
      <c r="R2399" s="16">
        <v>0</v>
      </c>
      <c r="S2399" s="16">
        <v>0</v>
      </c>
      <c r="T2399" s="16">
        <v>0</v>
      </c>
      <c r="U2399" s="16">
        <v>0</v>
      </c>
      <c r="V2399" s="16">
        <v>0</v>
      </c>
      <c r="W2399" s="16">
        <v>0</v>
      </c>
      <c r="X2399" s="16">
        <v>1</v>
      </c>
      <c r="Y2399" s="16">
        <v>16675</v>
      </c>
      <c r="Z2399" s="16">
        <v>0</v>
      </c>
      <c r="AA2399" s="16">
        <v>0</v>
      </c>
      <c r="AB2399" s="16">
        <v>0</v>
      </c>
      <c r="AC2399" s="16">
        <v>0</v>
      </c>
      <c r="AD2399" s="16">
        <v>0</v>
      </c>
      <c r="AE2399" s="16">
        <v>0</v>
      </c>
      <c r="AF2399" s="16">
        <v>0</v>
      </c>
      <c r="AG2399" s="16">
        <v>0</v>
      </c>
      <c r="AH2399" s="16">
        <v>0</v>
      </c>
      <c r="AI2399" s="16">
        <v>0</v>
      </c>
    </row>
    <row r="2400" spans="1:77" ht="66">
      <c r="A2400" s="4"/>
      <c r="B2400" s="258"/>
      <c r="C2400" s="13" t="s">
        <v>4933</v>
      </c>
      <c r="D2400" s="14"/>
      <c r="E2400" s="15">
        <v>1</v>
      </c>
      <c r="F2400" s="14" t="s">
        <v>11</v>
      </c>
      <c r="G2400" s="16" t="s">
        <v>12</v>
      </c>
      <c r="H2400" s="17" t="s">
        <v>13</v>
      </c>
      <c r="I2400" s="16" t="s">
        <v>14</v>
      </c>
      <c r="J2400" s="16">
        <v>7337</v>
      </c>
      <c r="K2400" s="997">
        <v>7337</v>
      </c>
      <c r="L2400" s="16">
        <v>0</v>
      </c>
      <c r="M2400" s="16">
        <v>0</v>
      </c>
      <c r="N2400" s="16">
        <v>0</v>
      </c>
      <c r="O2400" s="16">
        <v>0</v>
      </c>
      <c r="P2400" s="16">
        <v>0</v>
      </c>
      <c r="Q2400" s="16">
        <v>0</v>
      </c>
      <c r="R2400" s="16">
        <v>0</v>
      </c>
      <c r="S2400" s="16">
        <v>0</v>
      </c>
      <c r="T2400" s="16">
        <v>0</v>
      </c>
      <c r="U2400" s="16">
        <v>0</v>
      </c>
      <c r="V2400" s="16">
        <v>0</v>
      </c>
      <c r="W2400" s="16">
        <v>0</v>
      </c>
      <c r="X2400" s="16">
        <v>1</v>
      </c>
      <c r="Y2400" s="16">
        <v>7337</v>
      </c>
      <c r="Z2400" s="16">
        <v>0</v>
      </c>
      <c r="AA2400" s="16">
        <v>0</v>
      </c>
      <c r="AB2400" s="16">
        <v>0</v>
      </c>
      <c r="AC2400" s="16">
        <v>0</v>
      </c>
      <c r="AD2400" s="16">
        <v>0</v>
      </c>
      <c r="AE2400" s="16">
        <v>0</v>
      </c>
      <c r="AF2400" s="16">
        <v>0</v>
      </c>
      <c r="AG2400" s="16">
        <v>0</v>
      </c>
      <c r="AH2400" s="16">
        <v>0</v>
      </c>
      <c r="AI2400" s="16">
        <v>0</v>
      </c>
    </row>
    <row r="2401" spans="1:35" ht="66">
      <c r="A2401" s="290"/>
      <c r="B2401" s="1506"/>
      <c r="C2401" s="1342" t="s">
        <v>2030</v>
      </c>
      <c r="D2401" s="292"/>
      <c r="E2401" s="293">
        <v>0</v>
      </c>
      <c r="F2401" s="292" t="s">
        <v>11</v>
      </c>
      <c r="G2401" s="294" t="s">
        <v>12</v>
      </c>
      <c r="H2401" s="295" t="s">
        <v>13</v>
      </c>
      <c r="I2401" s="294" t="s">
        <v>14</v>
      </c>
      <c r="J2401" s="294">
        <v>1912</v>
      </c>
      <c r="K2401" s="1540">
        <v>0</v>
      </c>
      <c r="L2401" s="294">
        <v>0</v>
      </c>
      <c r="M2401" s="294">
        <v>0</v>
      </c>
      <c r="N2401" s="294">
        <v>0</v>
      </c>
      <c r="O2401" s="294">
        <v>0</v>
      </c>
      <c r="P2401" s="294">
        <v>0</v>
      </c>
      <c r="Q2401" s="294">
        <v>0</v>
      </c>
      <c r="R2401" s="294">
        <v>0</v>
      </c>
      <c r="S2401" s="294">
        <v>0</v>
      </c>
      <c r="T2401" s="294">
        <v>0</v>
      </c>
      <c r="U2401" s="294">
        <v>0</v>
      </c>
      <c r="V2401" s="294">
        <v>0</v>
      </c>
      <c r="W2401" s="294">
        <v>0</v>
      </c>
      <c r="X2401" s="294">
        <v>0</v>
      </c>
      <c r="Y2401" s="294">
        <v>0</v>
      </c>
      <c r="Z2401" s="294">
        <v>0</v>
      </c>
      <c r="AA2401" s="294">
        <v>0</v>
      </c>
      <c r="AB2401" s="294">
        <v>0</v>
      </c>
      <c r="AC2401" s="294">
        <v>0</v>
      </c>
      <c r="AD2401" s="294">
        <v>0</v>
      </c>
      <c r="AE2401" s="294">
        <v>0</v>
      </c>
      <c r="AF2401" s="294">
        <v>0</v>
      </c>
      <c r="AG2401" s="294">
        <v>0</v>
      </c>
      <c r="AH2401" s="294">
        <v>0</v>
      </c>
      <c r="AI2401" s="294">
        <v>0</v>
      </c>
    </row>
    <row r="2402" spans="1:35" ht="123.75">
      <c r="A2402" s="1326"/>
      <c r="B2402" s="1327">
        <v>2435.44</v>
      </c>
      <c r="C2402" s="1332" t="s">
        <v>1624</v>
      </c>
      <c r="D2402" s="1275"/>
      <c r="E2402" s="1274">
        <v>4</v>
      </c>
      <c r="F2402" s="1333" t="s">
        <v>11</v>
      </c>
      <c r="G2402" s="1276" t="s">
        <v>12</v>
      </c>
      <c r="H2402" s="1276" t="s">
        <v>13</v>
      </c>
      <c r="I2402" s="1276" t="s">
        <v>14</v>
      </c>
      <c r="J2402" s="1276">
        <v>4000</v>
      </c>
      <c r="K2402" s="1546">
        <v>16000</v>
      </c>
      <c r="L2402" s="1276">
        <v>0</v>
      </c>
      <c r="M2402" s="1276">
        <v>0</v>
      </c>
      <c r="N2402" s="1276">
        <v>0</v>
      </c>
      <c r="O2402" s="1276">
        <v>0</v>
      </c>
      <c r="P2402" s="1276">
        <v>2</v>
      </c>
      <c r="Q2402" s="1276">
        <v>8000</v>
      </c>
      <c r="R2402" s="1276">
        <v>1</v>
      </c>
      <c r="S2402" s="1276">
        <v>4000</v>
      </c>
      <c r="T2402" s="1276">
        <v>0</v>
      </c>
      <c r="U2402" s="1276">
        <v>0</v>
      </c>
      <c r="V2402" s="1276">
        <v>0</v>
      </c>
      <c r="W2402" s="1276">
        <v>0</v>
      </c>
      <c r="X2402" s="1276">
        <v>1</v>
      </c>
      <c r="Y2402" s="1276">
        <v>4000</v>
      </c>
      <c r="Z2402" s="1276">
        <v>0</v>
      </c>
      <c r="AA2402" s="1276">
        <v>0</v>
      </c>
      <c r="AB2402" s="1276">
        <v>0</v>
      </c>
      <c r="AC2402" s="1276">
        <v>0</v>
      </c>
      <c r="AD2402" s="1276">
        <v>0</v>
      </c>
      <c r="AE2402" s="1276">
        <v>0</v>
      </c>
      <c r="AF2402" s="1276">
        <v>0</v>
      </c>
      <c r="AG2402" s="1276">
        <v>0</v>
      </c>
      <c r="AH2402" s="1276">
        <v>0</v>
      </c>
      <c r="AI2402" s="1276">
        <v>0</v>
      </c>
    </row>
    <row r="2403" spans="1:35" ht="66">
      <c r="A2403" s="290"/>
      <c r="B2403" s="305">
        <v>1223.165</v>
      </c>
      <c r="C2403" s="1505" t="s">
        <v>2031</v>
      </c>
      <c r="D2403" s="292"/>
      <c r="E2403" s="293">
        <v>0</v>
      </c>
      <c r="F2403" s="292" t="s">
        <v>11</v>
      </c>
      <c r="G2403" s="294" t="s">
        <v>12</v>
      </c>
      <c r="H2403" s="295" t="s">
        <v>13</v>
      </c>
      <c r="I2403" s="294" t="s">
        <v>14</v>
      </c>
      <c r="J2403" s="294">
        <v>1322</v>
      </c>
      <c r="K2403" s="1540">
        <v>0</v>
      </c>
      <c r="L2403" s="294">
        <v>0</v>
      </c>
      <c r="M2403" s="294">
        <v>0</v>
      </c>
      <c r="N2403" s="294">
        <v>0</v>
      </c>
      <c r="O2403" s="294">
        <v>0</v>
      </c>
      <c r="P2403" s="294">
        <v>0</v>
      </c>
      <c r="Q2403" s="294">
        <v>0</v>
      </c>
      <c r="R2403" s="294">
        <v>0</v>
      </c>
      <c r="S2403" s="294">
        <v>0</v>
      </c>
      <c r="T2403" s="294">
        <v>0</v>
      </c>
      <c r="U2403" s="294">
        <v>0</v>
      </c>
      <c r="V2403" s="294">
        <v>0</v>
      </c>
      <c r="W2403" s="294">
        <v>0</v>
      </c>
      <c r="X2403" s="294">
        <v>0</v>
      </c>
      <c r="Y2403" s="294">
        <v>0</v>
      </c>
      <c r="Z2403" s="294">
        <v>0</v>
      </c>
      <c r="AA2403" s="294">
        <v>0</v>
      </c>
      <c r="AB2403" s="294">
        <v>0</v>
      </c>
      <c r="AC2403" s="294">
        <v>0</v>
      </c>
      <c r="AD2403" s="294">
        <v>0</v>
      </c>
      <c r="AE2403" s="294">
        <v>0</v>
      </c>
      <c r="AF2403" s="294">
        <v>0</v>
      </c>
      <c r="AG2403" s="294">
        <v>0</v>
      </c>
      <c r="AH2403" s="294">
        <v>0</v>
      </c>
      <c r="AI2403" s="294">
        <v>0</v>
      </c>
    </row>
    <row r="2404" spans="1:35" ht="66">
      <c r="A2404" s="290"/>
      <c r="B2404" s="305">
        <v>3103.3866666666668</v>
      </c>
      <c r="C2404" s="1405" t="s">
        <v>2032</v>
      </c>
      <c r="D2404" s="303"/>
      <c r="E2404" s="293">
        <v>3</v>
      </c>
      <c r="F2404" s="292" t="s">
        <v>11</v>
      </c>
      <c r="G2404" s="294" t="s">
        <v>12</v>
      </c>
      <c r="H2404" s="295" t="s">
        <v>13</v>
      </c>
      <c r="I2404" s="294" t="s">
        <v>14</v>
      </c>
      <c r="J2404" s="294">
        <v>3352</v>
      </c>
      <c r="K2404" s="1540">
        <v>10056</v>
      </c>
      <c r="L2404" s="294">
        <v>0</v>
      </c>
      <c r="M2404" s="294">
        <v>0</v>
      </c>
      <c r="N2404" s="294">
        <v>0</v>
      </c>
      <c r="O2404" s="294">
        <v>0</v>
      </c>
      <c r="P2404" s="294">
        <v>3</v>
      </c>
      <c r="Q2404" s="294">
        <v>10056</v>
      </c>
      <c r="R2404" s="294">
        <v>0</v>
      </c>
      <c r="S2404" s="294">
        <v>0</v>
      </c>
      <c r="T2404" s="294">
        <v>0</v>
      </c>
      <c r="U2404" s="294">
        <v>0</v>
      </c>
      <c r="V2404" s="294">
        <v>0</v>
      </c>
      <c r="W2404" s="294">
        <v>0</v>
      </c>
      <c r="X2404" s="294">
        <v>0</v>
      </c>
      <c r="Y2404" s="294">
        <v>0</v>
      </c>
      <c r="Z2404" s="294">
        <v>0</v>
      </c>
      <c r="AA2404" s="294">
        <v>0</v>
      </c>
      <c r="AB2404" s="294">
        <v>0</v>
      </c>
      <c r="AC2404" s="294">
        <v>0</v>
      </c>
      <c r="AD2404" s="294">
        <v>0</v>
      </c>
      <c r="AE2404" s="294">
        <v>0</v>
      </c>
      <c r="AF2404" s="294">
        <v>0</v>
      </c>
      <c r="AG2404" s="294">
        <v>0</v>
      </c>
      <c r="AH2404" s="294">
        <v>0</v>
      </c>
      <c r="AI2404" s="294">
        <v>0</v>
      </c>
    </row>
    <row r="2405" spans="1:35" s="319" customFormat="1" ht="66">
      <c r="A2405" s="290"/>
      <c r="B2405" s="305">
        <v>4060</v>
      </c>
      <c r="C2405" s="1342" t="s">
        <v>2060</v>
      </c>
      <c r="D2405" s="303"/>
      <c r="E2405" s="293">
        <v>0</v>
      </c>
      <c r="F2405" s="292" t="s">
        <v>11</v>
      </c>
      <c r="G2405" s="294" t="s">
        <v>12</v>
      </c>
      <c r="H2405" s="295" t="s">
        <v>13</v>
      </c>
      <c r="I2405" s="294" t="s">
        <v>14</v>
      </c>
      <c r="J2405" s="294">
        <v>4385</v>
      </c>
      <c r="K2405" s="1540">
        <v>0</v>
      </c>
      <c r="L2405" s="294">
        <v>0</v>
      </c>
      <c r="M2405" s="294">
        <v>0</v>
      </c>
      <c r="N2405" s="294">
        <v>0</v>
      </c>
      <c r="O2405" s="294">
        <v>0</v>
      </c>
      <c r="P2405" s="294">
        <v>0</v>
      </c>
      <c r="Q2405" s="294">
        <v>0</v>
      </c>
      <c r="R2405" s="294">
        <v>0</v>
      </c>
      <c r="S2405" s="294">
        <v>0</v>
      </c>
      <c r="T2405" s="294">
        <v>0</v>
      </c>
      <c r="U2405" s="294">
        <v>0</v>
      </c>
      <c r="V2405" s="294">
        <v>0</v>
      </c>
      <c r="W2405" s="294">
        <v>0</v>
      </c>
      <c r="X2405" s="294">
        <v>0</v>
      </c>
      <c r="Y2405" s="294">
        <v>0</v>
      </c>
      <c r="Z2405" s="294">
        <v>0</v>
      </c>
      <c r="AA2405" s="294">
        <v>0</v>
      </c>
      <c r="AB2405" s="294">
        <v>0</v>
      </c>
      <c r="AC2405" s="294">
        <v>0</v>
      </c>
      <c r="AD2405" s="294">
        <v>0</v>
      </c>
      <c r="AE2405" s="294">
        <v>0</v>
      </c>
      <c r="AF2405" s="294">
        <v>0</v>
      </c>
      <c r="AG2405" s="294">
        <v>0</v>
      </c>
      <c r="AH2405" s="294">
        <v>0</v>
      </c>
      <c r="AI2405" s="294">
        <v>0</v>
      </c>
    </row>
    <row r="2406" spans="1:35" ht="123.75">
      <c r="A2406" s="1326"/>
      <c r="B2406" s="1328">
        <v>626.4</v>
      </c>
      <c r="C2406" s="1329" t="s">
        <v>1623</v>
      </c>
      <c r="D2406" s="1275"/>
      <c r="E2406" s="1274">
        <v>23</v>
      </c>
      <c r="F2406" s="1333" t="s">
        <v>11</v>
      </c>
      <c r="G2406" s="1276" t="s">
        <v>12</v>
      </c>
      <c r="H2406" s="1276" t="s">
        <v>13</v>
      </c>
      <c r="I2406" s="1276" t="s">
        <v>14</v>
      </c>
      <c r="J2406" s="1276">
        <v>3000</v>
      </c>
      <c r="K2406" s="1546">
        <v>69000</v>
      </c>
      <c r="L2406" s="1276">
        <v>0</v>
      </c>
      <c r="M2406" s="1276">
        <v>0</v>
      </c>
      <c r="N2406" s="1276">
        <v>0</v>
      </c>
      <c r="O2406" s="1276">
        <v>0</v>
      </c>
      <c r="P2406" s="1276">
        <v>5</v>
      </c>
      <c r="Q2406" s="1276">
        <v>15000</v>
      </c>
      <c r="R2406" s="1276">
        <v>8</v>
      </c>
      <c r="S2406" s="1276">
        <v>24000</v>
      </c>
      <c r="T2406" s="1276">
        <v>0</v>
      </c>
      <c r="U2406" s="1276">
        <v>0</v>
      </c>
      <c r="V2406" s="1276">
        <v>0</v>
      </c>
      <c r="W2406" s="1276">
        <v>0</v>
      </c>
      <c r="X2406" s="1276">
        <v>5</v>
      </c>
      <c r="Y2406" s="1276">
        <v>15000</v>
      </c>
      <c r="Z2406" s="1276">
        <v>0</v>
      </c>
      <c r="AA2406" s="1276">
        <v>0</v>
      </c>
      <c r="AB2406" s="1276">
        <v>0</v>
      </c>
      <c r="AC2406" s="1276">
        <v>0</v>
      </c>
      <c r="AD2406" s="1276">
        <v>5</v>
      </c>
      <c r="AE2406" s="1276">
        <v>15000</v>
      </c>
      <c r="AF2406" s="1276">
        <v>0</v>
      </c>
      <c r="AG2406" s="1276">
        <v>0</v>
      </c>
      <c r="AH2406" s="1276">
        <v>0</v>
      </c>
      <c r="AI2406" s="1276">
        <v>0</v>
      </c>
    </row>
    <row r="2407" spans="1:35" ht="66">
      <c r="A2407" s="290"/>
      <c r="B2407" s="1334"/>
      <c r="C2407" s="1507" t="s">
        <v>2061</v>
      </c>
      <c r="D2407" s="303"/>
      <c r="E2407" s="293">
        <v>2</v>
      </c>
      <c r="F2407" s="292" t="s">
        <v>11</v>
      </c>
      <c r="G2407" s="294" t="s">
        <v>12</v>
      </c>
      <c r="H2407" s="295" t="s">
        <v>13</v>
      </c>
      <c r="I2407" s="294" t="s">
        <v>14</v>
      </c>
      <c r="J2407" s="294">
        <v>1053</v>
      </c>
      <c r="K2407" s="1540">
        <v>2106</v>
      </c>
      <c r="L2407" s="294">
        <v>0</v>
      </c>
      <c r="M2407" s="294">
        <v>0</v>
      </c>
      <c r="N2407" s="294">
        <v>0</v>
      </c>
      <c r="O2407" s="294">
        <v>0</v>
      </c>
      <c r="P2407" s="294">
        <v>0</v>
      </c>
      <c r="Q2407" s="294">
        <v>0</v>
      </c>
      <c r="R2407" s="294">
        <v>0</v>
      </c>
      <c r="S2407" s="294">
        <v>0</v>
      </c>
      <c r="T2407" s="294">
        <v>0</v>
      </c>
      <c r="U2407" s="294">
        <v>0</v>
      </c>
      <c r="V2407" s="294">
        <v>0</v>
      </c>
      <c r="W2407" s="294">
        <v>0</v>
      </c>
      <c r="X2407" s="294">
        <v>0</v>
      </c>
      <c r="Y2407" s="294">
        <v>0</v>
      </c>
      <c r="Z2407" s="294">
        <v>0</v>
      </c>
      <c r="AA2407" s="294">
        <v>0</v>
      </c>
      <c r="AB2407" s="294">
        <v>0</v>
      </c>
      <c r="AC2407" s="294">
        <v>0</v>
      </c>
      <c r="AD2407" s="294">
        <v>2</v>
      </c>
      <c r="AE2407" s="294">
        <v>2106</v>
      </c>
      <c r="AF2407" s="294">
        <v>0</v>
      </c>
      <c r="AG2407" s="294">
        <v>0</v>
      </c>
      <c r="AH2407" s="294">
        <v>0</v>
      </c>
      <c r="AI2407" s="294">
        <v>0</v>
      </c>
    </row>
    <row r="2408" spans="1:35" s="319" customFormat="1" outlineLevel="4">
      <c r="A2408" s="290"/>
      <c r="B2408" s="306">
        <v>5120</v>
      </c>
      <c r="C2408" s="306" t="s">
        <v>2063</v>
      </c>
      <c r="D2408" s="306"/>
      <c r="E2408" s="1154">
        <v>23</v>
      </c>
      <c r="F2408" s="1154"/>
      <c r="G2408" s="1154"/>
      <c r="H2408" s="1154"/>
      <c r="I2408" s="1154"/>
      <c r="J2408" s="1154"/>
      <c r="K2408" s="1550">
        <v>65000</v>
      </c>
      <c r="L2408" s="1154">
        <v>0</v>
      </c>
      <c r="M2408" s="1154">
        <v>0</v>
      </c>
      <c r="N2408" s="1154">
        <v>0</v>
      </c>
      <c r="O2408" s="1154">
        <v>0</v>
      </c>
      <c r="P2408" s="1154">
        <v>0</v>
      </c>
      <c r="Q2408" s="1154">
        <v>0</v>
      </c>
      <c r="R2408" s="1154">
        <v>6</v>
      </c>
      <c r="S2408" s="1154">
        <v>65000</v>
      </c>
      <c r="T2408" s="1154">
        <v>0</v>
      </c>
      <c r="U2408" s="1154">
        <v>0</v>
      </c>
      <c r="V2408" s="1154">
        <v>0</v>
      </c>
      <c r="W2408" s="1154">
        <v>0</v>
      </c>
      <c r="X2408" s="1154">
        <v>0</v>
      </c>
      <c r="Y2408" s="1154">
        <v>0</v>
      </c>
      <c r="Z2408" s="1154">
        <v>0</v>
      </c>
      <c r="AA2408" s="1154">
        <v>0</v>
      </c>
      <c r="AB2408" s="1154">
        <v>0</v>
      </c>
      <c r="AC2408" s="1154">
        <v>0</v>
      </c>
      <c r="AD2408" s="1154">
        <v>0</v>
      </c>
      <c r="AE2408" s="1154">
        <v>0</v>
      </c>
      <c r="AF2408" s="1154">
        <v>0</v>
      </c>
      <c r="AG2408" s="1154">
        <v>0</v>
      </c>
      <c r="AH2408" s="1154">
        <v>0</v>
      </c>
      <c r="AI2408" s="1154">
        <v>0</v>
      </c>
    </row>
    <row r="2409" spans="1:35" ht="123.75">
      <c r="A2409" s="290"/>
      <c r="B2409" s="306">
        <v>51201</v>
      </c>
      <c r="C2409" s="1148" t="s">
        <v>2063</v>
      </c>
      <c r="D2409" s="303"/>
      <c r="E2409" s="291">
        <v>5</v>
      </c>
      <c r="F2409" s="291"/>
      <c r="G2409" s="291" t="s">
        <v>12</v>
      </c>
      <c r="H2409" s="291" t="s">
        <v>13</v>
      </c>
      <c r="I2409" s="291" t="s">
        <v>14</v>
      </c>
      <c r="J2409" s="291"/>
      <c r="K2409" s="1545">
        <v>65000</v>
      </c>
      <c r="L2409" s="291">
        <v>0</v>
      </c>
      <c r="M2409" s="291">
        <v>0</v>
      </c>
      <c r="N2409" s="291">
        <v>0</v>
      </c>
      <c r="O2409" s="291">
        <v>0</v>
      </c>
      <c r="P2409" s="291">
        <v>0</v>
      </c>
      <c r="Q2409" s="291">
        <v>0</v>
      </c>
      <c r="R2409" s="291">
        <v>6</v>
      </c>
      <c r="S2409" s="291">
        <v>65000</v>
      </c>
      <c r="T2409" s="291">
        <v>0</v>
      </c>
      <c r="U2409" s="291">
        <v>0</v>
      </c>
      <c r="V2409" s="291">
        <v>0</v>
      </c>
      <c r="W2409" s="291">
        <v>0</v>
      </c>
      <c r="X2409" s="291">
        <v>0</v>
      </c>
      <c r="Y2409" s="291">
        <v>0</v>
      </c>
      <c r="Z2409" s="291">
        <v>0</v>
      </c>
      <c r="AA2409" s="291">
        <v>0</v>
      </c>
      <c r="AB2409" s="291">
        <v>0</v>
      </c>
      <c r="AC2409" s="291">
        <v>0</v>
      </c>
      <c r="AD2409" s="291">
        <v>0</v>
      </c>
      <c r="AE2409" s="291">
        <v>0</v>
      </c>
      <c r="AF2409" s="291">
        <v>0</v>
      </c>
      <c r="AG2409" s="291">
        <v>0</v>
      </c>
      <c r="AH2409" s="291">
        <v>0</v>
      </c>
      <c r="AI2409" s="291">
        <v>0</v>
      </c>
    </row>
    <row r="2410" spans="1:35" ht="66">
      <c r="A2410" s="290"/>
      <c r="B2410" s="1334"/>
      <c r="C2410" s="1335" t="s">
        <v>2418</v>
      </c>
      <c r="D2410" s="303"/>
      <c r="E2410" s="1336">
        <v>1</v>
      </c>
      <c r="F2410" s="292" t="s">
        <v>11</v>
      </c>
      <c r="G2410" s="294" t="s">
        <v>12</v>
      </c>
      <c r="H2410" s="295" t="s">
        <v>13</v>
      </c>
      <c r="I2410" s="294" t="s">
        <v>14</v>
      </c>
      <c r="J2410" s="294">
        <v>30000</v>
      </c>
      <c r="K2410" s="1540">
        <v>30000</v>
      </c>
      <c r="L2410" s="294">
        <v>0</v>
      </c>
      <c r="M2410" s="294">
        <v>0</v>
      </c>
      <c r="N2410" s="294">
        <v>0</v>
      </c>
      <c r="O2410" s="294">
        <v>0</v>
      </c>
      <c r="P2410" s="294">
        <v>0</v>
      </c>
      <c r="Q2410" s="294">
        <v>0</v>
      </c>
      <c r="R2410" s="294">
        <v>1</v>
      </c>
      <c r="S2410" s="294">
        <v>30000</v>
      </c>
      <c r="T2410" s="294">
        <v>0</v>
      </c>
      <c r="U2410" s="294">
        <v>0</v>
      </c>
      <c r="V2410" s="294">
        <v>0</v>
      </c>
      <c r="W2410" s="294">
        <v>0</v>
      </c>
      <c r="X2410" s="294">
        <v>0</v>
      </c>
      <c r="Y2410" s="294">
        <v>0</v>
      </c>
      <c r="Z2410" s="294">
        <v>0</v>
      </c>
      <c r="AA2410" s="294">
        <v>0</v>
      </c>
      <c r="AB2410" s="294">
        <v>0</v>
      </c>
      <c r="AC2410" s="294">
        <v>0</v>
      </c>
      <c r="AD2410" s="294">
        <v>0</v>
      </c>
      <c r="AE2410" s="294">
        <v>0</v>
      </c>
      <c r="AF2410" s="294">
        <v>0</v>
      </c>
      <c r="AG2410" s="294">
        <v>0</v>
      </c>
      <c r="AH2410" s="294">
        <v>0</v>
      </c>
      <c r="AI2410" s="294">
        <v>0</v>
      </c>
    </row>
    <row r="2411" spans="1:35" ht="66">
      <c r="A2411" s="290"/>
      <c r="B2411" s="1334"/>
      <c r="C2411" s="1335" t="s">
        <v>2419</v>
      </c>
      <c r="D2411" s="303"/>
      <c r="E2411" s="1336">
        <v>5</v>
      </c>
      <c r="F2411" s="292" t="s">
        <v>11</v>
      </c>
      <c r="G2411" s="294" t="s">
        <v>12</v>
      </c>
      <c r="H2411" s="295" t="s">
        <v>13</v>
      </c>
      <c r="I2411" s="294" t="s">
        <v>14</v>
      </c>
      <c r="J2411" s="294">
        <v>7000</v>
      </c>
      <c r="K2411" s="1540">
        <v>35000</v>
      </c>
      <c r="L2411" s="294">
        <v>0</v>
      </c>
      <c r="M2411" s="294">
        <v>0</v>
      </c>
      <c r="N2411" s="294">
        <v>0</v>
      </c>
      <c r="O2411" s="294">
        <v>0</v>
      </c>
      <c r="P2411" s="294">
        <v>0</v>
      </c>
      <c r="Q2411" s="294">
        <v>0</v>
      </c>
      <c r="R2411" s="294">
        <v>5</v>
      </c>
      <c r="S2411" s="294">
        <v>35000</v>
      </c>
      <c r="T2411" s="294">
        <v>0</v>
      </c>
      <c r="U2411" s="294">
        <v>0</v>
      </c>
      <c r="V2411" s="294">
        <v>0</v>
      </c>
      <c r="W2411" s="294">
        <v>0</v>
      </c>
      <c r="X2411" s="294">
        <v>0</v>
      </c>
      <c r="Y2411" s="294">
        <v>0</v>
      </c>
      <c r="Z2411" s="294">
        <v>0</v>
      </c>
      <c r="AA2411" s="294">
        <v>0</v>
      </c>
      <c r="AB2411" s="294">
        <v>0</v>
      </c>
      <c r="AC2411" s="294">
        <v>0</v>
      </c>
      <c r="AD2411" s="294">
        <v>0</v>
      </c>
      <c r="AE2411" s="294">
        <v>0</v>
      </c>
      <c r="AF2411" s="294">
        <v>0</v>
      </c>
      <c r="AG2411" s="294">
        <v>0</v>
      </c>
      <c r="AH2411" s="294">
        <v>0</v>
      </c>
      <c r="AI2411" s="294">
        <v>0</v>
      </c>
    </row>
    <row r="2412" spans="1:35" ht="22.5">
      <c r="A2412" s="290"/>
      <c r="B2412" s="306">
        <v>515</v>
      </c>
      <c r="C2412" s="306" t="s">
        <v>2071</v>
      </c>
      <c r="D2412" s="306"/>
      <c r="E2412" s="1154">
        <v>18</v>
      </c>
      <c r="F2412" s="1154"/>
      <c r="G2412" s="1154"/>
      <c r="H2412" s="1154"/>
      <c r="I2412" s="1154"/>
      <c r="J2412" s="1154"/>
      <c r="K2412" s="1550">
        <v>170271</v>
      </c>
      <c r="L2412" s="1154">
        <v>1</v>
      </c>
      <c r="M2412" s="1154">
        <v>2269</v>
      </c>
      <c r="N2412" s="1154">
        <v>0</v>
      </c>
      <c r="O2412" s="1154">
        <v>0</v>
      </c>
      <c r="P2412" s="1154">
        <v>4</v>
      </c>
      <c r="Q2412" s="1154">
        <v>26057</v>
      </c>
      <c r="R2412" s="1154">
        <v>5</v>
      </c>
      <c r="S2412" s="1154">
        <v>74494</v>
      </c>
      <c r="T2412" s="1154">
        <v>0</v>
      </c>
      <c r="U2412" s="1154">
        <v>0</v>
      </c>
      <c r="V2412" s="1154">
        <v>0</v>
      </c>
      <c r="W2412" s="1154">
        <v>0</v>
      </c>
      <c r="X2412" s="1154">
        <v>6</v>
      </c>
      <c r="Y2412" s="1154">
        <v>36548</v>
      </c>
      <c r="Z2412" s="1154">
        <v>0</v>
      </c>
      <c r="AA2412" s="1154">
        <v>0</v>
      </c>
      <c r="AB2412" s="1154">
        <v>0</v>
      </c>
      <c r="AC2412" s="1154">
        <v>0</v>
      </c>
      <c r="AD2412" s="1154">
        <v>1</v>
      </c>
      <c r="AE2412" s="1154">
        <v>14040.000000000002</v>
      </c>
      <c r="AF2412" s="1154">
        <v>1</v>
      </c>
      <c r="AG2412" s="1154">
        <v>16863</v>
      </c>
      <c r="AH2412" s="1154">
        <v>0</v>
      </c>
      <c r="AI2412" s="1154">
        <v>0</v>
      </c>
    </row>
    <row r="2413" spans="1:35">
      <c r="A2413" s="290"/>
      <c r="B2413" s="306">
        <v>51501</v>
      </c>
      <c r="C2413" s="1148" t="s">
        <v>2072</v>
      </c>
      <c r="D2413" s="303"/>
      <c r="E2413" s="291">
        <v>0</v>
      </c>
      <c r="F2413" s="291"/>
      <c r="G2413" s="291">
        <v>0</v>
      </c>
      <c r="H2413" s="291">
        <v>0</v>
      </c>
      <c r="I2413" s="291">
        <v>0</v>
      </c>
      <c r="J2413" s="291"/>
      <c r="K2413" s="1545">
        <v>0</v>
      </c>
      <c r="L2413" s="291">
        <v>0</v>
      </c>
      <c r="M2413" s="291">
        <v>0</v>
      </c>
      <c r="N2413" s="291">
        <v>0</v>
      </c>
      <c r="O2413" s="291">
        <v>0</v>
      </c>
      <c r="P2413" s="291">
        <v>0</v>
      </c>
      <c r="Q2413" s="291">
        <v>0</v>
      </c>
      <c r="R2413" s="291">
        <v>0</v>
      </c>
      <c r="S2413" s="291">
        <v>0</v>
      </c>
      <c r="T2413" s="291">
        <v>0</v>
      </c>
      <c r="U2413" s="291">
        <v>0</v>
      </c>
      <c r="V2413" s="291">
        <v>0</v>
      </c>
      <c r="W2413" s="291">
        <v>0</v>
      </c>
      <c r="X2413" s="291">
        <v>0</v>
      </c>
      <c r="Y2413" s="291">
        <v>0</v>
      </c>
      <c r="Z2413" s="291">
        <v>0</v>
      </c>
      <c r="AA2413" s="291">
        <v>0</v>
      </c>
      <c r="AB2413" s="291">
        <v>0</v>
      </c>
      <c r="AC2413" s="291">
        <v>0</v>
      </c>
      <c r="AD2413" s="291">
        <v>0</v>
      </c>
      <c r="AE2413" s="291">
        <v>0</v>
      </c>
      <c r="AF2413" s="291">
        <v>0</v>
      </c>
      <c r="AG2413" s="291">
        <v>0</v>
      </c>
      <c r="AH2413" s="291">
        <v>0</v>
      </c>
      <c r="AI2413" s="291">
        <v>0</v>
      </c>
    </row>
    <row r="2414" spans="1:35">
      <c r="A2414" s="290"/>
      <c r="B2414" s="1334"/>
      <c r="C2414" s="1443"/>
      <c r="D2414" s="303"/>
      <c r="E2414" s="293">
        <v>0</v>
      </c>
      <c r="F2414" s="292"/>
      <c r="G2414" s="1147"/>
      <c r="H2414" s="1420"/>
      <c r="I2414" s="1147"/>
      <c r="J2414" s="1147"/>
      <c r="K2414" s="1538">
        <v>0</v>
      </c>
      <c r="L2414" s="1147">
        <v>0</v>
      </c>
      <c r="M2414" s="1147">
        <v>0</v>
      </c>
      <c r="N2414" s="1147">
        <v>0</v>
      </c>
      <c r="O2414" s="1147">
        <v>0</v>
      </c>
      <c r="P2414" s="1147">
        <v>0</v>
      </c>
      <c r="Q2414" s="1147">
        <v>0</v>
      </c>
      <c r="R2414" s="1147">
        <v>0</v>
      </c>
      <c r="S2414" s="1147">
        <v>0</v>
      </c>
      <c r="T2414" s="1147">
        <v>0</v>
      </c>
      <c r="U2414" s="1147">
        <v>0</v>
      </c>
      <c r="V2414" s="1147">
        <v>0</v>
      </c>
      <c r="W2414" s="1147">
        <v>0</v>
      </c>
      <c r="X2414" s="1147">
        <v>0</v>
      </c>
      <c r="Y2414" s="1147">
        <v>0</v>
      </c>
      <c r="Z2414" s="1147">
        <v>0</v>
      </c>
      <c r="AA2414" s="1147">
        <v>0</v>
      </c>
      <c r="AB2414" s="1147">
        <v>0</v>
      </c>
      <c r="AC2414" s="1147">
        <v>0</v>
      </c>
      <c r="AD2414" s="1147">
        <v>0</v>
      </c>
      <c r="AE2414" s="1147">
        <v>0</v>
      </c>
      <c r="AF2414" s="1147">
        <v>0</v>
      </c>
      <c r="AG2414" s="1147">
        <v>0</v>
      </c>
      <c r="AH2414" s="1147">
        <v>0</v>
      </c>
      <c r="AI2414" s="1147">
        <v>0</v>
      </c>
    </row>
    <row r="2415" spans="1:35">
      <c r="A2415" s="290"/>
      <c r="B2415" s="306">
        <v>51502</v>
      </c>
      <c r="C2415" s="1148" t="s">
        <v>2073</v>
      </c>
      <c r="D2415" s="303"/>
      <c r="E2415" s="291">
        <v>0</v>
      </c>
      <c r="F2415" s="291"/>
      <c r="G2415" s="291">
        <v>0</v>
      </c>
      <c r="H2415" s="291">
        <v>0</v>
      </c>
      <c r="I2415" s="291">
        <v>0</v>
      </c>
      <c r="J2415" s="291"/>
      <c r="K2415" s="1545">
        <v>0</v>
      </c>
      <c r="L2415" s="291">
        <v>0</v>
      </c>
      <c r="M2415" s="291">
        <v>0</v>
      </c>
      <c r="N2415" s="291">
        <v>0</v>
      </c>
      <c r="O2415" s="291">
        <v>0</v>
      </c>
      <c r="P2415" s="291">
        <v>0</v>
      </c>
      <c r="Q2415" s="291">
        <v>0</v>
      </c>
      <c r="R2415" s="291">
        <v>0</v>
      </c>
      <c r="S2415" s="291">
        <v>0</v>
      </c>
      <c r="T2415" s="291">
        <v>0</v>
      </c>
      <c r="U2415" s="291">
        <v>0</v>
      </c>
      <c r="V2415" s="291">
        <v>0</v>
      </c>
      <c r="W2415" s="291">
        <v>0</v>
      </c>
      <c r="X2415" s="291">
        <v>0</v>
      </c>
      <c r="Y2415" s="291">
        <v>0</v>
      </c>
      <c r="Z2415" s="291">
        <v>0</v>
      </c>
      <c r="AA2415" s="291">
        <v>0</v>
      </c>
      <c r="AB2415" s="291">
        <v>0</v>
      </c>
      <c r="AC2415" s="291">
        <v>0</v>
      </c>
      <c r="AD2415" s="291">
        <v>0</v>
      </c>
      <c r="AE2415" s="291">
        <v>0</v>
      </c>
      <c r="AF2415" s="291">
        <v>0</v>
      </c>
      <c r="AG2415" s="291">
        <v>0</v>
      </c>
      <c r="AH2415" s="291">
        <v>0</v>
      </c>
      <c r="AI2415" s="291">
        <v>0</v>
      </c>
    </row>
    <row r="2416" spans="1:35">
      <c r="A2416" s="290"/>
      <c r="B2416" s="1334"/>
      <c r="C2416" s="1443"/>
      <c r="D2416" s="303"/>
      <c r="E2416" s="304">
        <v>0</v>
      </c>
      <c r="F2416" s="292"/>
      <c r="G2416" s="1147"/>
      <c r="H2416" s="1420"/>
      <c r="I2416" s="1147"/>
      <c r="J2416" s="1147"/>
      <c r="K2416" s="1538">
        <v>0</v>
      </c>
      <c r="L2416" s="1147">
        <v>0</v>
      </c>
      <c r="M2416" s="1147">
        <v>0</v>
      </c>
      <c r="N2416" s="1147">
        <v>0</v>
      </c>
      <c r="O2416" s="1147">
        <v>0</v>
      </c>
      <c r="P2416" s="1147">
        <v>0</v>
      </c>
      <c r="Q2416" s="1147">
        <v>0</v>
      </c>
      <c r="R2416" s="1147">
        <v>0</v>
      </c>
      <c r="S2416" s="1147">
        <v>0</v>
      </c>
      <c r="T2416" s="1147">
        <v>0</v>
      </c>
      <c r="U2416" s="1147">
        <v>0</v>
      </c>
      <c r="V2416" s="1147">
        <v>0</v>
      </c>
      <c r="W2416" s="1147">
        <v>0</v>
      </c>
      <c r="X2416" s="1147">
        <v>0</v>
      </c>
      <c r="Y2416" s="1147">
        <v>0</v>
      </c>
      <c r="Z2416" s="1147">
        <v>0</v>
      </c>
      <c r="AA2416" s="1147">
        <v>0</v>
      </c>
      <c r="AB2416" s="1147">
        <v>0</v>
      </c>
      <c r="AC2416" s="1147">
        <v>0</v>
      </c>
      <c r="AD2416" s="1147">
        <v>0</v>
      </c>
      <c r="AE2416" s="1147">
        <v>0</v>
      </c>
      <c r="AF2416" s="1147">
        <v>0</v>
      </c>
      <c r="AG2416" s="1147">
        <v>0</v>
      </c>
      <c r="AH2416" s="1147">
        <v>0</v>
      </c>
      <c r="AI2416" s="1147">
        <v>0</v>
      </c>
    </row>
    <row r="2417" spans="1:35">
      <c r="A2417" s="290"/>
      <c r="B2417" s="306">
        <v>51503</v>
      </c>
      <c r="C2417" s="1148" t="s">
        <v>2074</v>
      </c>
      <c r="D2417" s="303"/>
      <c r="E2417" s="291">
        <v>18</v>
      </c>
      <c r="F2417" s="291"/>
      <c r="G2417" s="291">
        <v>0</v>
      </c>
      <c r="H2417" s="291">
        <v>0</v>
      </c>
      <c r="I2417" s="291">
        <v>0</v>
      </c>
      <c r="J2417" s="291"/>
      <c r="K2417" s="1545">
        <v>170271</v>
      </c>
      <c r="L2417" s="291">
        <v>1</v>
      </c>
      <c r="M2417" s="291">
        <v>2269</v>
      </c>
      <c r="N2417" s="291">
        <v>0</v>
      </c>
      <c r="O2417" s="291">
        <v>0</v>
      </c>
      <c r="P2417" s="291">
        <v>4</v>
      </c>
      <c r="Q2417" s="291">
        <v>26057</v>
      </c>
      <c r="R2417" s="291">
        <v>5</v>
      </c>
      <c r="S2417" s="291">
        <v>74494</v>
      </c>
      <c r="T2417" s="291">
        <v>0</v>
      </c>
      <c r="U2417" s="291">
        <v>0</v>
      </c>
      <c r="V2417" s="291">
        <v>0</v>
      </c>
      <c r="W2417" s="291">
        <v>0</v>
      </c>
      <c r="X2417" s="291">
        <v>6</v>
      </c>
      <c r="Y2417" s="291">
        <v>36548</v>
      </c>
      <c r="Z2417" s="291">
        <v>0</v>
      </c>
      <c r="AA2417" s="291">
        <v>0</v>
      </c>
      <c r="AB2417" s="291">
        <v>0</v>
      </c>
      <c r="AC2417" s="291">
        <v>0</v>
      </c>
      <c r="AD2417" s="291">
        <v>1</v>
      </c>
      <c r="AE2417" s="291">
        <v>14040.000000000002</v>
      </c>
      <c r="AF2417" s="291">
        <v>1</v>
      </c>
      <c r="AG2417" s="291">
        <v>16863</v>
      </c>
      <c r="AH2417" s="291">
        <v>0</v>
      </c>
      <c r="AI2417" s="291">
        <v>0</v>
      </c>
    </row>
    <row r="2418" spans="1:35" ht="120">
      <c r="A2418" s="290"/>
      <c r="B2418" s="305">
        <v>15613.6</v>
      </c>
      <c r="C2418" s="1342" t="s">
        <v>2075</v>
      </c>
      <c r="D2418" s="303"/>
      <c r="E2418" s="293">
        <v>7</v>
      </c>
      <c r="F2418" s="292" t="s">
        <v>11</v>
      </c>
      <c r="G2418" s="294" t="s">
        <v>12</v>
      </c>
      <c r="H2418" s="295" t="s">
        <v>13</v>
      </c>
      <c r="I2418" s="294" t="s">
        <v>14</v>
      </c>
      <c r="J2418" s="294">
        <v>16863</v>
      </c>
      <c r="K2418" s="1540">
        <v>117237</v>
      </c>
      <c r="L2418" s="294">
        <v>0</v>
      </c>
      <c r="M2418" s="294">
        <v>0</v>
      </c>
      <c r="N2418" s="294">
        <v>0</v>
      </c>
      <c r="O2418" s="294">
        <v>0</v>
      </c>
      <c r="P2418" s="294">
        <v>1</v>
      </c>
      <c r="Q2418" s="294">
        <v>16863</v>
      </c>
      <c r="R2418" s="294">
        <v>4</v>
      </c>
      <c r="S2418" s="294">
        <v>67452</v>
      </c>
      <c r="T2418" s="294">
        <v>0</v>
      </c>
      <c r="U2418" s="294">
        <v>0</v>
      </c>
      <c r="V2418" s="294">
        <v>0</v>
      </c>
      <c r="W2418" s="294">
        <v>0</v>
      </c>
      <c r="X2418" s="294">
        <v>1</v>
      </c>
      <c r="Y2418" s="294">
        <v>16059</v>
      </c>
      <c r="Z2418" s="294">
        <v>0</v>
      </c>
      <c r="AA2418" s="294">
        <v>0</v>
      </c>
      <c r="AB2418" s="294">
        <v>0</v>
      </c>
      <c r="AC2418" s="294">
        <v>0</v>
      </c>
      <c r="AD2418" s="294">
        <v>0</v>
      </c>
      <c r="AE2418" s="294">
        <v>0</v>
      </c>
      <c r="AF2418" s="294">
        <v>1</v>
      </c>
      <c r="AG2418" s="294">
        <v>16863</v>
      </c>
      <c r="AH2418" s="294">
        <v>0</v>
      </c>
      <c r="AI2418" s="294">
        <v>0</v>
      </c>
    </row>
    <row r="2419" spans="1:35" ht="66">
      <c r="A2419" s="290"/>
      <c r="B2419" s="305"/>
      <c r="C2419" s="1507" t="s">
        <v>2420</v>
      </c>
      <c r="D2419" s="303"/>
      <c r="E2419" s="293">
        <v>0</v>
      </c>
      <c r="F2419" s="292" t="s">
        <v>11</v>
      </c>
      <c r="G2419" s="294" t="s">
        <v>12</v>
      </c>
      <c r="H2419" s="295" t="s">
        <v>13</v>
      </c>
      <c r="I2419" s="294" t="s">
        <v>14</v>
      </c>
      <c r="J2419" s="294">
        <v>15876</v>
      </c>
      <c r="K2419" s="1540">
        <v>0</v>
      </c>
      <c r="L2419" s="294">
        <v>0</v>
      </c>
      <c r="M2419" s="294">
        <v>0</v>
      </c>
      <c r="N2419" s="294">
        <v>0</v>
      </c>
      <c r="O2419" s="294">
        <v>0</v>
      </c>
      <c r="P2419" s="294">
        <v>0</v>
      </c>
      <c r="Q2419" s="294">
        <v>0</v>
      </c>
      <c r="R2419" s="294">
        <v>0</v>
      </c>
      <c r="S2419" s="294">
        <v>0</v>
      </c>
      <c r="T2419" s="294">
        <v>0</v>
      </c>
      <c r="U2419" s="294">
        <v>0</v>
      </c>
      <c r="V2419" s="294">
        <v>0</v>
      </c>
      <c r="W2419" s="294">
        <v>0</v>
      </c>
      <c r="X2419" s="294">
        <v>0</v>
      </c>
      <c r="Y2419" s="294">
        <v>0</v>
      </c>
      <c r="Z2419" s="294">
        <v>0</v>
      </c>
      <c r="AA2419" s="294">
        <v>0</v>
      </c>
      <c r="AB2419" s="294">
        <v>0</v>
      </c>
      <c r="AC2419" s="294">
        <v>0</v>
      </c>
      <c r="AD2419" s="294">
        <v>0</v>
      </c>
      <c r="AE2419" s="294">
        <v>0</v>
      </c>
      <c r="AF2419" s="294">
        <v>0</v>
      </c>
      <c r="AG2419" s="294">
        <v>0</v>
      </c>
      <c r="AH2419" s="294">
        <v>0</v>
      </c>
      <c r="AI2419" s="294">
        <v>0</v>
      </c>
    </row>
    <row r="2420" spans="1:35" ht="66">
      <c r="A2420" s="290"/>
      <c r="B2420" s="1508">
        <v>1913.9999999999998</v>
      </c>
      <c r="C2420" s="1507" t="s">
        <v>2077</v>
      </c>
      <c r="D2420" s="1389"/>
      <c r="E2420" s="293">
        <v>2</v>
      </c>
      <c r="F2420" s="292" t="s">
        <v>11</v>
      </c>
      <c r="G2420" s="294" t="s">
        <v>12</v>
      </c>
      <c r="H2420" s="295" t="s">
        <v>13</v>
      </c>
      <c r="I2420" s="294" t="s">
        <v>14</v>
      </c>
      <c r="J2420" s="294">
        <v>2068</v>
      </c>
      <c r="K2420" s="1540">
        <v>4136</v>
      </c>
      <c r="L2420" s="294">
        <v>0</v>
      </c>
      <c r="M2420" s="294">
        <v>0</v>
      </c>
      <c r="N2420" s="294">
        <v>0</v>
      </c>
      <c r="O2420" s="294">
        <v>0</v>
      </c>
      <c r="P2420" s="294">
        <v>0</v>
      </c>
      <c r="Q2420" s="294">
        <v>0</v>
      </c>
      <c r="R2420" s="294">
        <v>0</v>
      </c>
      <c r="S2420" s="294">
        <v>0</v>
      </c>
      <c r="T2420" s="294">
        <v>0</v>
      </c>
      <c r="U2420" s="294">
        <v>0</v>
      </c>
      <c r="V2420" s="294">
        <v>0</v>
      </c>
      <c r="W2420" s="294">
        <v>0</v>
      </c>
      <c r="X2420" s="294">
        <v>2</v>
      </c>
      <c r="Y2420" s="294">
        <v>4136</v>
      </c>
      <c r="Z2420" s="294">
        <v>0</v>
      </c>
      <c r="AA2420" s="294">
        <v>0</v>
      </c>
      <c r="AB2420" s="294">
        <v>0</v>
      </c>
      <c r="AC2420" s="294">
        <v>0</v>
      </c>
      <c r="AD2420" s="294">
        <v>0</v>
      </c>
      <c r="AE2420" s="294">
        <v>0</v>
      </c>
      <c r="AF2420" s="294">
        <v>0</v>
      </c>
      <c r="AG2420" s="294">
        <v>0</v>
      </c>
      <c r="AH2420" s="294">
        <v>0</v>
      </c>
      <c r="AI2420" s="294">
        <v>0</v>
      </c>
    </row>
    <row r="2421" spans="1:35" ht="66">
      <c r="A2421" s="290"/>
      <c r="B2421" s="305">
        <v>3500</v>
      </c>
      <c r="C2421" s="1507" t="s">
        <v>4934</v>
      </c>
      <c r="D2421" s="303"/>
      <c r="E2421" s="293">
        <v>0</v>
      </c>
      <c r="F2421" s="292" t="s">
        <v>11</v>
      </c>
      <c r="G2421" s="294" t="s">
        <v>12</v>
      </c>
      <c r="H2421" s="295" t="s">
        <v>13</v>
      </c>
      <c r="I2421" s="294" t="s">
        <v>14</v>
      </c>
      <c r="J2421" s="294">
        <v>3780.0000000000005</v>
      </c>
      <c r="K2421" s="1540">
        <v>0</v>
      </c>
      <c r="L2421" s="294">
        <v>0</v>
      </c>
      <c r="M2421" s="294">
        <v>0</v>
      </c>
      <c r="N2421" s="294">
        <v>0</v>
      </c>
      <c r="O2421" s="294">
        <v>0</v>
      </c>
      <c r="P2421" s="294">
        <v>0</v>
      </c>
      <c r="Q2421" s="294">
        <v>0</v>
      </c>
      <c r="R2421" s="294">
        <v>0</v>
      </c>
      <c r="S2421" s="294">
        <v>0</v>
      </c>
      <c r="T2421" s="294">
        <v>0</v>
      </c>
      <c r="U2421" s="294">
        <v>0</v>
      </c>
      <c r="V2421" s="294">
        <v>0</v>
      </c>
      <c r="W2421" s="294">
        <v>0</v>
      </c>
      <c r="X2421" s="294">
        <v>0</v>
      </c>
      <c r="Y2421" s="294">
        <v>0</v>
      </c>
      <c r="Z2421" s="294">
        <v>0</v>
      </c>
      <c r="AA2421" s="294">
        <v>0</v>
      </c>
      <c r="AB2421" s="294">
        <v>0</v>
      </c>
      <c r="AC2421" s="294">
        <v>0</v>
      </c>
      <c r="AD2421" s="294">
        <v>0</v>
      </c>
      <c r="AE2421" s="294">
        <v>0</v>
      </c>
      <c r="AF2421" s="294">
        <v>0</v>
      </c>
      <c r="AG2421" s="294">
        <v>0</v>
      </c>
      <c r="AH2421" s="294">
        <v>0</v>
      </c>
      <c r="AI2421" s="294">
        <v>0</v>
      </c>
    </row>
    <row r="2422" spans="1:35" ht="123.75">
      <c r="A2422" s="290"/>
      <c r="B2422" s="1300"/>
      <c r="C2422" s="1311" t="s">
        <v>2089</v>
      </c>
      <c r="D2422" s="14"/>
      <c r="E2422" s="1298">
        <v>1</v>
      </c>
      <c r="F2422" s="14" t="s">
        <v>11</v>
      </c>
      <c r="G2422" s="14" t="s">
        <v>12</v>
      </c>
      <c r="H2422" s="14" t="s">
        <v>13</v>
      </c>
      <c r="I2422" s="14" t="s">
        <v>14</v>
      </c>
      <c r="J2422" s="14">
        <v>5000</v>
      </c>
      <c r="K2422" s="194">
        <v>5000</v>
      </c>
      <c r="L2422" s="14">
        <v>0</v>
      </c>
      <c r="M2422" s="14">
        <v>0</v>
      </c>
      <c r="N2422" s="14">
        <v>0</v>
      </c>
      <c r="O2422" s="14">
        <v>0</v>
      </c>
      <c r="P2422" s="14">
        <v>1</v>
      </c>
      <c r="Q2422" s="14">
        <v>5000</v>
      </c>
      <c r="R2422" s="14">
        <v>0</v>
      </c>
      <c r="S2422" s="14">
        <v>0</v>
      </c>
      <c r="T2422" s="14">
        <v>0</v>
      </c>
      <c r="U2422" s="14">
        <v>0</v>
      </c>
      <c r="V2422" s="14">
        <v>0</v>
      </c>
      <c r="W2422" s="14">
        <v>0</v>
      </c>
      <c r="X2422" s="14">
        <v>0</v>
      </c>
      <c r="Y2422" s="14">
        <v>0</v>
      </c>
      <c r="Z2422" s="14">
        <v>0</v>
      </c>
      <c r="AA2422" s="14">
        <v>0</v>
      </c>
      <c r="AB2422" s="14">
        <v>0</v>
      </c>
      <c r="AC2422" s="14">
        <v>0</v>
      </c>
      <c r="AD2422" s="14">
        <v>0</v>
      </c>
      <c r="AE2422" s="14">
        <v>0</v>
      </c>
      <c r="AF2422" s="14">
        <v>0</v>
      </c>
      <c r="AG2422" s="14">
        <v>0</v>
      </c>
      <c r="AH2422" s="14">
        <v>0</v>
      </c>
      <c r="AI2422" s="14">
        <v>0</v>
      </c>
    </row>
    <row r="2423" spans="1:35" ht="66">
      <c r="A2423" s="290"/>
      <c r="B2423" s="1334">
        <v>1650</v>
      </c>
      <c r="C2423" s="1505" t="s">
        <v>2078</v>
      </c>
      <c r="D2423" s="303"/>
      <c r="E2423" s="293">
        <v>0</v>
      </c>
      <c r="F2423" s="292" t="s">
        <v>11</v>
      </c>
      <c r="G2423" s="294" t="s">
        <v>12</v>
      </c>
      <c r="H2423" s="295" t="s">
        <v>13</v>
      </c>
      <c r="I2423" s="294" t="s">
        <v>14</v>
      </c>
      <c r="J2423" s="294">
        <v>1782.0000000000002</v>
      </c>
      <c r="K2423" s="1540">
        <v>0</v>
      </c>
      <c r="L2423" s="294">
        <v>0</v>
      </c>
      <c r="M2423" s="294">
        <v>0</v>
      </c>
      <c r="N2423" s="294">
        <v>0</v>
      </c>
      <c r="O2423" s="294">
        <v>0</v>
      </c>
      <c r="P2423" s="294">
        <v>0</v>
      </c>
      <c r="Q2423" s="294">
        <v>0</v>
      </c>
      <c r="R2423" s="294">
        <v>0</v>
      </c>
      <c r="S2423" s="294">
        <v>0</v>
      </c>
      <c r="T2423" s="294">
        <v>0</v>
      </c>
      <c r="U2423" s="294">
        <v>0</v>
      </c>
      <c r="V2423" s="294">
        <v>0</v>
      </c>
      <c r="W2423" s="294">
        <v>0</v>
      </c>
      <c r="X2423" s="294">
        <v>0</v>
      </c>
      <c r="Y2423" s="294">
        <v>0</v>
      </c>
      <c r="Z2423" s="294">
        <v>0</v>
      </c>
      <c r="AA2423" s="294">
        <v>0</v>
      </c>
      <c r="AB2423" s="294">
        <v>0</v>
      </c>
      <c r="AC2423" s="294">
        <v>0</v>
      </c>
      <c r="AD2423" s="294">
        <v>0</v>
      </c>
      <c r="AE2423" s="294">
        <v>0</v>
      </c>
      <c r="AF2423" s="294">
        <v>0</v>
      </c>
      <c r="AG2423" s="294">
        <v>0</v>
      </c>
      <c r="AH2423" s="294">
        <v>0</v>
      </c>
      <c r="AI2423" s="294">
        <v>0</v>
      </c>
    </row>
    <row r="2424" spans="1:35" ht="66">
      <c r="A2424" s="290"/>
      <c r="B2424" s="1508">
        <v>3169</v>
      </c>
      <c r="C2424" s="1437" t="s">
        <v>2079</v>
      </c>
      <c r="D2424" s="303"/>
      <c r="E2424" s="293">
        <v>0</v>
      </c>
      <c r="F2424" s="292" t="s">
        <v>11</v>
      </c>
      <c r="G2424" s="294" t="s">
        <v>12</v>
      </c>
      <c r="H2424" s="295" t="s">
        <v>13</v>
      </c>
      <c r="I2424" s="294" t="s">
        <v>14</v>
      </c>
      <c r="J2424" s="294">
        <v>3423</v>
      </c>
      <c r="K2424" s="1540">
        <v>0</v>
      </c>
      <c r="L2424" s="294">
        <v>0</v>
      </c>
      <c r="M2424" s="294">
        <v>0</v>
      </c>
      <c r="N2424" s="294">
        <v>0</v>
      </c>
      <c r="O2424" s="294">
        <v>0</v>
      </c>
      <c r="P2424" s="294">
        <v>0</v>
      </c>
      <c r="Q2424" s="294">
        <v>0</v>
      </c>
      <c r="R2424" s="294">
        <v>0</v>
      </c>
      <c r="S2424" s="294">
        <v>0</v>
      </c>
      <c r="T2424" s="294">
        <v>0</v>
      </c>
      <c r="U2424" s="294">
        <v>0</v>
      </c>
      <c r="V2424" s="294">
        <v>0</v>
      </c>
      <c r="W2424" s="294">
        <v>0</v>
      </c>
      <c r="X2424" s="294">
        <v>0</v>
      </c>
      <c r="Y2424" s="294">
        <v>0</v>
      </c>
      <c r="Z2424" s="294">
        <v>0</v>
      </c>
      <c r="AA2424" s="294">
        <v>0</v>
      </c>
      <c r="AB2424" s="294">
        <v>0</v>
      </c>
      <c r="AC2424" s="294">
        <v>0</v>
      </c>
      <c r="AD2424" s="294">
        <v>0</v>
      </c>
      <c r="AE2424" s="294">
        <v>0</v>
      </c>
      <c r="AF2424" s="294">
        <v>0</v>
      </c>
      <c r="AG2424" s="294">
        <v>0</v>
      </c>
      <c r="AH2424" s="294">
        <v>0</v>
      </c>
      <c r="AI2424" s="294">
        <v>0</v>
      </c>
    </row>
    <row r="2425" spans="1:35" ht="66">
      <c r="A2425" s="290"/>
      <c r="B2425" s="1334">
        <v>4200</v>
      </c>
      <c r="C2425" s="1342" t="s">
        <v>4935</v>
      </c>
      <c r="D2425" s="303"/>
      <c r="E2425" s="293">
        <v>0</v>
      </c>
      <c r="F2425" s="292" t="s">
        <v>11</v>
      </c>
      <c r="G2425" s="294" t="s">
        <v>12</v>
      </c>
      <c r="H2425" s="295" t="s">
        <v>13</v>
      </c>
      <c r="I2425" s="294" t="s">
        <v>14</v>
      </c>
      <c r="J2425" s="294">
        <v>4536</v>
      </c>
      <c r="K2425" s="1540">
        <v>0</v>
      </c>
      <c r="L2425" s="294">
        <v>0</v>
      </c>
      <c r="M2425" s="294">
        <v>0</v>
      </c>
      <c r="N2425" s="294">
        <v>0</v>
      </c>
      <c r="O2425" s="294">
        <v>0</v>
      </c>
      <c r="P2425" s="294">
        <v>0</v>
      </c>
      <c r="Q2425" s="294">
        <v>0</v>
      </c>
      <c r="R2425" s="294">
        <v>0</v>
      </c>
      <c r="S2425" s="294">
        <v>0</v>
      </c>
      <c r="T2425" s="294">
        <v>0</v>
      </c>
      <c r="U2425" s="294">
        <v>0</v>
      </c>
      <c r="V2425" s="294">
        <v>0</v>
      </c>
      <c r="W2425" s="294">
        <v>0</v>
      </c>
      <c r="X2425" s="294">
        <v>0</v>
      </c>
      <c r="Y2425" s="294">
        <v>0</v>
      </c>
      <c r="Z2425" s="294">
        <v>0</v>
      </c>
      <c r="AA2425" s="294">
        <v>0</v>
      </c>
      <c r="AB2425" s="294">
        <v>0</v>
      </c>
      <c r="AC2425" s="294">
        <v>0</v>
      </c>
      <c r="AD2425" s="294">
        <v>0</v>
      </c>
      <c r="AE2425" s="294">
        <v>0</v>
      </c>
      <c r="AF2425" s="294">
        <v>0</v>
      </c>
      <c r="AG2425" s="294">
        <v>0</v>
      </c>
      <c r="AH2425" s="294">
        <v>0</v>
      </c>
      <c r="AI2425" s="294">
        <v>0</v>
      </c>
    </row>
    <row r="2426" spans="1:35" ht="66">
      <c r="A2426" s="290"/>
      <c r="B2426" s="305">
        <v>23200</v>
      </c>
      <c r="C2426" s="1342" t="s">
        <v>2080</v>
      </c>
      <c r="D2426" s="1389"/>
      <c r="E2426" s="293">
        <v>0</v>
      </c>
      <c r="F2426" s="292" t="s">
        <v>11</v>
      </c>
      <c r="G2426" s="294" t="s">
        <v>12</v>
      </c>
      <c r="H2426" s="295" t="s">
        <v>13</v>
      </c>
      <c r="I2426" s="294" t="s">
        <v>14</v>
      </c>
      <c r="J2426" s="294">
        <v>25056</v>
      </c>
      <c r="K2426" s="1540">
        <v>0</v>
      </c>
      <c r="L2426" s="294">
        <v>0</v>
      </c>
      <c r="M2426" s="294">
        <v>0</v>
      </c>
      <c r="N2426" s="294">
        <v>0</v>
      </c>
      <c r="O2426" s="294">
        <v>0</v>
      </c>
      <c r="P2426" s="294">
        <v>0</v>
      </c>
      <c r="Q2426" s="294">
        <v>0</v>
      </c>
      <c r="R2426" s="294">
        <v>0</v>
      </c>
      <c r="S2426" s="294">
        <v>0</v>
      </c>
      <c r="T2426" s="294">
        <v>0</v>
      </c>
      <c r="U2426" s="294">
        <v>0</v>
      </c>
      <c r="V2426" s="294">
        <v>0</v>
      </c>
      <c r="W2426" s="294">
        <v>0</v>
      </c>
      <c r="X2426" s="294">
        <v>0</v>
      </c>
      <c r="Y2426" s="294">
        <v>0</v>
      </c>
      <c r="Z2426" s="294">
        <v>0</v>
      </c>
      <c r="AA2426" s="294">
        <v>0</v>
      </c>
      <c r="AB2426" s="294">
        <v>0</v>
      </c>
      <c r="AC2426" s="294">
        <v>0</v>
      </c>
      <c r="AD2426" s="294">
        <v>0</v>
      </c>
      <c r="AE2426" s="294">
        <v>0</v>
      </c>
      <c r="AF2426" s="294">
        <v>0</v>
      </c>
      <c r="AG2426" s="294">
        <v>0</v>
      </c>
      <c r="AH2426" s="294">
        <v>0</v>
      </c>
      <c r="AI2426" s="294">
        <v>0</v>
      </c>
    </row>
    <row r="2427" spans="1:35" ht="66">
      <c r="A2427" s="290"/>
      <c r="B2427" s="305">
        <v>18560</v>
      </c>
      <c r="C2427" s="1342" t="s">
        <v>2081</v>
      </c>
      <c r="D2427" s="303"/>
      <c r="E2427" s="293">
        <v>0</v>
      </c>
      <c r="F2427" s="292" t="s">
        <v>11</v>
      </c>
      <c r="G2427" s="294" t="s">
        <v>12</v>
      </c>
      <c r="H2427" s="295" t="s">
        <v>13</v>
      </c>
      <c r="I2427" s="294" t="s">
        <v>14</v>
      </c>
      <c r="J2427" s="294">
        <v>20045</v>
      </c>
      <c r="K2427" s="1540">
        <v>0</v>
      </c>
      <c r="L2427" s="294">
        <v>0</v>
      </c>
      <c r="M2427" s="294">
        <v>0</v>
      </c>
      <c r="N2427" s="294">
        <v>0</v>
      </c>
      <c r="O2427" s="294">
        <v>0</v>
      </c>
      <c r="P2427" s="294">
        <v>0</v>
      </c>
      <c r="Q2427" s="294">
        <v>0</v>
      </c>
      <c r="R2427" s="294">
        <v>0</v>
      </c>
      <c r="S2427" s="294">
        <v>0</v>
      </c>
      <c r="T2427" s="294">
        <v>0</v>
      </c>
      <c r="U2427" s="294">
        <v>0</v>
      </c>
      <c r="V2427" s="294">
        <v>0</v>
      </c>
      <c r="W2427" s="294">
        <v>0</v>
      </c>
      <c r="X2427" s="294">
        <v>0</v>
      </c>
      <c r="Y2427" s="294">
        <v>0</v>
      </c>
      <c r="Z2427" s="294">
        <v>0</v>
      </c>
      <c r="AA2427" s="294">
        <v>0</v>
      </c>
      <c r="AB2427" s="294">
        <v>0</v>
      </c>
      <c r="AC2427" s="294">
        <v>0</v>
      </c>
      <c r="AD2427" s="294">
        <v>0</v>
      </c>
      <c r="AE2427" s="294">
        <v>0</v>
      </c>
      <c r="AF2427" s="294">
        <v>0</v>
      </c>
      <c r="AG2427" s="294">
        <v>0</v>
      </c>
      <c r="AH2427" s="294">
        <v>0</v>
      </c>
      <c r="AI2427" s="294">
        <v>0</v>
      </c>
    </row>
    <row r="2428" spans="1:35" ht="66">
      <c r="A2428" s="290"/>
      <c r="B2428" s="305">
        <v>13000</v>
      </c>
      <c r="C2428" s="1349" t="s">
        <v>2082</v>
      </c>
      <c r="D2428" s="303"/>
      <c r="E2428" s="293">
        <v>1</v>
      </c>
      <c r="F2428" s="292" t="s">
        <v>11</v>
      </c>
      <c r="G2428" s="294" t="s">
        <v>12</v>
      </c>
      <c r="H2428" s="295" t="s">
        <v>13</v>
      </c>
      <c r="I2428" s="294" t="s">
        <v>14</v>
      </c>
      <c r="J2428" s="294">
        <v>14040.000000000002</v>
      </c>
      <c r="K2428" s="1540">
        <v>14040.000000000002</v>
      </c>
      <c r="L2428" s="294">
        <v>0</v>
      </c>
      <c r="M2428" s="294">
        <v>0</v>
      </c>
      <c r="N2428" s="294">
        <v>0</v>
      </c>
      <c r="O2428" s="294">
        <v>0</v>
      </c>
      <c r="P2428" s="294">
        <v>0</v>
      </c>
      <c r="Q2428" s="294">
        <v>0</v>
      </c>
      <c r="R2428" s="294">
        <v>0</v>
      </c>
      <c r="S2428" s="294">
        <v>0</v>
      </c>
      <c r="T2428" s="294">
        <v>0</v>
      </c>
      <c r="U2428" s="294">
        <v>0</v>
      </c>
      <c r="V2428" s="294">
        <v>0</v>
      </c>
      <c r="W2428" s="294">
        <v>0</v>
      </c>
      <c r="X2428" s="294">
        <v>0</v>
      </c>
      <c r="Y2428" s="294">
        <v>0</v>
      </c>
      <c r="Z2428" s="294">
        <v>0</v>
      </c>
      <c r="AA2428" s="294">
        <v>0</v>
      </c>
      <c r="AB2428" s="294">
        <v>0</v>
      </c>
      <c r="AC2428" s="294">
        <v>0</v>
      </c>
      <c r="AD2428" s="294">
        <v>1</v>
      </c>
      <c r="AE2428" s="294">
        <v>14040.000000000002</v>
      </c>
      <c r="AF2428" s="294">
        <v>0</v>
      </c>
      <c r="AG2428" s="294">
        <v>0</v>
      </c>
      <c r="AH2428" s="294">
        <v>0</v>
      </c>
      <c r="AI2428" s="294">
        <v>0</v>
      </c>
    </row>
    <row r="2429" spans="1:35" ht="66">
      <c r="A2429" s="290"/>
      <c r="B2429" s="305">
        <v>8000</v>
      </c>
      <c r="C2429" s="1507" t="s">
        <v>2083</v>
      </c>
      <c r="D2429" s="303"/>
      <c r="E2429" s="293">
        <v>0</v>
      </c>
      <c r="F2429" s="292" t="s">
        <v>11</v>
      </c>
      <c r="G2429" s="294" t="s">
        <v>12</v>
      </c>
      <c r="H2429" s="295" t="s">
        <v>13</v>
      </c>
      <c r="I2429" s="294" t="s">
        <v>14</v>
      </c>
      <c r="J2429" s="294">
        <v>8640</v>
      </c>
      <c r="K2429" s="1540">
        <v>0</v>
      </c>
      <c r="L2429" s="294">
        <v>0</v>
      </c>
      <c r="M2429" s="294">
        <v>0</v>
      </c>
      <c r="N2429" s="294">
        <v>0</v>
      </c>
      <c r="O2429" s="294">
        <v>0</v>
      </c>
      <c r="P2429" s="294">
        <v>0</v>
      </c>
      <c r="Q2429" s="294">
        <v>0</v>
      </c>
      <c r="R2429" s="294">
        <v>0</v>
      </c>
      <c r="S2429" s="294">
        <v>0</v>
      </c>
      <c r="T2429" s="294">
        <v>0</v>
      </c>
      <c r="U2429" s="294">
        <v>0</v>
      </c>
      <c r="V2429" s="294">
        <v>0</v>
      </c>
      <c r="W2429" s="294">
        <v>0</v>
      </c>
      <c r="X2429" s="294">
        <v>0</v>
      </c>
      <c r="Y2429" s="294">
        <v>0</v>
      </c>
      <c r="Z2429" s="294">
        <v>0</v>
      </c>
      <c r="AA2429" s="294">
        <v>0</v>
      </c>
      <c r="AB2429" s="294">
        <v>0</v>
      </c>
      <c r="AC2429" s="294">
        <v>0</v>
      </c>
      <c r="AD2429" s="294">
        <v>0</v>
      </c>
      <c r="AE2429" s="294">
        <v>0</v>
      </c>
      <c r="AF2429" s="294">
        <v>0</v>
      </c>
      <c r="AG2429" s="294">
        <v>0</v>
      </c>
      <c r="AH2429" s="294">
        <v>0</v>
      </c>
      <c r="AI2429" s="294">
        <v>0</v>
      </c>
    </row>
    <row r="2430" spans="1:35" ht="66">
      <c r="A2430" s="290"/>
      <c r="B2430" s="305">
        <v>6519.7649999999994</v>
      </c>
      <c r="C2430" s="1507" t="s">
        <v>2084</v>
      </c>
      <c r="D2430" s="303"/>
      <c r="E2430" s="293">
        <v>3</v>
      </c>
      <c r="F2430" s="292" t="s">
        <v>11</v>
      </c>
      <c r="G2430" s="294" t="s">
        <v>12</v>
      </c>
      <c r="H2430" s="295" t="s">
        <v>13</v>
      </c>
      <c r="I2430" s="294" t="s">
        <v>14</v>
      </c>
      <c r="J2430" s="294">
        <v>7042</v>
      </c>
      <c r="K2430" s="1540">
        <v>21126</v>
      </c>
      <c r="L2430" s="294">
        <v>0</v>
      </c>
      <c r="M2430" s="294">
        <v>0</v>
      </c>
      <c r="N2430" s="294">
        <v>0</v>
      </c>
      <c r="O2430" s="294">
        <v>0</v>
      </c>
      <c r="P2430" s="294">
        <v>0</v>
      </c>
      <c r="Q2430" s="294">
        <v>0</v>
      </c>
      <c r="R2430" s="294">
        <v>1</v>
      </c>
      <c r="S2430" s="294">
        <v>7042</v>
      </c>
      <c r="T2430" s="294">
        <v>0</v>
      </c>
      <c r="U2430" s="294">
        <v>0</v>
      </c>
      <c r="V2430" s="294">
        <v>0</v>
      </c>
      <c r="W2430" s="294">
        <v>0</v>
      </c>
      <c r="X2430" s="294">
        <v>2</v>
      </c>
      <c r="Y2430" s="294">
        <v>14084</v>
      </c>
      <c r="Z2430" s="294">
        <v>0</v>
      </c>
      <c r="AA2430" s="294">
        <v>0</v>
      </c>
      <c r="AB2430" s="294">
        <v>0</v>
      </c>
      <c r="AC2430" s="294">
        <v>0</v>
      </c>
      <c r="AD2430" s="294">
        <v>0</v>
      </c>
      <c r="AE2430" s="294">
        <v>0</v>
      </c>
      <c r="AF2430" s="294">
        <v>0</v>
      </c>
      <c r="AG2430" s="294">
        <v>0</v>
      </c>
      <c r="AH2430" s="294">
        <v>0</v>
      </c>
      <c r="AI2430" s="294">
        <v>0</v>
      </c>
    </row>
    <row r="2431" spans="1:35" ht="66">
      <c r="A2431" s="290"/>
      <c r="B2431" s="305">
        <v>2822.7</v>
      </c>
      <c r="C2431" s="298" t="s">
        <v>2092</v>
      </c>
      <c r="D2431" s="292"/>
      <c r="E2431" s="293">
        <v>0</v>
      </c>
      <c r="F2431" s="292" t="s">
        <v>11</v>
      </c>
      <c r="G2431" s="294" t="s">
        <v>12</v>
      </c>
      <c r="H2431" s="295" t="s">
        <v>13</v>
      </c>
      <c r="I2431" s="294" t="s">
        <v>14</v>
      </c>
      <c r="J2431" s="294">
        <v>3049</v>
      </c>
      <c r="K2431" s="1540">
        <v>0</v>
      </c>
      <c r="L2431" s="294">
        <v>0</v>
      </c>
      <c r="M2431" s="294">
        <v>0</v>
      </c>
      <c r="N2431" s="294">
        <v>0</v>
      </c>
      <c r="O2431" s="294">
        <v>0</v>
      </c>
      <c r="P2431" s="294">
        <v>0</v>
      </c>
      <c r="Q2431" s="294">
        <v>0</v>
      </c>
      <c r="R2431" s="294">
        <v>0</v>
      </c>
      <c r="S2431" s="294">
        <v>0</v>
      </c>
      <c r="T2431" s="294">
        <v>0</v>
      </c>
      <c r="U2431" s="294">
        <v>0</v>
      </c>
      <c r="V2431" s="294">
        <v>0</v>
      </c>
      <c r="W2431" s="294">
        <v>0</v>
      </c>
      <c r="X2431" s="294">
        <v>0</v>
      </c>
      <c r="Y2431" s="294">
        <v>0</v>
      </c>
      <c r="Z2431" s="294">
        <v>0</v>
      </c>
      <c r="AA2431" s="294">
        <v>0</v>
      </c>
      <c r="AB2431" s="294">
        <v>0</v>
      </c>
      <c r="AC2431" s="294">
        <v>0</v>
      </c>
      <c r="AD2431" s="294">
        <v>0</v>
      </c>
      <c r="AE2431" s="294">
        <v>0</v>
      </c>
      <c r="AF2431" s="294">
        <v>0</v>
      </c>
      <c r="AG2431" s="294">
        <v>0</v>
      </c>
      <c r="AH2431" s="294">
        <v>0</v>
      </c>
      <c r="AI2431" s="294">
        <v>0</v>
      </c>
    </row>
    <row r="2432" spans="1:35" ht="66">
      <c r="A2432" s="290"/>
      <c r="B2432" s="305">
        <v>1782</v>
      </c>
      <c r="C2432" s="298" t="s">
        <v>2093</v>
      </c>
      <c r="D2432" s="303"/>
      <c r="E2432" s="293">
        <v>1</v>
      </c>
      <c r="F2432" s="292" t="s">
        <v>11</v>
      </c>
      <c r="G2432" s="294" t="s">
        <v>12</v>
      </c>
      <c r="H2432" s="295" t="s">
        <v>13</v>
      </c>
      <c r="I2432" s="294" t="s">
        <v>14</v>
      </c>
      <c r="J2432" s="294">
        <v>1925</v>
      </c>
      <c r="K2432" s="1540">
        <v>1925</v>
      </c>
      <c r="L2432" s="294">
        <v>0</v>
      </c>
      <c r="M2432" s="294">
        <v>0</v>
      </c>
      <c r="N2432" s="294">
        <v>0</v>
      </c>
      <c r="O2432" s="294">
        <v>0</v>
      </c>
      <c r="P2432" s="294">
        <v>1</v>
      </c>
      <c r="Q2432" s="294">
        <v>1925</v>
      </c>
      <c r="R2432" s="294">
        <v>0</v>
      </c>
      <c r="S2432" s="294">
        <v>0</v>
      </c>
      <c r="T2432" s="294">
        <v>0</v>
      </c>
      <c r="U2432" s="294">
        <v>0</v>
      </c>
      <c r="V2432" s="294">
        <v>0</v>
      </c>
      <c r="W2432" s="294">
        <v>0</v>
      </c>
      <c r="X2432" s="294">
        <v>0</v>
      </c>
      <c r="Y2432" s="294">
        <v>0</v>
      </c>
      <c r="Z2432" s="294">
        <v>0</v>
      </c>
      <c r="AA2432" s="294">
        <v>0</v>
      </c>
      <c r="AB2432" s="294">
        <v>0</v>
      </c>
      <c r="AC2432" s="294">
        <v>0</v>
      </c>
      <c r="AD2432" s="294">
        <v>0</v>
      </c>
      <c r="AE2432" s="294">
        <v>0</v>
      </c>
      <c r="AF2432" s="294">
        <v>0</v>
      </c>
      <c r="AG2432" s="294">
        <v>0</v>
      </c>
      <c r="AH2432" s="294">
        <v>0</v>
      </c>
      <c r="AI2432" s="294">
        <v>0</v>
      </c>
    </row>
    <row r="2433" spans="1:35" ht="66">
      <c r="A2433" s="290"/>
      <c r="B2433" s="305">
        <v>2100.59</v>
      </c>
      <c r="C2433" s="298" t="s">
        <v>1661</v>
      </c>
      <c r="D2433" s="303"/>
      <c r="E2433" s="293">
        <v>3</v>
      </c>
      <c r="F2433" s="292" t="s">
        <v>11</v>
      </c>
      <c r="G2433" s="294" t="s">
        <v>12</v>
      </c>
      <c r="H2433" s="295" t="s">
        <v>13</v>
      </c>
      <c r="I2433" s="294" t="s">
        <v>14</v>
      </c>
      <c r="J2433" s="294">
        <v>2269</v>
      </c>
      <c r="K2433" s="1540">
        <v>6807</v>
      </c>
      <c r="L2433" s="294">
        <v>1</v>
      </c>
      <c r="M2433" s="294">
        <v>2269</v>
      </c>
      <c r="N2433" s="294">
        <v>0</v>
      </c>
      <c r="O2433" s="294">
        <v>0</v>
      </c>
      <c r="P2433" s="294">
        <v>1</v>
      </c>
      <c r="Q2433" s="294">
        <v>2269</v>
      </c>
      <c r="R2433" s="294">
        <v>0</v>
      </c>
      <c r="S2433" s="294">
        <v>0</v>
      </c>
      <c r="T2433" s="294">
        <v>0</v>
      </c>
      <c r="U2433" s="294">
        <v>0</v>
      </c>
      <c r="V2433" s="294">
        <v>0</v>
      </c>
      <c r="W2433" s="294">
        <v>0</v>
      </c>
      <c r="X2433" s="294">
        <v>1</v>
      </c>
      <c r="Y2433" s="294">
        <v>2269</v>
      </c>
      <c r="Z2433" s="294">
        <v>0</v>
      </c>
      <c r="AA2433" s="294">
        <v>0</v>
      </c>
      <c r="AB2433" s="294">
        <v>0</v>
      </c>
      <c r="AC2433" s="294">
        <v>0</v>
      </c>
      <c r="AD2433" s="294">
        <v>0</v>
      </c>
      <c r="AE2433" s="294">
        <v>0</v>
      </c>
      <c r="AF2433" s="294">
        <v>0</v>
      </c>
      <c r="AG2433" s="294">
        <v>0</v>
      </c>
      <c r="AH2433" s="294">
        <v>0</v>
      </c>
      <c r="AI2433" s="294">
        <v>0</v>
      </c>
    </row>
    <row r="2434" spans="1:35" ht="66">
      <c r="A2434" s="290"/>
      <c r="B2434" s="1334">
        <v>8444.7999999999993</v>
      </c>
      <c r="C2434" s="1342" t="s">
        <v>2094</v>
      </c>
      <c r="D2434" s="1389"/>
      <c r="E2434" s="293">
        <v>0</v>
      </c>
      <c r="F2434" s="292" t="s">
        <v>11</v>
      </c>
      <c r="G2434" s="294" t="s">
        <v>12</v>
      </c>
      <c r="H2434" s="295" t="s">
        <v>13</v>
      </c>
      <c r="I2434" s="294" t="s">
        <v>14</v>
      </c>
      <c r="J2434" s="294">
        <v>9120</v>
      </c>
      <c r="K2434" s="1540">
        <v>0</v>
      </c>
      <c r="L2434" s="294">
        <v>0</v>
      </c>
      <c r="M2434" s="294">
        <v>0</v>
      </c>
      <c r="N2434" s="294">
        <v>0</v>
      </c>
      <c r="O2434" s="294">
        <v>0</v>
      </c>
      <c r="P2434" s="294">
        <v>0</v>
      </c>
      <c r="Q2434" s="294">
        <v>0</v>
      </c>
      <c r="R2434" s="294">
        <v>0</v>
      </c>
      <c r="S2434" s="294">
        <v>0</v>
      </c>
      <c r="T2434" s="294">
        <v>0</v>
      </c>
      <c r="U2434" s="294">
        <v>0</v>
      </c>
      <c r="V2434" s="294">
        <v>0</v>
      </c>
      <c r="W2434" s="294">
        <v>0</v>
      </c>
      <c r="X2434" s="294">
        <v>0</v>
      </c>
      <c r="Y2434" s="294">
        <v>0</v>
      </c>
      <c r="Z2434" s="294">
        <v>0</v>
      </c>
      <c r="AA2434" s="294">
        <v>0</v>
      </c>
      <c r="AB2434" s="294">
        <v>0</v>
      </c>
      <c r="AC2434" s="294">
        <v>0</v>
      </c>
      <c r="AD2434" s="294">
        <v>0</v>
      </c>
      <c r="AE2434" s="294">
        <v>0</v>
      </c>
      <c r="AF2434" s="294">
        <v>0</v>
      </c>
      <c r="AG2434" s="294">
        <v>0</v>
      </c>
      <c r="AH2434" s="294">
        <v>0</v>
      </c>
      <c r="AI2434" s="294">
        <v>0</v>
      </c>
    </row>
    <row r="2435" spans="1:35">
      <c r="A2435" s="290"/>
      <c r="B2435" s="1334"/>
      <c r="C2435" s="298" t="s">
        <v>2095</v>
      </c>
      <c r="D2435" s="303"/>
      <c r="E2435" s="293">
        <v>0</v>
      </c>
      <c r="F2435" s="292" t="s">
        <v>11</v>
      </c>
      <c r="G2435" s="1147"/>
      <c r="H2435" s="1147"/>
      <c r="I2435" s="1147"/>
      <c r="J2435" s="1147">
        <v>2000</v>
      </c>
      <c r="K2435" s="1538">
        <v>0</v>
      </c>
      <c r="L2435" s="1147">
        <v>0</v>
      </c>
      <c r="M2435" s="1147">
        <v>0</v>
      </c>
      <c r="N2435" s="1147">
        <v>0</v>
      </c>
      <c r="O2435" s="1147">
        <v>0</v>
      </c>
      <c r="P2435" s="1147">
        <v>0</v>
      </c>
      <c r="Q2435" s="1147">
        <v>0</v>
      </c>
      <c r="R2435" s="1147">
        <v>0</v>
      </c>
      <c r="S2435" s="1147">
        <v>0</v>
      </c>
      <c r="T2435" s="1147">
        <v>0</v>
      </c>
      <c r="U2435" s="1147">
        <v>0</v>
      </c>
      <c r="V2435" s="1147">
        <v>0</v>
      </c>
      <c r="W2435" s="1147">
        <v>0</v>
      </c>
      <c r="X2435" s="1147">
        <v>0</v>
      </c>
      <c r="Y2435" s="1147">
        <v>0</v>
      </c>
      <c r="Z2435" s="1147">
        <v>0</v>
      </c>
      <c r="AA2435" s="1147">
        <v>0</v>
      </c>
      <c r="AB2435" s="1147">
        <v>0</v>
      </c>
      <c r="AC2435" s="1147">
        <v>0</v>
      </c>
      <c r="AD2435" s="1147">
        <v>0</v>
      </c>
      <c r="AE2435" s="1147">
        <v>0</v>
      </c>
      <c r="AF2435" s="1147">
        <v>0</v>
      </c>
      <c r="AG2435" s="1147">
        <v>0</v>
      </c>
      <c r="AH2435" s="1147">
        <v>0</v>
      </c>
      <c r="AI2435" s="1147">
        <v>0</v>
      </c>
    </row>
    <row r="2436" spans="1:35">
      <c r="A2436" s="290"/>
      <c r="B2436" s="306">
        <v>51504</v>
      </c>
      <c r="C2436" s="1148" t="s">
        <v>2096</v>
      </c>
      <c r="D2436" s="303"/>
      <c r="E2436" s="291">
        <v>0</v>
      </c>
      <c r="F2436" s="291"/>
      <c r="G2436" s="291"/>
      <c r="H2436" s="291"/>
      <c r="I2436" s="291"/>
      <c r="J2436" s="291"/>
      <c r="K2436" s="1545">
        <v>0</v>
      </c>
      <c r="L2436" s="291">
        <v>0</v>
      </c>
      <c r="M2436" s="291">
        <v>0</v>
      </c>
      <c r="N2436" s="291">
        <v>0</v>
      </c>
      <c r="O2436" s="291">
        <v>0</v>
      </c>
      <c r="P2436" s="291">
        <v>0</v>
      </c>
      <c r="Q2436" s="291">
        <v>0</v>
      </c>
      <c r="R2436" s="291">
        <v>0</v>
      </c>
      <c r="S2436" s="291">
        <v>0</v>
      </c>
      <c r="T2436" s="291">
        <v>0</v>
      </c>
      <c r="U2436" s="291">
        <v>0</v>
      </c>
      <c r="V2436" s="291">
        <v>0</v>
      </c>
      <c r="W2436" s="291">
        <v>0</v>
      </c>
      <c r="X2436" s="291">
        <v>0</v>
      </c>
      <c r="Y2436" s="291">
        <v>0</v>
      </c>
      <c r="Z2436" s="291">
        <v>0</v>
      </c>
      <c r="AA2436" s="291">
        <v>0</v>
      </c>
      <c r="AB2436" s="291">
        <v>0</v>
      </c>
      <c r="AC2436" s="291">
        <v>0</v>
      </c>
      <c r="AD2436" s="291">
        <v>0</v>
      </c>
      <c r="AE2436" s="291">
        <v>0</v>
      </c>
      <c r="AF2436" s="291">
        <v>0</v>
      </c>
      <c r="AG2436" s="291">
        <v>0</v>
      </c>
      <c r="AH2436" s="291">
        <v>0</v>
      </c>
      <c r="AI2436" s="291">
        <v>0</v>
      </c>
    </row>
    <row r="2437" spans="1:35" s="319" customFormat="1" ht="66">
      <c r="A2437" s="290"/>
      <c r="B2437" s="305">
        <v>5940</v>
      </c>
      <c r="C2437" s="298" t="s">
        <v>2097</v>
      </c>
      <c r="D2437" s="1389"/>
      <c r="E2437" s="304">
        <v>0</v>
      </c>
      <c r="F2437" s="292" t="s">
        <v>11</v>
      </c>
      <c r="G2437" s="294" t="s">
        <v>12</v>
      </c>
      <c r="H2437" s="295" t="s">
        <v>13</v>
      </c>
      <c r="I2437" s="294" t="s">
        <v>14</v>
      </c>
      <c r="J2437" s="294">
        <v>6416</v>
      </c>
      <c r="K2437" s="1540">
        <v>0</v>
      </c>
      <c r="L2437" s="294">
        <v>0</v>
      </c>
      <c r="M2437" s="294">
        <v>0</v>
      </c>
      <c r="N2437" s="294">
        <v>0</v>
      </c>
      <c r="O2437" s="294">
        <v>0</v>
      </c>
      <c r="P2437" s="294">
        <v>0</v>
      </c>
      <c r="Q2437" s="294">
        <v>0</v>
      </c>
      <c r="R2437" s="294">
        <v>0</v>
      </c>
      <c r="S2437" s="294">
        <v>0</v>
      </c>
      <c r="T2437" s="294">
        <v>0</v>
      </c>
      <c r="U2437" s="294">
        <v>0</v>
      </c>
      <c r="V2437" s="294">
        <v>0</v>
      </c>
      <c r="W2437" s="294">
        <v>0</v>
      </c>
      <c r="X2437" s="294">
        <v>0</v>
      </c>
      <c r="Y2437" s="294">
        <v>0</v>
      </c>
      <c r="Z2437" s="294">
        <v>0</v>
      </c>
      <c r="AA2437" s="294">
        <v>0</v>
      </c>
      <c r="AB2437" s="294">
        <v>0</v>
      </c>
      <c r="AC2437" s="294">
        <v>0</v>
      </c>
      <c r="AD2437" s="294">
        <v>0</v>
      </c>
      <c r="AE2437" s="294">
        <v>0</v>
      </c>
      <c r="AF2437" s="294">
        <v>0</v>
      </c>
      <c r="AG2437" s="294">
        <v>0</v>
      </c>
      <c r="AH2437" s="294">
        <v>0</v>
      </c>
      <c r="AI2437" s="294">
        <v>0</v>
      </c>
    </row>
    <row r="2438" spans="1:35" s="319" customFormat="1">
      <c r="A2438" s="290"/>
      <c r="B2438" s="306">
        <v>519</v>
      </c>
      <c r="C2438" s="306" t="s">
        <v>2098</v>
      </c>
      <c r="D2438" s="306"/>
      <c r="E2438" s="1154">
        <v>32</v>
      </c>
      <c r="F2438" s="1154"/>
      <c r="G2438" s="1154">
        <v>0</v>
      </c>
      <c r="H2438" s="1154">
        <v>0</v>
      </c>
      <c r="I2438" s="1154">
        <v>0</v>
      </c>
      <c r="J2438" s="1154"/>
      <c r="K2438" s="1550">
        <v>289804</v>
      </c>
      <c r="L2438" s="1154">
        <v>0</v>
      </c>
      <c r="M2438" s="1154">
        <v>0</v>
      </c>
      <c r="N2438" s="1154">
        <v>0</v>
      </c>
      <c r="O2438" s="1154">
        <v>0</v>
      </c>
      <c r="P2438" s="1154">
        <v>4</v>
      </c>
      <c r="Q2438" s="1154">
        <v>20424</v>
      </c>
      <c r="R2438" s="1154">
        <v>13</v>
      </c>
      <c r="S2438" s="1154">
        <v>113729</v>
      </c>
      <c r="T2438" s="1154">
        <v>2</v>
      </c>
      <c r="U2438" s="1154">
        <v>33638</v>
      </c>
      <c r="V2438" s="1154">
        <v>2</v>
      </c>
      <c r="W2438" s="1154">
        <v>14000</v>
      </c>
      <c r="X2438" s="1154">
        <v>3</v>
      </c>
      <c r="Y2438" s="1154">
        <v>9924</v>
      </c>
      <c r="Z2438" s="1154">
        <v>0</v>
      </c>
      <c r="AA2438" s="1154">
        <v>0</v>
      </c>
      <c r="AB2438" s="1154">
        <v>1</v>
      </c>
      <c r="AC2438" s="1154">
        <v>16819</v>
      </c>
      <c r="AD2438" s="1154">
        <v>0</v>
      </c>
      <c r="AE2438" s="1154">
        <v>0</v>
      </c>
      <c r="AF2438" s="1154">
        <v>0</v>
      </c>
      <c r="AG2438" s="1154">
        <v>0</v>
      </c>
      <c r="AH2438" s="1154">
        <v>7</v>
      </c>
      <c r="AI2438" s="1154">
        <v>81270</v>
      </c>
    </row>
    <row r="2439" spans="1:35">
      <c r="A2439" s="290"/>
      <c r="B2439" s="306">
        <v>51901</v>
      </c>
      <c r="C2439" s="1148" t="s">
        <v>2099</v>
      </c>
      <c r="D2439" s="303"/>
      <c r="E2439" s="291">
        <v>1</v>
      </c>
      <c r="F2439" s="291"/>
      <c r="G2439" s="291">
        <v>0</v>
      </c>
      <c r="H2439" s="291">
        <v>0</v>
      </c>
      <c r="I2439" s="291">
        <v>0</v>
      </c>
      <c r="J2439" s="291"/>
      <c r="K2439" s="1545">
        <v>6480</v>
      </c>
      <c r="L2439" s="291">
        <v>0</v>
      </c>
      <c r="M2439" s="291">
        <v>0</v>
      </c>
      <c r="N2439" s="291">
        <v>0</v>
      </c>
      <c r="O2439" s="291">
        <v>0</v>
      </c>
      <c r="P2439" s="291">
        <v>1</v>
      </c>
      <c r="Q2439" s="291">
        <v>6480</v>
      </c>
      <c r="R2439" s="291">
        <v>0</v>
      </c>
      <c r="S2439" s="291">
        <v>0</v>
      </c>
      <c r="T2439" s="291">
        <v>0</v>
      </c>
      <c r="U2439" s="291">
        <v>0</v>
      </c>
      <c r="V2439" s="291">
        <v>0</v>
      </c>
      <c r="W2439" s="291">
        <v>0</v>
      </c>
      <c r="X2439" s="291">
        <v>0</v>
      </c>
      <c r="Y2439" s="291">
        <v>0</v>
      </c>
      <c r="Z2439" s="291">
        <v>0</v>
      </c>
      <c r="AA2439" s="291">
        <v>0</v>
      </c>
      <c r="AB2439" s="291">
        <v>0</v>
      </c>
      <c r="AC2439" s="291">
        <v>0</v>
      </c>
      <c r="AD2439" s="291">
        <v>0</v>
      </c>
      <c r="AE2439" s="291">
        <v>0</v>
      </c>
      <c r="AF2439" s="291">
        <v>0</v>
      </c>
      <c r="AG2439" s="291">
        <v>0</v>
      </c>
      <c r="AH2439" s="291">
        <v>0</v>
      </c>
      <c r="AI2439" s="291">
        <v>0</v>
      </c>
    </row>
    <row r="2440" spans="1:35" ht="66">
      <c r="A2440" s="290"/>
      <c r="B2440" s="305">
        <v>2051.5300000000002</v>
      </c>
      <c r="C2440" s="1504" t="s">
        <v>2100</v>
      </c>
      <c r="D2440" s="303"/>
      <c r="E2440" s="293">
        <v>0</v>
      </c>
      <c r="F2440" s="292" t="s">
        <v>11</v>
      </c>
      <c r="G2440" s="294" t="s">
        <v>12</v>
      </c>
      <c r="H2440" s="295" t="s">
        <v>13</v>
      </c>
      <c r="I2440" s="294" t="s">
        <v>14</v>
      </c>
      <c r="J2440" s="294">
        <v>2216</v>
      </c>
      <c r="K2440" s="1540">
        <v>0</v>
      </c>
      <c r="L2440" s="294">
        <v>0</v>
      </c>
      <c r="M2440" s="294">
        <v>0</v>
      </c>
      <c r="N2440" s="294">
        <v>0</v>
      </c>
      <c r="O2440" s="294">
        <v>0</v>
      </c>
      <c r="P2440" s="294">
        <v>0</v>
      </c>
      <c r="Q2440" s="294">
        <v>0</v>
      </c>
      <c r="R2440" s="294">
        <v>0</v>
      </c>
      <c r="S2440" s="294">
        <v>0</v>
      </c>
      <c r="T2440" s="294">
        <v>0</v>
      </c>
      <c r="U2440" s="294">
        <v>0</v>
      </c>
      <c r="V2440" s="294">
        <v>0</v>
      </c>
      <c r="W2440" s="294">
        <v>0</v>
      </c>
      <c r="X2440" s="294">
        <v>0</v>
      </c>
      <c r="Y2440" s="294">
        <v>0</v>
      </c>
      <c r="Z2440" s="294">
        <v>0</v>
      </c>
      <c r="AA2440" s="294">
        <v>0</v>
      </c>
      <c r="AB2440" s="294">
        <v>0</v>
      </c>
      <c r="AC2440" s="294">
        <v>0</v>
      </c>
      <c r="AD2440" s="294">
        <v>0</v>
      </c>
      <c r="AE2440" s="294">
        <v>0</v>
      </c>
      <c r="AF2440" s="294">
        <v>0</v>
      </c>
      <c r="AG2440" s="294">
        <v>0</v>
      </c>
      <c r="AH2440" s="294">
        <v>0</v>
      </c>
      <c r="AI2440" s="294">
        <v>0</v>
      </c>
    </row>
    <row r="2441" spans="1:35" ht="66">
      <c r="A2441" s="290"/>
      <c r="B2441" s="305">
        <v>9000</v>
      </c>
      <c r="C2441" s="1355" t="s">
        <v>2101</v>
      </c>
      <c r="D2441" s="303"/>
      <c r="E2441" s="293">
        <v>0</v>
      </c>
      <c r="F2441" s="292" t="s">
        <v>11</v>
      </c>
      <c r="G2441" s="294" t="s">
        <v>12</v>
      </c>
      <c r="H2441" s="295" t="s">
        <v>13</v>
      </c>
      <c r="I2441" s="294" t="s">
        <v>14</v>
      </c>
      <c r="J2441" s="294">
        <v>9720</v>
      </c>
      <c r="K2441" s="1540">
        <v>0</v>
      </c>
      <c r="L2441" s="294">
        <v>0</v>
      </c>
      <c r="M2441" s="294">
        <v>0</v>
      </c>
      <c r="N2441" s="294">
        <v>0</v>
      </c>
      <c r="O2441" s="294">
        <v>0</v>
      </c>
      <c r="P2441" s="294">
        <v>0</v>
      </c>
      <c r="Q2441" s="294">
        <v>0</v>
      </c>
      <c r="R2441" s="294">
        <v>0</v>
      </c>
      <c r="S2441" s="294">
        <v>0</v>
      </c>
      <c r="T2441" s="294">
        <v>0</v>
      </c>
      <c r="U2441" s="294">
        <v>0</v>
      </c>
      <c r="V2441" s="294">
        <v>0</v>
      </c>
      <c r="W2441" s="294">
        <v>0</v>
      </c>
      <c r="X2441" s="294">
        <v>0</v>
      </c>
      <c r="Y2441" s="294">
        <v>0</v>
      </c>
      <c r="Z2441" s="294">
        <v>0</v>
      </c>
      <c r="AA2441" s="294">
        <v>0</v>
      </c>
      <c r="AB2441" s="294">
        <v>0</v>
      </c>
      <c r="AC2441" s="294">
        <v>0</v>
      </c>
      <c r="AD2441" s="294">
        <v>0</v>
      </c>
      <c r="AE2441" s="294">
        <v>0</v>
      </c>
      <c r="AF2441" s="294">
        <v>0</v>
      </c>
      <c r="AG2441" s="294">
        <v>0</v>
      </c>
      <c r="AH2441" s="294">
        <v>0</v>
      </c>
      <c r="AI2441" s="294">
        <v>0</v>
      </c>
    </row>
    <row r="2442" spans="1:35" ht="66">
      <c r="A2442" s="290"/>
      <c r="B2442" s="305">
        <v>6000</v>
      </c>
      <c r="C2442" s="1342" t="s">
        <v>2102</v>
      </c>
      <c r="D2442" s="303"/>
      <c r="E2442" s="293">
        <v>1</v>
      </c>
      <c r="F2442" s="292" t="s">
        <v>11</v>
      </c>
      <c r="G2442" s="294" t="s">
        <v>12</v>
      </c>
      <c r="H2442" s="295" t="s">
        <v>13</v>
      </c>
      <c r="I2442" s="294" t="s">
        <v>14</v>
      </c>
      <c r="J2442" s="294">
        <v>6480</v>
      </c>
      <c r="K2442" s="1540">
        <v>6480</v>
      </c>
      <c r="L2442" s="294">
        <v>0</v>
      </c>
      <c r="M2442" s="294">
        <v>0</v>
      </c>
      <c r="N2442" s="294">
        <v>0</v>
      </c>
      <c r="O2442" s="294">
        <v>0</v>
      </c>
      <c r="P2442" s="294">
        <v>1</v>
      </c>
      <c r="Q2442" s="294">
        <v>6480</v>
      </c>
      <c r="R2442" s="294">
        <v>0</v>
      </c>
      <c r="S2442" s="294">
        <v>0</v>
      </c>
      <c r="T2442" s="294">
        <v>0</v>
      </c>
      <c r="U2442" s="294">
        <v>0</v>
      </c>
      <c r="V2442" s="294">
        <v>0</v>
      </c>
      <c r="W2442" s="294">
        <v>0</v>
      </c>
      <c r="X2442" s="294">
        <v>0</v>
      </c>
      <c r="Y2442" s="294">
        <v>0</v>
      </c>
      <c r="Z2442" s="294">
        <v>0</v>
      </c>
      <c r="AA2442" s="294">
        <v>0</v>
      </c>
      <c r="AB2442" s="294">
        <v>0</v>
      </c>
      <c r="AC2442" s="294">
        <v>0</v>
      </c>
      <c r="AD2442" s="294">
        <v>0</v>
      </c>
      <c r="AE2442" s="294">
        <v>0</v>
      </c>
      <c r="AF2442" s="294">
        <v>0</v>
      </c>
      <c r="AG2442" s="294">
        <v>0</v>
      </c>
      <c r="AH2442" s="294">
        <v>0</v>
      </c>
      <c r="AI2442" s="294">
        <v>0</v>
      </c>
    </row>
    <row r="2443" spans="1:35" ht="66">
      <c r="A2443" s="290"/>
      <c r="B2443" s="305">
        <v>9000</v>
      </c>
      <c r="C2443" s="1342" t="s">
        <v>2103</v>
      </c>
      <c r="D2443" s="303"/>
      <c r="E2443" s="293">
        <v>0</v>
      </c>
      <c r="F2443" s="292" t="s">
        <v>11</v>
      </c>
      <c r="G2443" s="294" t="s">
        <v>12</v>
      </c>
      <c r="H2443" s="295" t="s">
        <v>13</v>
      </c>
      <c r="I2443" s="294" t="s">
        <v>14</v>
      </c>
      <c r="J2443" s="294">
        <v>9720</v>
      </c>
      <c r="K2443" s="1540">
        <v>0</v>
      </c>
      <c r="L2443" s="294">
        <v>0</v>
      </c>
      <c r="M2443" s="294">
        <v>0</v>
      </c>
      <c r="N2443" s="294">
        <v>0</v>
      </c>
      <c r="O2443" s="294">
        <v>0</v>
      </c>
      <c r="P2443" s="294">
        <v>0</v>
      </c>
      <c r="Q2443" s="294">
        <v>0</v>
      </c>
      <c r="R2443" s="294">
        <v>0</v>
      </c>
      <c r="S2443" s="294">
        <v>0</v>
      </c>
      <c r="T2443" s="294">
        <v>0</v>
      </c>
      <c r="U2443" s="294">
        <v>0</v>
      </c>
      <c r="V2443" s="294">
        <v>0</v>
      </c>
      <c r="W2443" s="294">
        <v>0</v>
      </c>
      <c r="X2443" s="294">
        <v>0</v>
      </c>
      <c r="Y2443" s="294">
        <v>0</v>
      </c>
      <c r="Z2443" s="294">
        <v>0</v>
      </c>
      <c r="AA2443" s="294">
        <v>0</v>
      </c>
      <c r="AB2443" s="294">
        <v>0</v>
      </c>
      <c r="AC2443" s="294">
        <v>0</v>
      </c>
      <c r="AD2443" s="294">
        <v>0</v>
      </c>
      <c r="AE2443" s="294">
        <v>0</v>
      </c>
      <c r="AF2443" s="294">
        <v>0</v>
      </c>
      <c r="AG2443" s="294">
        <v>0</v>
      </c>
      <c r="AH2443" s="294">
        <v>0</v>
      </c>
      <c r="AI2443" s="294">
        <v>0</v>
      </c>
    </row>
    <row r="2444" spans="1:35">
      <c r="A2444" s="290"/>
      <c r="B2444" s="306">
        <v>51902</v>
      </c>
      <c r="C2444" s="1148" t="s">
        <v>2104</v>
      </c>
      <c r="D2444" s="303"/>
      <c r="E2444" s="291">
        <v>0</v>
      </c>
      <c r="F2444" s="291"/>
      <c r="G2444" s="291">
        <v>0</v>
      </c>
      <c r="H2444" s="291">
        <v>0</v>
      </c>
      <c r="I2444" s="291">
        <v>0</v>
      </c>
      <c r="J2444" s="291"/>
      <c r="K2444" s="1545">
        <v>0</v>
      </c>
      <c r="L2444" s="291">
        <v>0</v>
      </c>
      <c r="M2444" s="291">
        <v>0</v>
      </c>
      <c r="N2444" s="291">
        <v>0</v>
      </c>
      <c r="O2444" s="291">
        <v>0</v>
      </c>
      <c r="P2444" s="291">
        <v>0</v>
      </c>
      <c r="Q2444" s="291">
        <v>0</v>
      </c>
      <c r="R2444" s="291">
        <v>0</v>
      </c>
      <c r="S2444" s="291">
        <v>0</v>
      </c>
      <c r="T2444" s="291">
        <v>0</v>
      </c>
      <c r="U2444" s="291">
        <v>0</v>
      </c>
      <c r="V2444" s="291">
        <v>0</v>
      </c>
      <c r="W2444" s="291">
        <v>0</v>
      </c>
      <c r="X2444" s="291">
        <v>0</v>
      </c>
      <c r="Y2444" s="291">
        <v>0</v>
      </c>
      <c r="Z2444" s="291">
        <v>0</v>
      </c>
      <c r="AA2444" s="291">
        <v>0</v>
      </c>
      <c r="AB2444" s="291">
        <v>0</v>
      </c>
      <c r="AC2444" s="291">
        <v>0</v>
      </c>
      <c r="AD2444" s="291">
        <v>0</v>
      </c>
      <c r="AE2444" s="291">
        <v>0</v>
      </c>
      <c r="AF2444" s="291">
        <v>0</v>
      </c>
      <c r="AG2444" s="291">
        <v>0</v>
      </c>
      <c r="AH2444" s="291">
        <v>0</v>
      </c>
      <c r="AI2444" s="291">
        <v>0</v>
      </c>
    </row>
    <row r="2445" spans="1:35">
      <c r="A2445" s="290"/>
      <c r="B2445" s="1334"/>
      <c r="C2445" s="1509"/>
      <c r="D2445" s="303"/>
      <c r="E2445" s="304">
        <v>0</v>
      </c>
      <c r="F2445" s="292"/>
      <c r="G2445" s="1147"/>
      <c r="H2445" s="1420"/>
      <c r="I2445" s="1147"/>
      <c r="J2445" s="1147"/>
      <c r="K2445" s="1538">
        <v>0</v>
      </c>
      <c r="L2445" s="1147">
        <v>0</v>
      </c>
      <c r="M2445" s="1147">
        <v>0</v>
      </c>
      <c r="N2445" s="1147">
        <v>0</v>
      </c>
      <c r="O2445" s="1147">
        <v>0</v>
      </c>
      <c r="P2445" s="1147">
        <v>0</v>
      </c>
      <c r="Q2445" s="1147">
        <v>0</v>
      </c>
      <c r="R2445" s="1147">
        <v>0</v>
      </c>
      <c r="S2445" s="1147">
        <v>0</v>
      </c>
      <c r="T2445" s="1147">
        <v>0</v>
      </c>
      <c r="U2445" s="1147">
        <v>0</v>
      </c>
      <c r="V2445" s="1147">
        <v>0</v>
      </c>
      <c r="W2445" s="1147">
        <v>0</v>
      </c>
      <c r="X2445" s="1147">
        <v>0</v>
      </c>
      <c r="Y2445" s="1147">
        <v>0</v>
      </c>
      <c r="Z2445" s="1147">
        <v>0</v>
      </c>
      <c r="AA2445" s="1147">
        <v>0</v>
      </c>
      <c r="AB2445" s="1147">
        <v>0</v>
      </c>
      <c r="AC2445" s="1147">
        <v>0</v>
      </c>
      <c r="AD2445" s="1147">
        <v>0</v>
      </c>
      <c r="AE2445" s="1147">
        <v>0</v>
      </c>
      <c r="AF2445" s="1147">
        <v>0</v>
      </c>
      <c r="AG2445" s="1147">
        <v>0</v>
      </c>
      <c r="AH2445" s="1147">
        <v>0</v>
      </c>
      <c r="AI2445" s="1147">
        <v>0</v>
      </c>
    </row>
    <row r="2446" spans="1:35">
      <c r="A2446" s="290"/>
      <c r="B2446" s="306">
        <v>51903</v>
      </c>
      <c r="C2446" s="1148" t="s">
        <v>2105</v>
      </c>
      <c r="D2446" s="303"/>
      <c r="E2446" s="291">
        <v>10</v>
      </c>
      <c r="F2446" s="291"/>
      <c r="G2446" s="291">
        <v>0</v>
      </c>
      <c r="H2446" s="291">
        <v>0</v>
      </c>
      <c r="I2446" s="291">
        <v>0</v>
      </c>
      <c r="J2446" s="291"/>
      <c r="K2446" s="1545">
        <v>92500</v>
      </c>
      <c r="L2446" s="291">
        <v>0</v>
      </c>
      <c r="M2446" s="291">
        <v>0</v>
      </c>
      <c r="N2446" s="291">
        <v>0</v>
      </c>
      <c r="O2446" s="291">
        <v>0</v>
      </c>
      <c r="P2446" s="291">
        <v>1</v>
      </c>
      <c r="Q2446" s="291">
        <v>5262</v>
      </c>
      <c r="R2446" s="291">
        <v>0</v>
      </c>
      <c r="S2446" s="291">
        <v>0</v>
      </c>
      <c r="T2446" s="291">
        <v>0</v>
      </c>
      <c r="U2446" s="291">
        <v>0</v>
      </c>
      <c r="V2446" s="291">
        <v>0</v>
      </c>
      <c r="W2446" s="291">
        <v>0</v>
      </c>
      <c r="X2446" s="291">
        <v>2</v>
      </c>
      <c r="Y2446" s="291">
        <v>5968</v>
      </c>
      <c r="Z2446" s="291">
        <v>0</v>
      </c>
      <c r="AA2446" s="291">
        <v>0</v>
      </c>
      <c r="AB2446" s="291">
        <v>0</v>
      </c>
      <c r="AC2446" s="291">
        <v>0</v>
      </c>
      <c r="AD2446" s="291">
        <v>0</v>
      </c>
      <c r="AE2446" s="291">
        <v>0</v>
      </c>
      <c r="AF2446" s="291">
        <v>0</v>
      </c>
      <c r="AG2446" s="291">
        <v>0</v>
      </c>
      <c r="AH2446" s="291">
        <v>7</v>
      </c>
      <c r="AI2446" s="291">
        <v>81270</v>
      </c>
    </row>
    <row r="2447" spans="1:35" ht="66">
      <c r="A2447" s="290"/>
      <c r="B2447" s="305">
        <v>10750</v>
      </c>
      <c r="C2447" s="1510" t="s">
        <v>2106</v>
      </c>
      <c r="D2447" s="1389"/>
      <c r="E2447" s="293">
        <v>7</v>
      </c>
      <c r="F2447" s="292" t="s">
        <v>11</v>
      </c>
      <c r="G2447" s="294" t="s">
        <v>12</v>
      </c>
      <c r="H2447" s="295" t="s">
        <v>13</v>
      </c>
      <c r="I2447" s="294" t="s">
        <v>14</v>
      </c>
      <c r="J2447" s="294">
        <v>11610</v>
      </c>
      <c r="K2447" s="1540">
        <v>81270</v>
      </c>
      <c r="L2447" s="294">
        <v>0</v>
      </c>
      <c r="M2447" s="294">
        <v>0</v>
      </c>
      <c r="N2447" s="294">
        <v>0</v>
      </c>
      <c r="O2447" s="294">
        <v>0</v>
      </c>
      <c r="P2447" s="294">
        <v>0</v>
      </c>
      <c r="Q2447" s="294">
        <v>0</v>
      </c>
      <c r="R2447" s="294">
        <v>0</v>
      </c>
      <c r="S2447" s="294">
        <v>0</v>
      </c>
      <c r="T2447" s="294">
        <v>0</v>
      </c>
      <c r="U2447" s="294">
        <v>0</v>
      </c>
      <c r="V2447" s="294">
        <v>0</v>
      </c>
      <c r="W2447" s="294">
        <v>0</v>
      </c>
      <c r="X2447" s="294">
        <v>0</v>
      </c>
      <c r="Y2447" s="294">
        <v>0</v>
      </c>
      <c r="Z2447" s="294">
        <v>0</v>
      </c>
      <c r="AA2447" s="294">
        <v>0</v>
      </c>
      <c r="AB2447" s="294">
        <v>0</v>
      </c>
      <c r="AC2447" s="294">
        <v>0</v>
      </c>
      <c r="AD2447" s="294">
        <v>0</v>
      </c>
      <c r="AE2447" s="294">
        <v>0</v>
      </c>
      <c r="AF2447" s="294">
        <v>0</v>
      </c>
      <c r="AG2447" s="294">
        <v>0</v>
      </c>
      <c r="AH2447" s="294">
        <v>7</v>
      </c>
      <c r="AI2447" s="294">
        <v>81270</v>
      </c>
    </row>
    <row r="2448" spans="1:35" ht="66">
      <c r="A2448" s="290"/>
      <c r="B2448" s="305">
        <v>6985.5</v>
      </c>
      <c r="C2448" s="1505" t="s">
        <v>2107</v>
      </c>
      <c r="D2448" s="303"/>
      <c r="E2448" s="293">
        <v>0</v>
      </c>
      <c r="F2448" s="292" t="s">
        <v>11</v>
      </c>
      <c r="G2448" s="294" t="s">
        <v>12</v>
      </c>
      <c r="H2448" s="295" t="s">
        <v>13</v>
      </c>
      <c r="I2448" s="294" t="s">
        <v>14</v>
      </c>
      <c r="J2448" s="294">
        <v>7544.34</v>
      </c>
      <c r="K2448" s="1540">
        <v>0</v>
      </c>
      <c r="L2448" s="294">
        <v>0</v>
      </c>
      <c r="M2448" s="294">
        <v>0</v>
      </c>
      <c r="N2448" s="294">
        <v>0</v>
      </c>
      <c r="O2448" s="294">
        <v>0</v>
      </c>
      <c r="P2448" s="294">
        <v>0</v>
      </c>
      <c r="Q2448" s="294">
        <v>0</v>
      </c>
      <c r="R2448" s="294">
        <v>0</v>
      </c>
      <c r="S2448" s="294">
        <v>0</v>
      </c>
      <c r="T2448" s="294">
        <v>0</v>
      </c>
      <c r="U2448" s="294">
        <v>0</v>
      </c>
      <c r="V2448" s="294">
        <v>0</v>
      </c>
      <c r="W2448" s="294">
        <v>0</v>
      </c>
      <c r="X2448" s="294">
        <v>0</v>
      </c>
      <c r="Y2448" s="294">
        <v>0</v>
      </c>
      <c r="Z2448" s="294">
        <v>0</v>
      </c>
      <c r="AA2448" s="294">
        <v>0</v>
      </c>
      <c r="AB2448" s="294">
        <v>0</v>
      </c>
      <c r="AC2448" s="294">
        <v>0</v>
      </c>
      <c r="AD2448" s="294">
        <v>0</v>
      </c>
      <c r="AE2448" s="294">
        <v>0</v>
      </c>
      <c r="AF2448" s="294">
        <v>0</v>
      </c>
      <c r="AG2448" s="294">
        <v>0</v>
      </c>
      <c r="AH2448" s="294">
        <v>0</v>
      </c>
      <c r="AI2448" s="294">
        <v>0</v>
      </c>
    </row>
    <row r="2449" spans="1:35" ht="66">
      <c r="A2449" s="290"/>
      <c r="B2449" s="305">
        <v>2500</v>
      </c>
      <c r="C2449" s="1505" t="s">
        <v>2108</v>
      </c>
      <c r="D2449" s="303"/>
      <c r="E2449" s="293">
        <v>0</v>
      </c>
      <c r="F2449" s="292" t="s">
        <v>11</v>
      </c>
      <c r="G2449" s="294" t="s">
        <v>12</v>
      </c>
      <c r="H2449" s="295" t="s">
        <v>13</v>
      </c>
      <c r="I2449" s="294" t="s">
        <v>14</v>
      </c>
      <c r="J2449" s="294">
        <v>2700</v>
      </c>
      <c r="K2449" s="1540">
        <v>0</v>
      </c>
      <c r="L2449" s="294">
        <v>0</v>
      </c>
      <c r="M2449" s="294">
        <v>0</v>
      </c>
      <c r="N2449" s="294">
        <v>0</v>
      </c>
      <c r="O2449" s="294">
        <v>0</v>
      </c>
      <c r="P2449" s="294">
        <v>0</v>
      </c>
      <c r="Q2449" s="294">
        <v>0</v>
      </c>
      <c r="R2449" s="294">
        <v>0</v>
      </c>
      <c r="S2449" s="294">
        <v>0</v>
      </c>
      <c r="T2449" s="294">
        <v>0</v>
      </c>
      <c r="U2449" s="294">
        <v>0</v>
      </c>
      <c r="V2449" s="294">
        <v>0</v>
      </c>
      <c r="W2449" s="294">
        <v>0</v>
      </c>
      <c r="X2449" s="294">
        <v>0</v>
      </c>
      <c r="Y2449" s="294">
        <v>0</v>
      </c>
      <c r="Z2449" s="294">
        <v>0</v>
      </c>
      <c r="AA2449" s="294">
        <v>0</v>
      </c>
      <c r="AB2449" s="294">
        <v>0</v>
      </c>
      <c r="AC2449" s="294">
        <v>0</v>
      </c>
      <c r="AD2449" s="294">
        <v>0</v>
      </c>
      <c r="AE2449" s="294">
        <v>0</v>
      </c>
      <c r="AF2449" s="294">
        <v>0</v>
      </c>
      <c r="AG2449" s="294">
        <v>0</v>
      </c>
      <c r="AH2449" s="294">
        <v>0</v>
      </c>
      <c r="AI2449" s="294">
        <v>0</v>
      </c>
    </row>
    <row r="2450" spans="1:35" ht="66">
      <c r="A2450" s="290"/>
      <c r="B2450" s="305">
        <v>2940.8</v>
      </c>
      <c r="C2450" s="1505" t="s">
        <v>2109</v>
      </c>
      <c r="D2450" s="303"/>
      <c r="E2450" s="293">
        <v>1</v>
      </c>
      <c r="F2450" s="292" t="s">
        <v>11</v>
      </c>
      <c r="G2450" s="294" t="s">
        <v>12</v>
      </c>
      <c r="H2450" s="295" t="s">
        <v>13</v>
      </c>
      <c r="I2450" s="294" t="s">
        <v>14</v>
      </c>
      <c r="J2450" s="294">
        <v>3177</v>
      </c>
      <c r="K2450" s="1540">
        <v>3177</v>
      </c>
      <c r="L2450" s="294">
        <v>0</v>
      </c>
      <c r="M2450" s="294">
        <v>0</v>
      </c>
      <c r="N2450" s="294">
        <v>0</v>
      </c>
      <c r="O2450" s="294">
        <v>0</v>
      </c>
      <c r="P2450" s="294">
        <v>0</v>
      </c>
      <c r="Q2450" s="294">
        <v>0</v>
      </c>
      <c r="R2450" s="294">
        <v>0</v>
      </c>
      <c r="S2450" s="294">
        <v>0</v>
      </c>
      <c r="T2450" s="294">
        <v>0</v>
      </c>
      <c r="U2450" s="294">
        <v>0</v>
      </c>
      <c r="V2450" s="294">
        <v>0</v>
      </c>
      <c r="W2450" s="294">
        <v>0</v>
      </c>
      <c r="X2450" s="294">
        <v>1</v>
      </c>
      <c r="Y2450" s="294">
        <v>3177</v>
      </c>
      <c r="Z2450" s="294">
        <v>0</v>
      </c>
      <c r="AA2450" s="294">
        <v>0</v>
      </c>
      <c r="AB2450" s="294">
        <v>0</v>
      </c>
      <c r="AC2450" s="294">
        <v>0</v>
      </c>
      <c r="AD2450" s="294">
        <v>0</v>
      </c>
      <c r="AE2450" s="294">
        <v>0</v>
      </c>
      <c r="AF2450" s="294">
        <v>0</v>
      </c>
      <c r="AG2450" s="294">
        <v>0</v>
      </c>
      <c r="AH2450" s="294">
        <v>0</v>
      </c>
      <c r="AI2450" s="294">
        <v>0</v>
      </c>
    </row>
    <row r="2451" spans="1:35" ht="66">
      <c r="A2451" s="290"/>
      <c r="B2451" s="305"/>
      <c r="C2451" s="1505" t="s">
        <v>2421</v>
      </c>
      <c r="D2451" s="303"/>
      <c r="E2451" s="293">
        <v>0</v>
      </c>
      <c r="F2451" s="292" t="s">
        <v>11</v>
      </c>
      <c r="G2451" s="294" t="s">
        <v>12</v>
      </c>
      <c r="H2451" s="295" t="s">
        <v>13</v>
      </c>
      <c r="I2451" s="294" t="s">
        <v>14</v>
      </c>
      <c r="J2451" s="294">
        <v>4210.92</v>
      </c>
      <c r="K2451" s="1540">
        <v>0</v>
      </c>
      <c r="L2451" s="294">
        <v>0</v>
      </c>
      <c r="M2451" s="294">
        <v>0</v>
      </c>
      <c r="N2451" s="294">
        <v>0</v>
      </c>
      <c r="O2451" s="294">
        <v>0</v>
      </c>
      <c r="P2451" s="294">
        <v>0</v>
      </c>
      <c r="Q2451" s="294">
        <v>0</v>
      </c>
      <c r="R2451" s="294">
        <v>0</v>
      </c>
      <c r="S2451" s="294">
        <v>0</v>
      </c>
      <c r="T2451" s="294">
        <v>0</v>
      </c>
      <c r="U2451" s="294">
        <v>0</v>
      </c>
      <c r="V2451" s="294">
        <v>0</v>
      </c>
      <c r="W2451" s="294">
        <v>0</v>
      </c>
      <c r="X2451" s="294">
        <v>0</v>
      </c>
      <c r="Y2451" s="294">
        <v>0</v>
      </c>
      <c r="Z2451" s="294">
        <v>0</v>
      </c>
      <c r="AA2451" s="294">
        <v>0</v>
      </c>
      <c r="AB2451" s="294">
        <v>0</v>
      </c>
      <c r="AC2451" s="294">
        <v>0</v>
      </c>
      <c r="AD2451" s="294">
        <v>0</v>
      </c>
      <c r="AE2451" s="294">
        <v>0</v>
      </c>
      <c r="AF2451" s="294">
        <v>0</v>
      </c>
      <c r="AG2451" s="294">
        <v>0</v>
      </c>
      <c r="AH2451" s="294">
        <v>0</v>
      </c>
      <c r="AI2451" s="294">
        <v>0</v>
      </c>
    </row>
    <row r="2452" spans="1:35" ht="66">
      <c r="A2452" s="290"/>
      <c r="B2452" s="305"/>
      <c r="C2452" s="1505" t="s">
        <v>2422</v>
      </c>
      <c r="D2452" s="303"/>
      <c r="E2452" s="293">
        <v>0</v>
      </c>
      <c r="F2452" s="292" t="s">
        <v>11</v>
      </c>
      <c r="G2452" s="294" t="s">
        <v>12</v>
      </c>
      <c r="H2452" s="295" t="s">
        <v>13</v>
      </c>
      <c r="I2452" s="294" t="s">
        <v>14</v>
      </c>
      <c r="J2452" s="294">
        <v>13897.44</v>
      </c>
      <c r="K2452" s="1540">
        <v>0</v>
      </c>
      <c r="L2452" s="294">
        <v>0</v>
      </c>
      <c r="M2452" s="294">
        <v>0</v>
      </c>
      <c r="N2452" s="294">
        <v>0</v>
      </c>
      <c r="O2452" s="294">
        <v>0</v>
      </c>
      <c r="P2452" s="294">
        <v>0</v>
      </c>
      <c r="Q2452" s="294">
        <v>0</v>
      </c>
      <c r="R2452" s="294">
        <v>0</v>
      </c>
      <c r="S2452" s="294">
        <v>0</v>
      </c>
      <c r="T2452" s="294">
        <v>0</v>
      </c>
      <c r="U2452" s="294">
        <v>0</v>
      </c>
      <c r="V2452" s="294">
        <v>0</v>
      </c>
      <c r="W2452" s="294">
        <v>0</v>
      </c>
      <c r="X2452" s="294">
        <v>0</v>
      </c>
      <c r="Y2452" s="294">
        <v>0</v>
      </c>
      <c r="Z2452" s="294">
        <v>0</v>
      </c>
      <c r="AA2452" s="294">
        <v>0</v>
      </c>
      <c r="AB2452" s="294">
        <v>0</v>
      </c>
      <c r="AC2452" s="294">
        <v>0</v>
      </c>
      <c r="AD2452" s="294">
        <v>0</v>
      </c>
      <c r="AE2452" s="294">
        <v>0</v>
      </c>
      <c r="AF2452" s="294">
        <v>0</v>
      </c>
      <c r="AG2452" s="294">
        <v>0</v>
      </c>
      <c r="AH2452" s="294">
        <v>0</v>
      </c>
      <c r="AI2452" s="294">
        <v>0</v>
      </c>
    </row>
    <row r="2453" spans="1:35" ht="66">
      <c r="A2453" s="290"/>
      <c r="B2453" s="305">
        <v>1309.2</v>
      </c>
      <c r="C2453" s="1511" t="s">
        <v>2110</v>
      </c>
      <c r="D2453" s="303"/>
      <c r="E2453" s="293">
        <v>0</v>
      </c>
      <c r="F2453" s="292" t="s">
        <v>11</v>
      </c>
      <c r="G2453" s="294" t="s">
        <v>12</v>
      </c>
      <c r="H2453" s="295" t="s">
        <v>13</v>
      </c>
      <c r="I2453" s="294" t="s">
        <v>14</v>
      </c>
      <c r="J2453" s="294">
        <v>1414</v>
      </c>
      <c r="K2453" s="1540">
        <v>0</v>
      </c>
      <c r="L2453" s="294">
        <v>0</v>
      </c>
      <c r="M2453" s="294">
        <v>0</v>
      </c>
      <c r="N2453" s="294">
        <v>0</v>
      </c>
      <c r="O2453" s="294">
        <v>0</v>
      </c>
      <c r="P2453" s="294">
        <v>0</v>
      </c>
      <c r="Q2453" s="294">
        <v>0</v>
      </c>
      <c r="R2453" s="294">
        <v>0</v>
      </c>
      <c r="S2453" s="294">
        <v>0</v>
      </c>
      <c r="T2453" s="294">
        <v>0</v>
      </c>
      <c r="U2453" s="294">
        <v>0</v>
      </c>
      <c r="V2453" s="294">
        <v>0</v>
      </c>
      <c r="W2453" s="294">
        <v>0</v>
      </c>
      <c r="X2453" s="294">
        <v>0</v>
      </c>
      <c r="Y2453" s="294">
        <v>0</v>
      </c>
      <c r="Z2453" s="294">
        <v>0</v>
      </c>
      <c r="AA2453" s="294">
        <v>0</v>
      </c>
      <c r="AB2453" s="294">
        <v>0</v>
      </c>
      <c r="AC2453" s="294">
        <v>0</v>
      </c>
      <c r="AD2453" s="294">
        <v>0</v>
      </c>
      <c r="AE2453" s="294">
        <v>0</v>
      </c>
      <c r="AF2453" s="294">
        <v>0</v>
      </c>
      <c r="AG2453" s="294">
        <v>0</v>
      </c>
      <c r="AH2453" s="294">
        <v>0</v>
      </c>
      <c r="AI2453" s="294">
        <v>0</v>
      </c>
    </row>
    <row r="2454" spans="1:35" ht="66">
      <c r="A2454" s="290"/>
      <c r="B2454" s="305">
        <v>2583.9</v>
      </c>
      <c r="C2454" s="1345" t="s">
        <v>2113</v>
      </c>
      <c r="D2454" s="303"/>
      <c r="E2454" s="293">
        <v>1</v>
      </c>
      <c r="F2454" s="292" t="s">
        <v>11</v>
      </c>
      <c r="G2454" s="294" t="s">
        <v>12</v>
      </c>
      <c r="H2454" s="295" t="s">
        <v>13</v>
      </c>
      <c r="I2454" s="294" t="s">
        <v>14</v>
      </c>
      <c r="J2454" s="294">
        <v>2791</v>
      </c>
      <c r="K2454" s="1540">
        <v>2791</v>
      </c>
      <c r="L2454" s="294">
        <v>0</v>
      </c>
      <c r="M2454" s="294">
        <v>0</v>
      </c>
      <c r="N2454" s="294">
        <v>0</v>
      </c>
      <c r="O2454" s="294">
        <v>0</v>
      </c>
      <c r="P2454" s="294">
        <v>0</v>
      </c>
      <c r="Q2454" s="294">
        <v>0</v>
      </c>
      <c r="R2454" s="294">
        <v>0</v>
      </c>
      <c r="S2454" s="294">
        <v>0</v>
      </c>
      <c r="T2454" s="294">
        <v>0</v>
      </c>
      <c r="U2454" s="294">
        <v>0</v>
      </c>
      <c r="V2454" s="294">
        <v>0</v>
      </c>
      <c r="W2454" s="294">
        <v>0</v>
      </c>
      <c r="X2454" s="294">
        <v>1</v>
      </c>
      <c r="Y2454" s="294">
        <v>2791</v>
      </c>
      <c r="Z2454" s="294">
        <v>0</v>
      </c>
      <c r="AA2454" s="294">
        <v>0</v>
      </c>
      <c r="AB2454" s="294">
        <v>0</v>
      </c>
      <c r="AC2454" s="294">
        <v>0</v>
      </c>
      <c r="AD2454" s="294">
        <v>0</v>
      </c>
      <c r="AE2454" s="294">
        <v>0</v>
      </c>
      <c r="AF2454" s="294">
        <v>0</v>
      </c>
      <c r="AG2454" s="294">
        <v>0</v>
      </c>
      <c r="AH2454" s="294">
        <v>0</v>
      </c>
      <c r="AI2454" s="294">
        <v>0</v>
      </c>
    </row>
    <row r="2455" spans="1:35" s="319" customFormat="1" ht="66">
      <c r="A2455" s="290"/>
      <c r="B2455" s="305">
        <v>4872</v>
      </c>
      <c r="C2455" s="1405" t="s">
        <v>2114</v>
      </c>
      <c r="D2455" s="303"/>
      <c r="E2455" s="293">
        <v>1</v>
      </c>
      <c r="F2455" s="292" t="s">
        <v>11</v>
      </c>
      <c r="G2455" s="294" t="s">
        <v>12</v>
      </c>
      <c r="H2455" s="295" t="s">
        <v>13</v>
      </c>
      <c r="I2455" s="294" t="s">
        <v>14</v>
      </c>
      <c r="J2455" s="294">
        <v>5262</v>
      </c>
      <c r="K2455" s="1540">
        <v>5262</v>
      </c>
      <c r="L2455" s="294">
        <v>0</v>
      </c>
      <c r="M2455" s="294">
        <v>0</v>
      </c>
      <c r="N2455" s="294">
        <v>0</v>
      </c>
      <c r="O2455" s="294">
        <v>0</v>
      </c>
      <c r="P2455" s="294">
        <v>1</v>
      </c>
      <c r="Q2455" s="294">
        <v>5262</v>
      </c>
      <c r="R2455" s="294">
        <v>0</v>
      </c>
      <c r="S2455" s="294">
        <v>0</v>
      </c>
      <c r="T2455" s="294">
        <v>0</v>
      </c>
      <c r="U2455" s="294">
        <v>0</v>
      </c>
      <c r="V2455" s="294">
        <v>0</v>
      </c>
      <c r="W2455" s="294">
        <v>0</v>
      </c>
      <c r="X2455" s="294">
        <v>0</v>
      </c>
      <c r="Y2455" s="294">
        <v>0</v>
      </c>
      <c r="Z2455" s="294">
        <v>0</v>
      </c>
      <c r="AA2455" s="294">
        <v>0</v>
      </c>
      <c r="AB2455" s="294">
        <v>0</v>
      </c>
      <c r="AC2455" s="294">
        <v>0</v>
      </c>
      <c r="AD2455" s="294">
        <v>0</v>
      </c>
      <c r="AE2455" s="294">
        <v>0</v>
      </c>
      <c r="AF2455" s="294">
        <v>0</v>
      </c>
      <c r="AG2455" s="294">
        <v>0</v>
      </c>
      <c r="AH2455" s="294">
        <v>0</v>
      </c>
      <c r="AI2455" s="294">
        <v>0</v>
      </c>
    </row>
    <row r="2456" spans="1:35" s="319" customFormat="1">
      <c r="A2456" s="290"/>
      <c r="B2456" s="306">
        <v>51907</v>
      </c>
      <c r="C2456" s="1148" t="s">
        <v>2119</v>
      </c>
      <c r="D2456" s="303"/>
      <c r="E2456" s="291">
        <v>3</v>
      </c>
      <c r="F2456" s="291"/>
      <c r="G2456" s="291">
        <v>0</v>
      </c>
      <c r="H2456" s="291">
        <v>0</v>
      </c>
      <c r="I2456" s="291">
        <v>0</v>
      </c>
      <c r="J2456" s="291"/>
      <c r="K2456" s="1545">
        <v>13023</v>
      </c>
      <c r="L2456" s="291">
        <v>0</v>
      </c>
      <c r="M2456" s="291">
        <v>0</v>
      </c>
      <c r="N2456" s="291">
        <v>0</v>
      </c>
      <c r="O2456" s="291">
        <v>0</v>
      </c>
      <c r="P2456" s="291">
        <v>2</v>
      </c>
      <c r="Q2456" s="291">
        <v>8682</v>
      </c>
      <c r="R2456" s="291">
        <v>1</v>
      </c>
      <c r="S2456" s="291">
        <v>4341</v>
      </c>
      <c r="T2456" s="291">
        <v>0</v>
      </c>
      <c r="U2456" s="291">
        <v>0</v>
      </c>
      <c r="V2456" s="291">
        <v>0</v>
      </c>
      <c r="W2456" s="291">
        <v>0</v>
      </c>
      <c r="X2456" s="291">
        <v>0</v>
      </c>
      <c r="Y2456" s="291">
        <v>0</v>
      </c>
      <c r="Z2456" s="291">
        <v>0</v>
      </c>
      <c r="AA2456" s="291">
        <v>0</v>
      </c>
      <c r="AB2456" s="291">
        <v>0</v>
      </c>
      <c r="AC2456" s="291">
        <v>0</v>
      </c>
      <c r="AD2456" s="291">
        <v>0</v>
      </c>
      <c r="AE2456" s="291">
        <v>0</v>
      </c>
      <c r="AF2456" s="291">
        <v>0</v>
      </c>
      <c r="AG2456" s="291">
        <v>0</v>
      </c>
      <c r="AH2456" s="291">
        <v>0</v>
      </c>
      <c r="AI2456" s="291">
        <v>0</v>
      </c>
    </row>
    <row r="2457" spans="1:35" s="319" customFormat="1" ht="66">
      <c r="A2457" s="290"/>
      <c r="B2457" s="305">
        <v>4019.4</v>
      </c>
      <c r="C2457" s="1391" t="s">
        <v>2120</v>
      </c>
      <c r="D2457" s="303"/>
      <c r="E2457" s="304">
        <v>3</v>
      </c>
      <c r="F2457" s="292" t="s">
        <v>11</v>
      </c>
      <c r="G2457" s="294" t="s">
        <v>12</v>
      </c>
      <c r="H2457" s="295" t="s">
        <v>13</v>
      </c>
      <c r="I2457" s="294" t="s">
        <v>14</v>
      </c>
      <c r="J2457" s="294">
        <v>4341</v>
      </c>
      <c r="K2457" s="1540">
        <v>13023</v>
      </c>
      <c r="L2457" s="294">
        <v>0</v>
      </c>
      <c r="M2457" s="294">
        <v>0</v>
      </c>
      <c r="N2457" s="294">
        <v>0</v>
      </c>
      <c r="O2457" s="294">
        <v>0</v>
      </c>
      <c r="P2457" s="294">
        <v>2</v>
      </c>
      <c r="Q2457" s="294">
        <v>8682</v>
      </c>
      <c r="R2457" s="294">
        <v>1</v>
      </c>
      <c r="S2457" s="294">
        <v>4341</v>
      </c>
      <c r="T2457" s="294">
        <v>0</v>
      </c>
      <c r="U2457" s="294">
        <v>0</v>
      </c>
      <c r="V2457" s="294">
        <v>0</v>
      </c>
      <c r="W2457" s="294">
        <v>0</v>
      </c>
      <c r="X2457" s="294">
        <v>0</v>
      </c>
      <c r="Y2457" s="294">
        <v>0</v>
      </c>
      <c r="Z2457" s="294">
        <v>0</v>
      </c>
      <c r="AA2457" s="294">
        <v>0</v>
      </c>
      <c r="AB2457" s="294">
        <v>0</v>
      </c>
      <c r="AC2457" s="294">
        <v>0</v>
      </c>
      <c r="AD2457" s="294">
        <v>0</v>
      </c>
      <c r="AE2457" s="294">
        <v>0</v>
      </c>
      <c r="AF2457" s="294">
        <v>0</v>
      </c>
      <c r="AG2457" s="294">
        <v>0</v>
      </c>
      <c r="AH2457" s="294">
        <v>0</v>
      </c>
      <c r="AI2457" s="294">
        <v>0</v>
      </c>
    </row>
    <row r="2458" spans="1:35" s="1261" customFormat="1">
      <c r="A2458" s="290"/>
      <c r="B2458" s="306">
        <v>51908</v>
      </c>
      <c r="C2458" s="1148" t="s">
        <v>2121</v>
      </c>
      <c r="D2458" s="303"/>
      <c r="E2458" s="291">
        <v>18</v>
      </c>
      <c r="F2458" s="291"/>
      <c r="G2458" s="291">
        <v>0</v>
      </c>
      <c r="H2458" s="291">
        <v>0</v>
      </c>
      <c r="I2458" s="291">
        <v>0</v>
      </c>
      <c r="J2458" s="291"/>
      <c r="K2458" s="1545">
        <v>177801</v>
      </c>
      <c r="L2458" s="291">
        <v>0</v>
      </c>
      <c r="M2458" s="291">
        <v>0</v>
      </c>
      <c r="N2458" s="291">
        <v>0</v>
      </c>
      <c r="O2458" s="291">
        <v>0</v>
      </c>
      <c r="P2458" s="291">
        <v>0</v>
      </c>
      <c r="Q2458" s="291">
        <v>0</v>
      </c>
      <c r="R2458" s="291">
        <v>12</v>
      </c>
      <c r="S2458" s="291">
        <v>109388</v>
      </c>
      <c r="T2458" s="291">
        <v>2</v>
      </c>
      <c r="U2458" s="291">
        <v>33638</v>
      </c>
      <c r="V2458" s="291">
        <v>2</v>
      </c>
      <c r="W2458" s="291">
        <v>14000</v>
      </c>
      <c r="X2458" s="291">
        <v>1</v>
      </c>
      <c r="Y2458" s="291">
        <v>3956</v>
      </c>
      <c r="Z2458" s="291">
        <v>0</v>
      </c>
      <c r="AA2458" s="291">
        <v>0</v>
      </c>
      <c r="AB2458" s="291">
        <v>1</v>
      </c>
      <c r="AC2458" s="291">
        <v>16819</v>
      </c>
      <c r="AD2458" s="291">
        <v>0</v>
      </c>
      <c r="AE2458" s="291">
        <v>0</v>
      </c>
      <c r="AF2458" s="291">
        <v>0</v>
      </c>
      <c r="AG2458" s="291">
        <v>0</v>
      </c>
      <c r="AH2458" s="291">
        <v>0</v>
      </c>
      <c r="AI2458" s="291">
        <v>0</v>
      </c>
    </row>
    <row r="2459" spans="1:35" ht="66">
      <c r="A2459" s="290"/>
      <c r="B2459" s="305">
        <v>15572.395</v>
      </c>
      <c r="C2459" s="139" t="s">
        <v>2122</v>
      </c>
      <c r="D2459" s="1389"/>
      <c r="E2459" s="293">
        <v>7</v>
      </c>
      <c r="F2459" s="1152" t="s">
        <v>11</v>
      </c>
      <c r="G2459" s="294" t="s">
        <v>12</v>
      </c>
      <c r="H2459" s="295" t="s">
        <v>13</v>
      </c>
      <c r="I2459" s="294" t="s">
        <v>14</v>
      </c>
      <c r="J2459" s="294">
        <v>16819</v>
      </c>
      <c r="K2459" s="1540">
        <v>117733</v>
      </c>
      <c r="L2459" s="294">
        <v>0</v>
      </c>
      <c r="M2459" s="294">
        <v>0</v>
      </c>
      <c r="N2459" s="294">
        <v>0</v>
      </c>
      <c r="O2459" s="294">
        <v>0</v>
      </c>
      <c r="P2459" s="294">
        <v>0</v>
      </c>
      <c r="Q2459" s="294">
        <v>0</v>
      </c>
      <c r="R2459" s="294">
        <v>4</v>
      </c>
      <c r="S2459" s="294">
        <v>67276</v>
      </c>
      <c r="T2459" s="294">
        <v>2</v>
      </c>
      <c r="U2459" s="294">
        <v>33638</v>
      </c>
      <c r="V2459" s="294">
        <v>0</v>
      </c>
      <c r="W2459" s="294">
        <v>0</v>
      </c>
      <c r="X2459" s="294">
        <v>0</v>
      </c>
      <c r="Y2459" s="294">
        <v>0</v>
      </c>
      <c r="Z2459" s="294">
        <v>0</v>
      </c>
      <c r="AA2459" s="294">
        <v>0</v>
      </c>
      <c r="AB2459" s="294">
        <v>1</v>
      </c>
      <c r="AC2459" s="294">
        <v>16819</v>
      </c>
      <c r="AD2459" s="294">
        <v>0</v>
      </c>
      <c r="AE2459" s="294">
        <v>0</v>
      </c>
      <c r="AF2459" s="294">
        <v>0</v>
      </c>
      <c r="AG2459" s="294">
        <v>0</v>
      </c>
      <c r="AH2459" s="294">
        <v>0</v>
      </c>
      <c r="AI2459" s="294">
        <v>0</v>
      </c>
    </row>
    <row r="2460" spans="1:35" ht="66">
      <c r="A2460" s="290"/>
      <c r="B2460" s="305">
        <v>1577.19</v>
      </c>
      <c r="C2460" s="139" t="s">
        <v>2149</v>
      </c>
      <c r="D2460" s="303"/>
      <c r="E2460" s="293">
        <v>0</v>
      </c>
      <c r="F2460" s="292" t="s">
        <v>11</v>
      </c>
      <c r="G2460" s="294" t="s">
        <v>12</v>
      </c>
      <c r="H2460" s="295" t="s">
        <v>13</v>
      </c>
      <c r="I2460" s="294" t="s">
        <v>14</v>
      </c>
      <c r="J2460" s="294">
        <v>1704</v>
      </c>
      <c r="K2460" s="1540">
        <v>0</v>
      </c>
      <c r="L2460" s="294">
        <v>0</v>
      </c>
      <c r="M2460" s="294">
        <v>0</v>
      </c>
      <c r="N2460" s="294">
        <v>0</v>
      </c>
      <c r="O2460" s="294">
        <v>0</v>
      </c>
      <c r="P2460" s="294">
        <v>0</v>
      </c>
      <c r="Q2460" s="294">
        <v>0</v>
      </c>
      <c r="R2460" s="294">
        <v>0</v>
      </c>
      <c r="S2460" s="294">
        <v>0</v>
      </c>
      <c r="T2460" s="294">
        <v>0</v>
      </c>
      <c r="U2460" s="294">
        <v>0</v>
      </c>
      <c r="V2460" s="294">
        <v>0</v>
      </c>
      <c r="W2460" s="294">
        <v>0</v>
      </c>
      <c r="X2460" s="294">
        <v>0</v>
      </c>
      <c r="Y2460" s="294">
        <v>0</v>
      </c>
      <c r="Z2460" s="294">
        <v>0</v>
      </c>
      <c r="AA2460" s="294">
        <v>0</v>
      </c>
      <c r="AB2460" s="294">
        <v>0</v>
      </c>
      <c r="AC2460" s="294">
        <v>0</v>
      </c>
      <c r="AD2460" s="294">
        <v>0</v>
      </c>
      <c r="AE2460" s="294">
        <v>0</v>
      </c>
      <c r="AF2460" s="294">
        <v>0</v>
      </c>
      <c r="AG2460" s="294">
        <v>0</v>
      </c>
      <c r="AH2460" s="294">
        <v>0</v>
      </c>
      <c r="AI2460" s="294">
        <v>0</v>
      </c>
    </row>
    <row r="2461" spans="1:35" ht="66">
      <c r="A2461" s="290"/>
      <c r="B2461" s="305">
        <v>3894.5</v>
      </c>
      <c r="C2461" s="1505" t="s">
        <v>2150</v>
      </c>
      <c r="D2461" s="303"/>
      <c r="E2461" s="293">
        <v>0</v>
      </c>
      <c r="F2461" s="292" t="s">
        <v>11</v>
      </c>
      <c r="G2461" s="294" t="s">
        <v>12</v>
      </c>
      <c r="H2461" s="295" t="s">
        <v>13</v>
      </c>
      <c r="I2461" s="294" t="s">
        <v>14</v>
      </c>
      <c r="J2461" s="294">
        <v>4207</v>
      </c>
      <c r="K2461" s="1540">
        <v>0</v>
      </c>
      <c r="L2461" s="294">
        <v>0</v>
      </c>
      <c r="M2461" s="294">
        <v>0</v>
      </c>
      <c r="N2461" s="294">
        <v>0</v>
      </c>
      <c r="O2461" s="294">
        <v>0</v>
      </c>
      <c r="P2461" s="294">
        <v>0</v>
      </c>
      <c r="Q2461" s="294">
        <v>0</v>
      </c>
      <c r="R2461" s="294">
        <v>0</v>
      </c>
      <c r="S2461" s="294">
        <v>0</v>
      </c>
      <c r="T2461" s="294">
        <v>0</v>
      </c>
      <c r="U2461" s="294">
        <v>0</v>
      </c>
      <c r="V2461" s="294">
        <v>0</v>
      </c>
      <c r="W2461" s="294">
        <v>0</v>
      </c>
      <c r="X2461" s="294">
        <v>0</v>
      </c>
      <c r="Y2461" s="294">
        <v>0</v>
      </c>
      <c r="Z2461" s="294">
        <v>0</v>
      </c>
      <c r="AA2461" s="294">
        <v>0</v>
      </c>
      <c r="AB2461" s="294">
        <v>0</v>
      </c>
      <c r="AC2461" s="294">
        <v>0</v>
      </c>
      <c r="AD2461" s="294">
        <v>0</v>
      </c>
      <c r="AE2461" s="294">
        <v>0</v>
      </c>
      <c r="AF2461" s="294">
        <v>0</v>
      </c>
      <c r="AG2461" s="294">
        <v>0</v>
      </c>
      <c r="AH2461" s="294">
        <v>0</v>
      </c>
      <c r="AI2461" s="294">
        <v>0</v>
      </c>
    </row>
    <row r="2462" spans="1:35" ht="66">
      <c r="A2462" s="290"/>
      <c r="B2462" s="305">
        <v>1621.3333333333333</v>
      </c>
      <c r="C2462" s="1505" t="s">
        <v>2151</v>
      </c>
      <c r="D2462" s="1389"/>
      <c r="E2462" s="293">
        <v>0</v>
      </c>
      <c r="F2462" s="292" t="s">
        <v>11</v>
      </c>
      <c r="G2462" s="294" t="s">
        <v>12</v>
      </c>
      <c r="H2462" s="295" t="s">
        <v>13</v>
      </c>
      <c r="I2462" s="294" t="s">
        <v>14</v>
      </c>
      <c r="J2462" s="294">
        <v>1752</v>
      </c>
      <c r="K2462" s="1540">
        <v>0</v>
      </c>
      <c r="L2462" s="294">
        <v>0</v>
      </c>
      <c r="M2462" s="294">
        <v>0</v>
      </c>
      <c r="N2462" s="294">
        <v>0</v>
      </c>
      <c r="O2462" s="294">
        <v>0</v>
      </c>
      <c r="P2462" s="294">
        <v>0</v>
      </c>
      <c r="Q2462" s="294">
        <v>0</v>
      </c>
      <c r="R2462" s="294">
        <v>0</v>
      </c>
      <c r="S2462" s="294">
        <v>0</v>
      </c>
      <c r="T2462" s="294">
        <v>0</v>
      </c>
      <c r="U2462" s="294">
        <v>0</v>
      </c>
      <c r="V2462" s="294">
        <v>0</v>
      </c>
      <c r="W2462" s="294">
        <v>0</v>
      </c>
      <c r="X2462" s="294">
        <v>0</v>
      </c>
      <c r="Y2462" s="294">
        <v>0</v>
      </c>
      <c r="Z2462" s="294">
        <v>0</v>
      </c>
      <c r="AA2462" s="294">
        <v>0</v>
      </c>
      <c r="AB2462" s="294">
        <v>0</v>
      </c>
      <c r="AC2462" s="294">
        <v>0</v>
      </c>
      <c r="AD2462" s="294">
        <v>0</v>
      </c>
      <c r="AE2462" s="294">
        <v>0</v>
      </c>
      <c r="AF2462" s="294">
        <v>0</v>
      </c>
      <c r="AG2462" s="294">
        <v>0</v>
      </c>
      <c r="AH2462" s="294">
        <v>0</v>
      </c>
      <c r="AI2462" s="294">
        <v>0</v>
      </c>
    </row>
    <row r="2463" spans="1:35" ht="66">
      <c r="A2463" s="290"/>
      <c r="B2463" s="305">
        <v>3801.6</v>
      </c>
      <c r="C2463" s="1507" t="s">
        <v>2152</v>
      </c>
      <c r="D2463" s="303"/>
      <c r="E2463" s="293">
        <v>0</v>
      </c>
      <c r="F2463" s="292" t="s">
        <v>11</v>
      </c>
      <c r="G2463" s="294" t="s">
        <v>12</v>
      </c>
      <c r="H2463" s="295" t="s">
        <v>13</v>
      </c>
      <c r="I2463" s="294" t="s">
        <v>14</v>
      </c>
      <c r="J2463" s="294">
        <v>4106</v>
      </c>
      <c r="K2463" s="1540">
        <v>0</v>
      </c>
      <c r="L2463" s="294">
        <v>0</v>
      </c>
      <c r="M2463" s="294">
        <v>0</v>
      </c>
      <c r="N2463" s="294">
        <v>0</v>
      </c>
      <c r="O2463" s="294">
        <v>0</v>
      </c>
      <c r="P2463" s="294">
        <v>0</v>
      </c>
      <c r="Q2463" s="294">
        <v>0</v>
      </c>
      <c r="R2463" s="294">
        <v>0</v>
      </c>
      <c r="S2463" s="294">
        <v>0</v>
      </c>
      <c r="T2463" s="294">
        <v>0</v>
      </c>
      <c r="U2463" s="294">
        <v>0</v>
      </c>
      <c r="V2463" s="294">
        <v>0</v>
      </c>
      <c r="W2463" s="294">
        <v>0</v>
      </c>
      <c r="X2463" s="294">
        <v>0</v>
      </c>
      <c r="Y2463" s="294">
        <v>0</v>
      </c>
      <c r="Z2463" s="294">
        <v>0</v>
      </c>
      <c r="AA2463" s="294">
        <v>0</v>
      </c>
      <c r="AB2463" s="294">
        <v>0</v>
      </c>
      <c r="AC2463" s="294">
        <v>0</v>
      </c>
      <c r="AD2463" s="294">
        <v>0</v>
      </c>
      <c r="AE2463" s="294">
        <v>0</v>
      </c>
      <c r="AF2463" s="294">
        <v>0</v>
      </c>
      <c r="AG2463" s="294">
        <v>0</v>
      </c>
      <c r="AH2463" s="294">
        <v>0</v>
      </c>
      <c r="AI2463" s="294">
        <v>0</v>
      </c>
    </row>
    <row r="2464" spans="1:35" ht="66">
      <c r="A2464" s="290"/>
      <c r="B2464" s="305">
        <v>2011.35</v>
      </c>
      <c r="C2464" s="139" t="s">
        <v>2153</v>
      </c>
      <c r="D2464" s="303"/>
      <c r="E2464" s="293">
        <v>0</v>
      </c>
      <c r="F2464" s="292" t="s">
        <v>11</v>
      </c>
      <c r="G2464" s="294" t="s">
        <v>12</v>
      </c>
      <c r="H2464" s="295" t="s">
        <v>13</v>
      </c>
      <c r="I2464" s="294" t="s">
        <v>14</v>
      </c>
      <c r="J2464" s="294">
        <v>2173</v>
      </c>
      <c r="K2464" s="1540">
        <v>0</v>
      </c>
      <c r="L2464" s="294">
        <v>0</v>
      </c>
      <c r="M2464" s="294">
        <v>0</v>
      </c>
      <c r="N2464" s="294">
        <v>0</v>
      </c>
      <c r="O2464" s="294">
        <v>0</v>
      </c>
      <c r="P2464" s="294">
        <v>0</v>
      </c>
      <c r="Q2464" s="294">
        <v>0</v>
      </c>
      <c r="R2464" s="294">
        <v>0</v>
      </c>
      <c r="S2464" s="294">
        <v>0</v>
      </c>
      <c r="T2464" s="294">
        <v>0</v>
      </c>
      <c r="U2464" s="294">
        <v>0</v>
      </c>
      <c r="V2464" s="294">
        <v>0</v>
      </c>
      <c r="W2464" s="294">
        <v>0</v>
      </c>
      <c r="X2464" s="294">
        <v>0</v>
      </c>
      <c r="Y2464" s="294">
        <v>0</v>
      </c>
      <c r="Z2464" s="294">
        <v>0</v>
      </c>
      <c r="AA2464" s="294">
        <v>0</v>
      </c>
      <c r="AB2464" s="294">
        <v>0</v>
      </c>
      <c r="AC2464" s="294">
        <v>0</v>
      </c>
      <c r="AD2464" s="294">
        <v>0</v>
      </c>
      <c r="AE2464" s="294">
        <v>0</v>
      </c>
      <c r="AF2464" s="294">
        <v>0</v>
      </c>
      <c r="AG2464" s="294">
        <v>0</v>
      </c>
      <c r="AH2464" s="294">
        <v>0</v>
      </c>
      <c r="AI2464" s="294">
        <v>0</v>
      </c>
    </row>
    <row r="2465" spans="1:35" ht="66">
      <c r="A2465" s="290"/>
      <c r="B2465" s="305">
        <v>11455.72</v>
      </c>
      <c r="C2465" s="1342" t="s">
        <v>2154</v>
      </c>
      <c r="D2465" s="303"/>
      <c r="E2465" s="293">
        <v>0</v>
      </c>
      <c r="F2465" s="292" t="s">
        <v>11</v>
      </c>
      <c r="G2465" s="294" t="s">
        <v>12</v>
      </c>
      <c r="H2465" s="295" t="s">
        <v>13</v>
      </c>
      <c r="I2465" s="294" t="s">
        <v>14</v>
      </c>
      <c r="J2465" s="294">
        <v>12373</v>
      </c>
      <c r="K2465" s="1540">
        <v>0</v>
      </c>
      <c r="L2465" s="294">
        <v>0</v>
      </c>
      <c r="M2465" s="294">
        <v>0</v>
      </c>
      <c r="N2465" s="294">
        <v>0</v>
      </c>
      <c r="O2465" s="294">
        <v>0</v>
      </c>
      <c r="P2465" s="294">
        <v>0</v>
      </c>
      <c r="Q2465" s="294">
        <v>0</v>
      </c>
      <c r="R2465" s="294">
        <v>0</v>
      </c>
      <c r="S2465" s="294">
        <v>0</v>
      </c>
      <c r="T2465" s="294">
        <v>0</v>
      </c>
      <c r="U2465" s="294">
        <v>0</v>
      </c>
      <c r="V2465" s="294">
        <v>0</v>
      </c>
      <c r="W2465" s="294">
        <v>0</v>
      </c>
      <c r="X2465" s="294">
        <v>0</v>
      </c>
      <c r="Y2465" s="294">
        <v>0</v>
      </c>
      <c r="Z2465" s="294">
        <v>0</v>
      </c>
      <c r="AA2465" s="294">
        <v>0</v>
      </c>
      <c r="AB2465" s="294">
        <v>0</v>
      </c>
      <c r="AC2465" s="294">
        <v>0</v>
      </c>
      <c r="AD2465" s="294">
        <v>0</v>
      </c>
      <c r="AE2465" s="294">
        <v>0</v>
      </c>
      <c r="AF2465" s="294">
        <v>0</v>
      </c>
      <c r="AG2465" s="294">
        <v>0</v>
      </c>
      <c r="AH2465" s="294">
        <v>0</v>
      </c>
      <c r="AI2465" s="294">
        <v>0</v>
      </c>
    </row>
    <row r="2466" spans="1:35" ht="66">
      <c r="A2466" s="290"/>
      <c r="B2466" s="305">
        <v>1740</v>
      </c>
      <c r="C2466" s="1342" t="s">
        <v>2155</v>
      </c>
      <c r="D2466" s="303"/>
      <c r="E2466" s="293">
        <v>0</v>
      </c>
      <c r="F2466" s="292" t="s">
        <v>11</v>
      </c>
      <c r="G2466" s="294" t="s">
        <v>12</v>
      </c>
      <c r="H2466" s="295" t="s">
        <v>13</v>
      </c>
      <c r="I2466" s="294" t="s">
        <v>14</v>
      </c>
      <c r="J2466" s="294">
        <v>1880</v>
      </c>
      <c r="K2466" s="1540">
        <v>0</v>
      </c>
      <c r="L2466" s="294">
        <v>0</v>
      </c>
      <c r="M2466" s="294">
        <v>0</v>
      </c>
      <c r="N2466" s="294">
        <v>0</v>
      </c>
      <c r="O2466" s="294">
        <v>0</v>
      </c>
      <c r="P2466" s="294">
        <v>0</v>
      </c>
      <c r="Q2466" s="294">
        <v>0</v>
      </c>
      <c r="R2466" s="294">
        <v>0</v>
      </c>
      <c r="S2466" s="294">
        <v>0</v>
      </c>
      <c r="T2466" s="294">
        <v>0</v>
      </c>
      <c r="U2466" s="294">
        <v>0</v>
      </c>
      <c r="V2466" s="294">
        <v>0</v>
      </c>
      <c r="W2466" s="294">
        <v>0</v>
      </c>
      <c r="X2466" s="294">
        <v>0</v>
      </c>
      <c r="Y2466" s="294">
        <v>0</v>
      </c>
      <c r="Z2466" s="294">
        <v>0</v>
      </c>
      <c r="AA2466" s="294">
        <v>0</v>
      </c>
      <c r="AB2466" s="294">
        <v>0</v>
      </c>
      <c r="AC2466" s="294">
        <v>0</v>
      </c>
      <c r="AD2466" s="294">
        <v>0</v>
      </c>
      <c r="AE2466" s="294">
        <v>0</v>
      </c>
      <c r="AF2466" s="294">
        <v>0</v>
      </c>
      <c r="AG2466" s="294">
        <v>0</v>
      </c>
      <c r="AH2466" s="294">
        <v>0</v>
      </c>
      <c r="AI2466" s="294">
        <v>0</v>
      </c>
    </row>
    <row r="2467" spans="1:35" ht="66">
      <c r="A2467" s="290"/>
      <c r="B2467" s="305">
        <v>2070.686666666667</v>
      </c>
      <c r="C2467" s="1342" t="s">
        <v>2156</v>
      </c>
      <c r="D2467" s="303"/>
      <c r="E2467" s="293">
        <v>0</v>
      </c>
      <c r="F2467" s="292" t="s">
        <v>11</v>
      </c>
      <c r="G2467" s="294" t="s">
        <v>12</v>
      </c>
      <c r="H2467" s="295" t="s">
        <v>13</v>
      </c>
      <c r="I2467" s="294" t="s">
        <v>14</v>
      </c>
      <c r="J2467" s="294">
        <v>2237</v>
      </c>
      <c r="K2467" s="1540">
        <v>0</v>
      </c>
      <c r="L2467" s="294">
        <v>0</v>
      </c>
      <c r="M2467" s="294">
        <v>0</v>
      </c>
      <c r="N2467" s="294">
        <v>0</v>
      </c>
      <c r="O2467" s="294">
        <v>0</v>
      </c>
      <c r="P2467" s="294">
        <v>0</v>
      </c>
      <c r="Q2467" s="294">
        <v>0</v>
      </c>
      <c r="R2467" s="294">
        <v>0</v>
      </c>
      <c r="S2467" s="294">
        <v>0</v>
      </c>
      <c r="T2467" s="294">
        <v>0</v>
      </c>
      <c r="U2467" s="294">
        <v>0</v>
      </c>
      <c r="V2467" s="294">
        <v>0</v>
      </c>
      <c r="W2467" s="294">
        <v>0</v>
      </c>
      <c r="X2467" s="294">
        <v>0</v>
      </c>
      <c r="Y2467" s="294">
        <v>0</v>
      </c>
      <c r="Z2467" s="294">
        <v>0</v>
      </c>
      <c r="AA2467" s="294">
        <v>0</v>
      </c>
      <c r="AB2467" s="294">
        <v>0</v>
      </c>
      <c r="AC2467" s="294">
        <v>0</v>
      </c>
      <c r="AD2467" s="294">
        <v>0</v>
      </c>
      <c r="AE2467" s="294">
        <v>0</v>
      </c>
      <c r="AF2467" s="294">
        <v>0</v>
      </c>
      <c r="AG2467" s="294">
        <v>0</v>
      </c>
      <c r="AH2467" s="294">
        <v>0</v>
      </c>
      <c r="AI2467" s="294">
        <v>0</v>
      </c>
    </row>
    <row r="2468" spans="1:35" ht="66">
      <c r="A2468" s="290"/>
      <c r="B2468" s="305">
        <v>4643.6475</v>
      </c>
      <c r="C2468" s="1342" t="s">
        <v>2157</v>
      </c>
      <c r="D2468" s="303"/>
      <c r="E2468" s="293">
        <v>7</v>
      </c>
      <c r="F2468" s="292" t="s">
        <v>11</v>
      </c>
      <c r="G2468" s="294" t="s">
        <v>12</v>
      </c>
      <c r="H2468" s="295" t="s">
        <v>13</v>
      </c>
      <c r="I2468" s="294" t="s">
        <v>14</v>
      </c>
      <c r="J2468" s="294">
        <v>5016</v>
      </c>
      <c r="K2468" s="1540">
        <v>35112</v>
      </c>
      <c r="L2468" s="294">
        <v>0</v>
      </c>
      <c r="M2468" s="294">
        <v>0</v>
      </c>
      <c r="N2468" s="294">
        <v>0</v>
      </c>
      <c r="O2468" s="294">
        <v>0</v>
      </c>
      <c r="P2468" s="294">
        <v>0</v>
      </c>
      <c r="Q2468" s="294">
        <v>0</v>
      </c>
      <c r="R2468" s="294">
        <v>7</v>
      </c>
      <c r="S2468" s="294">
        <v>35112</v>
      </c>
      <c r="T2468" s="294">
        <v>0</v>
      </c>
      <c r="U2468" s="294">
        <v>0</v>
      </c>
      <c r="V2468" s="294">
        <v>0</v>
      </c>
      <c r="W2468" s="294">
        <v>0</v>
      </c>
      <c r="X2468" s="294">
        <v>0</v>
      </c>
      <c r="Y2468" s="294">
        <v>0</v>
      </c>
      <c r="Z2468" s="294">
        <v>0</v>
      </c>
      <c r="AA2468" s="294">
        <v>0</v>
      </c>
      <c r="AB2468" s="294">
        <v>0</v>
      </c>
      <c r="AC2468" s="294">
        <v>0</v>
      </c>
      <c r="AD2468" s="294">
        <v>0</v>
      </c>
      <c r="AE2468" s="294">
        <v>0</v>
      </c>
      <c r="AF2468" s="294">
        <v>0</v>
      </c>
      <c r="AG2468" s="294">
        <v>0</v>
      </c>
      <c r="AH2468" s="294">
        <v>0</v>
      </c>
      <c r="AI2468" s="294">
        <v>0</v>
      </c>
    </row>
    <row r="2469" spans="1:35" ht="66">
      <c r="A2469" s="290"/>
      <c r="B2469" s="305"/>
      <c r="C2469" s="1342" t="s">
        <v>2423</v>
      </c>
      <c r="D2469" s="303"/>
      <c r="E2469" s="293">
        <v>0</v>
      </c>
      <c r="F2469" s="292" t="s">
        <v>11</v>
      </c>
      <c r="G2469" s="294" t="s">
        <v>12</v>
      </c>
      <c r="H2469" s="295" t="s">
        <v>13</v>
      </c>
      <c r="I2469" s="294" t="s">
        <v>14</v>
      </c>
      <c r="J2469" s="294">
        <v>3500</v>
      </c>
      <c r="K2469" s="1540">
        <v>0</v>
      </c>
      <c r="L2469" s="294">
        <v>0</v>
      </c>
      <c r="M2469" s="294">
        <v>0</v>
      </c>
      <c r="N2469" s="294">
        <v>0</v>
      </c>
      <c r="O2469" s="294">
        <v>0</v>
      </c>
      <c r="P2469" s="294">
        <v>0</v>
      </c>
      <c r="Q2469" s="294">
        <v>0</v>
      </c>
      <c r="R2469" s="294">
        <v>0</v>
      </c>
      <c r="S2469" s="294">
        <v>0</v>
      </c>
      <c r="T2469" s="294">
        <v>0</v>
      </c>
      <c r="U2469" s="294">
        <v>0</v>
      </c>
      <c r="V2469" s="294">
        <v>0</v>
      </c>
      <c r="W2469" s="294">
        <v>0</v>
      </c>
      <c r="X2469" s="294">
        <v>0</v>
      </c>
      <c r="Y2469" s="294">
        <v>0</v>
      </c>
      <c r="Z2469" s="294">
        <v>0</v>
      </c>
      <c r="AA2469" s="294">
        <v>0</v>
      </c>
      <c r="AB2469" s="294">
        <v>0</v>
      </c>
      <c r="AC2469" s="294">
        <v>0</v>
      </c>
      <c r="AD2469" s="294">
        <v>0</v>
      </c>
      <c r="AE2469" s="294">
        <v>0</v>
      </c>
      <c r="AF2469" s="294">
        <v>0</v>
      </c>
      <c r="AG2469" s="294">
        <v>0</v>
      </c>
      <c r="AH2469" s="294">
        <v>0</v>
      </c>
      <c r="AI2469" s="294">
        <v>0</v>
      </c>
    </row>
    <row r="2470" spans="1:35" ht="123.75">
      <c r="A2470" s="1056"/>
      <c r="B2470" s="1387"/>
      <c r="C2470" s="1512" t="s">
        <v>2138</v>
      </c>
      <c r="D2470" s="1389"/>
      <c r="E2470" s="293">
        <v>1</v>
      </c>
      <c r="F2470" s="292" t="s">
        <v>11</v>
      </c>
      <c r="G2470" s="1146" t="s">
        <v>12</v>
      </c>
      <c r="H2470" s="1146" t="s">
        <v>13</v>
      </c>
      <c r="I2470" s="1146" t="s">
        <v>14</v>
      </c>
      <c r="J2470" s="1146">
        <v>3956</v>
      </c>
      <c r="K2470" s="1543">
        <v>3956</v>
      </c>
      <c r="L2470" s="1146">
        <v>0</v>
      </c>
      <c r="M2470" s="1146">
        <v>0</v>
      </c>
      <c r="N2470" s="1146">
        <v>0</v>
      </c>
      <c r="O2470" s="1146">
        <v>0</v>
      </c>
      <c r="P2470" s="1146">
        <v>0</v>
      </c>
      <c r="Q2470" s="1146">
        <v>0</v>
      </c>
      <c r="R2470" s="1146">
        <v>0</v>
      </c>
      <c r="S2470" s="1146">
        <v>0</v>
      </c>
      <c r="T2470" s="1146">
        <v>0</v>
      </c>
      <c r="U2470" s="1146">
        <v>0</v>
      </c>
      <c r="V2470" s="1146">
        <v>0</v>
      </c>
      <c r="W2470" s="1146">
        <v>0</v>
      </c>
      <c r="X2470" s="1146">
        <v>1</v>
      </c>
      <c r="Y2470" s="1146">
        <v>3956</v>
      </c>
      <c r="Z2470" s="1146">
        <v>0</v>
      </c>
      <c r="AA2470" s="1146">
        <v>0</v>
      </c>
      <c r="AB2470" s="1146">
        <v>0</v>
      </c>
      <c r="AC2470" s="1146">
        <v>0</v>
      </c>
      <c r="AD2470" s="1146">
        <v>0</v>
      </c>
      <c r="AE2470" s="1146">
        <v>0</v>
      </c>
      <c r="AF2470" s="1146">
        <v>0</v>
      </c>
      <c r="AG2470" s="1146">
        <v>0</v>
      </c>
      <c r="AH2470" s="1146">
        <v>0</v>
      </c>
      <c r="AI2470" s="1146">
        <v>0</v>
      </c>
    </row>
    <row r="2471" spans="1:35" ht="123.75">
      <c r="A2471" s="1056"/>
      <c r="B2471" s="1387"/>
      <c r="C2471" s="1513" t="s">
        <v>2145</v>
      </c>
      <c r="D2471" s="1389"/>
      <c r="E2471" s="293">
        <v>1</v>
      </c>
      <c r="F2471" s="292" t="s">
        <v>11</v>
      </c>
      <c r="G2471" s="1146" t="s">
        <v>12</v>
      </c>
      <c r="H2471" s="1146" t="s">
        <v>13</v>
      </c>
      <c r="I2471" s="1146" t="s">
        <v>14</v>
      </c>
      <c r="J2471" s="1146">
        <v>7000</v>
      </c>
      <c r="K2471" s="1543">
        <v>7000</v>
      </c>
      <c r="L2471" s="1146">
        <v>0</v>
      </c>
      <c r="M2471" s="1146">
        <v>0</v>
      </c>
      <c r="N2471" s="1146">
        <v>0</v>
      </c>
      <c r="O2471" s="1146">
        <v>0</v>
      </c>
      <c r="P2471" s="1146">
        <v>0</v>
      </c>
      <c r="Q2471" s="1146">
        <v>0</v>
      </c>
      <c r="R2471" s="1146">
        <v>1</v>
      </c>
      <c r="S2471" s="1146">
        <v>7000</v>
      </c>
      <c r="T2471" s="1146">
        <v>0</v>
      </c>
      <c r="U2471" s="1146">
        <v>0</v>
      </c>
      <c r="V2471" s="1146">
        <v>0</v>
      </c>
      <c r="W2471" s="1146">
        <v>0</v>
      </c>
      <c r="X2471" s="1146">
        <v>0</v>
      </c>
      <c r="Y2471" s="1146">
        <v>0</v>
      </c>
      <c r="Z2471" s="1146">
        <v>0</v>
      </c>
      <c r="AA2471" s="1146">
        <v>0</v>
      </c>
      <c r="AB2471" s="1146">
        <v>0</v>
      </c>
      <c r="AC2471" s="1146">
        <v>0</v>
      </c>
      <c r="AD2471" s="1146">
        <v>0</v>
      </c>
      <c r="AE2471" s="1146">
        <v>0</v>
      </c>
      <c r="AF2471" s="1146">
        <v>0</v>
      </c>
      <c r="AG2471" s="1146">
        <v>0</v>
      </c>
      <c r="AH2471" s="1146">
        <v>0</v>
      </c>
      <c r="AI2471" s="1146">
        <v>0</v>
      </c>
    </row>
    <row r="2472" spans="1:35" ht="66">
      <c r="A2472" s="290"/>
      <c r="B2472" s="305"/>
      <c r="C2472" s="1342" t="s">
        <v>2424</v>
      </c>
      <c r="D2472" s="303"/>
      <c r="E2472" s="293">
        <v>2</v>
      </c>
      <c r="F2472" s="292" t="s">
        <v>11</v>
      </c>
      <c r="G2472" s="294" t="s">
        <v>12</v>
      </c>
      <c r="H2472" s="295" t="s">
        <v>13</v>
      </c>
      <c r="I2472" s="294" t="s">
        <v>14</v>
      </c>
      <c r="J2472" s="294">
        <v>7000</v>
      </c>
      <c r="K2472" s="1540">
        <v>14000</v>
      </c>
      <c r="L2472" s="294">
        <v>0</v>
      </c>
      <c r="M2472" s="294">
        <v>0</v>
      </c>
      <c r="N2472" s="294">
        <v>0</v>
      </c>
      <c r="O2472" s="294">
        <v>0</v>
      </c>
      <c r="P2472" s="294">
        <v>0</v>
      </c>
      <c r="Q2472" s="294">
        <v>0</v>
      </c>
      <c r="R2472" s="294">
        <v>0</v>
      </c>
      <c r="S2472" s="294">
        <v>0</v>
      </c>
      <c r="T2472" s="294">
        <v>0</v>
      </c>
      <c r="U2472" s="294">
        <v>0</v>
      </c>
      <c r="V2472" s="294">
        <v>2</v>
      </c>
      <c r="W2472" s="294">
        <v>14000</v>
      </c>
      <c r="X2472" s="294">
        <v>0</v>
      </c>
      <c r="Y2472" s="294">
        <v>0</v>
      </c>
      <c r="Z2472" s="294">
        <v>0</v>
      </c>
      <c r="AA2472" s="294">
        <v>0</v>
      </c>
      <c r="AB2472" s="294">
        <v>0</v>
      </c>
      <c r="AC2472" s="294">
        <v>0</v>
      </c>
      <c r="AD2472" s="294">
        <v>0</v>
      </c>
      <c r="AE2472" s="294">
        <v>0</v>
      </c>
      <c r="AF2472" s="294">
        <v>0</v>
      </c>
      <c r="AG2472" s="294">
        <v>0</v>
      </c>
      <c r="AH2472" s="294">
        <v>0</v>
      </c>
      <c r="AI2472" s="294">
        <v>0</v>
      </c>
    </row>
    <row r="2473" spans="1:35" s="319" customFormat="1">
      <c r="A2473" s="290"/>
      <c r="B2473" s="306">
        <v>5200</v>
      </c>
      <c r="C2473" s="1145" t="s">
        <v>2158</v>
      </c>
      <c r="D2473" s="1146"/>
      <c r="E2473" s="1151">
        <v>0</v>
      </c>
      <c r="F2473" s="1151"/>
      <c r="G2473" s="1151">
        <v>0</v>
      </c>
      <c r="H2473" s="1151">
        <v>0</v>
      </c>
      <c r="I2473" s="1151">
        <v>0</v>
      </c>
      <c r="J2473" s="1151"/>
      <c r="K2473" s="1544">
        <v>839848</v>
      </c>
      <c r="L2473" s="1151">
        <v>0</v>
      </c>
      <c r="M2473" s="1151">
        <v>0</v>
      </c>
      <c r="N2473" s="1151">
        <v>0</v>
      </c>
      <c r="O2473" s="1151">
        <v>0</v>
      </c>
      <c r="P2473" s="1151">
        <v>0</v>
      </c>
      <c r="Q2473" s="1151">
        <v>0</v>
      </c>
      <c r="R2473" s="1151">
        <v>1</v>
      </c>
      <c r="S2473" s="1151">
        <v>13000</v>
      </c>
      <c r="T2473" s="1151">
        <v>0</v>
      </c>
      <c r="U2473" s="1151">
        <v>0</v>
      </c>
      <c r="V2473" s="1151">
        <v>0</v>
      </c>
      <c r="W2473" s="1151">
        <v>0</v>
      </c>
      <c r="X2473" s="1151">
        <v>0</v>
      </c>
      <c r="Y2473" s="1151">
        <v>0</v>
      </c>
      <c r="Z2473" s="1151">
        <v>0</v>
      </c>
      <c r="AA2473" s="1151">
        <v>0</v>
      </c>
      <c r="AB2473" s="1151">
        <v>0</v>
      </c>
      <c r="AC2473" s="1151">
        <v>0</v>
      </c>
      <c r="AD2473" s="1151">
        <v>1</v>
      </c>
      <c r="AE2473" s="1151">
        <v>275616</v>
      </c>
      <c r="AF2473" s="1151">
        <v>0</v>
      </c>
      <c r="AG2473" s="1151">
        <v>0</v>
      </c>
      <c r="AH2473" s="1151">
        <v>2</v>
      </c>
      <c r="AI2473" s="1151">
        <v>551232</v>
      </c>
    </row>
    <row r="2474" spans="1:35" s="319" customFormat="1">
      <c r="A2474" s="290"/>
      <c r="B2474" s="306">
        <v>521</v>
      </c>
      <c r="C2474" s="306" t="s">
        <v>2159</v>
      </c>
      <c r="D2474" s="306"/>
      <c r="E2474" s="1154">
        <v>0</v>
      </c>
      <c r="F2474" s="1154"/>
      <c r="G2474" s="1154">
        <v>0</v>
      </c>
      <c r="H2474" s="1154">
        <v>0</v>
      </c>
      <c r="I2474" s="1154">
        <v>0</v>
      </c>
      <c r="J2474" s="1154"/>
      <c r="K2474" s="1550">
        <v>0</v>
      </c>
      <c r="L2474" s="1154">
        <v>0</v>
      </c>
      <c r="M2474" s="1154">
        <v>0</v>
      </c>
      <c r="N2474" s="1154">
        <v>0</v>
      </c>
      <c r="O2474" s="1154">
        <v>0</v>
      </c>
      <c r="P2474" s="1154">
        <v>0</v>
      </c>
      <c r="Q2474" s="1154">
        <v>0</v>
      </c>
      <c r="R2474" s="1154">
        <v>0</v>
      </c>
      <c r="S2474" s="1154">
        <v>0</v>
      </c>
      <c r="T2474" s="1154">
        <v>0</v>
      </c>
      <c r="U2474" s="1154">
        <v>0</v>
      </c>
      <c r="V2474" s="1154">
        <v>0</v>
      </c>
      <c r="W2474" s="1154">
        <v>0</v>
      </c>
      <c r="X2474" s="1154">
        <v>0</v>
      </c>
      <c r="Y2474" s="1154">
        <v>0</v>
      </c>
      <c r="Z2474" s="1154">
        <v>0</v>
      </c>
      <c r="AA2474" s="1154">
        <v>0</v>
      </c>
      <c r="AB2474" s="1154">
        <v>0</v>
      </c>
      <c r="AC2474" s="1154">
        <v>0</v>
      </c>
      <c r="AD2474" s="1154">
        <v>0</v>
      </c>
      <c r="AE2474" s="1154">
        <v>0</v>
      </c>
      <c r="AF2474" s="1154">
        <v>0</v>
      </c>
      <c r="AG2474" s="1154">
        <v>0</v>
      </c>
      <c r="AH2474" s="1154">
        <v>0</v>
      </c>
      <c r="AI2474" s="1154">
        <v>0</v>
      </c>
    </row>
    <row r="2475" spans="1:35" s="319" customFormat="1">
      <c r="A2475" s="290"/>
      <c r="B2475" s="306">
        <v>52101</v>
      </c>
      <c r="C2475" s="1148" t="s">
        <v>2160</v>
      </c>
      <c r="D2475" s="303"/>
      <c r="E2475" s="291">
        <v>0</v>
      </c>
      <c r="F2475" s="291"/>
      <c r="G2475" s="291">
        <v>0</v>
      </c>
      <c r="H2475" s="291">
        <v>0</v>
      </c>
      <c r="I2475" s="291">
        <v>0</v>
      </c>
      <c r="J2475" s="291"/>
      <c r="K2475" s="1545">
        <v>0</v>
      </c>
      <c r="L2475" s="291">
        <v>0</v>
      </c>
      <c r="M2475" s="291">
        <v>0</v>
      </c>
      <c r="N2475" s="291">
        <v>0</v>
      </c>
      <c r="O2475" s="291">
        <v>0</v>
      </c>
      <c r="P2475" s="291">
        <v>0</v>
      </c>
      <c r="Q2475" s="291">
        <v>0</v>
      </c>
      <c r="R2475" s="291">
        <v>0</v>
      </c>
      <c r="S2475" s="291">
        <v>0</v>
      </c>
      <c r="T2475" s="291">
        <v>0</v>
      </c>
      <c r="U2475" s="291">
        <v>0</v>
      </c>
      <c r="V2475" s="291">
        <v>0</v>
      </c>
      <c r="W2475" s="291">
        <v>0</v>
      </c>
      <c r="X2475" s="291">
        <v>0</v>
      </c>
      <c r="Y2475" s="291">
        <v>0</v>
      </c>
      <c r="Z2475" s="291">
        <v>0</v>
      </c>
      <c r="AA2475" s="291">
        <v>0</v>
      </c>
      <c r="AB2475" s="291">
        <v>0</v>
      </c>
      <c r="AC2475" s="291">
        <v>0</v>
      </c>
      <c r="AD2475" s="291">
        <v>0</v>
      </c>
      <c r="AE2475" s="291">
        <v>0</v>
      </c>
      <c r="AF2475" s="291">
        <v>0</v>
      </c>
      <c r="AG2475" s="291">
        <v>0</v>
      </c>
      <c r="AH2475" s="291">
        <v>0</v>
      </c>
      <c r="AI2475" s="291">
        <v>0</v>
      </c>
    </row>
    <row r="2476" spans="1:35" s="319" customFormat="1" ht="66">
      <c r="A2476" s="290"/>
      <c r="B2476" s="305">
        <v>8500</v>
      </c>
      <c r="C2476" s="1344" t="s">
        <v>2161</v>
      </c>
      <c r="D2476" s="303"/>
      <c r="E2476" s="293">
        <v>0</v>
      </c>
      <c r="F2476" s="292" t="s">
        <v>11</v>
      </c>
      <c r="G2476" s="294" t="s">
        <v>12</v>
      </c>
      <c r="H2476" s="295" t="s">
        <v>13</v>
      </c>
      <c r="I2476" s="294" t="s">
        <v>14</v>
      </c>
      <c r="J2476" s="294">
        <v>9180</v>
      </c>
      <c r="K2476" s="1540">
        <v>0</v>
      </c>
      <c r="L2476" s="294">
        <v>0</v>
      </c>
      <c r="M2476" s="294">
        <v>0</v>
      </c>
      <c r="N2476" s="294">
        <v>0</v>
      </c>
      <c r="O2476" s="294">
        <v>0</v>
      </c>
      <c r="P2476" s="294">
        <v>0</v>
      </c>
      <c r="Q2476" s="294">
        <v>0</v>
      </c>
      <c r="R2476" s="294">
        <v>0</v>
      </c>
      <c r="S2476" s="294">
        <v>0</v>
      </c>
      <c r="T2476" s="294">
        <v>0</v>
      </c>
      <c r="U2476" s="294">
        <v>0</v>
      </c>
      <c r="V2476" s="294">
        <v>0</v>
      </c>
      <c r="W2476" s="294">
        <v>0</v>
      </c>
      <c r="X2476" s="294">
        <v>0</v>
      </c>
      <c r="Y2476" s="294">
        <v>0</v>
      </c>
      <c r="Z2476" s="294">
        <v>0</v>
      </c>
      <c r="AA2476" s="294">
        <v>0</v>
      </c>
      <c r="AB2476" s="294">
        <v>0</v>
      </c>
      <c r="AC2476" s="294">
        <v>0</v>
      </c>
      <c r="AD2476" s="294">
        <v>0</v>
      </c>
      <c r="AE2476" s="294">
        <v>0</v>
      </c>
      <c r="AF2476" s="294">
        <v>0</v>
      </c>
      <c r="AG2476" s="294">
        <v>0</v>
      </c>
      <c r="AH2476" s="294">
        <v>0</v>
      </c>
      <c r="AI2476" s="294">
        <v>0</v>
      </c>
    </row>
    <row r="2477" spans="1:35">
      <c r="A2477" s="290"/>
      <c r="B2477" s="305">
        <v>11000</v>
      </c>
      <c r="C2477" s="1502" t="s">
        <v>2162</v>
      </c>
      <c r="D2477" s="303"/>
      <c r="E2477" s="293">
        <v>0</v>
      </c>
      <c r="F2477" s="292"/>
      <c r="G2477" s="294"/>
      <c r="H2477" s="295"/>
      <c r="I2477" s="294"/>
      <c r="J2477" s="294">
        <v>11880</v>
      </c>
      <c r="K2477" s="1540">
        <v>0</v>
      </c>
      <c r="L2477" s="294">
        <v>0</v>
      </c>
      <c r="M2477" s="294">
        <v>0</v>
      </c>
      <c r="N2477" s="294">
        <v>0</v>
      </c>
      <c r="O2477" s="294">
        <v>0</v>
      </c>
      <c r="P2477" s="294">
        <v>0</v>
      </c>
      <c r="Q2477" s="294">
        <v>0</v>
      </c>
      <c r="R2477" s="294">
        <v>0</v>
      </c>
      <c r="S2477" s="294">
        <v>0</v>
      </c>
      <c r="T2477" s="294">
        <v>0</v>
      </c>
      <c r="U2477" s="294">
        <v>0</v>
      </c>
      <c r="V2477" s="294">
        <v>0</v>
      </c>
      <c r="W2477" s="294">
        <v>0</v>
      </c>
      <c r="X2477" s="294">
        <v>0</v>
      </c>
      <c r="Y2477" s="294">
        <v>0</v>
      </c>
      <c r="Z2477" s="294">
        <v>0</v>
      </c>
      <c r="AA2477" s="294">
        <v>0</v>
      </c>
      <c r="AB2477" s="294">
        <v>0</v>
      </c>
      <c r="AC2477" s="294">
        <v>0</v>
      </c>
      <c r="AD2477" s="294">
        <v>0</v>
      </c>
      <c r="AE2477" s="294">
        <v>0</v>
      </c>
      <c r="AF2477" s="294">
        <v>0</v>
      </c>
      <c r="AG2477" s="294">
        <v>0</v>
      </c>
      <c r="AH2477" s="294">
        <v>0</v>
      </c>
      <c r="AI2477" s="294">
        <v>0</v>
      </c>
    </row>
    <row r="2478" spans="1:35" ht="66">
      <c r="A2478" s="290"/>
      <c r="B2478" s="305">
        <v>3200.04</v>
      </c>
      <c r="C2478" s="1507" t="s">
        <v>2163</v>
      </c>
      <c r="D2478" s="303"/>
      <c r="E2478" s="293">
        <v>0</v>
      </c>
      <c r="F2478" s="292" t="s">
        <v>11</v>
      </c>
      <c r="G2478" s="294" t="s">
        <v>12</v>
      </c>
      <c r="H2478" s="295" t="s">
        <v>13</v>
      </c>
      <c r="I2478" s="294" t="s">
        <v>14</v>
      </c>
      <c r="J2478" s="294">
        <v>3457</v>
      </c>
      <c r="K2478" s="1540">
        <v>0</v>
      </c>
      <c r="L2478" s="294">
        <v>0</v>
      </c>
      <c r="M2478" s="294">
        <v>0</v>
      </c>
      <c r="N2478" s="294">
        <v>0</v>
      </c>
      <c r="O2478" s="294">
        <v>0</v>
      </c>
      <c r="P2478" s="294">
        <v>0</v>
      </c>
      <c r="Q2478" s="294">
        <v>0</v>
      </c>
      <c r="R2478" s="294">
        <v>0</v>
      </c>
      <c r="S2478" s="294">
        <v>0</v>
      </c>
      <c r="T2478" s="294">
        <v>0</v>
      </c>
      <c r="U2478" s="294">
        <v>0</v>
      </c>
      <c r="V2478" s="294">
        <v>0</v>
      </c>
      <c r="W2478" s="294">
        <v>0</v>
      </c>
      <c r="X2478" s="294">
        <v>0</v>
      </c>
      <c r="Y2478" s="294">
        <v>0</v>
      </c>
      <c r="Z2478" s="294">
        <v>0</v>
      </c>
      <c r="AA2478" s="294">
        <v>0</v>
      </c>
      <c r="AB2478" s="294">
        <v>0</v>
      </c>
      <c r="AC2478" s="294">
        <v>0</v>
      </c>
      <c r="AD2478" s="294">
        <v>0</v>
      </c>
      <c r="AE2478" s="294">
        <v>0</v>
      </c>
      <c r="AF2478" s="294">
        <v>0</v>
      </c>
      <c r="AG2478" s="294">
        <v>0</v>
      </c>
      <c r="AH2478" s="294">
        <v>0</v>
      </c>
      <c r="AI2478" s="294">
        <v>0</v>
      </c>
    </row>
    <row r="2479" spans="1:35" ht="66">
      <c r="A2479" s="290"/>
      <c r="B2479" s="305">
        <v>11207.83</v>
      </c>
      <c r="C2479" s="1349" t="s">
        <v>2164</v>
      </c>
      <c r="D2479" s="303"/>
      <c r="E2479" s="293">
        <v>0</v>
      </c>
      <c r="F2479" s="292" t="s">
        <v>11</v>
      </c>
      <c r="G2479" s="294" t="s">
        <v>12</v>
      </c>
      <c r="H2479" s="295" t="s">
        <v>13</v>
      </c>
      <c r="I2479" s="294" t="s">
        <v>14</v>
      </c>
      <c r="J2479" s="294">
        <v>12105</v>
      </c>
      <c r="K2479" s="1540">
        <v>0</v>
      </c>
      <c r="L2479" s="294">
        <v>0</v>
      </c>
      <c r="M2479" s="294">
        <v>0</v>
      </c>
      <c r="N2479" s="294">
        <v>0</v>
      </c>
      <c r="O2479" s="294">
        <v>0</v>
      </c>
      <c r="P2479" s="294">
        <v>0</v>
      </c>
      <c r="Q2479" s="294">
        <v>0</v>
      </c>
      <c r="R2479" s="294">
        <v>0</v>
      </c>
      <c r="S2479" s="294">
        <v>0</v>
      </c>
      <c r="T2479" s="294">
        <v>0</v>
      </c>
      <c r="U2479" s="294">
        <v>0</v>
      </c>
      <c r="V2479" s="294">
        <v>0</v>
      </c>
      <c r="W2479" s="294">
        <v>0</v>
      </c>
      <c r="X2479" s="294">
        <v>0</v>
      </c>
      <c r="Y2479" s="294">
        <v>0</v>
      </c>
      <c r="Z2479" s="294">
        <v>0</v>
      </c>
      <c r="AA2479" s="294">
        <v>0</v>
      </c>
      <c r="AB2479" s="294">
        <v>0</v>
      </c>
      <c r="AC2479" s="294">
        <v>0</v>
      </c>
      <c r="AD2479" s="294">
        <v>0</v>
      </c>
      <c r="AE2479" s="294">
        <v>0</v>
      </c>
      <c r="AF2479" s="294">
        <v>0</v>
      </c>
      <c r="AG2479" s="294">
        <v>0</v>
      </c>
      <c r="AH2479" s="294">
        <v>0</v>
      </c>
      <c r="AI2479" s="294">
        <v>0</v>
      </c>
    </row>
    <row r="2480" spans="1:35">
      <c r="A2480" s="290"/>
      <c r="B2480" s="306">
        <v>522</v>
      </c>
      <c r="C2480" s="306" t="s">
        <v>2165</v>
      </c>
      <c r="D2480" s="306"/>
      <c r="E2480" s="1154">
        <v>0</v>
      </c>
      <c r="F2480" s="1154"/>
      <c r="G2480" s="1154">
        <v>0</v>
      </c>
      <c r="H2480" s="1154">
        <v>0</v>
      </c>
      <c r="I2480" s="1154">
        <v>0</v>
      </c>
      <c r="J2480" s="1154"/>
      <c r="K2480" s="1550">
        <v>0</v>
      </c>
      <c r="L2480" s="1154">
        <v>0</v>
      </c>
      <c r="M2480" s="1154">
        <v>0</v>
      </c>
      <c r="N2480" s="1154">
        <v>0</v>
      </c>
      <c r="O2480" s="1154">
        <v>0</v>
      </c>
      <c r="P2480" s="1154">
        <v>0</v>
      </c>
      <c r="Q2480" s="1154">
        <v>0</v>
      </c>
      <c r="R2480" s="1154">
        <v>0</v>
      </c>
      <c r="S2480" s="1154">
        <v>0</v>
      </c>
      <c r="T2480" s="1154">
        <v>0</v>
      </c>
      <c r="U2480" s="1154">
        <v>0</v>
      </c>
      <c r="V2480" s="1154">
        <v>0</v>
      </c>
      <c r="W2480" s="1154">
        <v>0</v>
      </c>
      <c r="X2480" s="1154">
        <v>0</v>
      </c>
      <c r="Y2480" s="1154">
        <v>0</v>
      </c>
      <c r="Z2480" s="1154">
        <v>0</v>
      </c>
      <c r="AA2480" s="1154">
        <v>0</v>
      </c>
      <c r="AB2480" s="1154">
        <v>0</v>
      </c>
      <c r="AC2480" s="1154">
        <v>0</v>
      </c>
      <c r="AD2480" s="1154">
        <v>0</v>
      </c>
      <c r="AE2480" s="1154">
        <v>0</v>
      </c>
      <c r="AF2480" s="1154">
        <v>0</v>
      </c>
      <c r="AG2480" s="1154">
        <v>0</v>
      </c>
      <c r="AH2480" s="1154">
        <v>0</v>
      </c>
      <c r="AI2480" s="1154">
        <v>0</v>
      </c>
    </row>
    <row r="2481" spans="1:35">
      <c r="A2481" s="290"/>
      <c r="B2481" s="306">
        <v>52201</v>
      </c>
      <c r="C2481" s="1148" t="s">
        <v>2165</v>
      </c>
      <c r="D2481" s="303"/>
      <c r="E2481" s="291">
        <v>0</v>
      </c>
      <c r="F2481" s="291"/>
      <c r="G2481" s="291">
        <v>0</v>
      </c>
      <c r="H2481" s="291">
        <v>0</v>
      </c>
      <c r="I2481" s="291">
        <v>0</v>
      </c>
      <c r="J2481" s="291"/>
      <c r="K2481" s="1545">
        <v>0</v>
      </c>
      <c r="L2481" s="291">
        <v>0</v>
      </c>
      <c r="M2481" s="291">
        <v>0</v>
      </c>
      <c r="N2481" s="291">
        <v>0</v>
      </c>
      <c r="O2481" s="291">
        <v>0</v>
      </c>
      <c r="P2481" s="291">
        <v>0</v>
      </c>
      <c r="Q2481" s="291">
        <v>0</v>
      </c>
      <c r="R2481" s="291">
        <v>0</v>
      </c>
      <c r="S2481" s="291">
        <v>0</v>
      </c>
      <c r="T2481" s="291">
        <v>0</v>
      </c>
      <c r="U2481" s="291">
        <v>0</v>
      </c>
      <c r="V2481" s="291">
        <v>0</v>
      </c>
      <c r="W2481" s="291">
        <v>0</v>
      </c>
      <c r="X2481" s="291">
        <v>0</v>
      </c>
      <c r="Y2481" s="291">
        <v>0</v>
      </c>
      <c r="Z2481" s="291">
        <v>0</v>
      </c>
      <c r="AA2481" s="291">
        <v>0</v>
      </c>
      <c r="AB2481" s="291">
        <v>0</v>
      </c>
      <c r="AC2481" s="291">
        <v>0</v>
      </c>
      <c r="AD2481" s="291">
        <v>0</v>
      </c>
      <c r="AE2481" s="291">
        <v>0</v>
      </c>
      <c r="AF2481" s="291">
        <v>0</v>
      </c>
      <c r="AG2481" s="291">
        <v>0</v>
      </c>
      <c r="AH2481" s="291">
        <v>0</v>
      </c>
      <c r="AI2481" s="291">
        <v>0</v>
      </c>
    </row>
    <row r="2482" spans="1:35" ht="66">
      <c r="A2482" s="290"/>
      <c r="B2482" s="305">
        <v>15078.84</v>
      </c>
      <c r="C2482" s="1344" t="s">
        <v>2166</v>
      </c>
      <c r="D2482" s="303"/>
      <c r="E2482" s="293">
        <v>0</v>
      </c>
      <c r="F2482" s="1152" t="s">
        <v>11</v>
      </c>
      <c r="G2482" s="294" t="s">
        <v>12</v>
      </c>
      <c r="H2482" s="295" t="s">
        <v>13</v>
      </c>
      <c r="I2482" s="294" t="s">
        <v>14</v>
      </c>
      <c r="J2482" s="294">
        <v>16285.147200000001</v>
      </c>
      <c r="K2482" s="1540">
        <v>0</v>
      </c>
      <c r="L2482" s="294">
        <v>0</v>
      </c>
      <c r="M2482" s="294">
        <v>0</v>
      </c>
      <c r="N2482" s="294">
        <v>0</v>
      </c>
      <c r="O2482" s="294">
        <v>0</v>
      </c>
      <c r="P2482" s="294">
        <v>0</v>
      </c>
      <c r="Q2482" s="294">
        <v>0</v>
      </c>
      <c r="R2482" s="294">
        <v>0</v>
      </c>
      <c r="S2482" s="294">
        <v>0</v>
      </c>
      <c r="T2482" s="294">
        <v>0</v>
      </c>
      <c r="U2482" s="294">
        <v>0</v>
      </c>
      <c r="V2482" s="294">
        <v>0</v>
      </c>
      <c r="W2482" s="294">
        <v>0</v>
      </c>
      <c r="X2482" s="294">
        <v>0</v>
      </c>
      <c r="Y2482" s="294">
        <v>0</v>
      </c>
      <c r="Z2482" s="294">
        <v>0</v>
      </c>
      <c r="AA2482" s="294">
        <v>0</v>
      </c>
      <c r="AB2482" s="294">
        <v>0</v>
      </c>
      <c r="AC2482" s="294">
        <v>0</v>
      </c>
      <c r="AD2482" s="294">
        <v>0</v>
      </c>
      <c r="AE2482" s="294">
        <v>0</v>
      </c>
      <c r="AF2482" s="294">
        <v>0</v>
      </c>
      <c r="AG2482" s="294">
        <v>0</v>
      </c>
      <c r="AH2482" s="294">
        <v>0</v>
      </c>
      <c r="AI2482" s="294">
        <v>0</v>
      </c>
    </row>
    <row r="2483" spans="1:35">
      <c r="A2483" s="290"/>
      <c r="B2483" s="306">
        <v>523</v>
      </c>
      <c r="C2483" s="306" t="s">
        <v>2167</v>
      </c>
      <c r="D2483" s="306"/>
      <c r="E2483" s="1154">
        <v>0</v>
      </c>
      <c r="F2483" s="1154"/>
      <c r="G2483" s="1154">
        <v>0</v>
      </c>
      <c r="H2483" s="1154">
        <v>0</v>
      </c>
      <c r="I2483" s="1154">
        <v>0</v>
      </c>
      <c r="J2483" s="1154"/>
      <c r="K2483" s="1550">
        <v>0</v>
      </c>
      <c r="L2483" s="1154">
        <v>0</v>
      </c>
      <c r="M2483" s="1154">
        <v>0</v>
      </c>
      <c r="N2483" s="1154">
        <v>0</v>
      </c>
      <c r="O2483" s="1154">
        <v>0</v>
      </c>
      <c r="P2483" s="1154">
        <v>0</v>
      </c>
      <c r="Q2483" s="1154">
        <v>0</v>
      </c>
      <c r="R2483" s="1154">
        <v>0</v>
      </c>
      <c r="S2483" s="1154">
        <v>0</v>
      </c>
      <c r="T2483" s="1154">
        <v>0</v>
      </c>
      <c r="U2483" s="1154">
        <v>0</v>
      </c>
      <c r="V2483" s="1154">
        <v>0</v>
      </c>
      <c r="W2483" s="1154">
        <v>0</v>
      </c>
      <c r="X2483" s="1154">
        <v>0</v>
      </c>
      <c r="Y2483" s="1154">
        <v>0</v>
      </c>
      <c r="Z2483" s="1154">
        <v>0</v>
      </c>
      <c r="AA2483" s="1154">
        <v>0</v>
      </c>
      <c r="AB2483" s="1154">
        <v>0</v>
      </c>
      <c r="AC2483" s="1154">
        <v>0</v>
      </c>
      <c r="AD2483" s="1154">
        <v>0</v>
      </c>
      <c r="AE2483" s="1154">
        <v>0</v>
      </c>
      <c r="AF2483" s="1154">
        <v>0</v>
      </c>
      <c r="AG2483" s="1154">
        <v>0</v>
      </c>
      <c r="AH2483" s="1154">
        <v>0</v>
      </c>
      <c r="AI2483" s="1154">
        <v>0</v>
      </c>
    </row>
    <row r="2484" spans="1:35">
      <c r="A2484" s="290"/>
      <c r="B2484" s="306">
        <v>52301</v>
      </c>
      <c r="C2484" s="1148" t="s">
        <v>2167</v>
      </c>
      <c r="D2484" s="303"/>
      <c r="E2484" s="291">
        <v>0</v>
      </c>
      <c r="F2484" s="291"/>
      <c r="G2484" s="291">
        <v>0</v>
      </c>
      <c r="H2484" s="291">
        <v>0</v>
      </c>
      <c r="I2484" s="291">
        <v>0</v>
      </c>
      <c r="J2484" s="291"/>
      <c r="K2484" s="1545">
        <v>0</v>
      </c>
      <c r="L2484" s="291">
        <v>0</v>
      </c>
      <c r="M2484" s="291">
        <v>0</v>
      </c>
      <c r="N2484" s="291">
        <v>0</v>
      </c>
      <c r="O2484" s="291">
        <v>0</v>
      </c>
      <c r="P2484" s="291">
        <v>0</v>
      </c>
      <c r="Q2484" s="291">
        <v>0</v>
      </c>
      <c r="R2484" s="291">
        <v>0</v>
      </c>
      <c r="S2484" s="291">
        <v>0</v>
      </c>
      <c r="T2484" s="291">
        <v>0</v>
      </c>
      <c r="U2484" s="291">
        <v>0</v>
      </c>
      <c r="V2484" s="291">
        <v>0</v>
      </c>
      <c r="W2484" s="291">
        <v>0</v>
      </c>
      <c r="X2484" s="291">
        <v>0</v>
      </c>
      <c r="Y2484" s="291">
        <v>0</v>
      </c>
      <c r="Z2484" s="291">
        <v>0</v>
      </c>
      <c r="AA2484" s="291">
        <v>0</v>
      </c>
      <c r="AB2484" s="291">
        <v>0</v>
      </c>
      <c r="AC2484" s="291">
        <v>0</v>
      </c>
      <c r="AD2484" s="291">
        <v>0</v>
      </c>
      <c r="AE2484" s="291">
        <v>0</v>
      </c>
      <c r="AF2484" s="291">
        <v>0</v>
      </c>
      <c r="AG2484" s="291">
        <v>0</v>
      </c>
      <c r="AH2484" s="291">
        <v>0</v>
      </c>
      <c r="AI2484" s="291">
        <v>0</v>
      </c>
    </row>
    <row r="2485" spans="1:35" ht="66">
      <c r="A2485" s="290"/>
      <c r="B2485" s="305">
        <v>8000</v>
      </c>
      <c r="C2485" s="1504" t="s">
        <v>2168</v>
      </c>
      <c r="D2485" s="303"/>
      <c r="E2485" s="293">
        <v>0</v>
      </c>
      <c r="F2485" s="1152" t="s">
        <v>11</v>
      </c>
      <c r="G2485" s="294" t="s">
        <v>12</v>
      </c>
      <c r="H2485" s="295" t="s">
        <v>13</v>
      </c>
      <c r="I2485" s="294" t="s">
        <v>14</v>
      </c>
      <c r="J2485" s="294">
        <v>8640</v>
      </c>
      <c r="K2485" s="1540">
        <v>0</v>
      </c>
      <c r="L2485" s="294">
        <v>0</v>
      </c>
      <c r="M2485" s="294">
        <v>0</v>
      </c>
      <c r="N2485" s="294">
        <v>0</v>
      </c>
      <c r="O2485" s="294">
        <v>0</v>
      </c>
      <c r="P2485" s="294">
        <v>0</v>
      </c>
      <c r="Q2485" s="294">
        <v>0</v>
      </c>
      <c r="R2485" s="294">
        <v>0</v>
      </c>
      <c r="S2485" s="294">
        <v>0</v>
      </c>
      <c r="T2485" s="294">
        <v>0</v>
      </c>
      <c r="U2485" s="294">
        <v>0</v>
      </c>
      <c r="V2485" s="294">
        <v>0</v>
      </c>
      <c r="W2485" s="294">
        <v>0</v>
      </c>
      <c r="X2485" s="294">
        <v>0</v>
      </c>
      <c r="Y2485" s="294">
        <v>0</v>
      </c>
      <c r="Z2485" s="294">
        <v>0</v>
      </c>
      <c r="AA2485" s="294">
        <v>0</v>
      </c>
      <c r="AB2485" s="294">
        <v>0</v>
      </c>
      <c r="AC2485" s="294">
        <v>0</v>
      </c>
      <c r="AD2485" s="294">
        <v>0</v>
      </c>
      <c r="AE2485" s="294">
        <v>0</v>
      </c>
      <c r="AF2485" s="294">
        <v>0</v>
      </c>
      <c r="AG2485" s="294">
        <v>0</v>
      </c>
      <c r="AH2485" s="294">
        <v>0</v>
      </c>
      <c r="AI2485" s="294">
        <v>0</v>
      </c>
    </row>
    <row r="2486" spans="1:35" ht="66">
      <c r="A2486" s="290"/>
      <c r="B2486" s="305">
        <v>10000</v>
      </c>
      <c r="C2486" s="1507" t="s">
        <v>2169</v>
      </c>
      <c r="D2486" s="303"/>
      <c r="E2486" s="293">
        <v>0</v>
      </c>
      <c r="F2486" s="292" t="s">
        <v>11</v>
      </c>
      <c r="G2486" s="294" t="s">
        <v>12</v>
      </c>
      <c r="H2486" s="295" t="s">
        <v>13</v>
      </c>
      <c r="I2486" s="294" t="s">
        <v>14</v>
      </c>
      <c r="J2486" s="294">
        <v>10800</v>
      </c>
      <c r="K2486" s="1540">
        <v>0</v>
      </c>
      <c r="L2486" s="294">
        <v>0</v>
      </c>
      <c r="M2486" s="294">
        <v>0</v>
      </c>
      <c r="N2486" s="294">
        <v>0</v>
      </c>
      <c r="O2486" s="294">
        <v>0</v>
      </c>
      <c r="P2486" s="294">
        <v>0</v>
      </c>
      <c r="Q2486" s="294">
        <v>0</v>
      </c>
      <c r="R2486" s="294">
        <v>0</v>
      </c>
      <c r="S2486" s="294">
        <v>0</v>
      </c>
      <c r="T2486" s="294">
        <v>0</v>
      </c>
      <c r="U2486" s="294">
        <v>0</v>
      </c>
      <c r="V2486" s="294">
        <v>0</v>
      </c>
      <c r="W2486" s="294">
        <v>0</v>
      </c>
      <c r="X2486" s="294">
        <v>0</v>
      </c>
      <c r="Y2486" s="294">
        <v>0</v>
      </c>
      <c r="Z2486" s="294">
        <v>0</v>
      </c>
      <c r="AA2486" s="294">
        <v>0</v>
      </c>
      <c r="AB2486" s="294">
        <v>0</v>
      </c>
      <c r="AC2486" s="294">
        <v>0</v>
      </c>
      <c r="AD2486" s="294">
        <v>0</v>
      </c>
      <c r="AE2486" s="294">
        <v>0</v>
      </c>
      <c r="AF2486" s="294">
        <v>0</v>
      </c>
      <c r="AG2486" s="294">
        <v>0</v>
      </c>
      <c r="AH2486" s="294">
        <v>0</v>
      </c>
      <c r="AI2486" s="294">
        <v>0</v>
      </c>
    </row>
    <row r="2487" spans="1:35" ht="22.5">
      <c r="A2487" s="290"/>
      <c r="B2487" s="306">
        <v>529</v>
      </c>
      <c r="C2487" s="306" t="s">
        <v>2425</v>
      </c>
      <c r="D2487" s="306"/>
      <c r="E2487" s="1154">
        <v>2</v>
      </c>
      <c r="F2487" s="1154"/>
      <c r="G2487" s="1154">
        <v>0</v>
      </c>
      <c r="H2487" s="1154">
        <v>0</v>
      </c>
      <c r="I2487" s="1154">
        <v>0</v>
      </c>
      <c r="J2487" s="1154"/>
      <c r="K2487" s="1550">
        <v>852848</v>
      </c>
      <c r="L2487" s="1154">
        <v>0</v>
      </c>
      <c r="M2487" s="1154">
        <v>0</v>
      </c>
      <c r="N2487" s="1154">
        <v>0</v>
      </c>
      <c r="O2487" s="1154">
        <v>0</v>
      </c>
      <c r="P2487" s="1154">
        <v>0</v>
      </c>
      <c r="Q2487" s="1154">
        <v>0</v>
      </c>
      <c r="R2487" s="1154">
        <v>2</v>
      </c>
      <c r="S2487" s="1154">
        <v>26000</v>
      </c>
      <c r="T2487" s="1154">
        <v>0</v>
      </c>
      <c r="U2487" s="1154">
        <v>0</v>
      </c>
      <c r="V2487" s="1154">
        <v>0</v>
      </c>
      <c r="W2487" s="1154">
        <v>0</v>
      </c>
      <c r="X2487" s="1154">
        <v>0</v>
      </c>
      <c r="Y2487" s="1154">
        <v>0</v>
      </c>
      <c r="Z2487" s="1154">
        <v>0</v>
      </c>
      <c r="AA2487" s="1154">
        <v>0</v>
      </c>
      <c r="AB2487" s="1154">
        <v>0</v>
      </c>
      <c r="AC2487" s="1154">
        <v>0</v>
      </c>
      <c r="AD2487" s="1154">
        <v>1</v>
      </c>
      <c r="AE2487" s="1154">
        <v>275616</v>
      </c>
      <c r="AF2487" s="1154">
        <v>0</v>
      </c>
      <c r="AG2487" s="1154">
        <v>0</v>
      </c>
      <c r="AH2487" s="1154">
        <v>2</v>
      </c>
      <c r="AI2487" s="1154">
        <v>551232</v>
      </c>
    </row>
    <row r="2488" spans="1:35" ht="24">
      <c r="A2488" s="290"/>
      <c r="B2488" s="306">
        <v>52901</v>
      </c>
      <c r="C2488" s="1148" t="s">
        <v>2425</v>
      </c>
      <c r="D2488" s="303"/>
      <c r="E2488" s="291">
        <v>2</v>
      </c>
      <c r="F2488" s="291"/>
      <c r="G2488" s="291">
        <v>0</v>
      </c>
      <c r="H2488" s="291">
        <v>0</v>
      </c>
      <c r="I2488" s="291">
        <v>0</v>
      </c>
      <c r="J2488" s="291"/>
      <c r="K2488" s="1545">
        <v>852848</v>
      </c>
      <c r="L2488" s="291">
        <v>0</v>
      </c>
      <c r="M2488" s="291">
        <v>0</v>
      </c>
      <c r="N2488" s="291">
        <v>0</v>
      </c>
      <c r="O2488" s="291">
        <v>0</v>
      </c>
      <c r="P2488" s="291">
        <v>0</v>
      </c>
      <c r="Q2488" s="291">
        <v>0</v>
      </c>
      <c r="R2488" s="291">
        <v>2</v>
      </c>
      <c r="S2488" s="291">
        <v>26000</v>
      </c>
      <c r="T2488" s="291">
        <v>0</v>
      </c>
      <c r="U2488" s="291">
        <v>0</v>
      </c>
      <c r="V2488" s="291">
        <v>0</v>
      </c>
      <c r="W2488" s="291">
        <v>0</v>
      </c>
      <c r="X2488" s="291">
        <v>0</v>
      </c>
      <c r="Y2488" s="291">
        <v>0</v>
      </c>
      <c r="Z2488" s="291">
        <v>0</v>
      </c>
      <c r="AA2488" s="291">
        <v>0</v>
      </c>
      <c r="AB2488" s="291">
        <v>0</v>
      </c>
      <c r="AC2488" s="291">
        <v>0</v>
      </c>
      <c r="AD2488" s="291">
        <v>1</v>
      </c>
      <c r="AE2488" s="291">
        <v>275616</v>
      </c>
      <c r="AF2488" s="291">
        <v>0</v>
      </c>
      <c r="AG2488" s="291">
        <v>0</v>
      </c>
      <c r="AH2488" s="291">
        <v>2</v>
      </c>
      <c r="AI2488" s="291">
        <v>551232</v>
      </c>
    </row>
    <row r="2489" spans="1:35" s="319" customFormat="1" ht="66">
      <c r="A2489" s="290"/>
      <c r="B2489" s="305"/>
      <c r="C2489" s="93" t="s">
        <v>2426</v>
      </c>
      <c r="D2489" s="303"/>
      <c r="E2489" s="293">
        <v>3</v>
      </c>
      <c r="F2489" s="1152" t="s">
        <v>11</v>
      </c>
      <c r="G2489" s="294" t="s">
        <v>12</v>
      </c>
      <c r="H2489" s="295" t="s">
        <v>13</v>
      </c>
      <c r="I2489" s="294" t="s">
        <v>14</v>
      </c>
      <c r="J2489" s="294">
        <v>275616</v>
      </c>
      <c r="K2489" s="1540">
        <v>826848</v>
      </c>
      <c r="L2489" s="294">
        <v>0</v>
      </c>
      <c r="M2489" s="294">
        <v>0</v>
      </c>
      <c r="N2489" s="294">
        <v>0</v>
      </c>
      <c r="O2489" s="294">
        <v>0</v>
      </c>
      <c r="P2489" s="294">
        <v>0</v>
      </c>
      <c r="Q2489" s="294">
        <v>0</v>
      </c>
      <c r="R2489" s="294">
        <v>0</v>
      </c>
      <c r="S2489" s="294">
        <v>0</v>
      </c>
      <c r="T2489" s="294">
        <v>0</v>
      </c>
      <c r="U2489" s="294">
        <v>0</v>
      </c>
      <c r="V2489" s="294">
        <v>0</v>
      </c>
      <c r="W2489" s="294">
        <v>0</v>
      </c>
      <c r="X2489" s="294">
        <v>0</v>
      </c>
      <c r="Y2489" s="294">
        <v>0</v>
      </c>
      <c r="Z2489" s="294">
        <v>0</v>
      </c>
      <c r="AA2489" s="294">
        <v>0</v>
      </c>
      <c r="AB2489" s="294">
        <v>0</v>
      </c>
      <c r="AC2489" s="294">
        <v>0</v>
      </c>
      <c r="AD2489" s="294">
        <v>1</v>
      </c>
      <c r="AE2489" s="294">
        <v>275616</v>
      </c>
      <c r="AF2489" s="294">
        <v>0</v>
      </c>
      <c r="AG2489" s="294">
        <v>0</v>
      </c>
      <c r="AH2489" s="294">
        <v>2</v>
      </c>
      <c r="AI2489" s="294">
        <v>551232</v>
      </c>
    </row>
    <row r="2490" spans="1:35" s="319" customFormat="1" ht="66">
      <c r="A2490" s="290"/>
      <c r="B2490" s="305"/>
      <c r="C2490" s="93" t="s">
        <v>2427</v>
      </c>
      <c r="D2490" s="303"/>
      <c r="E2490" s="1514">
        <v>2</v>
      </c>
      <c r="F2490" s="1373" t="s">
        <v>11</v>
      </c>
      <c r="G2490" s="1374" t="s">
        <v>12</v>
      </c>
      <c r="H2490" s="1375" t="s">
        <v>13</v>
      </c>
      <c r="I2490" s="1374" t="s">
        <v>14</v>
      </c>
      <c r="J2490" s="1374">
        <v>13000</v>
      </c>
      <c r="K2490" s="1555">
        <v>26000</v>
      </c>
      <c r="L2490" s="1374">
        <v>0</v>
      </c>
      <c r="M2490" s="1374">
        <v>0</v>
      </c>
      <c r="N2490" s="1374">
        <v>0</v>
      </c>
      <c r="O2490" s="1374">
        <v>0</v>
      </c>
      <c r="P2490" s="1374">
        <v>0</v>
      </c>
      <c r="Q2490" s="1374">
        <v>0</v>
      </c>
      <c r="R2490" s="1374">
        <v>2</v>
      </c>
      <c r="S2490" s="1374">
        <v>26000</v>
      </c>
      <c r="T2490" s="1374">
        <v>0</v>
      </c>
      <c r="U2490" s="1374">
        <v>0</v>
      </c>
      <c r="V2490" s="1374">
        <v>0</v>
      </c>
      <c r="W2490" s="1374">
        <v>0</v>
      </c>
      <c r="X2490" s="1374">
        <v>0</v>
      </c>
      <c r="Y2490" s="1374">
        <v>0</v>
      </c>
      <c r="Z2490" s="1374">
        <v>0</v>
      </c>
      <c r="AA2490" s="1374">
        <v>0</v>
      </c>
      <c r="AB2490" s="1374">
        <v>0</v>
      </c>
      <c r="AC2490" s="1374">
        <v>0</v>
      </c>
      <c r="AD2490" s="1374">
        <v>0</v>
      </c>
      <c r="AE2490" s="1374">
        <v>0</v>
      </c>
      <c r="AF2490" s="1374">
        <v>0</v>
      </c>
      <c r="AG2490" s="1374">
        <v>0</v>
      </c>
      <c r="AH2490" s="1374">
        <v>0</v>
      </c>
      <c r="AI2490" s="1374">
        <v>0</v>
      </c>
    </row>
    <row r="2491" spans="1:35" s="319" customFormat="1" ht="24">
      <c r="A2491" s="290"/>
      <c r="B2491" s="306">
        <v>5300</v>
      </c>
      <c r="C2491" s="1145" t="s">
        <v>2170</v>
      </c>
      <c r="D2491" s="1146"/>
      <c r="E2491" s="1151">
        <v>3</v>
      </c>
      <c r="F2491" s="1151">
        <v>0</v>
      </c>
      <c r="G2491" s="1151"/>
      <c r="H2491" s="1151"/>
      <c r="I2491" s="1151"/>
      <c r="J2491" s="1151">
        <v>0</v>
      </c>
      <c r="K2491" s="1544">
        <v>16138</v>
      </c>
      <c r="L2491" s="1151">
        <v>0</v>
      </c>
      <c r="M2491" s="1151">
        <v>0</v>
      </c>
      <c r="N2491" s="1151">
        <v>0</v>
      </c>
      <c r="O2491" s="1151">
        <v>0</v>
      </c>
      <c r="P2491" s="1151">
        <v>0</v>
      </c>
      <c r="Q2491" s="1151">
        <v>0</v>
      </c>
      <c r="R2491" s="1151">
        <v>3</v>
      </c>
      <c r="S2491" s="1151">
        <v>16138</v>
      </c>
      <c r="T2491" s="1151">
        <v>0</v>
      </c>
      <c r="U2491" s="1151">
        <v>0</v>
      </c>
      <c r="V2491" s="1151">
        <v>0</v>
      </c>
      <c r="W2491" s="1151">
        <v>0</v>
      </c>
      <c r="X2491" s="1151">
        <v>0</v>
      </c>
      <c r="Y2491" s="1151">
        <v>0</v>
      </c>
      <c r="Z2491" s="1151">
        <v>0</v>
      </c>
      <c r="AA2491" s="1151">
        <v>0</v>
      </c>
      <c r="AB2491" s="1151">
        <v>0</v>
      </c>
      <c r="AC2491" s="1151">
        <v>0</v>
      </c>
      <c r="AD2491" s="1151">
        <v>0</v>
      </c>
      <c r="AE2491" s="1151">
        <v>0</v>
      </c>
      <c r="AF2491" s="1151">
        <v>0</v>
      </c>
      <c r="AG2491" s="1151">
        <v>0</v>
      </c>
      <c r="AH2491" s="1151">
        <v>0</v>
      </c>
      <c r="AI2491" s="1151">
        <v>0</v>
      </c>
    </row>
    <row r="2492" spans="1:35">
      <c r="A2492" s="290"/>
      <c r="B2492" s="306">
        <v>531</v>
      </c>
      <c r="C2492" s="306" t="s">
        <v>2171</v>
      </c>
      <c r="D2492" s="306"/>
      <c r="E2492" s="1154">
        <v>3</v>
      </c>
      <c r="F2492" s="1154"/>
      <c r="G2492" s="1154">
        <v>0</v>
      </c>
      <c r="H2492" s="1154">
        <v>0</v>
      </c>
      <c r="I2492" s="1154">
        <v>0</v>
      </c>
      <c r="J2492" s="1154"/>
      <c r="K2492" s="1550">
        <v>16138</v>
      </c>
      <c r="L2492" s="1154">
        <v>0</v>
      </c>
      <c r="M2492" s="1154">
        <v>0</v>
      </c>
      <c r="N2492" s="1154">
        <v>0</v>
      </c>
      <c r="O2492" s="1154">
        <v>0</v>
      </c>
      <c r="P2492" s="1154">
        <v>0</v>
      </c>
      <c r="Q2492" s="1154">
        <v>0</v>
      </c>
      <c r="R2492" s="1154">
        <v>3</v>
      </c>
      <c r="S2492" s="1154">
        <v>16138</v>
      </c>
      <c r="T2492" s="1154">
        <v>0</v>
      </c>
      <c r="U2492" s="1154">
        <v>0</v>
      </c>
      <c r="V2492" s="1154">
        <v>0</v>
      </c>
      <c r="W2492" s="1154">
        <v>0</v>
      </c>
      <c r="X2492" s="1154">
        <v>0</v>
      </c>
      <c r="Y2492" s="1154">
        <v>0</v>
      </c>
      <c r="Z2492" s="1154">
        <v>0</v>
      </c>
      <c r="AA2492" s="1154">
        <v>0</v>
      </c>
      <c r="AB2492" s="1154">
        <v>0</v>
      </c>
      <c r="AC2492" s="1154">
        <v>0</v>
      </c>
      <c r="AD2492" s="1154">
        <v>0</v>
      </c>
      <c r="AE2492" s="1154">
        <v>0</v>
      </c>
      <c r="AF2492" s="1154">
        <v>0</v>
      </c>
      <c r="AG2492" s="1154">
        <v>0</v>
      </c>
      <c r="AH2492" s="1154">
        <v>0</v>
      </c>
      <c r="AI2492" s="1154">
        <v>0</v>
      </c>
    </row>
    <row r="2493" spans="1:35">
      <c r="A2493" s="290"/>
      <c r="B2493" s="306">
        <v>53101</v>
      </c>
      <c r="C2493" s="1148" t="s">
        <v>2172</v>
      </c>
      <c r="D2493" s="303"/>
      <c r="E2493" s="291">
        <v>0</v>
      </c>
      <c r="F2493" s="291"/>
      <c r="G2493" s="291">
        <v>0</v>
      </c>
      <c r="H2493" s="291">
        <v>0</v>
      </c>
      <c r="I2493" s="291">
        <v>0</v>
      </c>
      <c r="J2493" s="291"/>
      <c r="K2493" s="1545">
        <v>0</v>
      </c>
      <c r="L2493" s="291">
        <v>0</v>
      </c>
      <c r="M2493" s="291">
        <v>0</v>
      </c>
      <c r="N2493" s="291">
        <v>0</v>
      </c>
      <c r="O2493" s="291">
        <v>0</v>
      </c>
      <c r="P2493" s="291">
        <v>0</v>
      </c>
      <c r="Q2493" s="291">
        <v>0</v>
      </c>
      <c r="R2493" s="291">
        <v>0</v>
      </c>
      <c r="S2493" s="291">
        <v>0</v>
      </c>
      <c r="T2493" s="291">
        <v>0</v>
      </c>
      <c r="U2493" s="291">
        <v>0</v>
      </c>
      <c r="V2493" s="291">
        <v>0</v>
      </c>
      <c r="W2493" s="291">
        <v>0</v>
      </c>
      <c r="X2493" s="291">
        <v>0</v>
      </c>
      <c r="Y2493" s="291">
        <v>0</v>
      </c>
      <c r="Z2493" s="291">
        <v>0</v>
      </c>
      <c r="AA2493" s="291">
        <v>0</v>
      </c>
      <c r="AB2493" s="291">
        <v>0</v>
      </c>
      <c r="AC2493" s="291">
        <v>0</v>
      </c>
      <c r="AD2493" s="291">
        <v>0</v>
      </c>
      <c r="AE2493" s="291">
        <v>0</v>
      </c>
      <c r="AF2493" s="291">
        <v>0</v>
      </c>
      <c r="AG2493" s="291">
        <v>0</v>
      </c>
      <c r="AH2493" s="291">
        <v>0</v>
      </c>
      <c r="AI2493" s="291">
        <v>0</v>
      </c>
    </row>
    <row r="2494" spans="1:35">
      <c r="A2494" s="290"/>
      <c r="B2494" s="1495"/>
      <c r="C2494" s="1515"/>
      <c r="D2494" s="303"/>
      <c r="E2494" s="304">
        <v>0</v>
      </c>
      <c r="F2494" s="1516"/>
      <c r="G2494" s="1517"/>
      <c r="H2494" s="1517"/>
      <c r="I2494" s="1517"/>
      <c r="J2494" s="1517"/>
      <c r="K2494" s="1566">
        <v>0</v>
      </c>
      <c r="L2494" s="1517">
        <v>0</v>
      </c>
      <c r="M2494" s="1517">
        <v>0</v>
      </c>
      <c r="N2494" s="1517">
        <v>0</v>
      </c>
      <c r="O2494" s="1517">
        <v>0</v>
      </c>
      <c r="P2494" s="1517">
        <v>0</v>
      </c>
      <c r="Q2494" s="1517">
        <v>0</v>
      </c>
      <c r="R2494" s="1517">
        <v>0</v>
      </c>
      <c r="S2494" s="1517">
        <v>0</v>
      </c>
      <c r="T2494" s="1517">
        <v>0</v>
      </c>
      <c r="U2494" s="1517">
        <v>0</v>
      </c>
      <c r="V2494" s="1517">
        <v>0</v>
      </c>
      <c r="W2494" s="1517">
        <v>0</v>
      </c>
      <c r="X2494" s="1517">
        <v>0</v>
      </c>
      <c r="Y2494" s="1517">
        <v>0</v>
      </c>
      <c r="Z2494" s="1517">
        <v>0</v>
      </c>
      <c r="AA2494" s="1517">
        <v>0</v>
      </c>
      <c r="AB2494" s="1517">
        <v>0</v>
      </c>
      <c r="AC2494" s="1517">
        <v>0</v>
      </c>
      <c r="AD2494" s="1517">
        <v>0</v>
      </c>
      <c r="AE2494" s="1517">
        <v>0</v>
      </c>
      <c r="AF2494" s="1517">
        <v>0</v>
      </c>
      <c r="AG2494" s="1517">
        <v>0</v>
      </c>
      <c r="AH2494" s="1517">
        <v>0</v>
      </c>
      <c r="AI2494" s="1517">
        <v>0</v>
      </c>
    </row>
    <row r="2495" spans="1:35">
      <c r="A2495" s="290"/>
      <c r="B2495" s="306">
        <v>53102</v>
      </c>
      <c r="C2495" s="1148" t="s">
        <v>2171</v>
      </c>
      <c r="D2495" s="303"/>
      <c r="E2495" s="291">
        <v>3</v>
      </c>
      <c r="F2495" s="291"/>
      <c r="G2495" s="291">
        <v>0</v>
      </c>
      <c r="H2495" s="291">
        <v>0</v>
      </c>
      <c r="I2495" s="291">
        <v>0</v>
      </c>
      <c r="J2495" s="291"/>
      <c r="K2495" s="1545">
        <v>16138</v>
      </c>
      <c r="L2495" s="291">
        <v>0</v>
      </c>
      <c r="M2495" s="291">
        <v>0</v>
      </c>
      <c r="N2495" s="291">
        <v>0</v>
      </c>
      <c r="O2495" s="291">
        <v>0</v>
      </c>
      <c r="P2495" s="291">
        <v>0</v>
      </c>
      <c r="Q2495" s="291">
        <v>0</v>
      </c>
      <c r="R2495" s="291">
        <v>3</v>
      </c>
      <c r="S2495" s="291">
        <v>16138</v>
      </c>
      <c r="T2495" s="291">
        <v>0</v>
      </c>
      <c r="U2495" s="291">
        <v>0</v>
      </c>
      <c r="V2495" s="291">
        <v>0</v>
      </c>
      <c r="W2495" s="291">
        <v>0</v>
      </c>
      <c r="X2495" s="291">
        <v>0</v>
      </c>
      <c r="Y2495" s="291">
        <v>0</v>
      </c>
      <c r="Z2495" s="291">
        <v>0</v>
      </c>
      <c r="AA2495" s="291">
        <v>0</v>
      </c>
      <c r="AB2495" s="291">
        <v>0</v>
      </c>
      <c r="AC2495" s="291">
        <v>0</v>
      </c>
      <c r="AD2495" s="291">
        <v>0</v>
      </c>
      <c r="AE2495" s="291">
        <v>0</v>
      </c>
      <c r="AF2495" s="291">
        <v>0</v>
      </c>
      <c r="AG2495" s="291">
        <v>0</v>
      </c>
      <c r="AH2495" s="291">
        <v>0</v>
      </c>
      <c r="AI2495" s="291">
        <v>0</v>
      </c>
    </row>
    <row r="2496" spans="1:35" ht="66">
      <c r="A2496" s="290"/>
      <c r="B2496" s="305">
        <v>9333.94</v>
      </c>
      <c r="C2496" s="1381" t="s">
        <v>2173</v>
      </c>
      <c r="D2496" s="303"/>
      <c r="E2496" s="293">
        <v>0</v>
      </c>
      <c r="F2496" s="292" t="s">
        <v>11</v>
      </c>
      <c r="G2496" s="294" t="s">
        <v>12</v>
      </c>
      <c r="H2496" s="295" t="s">
        <v>13</v>
      </c>
      <c r="I2496" s="294" t="s">
        <v>14</v>
      </c>
      <c r="J2496" s="294">
        <v>10081</v>
      </c>
      <c r="K2496" s="1540">
        <v>0</v>
      </c>
      <c r="L2496" s="294">
        <v>0</v>
      </c>
      <c r="M2496" s="294">
        <v>0</v>
      </c>
      <c r="N2496" s="294">
        <v>0</v>
      </c>
      <c r="O2496" s="294">
        <v>0</v>
      </c>
      <c r="P2496" s="294">
        <v>0</v>
      </c>
      <c r="Q2496" s="294">
        <v>0</v>
      </c>
      <c r="R2496" s="294">
        <v>0</v>
      </c>
      <c r="S2496" s="294">
        <v>0</v>
      </c>
      <c r="T2496" s="294">
        <v>0</v>
      </c>
      <c r="U2496" s="294">
        <v>0</v>
      </c>
      <c r="V2496" s="294">
        <v>0</v>
      </c>
      <c r="W2496" s="294">
        <v>0</v>
      </c>
      <c r="X2496" s="294">
        <v>0</v>
      </c>
      <c r="Y2496" s="294">
        <v>0</v>
      </c>
      <c r="Z2496" s="294">
        <v>0</v>
      </c>
      <c r="AA2496" s="294">
        <v>0</v>
      </c>
      <c r="AB2496" s="294">
        <v>0</v>
      </c>
      <c r="AC2496" s="294">
        <v>0</v>
      </c>
      <c r="AD2496" s="294">
        <v>0</v>
      </c>
      <c r="AE2496" s="294">
        <v>0</v>
      </c>
      <c r="AF2496" s="294">
        <v>0</v>
      </c>
      <c r="AG2496" s="294">
        <v>0</v>
      </c>
      <c r="AH2496" s="294">
        <v>0</v>
      </c>
      <c r="AI2496" s="294">
        <v>0</v>
      </c>
    </row>
    <row r="2497" spans="1:35" ht="66">
      <c r="A2497" s="290"/>
      <c r="B2497" s="305">
        <v>800</v>
      </c>
      <c r="C2497" s="1385" t="s">
        <v>2176</v>
      </c>
      <c r="D2497" s="303"/>
      <c r="E2497" s="293">
        <v>2</v>
      </c>
      <c r="F2497" s="292" t="s">
        <v>11</v>
      </c>
      <c r="G2497" s="294" t="s">
        <v>12</v>
      </c>
      <c r="H2497" s="295" t="s">
        <v>13</v>
      </c>
      <c r="I2497" s="294" t="s">
        <v>14</v>
      </c>
      <c r="J2497" s="294">
        <v>865</v>
      </c>
      <c r="K2497" s="1540">
        <v>1730</v>
      </c>
      <c r="L2497" s="294">
        <v>0</v>
      </c>
      <c r="M2497" s="294">
        <v>0</v>
      </c>
      <c r="N2497" s="294">
        <v>0</v>
      </c>
      <c r="O2497" s="294">
        <v>0</v>
      </c>
      <c r="P2497" s="294">
        <v>0</v>
      </c>
      <c r="Q2497" s="294">
        <v>0</v>
      </c>
      <c r="R2497" s="294">
        <v>2</v>
      </c>
      <c r="S2497" s="294">
        <v>1730</v>
      </c>
      <c r="T2497" s="294">
        <v>0</v>
      </c>
      <c r="U2497" s="294">
        <v>0</v>
      </c>
      <c r="V2497" s="294">
        <v>0</v>
      </c>
      <c r="W2497" s="294">
        <v>0</v>
      </c>
      <c r="X2497" s="294">
        <v>0</v>
      </c>
      <c r="Y2497" s="294">
        <v>0</v>
      </c>
      <c r="Z2497" s="294">
        <v>0</v>
      </c>
      <c r="AA2497" s="294">
        <v>0</v>
      </c>
      <c r="AB2497" s="294">
        <v>0</v>
      </c>
      <c r="AC2497" s="294">
        <v>0</v>
      </c>
      <c r="AD2497" s="294">
        <v>0</v>
      </c>
      <c r="AE2497" s="294">
        <v>0</v>
      </c>
      <c r="AF2497" s="294">
        <v>0</v>
      </c>
      <c r="AG2497" s="294">
        <v>0</v>
      </c>
      <c r="AH2497" s="294">
        <v>0</v>
      </c>
      <c r="AI2497" s="294">
        <v>0</v>
      </c>
    </row>
    <row r="2498" spans="1:35" ht="66">
      <c r="A2498" s="290"/>
      <c r="B2498" s="305">
        <v>4872</v>
      </c>
      <c r="C2498" s="1381" t="s">
        <v>2177</v>
      </c>
      <c r="D2498" s="303"/>
      <c r="E2498" s="293">
        <v>0</v>
      </c>
      <c r="F2498" s="292" t="s">
        <v>11</v>
      </c>
      <c r="G2498" s="294" t="s">
        <v>12</v>
      </c>
      <c r="H2498" s="295" t="s">
        <v>13</v>
      </c>
      <c r="I2498" s="294" t="s">
        <v>14</v>
      </c>
      <c r="J2498" s="294">
        <v>5262</v>
      </c>
      <c r="K2498" s="1540">
        <v>0</v>
      </c>
      <c r="L2498" s="294">
        <v>0</v>
      </c>
      <c r="M2498" s="294">
        <v>0</v>
      </c>
      <c r="N2498" s="294">
        <v>0</v>
      </c>
      <c r="O2498" s="294">
        <v>0</v>
      </c>
      <c r="P2498" s="294">
        <v>0</v>
      </c>
      <c r="Q2498" s="294">
        <v>0</v>
      </c>
      <c r="R2498" s="294">
        <v>0</v>
      </c>
      <c r="S2498" s="294">
        <v>0</v>
      </c>
      <c r="T2498" s="294">
        <v>0</v>
      </c>
      <c r="U2498" s="294">
        <v>0</v>
      </c>
      <c r="V2498" s="294">
        <v>0</v>
      </c>
      <c r="W2498" s="294">
        <v>0</v>
      </c>
      <c r="X2498" s="294">
        <v>0</v>
      </c>
      <c r="Y2498" s="294">
        <v>0</v>
      </c>
      <c r="Z2498" s="294">
        <v>0</v>
      </c>
      <c r="AA2498" s="294">
        <v>0</v>
      </c>
      <c r="AB2498" s="294">
        <v>0</v>
      </c>
      <c r="AC2498" s="294">
        <v>0</v>
      </c>
      <c r="AD2498" s="294">
        <v>0</v>
      </c>
      <c r="AE2498" s="294">
        <v>0</v>
      </c>
      <c r="AF2498" s="294">
        <v>0</v>
      </c>
      <c r="AG2498" s="294">
        <v>0</v>
      </c>
      <c r="AH2498" s="294">
        <v>0</v>
      </c>
      <c r="AI2498" s="294">
        <v>0</v>
      </c>
    </row>
    <row r="2499" spans="1:35" ht="66">
      <c r="A2499" s="290"/>
      <c r="B2499" s="305">
        <v>13340</v>
      </c>
      <c r="C2499" s="1381" t="s">
        <v>2178</v>
      </c>
      <c r="D2499" s="303"/>
      <c r="E2499" s="293">
        <v>1</v>
      </c>
      <c r="F2499" s="292" t="s">
        <v>11</v>
      </c>
      <c r="G2499" s="294" t="s">
        <v>12</v>
      </c>
      <c r="H2499" s="295" t="s">
        <v>13</v>
      </c>
      <c r="I2499" s="294" t="s">
        <v>14</v>
      </c>
      <c r="J2499" s="294">
        <v>14408</v>
      </c>
      <c r="K2499" s="1540">
        <v>14408</v>
      </c>
      <c r="L2499" s="294">
        <v>0</v>
      </c>
      <c r="M2499" s="294">
        <v>0</v>
      </c>
      <c r="N2499" s="294">
        <v>0</v>
      </c>
      <c r="O2499" s="294">
        <v>0</v>
      </c>
      <c r="P2499" s="294">
        <v>0</v>
      </c>
      <c r="Q2499" s="294">
        <v>0</v>
      </c>
      <c r="R2499" s="294">
        <v>1</v>
      </c>
      <c r="S2499" s="294">
        <v>14408</v>
      </c>
      <c r="T2499" s="294">
        <v>0</v>
      </c>
      <c r="U2499" s="294">
        <v>0</v>
      </c>
      <c r="V2499" s="294">
        <v>0</v>
      </c>
      <c r="W2499" s="294">
        <v>0</v>
      </c>
      <c r="X2499" s="294">
        <v>0</v>
      </c>
      <c r="Y2499" s="294">
        <v>0</v>
      </c>
      <c r="Z2499" s="294">
        <v>0</v>
      </c>
      <c r="AA2499" s="294">
        <v>0</v>
      </c>
      <c r="AB2499" s="294">
        <v>0</v>
      </c>
      <c r="AC2499" s="294">
        <v>0</v>
      </c>
      <c r="AD2499" s="294">
        <v>0</v>
      </c>
      <c r="AE2499" s="294">
        <v>0</v>
      </c>
      <c r="AF2499" s="294">
        <v>0</v>
      </c>
      <c r="AG2499" s="294">
        <v>0</v>
      </c>
      <c r="AH2499" s="294">
        <v>0</v>
      </c>
      <c r="AI2499" s="294">
        <v>0</v>
      </c>
    </row>
    <row r="2500" spans="1:35">
      <c r="A2500" s="290"/>
      <c r="B2500" s="306">
        <v>532</v>
      </c>
      <c r="C2500" s="306" t="s">
        <v>2179</v>
      </c>
      <c r="D2500" s="306"/>
      <c r="E2500" s="1154">
        <v>0</v>
      </c>
      <c r="F2500" s="1154">
        <v>0</v>
      </c>
      <c r="G2500" s="1154"/>
      <c r="H2500" s="1154"/>
      <c r="I2500" s="1154"/>
      <c r="J2500" s="1154">
        <v>0</v>
      </c>
      <c r="K2500" s="1550">
        <v>0</v>
      </c>
      <c r="L2500" s="1154">
        <v>0</v>
      </c>
      <c r="M2500" s="1154">
        <v>0</v>
      </c>
      <c r="N2500" s="1154">
        <v>0</v>
      </c>
      <c r="O2500" s="1154">
        <v>0</v>
      </c>
      <c r="P2500" s="1154">
        <v>0</v>
      </c>
      <c r="Q2500" s="1154">
        <v>0</v>
      </c>
      <c r="R2500" s="1154">
        <v>0</v>
      </c>
      <c r="S2500" s="1154">
        <v>0</v>
      </c>
      <c r="T2500" s="1154">
        <v>0</v>
      </c>
      <c r="U2500" s="1154">
        <v>0</v>
      </c>
      <c r="V2500" s="1154">
        <v>0</v>
      </c>
      <c r="W2500" s="1154">
        <v>0</v>
      </c>
      <c r="X2500" s="1154">
        <v>0</v>
      </c>
      <c r="Y2500" s="1154">
        <v>0</v>
      </c>
      <c r="Z2500" s="1154">
        <v>0</v>
      </c>
      <c r="AA2500" s="1154">
        <v>0</v>
      </c>
      <c r="AB2500" s="1154">
        <v>0</v>
      </c>
      <c r="AC2500" s="1154">
        <v>0</v>
      </c>
      <c r="AD2500" s="1154">
        <v>0</v>
      </c>
      <c r="AE2500" s="1154">
        <v>0</v>
      </c>
      <c r="AF2500" s="1154">
        <v>0</v>
      </c>
      <c r="AG2500" s="1154">
        <v>0</v>
      </c>
      <c r="AH2500" s="1154">
        <v>0</v>
      </c>
      <c r="AI2500" s="1154">
        <v>0</v>
      </c>
    </row>
    <row r="2501" spans="1:35">
      <c r="A2501" s="290"/>
      <c r="B2501" s="306">
        <v>53201</v>
      </c>
      <c r="C2501" s="1148" t="s">
        <v>2172</v>
      </c>
      <c r="D2501" s="303"/>
      <c r="E2501" s="291">
        <v>0</v>
      </c>
      <c r="F2501" s="291"/>
      <c r="G2501" s="291"/>
      <c r="H2501" s="291"/>
      <c r="I2501" s="291"/>
      <c r="J2501" s="291"/>
      <c r="K2501" s="1545">
        <v>0</v>
      </c>
      <c r="L2501" s="291">
        <v>0</v>
      </c>
      <c r="M2501" s="291">
        <v>0</v>
      </c>
      <c r="N2501" s="291">
        <v>0</v>
      </c>
      <c r="O2501" s="291">
        <v>0</v>
      </c>
      <c r="P2501" s="291">
        <v>0</v>
      </c>
      <c r="Q2501" s="291">
        <v>0</v>
      </c>
      <c r="R2501" s="291">
        <v>0</v>
      </c>
      <c r="S2501" s="291">
        <v>0</v>
      </c>
      <c r="T2501" s="291">
        <v>0</v>
      </c>
      <c r="U2501" s="291">
        <v>0</v>
      </c>
      <c r="V2501" s="291">
        <v>0</v>
      </c>
      <c r="W2501" s="291">
        <v>0</v>
      </c>
      <c r="X2501" s="291">
        <v>0</v>
      </c>
      <c r="Y2501" s="291">
        <v>0</v>
      </c>
      <c r="Z2501" s="291">
        <v>0</v>
      </c>
      <c r="AA2501" s="291">
        <v>0</v>
      </c>
      <c r="AB2501" s="291">
        <v>0</v>
      </c>
      <c r="AC2501" s="291">
        <v>0</v>
      </c>
      <c r="AD2501" s="291">
        <v>0</v>
      </c>
      <c r="AE2501" s="291">
        <v>0</v>
      </c>
      <c r="AF2501" s="291">
        <v>0</v>
      </c>
      <c r="AG2501" s="291">
        <v>0</v>
      </c>
      <c r="AH2501" s="291">
        <v>0</v>
      </c>
      <c r="AI2501" s="291">
        <v>0</v>
      </c>
    </row>
    <row r="2502" spans="1:35" ht="66">
      <c r="A2502" s="290"/>
      <c r="B2502" s="305">
        <v>700</v>
      </c>
      <c r="C2502" s="1504" t="s">
        <v>2180</v>
      </c>
      <c r="D2502" s="303"/>
      <c r="E2502" s="304">
        <v>0</v>
      </c>
      <c r="F2502" s="292" t="s">
        <v>11</v>
      </c>
      <c r="G2502" s="294" t="s">
        <v>12</v>
      </c>
      <c r="H2502" s="295" t="s">
        <v>13</v>
      </c>
      <c r="I2502" s="294" t="s">
        <v>14</v>
      </c>
      <c r="J2502" s="294">
        <v>756</v>
      </c>
      <c r="K2502" s="1540">
        <v>0</v>
      </c>
      <c r="L2502" s="294">
        <v>0</v>
      </c>
      <c r="M2502" s="294">
        <v>0</v>
      </c>
      <c r="N2502" s="294">
        <v>0</v>
      </c>
      <c r="O2502" s="294">
        <v>0</v>
      </c>
      <c r="P2502" s="294">
        <v>0</v>
      </c>
      <c r="Q2502" s="294">
        <v>0</v>
      </c>
      <c r="R2502" s="294">
        <v>0</v>
      </c>
      <c r="S2502" s="294">
        <v>0</v>
      </c>
      <c r="T2502" s="294">
        <v>0</v>
      </c>
      <c r="U2502" s="294">
        <v>0</v>
      </c>
      <c r="V2502" s="294">
        <v>0</v>
      </c>
      <c r="W2502" s="294">
        <v>0</v>
      </c>
      <c r="X2502" s="294">
        <v>0</v>
      </c>
      <c r="Y2502" s="294">
        <v>0</v>
      </c>
      <c r="Z2502" s="294">
        <v>0</v>
      </c>
      <c r="AA2502" s="294">
        <v>0</v>
      </c>
      <c r="AB2502" s="294">
        <v>0</v>
      </c>
      <c r="AC2502" s="294">
        <v>0</v>
      </c>
      <c r="AD2502" s="294">
        <v>0</v>
      </c>
      <c r="AE2502" s="294">
        <v>0</v>
      </c>
      <c r="AF2502" s="294">
        <v>0</v>
      </c>
      <c r="AG2502" s="294">
        <v>0</v>
      </c>
      <c r="AH2502" s="294">
        <v>0</v>
      </c>
      <c r="AI2502" s="294">
        <v>0</v>
      </c>
    </row>
    <row r="2503" spans="1:35">
      <c r="A2503" s="290"/>
      <c r="B2503" s="306">
        <v>53202</v>
      </c>
      <c r="C2503" s="1148" t="s">
        <v>2179</v>
      </c>
      <c r="D2503" s="303"/>
      <c r="E2503" s="291">
        <v>0</v>
      </c>
      <c r="F2503" s="291"/>
      <c r="G2503" s="291"/>
      <c r="H2503" s="291"/>
      <c r="I2503" s="291"/>
      <c r="J2503" s="291"/>
      <c r="K2503" s="1545">
        <v>0</v>
      </c>
      <c r="L2503" s="291">
        <v>0</v>
      </c>
      <c r="M2503" s="291">
        <v>0</v>
      </c>
      <c r="N2503" s="291">
        <v>0</v>
      </c>
      <c r="O2503" s="291">
        <v>0</v>
      </c>
      <c r="P2503" s="291">
        <v>0</v>
      </c>
      <c r="Q2503" s="291">
        <v>0</v>
      </c>
      <c r="R2503" s="291">
        <v>0</v>
      </c>
      <c r="S2503" s="291">
        <v>0</v>
      </c>
      <c r="T2503" s="291">
        <v>0</v>
      </c>
      <c r="U2503" s="291">
        <v>0</v>
      </c>
      <c r="V2503" s="291">
        <v>0</v>
      </c>
      <c r="W2503" s="291">
        <v>0</v>
      </c>
      <c r="X2503" s="291">
        <v>0</v>
      </c>
      <c r="Y2503" s="291">
        <v>0</v>
      </c>
      <c r="Z2503" s="291">
        <v>0</v>
      </c>
      <c r="AA2503" s="291">
        <v>0</v>
      </c>
      <c r="AB2503" s="291">
        <v>0</v>
      </c>
      <c r="AC2503" s="291">
        <v>0</v>
      </c>
      <c r="AD2503" s="291">
        <v>0</v>
      </c>
      <c r="AE2503" s="291">
        <v>0</v>
      </c>
      <c r="AF2503" s="291">
        <v>0</v>
      </c>
      <c r="AG2503" s="291">
        <v>0</v>
      </c>
      <c r="AH2503" s="291">
        <v>0</v>
      </c>
      <c r="AI2503" s="291">
        <v>0</v>
      </c>
    </row>
    <row r="2504" spans="1:35" ht="66">
      <c r="A2504" s="290"/>
      <c r="B2504" s="305"/>
      <c r="C2504" s="1504" t="s">
        <v>2179</v>
      </c>
      <c r="D2504" s="303"/>
      <c r="E2504" s="304">
        <v>0</v>
      </c>
      <c r="F2504" s="292" t="s">
        <v>11</v>
      </c>
      <c r="G2504" s="294" t="s">
        <v>12</v>
      </c>
      <c r="H2504" s="295" t="s">
        <v>13</v>
      </c>
      <c r="I2504" s="294" t="s">
        <v>14</v>
      </c>
      <c r="J2504" s="294">
        <v>11000</v>
      </c>
      <c r="K2504" s="1540">
        <v>0</v>
      </c>
      <c r="L2504" s="294">
        <v>0</v>
      </c>
      <c r="M2504" s="294">
        <v>0</v>
      </c>
      <c r="N2504" s="294">
        <v>0</v>
      </c>
      <c r="O2504" s="294">
        <v>0</v>
      </c>
      <c r="P2504" s="294">
        <v>0</v>
      </c>
      <c r="Q2504" s="294">
        <v>0</v>
      </c>
      <c r="R2504" s="294">
        <v>0</v>
      </c>
      <c r="S2504" s="294">
        <v>0</v>
      </c>
      <c r="T2504" s="294">
        <v>0</v>
      </c>
      <c r="U2504" s="294">
        <v>0</v>
      </c>
      <c r="V2504" s="294">
        <v>0</v>
      </c>
      <c r="W2504" s="294">
        <v>0</v>
      </c>
      <c r="X2504" s="294">
        <v>0</v>
      </c>
      <c r="Y2504" s="294">
        <v>0</v>
      </c>
      <c r="Z2504" s="294">
        <v>0</v>
      </c>
      <c r="AA2504" s="294">
        <v>0</v>
      </c>
      <c r="AB2504" s="294">
        <v>0</v>
      </c>
      <c r="AC2504" s="294">
        <v>0</v>
      </c>
      <c r="AD2504" s="294">
        <v>0</v>
      </c>
      <c r="AE2504" s="294">
        <v>0</v>
      </c>
      <c r="AF2504" s="294">
        <v>0</v>
      </c>
      <c r="AG2504" s="294">
        <v>0</v>
      </c>
      <c r="AH2504" s="294">
        <v>0</v>
      </c>
      <c r="AI2504" s="294">
        <v>0</v>
      </c>
    </row>
    <row r="2505" spans="1:35">
      <c r="A2505" s="290"/>
      <c r="B2505" s="305"/>
      <c r="C2505" s="1504"/>
      <c r="D2505" s="303"/>
      <c r="E2505" s="1518"/>
      <c r="F2505" s="292"/>
      <c r="G2505" s="1519"/>
      <c r="H2505" s="1520"/>
      <c r="I2505" s="1519"/>
      <c r="J2505" s="1519"/>
      <c r="K2505" s="1567">
        <v>0</v>
      </c>
      <c r="L2505" s="1519">
        <v>0</v>
      </c>
      <c r="M2505" s="1519">
        <v>0</v>
      </c>
      <c r="N2505" s="1519">
        <v>0</v>
      </c>
      <c r="O2505" s="1519">
        <v>0</v>
      </c>
      <c r="P2505" s="1519">
        <v>0</v>
      </c>
      <c r="Q2505" s="1519">
        <v>0</v>
      </c>
      <c r="R2505" s="1519">
        <v>0</v>
      </c>
      <c r="S2505" s="1519">
        <v>0</v>
      </c>
      <c r="T2505" s="1519">
        <v>0</v>
      </c>
      <c r="U2505" s="1519">
        <v>0</v>
      </c>
      <c r="V2505" s="1519">
        <v>0</v>
      </c>
      <c r="W2505" s="1519">
        <v>0</v>
      </c>
      <c r="X2505" s="1519">
        <v>0</v>
      </c>
      <c r="Y2505" s="1519">
        <v>0</v>
      </c>
      <c r="Z2505" s="1519">
        <v>0</v>
      </c>
      <c r="AA2505" s="1519">
        <v>0</v>
      </c>
      <c r="AB2505" s="1519">
        <v>0</v>
      </c>
      <c r="AC2505" s="1519">
        <v>0</v>
      </c>
      <c r="AD2505" s="1519">
        <v>0</v>
      </c>
      <c r="AE2505" s="1519">
        <v>0</v>
      </c>
      <c r="AF2505" s="1519">
        <v>0</v>
      </c>
      <c r="AG2505" s="1519">
        <v>0</v>
      </c>
      <c r="AH2505" s="1519">
        <v>0</v>
      </c>
      <c r="AI2505" s="1519">
        <v>0</v>
      </c>
    </row>
    <row r="2506" spans="1:35">
      <c r="A2506" s="290"/>
      <c r="B2506" s="306">
        <v>54000</v>
      </c>
      <c r="C2506" s="1145"/>
      <c r="D2506" s="1146"/>
      <c r="E2506" s="1151">
        <v>0</v>
      </c>
      <c r="F2506" s="1151">
        <v>0</v>
      </c>
      <c r="G2506" s="1151">
        <v>0</v>
      </c>
      <c r="H2506" s="1151">
        <v>0</v>
      </c>
      <c r="I2506" s="1151">
        <v>0</v>
      </c>
      <c r="J2506" s="1151">
        <v>0</v>
      </c>
      <c r="K2506" s="1544">
        <v>0</v>
      </c>
      <c r="L2506" s="1151">
        <v>0</v>
      </c>
      <c r="M2506" s="1151">
        <v>0</v>
      </c>
      <c r="N2506" s="1151">
        <v>0</v>
      </c>
      <c r="O2506" s="1151">
        <v>0</v>
      </c>
      <c r="P2506" s="1151">
        <v>0</v>
      </c>
      <c r="Q2506" s="1151">
        <v>0</v>
      </c>
      <c r="R2506" s="1151">
        <v>0</v>
      </c>
      <c r="S2506" s="1151">
        <v>0</v>
      </c>
      <c r="T2506" s="1151">
        <v>0</v>
      </c>
      <c r="U2506" s="1151">
        <v>0</v>
      </c>
      <c r="V2506" s="1151">
        <v>0</v>
      </c>
      <c r="W2506" s="1151">
        <v>0</v>
      </c>
      <c r="X2506" s="1151">
        <v>0</v>
      </c>
      <c r="Y2506" s="1151">
        <v>0</v>
      </c>
      <c r="Z2506" s="1151">
        <v>0</v>
      </c>
      <c r="AA2506" s="1151">
        <v>0</v>
      </c>
      <c r="AB2506" s="1151">
        <v>0</v>
      </c>
      <c r="AC2506" s="1151">
        <v>0</v>
      </c>
      <c r="AD2506" s="1151">
        <v>0</v>
      </c>
      <c r="AE2506" s="1151">
        <v>0</v>
      </c>
      <c r="AF2506" s="1151">
        <v>0</v>
      </c>
      <c r="AG2506" s="1151">
        <v>0</v>
      </c>
      <c r="AH2506" s="1151">
        <v>0</v>
      </c>
      <c r="AI2506" s="1151">
        <v>0</v>
      </c>
    </row>
    <row r="2507" spans="1:35">
      <c r="A2507" s="290"/>
      <c r="B2507" s="306">
        <v>54100</v>
      </c>
      <c r="C2507" s="306"/>
      <c r="D2507" s="306"/>
      <c r="E2507" s="1154">
        <v>0</v>
      </c>
      <c r="F2507" s="1154">
        <v>0</v>
      </c>
      <c r="G2507" s="1154">
        <v>0</v>
      </c>
      <c r="H2507" s="1154">
        <v>0</v>
      </c>
      <c r="I2507" s="1154">
        <v>0</v>
      </c>
      <c r="J2507" s="1154">
        <v>0</v>
      </c>
      <c r="K2507" s="1550">
        <v>0</v>
      </c>
      <c r="L2507" s="1154">
        <v>0</v>
      </c>
      <c r="M2507" s="1154">
        <v>0</v>
      </c>
      <c r="N2507" s="1154">
        <v>0</v>
      </c>
      <c r="O2507" s="1154">
        <v>0</v>
      </c>
      <c r="P2507" s="1154">
        <v>0</v>
      </c>
      <c r="Q2507" s="1154">
        <v>0</v>
      </c>
      <c r="R2507" s="1154">
        <v>0</v>
      </c>
      <c r="S2507" s="1154">
        <v>0</v>
      </c>
      <c r="T2507" s="1154">
        <v>0</v>
      </c>
      <c r="U2507" s="1154">
        <v>0</v>
      </c>
      <c r="V2507" s="1154">
        <v>0</v>
      </c>
      <c r="W2507" s="1154">
        <v>0</v>
      </c>
      <c r="X2507" s="1154">
        <v>0</v>
      </c>
      <c r="Y2507" s="1154">
        <v>0</v>
      </c>
      <c r="Z2507" s="1154">
        <v>0</v>
      </c>
      <c r="AA2507" s="1154">
        <v>0</v>
      </c>
      <c r="AB2507" s="1154">
        <v>0</v>
      </c>
      <c r="AC2507" s="1154">
        <v>0</v>
      </c>
      <c r="AD2507" s="1154">
        <v>0</v>
      </c>
      <c r="AE2507" s="1154">
        <v>0</v>
      </c>
      <c r="AF2507" s="1154">
        <v>0</v>
      </c>
      <c r="AG2507" s="1154">
        <v>0</v>
      </c>
      <c r="AH2507" s="1154">
        <v>0</v>
      </c>
      <c r="AI2507" s="1154">
        <v>0</v>
      </c>
    </row>
    <row r="2508" spans="1:35">
      <c r="A2508" s="290"/>
      <c r="B2508" s="306">
        <v>54101</v>
      </c>
      <c r="C2508" s="1148"/>
      <c r="D2508" s="303"/>
      <c r="E2508" s="291">
        <v>0</v>
      </c>
      <c r="F2508" s="291"/>
      <c r="G2508" s="291">
        <v>0</v>
      </c>
      <c r="H2508" s="291">
        <v>0</v>
      </c>
      <c r="I2508" s="291">
        <v>0</v>
      </c>
      <c r="J2508" s="291"/>
      <c r="K2508" s="1545">
        <v>0</v>
      </c>
      <c r="L2508" s="291">
        <v>0</v>
      </c>
      <c r="M2508" s="291">
        <v>0</v>
      </c>
      <c r="N2508" s="291">
        <v>0</v>
      </c>
      <c r="O2508" s="291">
        <v>0</v>
      </c>
      <c r="P2508" s="291">
        <v>0</v>
      </c>
      <c r="Q2508" s="291">
        <v>0</v>
      </c>
      <c r="R2508" s="291">
        <v>0</v>
      </c>
      <c r="S2508" s="291">
        <v>0</v>
      </c>
      <c r="T2508" s="291">
        <v>0</v>
      </c>
      <c r="U2508" s="291">
        <v>0</v>
      </c>
      <c r="V2508" s="291">
        <v>0</v>
      </c>
      <c r="W2508" s="291">
        <v>0</v>
      </c>
      <c r="X2508" s="291">
        <v>0</v>
      </c>
      <c r="Y2508" s="291">
        <v>0</v>
      </c>
      <c r="Z2508" s="291">
        <v>0</v>
      </c>
      <c r="AA2508" s="291">
        <v>0</v>
      </c>
      <c r="AB2508" s="291">
        <v>0</v>
      </c>
      <c r="AC2508" s="291">
        <v>0</v>
      </c>
      <c r="AD2508" s="291">
        <v>0</v>
      </c>
      <c r="AE2508" s="291">
        <v>0</v>
      </c>
      <c r="AF2508" s="291">
        <v>0</v>
      </c>
      <c r="AG2508" s="291">
        <v>0</v>
      </c>
      <c r="AH2508" s="291">
        <v>0</v>
      </c>
      <c r="AI2508" s="291">
        <v>0</v>
      </c>
    </row>
    <row r="2509" spans="1:35" ht="66">
      <c r="A2509" s="290"/>
      <c r="B2509" s="305">
        <v>350000</v>
      </c>
      <c r="C2509" s="1504" t="s">
        <v>2181</v>
      </c>
      <c r="D2509" s="1389"/>
      <c r="E2509" s="293">
        <v>0</v>
      </c>
      <c r="F2509" s="292" t="s">
        <v>11</v>
      </c>
      <c r="G2509" s="294" t="s">
        <v>12</v>
      </c>
      <c r="H2509" s="295" t="s">
        <v>13</v>
      </c>
      <c r="I2509" s="294" t="s">
        <v>14</v>
      </c>
      <c r="J2509" s="294">
        <v>378000</v>
      </c>
      <c r="K2509" s="1540">
        <v>0</v>
      </c>
      <c r="L2509" s="294">
        <v>0</v>
      </c>
      <c r="M2509" s="294">
        <v>0</v>
      </c>
      <c r="N2509" s="294">
        <v>0</v>
      </c>
      <c r="O2509" s="294">
        <v>0</v>
      </c>
      <c r="P2509" s="294">
        <v>0</v>
      </c>
      <c r="Q2509" s="294">
        <v>0</v>
      </c>
      <c r="R2509" s="294">
        <v>0</v>
      </c>
      <c r="S2509" s="294">
        <v>0</v>
      </c>
      <c r="T2509" s="294">
        <v>0</v>
      </c>
      <c r="U2509" s="294">
        <v>0</v>
      </c>
      <c r="V2509" s="294">
        <v>0</v>
      </c>
      <c r="W2509" s="294">
        <v>0</v>
      </c>
      <c r="X2509" s="294">
        <v>0</v>
      </c>
      <c r="Y2509" s="294">
        <v>0</v>
      </c>
      <c r="Z2509" s="294">
        <v>0</v>
      </c>
      <c r="AA2509" s="294">
        <v>0</v>
      </c>
      <c r="AB2509" s="294">
        <v>0</v>
      </c>
      <c r="AC2509" s="294">
        <v>0</v>
      </c>
      <c r="AD2509" s="294">
        <v>0</v>
      </c>
      <c r="AE2509" s="294">
        <v>0</v>
      </c>
      <c r="AF2509" s="294">
        <v>0</v>
      </c>
      <c r="AG2509" s="294">
        <v>0</v>
      </c>
      <c r="AH2509" s="294">
        <v>0</v>
      </c>
      <c r="AI2509" s="294">
        <v>0</v>
      </c>
    </row>
    <row r="2510" spans="1:35">
      <c r="A2510" s="290"/>
      <c r="B2510" s="305">
        <v>320000</v>
      </c>
      <c r="C2510" s="1504" t="s">
        <v>2183</v>
      </c>
      <c r="D2510" s="1389"/>
      <c r="E2510" s="293">
        <v>0</v>
      </c>
      <c r="F2510" s="292"/>
      <c r="G2510" s="1147"/>
      <c r="H2510" s="1420"/>
      <c r="I2510" s="1147"/>
      <c r="J2510" s="1147">
        <v>345600</v>
      </c>
      <c r="K2510" s="1538">
        <v>0</v>
      </c>
      <c r="L2510" s="1147">
        <v>0</v>
      </c>
      <c r="M2510" s="1147">
        <v>0</v>
      </c>
      <c r="N2510" s="1147">
        <v>0</v>
      </c>
      <c r="O2510" s="1147">
        <v>0</v>
      </c>
      <c r="P2510" s="1147">
        <v>0</v>
      </c>
      <c r="Q2510" s="1147">
        <v>0</v>
      </c>
      <c r="R2510" s="1147">
        <v>0</v>
      </c>
      <c r="S2510" s="1147">
        <v>0</v>
      </c>
      <c r="T2510" s="1147">
        <v>0</v>
      </c>
      <c r="U2510" s="1147">
        <v>0</v>
      </c>
      <c r="V2510" s="1147">
        <v>0</v>
      </c>
      <c r="W2510" s="1147">
        <v>0</v>
      </c>
      <c r="X2510" s="1147">
        <v>0</v>
      </c>
      <c r="Y2510" s="1147">
        <v>0</v>
      </c>
      <c r="Z2510" s="1147">
        <v>0</v>
      </c>
      <c r="AA2510" s="1147">
        <v>0</v>
      </c>
      <c r="AB2510" s="1147">
        <v>0</v>
      </c>
      <c r="AC2510" s="1147">
        <v>0</v>
      </c>
      <c r="AD2510" s="1147">
        <v>0</v>
      </c>
      <c r="AE2510" s="1147">
        <v>0</v>
      </c>
      <c r="AF2510" s="1147">
        <v>0</v>
      </c>
      <c r="AG2510" s="1147">
        <v>0</v>
      </c>
      <c r="AH2510" s="1147">
        <v>0</v>
      </c>
      <c r="AI2510" s="1147">
        <v>0</v>
      </c>
    </row>
    <row r="2511" spans="1:35">
      <c r="A2511" s="290"/>
      <c r="B2511" s="306">
        <v>54200</v>
      </c>
      <c r="C2511" s="306"/>
      <c r="D2511" s="306"/>
      <c r="E2511" s="1154">
        <v>0</v>
      </c>
      <c r="F2511" s="1154">
        <v>0</v>
      </c>
      <c r="G2511" s="1154">
        <v>0</v>
      </c>
      <c r="H2511" s="1154">
        <v>0</v>
      </c>
      <c r="I2511" s="1154">
        <v>0</v>
      </c>
      <c r="J2511" s="1154">
        <v>0</v>
      </c>
      <c r="K2511" s="1550">
        <v>0</v>
      </c>
      <c r="L2511" s="1154">
        <v>0</v>
      </c>
      <c r="M2511" s="1154">
        <v>0</v>
      </c>
      <c r="N2511" s="1154">
        <v>0</v>
      </c>
      <c r="O2511" s="1154">
        <v>0</v>
      </c>
      <c r="P2511" s="1154">
        <v>0</v>
      </c>
      <c r="Q2511" s="1154">
        <v>0</v>
      </c>
      <c r="R2511" s="1154">
        <v>0</v>
      </c>
      <c r="S2511" s="1154">
        <v>0</v>
      </c>
      <c r="T2511" s="1154">
        <v>0</v>
      </c>
      <c r="U2511" s="1154">
        <v>0</v>
      </c>
      <c r="V2511" s="1154">
        <v>0</v>
      </c>
      <c r="W2511" s="1154">
        <v>0</v>
      </c>
      <c r="X2511" s="1154">
        <v>0</v>
      </c>
      <c r="Y2511" s="1154">
        <v>0</v>
      </c>
      <c r="Z2511" s="1154">
        <v>0</v>
      </c>
      <c r="AA2511" s="1154">
        <v>0</v>
      </c>
      <c r="AB2511" s="1154">
        <v>0</v>
      </c>
      <c r="AC2511" s="1154">
        <v>0</v>
      </c>
      <c r="AD2511" s="1154">
        <v>0</v>
      </c>
      <c r="AE2511" s="1154">
        <v>0</v>
      </c>
      <c r="AF2511" s="1154">
        <v>0</v>
      </c>
      <c r="AG2511" s="1154">
        <v>0</v>
      </c>
      <c r="AH2511" s="1154">
        <v>0</v>
      </c>
      <c r="AI2511" s="1154">
        <v>0</v>
      </c>
    </row>
    <row r="2512" spans="1:35">
      <c r="A2512" s="290"/>
      <c r="B2512" s="306">
        <v>54201</v>
      </c>
      <c r="C2512" s="1148" t="s">
        <v>2184</v>
      </c>
      <c r="D2512" s="303"/>
      <c r="E2512" s="291">
        <v>0</v>
      </c>
      <c r="F2512" s="291">
        <v>0</v>
      </c>
      <c r="G2512" s="291">
        <v>0</v>
      </c>
      <c r="H2512" s="291">
        <v>0</v>
      </c>
      <c r="I2512" s="291">
        <v>0</v>
      </c>
      <c r="J2512" s="291">
        <v>0</v>
      </c>
      <c r="K2512" s="1545">
        <v>0</v>
      </c>
      <c r="L2512" s="291">
        <v>0</v>
      </c>
      <c r="M2512" s="291">
        <v>0</v>
      </c>
      <c r="N2512" s="291">
        <v>0</v>
      </c>
      <c r="O2512" s="291">
        <v>0</v>
      </c>
      <c r="P2512" s="291">
        <v>0</v>
      </c>
      <c r="Q2512" s="291">
        <v>0</v>
      </c>
      <c r="R2512" s="291">
        <v>0</v>
      </c>
      <c r="S2512" s="291">
        <v>0</v>
      </c>
      <c r="T2512" s="291">
        <v>0</v>
      </c>
      <c r="U2512" s="291">
        <v>0</v>
      </c>
      <c r="V2512" s="291">
        <v>0</v>
      </c>
      <c r="W2512" s="291">
        <v>0</v>
      </c>
      <c r="X2512" s="291">
        <v>0</v>
      </c>
      <c r="Y2512" s="291">
        <v>0</v>
      </c>
      <c r="Z2512" s="291">
        <v>0</v>
      </c>
      <c r="AA2512" s="291">
        <v>0</v>
      </c>
      <c r="AB2512" s="291">
        <v>0</v>
      </c>
      <c r="AC2512" s="291">
        <v>0</v>
      </c>
      <c r="AD2512" s="291">
        <v>0</v>
      </c>
      <c r="AE2512" s="291">
        <v>0</v>
      </c>
      <c r="AF2512" s="291">
        <v>0</v>
      </c>
      <c r="AG2512" s="291">
        <v>0</v>
      </c>
      <c r="AH2512" s="291">
        <v>0</v>
      </c>
      <c r="AI2512" s="291">
        <v>0</v>
      </c>
    </row>
    <row r="2513" spans="1:35">
      <c r="A2513" s="290"/>
      <c r="B2513" s="305"/>
      <c r="C2513" s="1507"/>
      <c r="D2513" s="1389"/>
      <c r="E2513" s="304"/>
      <c r="F2513" s="292"/>
      <c r="G2513" s="294"/>
      <c r="H2513" s="295"/>
      <c r="I2513" s="294"/>
      <c r="J2513" s="294"/>
      <c r="K2513" s="1540">
        <v>0</v>
      </c>
      <c r="L2513" s="294">
        <v>0</v>
      </c>
      <c r="M2513" s="294">
        <v>0</v>
      </c>
      <c r="N2513" s="294">
        <v>0</v>
      </c>
      <c r="O2513" s="294">
        <v>0</v>
      </c>
      <c r="P2513" s="294">
        <v>0</v>
      </c>
      <c r="Q2513" s="294">
        <v>0</v>
      </c>
      <c r="R2513" s="294">
        <v>0</v>
      </c>
      <c r="S2513" s="294">
        <v>0</v>
      </c>
      <c r="T2513" s="294">
        <v>0</v>
      </c>
      <c r="U2513" s="294">
        <v>0</v>
      </c>
      <c r="V2513" s="294">
        <v>0</v>
      </c>
      <c r="W2513" s="294">
        <v>0</v>
      </c>
      <c r="X2513" s="294">
        <v>0</v>
      </c>
      <c r="Y2513" s="294">
        <v>0</v>
      </c>
      <c r="Z2513" s="294">
        <v>0</v>
      </c>
      <c r="AA2513" s="294">
        <v>0</v>
      </c>
      <c r="AB2513" s="294">
        <v>0</v>
      </c>
      <c r="AC2513" s="294">
        <v>0</v>
      </c>
      <c r="AD2513" s="294">
        <v>0</v>
      </c>
      <c r="AE2513" s="294">
        <v>0</v>
      </c>
      <c r="AF2513" s="294">
        <v>0</v>
      </c>
      <c r="AG2513" s="294">
        <v>0</v>
      </c>
      <c r="AH2513" s="294">
        <v>0</v>
      </c>
      <c r="AI2513" s="294">
        <v>0</v>
      </c>
    </row>
    <row r="2514" spans="1:35" ht="24">
      <c r="A2514" s="290"/>
      <c r="B2514" s="306">
        <v>5600</v>
      </c>
      <c r="C2514" s="1145" t="s">
        <v>2185</v>
      </c>
      <c r="D2514" s="1146"/>
      <c r="E2514" s="1151">
        <v>12</v>
      </c>
      <c r="F2514" s="1151">
        <v>0</v>
      </c>
      <c r="G2514" s="1151"/>
      <c r="H2514" s="1151"/>
      <c r="I2514" s="1151"/>
      <c r="J2514" s="1151">
        <v>0</v>
      </c>
      <c r="K2514" s="1544">
        <v>140342.35519999999</v>
      </c>
      <c r="L2514" s="1151">
        <v>0</v>
      </c>
      <c r="M2514" s="1151">
        <v>0</v>
      </c>
      <c r="N2514" s="1151">
        <v>0</v>
      </c>
      <c r="O2514" s="1151">
        <v>0</v>
      </c>
      <c r="P2514" s="1151">
        <v>5</v>
      </c>
      <c r="Q2514" s="1151">
        <v>43155.375199999995</v>
      </c>
      <c r="R2514" s="1151">
        <v>0</v>
      </c>
      <c r="S2514" s="1151">
        <v>0</v>
      </c>
      <c r="T2514" s="1151">
        <v>0</v>
      </c>
      <c r="U2514" s="1151">
        <v>0</v>
      </c>
      <c r="V2514" s="1151">
        <v>1</v>
      </c>
      <c r="W2514" s="1151">
        <v>32100</v>
      </c>
      <c r="X2514" s="1151">
        <v>1</v>
      </c>
      <c r="Y2514" s="1151">
        <v>7517</v>
      </c>
      <c r="Z2514" s="1151">
        <v>0</v>
      </c>
      <c r="AA2514" s="1151">
        <v>0</v>
      </c>
      <c r="AB2514" s="1151">
        <v>1</v>
      </c>
      <c r="AC2514" s="1151">
        <v>12667.98</v>
      </c>
      <c r="AD2514" s="1151">
        <v>0</v>
      </c>
      <c r="AE2514" s="1151">
        <v>0</v>
      </c>
      <c r="AF2514" s="1151">
        <v>3</v>
      </c>
      <c r="AG2514" s="1151">
        <v>6110</v>
      </c>
      <c r="AH2514" s="1151">
        <v>2</v>
      </c>
      <c r="AI2514" s="1151">
        <v>38792</v>
      </c>
    </row>
    <row r="2515" spans="1:35">
      <c r="A2515" s="290"/>
      <c r="B2515" s="306">
        <v>561</v>
      </c>
      <c r="C2515" s="306" t="s">
        <v>2186</v>
      </c>
      <c r="D2515" s="306"/>
      <c r="E2515" s="1154">
        <v>3</v>
      </c>
      <c r="F2515" s="1154">
        <v>0</v>
      </c>
      <c r="G2515" s="1154"/>
      <c r="H2515" s="1154"/>
      <c r="I2515" s="1154"/>
      <c r="J2515" s="1154">
        <v>0</v>
      </c>
      <c r="K2515" s="1550">
        <v>22551</v>
      </c>
      <c r="L2515" s="1154">
        <v>0</v>
      </c>
      <c r="M2515" s="1154">
        <v>0</v>
      </c>
      <c r="N2515" s="1154">
        <v>0</v>
      </c>
      <c r="O2515" s="1154">
        <v>0</v>
      </c>
      <c r="P2515" s="1154">
        <v>1</v>
      </c>
      <c r="Q2515" s="1154">
        <v>7517</v>
      </c>
      <c r="R2515" s="1154">
        <v>0</v>
      </c>
      <c r="S2515" s="1154">
        <v>0</v>
      </c>
      <c r="T2515" s="1154">
        <v>0</v>
      </c>
      <c r="U2515" s="1154">
        <v>0</v>
      </c>
      <c r="V2515" s="1154">
        <v>0</v>
      </c>
      <c r="W2515" s="1154">
        <v>0</v>
      </c>
      <c r="X2515" s="1154">
        <v>1</v>
      </c>
      <c r="Y2515" s="1154">
        <v>7517</v>
      </c>
      <c r="Z2515" s="1154">
        <v>0</v>
      </c>
      <c r="AA2515" s="1154">
        <v>0</v>
      </c>
      <c r="AB2515" s="1154">
        <v>0</v>
      </c>
      <c r="AC2515" s="1154">
        <v>0</v>
      </c>
      <c r="AD2515" s="1154">
        <v>0</v>
      </c>
      <c r="AE2515" s="1154">
        <v>0</v>
      </c>
      <c r="AF2515" s="1154">
        <v>0</v>
      </c>
      <c r="AG2515" s="1154">
        <v>0</v>
      </c>
      <c r="AH2515" s="1154">
        <v>1</v>
      </c>
      <c r="AI2515" s="1154">
        <v>7517</v>
      </c>
    </row>
    <row r="2516" spans="1:35" ht="123.75">
      <c r="A2516" s="290"/>
      <c r="B2516" s="306">
        <v>56102</v>
      </c>
      <c r="C2516" s="1148" t="s">
        <v>2187</v>
      </c>
      <c r="D2516" s="303"/>
      <c r="E2516" s="291">
        <v>3</v>
      </c>
      <c r="F2516" s="291"/>
      <c r="G2516" s="291" t="s">
        <v>12</v>
      </c>
      <c r="H2516" s="291" t="s">
        <v>13</v>
      </c>
      <c r="I2516" s="291" t="s">
        <v>14</v>
      </c>
      <c r="J2516" s="291"/>
      <c r="K2516" s="1545">
        <v>22551</v>
      </c>
      <c r="L2516" s="291">
        <v>0</v>
      </c>
      <c r="M2516" s="291">
        <v>0</v>
      </c>
      <c r="N2516" s="291">
        <v>0</v>
      </c>
      <c r="O2516" s="291">
        <v>0</v>
      </c>
      <c r="P2516" s="291">
        <v>1</v>
      </c>
      <c r="Q2516" s="291">
        <v>7517</v>
      </c>
      <c r="R2516" s="291">
        <v>0</v>
      </c>
      <c r="S2516" s="291">
        <v>0</v>
      </c>
      <c r="T2516" s="291">
        <v>0</v>
      </c>
      <c r="U2516" s="291">
        <v>0</v>
      </c>
      <c r="V2516" s="291">
        <v>0</v>
      </c>
      <c r="W2516" s="291">
        <v>0</v>
      </c>
      <c r="X2516" s="291">
        <v>1</v>
      </c>
      <c r="Y2516" s="291">
        <v>7517</v>
      </c>
      <c r="Z2516" s="291">
        <v>0</v>
      </c>
      <c r="AA2516" s="291">
        <v>0</v>
      </c>
      <c r="AB2516" s="291">
        <v>0</v>
      </c>
      <c r="AC2516" s="291">
        <v>0</v>
      </c>
      <c r="AD2516" s="291">
        <v>0</v>
      </c>
      <c r="AE2516" s="291">
        <v>0</v>
      </c>
      <c r="AF2516" s="291">
        <v>0</v>
      </c>
      <c r="AG2516" s="291">
        <v>0</v>
      </c>
      <c r="AH2516" s="291">
        <v>1</v>
      </c>
      <c r="AI2516" s="291">
        <v>7517</v>
      </c>
    </row>
    <row r="2517" spans="1:35" ht="66">
      <c r="A2517" s="290"/>
      <c r="B2517" s="305">
        <v>6960</v>
      </c>
      <c r="C2517" s="1507" t="s">
        <v>2188</v>
      </c>
      <c r="D2517" s="1389"/>
      <c r="E2517" s="304">
        <v>3</v>
      </c>
      <c r="F2517" s="292" t="s">
        <v>11</v>
      </c>
      <c r="G2517" s="294" t="s">
        <v>12</v>
      </c>
      <c r="H2517" s="295" t="s">
        <v>13</v>
      </c>
      <c r="I2517" s="294" t="s">
        <v>14</v>
      </c>
      <c r="J2517" s="294">
        <v>7517</v>
      </c>
      <c r="K2517" s="1540">
        <v>22551</v>
      </c>
      <c r="L2517" s="294">
        <v>0</v>
      </c>
      <c r="M2517" s="294">
        <v>0</v>
      </c>
      <c r="N2517" s="294">
        <v>0</v>
      </c>
      <c r="O2517" s="294">
        <v>0</v>
      </c>
      <c r="P2517" s="294">
        <v>1</v>
      </c>
      <c r="Q2517" s="294">
        <v>7517</v>
      </c>
      <c r="R2517" s="294">
        <v>0</v>
      </c>
      <c r="S2517" s="294">
        <v>0</v>
      </c>
      <c r="T2517" s="294">
        <v>0</v>
      </c>
      <c r="U2517" s="294">
        <v>0</v>
      </c>
      <c r="V2517" s="294">
        <v>0</v>
      </c>
      <c r="W2517" s="294">
        <v>0</v>
      </c>
      <c r="X2517" s="294">
        <v>1</v>
      </c>
      <c r="Y2517" s="294">
        <v>7517</v>
      </c>
      <c r="Z2517" s="294">
        <v>0</v>
      </c>
      <c r="AA2517" s="294">
        <v>0</v>
      </c>
      <c r="AB2517" s="294">
        <v>0</v>
      </c>
      <c r="AC2517" s="294">
        <v>0</v>
      </c>
      <c r="AD2517" s="294">
        <v>0</v>
      </c>
      <c r="AE2517" s="294">
        <v>0</v>
      </c>
      <c r="AF2517" s="294">
        <v>0</v>
      </c>
      <c r="AG2517" s="294">
        <v>0</v>
      </c>
      <c r="AH2517" s="294">
        <v>1</v>
      </c>
      <c r="AI2517" s="294">
        <v>7517</v>
      </c>
    </row>
    <row r="2518" spans="1:35">
      <c r="A2518" s="290"/>
      <c r="B2518" s="306">
        <v>562</v>
      </c>
      <c r="C2518" s="306" t="s">
        <v>2189</v>
      </c>
      <c r="D2518" s="306"/>
      <c r="E2518" s="1154">
        <v>1</v>
      </c>
      <c r="F2518" s="1154"/>
      <c r="G2518" s="1154"/>
      <c r="H2518" s="1154"/>
      <c r="I2518" s="1154"/>
      <c r="J2518" s="1154"/>
      <c r="K2518" s="1550">
        <v>4382</v>
      </c>
      <c r="L2518" s="1154">
        <v>0</v>
      </c>
      <c r="M2518" s="1154">
        <v>0</v>
      </c>
      <c r="N2518" s="1154">
        <v>0</v>
      </c>
      <c r="O2518" s="1154">
        <v>0</v>
      </c>
      <c r="P2518" s="1154">
        <v>0</v>
      </c>
      <c r="Q2518" s="1154">
        <v>0</v>
      </c>
      <c r="R2518" s="1154">
        <v>0</v>
      </c>
      <c r="S2518" s="1154">
        <v>0</v>
      </c>
      <c r="T2518" s="1154">
        <v>0</v>
      </c>
      <c r="U2518" s="1154">
        <v>0</v>
      </c>
      <c r="V2518" s="1154">
        <v>0</v>
      </c>
      <c r="W2518" s="1154">
        <v>0</v>
      </c>
      <c r="X2518" s="1154">
        <v>0</v>
      </c>
      <c r="Y2518" s="1154">
        <v>0</v>
      </c>
      <c r="Z2518" s="1154">
        <v>0</v>
      </c>
      <c r="AA2518" s="1154">
        <v>0</v>
      </c>
      <c r="AB2518" s="1154">
        <v>0</v>
      </c>
      <c r="AC2518" s="1154">
        <v>0</v>
      </c>
      <c r="AD2518" s="1154">
        <v>0</v>
      </c>
      <c r="AE2518" s="1154">
        <v>0</v>
      </c>
      <c r="AF2518" s="1154">
        <v>1</v>
      </c>
      <c r="AG2518" s="1154">
        <v>4382</v>
      </c>
      <c r="AH2518" s="1154">
        <v>0</v>
      </c>
      <c r="AI2518" s="1154">
        <v>0</v>
      </c>
    </row>
    <row r="2519" spans="1:35">
      <c r="A2519" s="290"/>
      <c r="B2519" s="306">
        <v>56204</v>
      </c>
      <c r="C2519" s="1148" t="s">
        <v>2190</v>
      </c>
      <c r="D2519" s="303"/>
      <c r="E2519" s="291">
        <v>0</v>
      </c>
      <c r="F2519" s="291"/>
      <c r="G2519" s="291"/>
      <c r="H2519" s="291"/>
      <c r="I2519" s="291"/>
      <c r="J2519" s="291"/>
      <c r="K2519" s="1545">
        <v>0</v>
      </c>
      <c r="L2519" s="291">
        <v>0</v>
      </c>
      <c r="M2519" s="291">
        <v>0</v>
      </c>
      <c r="N2519" s="291">
        <v>0</v>
      </c>
      <c r="O2519" s="291">
        <v>0</v>
      </c>
      <c r="P2519" s="291">
        <v>0</v>
      </c>
      <c r="Q2519" s="291">
        <v>0</v>
      </c>
      <c r="R2519" s="291">
        <v>0</v>
      </c>
      <c r="S2519" s="291">
        <v>0</v>
      </c>
      <c r="T2519" s="291">
        <v>0</v>
      </c>
      <c r="U2519" s="291">
        <v>0</v>
      </c>
      <c r="V2519" s="291">
        <v>0</v>
      </c>
      <c r="W2519" s="291">
        <v>0</v>
      </c>
      <c r="X2519" s="291">
        <v>0</v>
      </c>
      <c r="Y2519" s="291">
        <v>0</v>
      </c>
      <c r="Z2519" s="291">
        <v>0</v>
      </c>
      <c r="AA2519" s="291">
        <v>0</v>
      </c>
      <c r="AB2519" s="291">
        <v>0</v>
      </c>
      <c r="AC2519" s="291">
        <v>0</v>
      </c>
      <c r="AD2519" s="291">
        <v>0</v>
      </c>
      <c r="AE2519" s="291">
        <v>0</v>
      </c>
      <c r="AF2519" s="291">
        <v>0</v>
      </c>
      <c r="AG2519" s="291">
        <v>0</v>
      </c>
      <c r="AH2519" s="291">
        <v>0</v>
      </c>
      <c r="AI2519" s="291">
        <v>0</v>
      </c>
    </row>
    <row r="2520" spans="1:35" ht="66">
      <c r="A2520" s="290"/>
      <c r="B2520" s="305">
        <v>7785.45</v>
      </c>
      <c r="C2520" s="1345" t="s">
        <v>2188</v>
      </c>
      <c r="D2520" s="1479"/>
      <c r="E2520" s="304">
        <v>0</v>
      </c>
      <c r="F2520" s="1152" t="s">
        <v>11</v>
      </c>
      <c r="G2520" s="294" t="s">
        <v>12</v>
      </c>
      <c r="H2520" s="295" t="s">
        <v>13</v>
      </c>
      <c r="I2520" s="294" t="s">
        <v>14</v>
      </c>
      <c r="J2520" s="294">
        <v>8409</v>
      </c>
      <c r="K2520" s="1540">
        <v>0</v>
      </c>
      <c r="L2520" s="294">
        <v>0</v>
      </c>
      <c r="M2520" s="294">
        <v>0</v>
      </c>
      <c r="N2520" s="294">
        <v>0</v>
      </c>
      <c r="O2520" s="294">
        <v>0</v>
      </c>
      <c r="P2520" s="294">
        <v>0</v>
      </c>
      <c r="Q2520" s="294">
        <v>0</v>
      </c>
      <c r="R2520" s="294">
        <v>0</v>
      </c>
      <c r="S2520" s="294">
        <v>0</v>
      </c>
      <c r="T2520" s="294">
        <v>0</v>
      </c>
      <c r="U2520" s="294">
        <v>0</v>
      </c>
      <c r="V2520" s="294">
        <v>0</v>
      </c>
      <c r="W2520" s="294">
        <v>0</v>
      </c>
      <c r="X2520" s="294">
        <v>0</v>
      </c>
      <c r="Y2520" s="294">
        <v>0</v>
      </c>
      <c r="Z2520" s="294">
        <v>0</v>
      </c>
      <c r="AA2520" s="294">
        <v>0</v>
      </c>
      <c r="AB2520" s="294">
        <v>0</v>
      </c>
      <c r="AC2520" s="294">
        <v>0</v>
      </c>
      <c r="AD2520" s="294">
        <v>0</v>
      </c>
      <c r="AE2520" s="294">
        <v>0</v>
      </c>
      <c r="AF2520" s="294">
        <v>0</v>
      </c>
      <c r="AG2520" s="294">
        <v>0</v>
      </c>
      <c r="AH2520" s="294">
        <v>0</v>
      </c>
      <c r="AI2520" s="294">
        <v>0</v>
      </c>
    </row>
    <row r="2521" spans="1:35" ht="24">
      <c r="A2521" s="290"/>
      <c r="B2521" s="306">
        <v>56206</v>
      </c>
      <c r="C2521" s="1148" t="s">
        <v>2191</v>
      </c>
      <c r="D2521" s="303"/>
      <c r="E2521" s="291">
        <v>1</v>
      </c>
      <c r="F2521" s="291"/>
      <c r="G2521" s="291">
        <v>0</v>
      </c>
      <c r="H2521" s="291">
        <v>0</v>
      </c>
      <c r="I2521" s="291">
        <v>0</v>
      </c>
      <c r="J2521" s="291"/>
      <c r="K2521" s="1545">
        <v>4382</v>
      </c>
      <c r="L2521" s="291">
        <v>0</v>
      </c>
      <c r="M2521" s="291">
        <v>0</v>
      </c>
      <c r="N2521" s="291">
        <v>0</v>
      </c>
      <c r="O2521" s="291">
        <v>0</v>
      </c>
      <c r="P2521" s="291">
        <v>0</v>
      </c>
      <c r="Q2521" s="291">
        <v>0</v>
      </c>
      <c r="R2521" s="291">
        <v>0</v>
      </c>
      <c r="S2521" s="291">
        <v>0</v>
      </c>
      <c r="T2521" s="291">
        <v>0</v>
      </c>
      <c r="U2521" s="291">
        <v>0</v>
      </c>
      <c r="V2521" s="291">
        <v>0</v>
      </c>
      <c r="W2521" s="291">
        <v>0</v>
      </c>
      <c r="X2521" s="291">
        <v>0</v>
      </c>
      <c r="Y2521" s="291">
        <v>0</v>
      </c>
      <c r="Z2521" s="291">
        <v>0</v>
      </c>
      <c r="AA2521" s="291">
        <v>0</v>
      </c>
      <c r="AB2521" s="291">
        <v>0</v>
      </c>
      <c r="AC2521" s="291">
        <v>0</v>
      </c>
      <c r="AD2521" s="291">
        <v>0</v>
      </c>
      <c r="AE2521" s="291">
        <v>0</v>
      </c>
      <c r="AF2521" s="291">
        <v>1</v>
      </c>
      <c r="AG2521" s="291">
        <v>4382</v>
      </c>
      <c r="AH2521" s="291">
        <v>0</v>
      </c>
      <c r="AI2521" s="291">
        <v>0</v>
      </c>
    </row>
    <row r="2522" spans="1:35" ht="66">
      <c r="A2522" s="290"/>
      <c r="B2522" s="305">
        <v>1836</v>
      </c>
      <c r="C2522" s="298" t="s">
        <v>2192</v>
      </c>
      <c r="D2522" s="1479"/>
      <c r="E2522" s="293">
        <v>0</v>
      </c>
      <c r="F2522" s="292" t="s">
        <v>11</v>
      </c>
      <c r="G2522" s="294" t="s">
        <v>12</v>
      </c>
      <c r="H2522" s="295" t="s">
        <v>13</v>
      </c>
      <c r="I2522" s="294" t="s">
        <v>14</v>
      </c>
      <c r="J2522" s="294">
        <v>1983</v>
      </c>
      <c r="K2522" s="1540">
        <v>0</v>
      </c>
      <c r="L2522" s="294">
        <v>0</v>
      </c>
      <c r="M2522" s="294">
        <v>0</v>
      </c>
      <c r="N2522" s="294">
        <v>0</v>
      </c>
      <c r="O2522" s="294">
        <v>0</v>
      </c>
      <c r="P2522" s="294">
        <v>0</v>
      </c>
      <c r="Q2522" s="294">
        <v>0</v>
      </c>
      <c r="R2522" s="294">
        <v>0</v>
      </c>
      <c r="S2522" s="294">
        <v>0</v>
      </c>
      <c r="T2522" s="294">
        <v>0</v>
      </c>
      <c r="U2522" s="294">
        <v>0</v>
      </c>
      <c r="V2522" s="294">
        <v>0</v>
      </c>
      <c r="W2522" s="294">
        <v>0</v>
      </c>
      <c r="X2522" s="294">
        <v>0</v>
      </c>
      <c r="Y2522" s="294">
        <v>0</v>
      </c>
      <c r="Z2522" s="294">
        <v>0</v>
      </c>
      <c r="AA2522" s="294">
        <v>0</v>
      </c>
      <c r="AB2522" s="294">
        <v>0</v>
      </c>
      <c r="AC2522" s="294">
        <v>0</v>
      </c>
      <c r="AD2522" s="294">
        <v>0</v>
      </c>
      <c r="AE2522" s="294">
        <v>0</v>
      </c>
      <c r="AF2522" s="294">
        <v>0</v>
      </c>
      <c r="AG2522" s="294">
        <v>0</v>
      </c>
      <c r="AH2522" s="294">
        <v>0</v>
      </c>
      <c r="AI2522" s="294">
        <v>0</v>
      </c>
    </row>
    <row r="2523" spans="1:35" ht="66">
      <c r="A2523" s="290"/>
      <c r="B2523" s="305">
        <v>4057</v>
      </c>
      <c r="C2523" s="1349" t="s">
        <v>2193</v>
      </c>
      <c r="D2523" s="1479"/>
      <c r="E2523" s="293">
        <v>1</v>
      </c>
      <c r="F2523" s="292" t="s">
        <v>11</v>
      </c>
      <c r="G2523" s="294" t="s">
        <v>12</v>
      </c>
      <c r="H2523" s="295" t="s">
        <v>13</v>
      </c>
      <c r="I2523" s="294" t="s">
        <v>14</v>
      </c>
      <c r="J2523" s="294">
        <v>4382</v>
      </c>
      <c r="K2523" s="1540">
        <v>4382</v>
      </c>
      <c r="L2523" s="294">
        <v>0</v>
      </c>
      <c r="M2523" s="294">
        <v>0</v>
      </c>
      <c r="N2523" s="294">
        <v>0</v>
      </c>
      <c r="O2523" s="294">
        <v>0</v>
      </c>
      <c r="P2523" s="294">
        <v>0</v>
      </c>
      <c r="Q2523" s="294">
        <v>0</v>
      </c>
      <c r="R2523" s="294">
        <v>0</v>
      </c>
      <c r="S2523" s="294">
        <v>0</v>
      </c>
      <c r="T2523" s="294">
        <v>0</v>
      </c>
      <c r="U2523" s="294">
        <v>0</v>
      </c>
      <c r="V2523" s="294">
        <v>0</v>
      </c>
      <c r="W2523" s="294">
        <v>0</v>
      </c>
      <c r="X2523" s="294">
        <v>0</v>
      </c>
      <c r="Y2523" s="294">
        <v>0</v>
      </c>
      <c r="Z2523" s="294">
        <v>0</v>
      </c>
      <c r="AA2523" s="294">
        <v>0</v>
      </c>
      <c r="AB2523" s="294">
        <v>0</v>
      </c>
      <c r="AC2523" s="294">
        <v>0</v>
      </c>
      <c r="AD2523" s="294">
        <v>0</v>
      </c>
      <c r="AE2523" s="294">
        <v>0</v>
      </c>
      <c r="AF2523" s="294">
        <v>1</v>
      </c>
      <c r="AG2523" s="294">
        <v>4382</v>
      </c>
      <c r="AH2523" s="294">
        <v>0</v>
      </c>
      <c r="AI2523" s="294">
        <v>0</v>
      </c>
    </row>
    <row r="2524" spans="1:35" ht="66">
      <c r="A2524" s="290"/>
      <c r="B2524" s="305">
        <v>12000</v>
      </c>
      <c r="C2524" s="298" t="s">
        <v>1687</v>
      </c>
      <c r="D2524" s="1479"/>
      <c r="E2524" s="293">
        <v>0</v>
      </c>
      <c r="F2524" s="292" t="s">
        <v>11</v>
      </c>
      <c r="G2524" s="294" t="s">
        <v>12</v>
      </c>
      <c r="H2524" s="295" t="s">
        <v>13</v>
      </c>
      <c r="I2524" s="294" t="s">
        <v>14</v>
      </c>
      <c r="J2524" s="294">
        <v>12960</v>
      </c>
      <c r="K2524" s="1540">
        <v>0</v>
      </c>
      <c r="L2524" s="294">
        <v>0</v>
      </c>
      <c r="M2524" s="294">
        <v>0</v>
      </c>
      <c r="N2524" s="294">
        <v>0</v>
      </c>
      <c r="O2524" s="294">
        <v>0</v>
      </c>
      <c r="P2524" s="294">
        <v>0</v>
      </c>
      <c r="Q2524" s="294">
        <v>0</v>
      </c>
      <c r="R2524" s="294">
        <v>0</v>
      </c>
      <c r="S2524" s="294">
        <v>0</v>
      </c>
      <c r="T2524" s="294">
        <v>0</v>
      </c>
      <c r="U2524" s="294">
        <v>0</v>
      </c>
      <c r="V2524" s="294">
        <v>0</v>
      </c>
      <c r="W2524" s="294">
        <v>0</v>
      </c>
      <c r="X2524" s="294">
        <v>0</v>
      </c>
      <c r="Y2524" s="294">
        <v>0</v>
      </c>
      <c r="Z2524" s="294">
        <v>0</v>
      </c>
      <c r="AA2524" s="294">
        <v>0</v>
      </c>
      <c r="AB2524" s="294">
        <v>0</v>
      </c>
      <c r="AC2524" s="294">
        <v>0</v>
      </c>
      <c r="AD2524" s="294">
        <v>0</v>
      </c>
      <c r="AE2524" s="294">
        <v>0</v>
      </c>
      <c r="AF2524" s="294">
        <v>0</v>
      </c>
      <c r="AG2524" s="294">
        <v>0</v>
      </c>
      <c r="AH2524" s="294">
        <v>0</v>
      </c>
      <c r="AI2524" s="294">
        <v>0</v>
      </c>
    </row>
    <row r="2525" spans="1:35">
      <c r="A2525" s="290"/>
      <c r="B2525" s="306">
        <v>563</v>
      </c>
      <c r="C2525" s="306" t="s">
        <v>2194</v>
      </c>
      <c r="D2525" s="306"/>
      <c r="E2525" s="1154">
        <v>0</v>
      </c>
      <c r="F2525" s="1154"/>
      <c r="G2525" s="1154"/>
      <c r="H2525" s="1154"/>
      <c r="I2525" s="1154"/>
      <c r="J2525" s="1154"/>
      <c r="K2525" s="1550">
        <v>0</v>
      </c>
      <c r="L2525" s="1154">
        <v>0</v>
      </c>
      <c r="M2525" s="1154">
        <v>0</v>
      </c>
      <c r="N2525" s="1154">
        <v>0</v>
      </c>
      <c r="O2525" s="1154">
        <v>0</v>
      </c>
      <c r="P2525" s="1154">
        <v>0</v>
      </c>
      <c r="Q2525" s="1154">
        <v>0</v>
      </c>
      <c r="R2525" s="1154">
        <v>0</v>
      </c>
      <c r="S2525" s="1154">
        <v>0</v>
      </c>
      <c r="T2525" s="1154">
        <v>0</v>
      </c>
      <c r="U2525" s="1154">
        <v>0</v>
      </c>
      <c r="V2525" s="1154">
        <v>0</v>
      </c>
      <c r="W2525" s="1154">
        <v>0</v>
      </c>
      <c r="X2525" s="1154">
        <v>0</v>
      </c>
      <c r="Y2525" s="1154">
        <v>0</v>
      </c>
      <c r="Z2525" s="1154">
        <v>0</v>
      </c>
      <c r="AA2525" s="1154">
        <v>0</v>
      </c>
      <c r="AB2525" s="1154">
        <v>0</v>
      </c>
      <c r="AC2525" s="1154">
        <v>0</v>
      </c>
      <c r="AD2525" s="1154">
        <v>0</v>
      </c>
      <c r="AE2525" s="1154">
        <v>0</v>
      </c>
      <c r="AF2525" s="1154">
        <v>0</v>
      </c>
      <c r="AG2525" s="1154">
        <v>0</v>
      </c>
      <c r="AH2525" s="1154">
        <v>0</v>
      </c>
      <c r="AI2525" s="1154">
        <v>0</v>
      </c>
    </row>
    <row r="2526" spans="1:35">
      <c r="A2526" s="290"/>
      <c r="B2526" s="306">
        <v>56302</v>
      </c>
      <c r="C2526" s="1148" t="s">
        <v>2195</v>
      </c>
      <c r="D2526" s="303"/>
      <c r="E2526" s="291">
        <v>0</v>
      </c>
      <c r="F2526" s="291"/>
      <c r="G2526" s="291"/>
      <c r="H2526" s="291"/>
      <c r="I2526" s="291"/>
      <c r="J2526" s="291"/>
      <c r="K2526" s="1545">
        <v>0</v>
      </c>
      <c r="L2526" s="291">
        <v>0</v>
      </c>
      <c r="M2526" s="291">
        <v>0</v>
      </c>
      <c r="N2526" s="291">
        <v>0</v>
      </c>
      <c r="O2526" s="291">
        <v>0</v>
      </c>
      <c r="P2526" s="291">
        <v>0</v>
      </c>
      <c r="Q2526" s="291">
        <v>0</v>
      </c>
      <c r="R2526" s="291">
        <v>0</v>
      </c>
      <c r="S2526" s="291">
        <v>0</v>
      </c>
      <c r="T2526" s="291">
        <v>0</v>
      </c>
      <c r="U2526" s="291">
        <v>0</v>
      </c>
      <c r="V2526" s="291">
        <v>0</v>
      </c>
      <c r="W2526" s="291">
        <v>0</v>
      </c>
      <c r="X2526" s="291">
        <v>0</v>
      </c>
      <c r="Y2526" s="291">
        <v>0</v>
      </c>
      <c r="Z2526" s="291">
        <v>0</v>
      </c>
      <c r="AA2526" s="291">
        <v>0</v>
      </c>
      <c r="AB2526" s="291">
        <v>0</v>
      </c>
      <c r="AC2526" s="291">
        <v>0</v>
      </c>
      <c r="AD2526" s="291">
        <v>0</v>
      </c>
      <c r="AE2526" s="291">
        <v>0</v>
      </c>
      <c r="AF2526" s="291">
        <v>0</v>
      </c>
      <c r="AG2526" s="291">
        <v>0</v>
      </c>
      <c r="AH2526" s="291">
        <v>0</v>
      </c>
      <c r="AI2526" s="291">
        <v>0</v>
      </c>
    </row>
    <row r="2527" spans="1:35" ht="66">
      <c r="A2527" s="290"/>
      <c r="B2527" s="305">
        <v>9000</v>
      </c>
      <c r="C2527" s="1342" t="s">
        <v>2196</v>
      </c>
      <c r="D2527" s="1479"/>
      <c r="E2527" s="304">
        <v>0</v>
      </c>
      <c r="F2527" s="292" t="s">
        <v>11</v>
      </c>
      <c r="G2527" s="294" t="s">
        <v>12</v>
      </c>
      <c r="H2527" s="295" t="s">
        <v>13</v>
      </c>
      <c r="I2527" s="294" t="s">
        <v>14</v>
      </c>
      <c r="J2527" s="294">
        <v>9720</v>
      </c>
      <c r="K2527" s="1540">
        <v>0</v>
      </c>
      <c r="L2527" s="294">
        <v>0</v>
      </c>
      <c r="M2527" s="294">
        <v>0</v>
      </c>
      <c r="N2527" s="294">
        <v>0</v>
      </c>
      <c r="O2527" s="294">
        <v>0</v>
      </c>
      <c r="P2527" s="294">
        <v>0</v>
      </c>
      <c r="Q2527" s="294">
        <v>0</v>
      </c>
      <c r="R2527" s="294">
        <v>0</v>
      </c>
      <c r="S2527" s="294">
        <v>0</v>
      </c>
      <c r="T2527" s="294">
        <v>0</v>
      </c>
      <c r="U2527" s="294">
        <v>0</v>
      </c>
      <c r="V2527" s="294">
        <v>0</v>
      </c>
      <c r="W2527" s="294">
        <v>0</v>
      </c>
      <c r="X2527" s="294">
        <v>0</v>
      </c>
      <c r="Y2527" s="294">
        <v>0</v>
      </c>
      <c r="Z2527" s="294">
        <v>0</v>
      </c>
      <c r="AA2527" s="294">
        <v>0</v>
      </c>
      <c r="AB2527" s="294">
        <v>0</v>
      </c>
      <c r="AC2527" s="294">
        <v>0</v>
      </c>
      <c r="AD2527" s="294">
        <v>0</v>
      </c>
      <c r="AE2527" s="294">
        <v>0</v>
      </c>
      <c r="AF2527" s="294">
        <v>0</v>
      </c>
      <c r="AG2527" s="294">
        <v>0</v>
      </c>
      <c r="AH2527" s="294">
        <v>0</v>
      </c>
      <c r="AI2527" s="294">
        <v>0</v>
      </c>
    </row>
    <row r="2528" spans="1:35" s="319" customFormat="1">
      <c r="A2528" s="290"/>
      <c r="B2528" s="306">
        <v>565</v>
      </c>
      <c r="C2528" s="306" t="s">
        <v>2197</v>
      </c>
      <c r="D2528" s="306"/>
      <c r="E2528" s="1154">
        <v>1</v>
      </c>
      <c r="F2528" s="1154"/>
      <c r="G2528" s="1154"/>
      <c r="H2528" s="1154"/>
      <c r="I2528" s="1154"/>
      <c r="J2528" s="1154"/>
      <c r="K2528" s="1550">
        <v>6000</v>
      </c>
      <c r="L2528" s="1154">
        <v>0</v>
      </c>
      <c r="M2528" s="1154">
        <v>0</v>
      </c>
      <c r="N2528" s="1154">
        <v>0</v>
      </c>
      <c r="O2528" s="1154">
        <v>0</v>
      </c>
      <c r="P2528" s="1154">
        <v>1</v>
      </c>
      <c r="Q2528" s="1154">
        <v>6000</v>
      </c>
      <c r="R2528" s="1154">
        <v>0</v>
      </c>
      <c r="S2528" s="1154">
        <v>0</v>
      </c>
      <c r="T2528" s="1154">
        <v>0</v>
      </c>
      <c r="U2528" s="1154">
        <v>0</v>
      </c>
      <c r="V2528" s="1154">
        <v>0</v>
      </c>
      <c r="W2528" s="1154">
        <v>0</v>
      </c>
      <c r="X2528" s="1154">
        <v>0</v>
      </c>
      <c r="Y2528" s="1154">
        <v>0</v>
      </c>
      <c r="Z2528" s="1154">
        <v>0</v>
      </c>
      <c r="AA2528" s="1154">
        <v>0</v>
      </c>
      <c r="AB2528" s="1154">
        <v>0</v>
      </c>
      <c r="AC2528" s="1154">
        <v>0</v>
      </c>
      <c r="AD2528" s="1154">
        <v>0</v>
      </c>
      <c r="AE2528" s="1154">
        <v>0</v>
      </c>
      <c r="AF2528" s="1154">
        <v>0</v>
      </c>
      <c r="AG2528" s="1154">
        <v>0</v>
      </c>
      <c r="AH2528" s="1154">
        <v>0</v>
      </c>
      <c r="AI2528" s="1154">
        <v>0</v>
      </c>
    </row>
    <row r="2529" spans="1:39" s="319" customFormat="1">
      <c r="A2529" s="290"/>
      <c r="B2529" s="306">
        <v>56502</v>
      </c>
      <c r="C2529" s="1148" t="s">
        <v>2197</v>
      </c>
      <c r="D2529" s="303"/>
      <c r="E2529" s="291">
        <v>1</v>
      </c>
      <c r="F2529" s="291"/>
      <c r="G2529" s="291"/>
      <c r="H2529" s="291"/>
      <c r="I2529" s="291"/>
      <c r="J2529" s="291"/>
      <c r="K2529" s="1545">
        <v>6000</v>
      </c>
      <c r="L2529" s="291">
        <v>0</v>
      </c>
      <c r="M2529" s="291">
        <v>0</v>
      </c>
      <c r="N2529" s="291">
        <v>0</v>
      </c>
      <c r="O2529" s="291">
        <v>0</v>
      </c>
      <c r="P2529" s="291">
        <v>1</v>
      </c>
      <c r="Q2529" s="291">
        <v>6000</v>
      </c>
      <c r="R2529" s="291">
        <v>0</v>
      </c>
      <c r="S2529" s="291">
        <v>0</v>
      </c>
      <c r="T2529" s="291">
        <v>0</v>
      </c>
      <c r="U2529" s="291">
        <v>0</v>
      </c>
      <c r="V2529" s="291">
        <v>0</v>
      </c>
      <c r="W2529" s="291">
        <v>0</v>
      </c>
      <c r="X2529" s="291">
        <v>0</v>
      </c>
      <c r="Y2529" s="291">
        <v>0</v>
      </c>
      <c r="Z2529" s="291">
        <v>0</v>
      </c>
      <c r="AA2529" s="291">
        <v>0</v>
      </c>
      <c r="AB2529" s="291">
        <v>0</v>
      </c>
      <c r="AC2529" s="291">
        <v>0</v>
      </c>
      <c r="AD2529" s="291">
        <v>0</v>
      </c>
      <c r="AE2529" s="291">
        <v>0</v>
      </c>
      <c r="AF2529" s="291">
        <v>0</v>
      </c>
      <c r="AG2529" s="291">
        <v>0</v>
      </c>
      <c r="AH2529" s="291">
        <v>0</v>
      </c>
      <c r="AI2529" s="291">
        <v>0</v>
      </c>
    </row>
    <row r="2530" spans="1:39" s="319" customFormat="1" ht="66" outlineLevel="4">
      <c r="A2530" s="290"/>
      <c r="B2530" s="305"/>
      <c r="C2530" s="1342" t="s">
        <v>2198</v>
      </c>
      <c r="D2530" s="1479"/>
      <c r="E2530" s="304">
        <v>1</v>
      </c>
      <c r="F2530" s="292" t="s">
        <v>11</v>
      </c>
      <c r="G2530" s="294" t="s">
        <v>12</v>
      </c>
      <c r="H2530" s="295" t="s">
        <v>13</v>
      </c>
      <c r="I2530" s="294" t="s">
        <v>14</v>
      </c>
      <c r="J2530" s="294">
        <v>6000</v>
      </c>
      <c r="K2530" s="1540">
        <v>6000</v>
      </c>
      <c r="L2530" s="294">
        <v>0</v>
      </c>
      <c r="M2530" s="294">
        <v>0</v>
      </c>
      <c r="N2530" s="294">
        <v>0</v>
      </c>
      <c r="O2530" s="294">
        <v>0</v>
      </c>
      <c r="P2530" s="294">
        <v>1</v>
      </c>
      <c r="Q2530" s="294">
        <v>6000</v>
      </c>
      <c r="R2530" s="294">
        <v>0</v>
      </c>
      <c r="S2530" s="294">
        <v>0</v>
      </c>
      <c r="T2530" s="294">
        <v>0</v>
      </c>
      <c r="U2530" s="294">
        <v>0</v>
      </c>
      <c r="V2530" s="294">
        <v>0</v>
      </c>
      <c r="W2530" s="294">
        <v>0</v>
      </c>
      <c r="X2530" s="294">
        <v>0</v>
      </c>
      <c r="Y2530" s="294">
        <v>0</v>
      </c>
      <c r="Z2530" s="294">
        <v>0</v>
      </c>
      <c r="AA2530" s="294">
        <v>0</v>
      </c>
      <c r="AB2530" s="294">
        <v>0</v>
      </c>
      <c r="AC2530" s="294">
        <v>0</v>
      </c>
      <c r="AD2530" s="294">
        <v>0</v>
      </c>
      <c r="AE2530" s="294">
        <v>0</v>
      </c>
      <c r="AF2530" s="294">
        <v>0</v>
      </c>
      <c r="AG2530" s="294">
        <v>0</v>
      </c>
      <c r="AH2530" s="294">
        <v>0</v>
      </c>
      <c r="AI2530" s="294">
        <v>0</v>
      </c>
    </row>
    <row r="2531" spans="1:39" s="319" customFormat="1" ht="22.5" outlineLevel="4">
      <c r="A2531" s="290"/>
      <c r="B2531" s="306">
        <v>566</v>
      </c>
      <c r="C2531" s="306" t="s">
        <v>2199</v>
      </c>
      <c r="D2531" s="306"/>
      <c r="E2531" s="1154">
        <v>1</v>
      </c>
      <c r="F2531" s="1154"/>
      <c r="G2531" s="1154">
        <v>0</v>
      </c>
      <c r="H2531" s="1154">
        <v>0</v>
      </c>
      <c r="I2531" s="1154">
        <v>0</v>
      </c>
      <c r="J2531" s="1154"/>
      <c r="K2531" s="1550">
        <v>31275</v>
      </c>
      <c r="L2531" s="1154">
        <v>0</v>
      </c>
      <c r="M2531" s="1154">
        <v>0</v>
      </c>
      <c r="N2531" s="1154">
        <v>0</v>
      </c>
      <c r="O2531" s="1154">
        <v>0</v>
      </c>
      <c r="P2531" s="1154">
        <v>0</v>
      </c>
      <c r="Q2531" s="1154">
        <v>0</v>
      </c>
      <c r="R2531" s="1154">
        <v>0</v>
      </c>
      <c r="S2531" s="1154">
        <v>0</v>
      </c>
      <c r="T2531" s="1154">
        <v>0</v>
      </c>
      <c r="U2531" s="1154">
        <v>0</v>
      </c>
      <c r="V2531" s="1154">
        <v>0</v>
      </c>
      <c r="W2531" s="1154">
        <v>0</v>
      </c>
      <c r="X2531" s="1154">
        <v>0</v>
      </c>
      <c r="Y2531" s="1154">
        <v>0</v>
      </c>
      <c r="Z2531" s="1154">
        <v>0</v>
      </c>
      <c r="AA2531" s="1154">
        <v>0</v>
      </c>
      <c r="AB2531" s="1154">
        <v>0</v>
      </c>
      <c r="AC2531" s="1154">
        <v>0</v>
      </c>
      <c r="AD2531" s="1154">
        <v>0</v>
      </c>
      <c r="AE2531" s="1154">
        <v>0</v>
      </c>
      <c r="AF2531" s="1154">
        <v>0</v>
      </c>
      <c r="AG2531" s="1154">
        <v>0</v>
      </c>
      <c r="AH2531" s="1154">
        <v>1</v>
      </c>
      <c r="AI2531" s="1154">
        <v>31275</v>
      </c>
    </row>
    <row r="2532" spans="1:39" s="319" customFormat="1" outlineLevel="4">
      <c r="A2532" s="290"/>
      <c r="B2532" s="306">
        <v>56604</v>
      </c>
      <c r="C2532" s="1148" t="s">
        <v>2200</v>
      </c>
      <c r="D2532" s="303"/>
      <c r="E2532" s="291">
        <v>1</v>
      </c>
      <c r="F2532" s="291"/>
      <c r="G2532" s="291">
        <v>0</v>
      </c>
      <c r="H2532" s="291">
        <v>0</v>
      </c>
      <c r="I2532" s="291">
        <v>0</v>
      </c>
      <c r="J2532" s="291"/>
      <c r="K2532" s="1545">
        <v>31275</v>
      </c>
      <c r="L2532" s="291">
        <v>0</v>
      </c>
      <c r="M2532" s="291">
        <v>0</v>
      </c>
      <c r="N2532" s="291">
        <v>0</v>
      </c>
      <c r="O2532" s="291">
        <v>0</v>
      </c>
      <c r="P2532" s="291">
        <v>0</v>
      </c>
      <c r="Q2532" s="291">
        <v>0</v>
      </c>
      <c r="R2532" s="291">
        <v>0</v>
      </c>
      <c r="S2532" s="291">
        <v>0</v>
      </c>
      <c r="T2532" s="291">
        <v>0</v>
      </c>
      <c r="U2532" s="291">
        <v>0</v>
      </c>
      <c r="V2532" s="291">
        <v>0</v>
      </c>
      <c r="W2532" s="291">
        <v>0</v>
      </c>
      <c r="X2532" s="291">
        <v>0</v>
      </c>
      <c r="Y2532" s="291">
        <v>0</v>
      </c>
      <c r="Z2532" s="291">
        <v>0</v>
      </c>
      <c r="AA2532" s="291">
        <v>0</v>
      </c>
      <c r="AB2532" s="291">
        <v>0</v>
      </c>
      <c r="AC2532" s="291">
        <v>0</v>
      </c>
      <c r="AD2532" s="291">
        <v>0</v>
      </c>
      <c r="AE2532" s="291">
        <v>0</v>
      </c>
      <c r="AF2532" s="291">
        <v>0</v>
      </c>
      <c r="AG2532" s="291">
        <v>0</v>
      </c>
      <c r="AH2532" s="291">
        <v>1</v>
      </c>
      <c r="AI2532" s="291">
        <v>31275</v>
      </c>
    </row>
    <row r="2533" spans="1:39" s="319" customFormat="1" ht="66">
      <c r="A2533" s="290"/>
      <c r="B2533" s="305">
        <v>4860</v>
      </c>
      <c r="C2533" s="1342" t="s">
        <v>2201</v>
      </c>
      <c r="D2533" s="1389"/>
      <c r="E2533" s="293">
        <v>0</v>
      </c>
      <c r="F2533" s="292" t="s">
        <v>11</v>
      </c>
      <c r="G2533" s="294" t="s">
        <v>12</v>
      </c>
      <c r="H2533" s="295" t="s">
        <v>13</v>
      </c>
      <c r="I2533" s="294" t="s">
        <v>14</v>
      </c>
      <c r="J2533" s="294">
        <v>5249</v>
      </c>
      <c r="K2533" s="1540">
        <v>0</v>
      </c>
      <c r="L2533" s="294">
        <v>0</v>
      </c>
      <c r="M2533" s="294">
        <v>0</v>
      </c>
      <c r="N2533" s="294">
        <v>0</v>
      </c>
      <c r="O2533" s="294">
        <v>0</v>
      </c>
      <c r="P2533" s="294">
        <v>0</v>
      </c>
      <c r="Q2533" s="294">
        <v>0</v>
      </c>
      <c r="R2533" s="294">
        <v>0</v>
      </c>
      <c r="S2533" s="294">
        <v>0</v>
      </c>
      <c r="T2533" s="294">
        <v>0</v>
      </c>
      <c r="U2533" s="294">
        <v>0</v>
      </c>
      <c r="V2533" s="294">
        <v>0</v>
      </c>
      <c r="W2533" s="294">
        <v>0</v>
      </c>
      <c r="X2533" s="294">
        <v>0</v>
      </c>
      <c r="Y2533" s="294">
        <v>0</v>
      </c>
      <c r="Z2533" s="294">
        <v>0</v>
      </c>
      <c r="AA2533" s="294">
        <v>0</v>
      </c>
      <c r="AB2533" s="294">
        <v>0</v>
      </c>
      <c r="AC2533" s="294">
        <v>0</v>
      </c>
      <c r="AD2533" s="294">
        <v>0</v>
      </c>
      <c r="AE2533" s="294">
        <v>0</v>
      </c>
      <c r="AF2533" s="294">
        <v>0</v>
      </c>
      <c r="AG2533" s="294">
        <v>0</v>
      </c>
      <c r="AH2533" s="294">
        <v>0</v>
      </c>
      <c r="AI2533" s="294">
        <v>0</v>
      </c>
    </row>
    <row r="2534" spans="1:39" ht="66">
      <c r="A2534" s="290"/>
      <c r="B2534" s="305">
        <v>4860</v>
      </c>
      <c r="C2534" s="1342" t="s">
        <v>2202</v>
      </c>
      <c r="D2534" s="1389"/>
      <c r="E2534" s="293">
        <v>0</v>
      </c>
      <c r="F2534" s="292" t="s">
        <v>11</v>
      </c>
      <c r="G2534" s="294" t="s">
        <v>12</v>
      </c>
      <c r="H2534" s="295" t="s">
        <v>13</v>
      </c>
      <c r="I2534" s="294" t="s">
        <v>14</v>
      </c>
      <c r="J2534" s="294">
        <v>5249</v>
      </c>
      <c r="K2534" s="1540">
        <v>0</v>
      </c>
      <c r="L2534" s="294">
        <v>0</v>
      </c>
      <c r="M2534" s="294">
        <v>0</v>
      </c>
      <c r="N2534" s="294">
        <v>0</v>
      </c>
      <c r="O2534" s="294">
        <v>0</v>
      </c>
      <c r="P2534" s="294">
        <v>0</v>
      </c>
      <c r="Q2534" s="294">
        <v>0</v>
      </c>
      <c r="R2534" s="294">
        <v>0</v>
      </c>
      <c r="S2534" s="294">
        <v>0</v>
      </c>
      <c r="T2534" s="294">
        <v>0</v>
      </c>
      <c r="U2534" s="294">
        <v>0</v>
      </c>
      <c r="V2534" s="294">
        <v>0</v>
      </c>
      <c r="W2534" s="294">
        <v>0</v>
      </c>
      <c r="X2534" s="294">
        <v>0</v>
      </c>
      <c r="Y2534" s="294">
        <v>0</v>
      </c>
      <c r="Z2534" s="294">
        <v>0</v>
      </c>
      <c r="AA2534" s="294">
        <v>0</v>
      </c>
      <c r="AB2534" s="294">
        <v>0</v>
      </c>
      <c r="AC2534" s="294">
        <v>0</v>
      </c>
      <c r="AD2534" s="294">
        <v>0</v>
      </c>
      <c r="AE2534" s="294">
        <v>0</v>
      </c>
      <c r="AF2534" s="294">
        <v>0</v>
      </c>
      <c r="AG2534" s="294">
        <v>0</v>
      </c>
      <c r="AH2534" s="294">
        <v>0</v>
      </c>
      <c r="AI2534" s="294">
        <v>0</v>
      </c>
    </row>
    <row r="2535" spans="1:39" s="319" customFormat="1" ht="66">
      <c r="A2535" s="290"/>
      <c r="B2535" s="305">
        <v>28957.55</v>
      </c>
      <c r="C2535" s="1342" t="s">
        <v>2203</v>
      </c>
      <c r="D2535" s="1389"/>
      <c r="E2535" s="293">
        <v>1</v>
      </c>
      <c r="F2535" s="292" t="s">
        <v>11</v>
      </c>
      <c r="G2535" s="294" t="s">
        <v>12</v>
      </c>
      <c r="H2535" s="295" t="s">
        <v>13</v>
      </c>
      <c r="I2535" s="294" t="s">
        <v>14</v>
      </c>
      <c r="J2535" s="294">
        <v>31275</v>
      </c>
      <c r="K2535" s="1540">
        <v>31275</v>
      </c>
      <c r="L2535" s="294">
        <v>0</v>
      </c>
      <c r="M2535" s="294">
        <v>0</v>
      </c>
      <c r="N2535" s="294">
        <v>0</v>
      </c>
      <c r="O2535" s="294">
        <v>0</v>
      </c>
      <c r="P2535" s="294">
        <v>0</v>
      </c>
      <c r="Q2535" s="294">
        <v>0</v>
      </c>
      <c r="R2535" s="294">
        <v>0</v>
      </c>
      <c r="S2535" s="294">
        <v>0</v>
      </c>
      <c r="T2535" s="294">
        <v>0</v>
      </c>
      <c r="U2535" s="294">
        <v>0</v>
      </c>
      <c r="V2535" s="294">
        <v>0</v>
      </c>
      <c r="W2535" s="294">
        <v>0</v>
      </c>
      <c r="X2535" s="294">
        <v>0</v>
      </c>
      <c r="Y2535" s="294">
        <v>0</v>
      </c>
      <c r="Z2535" s="294">
        <v>0</v>
      </c>
      <c r="AA2535" s="294">
        <v>0</v>
      </c>
      <c r="AB2535" s="294">
        <v>0</v>
      </c>
      <c r="AC2535" s="294">
        <v>0</v>
      </c>
      <c r="AD2535" s="294">
        <v>0</v>
      </c>
      <c r="AE2535" s="294">
        <v>0</v>
      </c>
      <c r="AF2535" s="294">
        <v>0</v>
      </c>
      <c r="AG2535" s="294">
        <v>0</v>
      </c>
      <c r="AH2535" s="294">
        <v>1</v>
      </c>
      <c r="AI2535" s="294">
        <v>31275</v>
      </c>
      <c r="AM2535" s="3">
        <v>0</v>
      </c>
    </row>
    <row r="2536" spans="1:39">
      <c r="A2536" s="290"/>
      <c r="B2536" s="306">
        <v>567</v>
      </c>
      <c r="C2536" s="306" t="s">
        <v>2204</v>
      </c>
      <c r="D2536" s="306"/>
      <c r="E2536" s="1154">
        <v>6</v>
      </c>
      <c r="F2536" s="1154"/>
      <c r="G2536" s="1154">
        <v>0</v>
      </c>
      <c r="H2536" s="1154">
        <v>0</v>
      </c>
      <c r="I2536" s="1154">
        <v>0</v>
      </c>
      <c r="J2536" s="1154"/>
      <c r="K2536" s="1550">
        <v>76134.355199999991</v>
      </c>
      <c r="L2536" s="1154">
        <v>0</v>
      </c>
      <c r="M2536" s="1154">
        <v>0</v>
      </c>
      <c r="N2536" s="1154">
        <v>0</v>
      </c>
      <c r="O2536" s="1154">
        <v>0</v>
      </c>
      <c r="P2536" s="1154">
        <v>3</v>
      </c>
      <c r="Q2536" s="1154">
        <v>29638.375199999999</v>
      </c>
      <c r="R2536" s="1154">
        <v>0</v>
      </c>
      <c r="S2536" s="1154">
        <v>0</v>
      </c>
      <c r="T2536" s="1154">
        <v>0</v>
      </c>
      <c r="U2536" s="1154">
        <v>0</v>
      </c>
      <c r="V2536" s="1154">
        <v>1</v>
      </c>
      <c r="W2536" s="1154">
        <v>32100</v>
      </c>
      <c r="X2536" s="1154">
        <v>0</v>
      </c>
      <c r="Y2536" s="1154">
        <v>0</v>
      </c>
      <c r="Z2536" s="1154">
        <v>0</v>
      </c>
      <c r="AA2536" s="1154">
        <v>0</v>
      </c>
      <c r="AB2536" s="1154">
        <v>1</v>
      </c>
      <c r="AC2536" s="1154">
        <v>12667.98</v>
      </c>
      <c r="AD2536" s="1154">
        <v>0</v>
      </c>
      <c r="AE2536" s="1154">
        <v>0</v>
      </c>
      <c r="AF2536" s="1154">
        <v>2</v>
      </c>
      <c r="AG2536" s="1154">
        <v>1728</v>
      </c>
      <c r="AH2536" s="1154">
        <v>0</v>
      </c>
      <c r="AI2536" s="1154">
        <v>0</v>
      </c>
    </row>
    <row r="2537" spans="1:39">
      <c r="A2537" s="290"/>
      <c r="B2537" s="306">
        <v>56702</v>
      </c>
      <c r="C2537" s="1148" t="s">
        <v>2205</v>
      </c>
      <c r="D2537" s="303"/>
      <c r="E2537" s="291">
        <v>1</v>
      </c>
      <c r="F2537" s="291"/>
      <c r="G2537" s="291">
        <v>0</v>
      </c>
      <c r="H2537" s="291">
        <v>0</v>
      </c>
      <c r="I2537" s="291">
        <v>0</v>
      </c>
      <c r="J2537" s="291"/>
      <c r="K2537" s="1545">
        <v>12667.98</v>
      </c>
      <c r="L2537" s="291">
        <v>0</v>
      </c>
      <c r="M2537" s="291">
        <v>0</v>
      </c>
      <c r="N2537" s="291">
        <v>0</v>
      </c>
      <c r="O2537" s="291">
        <v>0</v>
      </c>
      <c r="P2537" s="291">
        <v>0</v>
      </c>
      <c r="Q2537" s="291">
        <v>0</v>
      </c>
      <c r="R2537" s="291">
        <v>0</v>
      </c>
      <c r="S2537" s="291">
        <v>0</v>
      </c>
      <c r="T2537" s="291">
        <v>0</v>
      </c>
      <c r="U2537" s="291">
        <v>0</v>
      </c>
      <c r="V2537" s="291">
        <v>0</v>
      </c>
      <c r="W2537" s="291">
        <v>0</v>
      </c>
      <c r="X2537" s="291">
        <v>0</v>
      </c>
      <c r="Y2537" s="291">
        <v>0</v>
      </c>
      <c r="Z2537" s="291">
        <v>0</v>
      </c>
      <c r="AA2537" s="291">
        <v>0</v>
      </c>
      <c r="AB2537" s="291">
        <v>1</v>
      </c>
      <c r="AC2537" s="291">
        <v>12667.98</v>
      </c>
      <c r="AD2537" s="291">
        <v>0</v>
      </c>
      <c r="AE2537" s="291">
        <v>0</v>
      </c>
      <c r="AF2537" s="291">
        <v>0</v>
      </c>
      <c r="AG2537" s="291">
        <v>0</v>
      </c>
      <c r="AH2537" s="291">
        <v>0</v>
      </c>
      <c r="AI2537" s="291">
        <v>0</v>
      </c>
    </row>
    <row r="2538" spans="1:39" ht="66">
      <c r="A2538" s="290"/>
      <c r="B2538" s="305">
        <v>11729.34</v>
      </c>
      <c r="C2538" s="298" t="s">
        <v>2206</v>
      </c>
      <c r="D2538" s="1389"/>
      <c r="E2538" s="293">
        <v>1</v>
      </c>
      <c r="F2538" s="1152" t="s">
        <v>11</v>
      </c>
      <c r="G2538" s="294" t="s">
        <v>12</v>
      </c>
      <c r="H2538" s="295" t="s">
        <v>13</v>
      </c>
      <c r="I2538" s="294" t="s">
        <v>14</v>
      </c>
      <c r="J2538" s="294">
        <v>12668</v>
      </c>
      <c r="K2538" s="1540">
        <v>12667.98</v>
      </c>
      <c r="L2538" s="294">
        <v>0</v>
      </c>
      <c r="M2538" s="294">
        <v>0</v>
      </c>
      <c r="N2538" s="294">
        <v>0</v>
      </c>
      <c r="O2538" s="294">
        <v>0</v>
      </c>
      <c r="P2538" s="294">
        <v>0</v>
      </c>
      <c r="Q2538" s="294">
        <v>0</v>
      </c>
      <c r="R2538" s="294">
        <v>0</v>
      </c>
      <c r="S2538" s="294">
        <v>0</v>
      </c>
      <c r="T2538" s="294">
        <v>0</v>
      </c>
      <c r="U2538" s="294">
        <v>0</v>
      </c>
      <c r="V2538" s="294">
        <v>0</v>
      </c>
      <c r="W2538" s="294">
        <v>0</v>
      </c>
      <c r="X2538" s="294">
        <v>0</v>
      </c>
      <c r="Y2538" s="294">
        <v>0</v>
      </c>
      <c r="Z2538" s="294">
        <v>0</v>
      </c>
      <c r="AA2538" s="294">
        <v>0</v>
      </c>
      <c r="AB2538" s="294">
        <v>1</v>
      </c>
      <c r="AC2538" s="294">
        <v>12667.98</v>
      </c>
      <c r="AD2538" s="294">
        <v>0</v>
      </c>
      <c r="AE2538" s="294">
        <v>0</v>
      </c>
      <c r="AF2538" s="294">
        <v>0</v>
      </c>
      <c r="AG2538" s="294">
        <v>0</v>
      </c>
      <c r="AH2538" s="294">
        <v>0</v>
      </c>
      <c r="AI2538" s="294">
        <v>0</v>
      </c>
    </row>
    <row r="2539" spans="1:39" ht="66">
      <c r="A2539" s="290"/>
      <c r="B2539" s="305">
        <v>1000</v>
      </c>
      <c r="C2539" s="298" t="s">
        <v>2207</v>
      </c>
      <c r="D2539" s="1389"/>
      <c r="E2539" s="293">
        <v>0</v>
      </c>
      <c r="F2539" s="1152" t="s">
        <v>11</v>
      </c>
      <c r="G2539" s="294" t="s">
        <v>12</v>
      </c>
      <c r="H2539" s="295" t="s">
        <v>13</v>
      </c>
      <c r="I2539" s="294" t="s">
        <v>14</v>
      </c>
      <c r="J2539" s="294">
        <v>1080</v>
      </c>
      <c r="K2539" s="1540">
        <v>0</v>
      </c>
      <c r="L2539" s="294">
        <v>0</v>
      </c>
      <c r="M2539" s="294">
        <v>0</v>
      </c>
      <c r="N2539" s="294">
        <v>0</v>
      </c>
      <c r="O2539" s="294">
        <v>0</v>
      </c>
      <c r="P2539" s="294">
        <v>0</v>
      </c>
      <c r="Q2539" s="294">
        <v>0</v>
      </c>
      <c r="R2539" s="294">
        <v>0</v>
      </c>
      <c r="S2539" s="294">
        <v>0</v>
      </c>
      <c r="T2539" s="294">
        <v>0</v>
      </c>
      <c r="U2539" s="294">
        <v>0</v>
      </c>
      <c r="V2539" s="294">
        <v>0</v>
      </c>
      <c r="W2539" s="294">
        <v>0</v>
      </c>
      <c r="X2539" s="294">
        <v>0</v>
      </c>
      <c r="Y2539" s="294">
        <v>0</v>
      </c>
      <c r="Z2539" s="294">
        <v>0</v>
      </c>
      <c r="AA2539" s="294">
        <v>0</v>
      </c>
      <c r="AB2539" s="294">
        <v>0</v>
      </c>
      <c r="AC2539" s="294">
        <v>0</v>
      </c>
      <c r="AD2539" s="294">
        <v>0</v>
      </c>
      <c r="AE2539" s="294">
        <v>0</v>
      </c>
      <c r="AF2539" s="294">
        <v>0</v>
      </c>
      <c r="AG2539" s="294">
        <v>0</v>
      </c>
      <c r="AH2539" s="294">
        <v>0</v>
      </c>
      <c r="AI2539" s="294">
        <v>0</v>
      </c>
    </row>
    <row r="2540" spans="1:39">
      <c r="A2540" s="290"/>
      <c r="B2540" s="306">
        <v>56704</v>
      </c>
      <c r="C2540" s="1148" t="s">
        <v>2208</v>
      </c>
      <c r="D2540" s="303"/>
      <c r="E2540" s="291">
        <v>5</v>
      </c>
      <c r="F2540" s="291"/>
      <c r="G2540" s="291">
        <v>0</v>
      </c>
      <c r="H2540" s="291">
        <v>0</v>
      </c>
      <c r="I2540" s="291">
        <v>0</v>
      </c>
      <c r="J2540" s="291"/>
      <c r="K2540" s="1545">
        <v>63466.375199999995</v>
      </c>
      <c r="L2540" s="291">
        <v>0</v>
      </c>
      <c r="M2540" s="291">
        <v>0</v>
      </c>
      <c r="N2540" s="291">
        <v>0</v>
      </c>
      <c r="O2540" s="291">
        <v>0</v>
      </c>
      <c r="P2540" s="291">
        <v>3</v>
      </c>
      <c r="Q2540" s="291">
        <v>29638.375199999999</v>
      </c>
      <c r="R2540" s="291">
        <v>0</v>
      </c>
      <c r="S2540" s="291">
        <v>0</v>
      </c>
      <c r="T2540" s="291">
        <v>0</v>
      </c>
      <c r="U2540" s="291">
        <v>0</v>
      </c>
      <c r="V2540" s="291">
        <v>1</v>
      </c>
      <c r="W2540" s="291">
        <v>32100</v>
      </c>
      <c r="X2540" s="291">
        <v>0</v>
      </c>
      <c r="Y2540" s="291">
        <v>0</v>
      </c>
      <c r="Z2540" s="291">
        <v>0</v>
      </c>
      <c r="AA2540" s="291">
        <v>0</v>
      </c>
      <c r="AB2540" s="291">
        <v>0</v>
      </c>
      <c r="AC2540" s="291">
        <v>0</v>
      </c>
      <c r="AD2540" s="291">
        <v>0</v>
      </c>
      <c r="AE2540" s="291">
        <v>0</v>
      </c>
      <c r="AF2540" s="291">
        <v>2</v>
      </c>
      <c r="AG2540" s="291">
        <v>1728</v>
      </c>
      <c r="AH2540" s="291">
        <v>0</v>
      </c>
      <c r="AI2540" s="291">
        <v>0</v>
      </c>
    </row>
    <row r="2541" spans="1:39" ht="66">
      <c r="A2541" s="290"/>
      <c r="B2541" s="305">
        <v>7785.45</v>
      </c>
      <c r="C2541" s="1521" t="s">
        <v>2209</v>
      </c>
      <c r="D2541" s="1389"/>
      <c r="E2541" s="293">
        <v>0</v>
      </c>
      <c r="F2541" s="1152" t="s">
        <v>11</v>
      </c>
      <c r="G2541" s="294" t="s">
        <v>12</v>
      </c>
      <c r="H2541" s="295" t="s">
        <v>13</v>
      </c>
      <c r="I2541" s="294" t="s">
        <v>14</v>
      </c>
      <c r="J2541" s="294">
        <v>8409</v>
      </c>
      <c r="K2541" s="1540">
        <v>0</v>
      </c>
      <c r="L2541" s="294">
        <v>0</v>
      </c>
      <c r="M2541" s="294">
        <v>0</v>
      </c>
      <c r="N2541" s="294">
        <v>0</v>
      </c>
      <c r="O2541" s="294">
        <v>0</v>
      </c>
      <c r="P2541" s="294">
        <v>0</v>
      </c>
      <c r="Q2541" s="294">
        <v>0</v>
      </c>
      <c r="R2541" s="294">
        <v>0</v>
      </c>
      <c r="S2541" s="294">
        <v>0</v>
      </c>
      <c r="T2541" s="294">
        <v>0</v>
      </c>
      <c r="U2541" s="294">
        <v>0</v>
      </c>
      <c r="V2541" s="294">
        <v>0</v>
      </c>
      <c r="W2541" s="294">
        <v>0</v>
      </c>
      <c r="X2541" s="294">
        <v>0</v>
      </c>
      <c r="Y2541" s="294">
        <v>0</v>
      </c>
      <c r="Z2541" s="294">
        <v>0</v>
      </c>
      <c r="AA2541" s="294">
        <v>0</v>
      </c>
      <c r="AB2541" s="294">
        <v>0</v>
      </c>
      <c r="AC2541" s="294">
        <v>0</v>
      </c>
      <c r="AD2541" s="294">
        <v>0</v>
      </c>
      <c r="AE2541" s="294">
        <v>0</v>
      </c>
      <c r="AF2541" s="294">
        <v>0</v>
      </c>
      <c r="AG2541" s="294">
        <v>0</v>
      </c>
      <c r="AH2541" s="294">
        <v>0</v>
      </c>
      <c r="AI2541" s="294">
        <v>0</v>
      </c>
    </row>
    <row r="2542" spans="1:39" ht="66">
      <c r="A2542" s="290"/>
      <c r="B2542" s="305"/>
      <c r="C2542" s="1521" t="s">
        <v>2428</v>
      </c>
      <c r="D2542" s="1389"/>
      <c r="E2542" s="293">
        <v>0</v>
      </c>
      <c r="F2542" s="1152" t="s">
        <v>11</v>
      </c>
      <c r="G2542" s="294" t="s">
        <v>12</v>
      </c>
      <c r="H2542" s="295" t="s">
        <v>13</v>
      </c>
      <c r="I2542" s="294" t="s">
        <v>14</v>
      </c>
      <c r="J2542" s="294">
        <v>8640</v>
      </c>
      <c r="K2542" s="1540">
        <v>0</v>
      </c>
      <c r="L2542" s="294">
        <v>0</v>
      </c>
      <c r="M2542" s="294">
        <v>0</v>
      </c>
      <c r="N2542" s="294">
        <v>0</v>
      </c>
      <c r="O2542" s="294">
        <v>0</v>
      </c>
      <c r="P2542" s="294">
        <v>0</v>
      </c>
      <c r="Q2542" s="294">
        <v>0</v>
      </c>
      <c r="R2542" s="294">
        <v>0</v>
      </c>
      <c r="S2542" s="294">
        <v>0</v>
      </c>
      <c r="T2542" s="294">
        <v>0</v>
      </c>
      <c r="U2542" s="294">
        <v>0</v>
      </c>
      <c r="V2542" s="294">
        <v>0</v>
      </c>
      <c r="W2542" s="294">
        <v>0</v>
      </c>
      <c r="X2542" s="294">
        <v>0</v>
      </c>
      <c r="Y2542" s="294">
        <v>0</v>
      </c>
      <c r="Z2542" s="294">
        <v>0</v>
      </c>
      <c r="AA2542" s="294">
        <v>0</v>
      </c>
      <c r="AB2542" s="294">
        <v>0</v>
      </c>
      <c r="AC2542" s="294">
        <v>0</v>
      </c>
      <c r="AD2542" s="294">
        <v>0</v>
      </c>
      <c r="AE2542" s="294">
        <v>0</v>
      </c>
      <c r="AF2542" s="294">
        <v>0</v>
      </c>
      <c r="AG2542" s="294">
        <v>0</v>
      </c>
      <c r="AH2542" s="294">
        <v>0</v>
      </c>
      <c r="AI2542" s="294">
        <v>0</v>
      </c>
    </row>
    <row r="2543" spans="1:39" ht="66">
      <c r="A2543" s="290"/>
      <c r="B2543" s="305"/>
      <c r="C2543" s="1521" t="s">
        <v>2429</v>
      </c>
      <c r="D2543" s="1389"/>
      <c r="E2543" s="293">
        <v>0</v>
      </c>
      <c r="F2543" s="1152" t="s">
        <v>395</v>
      </c>
      <c r="G2543" s="294" t="s">
        <v>12</v>
      </c>
      <c r="H2543" s="295" t="s">
        <v>13</v>
      </c>
      <c r="I2543" s="294" t="s">
        <v>14</v>
      </c>
      <c r="J2543" s="294">
        <v>3237.2352000000001</v>
      </c>
      <c r="K2543" s="1540">
        <v>0</v>
      </c>
      <c r="L2543" s="294">
        <v>0</v>
      </c>
      <c r="M2543" s="294">
        <v>0</v>
      </c>
      <c r="N2543" s="294">
        <v>0</v>
      </c>
      <c r="O2543" s="294">
        <v>0</v>
      </c>
      <c r="P2543" s="294">
        <v>0</v>
      </c>
      <c r="Q2543" s="294">
        <v>0</v>
      </c>
      <c r="R2543" s="294">
        <v>0</v>
      </c>
      <c r="S2543" s="294">
        <v>0</v>
      </c>
      <c r="T2543" s="294">
        <v>0</v>
      </c>
      <c r="U2543" s="294">
        <v>0</v>
      </c>
      <c r="V2543" s="294">
        <v>0</v>
      </c>
      <c r="W2543" s="294">
        <v>0</v>
      </c>
      <c r="X2543" s="294">
        <v>0</v>
      </c>
      <c r="Y2543" s="294">
        <v>0</v>
      </c>
      <c r="Z2543" s="294">
        <v>0</v>
      </c>
      <c r="AA2543" s="294">
        <v>0</v>
      </c>
      <c r="AB2543" s="294">
        <v>0</v>
      </c>
      <c r="AC2543" s="294">
        <v>0</v>
      </c>
      <c r="AD2543" s="294">
        <v>0</v>
      </c>
      <c r="AE2543" s="294">
        <v>0</v>
      </c>
      <c r="AF2543" s="294">
        <v>0</v>
      </c>
      <c r="AG2543" s="294">
        <v>0</v>
      </c>
      <c r="AH2543" s="294">
        <v>0</v>
      </c>
      <c r="AI2543" s="294">
        <v>0</v>
      </c>
    </row>
    <row r="2544" spans="1:39" ht="66">
      <c r="A2544" s="6"/>
      <c r="B2544" s="1300"/>
      <c r="C2544" s="1297" t="s">
        <v>2430</v>
      </c>
      <c r="D2544" s="14"/>
      <c r="E2544" s="1313">
        <v>1</v>
      </c>
      <c r="F2544" s="14" t="s">
        <v>11</v>
      </c>
      <c r="G2544" s="16" t="s">
        <v>12</v>
      </c>
      <c r="H2544" s="17" t="s">
        <v>13</v>
      </c>
      <c r="I2544" s="16" t="s">
        <v>14</v>
      </c>
      <c r="J2544" s="16">
        <v>17761.14</v>
      </c>
      <c r="K2544" s="997">
        <v>17761.14</v>
      </c>
      <c r="L2544" s="16">
        <v>0</v>
      </c>
      <c r="M2544" s="16">
        <v>0</v>
      </c>
      <c r="N2544" s="16">
        <v>0</v>
      </c>
      <c r="O2544" s="16">
        <v>0</v>
      </c>
      <c r="P2544" s="16">
        <v>1</v>
      </c>
      <c r="Q2544" s="16">
        <v>17761.14</v>
      </c>
      <c r="R2544" s="16">
        <v>0</v>
      </c>
      <c r="S2544" s="16">
        <v>0</v>
      </c>
      <c r="T2544" s="16">
        <v>0</v>
      </c>
      <c r="U2544" s="16">
        <v>0</v>
      </c>
      <c r="V2544" s="16">
        <v>0</v>
      </c>
      <c r="W2544" s="16">
        <v>0</v>
      </c>
      <c r="X2544" s="16">
        <v>0</v>
      </c>
      <c r="Y2544" s="16">
        <v>0</v>
      </c>
      <c r="Z2544" s="16">
        <v>0</v>
      </c>
      <c r="AA2544" s="16">
        <v>0</v>
      </c>
      <c r="AB2544" s="16">
        <v>0</v>
      </c>
      <c r="AC2544" s="16">
        <v>0</v>
      </c>
      <c r="AD2544" s="16">
        <v>0</v>
      </c>
      <c r="AE2544" s="16">
        <v>0</v>
      </c>
      <c r="AF2544" s="16">
        <v>0</v>
      </c>
      <c r="AG2544" s="16">
        <v>0</v>
      </c>
      <c r="AH2544" s="16">
        <v>0</v>
      </c>
      <c r="AI2544" s="16">
        <v>0</v>
      </c>
    </row>
    <row r="2545" spans="1:35" ht="66">
      <c r="A2545" s="6"/>
      <c r="B2545" s="1300"/>
      <c r="C2545" s="1297" t="s">
        <v>2428</v>
      </c>
      <c r="D2545" s="14"/>
      <c r="E2545" s="1313">
        <v>1</v>
      </c>
      <c r="F2545" s="14" t="s">
        <v>11</v>
      </c>
      <c r="G2545" s="16" t="s">
        <v>12</v>
      </c>
      <c r="H2545" s="17" t="s">
        <v>13</v>
      </c>
      <c r="I2545" s="16" t="s">
        <v>14</v>
      </c>
      <c r="J2545" s="16">
        <v>8640</v>
      </c>
      <c r="K2545" s="997">
        <v>8640</v>
      </c>
      <c r="L2545" s="16">
        <v>0</v>
      </c>
      <c r="M2545" s="16">
        <v>0</v>
      </c>
      <c r="N2545" s="16">
        <v>0</v>
      </c>
      <c r="O2545" s="16">
        <v>0</v>
      </c>
      <c r="P2545" s="16">
        <v>1</v>
      </c>
      <c r="Q2545" s="16">
        <v>8640</v>
      </c>
      <c r="R2545" s="16">
        <v>0</v>
      </c>
      <c r="S2545" s="16">
        <v>0</v>
      </c>
      <c r="T2545" s="16">
        <v>0</v>
      </c>
      <c r="U2545" s="16">
        <v>0</v>
      </c>
      <c r="V2545" s="16">
        <v>0</v>
      </c>
      <c r="W2545" s="16">
        <v>0</v>
      </c>
      <c r="X2545" s="16">
        <v>0</v>
      </c>
      <c r="Y2545" s="16">
        <v>0</v>
      </c>
      <c r="Z2545" s="16">
        <v>0</v>
      </c>
      <c r="AA2545" s="16">
        <v>0</v>
      </c>
      <c r="AB2545" s="16">
        <v>0</v>
      </c>
      <c r="AC2545" s="16">
        <v>0</v>
      </c>
      <c r="AD2545" s="16">
        <v>0</v>
      </c>
      <c r="AE2545" s="16">
        <v>0</v>
      </c>
      <c r="AF2545" s="16">
        <v>0</v>
      </c>
      <c r="AG2545" s="16">
        <v>0</v>
      </c>
      <c r="AH2545" s="16">
        <v>0</v>
      </c>
      <c r="AI2545" s="16">
        <v>0</v>
      </c>
    </row>
    <row r="2546" spans="1:35" ht="66">
      <c r="A2546" s="6"/>
      <c r="B2546" s="1300"/>
      <c r="C2546" s="1297" t="s">
        <v>2429</v>
      </c>
      <c r="D2546" s="14"/>
      <c r="E2546" s="1313">
        <v>1</v>
      </c>
      <c r="F2546" s="14" t="s">
        <v>395</v>
      </c>
      <c r="G2546" s="16" t="s">
        <v>12</v>
      </c>
      <c r="H2546" s="17" t="s">
        <v>13</v>
      </c>
      <c r="I2546" s="16" t="s">
        <v>14</v>
      </c>
      <c r="J2546" s="16">
        <v>3237.2352000000001</v>
      </c>
      <c r="K2546" s="997">
        <v>3237.2352000000001</v>
      </c>
      <c r="L2546" s="16">
        <v>0</v>
      </c>
      <c r="M2546" s="16">
        <v>0</v>
      </c>
      <c r="N2546" s="16">
        <v>0</v>
      </c>
      <c r="O2546" s="16">
        <v>0</v>
      </c>
      <c r="P2546" s="16">
        <v>1</v>
      </c>
      <c r="Q2546" s="16">
        <v>3237.2352000000001</v>
      </c>
      <c r="R2546" s="16">
        <v>0</v>
      </c>
      <c r="S2546" s="16">
        <v>0</v>
      </c>
      <c r="T2546" s="16">
        <v>0</v>
      </c>
      <c r="U2546" s="16">
        <v>0</v>
      </c>
      <c r="V2546" s="16">
        <v>0</v>
      </c>
      <c r="W2546" s="16">
        <v>0</v>
      </c>
      <c r="X2546" s="16">
        <v>0</v>
      </c>
      <c r="Y2546" s="16">
        <v>0</v>
      </c>
      <c r="Z2546" s="16">
        <v>0</v>
      </c>
      <c r="AA2546" s="16">
        <v>0</v>
      </c>
      <c r="AB2546" s="16">
        <v>0</v>
      </c>
      <c r="AC2546" s="16">
        <v>0</v>
      </c>
      <c r="AD2546" s="16">
        <v>0</v>
      </c>
      <c r="AE2546" s="16">
        <v>0</v>
      </c>
      <c r="AF2546" s="16">
        <v>0</v>
      </c>
      <c r="AG2546" s="16">
        <v>0</v>
      </c>
      <c r="AH2546" s="16">
        <v>0</v>
      </c>
      <c r="AI2546" s="16">
        <v>0</v>
      </c>
    </row>
    <row r="2547" spans="1:35" ht="66">
      <c r="A2547" s="290"/>
      <c r="B2547" s="305"/>
      <c r="C2547" s="1521" t="s">
        <v>2430</v>
      </c>
      <c r="D2547" s="1389"/>
      <c r="E2547" s="293">
        <v>0</v>
      </c>
      <c r="F2547" s="1152" t="s">
        <v>11</v>
      </c>
      <c r="G2547" s="294" t="s">
        <v>12</v>
      </c>
      <c r="H2547" s="295" t="s">
        <v>13</v>
      </c>
      <c r="I2547" s="294" t="s">
        <v>14</v>
      </c>
      <c r="J2547" s="294">
        <v>17761.14</v>
      </c>
      <c r="K2547" s="1540">
        <v>0</v>
      </c>
      <c r="L2547" s="294">
        <v>0</v>
      </c>
      <c r="M2547" s="294">
        <v>0</v>
      </c>
      <c r="N2547" s="294">
        <v>0</v>
      </c>
      <c r="O2547" s="294">
        <v>0</v>
      </c>
      <c r="P2547" s="294">
        <v>0</v>
      </c>
      <c r="Q2547" s="294">
        <v>0</v>
      </c>
      <c r="R2547" s="294">
        <v>0</v>
      </c>
      <c r="S2547" s="294">
        <v>0</v>
      </c>
      <c r="T2547" s="294">
        <v>0</v>
      </c>
      <c r="U2547" s="294">
        <v>0</v>
      </c>
      <c r="V2547" s="294">
        <v>0</v>
      </c>
      <c r="W2547" s="294">
        <v>0</v>
      </c>
      <c r="X2547" s="294">
        <v>0</v>
      </c>
      <c r="Y2547" s="294">
        <v>0</v>
      </c>
      <c r="Z2547" s="294">
        <v>0</v>
      </c>
      <c r="AA2547" s="294">
        <v>0</v>
      </c>
      <c r="AB2547" s="294">
        <v>0</v>
      </c>
      <c r="AC2547" s="294">
        <v>0</v>
      </c>
      <c r="AD2547" s="294">
        <v>0</v>
      </c>
      <c r="AE2547" s="294">
        <v>0</v>
      </c>
      <c r="AF2547" s="294">
        <v>0</v>
      </c>
      <c r="AG2547" s="294">
        <v>0</v>
      </c>
      <c r="AH2547" s="294">
        <v>0</v>
      </c>
      <c r="AI2547" s="294">
        <v>0</v>
      </c>
    </row>
    <row r="2548" spans="1:35" ht="66">
      <c r="A2548" s="290"/>
      <c r="B2548" s="305">
        <v>799.29</v>
      </c>
      <c r="C2548" s="1521" t="s">
        <v>2212</v>
      </c>
      <c r="D2548" s="1479"/>
      <c r="E2548" s="293">
        <v>2</v>
      </c>
      <c r="F2548" s="292" t="s">
        <v>11</v>
      </c>
      <c r="G2548" s="294" t="s">
        <v>12</v>
      </c>
      <c r="H2548" s="295" t="s">
        <v>13</v>
      </c>
      <c r="I2548" s="294" t="s">
        <v>14</v>
      </c>
      <c r="J2548" s="294">
        <v>864</v>
      </c>
      <c r="K2548" s="1540">
        <v>1728</v>
      </c>
      <c r="L2548" s="294">
        <v>0</v>
      </c>
      <c r="M2548" s="294">
        <v>0</v>
      </c>
      <c r="N2548" s="294">
        <v>0</v>
      </c>
      <c r="O2548" s="294">
        <v>0</v>
      </c>
      <c r="P2548" s="294">
        <v>0</v>
      </c>
      <c r="Q2548" s="294">
        <v>0</v>
      </c>
      <c r="R2548" s="294">
        <v>0</v>
      </c>
      <c r="S2548" s="294">
        <v>0</v>
      </c>
      <c r="T2548" s="294">
        <v>0</v>
      </c>
      <c r="U2548" s="294">
        <v>0</v>
      </c>
      <c r="V2548" s="294">
        <v>0</v>
      </c>
      <c r="W2548" s="294">
        <v>0</v>
      </c>
      <c r="X2548" s="294">
        <v>0</v>
      </c>
      <c r="Y2548" s="294">
        <v>0</v>
      </c>
      <c r="Z2548" s="294">
        <v>0</v>
      </c>
      <c r="AA2548" s="294">
        <v>0</v>
      </c>
      <c r="AB2548" s="294">
        <v>0</v>
      </c>
      <c r="AC2548" s="294">
        <v>0</v>
      </c>
      <c r="AD2548" s="294">
        <v>0</v>
      </c>
      <c r="AE2548" s="294">
        <v>0</v>
      </c>
      <c r="AF2548" s="294">
        <v>2</v>
      </c>
      <c r="AG2548" s="294">
        <v>1728</v>
      </c>
      <c r="AH2548" s="294">
        <v>0</v>
      </c>
      <c r="AI2548" s="294">
        <v>0</v>
      </c>
    </row>
    <row r="2549" spans="1:35" ht="66">
      <c r="A2549" s="4"/>
      <c r="B2549" s="55">
        <v>0</v>
      </c>
      <c r="C2549" s="277" t="s">
        <v>2337</v>
      </c>
      <c r="D2549" s="212"/>
      <c r="E2549" s="293">
        <v>1</v>
      </c>
      <c r="F2549" s="9" t="s">
        <v>11</v>
      </c>
      <c r="G2549" s="16" t="s">
        <v>12</v>
      </c>
      <c r="H2549" s="17" t="s">
        <v>13</v>
      </c>
      <c r="I2549" s="16" t="s">
        <v>14</v>
      </c>
      <c r="J2549" s="16">
        <v>32100</v>
      </c>
      <c r="K2549" s="997">
        <v>32100</v>
      </c>
      <c r="L2549" s="16">
        <v>0</v>
      </c>
      <c r="M2549" s="16">
        <v>0</v>
      </c>
      <c r="N2549" s="16">
        <v>0</v>
      </c>
      <c r="O2549" s="16">
        <v>0</v>
      </c>
      <c r="P2549" s="16">
        <v>0</v>
      </c>
      <c r="Q2549" s="16">
        <v>0</v>
      </c>
      <c r="R2549" s="16">
        <v>0</v>
      </c>
      <c r="S2549" s="16">
        <v>0</v>
      </c>
      <c r="T2549" s="16">
        <v>0</v>
      </c>
      <c r="U2549" s="16">
        <v>0</v>
      </c>
      <c r="V2549" s="16">
        <v>1</v>
      </c>
      <c r="W2549" s="16">
        <v>32100</v>
      </c>
      <c r="X2549" s="16">
        <v>0</v>
      </c>
      <c r="Y2549" s="16">
        <v>0</v>
      </c>
      <c r="Z2549" s="16">
        <v>0</v>
      </c>
      <c r="AA2549" s="16">
        <v>0</v>
      </c>
      <c r="AB2549" s="16">
        <v>0</v>
      </c>
      <c r="AC2549" s="16">
        <v>0</v>
      </c>
      <c r="AD2549" s="16">
        <v>0</v>
      </c>
      <c r="AE2549" s="16">
        <v>0</v>
      </c>
      <c r="AF2549" s="16">
        <v>0</v>
      </c>
      <c r="AG2549" s="16">
        <v>0</v>
      </c>
      <c r="AH2549" s="16">
        <v>0</v>
      </c>
      <c r="AI2549" s="16">
        <v>0</v>
      </c>
    </row>
    <row r="2550" spans="1:35">
      <c r="A2550" s="290"/>
      <c r="B2550" s="306">
        <v>569</v>
      </c>
      <c r="C2550" s="306" t="s">
        <v>2218</v>
      </c>
      <c r="D2550" s="306"/>
      <c r="E2550" s="1154">
        <v>0</v>
      </c>
      <c r="F2550" s="1154"/>
      <c r="G2550" s="1154">
        <v>0</v>
      </c>
      <c r="H2550" s="1154">
        <v>0</v>
      </c>
      <c r="I2550" s="1154">
        <v>0</v>
      </c>
      <c r="J2550" s="1154"/>
      <c r="K2550" s="1550">
        <v>0</v>
      </c>
      <c r="L2550" s="1154">
        <v>0</v>
      </c>
      <c r="M2550" s="1154">
        <v>0</v>
      </c>
      <c r="N2550" s="1154">
        <v>0</v>
      </c>
      <c r="O2550" s="1154">
        <v>0</v>
      </c>
      <c r="P2550" s="1154">
        <v>0</v>
      </c>
      <c r="Q2550" s="1154">
        <v>0</v>
      </c>
      <c r="R2550" s="1154">
        <v>0</v>
      </c>
      <c r="S2550" s="1154">
        <v>0</v>
      </c>
      <c r="T2550" s="1154">
        <v>0</v>
      </c>
      <c r="U2550" s="1154">
        <v>0</v>
      </c>
      <c r="V2550" s="1154">
        <v>0</v>
      </c>
      <c r="W2550" s="1154">
        <v>0</v>
      </c>
      <c r="X2550" s="1154">
        <v>0</v>
      </c>
      <c r="Y2550" s="1154">
        <v>0</v>
      </c>
      <c r="Z2550" s="1154">
        <v>0</v>
      </c>
      <c r="AA2550" s="1154">
        <v>0</v>
      </c>
      <c r="AB2550" s="1154">
        <v>0</v>
      </c>
      <c r="AC2550" s="1154">
        <v>0</v>
      </c>
      <c r="AD2550" s="1154">
        <v>0</v>
      </c>
      <c r="AE2550" s="1154">
        <v>0</v>
      </c>
      <c r="AF2550" s="1154">
        <v>0</v>
      </c>
      <c r="AG2550" s="1154">
        <v>0</v>
      </c>
      <c r="AH2550" s="1154">
        <v>0</v>
      </c>
      <c r="AI2550" s="1154">
        <v>0</v>
      </c>
    </row>
    <row r="2551" spans="1:35" ht="24">
      <c r="A2551" s="290"/>
      <c r="B2551" s="306">
        <v>56901</v>
      </c>
      <c r="C2551" s="1148" t="s">
        <v>2219</v>
      </c>
      <c r="D2551" s="303"/>
      <c r="E2551" s="291">
        <v>0</v>
      </c>
      <c r="F2551" s="291"/>
      <c r="G2551" s="291">
        <v>0</v>
      </c>
      <c r="H2551" s="291">
        <v>0</v>
      </c>
      <c r="I2551" s="291">
        <v>0</v>
      </c>
      <c r="J2551" s="291"/>
      <c r="K2551" s="1545">
        <v>0</v>
      </c>
      <c r="L2551" s="291">
        <v>0</v>
      </c>
      <c r="M2551" s="291">
        <v>0</v>
      </c>
      <c r="N2551" s="291">
        <v>0</v>
      </c>
      <c r="O2551" s="291">
        <v>0</v>
      </c>
      <c r="P2551" s="291">
        <v>0</v>
      </c>
      <c r="Q2551" s="291">
        <v>0</v>
      </c>
      <c r="R2551" s="291">
        <v>0</v>
      </c>
      <c r="S2551" s="291">
        <v>0</v>
      </c>
      <c r="T2551" s="291">
        <v>0</v>
      </c>
      <c r="U2551" s="291">
        <v>0</v>
      </c>
      <c r="V2551" s="291">
        <v>0</v>
      </c>
      <c r="W2551" s="291">
        <v>0</v>
      </c>
      <c r="X2551" s="291">
        <v>0</v>
      </c>
      <c r="Y2551" s="291">
        <v>0</v>
      </c>
      <c r="Z2551" s="291">
        <v>0</v>
      </c>
      <c r="AA2551" s="291">
        <v>0</v>
      </c>
      <c r="AB2551" s="291">
        <v>0</v>
      </c>
      <c r="AC2551" s="291">
        <v>0</v>
      </c>
      <c r="AD2551" s="291">
        <v>0</v>
      </c>
      <c r="AE2551" s="291">
        <v>0</v>
      </c>
      <c r="AF2551" s="291">
        <v>0</v>
      </c>
      <c r="AG2551" s="291">
        <v>0</v>
      </c>
      <c r="AH2551" s="291">
        <v>0</v>
      </c>
      <c r="AI2551" s="291">
        <v>0</v>
      </c>
    </row>
    <row r="2552" spans="1:35" ht="66">
      <c r="A2552" s="290"/>
      <c r="B2552" s="305">
        <v>800</v>
      </c>
      <c r="C2552" s="1349" t="s">
        <v>2220</v>
      </c>
      <c r="D2552" s="1389"/>
      <c r="E2552" s="293">
        <v>0</v>
      </c>
      <c r="F2552" s="292" t="s">
        <v>11</v>
      </c>
      <c r="G2552" s="294" t="s">
        <v>12</v>
      </c>
      <c r="H2552" s="295" t="s">
        <v>13</v>
      </c>
      <c r="I2552" s="294" t="s">
        <v>14</v>
      </c>
      <c r="J2552" s="294">
        <v>864</v>
      </c>
      <c r="K2552" s="1540">
        <v>0</v>
      </c>
      <c r="L2552" s="294">
        <v>0</v>
      </c>
      <c r="M2552" s="294">
        <v>0</v>
      </c>
      <c r="N2552" s="294">
        <v>0</v>
      </c>
      <c r="O2552" s="294">
        <v>0</v>
      </c>
      <c r="P2552" s="294">
        <v>0</v>
      </c>
      <c r="Q2552" s="294">
        <v>0</v>
      </c>
      <c r="R2552" s="294">
        <v>0</v>
      </c>
      <c r="S2552" s="294">
        <v>0</v>
      </c>
      <c r="T2552" s="294">
        <v>0</v>
      </c>
      <c r="U2552" s="294">
        <v>0</v>
      </c>
      <c r="V2552" s="294">
        <v>0</v>
      </c>
      <c r="W2552" s="294">
        <v>0</v>
      </c>
      <c r="X2552" s="294">
        <v>0</v>
      </c>
      <c r="Y2552" s="294">
        <v>0</v>
      </c>
      <c r="Z2552" s="294">
        <v>0</v>
      </c>
      <c r="AA2552" s="294">
        <v>0</v>
      </c>
      <c r="AB2552" s="294">
        <v>0</v>
      </c>
      <c r="AC2552" s="294">
        <v>0</v>
      </c>
      <c r="AD2552" s="294">
        <v>0</v>
      </c>
      <c r="AE2552" s="294">
        <v>0</v>
      </c>
      <c r="AF2552" s="294">
        <v>0</v>
      </c>
      <c r="AG2552" s="294">
        <v>0</v>
      </c>
      <c r="AH2552" s="294">
        <v>0</v>
      </c>
      <c r="AI2552" s="294">
        <v>0</v>
      </c>
    </row>
    <row r="2553" spans="1:35" s="1337" customFormat="1" ht="66">
      <c r="A2553" s="290"/>
      <c r="B2553" s="305">
        <v>250</v>
      </c>
      <c r="C2553" s="1349" t="s">
        <v>2221</v>
      </c>
      <c r="D2553" s="1389"/>
      <c r="E2553" s="293">
        <v>0</v>
      </c>
      <c r="F2553" s="292" t="s">
        <v>11</v>
      </c>
      <c r="G2553" s="294" t="s">
        <v>12</v>
      </c>
      <c r="H2553" s="295" t="s">
        <v>13</v>
      </c>
      <c r="I2553" s="294" t="s">
        <v>14</v>
      </c>
      <c r="J2553" s="294">
        <v>270</v>
      </c>
      <c r="K2553" s="1540">
        <v>0</v>
      </c>
      <c r="L2553" s="294">
        <v>0</v>
      </c>
      <c r="M2553" s="294">
        <v>0</v>
      </c>
      <c r="N2553" s="294">
        <v>0</v>
      </c>
      <c r="O2553" s="294">
        <v>0</v>
      </c>
      <c r="P2553" s="294">
        <v>0</v>
      </c>
      <c r="Q2553" s="294">
        <v>0</v>
      </c>
      <c r="R2553" s="294">
        <v>0</v>
      </c>
      <c r="S2553" s="294">
        <v>0</v>
      </c>
      <c r="T2553" s="294">
        <v>0</v>
      </c>
      <c r="U2553" s="294">
        <v>0</v>
      </c>
      <c r="V2553" s="294">
        <v>0</v>
      </c>
      <c r="W2553" s="294">
        <v>0</v>
      </c>
      <c r="X2553" s="294">
        <v>0</v>
      </c>
      <c r="Y2553" s="294">
        <v>0</v>
      </c>
      <c r="Z2553" s="294">
        <v>0</v>
      </c>
      <c r="AA2553" s="294">
        <v>0</v>
      </c>
      <c r="AB2553" s="294">
        <v>0</v>
      </c>
      <c r="AC2553" s="294">
        <v>0</v>
      </c>
      <c r="AD2553" s="294">
        <v>0</v>
      </c>
      <c r="AE2553" s="294">
        <v>0</v>
      </c>
      <c r="AF2553" s="294">
        <v>0</v>
      </c>
      <c r="AG2553" s="294">
        <v>0</v>
      </c>
      <c r="AH2553" s="294">
        <v>0</v>
      </c>
      <c r="AI2553" s="294">
        <v>0</v>
      </c>
    </row>
    <row r="2554" spans="1:35">
      <c r="A2554" s="290"/>
      <c r="B2554" s="306">
        <v>5900</v>
      </c>
      <c r="C2554" s="1145" t="s">
        <v>2222</v>
      </c>
      <c r="D2554" s="1146"/>
      <c r="E2554" s="1151">
        <v>0</v>
      </c>
      <c r="F2554" s="1151"/>
      <c r="G2554" s="1151">
        <v>0</v>
      </c>
      <c r="H2554" s="1151">
        <v>0</v>
      </c>
      <c r="I2554" s="1151">
        <v>0</v>
      </c>
      <c r="J2554" s="1151"/>
      <c r="K2554" s="1544">
        <v>0</v>
      </c>
      <c r="L2554" s="1151">
        <v>0</v>
      </c>
      <c r="M2554" s="1151">
        <v>0</v>
      </c>
      <c r="N2554" s="1151">
        <v>0</v>
      </c>
      <c r="O2554" s="1151">
        <v>0</v>
      </c>
      <c r="P2554" s="1151">
        <v>0</v>
      </c>
      <c r="Q2554" s="1151">
        <v>0</v>
      </c>
      <c r="R2554" s="1151">
        <v>0</v>
      </c>
      <c r="S2554" s="1151">
        <v>0</v>
      </c>
      <c r="T2554" s="1151">
        <v>0</v>
      </c>
      <c r="U2554" s="1151">
        <v>0</v>
      </c>
      <c r="V2554" s="1151">
        <v>0</v>
      </c>
      <c r="W2554" s="1151">
        <v>0</v>
      </c>
      <c r="X2554" s="1151">
        <v>0</v>
      </c>
      <c r="Y2554" s="1151">
        <v>0</v>
      </c>
      <c r="Z2554" s="1151">
        <v>0</v>
      </c>
      <c r="AA2554" s="1151">
        <v>0</v>
      </c>
      <c r="AB2554" s="1151">
        <v>0</v>
      </c>
      <c r="AC2554" s="1151">
        <v>0</v>
      </c>
      <c r="AD2554" s="1151">
        <v>0</v>
      </c>
      <c r="AE2554" s="1151">
        <v>0</v>
      </c>
      <c r="AF2554" s="1151">
        <v>0</v>
      </c>
      <c r="AG2554" s="1151">
        <v>0</v>
      </c>
      <c r="AH2554" s="1151">
        <v>0</v>
      </c>
      <c r="AI2554" s="1151">
        <v>0</v>
      </c>
    </row>
    <row r="2555" spans="1:35">
      <c r="A2555" s="290"/>
      <c r="B2555" s="306">
        <v>59700</v>
      </c>
      <c r="C2555" s="306" t="s">
        <v>2223</v>
      </c>
      <c r="D2555" s="306"/>
      <c r="E2555" s="1154">
        <v>0</v>
      </c>
      <c r="F2555" s="1154"/>
      <c r="G2555" s="1154">
        <v>0</v>
      </c>
      <c r="H2555" s="1154">
        <v>0</v>
      </c>
      <c r="I2555" s="1154">
        <v>0</v>
      </c>
      <c r="J2555" s="1154"/>
      <c r="K2555" s="1550">
        <v>0</v>
      </c>
      <c r="L2555" s="1154">
        <v>0</v>
      </c>
      <c r="M2555" s="1154">
        <v>0</v>
      </c>
      <c r="N2555" s="1154">
        <v>0</v>
      </c>
      <c r="O2555" s="1154">
        <v>0</v>
      </c>
      <c r="P2555" s="1154">
        <v>0</v>
      </c>
      <c r="Q2555" s="1154">
        <v>0</v>
      </c>
      <c r="R2555" s="1154">
        <v>0</v>
      </c>
      <c r="S2555" s="1154">
        <v>0</v>
      </c>
      <c r="T2555" s="1154">
        <v>0</v>
      </c>
      <c r="U2555" s="1154">
        <v>0</v>
      </c>
      <c r="V2555" s="1154">
        <v>0</v>
      </c>
      <c r="W2555" s="1154">
        <v>0</v>
      </c>
      <c r="X2555" s="1154">
        <v>0</v>
      </c>
      <c r="Y2555" s="1154">
        <v>0</v>
      </c>
      <c r="Z2555" s="1154">
        <v>0</v>
      </c>
      <c r="AA2555" s="1154">
        <v>0</v>
      </c>
      <c r="AB2555" s="1154">
        <v>0</v>
      </c>
      <c r="AC2555" s="1154">
        <v>0</v>
      </c>
      <c r="AD2555" s="1154">
        <v>0</v>
      </c>
      <c r="AE2555" s="1154">
        <v>0</v>
      </c>
      <c r="AF2555" s="1154">
        <v>0</v>
      </c>
      <c r="AG2555" s="1154">
        <v>0</v>
      </c>
      <c r="AH2555" s="1154">
        <v>0</v>
      </c>
      <c r="AI2555" s="1154">
        <v>0</v>
      </c>
    </row>
    <row r="2556" spans="1:35">
      <c r="A2556" s="290"/>
      <c r="B2556" s="306">
        <v>59701</v>
      </c>
      <c r="C2556" s="1148" t="s">
        <v>2223</v>
      </c>
      <c r="D2556" s="303"/>
      <c r="E2556" s="291">
        <v>0</v>
      </c>
      <c r="F2556" s="291"/>
      <c r="G2556" s="291">
        <v>0</v>
      </c>
      <c r="H2556" s="291">
        <v>0</v>
      </c>
      <c r="I2556" s="291">
        <v>0</v>
      </c>
      <c r="J2556" s="291"/>
      <c r="K2556" s="1545">
        <v>0</v>
      </c>
      <c r="L2556" s="291">
        <v>0</v>
      </c>
      <c r="M2556" s="291">
        <v>0</v>
      </c>
      <c r="N2556" s="291">
        <v>0</v>
      </c>
      <c r="O2556" s="291">
        <v>0</v>
      </c>
      <c r="P2556" s="291">
        <v>0</v>
      </c>
      <c r="Q2556" s="291">
        <v>0</v>
      </c>
      <c r="R2556" s="291">
        <v>0</v>
      </c>
      <c r="S2556" s="291">
        <v>0</v>
      </c>
      <c r="T2556" s="291">
        <v>0</v>
      </c>
      <c r="U2556" s="291">
        <v>0</v>
      </c>
      <c r="V2556" s="291">
        <v>0</v>
      </c>
      <c r="W2556" s="291">
        <v>0</v>
      </c>
      <c r="X2556" s="291">
        <v>0</v>
      </c>
      <c r="Y2556" s="291">
        <v>0</v>
      </c>
      <c r="Z2556" s="291">
        <v>0</v>
      </c>
      <c r="AA2556" s="291">
        <v>0</v>
      </c>
      <c r="AB2556" s="291">
        <v>0</v>
      </c>
      <c r="AC2556" s="291">
        <v>0</v>
      </c>
      <c r="AD2556" s="291">
        <v>0</v>
      </c>
      <c r="AE2556" s="291">
        <v>0</v>
      </c>
      <c r="AF2556" s="291">
        <v>0</v>
      </c>
      <c r="AG2556" s="291">
        <v>0</v>
      </c>
      <c r="AH2556" s="291">
        <v>0</v>
      </c>
      <c r="AI2556" s="291">
        <v>0</v>
      </c>
    </row>
    <row r="2557" spans="1:35" ht="66">
      <c r="A2557" s="290"/>
      <c r="B2557" s="305">
        <v>11525.76</v>
      </c>
      <c r="C2557" s="1443" t="s">
        <v>2224</v>
      </c>
      <c r="D2557" s="1389"/>
      <c r="E2557" s="293">
        <v>0</v>
      </c>
      <c r="F2557" s="1152" t="s">
        <v>11</v>
      </c>
      <c r="G2557" s="294" t="s">
        <v>12</v>
      </c>
      <c r="H2557" s="295" t="s">
        <v>13</v>
      </c>
      <c r="I2557" s="294" t="s">
        <v>14</v>
      </c>
      <c r="J2557" s="294">
        <v>12448</v>
      </c>
      <c r="K2557" s="1540">
        <v>0</v>
      </c>
      <c r="L2557" s="294">
        <v>0</v>
      </c>
      <c r="M2557" s="294">
        <v>0</v>
      </c>
      <c r="N2557" s="294">
        <v>0</v>
      </c>
      <c r="O2557" s="294">
        <v>0</v>
      </c>
      <c r="P2557" s="294">
        <v>0</v>
      </c>
      <c r="Q2557" s="294">
        <v>0</v>
      </c>
      <c r="R2557" s="294">
        <v>0</v>
      </c>
      <c r="S2557" s="294">
        <v>0</v>
      </c>
      <c r="T2557" s="294">
        <v>0</v>
      </c>
      <c r="U2557" s="294">
        <v>0</v>
      </c>
      <c r="V2557" s="294">
        <v>0</v>
      </c>
      <c r="W2557" s="294">
        <v>0</v>
      </c>
      <c r="X2557" s="294">
        <v>0</v>
      </c>
      <c r="Y2557" s="294">
        <v>0</v>
      </c>
      <c r="Z2557" s="294">
        <v>0</v>
      </c>
      <c r="AA2557" s="294">
        <v>0</v>
      </c>
      <c r="AB2557" s="294">
        <v>0</v>
      </c>
      <c r="AC2557" s="294">
        <v>0</v>
      </c>
      <c r="AD2557" s="294">
        <v>0</v>
      </c>
      <c r="AE2557" s="294">
        <v>0</v>
      </c>
      <c r="AF2557" s="294">
        <v>0</v>
      </c>
      <c r="AG2557" s="294">
        <v>0</v>
      </c>
      <c r="AH2557" s="294">
        <v>0</v>
      </c>
      <c r="AI2557" s="294">
        <v>0</v>
      </c>
    </row>
    <row r="2558" spans="1:35" ht="66">
      <c r="A2558" s="290"/>
      <c r="B2558" s="305">
        <v>9396</v>
      </c>
      <c r="C2558" s="1443" t="s">
        <v>2225</v>
      </c>
      <c r="D2558" s="1389"/>
      <c r="E2558" s="293">
        <v>0</v>
      </c>
      <c r="F2558" s="1152" t="s">
        <v>11</v>
      </c>
      <c r="G2558" s="294" t="s">
        <v>12</v>
      </c>
      <c r="H2558" s="295" t="s">
        <v>13</v>
      </c>
      <c r="I2558" s="294" t="s">
        <v>14</v>
      </c>
      <c r="J2558" s="294">
        <v>10148</v>
      </c>
      <c r="K2558" s="1540">
        <v>0</v>
      </c>
      <c r="L2558" s="294">
        <v>0</v>
      </c>
      <c r="M2558" s="294">
        <v>0</v>
      </c>
      <c r="N2558" s="294">
        <v>0</v>
      </c>
      <c r="O2558" s="294">
        <v>0</v>
      </c>
      <c r="P2558" s="294">
        <v>0</v>
      </c>
      <c r="Q2558" s="294">
        <v>0</v>
      </c>
      <c r="R2558" s="294">
        <v>0</v>
      </c>
      <c r="S2558" s="294">
        <v>0</v>
      </c>
      <c r="T2558" s="294">
        <v>0</v>
      </c>
      <c r="U2558" s="294">
        <v>0</v>
      </c>
      <c r="V2558" s="294">
        <v>0</v>
      </c>
      <c r="W2558" s="294">
        <v>0</v>
      </c>
      <c r="X2558" s="294">
        <v>0</v>
      </c>
      <c r="Y2558" s="294">
        <v>0</v>
      </c>
      <c r="Z2558" s="294">
        <v>0</v>
      </c>
      <c r="AA2558" s="294">
        <v>0</v>
      </c>
      <c r="AB2558" s="294">
        <v>0</v>
      </c>
      <c r="AC2558" s="294">
        <v>0</v>
      </c>
      <c r="AD2558" s="294">
        <v>0</v>
      </c>
      <c r="AE2558" s="294">
        <v>0</v>
      </c>
      <c r="AF2558" s="294">
        <v>0</v>
      </c>
      <c r="AG2558" s="294">
        <v>0</v>
      </c>
      <c r="AH2558" s="294">
        <v>0</v>
      </c>
      <c r="AI2558" s="294">
        <v>0</v>
      </c>
    </row>
    <row r="2559" spans="1:35" ht="66">
      <c r="A2559" s="290"/>
      <c r="B2559" s="299">
        <v>11525.76</v>
      </c>
      <c r="C2559" s="1522" t="s">
        <v>2226</v>
      </c>
      <c r="D2559" s="1523"/>
      <c r="E2559" s="293">
        <v>0</v>
      </c>
      <c r="F2559" s="1161" t="s">
        <v>11</v>
      </c>
      <c r="G2559" s="1369" t="s">
        <v>12</v>
      </c>
      <c r="H2559" s="1370" t="s">
        <v>13</v>
      </c>
      <c r="I2559" s="1369" t="s">
        <v>14</v>
      </c>
      <c r="J2559" s="1369">
        <v>12448</v>
      </c>
      <c r="K2559" s="1553">
        <v>0</v>
      </c>
      <c r="L2559" s="1369">
        <v>0</v>
      </c>
      <c r="M2559" s="1369">
        <v>0</v>
      </c>
      <c r="N2559" s="1369">
        <v>0</v>
      </c>
      <c r="O2559" s="1369">
        <v>0</v>
      </c>
      <c r="P2559" s="1369">
        <v>0</v>
      </c>
      <c r="Q2559" s="1369">
        <v>0</v>
      </c>
      <c r="R2559" s="1369">
        <v>0</v>
      </c>
      <c r="S2559" s="1369">
        <v>0</v>
      </c>
      <c r="T2559" s="1369">
        <v>0</v>
      </c>
      <c r="U2559" s="1369">
        <v>0</v>
      </c>
      <c r="V2559" s="1369">
        <v>0</v>
      </c>
      <c r="W2559" s="1369">
        <v>0</v>
      </c>
      <c r="X2559" s="1369">
        <v>0</v>
      </c>
      <c r="Y2559" s="1369">
        <v>0</v>
      </c>
      <c r="Z2559" s="1369">
        <v>0</v>
      </c>
      <c r="AA2559" s="1369">
        <v>0</v>
      </c>
      <c r="AB2559" s="1369">
        <v>0</v>
      </c>
      <c r="AC2559" s="1369">
        <v>0</v>
      </c>
      <c r="AD2559" s="1369">
        <v>0</v>
      </c>
      <c r="AE2559" s="1369">
        <v>0</v>
      </c>
      <c r="AF2559" s="1369">
        <v>0</v>
      </c>
      <c r="AG2559" s="1369">
        <v>0</v>
      </c>
      <c r="AH2559" s="1369">
        <v>0</v>
      </c>
      <c r="AI2559" s="1369">
        <v>0</v>
      </c>
    </row>
    <row r="2560" spans="1:35">
      <c r="A2560" s="290"/>
      <c r="B2560" s="1524"/>
      <c r="C2560" s="1525"/>
      <c r="D2560" s="1056"/>
      <c r="E2560" s="1056"/>
      <c r="F2560" s="1441"/>
      <c r="G2560" s="1526"/>
      <c r="H2560" s="1527"/>
      <c r="I2560" s="1526"/>
      <c r="J2560" s="1526"/>
      <c r="K2560" s="1568"/>
      <c r="L2560" s="1526"/>
      <c r="M2560" s="1526"/>
      <c r="N2560" s="1526"/>
      <c r="O2560" s="1526"/>
      <c r="P2560" s="1526"/>
      <c r="Q2560" s="1526"/>
      <c r="R2560" s="1526"/>
      <c r="S2560" s="1526"/>
      <c r="T2560" s="1526"/>
      <c r="U2560" s="1526"/>
      <c r="V2560" s="1526"/>
      <c r="W2560" s="1526"/>
      <c r="X2560" s="1526"/>
      <c r="Y2560" s="1526"/>
      <c r="Z2560" s="1526"/>
      <c r="AA2560" s="1526"/>
      <c r="AB2560" s="1526"/>
      <c r="AC2560" s="1526"/>
      <c r="AD2560" s="1526"/>
      <c r="AE2560" s="1526"/>
      <c r="AF2560" s="1526"/>
      <c r="AG2560" s="1526"/>
      <c r="AH2560" s="1526"/>
      <c r="AI2560" s="1526"/>
    </row>
    <row r="2561" spans="1:35" ht="15.75">
      <c r="A2561" s="1528"/>
      <c r="B2561" s="1529" t="s">
        <v>2227</v>
      </c>
      <c r="C2561" s="1529"/>
      <c r="D2561" s="1529"/>
      <c r="E2561" s="1530"/>
      <c r="F2561" s="1529"/>
      <c r="G2561" s="1529"/>
      <c r="H2561" s="1529"/>
      <c r="I2561" s="1529"/>
      <c r="J2561" s="1529"/>
      <c r="K2561" s="1569">
        <f>K9+K2010+K2300+K2378</f>
        <v>18398016.915769439</v>
      </c>
      <c r="L2561" s="1569"/>
      <c r="M2561" s="1569">
        <f t="shared" ref="M2561:AI2561" si="7">M9+M2010+M2300+M2378</f>
        <v>242250.87699999998</v>
      </c>
      <c r="N2561" s="1569"/>
      <c r="O2561" s="1569">
        <f t="shared" si="7"/>
        <v>773583.87699999998</v>
      </c>
      <c r="P2561" s="1569"/>
      <c r="Q2561" s="1569">
        <f t="shared" si="7"/>
        <v>2052768.6521999999</v>
      </c>
      <c r="R2561" s="1569"/>
      <c r="S2561" s="1569">
        <f t="shared" si="7"/>
        <v>2503433.0754399998</v>
      </c>
      <c r="T2561" s="1569"/>
      <c r="U2561" s="1569">
        <f t="shared" si="7"/>
        <v>1790009.455202247</v>
      </c>
      <c r="V2561" s="1569"/>
      <c r="W2561" s="1569">
        <f t="shared" si="7"/>
        <v>1034405.8370000001</v>
      </c>
      <c r="X2561" s="1569"/>
      <c r="Y2561" s="1569">
        <f t="shared" si="7"/>
        <v>2173242.5334512359</v>
      </c>
      <c r="Z2561" s="1569"/>
      <c r="AA2561" s="1569">
        <f t="shared" si="7"/>
        <v>1826568.5150359552</v>
      </c>
      <c r="AB2561" s="1569"/>
      <c r="AC2561" s="1569">
        <f t="shared" si="7"/>
        <v>1134425.017</v>
      </c>
      <c r="AD2561" s="1569"/>
      <c r="AE2561" s="1569">
        <f t="shared" si="7"/>
        <v>1876757.80244</v>
      </c>
      <c r="AF2561" s="1569"/>
      <c r="AG2561" s="1569">
        <f t="shared" si="7"/>
        <v>1238822.037</v>
      </c>
      <c r="AH2561" s="1569"/>
      <c r="AI2561" s="1569">
        <f t="shared" si="7"/>
        <v>1734349.237</v>
      </c>
    </row>
    <row r="2562" spans="1:35">
      <c r="A2562" s="290"/>
      <c r="E2562" s="1531"/>
      <c r="M2562" s="1338"/>
      <c r="O2562" s="1338"/>
      <c r="Q2562" s="1338"/>
      <c r="S2562" s="1338"/>
      <c r="U2562" s="1338"/>
      <c r="W2562" s="1338"/>
      <c r="Y2562" s="1338"/>
      <c r="AA2562" s="1338"/>
      <c r="AC2562" s="1338"/>
      <c r="AE2562" s="1338"/>
      <c r="AG2562" s="1338"/>
      <c r="AI2562" s="1338"/>
    </row>
    <row r="2563" spans="1:35">
      <c r="A2563" s="290"/>
      <c r="E2563" s="1531"/>
      <c r="M2563" s="1338"/>
      <c r="O2563" s="1338"/>
      <c r="Q2563" s="1338"/>
      <c r="S2563" s="1338"/>
      <c r="U2563" s="1338"/>
      <c r="W2563" s="1338"/>
      <c r="Y2563" s="1338"/>
      <c r="AA2563" s="1338"/>
      <c r="AC2563" s="1338"/>
      <c r="AE2563" s="1338"/>
      <c r="AG2563" s="1338"/>
      <c r="AI2563" s="1338"/>
    </row>
    <row r="2564" spans="1:35" ht="18.75">
      <c r="A2564" s="290"/>
      <c r="E2564" s="1531"/>
      <c r="I2564" s="1605"/>
      <c r="J2564" s="1606"/>
      <c r="K2564" s="1606"/>
      <c r="M2564" s="1338"/>
      <c r="O2564" s="1338"/>
      <c r="Q2564" s="1338"/>
      <c r="S2564" s="1338"/>
      <c r="U2564" s="1338"/>
      <c r="W2564" s="1338"/>
      <c r="Y2564" s="1338"/>
      <c r="AA2564" s="1338"/>
      <c r="AC2564" s="1338"/>
      <c r="AE2564" s="1338"/>
      <c r="AG2564" s="1338"/>
      <c r="AI2564" s="1338"/>
    </row>
    <row r="2565" spans="1:35" ht="18.75">
      <c r="A2565" s="290"/>
      <c r="E2565" s="1531"/>
      <c r="G2565" s="1605" t="s">
        <v>2228</v>
      </c>
      <c r="H2565" s="1606"/>
      <c r="M2565" s="1338"/>
      <c r="O2565" s="1338"/>
      <c r="Q2565" s="1338"/>
      <c r="S2565" s="1338"/>
      <c r="U2565" s="1338"/>
      <c r="W2565" s="1338"/>
      <c r="Y2565" s="1338"/>
      <c r="AA2565" s="1338"/>
      <c r="AC2565" s="1338"/>
      <c r="AE2565" s="1338"/>
      <c r="AG2565" s="1338"/>
      <c r="AI2565" s="1338"/>
    </row>
    <row r="2566" spans="1:35">
      <c r="A2566" s="290"/>
      <c r="E2566" s="1531"/>
      <c r="M2566" s="1338"/>
      <c r="O2566" s="1338"/>
      <c r="Q2566" s="1338"/>
      <c r="S2566" s="1338"/>
      <c r="U2566" s="1338"/>
      <c r="W2566" s="1338"/>
      <c r="Y2566" s="1338"/>
      <c r="AA2566" s="1338"/>
      <c r="AC2566" s="1338"/>
      <c r="AE2566" s="1338"/>
      <c r="AG2566" s="1338"/>
      <c r="AI2566" s="1338"/>
    </row>
    <row r="2567" spans="1:35">
      <c r="A2567" s="290"/>
      <c r="E2567" s="1531"/>
      <c r="M2567" s="1338"/>
      <c r="O2567" s="1338"/>
      <c r="Q2567" s="1338"/>
      <c r="S2567" s="1338"/>
      <c r="U2567" s="1338"/>
      <c r="W2567" s="1338"/>
      <c r="Y2567" s="1338"/>
      <c r="AA2567" s="1338"/>
      <c r="AC2567" s="1338"/>
      <c r="AE2567" s="1338"/>
      <c r="AG2567" s="1338"/>
      <c r="AI2567" s="1338"/>
    </row>
    <row r="2568" spans="1:35">
      <c r="A2568" s="290"/>
      <c r="E2568" s="1531"/>
      <c r="M2568" s="1338"/>
      <c r="O2568" s="1338"/>
      <c r="Q2568" s="1338"/>
      <c r="S2568" s="1338"/>
      <c r="U2568" s="1338"/>
      <c r="W2568" s="1338"/>
      <c r="Y2568" s="1338"/>
      <c r="AA2568" s="1338"/>
      <c r="AC2568" s="1338"/>
      <c r="AE2568" s="1338"/>
      <c r="AG2568" s="1338"/>
      <c r="AI2568" s="1338"/>
    </row>
    <row r="2569" spans="1:35">
      <c r="A2569" s="290"/>
      <c r="E2569" s="1531"/>
      <c r="M2569" s="1338"/>
      <c r="O2569" s="1338"/>
      <c r="Q2569" s="1338"/>
      <c r="S2569" s="1338"/>
      <c r="U2569" s="1338"/>
      <c r="W2569" s="1338"/>
      <c r="Y2569" s="1338"/>
      <c r="AA2569" s="1338"/>
      <c r="AC2569" s="1338"/>
      <c r="AE2569" s="1338"/>
      <c r="AG2569" s="1338"/>
      <c r="AI2569" s="1338"/>
    </row>
    <row r="2570" spans="1:35">
      <c r="A2570" s="290"/>
      <c r="E2570" s="1531"/>
      <c r="M2570" s="1338"/>
      <c r="O2570" s="1338"/>
      <c r="Q2570" s="1338"/>
      <c r="S2570" s="1338"/>
      <c r="U2570" s="1338"/>
      <c r="W2570" s="1338"/>
      <c r="Y2570" s="1338"/>
      <c r="AA2570" s="1338"/>
      <c r="AC2570" s="1338"/>
      <c r="AE2570" s="1338"/>
      <c r="AG2570" s="1338"/>
      <c r="AI2570" s="1338"/>
    </row>
    <row r="2571" spans="1:35" ht="21">
      <c r="A2571" s="290"/>
      <c r="E2571" s="1532"/>
      <c r="I2571" s="1607"/>
      <c r="J2571" s="1606"/>
      <c r="K2571" s="1606"/>
      <c r="M2571" s="1338"/>
      <c r="O2571" s="1338"/>
      <c r="Q2571" s="1338"/>
      <c r="S2571" s="1338"/>
      <c r="U2571" s="1338"/>
      <c r="W2571" s="1338"/>
      <c r="Y2571" s="1338"/>
      <c r="AA2571" s="1338"/>
      <c r="AC2571" s="1338"/>
      <c r="AE2571" s="1338"/>
      <c r="AG2571" s="1338"/>
      <c r="AI2571" s="1338"/>
    </row>
    <row r="2572" spans="1:35" ht="21">
      <c r="A2572" s="290"/>
      <c r="E2572" s="1532"/>
      <c r="G2572" s="1533" t="s">
        <v>2229</v>
      </c>
      <c r="H2572" s="1534"/>
      <c r="I2572" s="1533"/>
      <c r="J2572" s="1535"/>
      <c r="M2572" s="1338"/>
      <c r="O2572" s="1338"/>
      <c r="Q2572" s="1338"/>
      <c r="S2572" s="1338"/>
      <c r="U2572" s="1338"/>
      <c r="W2572" s="1338"/>
      <c r="Y2572" s="1338"/>
      <c r="AA2572" s="1338"/>
      <c r="AC2572" s="1338"/>
      <c r="AE2572" s="1338"/>
      <c r="AG2572" s="1338"/>
      <c r="AI2572" s="1338"/>
    </row>
    <row r="2573" spans="1:35" ht="21">
      <c r="A2573" s="290"/>
      <c r="D2573" s="1534"/>
      <c r="E2573" s="1532"/>
      <c r="G2573" s="1608" t="s">
        <v>2230</v>
      </c>
      <c r="H2573" s="1606"/>
      <c r="M2573" s="1338"/>
      <c r="O2573" s="1338"/>
      <c r="Q2573" s="1338"/>
      <c r="S2573" s="1338"/>
      <c r="U2573" s="1338"/>
      <c r="W2573" s="1338"/>
      <c r="Y2573" s="1338"/>
      <c r="AA2573" s="1338"/>
      <c r="AC2573" s="1338"/>
      <c r="AE2573" s="1338"/>
      <c r="AG2573" s="1338"/>
      <c r="AI2573" s="1338"/>
    </row>
  </sheetData>
  <protectedRanges>
    <protectedRange sqref="J834" name="Rango33_1"/>
    <protectedRange sqref="J677" name="Rango32_1"/>
    <protectedRange sqref="B1695:D1695" name="Rango306_2_2_1"/>
    <protectedRange sqref="B1695:D1695" name="FILAS Y PARTIDAS 1_2_2_1"/>
    <protectedRange sqref="J1937" name="Rango71_3_1"/>
    <protectedRange sqref="J1995 J1997" name="Rango78_3"/>
    <protectedRange sqref="J1994" name="Rango78_3_1"/>
    <protectedRange sqref="AE6:AE8" name="Rango17_1_1_1_1"/>
    <protectedRange sqref="AC6:AC8" name="Rango16_1_1_1_1"/>
    <protectedRange sqref="AA6:AA8" name="Rango15_1_1_1_1"/>
    <protectedRange sqref="Y6:Y8" name="Rango14_1_1_1_1"/>
    <protectedRange sqref="W6:W8" name="Rango13_1_1_1_1"/>
    <protectedRange sqref="U6:U8" name="Rango12_1_1_1_1"/>
    <protectedRange sqref="S6:S8" name="Rango11_1_1_1_1"/>
    <protectedRange sqref="Q6:Q8" name="Rango10_2_1_1_1"/>
    <protectedRange sqref="O6:O8" name="Rango9_2_1_1_1"/>
  </protectedRanges>
  <mergeCells count="50">
    <mergeCell ref="C6:C8"/>
    <mergeCell ref="D6:D8"/>
    <mergeCell ref="E6:E8"/>
    <mergeCell ref="F6:F8"/>
    <mergeCell ref="AE1:AI1"/>
    <mergeCell ref="AE2:AI2"/>
    <mergeCell ref="AE3:AI3"/>
    <mergeCell ref="AE4:AI4"/>
    <mergeCell ref="AE5:AI5"/>
    <mergeCell ref="AF7:AF8"/>
    <mergeCell ref="AG7:AG8"/>
    <mergeCell ref="AH7:AH8"/>
    <mergeCell ref="L6:AI6"/>
    <mergeCell ref="AI7:AI8"/>
    <mergeCell ref="Z7:Z8"/>
    <mergeCell ref="AA7:AA8"/>
    <mergeCell ref="AB7:AB8"/>
    <mergeCell ref="AC7:AC8"/>
    <mergeCell ref="AD7:AD8"/>
    <mergeCell ref="L7:L8"/>
    <mergeCell ref="M7:M8"/>
    <mergeCell ref="N7:N8"/>
    <mergeCell ref="O7:O8"/>
    <mergeCell ref="P7:P8"/>
    <mergeCell ref="Q7:Q8"/>
    <mergeCell ref="AE7:AE8"/>
    <mergeCell ref="R7:R8"/>
    <mergeCell ref="S7:S8"/>
    <mergeCell ref="T7:T8"/>
    <mergeCell ref="U7:U8"/>
    <mergeCell ref="V7:V8"/>
    <mergeCell ref="W7:W8"/>
    <mergeCell ref="X7:X8"/>
    <mergeCell ref="Y7:Y8"/>
    <mergeCell ref="G2565:H2565"/>
    <mergeCell ref="I2571:K2571"/>
    <mergeCell ref="G2573:H2573"/>
    <mergeCell ref="B1:AA5"/>
    <mergeCell ref="AB1:AD1"/>
    <mergeCell ref="AB2:AD2"/>
    <mergeCell ref="AB3:AD3"/>
    <mergeCell ref="AB4:AD4"/>
    <mergeCell ref="AB5:AD5"/>
    <mergeCell ref="I2564:K2564"/>
    <mergeCell ref="G6:G8"/>
    <mergeCell ref="H6:H8"/>
    <mergeCell ref="I6:I8"/>
    <mergeCell ref="J6:J8"/>
    <mergeCell ref="K6:K8"/>
    <mergeCell ref="B6:B8"/>
  </mergeCells>
  <conditionalFormatting sqref="C603:C617">
    <cfRule type="duplicateValues" dxfId="31" priority="6"/>
  </conditionalFormatting>
  <conditionalFormatting sqref="C633">
    <cfRule type="duplicateValues" dxfId="30" priority="7"/>
  </conditionalFormatting>
  <conditionalFormatting sqref="C634">
    <cfRule type="duplicateValues" dxfId="29" priority="8"/>
  </conditionalFormatting>
  <conditionalFormatting sqref="C720">
    <cfRule type="duplicateValues" dxfId="28" priority="9"/>
  </conditionalFormatting>
  <conditionalFormatting sqref="C723">
    <cfRule type="duplicateValues" dxfId="27" priority="10"/>
  </conditionalFormatting>
  <conditionalFormatting sqref="C725">
    <cfRule type="duplicateValues" dxfId="26" priority="11"/>
  </conditionalFormatting>
  <conditionalFormatting sqref="C727">
    <cfRule type="duplicateValues" dxfId="25" priority="12"/>
  </conditionalFormatting>
  <conditionalFormatting sqref="C734">
    <cfRule type="duplicateValues" dxfId="24" priority="13"/>
  </conditionalFormatting>
  <conditionalFormatting sqref="C752">
    <cfRule type="duplicateValues" dxfId="23" priority="14"/>
  </conditionalFormatting>
  <conditionalFormatting sqref="C716:C717 C712:C713">
    <cfRule type="duplicateValues" dxfId="22" priority="15"/>
  </conditionalFormatting>
  <conditionalFormatting sqref="C733 C731 C728">
    <cfRule type="duplicateValues" dxfId="21" priority="16"/>
  </conditionalFormatting>
  <conditionalFormatting sqref="C621">
    <cfRule type="duplicateValues" dxfId="20" priority="17"/>
  </conditionalFormatting>
  <conditionalFormatting sqref="C709">
    <cfRule type="duplicateValues" dxfId="19" priority="18"/>
  </conditionalFormatting>
  <conditionalFormatting sqref="C802:C803">
    <cfRule type="duplicateValues" dxfId="18" priority="19"/>
  </conditionalFormatting>
  <conditionalFormatting sqref="C807">
    <cfRule type="duplicateValues" dxfId="17" priority="20"/>
  </conditionalFormatting>
  <conditionalFormatting sqref="C810">
    <cfRule type="duplicateValues" dxfId="16" priority="21"/>
  </conditionalFormatting>
  <conditionalFormatting sqref="C814">
    <cfRule type="duplicateValues" dxfId="15" priority="22"/>
  </conditionalFormatting>
  <conditionalFormatting sqref="C815">
    <cfRule type="duplicateValues" dxfId="14" priority="23"/>
  </conditionalFormatting>
  <conditionalFormatting sqref="C816">
    <cfRule type="duplicateValues" dxfId="13" priority="24"/>
  </conditionalFormatting>
  <conditionalFormatting sqref="C832">
    <cfRule type="duplicateValues" dxfId="12" priority="25"/>
  </conditionalFormatting>
  <conditionalFormatting sqref="C838:C839 C833:C836 C841:C844">
    <cfRule type="duplicateValues" dxfId="11" priority="26"/>
  </conditionalFormatting>
  <conditionalFormatting sqref="C724">
    <cfRule type="duplicateValues" dxfId="10" priority="27"/>
  </conditionalFormatting>
  <conditionalFormatting sqref="C764">
    <cfRule type="duplicateValues" dxfId="9" priority="28"/>
  </conditionalFormatting>
  <conditionalFormatting sqref="C837">
    <cfRule type="duplicateValues" dxfId="8" priority="29"/>
  </conditionalFormatting>
  <conditionalFormatting sqref="C840">
    <cfRule type="duplicateValues" dxfId="7" priority="30"/>
  </conditionalFormatting>
  <conditionalFormatting sqref="C721:C722">
    <cfRule type="duplicateValues" dxfId="6" priority="31"/>
  </conditionalFormatting>
  <conditionalFormatting sqref="C718:C719">
    <cfRule type="duplicateValues" dxfId="5" priority="32"/>
  </conditionalFormatting>
  <conditionalFormatting sqref="C808">
    <cfRule type="duplicateValues" dxfId="4" priority="5"/>
  </conditionalFormatting>
  <conditionalFormatting sqref="C1751">
    <cfRule type="duplicateValues" dxfId="3" priority="4"/>
  </conditionalFormatting>
  <conditionalFormatting sqref="C1937">
    <cfRule type="duplicateValues" dxfId="2" priority="3"/>
  </conditionalFormatting>
  <conditionalFormatting sqref="C1995">
    <cfRule type="duplicateValues" dxfId="1" priority="2"/>
  </conditionalFormatting>
  <conditionalFormatting sqref="C1997">
    <cfRule type="duplicateValues" dxfId="0" priority="1"/>
  </conditionalFormatting>
  <pageMargins left="0.70866141732283472" right="0.70866141732283472" top="0.35433070866141736" bottom="0.35433070866141736" header="0.31496062992125984" footer="0.31496062992125984"/>
  <pageSetup paperSize="5" scale="14"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25"/>
  <sheetViews>
    <sheetView topLeftCell="A5" workbookViewId="0">
      <selection activeCell="F25" sqref="F25"/>
    </sheetView>
  </sheetViews>
  <sheetFormatPr baseColWidth="10" defaultRowHeight="15"/>
  <cols>
    <col min="1" max="1" width="11.42578125" style="319"/>
    <col min="2" max="2" width="46.42578125" customWidth="1"/>
    <col min="3" max="3" width="18.140625" customWidth="1"/>
    <col min="4" max="4" width="14.28515625" bestFit="1" customWidth="1"/>
    <col min="5" max="5" width="20.140625" customWidth="1"/>
    <col min="6" max="6" width="26" bestFit="1" customWidth="1"/>
  </cols>
  <sheetData>
    <row r="3" spans="1:6">
      <c r="B3" s="1617" t="s">
        <v>2443</v>
      </c>
      <c r="C3" s="1617"/>
      <c r="D3" s="1617"/>
      <c r="E3" s="1617"/>
      <c r="F3" s="1617"/>
    </row>
    <row r="4" spans="1:6" ht="42" customHeight="1" thickBot="1">
      <c r="B4" s="1618"/>
      <c r="C4" s="1618"/>
      <c r="D4" s="1618"/>
      <c r="E4" s="1618"/>
      <c r="F4" s="1618"/>
    </row>
    <row r="5" spans="1:6">
      <c r="B5" s="1619" t="s">
        <v>2431</v>
      </c>
      <c r="C5" s="1621" t="s">
        <v>2432</v>
      </c>
      <c r="D5" s="1623" t="s">
        <v>2433</v>
      </c>
      <c r="E5" s="1621" t="s">
        <v>2434</v>
      </c>
      <c r="F5" s="1625" t="s">
        <v>2442</v>
      </c>
    </row>
    <row r="6" spans="1:6" ht="15.75" thickBot="1">
      <c r="B6" s="1620"/>
      <c r="C6" s="1622"/>
      <c r="D6" s="1624"/>
      <c r="E6" s="1622"/>
      <c r="F6" s="1626"/>
    </row>
    <row r="7" spans="1:6">
      <c r="B7" s="317" t="s">
        <v>2435</v>
      </c>
      <c r="C7" s="315"/>
      <c r="D7" s="315"/>
      <c r="E7" s="316">
        <v>650940</v>
      </c>
      <c r="F7" s="316">
        <f>C7+D7+E7</f>
        <v>650940</v>
      </c>
    </row>
    <row r="8" spans="1:6">
      <c r="B8" s="245" t="s">
        <v>2436</v>
      </c>
      <c r="C8" s="49">
        <v>8000</v>
      </c>
      <c r="D8" s="49">
        <v>12000</v>
      </c>
      <c r="E8" s="49">
        <v>3622320</v>
      </c>
      <c r="F8" s="49">
        <f t="shared" ref="F8:F14" si="0">C8+D8+E8</f>
        <v>3642320</v>
      </c>
    </row>
    <row r="9" spans="1:6">
      <c r="B9" s="245" t="s">
        <v>2437</v>
      </c>
      <c r="C9" s="49">
        <v>360000</v>
      </c>
      <c r="D9" s="49">
        <v>540000</v>
      </c>
      <c r="E9" s="49">
        <v>134675632.80000001</v>
      </c>
      <c r="F9" s="49">
        <f t="shared" si="0"/>
        <v>135575632.80000001</v>
      </c>
    </row>
    <row r="10" spans="1:6" ht="30">
      <c r="B10" s="308" t="s">
        <v>2438</v>
      </c>
      <c r="C10" s="49">
        <v>18000</v>
      </c>
      <c r="D10" s="49">
        <v>27000</v>
      </c>
      <c r="E10" s="49">
        <v>31783200</v>
      </c>
      <c r="F10" s="49">
        <f t="shared" si="0"/>
        <v>31828200</v>
      </c>
    </row>
    <row r="11" spans="1:6">
      <c r="B11" s="245" t="s">
        <v>2439</v>
      </c>
      <c r="C11" s="49">
        <v>140000</v>
      </c>
      <c r="D11" s="49">
        <v>210000</v>
      </c>
      <c r="E11" s="49">
        <v>9200000</v>
      </c>
      <c r="F11" s="49">
        <f t="shared" si="0"/>
        <v>9550000</v>
      </c>
    </row>
    <row r="12" spans="1:6" s="288" customFormat="1">
      <c r="A12" s="319"/>
      <c r="B12" s="245" t="s">
        <v>2441</v>
      </c>
      <c r="C12" s="49">
        <v>60000</v>
      </c>
      <c r="D12" s="49">
        <v>90000</v>
      </c>
      <c r="E12" s="49">
        <v>5700000</v>
      </c>
      <c r="F12" s="49">
        <f t="shared" si="0"/>
        <v>5850000</v>
      </c>
    </row>
    <row r="13" spans="1:6" ht="15.75" thickBot="1">
      <c r="B13" s="245" t="s">
        <v>2440</v>
      </c>
      <c r="C13" s="314">
        <v>40000</v>
      </c>
      <c r="D13" s="314">
        <v>60000</v>
      </c>
      <c r="E13" s="314">
        <v>13594095.199999999</v>
      </c>
      <c r="F13" s="314">
        <f t="shared" si="0"/>
        <v>13694095.199999999</v>
      </c>
    </row>
    <row r="14" spans="1:6" ht="30.75" customHeight="1" thickBot="1">
      <c r="C14" s="318">
        <f t="shared" ref="C14:D14" si="1">SUM(C7:C13)</f>
        <v>626000</v>
      </c>
      <c r="D14" s="318">
        <f t="shared" si="1"/>
        <v>939000</v>
      </c>
      <c r="E14" s="318">
        <f>SUM(E7:E13)</f>
        <v>199226188</v>
      </c>
      <c r="F14" s="318">
        <f t="shared" si="0"/>
        <v>200791188</v>
      </c>
    </row>
    <row r="17" spans="2:3" ht="15.75" thickBot="1">
      <c r="B17" s="1612" t="s">
        <v>4606</v>
      </c>
      <c r="C17" s="1612"/>
    </row>
    <row r="18" spans="2:3" ht="51.75" customHeight="1" thickBot="1">
      <c r="B18" s="1613" t="s">
        <v>4607</v>
      </c>
      <c r="C18" s="1614"/>
    </row>
    <row r="19" spans="2:3" ht="15.75" thickBot="1"/>
    <row r="20" spans="2:3" ht="77.25" customHeight="1" thickBot="1">
      <c r="B20" s="1615" t="s">
        <v>4608</v>
      </c>
      <c r="C20" s="1616"/>
    </row>
    <row r="22" spans="2:3" ht="15.75" thickBot="1"/>
    <row r="23" spans="2:3" ht="27.75" customHeight="1" thickBot="1">
      <c r="B23" s="1251" t="s">
        <v>4604</v>
      </c>
      <c r="C23" s="1254">
        <v>179718648</v>
      </c>
    </row>
    <row r="24" spans="2:3" ht="30.75" thickBot="1">
      <c r="B24" s="1253" t="s">
        <v>4603</v>
      </c>
      <c r="C24" s="1255">
        <v>200791188</v>
      </c>
    </row>
    <row r="25" spans="2:3" ht="29.25" customHeight="1" thickBot="1">
      <c r="B25" s="1252" t="s">
        <v>4605</v>
      </c>
      <c r="C25" s="1256">
        <v>200123629</v>
      </c>
    </row>
  </sheetData>
  <mergeCells count="9">
    <mergeCell ref="B17:C17"/>
    <mergeCell ref="B18:C18"/>
    <mergeCell ref="B20:C20"/>
    <mergeCell ref="B3:F4"/>
    <mergeCell ref="B5:B6"/>
    <mergeCell ref="C5:C6"/>
    <mergeCell ref="D5:D6"/>
    <mergeCell ref="E5:E6"/>
    <mergeCell ref="F5:F6"/>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726"/>
  <sheetViews>
    <sheetView topLeftCell="N1" zoomScale="98" zoomScaleNormal="98" workbookViewId="0">
      <selection activeCell="Z14" sqref="Z14"/>
    </sheetView>
  </sheetViews>
  <sheetFormatPr baseColWidth="10" defaultRowHeight="15"/>
  <cols>
    <col min="3" max="3" width="40.5703125" customWidth="1"/>
    <col min="7" max="7" width="11.42578125" customWidth="1"/>
    <col min="8" max="8" width="15.140625" customWidth="1"/>
    <col min="9" max="9" width="16.42578125" customWidth="1"/>
    <col min="11" max="11" width="27.28515625" customWidth="1"/>
  </cols>
  <sheetData>
    <row r="1" spans="1:38" s="319" customFormat="1" ht="23.25" customHeight="1">
      <c r="B1" s="1571" t="s">
        <v>2444</v>
      </c>
      <c r="C1" s="1571"/>
      <c r="D1" s="1571"/>
      <c r="E1" s="1571"/>
      <c r="F1" s="1571"/>
      <c r="G1" s="1571"/>
      <c r="H1" s="1571"/>
      <c r="I1" s="1571"/>
      <c r="J1" s="1571"/>
      <c r="K1" s="1571"/>
      <c r="L1" s="1571"/>
      <c r="M1" s="1571"/>
      <c r="N1" s="1571"/>
      <c r="O1" s="1571"/>
      <c r="P1" s="1571"/>
      <c r="Q1" s="1571"/>
      <c r="R1" s="1571"/>
      <c r="S1" s="1571"/>
      <c r="T1" s="1571"/>
      <c r="U1" s="1571"/>
      <c r="V1" s="1571"/>
      <c r="W1" s="1571"/>
      <c r="X1" s="1571"/>
      <c r="Y1" s="1571"/>
      <c r="Z1" s="1571"/>
      <c r="AA1" s="1571"/>
      <c r="AB1" s="1576" t="s">
        <v>2474</v>
      </c>
      <c r="AC1" s="1576"/>
      <c r="AD1" s="1576"/>
      <c r="AE1" s="1577" t="s">
        <v>2475</v>
      </c>
      <c r="AF1" s="1577"/>
      <c r="AG1" s="1577"/>
      <c r="AH1" s="1577"/>
      <c r="AI1" s="1577"/>
    </row>
    <row r="2" spans="1:38" s="319" customFormat="1" ht="67.5" customHeight="1">
      <c r="B2" s="1571"/>
      <c r="C2" s="1571"/>
      <c r="D2" s="1571"/>
      <c r="E2" s="1571"/>
      <c r="F2" s="1571"/>
      <c r="G2" s="1571"/>
      <c r="H2" s="1571"/>
      <c r="I2" s="1571"/>
      <c r="J2" s="1571"/>
      <c r="K2" s="1571"/>
      <c r="L2" s="1571"/>
      <c r="M2" s="1571"/>
      <c r="N2" s="1571"/>
      <c r="O2" s="1571"/>
      <c r="P2" s="1571"/>
      <c r="Q2" s="1571"/>
      <c r="R2" s="1571"/>
      <c r="S2" s="1571"/>
      <c r="T2" s="1571"/>
      <c r="U2" s="1571"/>
      <c r="V2" s="1571"/>
      <c r="W2" s="1571"/>
      <c r="X2" s="1571"/>
      <c r="Y2" s="1571"/>
      <c r="Z2" s="1571"/>
      <c r="AA2" s="1571"/>
      <c r="AB2" s="1576" t="s">
        <v>2476</v>
      </c>
      <c r="AC2" s="1576"/>
      <c r="AD2" s="1576"/>
      <c r="AE2" s="1578" t="s">
        <v>2477</v>
      </c>
      <c r="AF2" s="1578"/>
      <c r="AG2" s="1578"/>
      <c r="AH2" s="1578"/>
      <c r="AI2" s="1578"/>
    </row>
    <row r="3" spans="1:38" s="319" customFormat="1" ht="25.5" customHeight="1">
      <c r="B3" s="1571"/>
      <c r="C3" s="1571"/>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6" t="s">
        <v>2478</v>
      </c>
      <c r="AC3" s="1576"/>
      <c r="AD3" s="1576"/>
      <c r="AE3" s="1579" t="s">
        <v>3905</v>
      </c>
      <c r="AF3" s="1579"/>
      <c r="AG3" s="1579"/>
      <c r="AH3" s="1579"/>
      <c r="AI3" s="1579"/>
    </row>
    <row r="4" spans="1:38" s="6" customFormat="1" ht="29.25" customHeight="1">
      <c r="A4" s="319"/>
      <c r="B4" s="1571"/>
      <c r="C4" s="1571"/>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6" t="s">
        <v>2480</v>
      </c>
      <c r="AC4" s="1576"/>
      <c r="AD4" s="1576"/>
      <c r="AE4" s="1580" t="s">
        <v>2481</v>
      </c>
      <c r="AF4" s="1580"/>
      <c r="AG4" s="1580"/>
      <c r="AH4" s="1580"/>
      <c r="AI4" s="1580"/>
    </row>
    <row r="5" spans="1:38" s="319" customFormat="1" ht="15" customHeight="1">
      <c r="B5" s="1571"/>
      <c r="C5" s="1571"/>
      <c r="D5" s="1571"/>
      <c r="E5" s="1571"/>
      <c r="F5" s="1571"/>
      <c r="G5" s="1571"/>
      <c r="H5" s="1571"/>
      <c r="I5" s="1571"/>
      <c r="J5" s="1571"/>
      <c r="K5" s="1571"/>
      <c r="L5" s="1571"/>
      <c r="M5" s="1571"/>
      <c r="N5" s="1571"/>
      <c r="O5" s="1571"/>
      <c r="P5" s="1571"/>
      <c r="Q5" s="1571"/>
      <c r="R5" s="1571"/>
      <c r="S5" s="1571"/>
      <c r="T5" s="1571"/>
      <c r="U5" s="1571"/>
      <c r="V5" s="1571"/>
      <c r="W5" s="1571"/>
      <c r="X5" s="1571"/>
      <c r="Y5" s="1571"/>
      <c r="Z5" s="1571"/>
      <c r="AA5" s="1571"/>
      <c r="AB5" s="1576" t="s">
        <v>2482</v>
      </c>
      <c r="AC5" s="1576"/>
      <c r="AD5" s="1576"/>
      <c r="AE5" s="1581" t="s">
        <v>3904</v>
      </c>
      <c r="AF5" s="1581"/>
      <c r="AG5" s="1581"/>
      <c r="AH5" s="1581"/>
      <c r="AI5" s="1581"/>
    </row>
    <row r="6" spans="1:38" s="319" customFormat="1" ht="20.25" customHeight="1">
      <c r="B6" s="1582" t="s">
        <v>2445</v>
      </c>
      <c r="C6" s="1582" t="s">
        <v>2446</v>
      </c>
      <c r="D6" s="1582" t="s">
        <v>0</v>
      </c>
      <c r="E6" s="1585" t="s">
        <v>1</v>
      </c>
      <c r="F6" s="1582" t="s">
        <v>2</v>
      </c>
      <c r="G6" s="1582" t="s">
        <v>2447</v>
      </c>
      <c r="H6" s="1582" t="s">
        <v>3</v>
      </c>
      <c r="I6" s="1588" t="s">
        <v>2448</v>
      </c>
      <c r="J6" s="1582" t="s">
        <v>4</v>
      </c>
      <c r="K6" s="1591" t="s">
        <v>5</v>
      </c>
      <c r="L6" s="1594" t="s">
        <v>2449</v>
      </c>
      <c r="M6" s="1595"/>
      <c r="N6" s="1595"/>
      <c r="O6" s="1595"/>
      <c r="P6" s="1595"/>
      <c r="Q6" s="1595"/>
      <c r="R6" s="1595"/>
      <c r="S6" s="1595"/>
      <c r="T6" s="1595"/>
      <c r="U6" s="1595"/>
      <c r="V6" s="1595"/>
      <c r="W6" s="1595"/>
      <c r="X6" s="1595"/>
      <c r="Y6" s="1595"/>
      <c r="Z6" s="1595"/>
      <c r="AA6" s="1595"/>
      <c r="AB6" s="1595"/>
      <c r="AC6" s="1595"/>
      <c r="AD6" s="1595"/>
      <c r="AE6" s="1595"/>
      <c r="AF6" s="1595"/>
      <c r="AG6" s="1595"/>
      <c r="AH6" s="1595"/>
      <c r="AI6" s="1595"/>
    </row>
    <row r="7" spans="1:38" s="319" customFormat="1" ht="27" customHeight="1">
      <c r="A7" s="320"/>
      <c r="B7" s="1583"/>
      <c r="C7" s="1583"/>
      <c r="D7" s="1583"/>
      <c r="E7" s="1586"/>
      <c r="F7" s="1583"/>
      <c r="G7" s="1583"/>
      <c r="H7" s="1583"/>
      <c r="I7" s="1589"/>
      <c r="J7" s="1583"/>
      <c r="K7" s="1592"/>
      <c r="L7" s="1574" t="s">
        <v>2450</v>
      </c>
      <c r="M7" s="1572" t="s">
        <v>2451</v>
      </c>
      <c r="N7" s="1574" t="s">
        <v>2452</v>
      </c>
      <c r="O7" s="1572" t="s">
        <v>2453</v>
      </c>
      <c r="P7" s="1574" t="s">
        <v>2454</v>
      </c>
      <c r="Q7" s="1572" t="s">
        <v>2455</v>
      </c>
      <c r="R7" s="1574" t="s">
        <v>2456</v>
      </c>
      <c r="S7" s="1572" t="s">
        <v>2457</v>
      </c>
      <c r="T7" s="1574" t="s">
        <v>2458</v>
      </c>
      <c r="U7" s="1572" t="s">
        <v>2459</v>
      </c>
      <c r="V7" s="1574" t="s">
        <v>2460</v>
      </c>
      <c r="W7" s="1572" t="s">
        <v>2461</v>
      </c>
      <c r="X7" s="1574" t="s">
        <v>2462</v>
      </c>
      <c r="Y7" s="1572" t="s">
        <v>2463</v>
      </c>
      <c r="Z7" s="1574" t="s">
        <v>2464</v>
      </c>
      <c r="AA7" s="1572" t="s">
        <v>2465</v>
      </c>
      <c r="AB7" s="1574" t="s">
        <v>2466</v>
      </c>
      <c r="AC7" s="1572" t="s">
        <v>2467</v>
      </c>
      <c r="AD7" s="1574" t="s">
        <v>2468</v>
      </c>
      <c r="AE7" s="1572" t="s">
        <v>2469</v>
      </c>
      <c r="AF7" s="1574" t="s">
        <v>2470</v>
      </c>
      <c r="AG7" s="1572" t="s">
        <v>2471</v>
      </c>
      <c r="AH7" s="1574" t="s">
        <v>2472</v>
      </c>
      <c r="AI7" s="1572" t="s">
        <v>2473</v>
      </c>
    </row>
    <row r="8" spans="1:38" s="319" customFormat="1" ht="36" customHeight="1">
      <c r="A8" s="320"/>
      <c r="B8" s="1584"/>
      <c r="C8" s="1584"/>
      <c r="D8" s="1584"/>
      <c r="E8" s="1587"/>
      <c r="F8" s="1584"/>
      <c r="G8" s="1584"/>
      <c r="H8" s="1584"/>
      <c r="I8" s="1590"/>
      <c r="J8" s="1584"/>
      <c r="K8" s="1593"/>
      <c r="L8" s="1575"/>
      <c r="M8" s="1573"/>
      <c r="N8" s="1575"/>
      <c r="O8" s="1573"/>
      <c r="P8" s="1575"/>
      <c r="Q8" s="1573"/>
      <c r="R8" s="1575"/>
      <c r="S8" s="1573"/>
      <c r="T8" s="1575"/>
      <c r="U8" s="1573"/>
      <c r="V8" s="1575"/>
      <c r="W8" s="1573"/>
      <c r="X8" s="1575"/>
      <c r="Y8" s="1573"/>
      <c r="Z8" s="1575"/>
      <c r="AA8" s="1573"/>
      <c r="AB8" s="1575"/>
      <c r="AC8" s="1573"/>
      <c r="AD8" s="1575"/>
      <c r="AE8" s="1573"/>
      <c r="AF8" s="1575"/>
      <c r="AG8" s="1573"/>
      <c r="AH8" s="1575"/>
      <c r="AI8" s="1573"/>
      <c r="AL8" s="3"/>
    </row>
    <row r="9" spans="1:38" s="6" customFormat="1">
      <c r="B9" s="1187">
        <v>2000</v>
      </c>
      <c r="C9" s="1179" t="s">
        <v>6</v>
      </c>
      <c r="D9" s="1180"/>
      <c r="E9" s="1180"/>
      <c r="F9" s="194"/>
      <c r="G9" s="194"/>
      <c r="H9" s="1182"/>
      <c r="I9" s="1183"/>
      <c r="J9" s="194"/>
      <c r="K9" s="194">
        <f>K10+K189+K211+K313+K511+K520+K535</f>
        <v>1312529.5363471999</v>
      </c>
      <c r="L9" s="1180"/>
      <c r="M9" s="194">
        <f>M10+M189+M211+M313+M511+M520+M535</f>
        <v>0</v>
      </c>
      <c r="N9" s="1180"/>
      <c r="O9" s="194">
        <f>O10+O189+O211+O313+O511+O520+O535</f>
        <v>0</v>
      </c>
      <c r="P9" s="1180"/>
      <c r="Q9" s="194">
        <f>Q10+Q189+Q211+Q313+Q511+Q520+Q535</f>
        <v>0</v>
      </c>
      <c r="R9" s="1180"/>
      <c r="S9" s="194">
        <f>S10+S189+S211+S313+S511+S520+S535</f>
        <v>391196.27916399995</v>
      </c>
      <c r="T9" s="1180"/>
      <c r="U9" s="194">
        <f>U10+U189+U211+U313+U511+U520+U535</f>
        <v>98404.018135999999</v>
      </c>
      <c r="V9" s="1180"/>
      <c r="W9" s="194">
        <f>W10+W189+W211+W313+W511+W520+W535</f>
        <v>12960.628471999997</v>
      </c>
      <c r="X9" s="1180"/>
      <c r="Y9" s="194">
        <f>Y10+Y189+Y211+Y313+Y511+Y520+Y535</f>
        <v>467324.04721919994</v>
      </c>
      <c r="Z9" s="1180"/>
      <c r="AA9" s="194">
        <f>AA10+AA189+AA211+AA313+AA511+AA520+AA535</f>
        <v>9841.3101279999992</v>
      </c>
      <c r="AB9" s="1180"/>
      <c r="AC9" s="194">
        <f>AC10+AC189+AC211+AC313+AC511+AC520+AC535</f>
        <v>84062.87270800001</v>
      </c>
      <c r="AD9" s="1180"/>
      <c r="AE9" s="194">
        <f>AE10+AE189+AE211+AE313+AE511+AE520+AE535</f>
        <v>225271.01457999999</v>
      </c>
      <c r="AF9" s="1180"/>
      <c r="AG9" s="194">
        <f>AG10+AG189+AG211+AG313+AG511+AG520+AG535</f>
        <v>19816.165939999999</v>
      </c>
      <c r="AH9" s="1180"/>
      <c r="AI9" s="194">
        <f>AI10+AI189+AI211+AI313+AI511+AI520+AI535</f>
        <v>3653.2</v>
      </c>
    </row>
    <row r="10" spans="1:38" s="6" customFormat="1" ht="22.5">
      <c r="B10" s="1187">
        <v>2100</v>
      </c>
      <c r="C10" s="1179" t="s">
        <v>7</v>
      </c>
      <c r="D10" s="1187"/>
      <c r="E10" s="1187"/>
      <c r="F10" s="968"/>
      <c r="G10" s="968"/>
      <c r="H10" s="1188"/>
      <c r="I10" s="1023"/>
      <c r="J10" s="968"/>
      <c r="K10" s="968">
        <f>K11+K88+K97+K123+K126+K185+K179</f>
        <v>538442.06240000005</v>
      </c>
      <c r="L10" s="1187"/>
      <c r="M10" s="968">
        <f>M11+M88+M97+M123+M126+M185+M179</f>
        <v>0</v>
      </c>
      <c r="N10" s="1187"/>
      <c r="O10" s="968">
        <f>O11+O88+O97+O123+O126+O185+O179</f>
        <v>0</v>
      </c>
      <c r="P10" s="1187"/>
      <c r="Q10" s="968">
        <f>Q11+Q88+Q97+Q123+Q126+Q185+Q179</f>
        <v>0</v>
      </c>
      <c r="R10" s="1187"/>
      <c r="S10" s="968">
        <f>S11+S88+S97+S123+S126+S185+S179</f>
        <v>175213.52583333332</v>
      </c>
      <c r="T10" s="1187"/>
      <c r="U10" s="968">
        <f>U11+U88+U97+U123+U126+U185+U179</f>
        <v>0</v>
      </c>
      <c r="V10" s="1187"/>
      <c r="W10" s="968">
        <f>W11+W88+W97+W123+W126+W185+W179</f>
        <v>0</v>
      </c>
      <c r="X10" s="1187"/>
      <c r="Y10" s="968">
        <f>Y11+Y88+Y97+Y123+Y126+Y185+Y179</f>
        <v>190415.0107333333</v>
      </c>
      <c r="Z10" s="1187"/>
      <c r="AA10" s="968">
        <f>AA11+AA88+AA97+AA123+AA126+AA185+AA179</f>
        <v>0</v>
      </c>
      <c r="AB10" s="1187"/>
      <c r="AC10" s="968">
        <f>AC11+AC88+AC97+AC123+AC126+AC185+AC179</f>
        <v>0</v>
      </c>
      <c r="AD10" s="1187"/>
      <c r="AE10" s="968">
        <f>AE11+AE88+AE97+AE123+AE126+AE185+AE179</f>
        <v>172813.52583333332</v>
      </c>
      <c r="AF10" s="1187"/>
      <c r="AG10" s="968">
        <f>AG11+AG88+AG97+AG123+AG126+AG185+AG179</f>
        <v>0</v>
      </c>
      <c r="AH10" s="1187"/>
      <c r="AI10" s="968">
        <f>AI11+AI88+AI97+AI123+AI126+AI185+AI179</f>
        <v>0</v>
      </c>
    </row>
    <row r="11" spans="1:38" s="6" customFormat="1" ht="22.5">
      <c r="B11" s="1187">
        <v>211</v>
      </c>
      <c r="C11" s="1199" t="s">
        <v>8</v>
      </c>
      <c r="D11" s="1187"/>
      <c r="E11" s="1187"/>
      <c r="F11" s="968"/>
      <c r="G11" s="1179"/>
      <c r="H11" s="1179"/>
      <c r="I11" s="968"/>
      <c r="J11" s="968"/>
      <c r="K11" s="968">
        <f>K12+K65</f>
        <v>207242.386</v>
      </c>
      <c r="L11" s="1187"/>
      <c r="M11" s="968">
        <f>M12+M65</f>
        <v>0</v>
      </c>
      <c r="N11" s="1187"/>
      <c r="O11" s="968">
        <f>O12+O65</f>
        <v>0</v>
      </c>
      <c r="P11" s="1187"/>
      <c r="Q11" s="968">
        <f>Q12+Q65</f>
        <v>0</v>
      </c>
      <c r="R11" s="1187"/>
      <c r="S11" s="968">
        <f>S12+S65</f>
        <v>69080.795333333328</v>
      </c>
      <c r="T11" s="1187"/>
      <c r="U11" s="968">
        <f>U12+U65</f>
        <v>0</v>
      </c>
      <c r="V11" s="1187"/>
      <c r="W11" s="968">
        <f>W12+W65</f>
        <v>0</v>
      </c>
      <c r="X11" s="1187"/>
      <c r="Y11" s="968">
        <f>Y12+Y65</f>
        <v>69080.795333333328</v>
      </c>
      <c r="Z11" s="1187"/>
      <c r="AA11" s="968">
        <f>AA12+AA65</f>
        <v>0</v>
      </c>
      <c r="AB11" s="1187"/>
      <c r="AC11" s="968">
        <f>AC12+AC65</f>
        <v>0</v>
      </c>
      <c r="AD11" s="1187"/>
      <c r="AE11" s="968">
        <f>AE12+AE65</f>
        <v>69080.795333333328</v>
      </c>
      <c r="AF11" s="1187"/>
      <c r="AG11" s="968">
        <f>AG12+AG65</f>
        <v>0</v>
      </c>
      <c r="AH11" s="1187"/>
      <c r="AI11" s="968">
        <f>AI12+AI65</f>
        <v>0</v>
      </c>
    </row>
    <row r="12" spans="1:38" s="6" customFormat="1">
      <c r="B12" s="1187">
        <v>21102</v>
      </c>
      <c r="C12" s="1186" t="s">
        <v>18</v>
      </c>
      <c r="D12" s="1187"/>
      <c r="E12" s="1187"/>
      <c r="F12" s="968"/>
      <c r="G12" s="968"/>
      <c r="H12" s="1231"/>
      <c r="I12" s="1023"/>
      <c r="J12" s="968"/>
      <c r="K12" s="968">
        <f>SUM(K13:K64)</f>
        <v>78848.456000000006</v>
      </c>
      <c r="L12" s="1187"/>
      <c r="M12" s="968">
        <f>SUM(M13:M64)</f>
        <v>0</v>
      </c>
      <c r="N12" s="1187"/>
      <c r="O12" s="968">
        <f>SUM(O13:O64)</f>
        <v>0</v>
      </c>
      <c r="P12" s="1187"/>
      <c r="Q12" s="968">
        <f>SUM(Q13:Q64)</f>
        <v>0</v>
      </c>
      <c r="R12" s="1187"/>
      <c r="S12" s="968">
        <f>SUM(S13:S64)</f>
        <v>26282.818666666659</v>
      </c>
      <c r="T12" s="1187"/>
      <c r="U12" s="968">
        <f>SUM(U13:U64)</f>
        <v>0</v>
      </c>
      <c r="V12" s="1187"/>
      <c r="W12" s="968">
        <f>SUM(W13:W64)</f>
        <v>0</v>
      </c>
      <c r="X12" s="1187"/>
      <c r="Y12" s="968">
        <f>SUM(Y13:Y64)</f>
        <v>26282.818666666659</v>
      </c>
      <c r="Z12" s="1187"/>
      <c r="AA12" s="968">
        <f>SUM(AA13:AA64)</f>
        <v>0</v>
      </c>
      <c r="AB12" s="1187"/>
      <c r="AC12" s="968">
        <f>SUM(AC13:AC64)</f>
        <v>0</v>
      </c>
      <c r="AD12" s="1187"/>
      <c r="AE12" s="968">
        <f>SUM(AE13:AE64)</f>
        <v>26282.818666666659</v>
      </c>
      <c r="AF12" s="1187"/>
      <c r="AG12" s="968">
        <f>SUM(AG13:AG64)</f>
        <v>0</v>
      </c>
      <c r="AH12" s="1187"/>
      <c r="AI12" s="968">
        <f>SUM(AI13:AI64)</f>
        <v>0</v>
      </c>
    </row>
    <row r="13" spans="1:38" s="6" customFormat="1" ht="101.25">
      <c r="B13" s="1187"/>
      <c r="C13" s="1190" t="s">
        <v>4243</v>
      </c>
      <c r="D13" s="1180"/>
      <c r="E13" s="1180">
        <v>450</v>
      </c>
      <c r="F13" s="194" t="s">
        <v>108</v>
      </c>
      <c r="G13" s="194" t="s">
        <v>3908</v>
      </c>
      <c r="H13" s="194" t="s">
        <v>3909</v>
      </c>
      <c r="I13" s="194" t="s">
        <v>3910</v>
      </c>
      <c r="J13" s="194">
        <v>4.1100000000000003</v>
      </c>
      <c r="K13" s="194">
        <f t="shared" ref="K13:K44" si="0">E13*J13</f>
        <v>1849.5000000000002</v>
      </c>
      <c r="L13" s="1180"/>
      <c r="M13" s="194"/>
      <c r="N13" s="1180"/>
      <c r="O13" s="194"/>
      <c r="P13" s="1180"/>
      <c r="Q13" s="194"/>
      <c r="R13" s="1180">
        <f t="shared" ref="R13:R44" si="1">E13/3</f>
        <v>150</v>
      </c>
      <c r="S13" s="194">
        <f>J13*R13</f>
        <v>616.5</v>
      </c>
      <c r="T13" s="1180"/>
      <c r="U13" s="194"/>
      <c r="V13" s="1180"/>
      <c r="W13" s="194"/>
      <c r="X13" s="1180">
        <f t="shared" ref="X13:X44" si="2">E13/3</f>
        <v>150</v>
      </c>
      <c r="Y13" s="194">
        <f>X13*J13</f>
        <v>616.5</v>
      </c>
      <c r="Z13" s="1180"/>
      <c r="AA13" s="194"/>
      <c r="AB13" s="1180"/>
      <c r="AC13" s="194"/>
      <c r="AD13" s="1180">
        <f t="shared" ref="AD13:AD44" si="3">E13/3</f>
        <v>150</v>
      </c>
      <c r="AE13" s="194">
        <f>J13*AD13</f>
        <v>616.5</v>
      </c>
      <c r="AF13" s="1180"/>
      <c r="AG13" s="194"/>
      <c r="AH13" s="1180"/>
      <c r="AI13" s="194"/>
    </row>
    <row r="14" spans="1:38" s="6" customFormat="1" ht="101.25">
      <c r="B14" s="1187"/>
      <c r="C14" s="1190" t="s">
        <v>4244</v>
      </c>
      <c r="D14" s="1180"/>
      <c r="E14" s="1180">
        <v>260</v>
      </c>
      <c r="F14" s="194" t="s">
        <v>108</v>
      </c>
      <c r="G14" s="194" t="s">
        <v>3908</v>
      </c>
      <c r="H14" s="194" t="s">
        <v>3909</v>
      </c>
      <c r="I14" s="194" t="s">
        <v>3910</v>
      </c>
      <c r="J14" s="194">
        <v>4.1100000000000003</v>
      </c>
      <c r="K14" s="194">
        <f t="shared" si="0"/>
        <v>1068.6000000000001</v>
      </c>
      <c r="L14" s="1180"/>
      <c r="M14" s="194"/>
      <c r="N14" s="1180"/>
      <c r="O14" s="194"/>
      <c r="P14" s="1180"/>
      <c r="Q14" s="194"/>
      <c r="R14" s="1180">
        <f t="shared" si="1"/>
        <v>86.666666666666671</v>
      </c>
      <c r="S14" s="194">
        <f t="shared" ref="S14:S64" si="4">J14*R14</f>
        <v>356.20000000000005</v>
      </c>
      <c r="T14" s="1180"/>
      <c r="U14" s="194"/>
      <c r="V14" s="1180"/>
      <c r="W14" s="194"/>
      <c r="X14" s="1180">
        <f t="shared" si="2"/>
        <v>86.666666666666671</v>
      </c>
      <c r="Y14" s="194">
        <f t="shared" ref="Y14:Y64" si="5">X14*J14</f>
        <v>356.20000000000005</v>
      </c>
      <c r="Z14" s="1180"/>
      <c r="AA14" s="194"/>
      <c r="AB14" s="1180"/>
      <c r="AC14" s="194"/>
      <c r="AD14" s="1180">
        <f t="shared" si="3"/>
        <v>86.666666666666671</v>
      </c>
      <c r="AE14" s="194">
        <f t="shared" ref="AE14:AE64" si="6">J14*AD14</f>
        <v>356.20000000000005</v>
      </c>
      <c r="AF14" s="1180"/>
      <c r="AG14" s="194"/>
      <c r="AH14" s="1180"/>
      <c r="AI14" s="194"/>
    </row>
    <row r="15" spans="1:38" s="6" customFormat="1" ht="101.25">
      <c r="B15" s="1187"/>
      <c r="C15" s="1190" t="s">
        <v>3911</v>
      </c>
      <c r="D15" s="1180"/>
      <c r="E15" s="1180">
        <v>50</v>
      </c>
      <c r="F15" s="194" t="s">
        <v>108</v>
      </c>
      <c r="G15" s="194" t="s">
        <v>3908</v>
      </c>
      <c r="H15" s="194" t="s">
        <v>3909</v>
      </c>
      <c r="I15" s="194" t="s">
        <v>3910</v>
      </c>
      <c r="J15" s="194">
        <v>4.8</v>
      </c>
      <c r="K15" s="194">
        <f t="shared" si="0"/>
        <v>240</v>
      </c>
      <c r="L15" s="1180"/>
      <c r="M15" s="194"/>
      <c r="N15" s="1180"/>
      <c r="O15" s="194"/>
      <c r="P15" s="1180"/>
      <c r="Q15" s="194"/>
      <c r="R15" s="1180">
        <f t="shared" si="1"/>
        <v>16.666666666666668</v>
      </c>
      <c r="S15" s="194">
        <f t="shared" si="4"/>
        <v>80</v>
      </c>
      <c r="T15" s="1180"/>
      <c r="U15" s="194"/>
      <c r="V15" s="1180"/>
      <c r="W15" s="194"/>
      <c r="X15" s="1180">
        <f t="shared" si="2"/>
        <v>16.666666666666668</v>
      </c>
      <c r="Y15" s="194">
        <f t="shared" si="5"/>
        <v>80</v>
      </c>
      <c r="Z15" s="1180"/>
      <c r="AA15" s="194"/>
      <c r="AB15" s="1180"/>
      <c r="AC15" s="194"/>
      <c r="AD15" s="1180">
        <f t="shared" si="3"/>
        <v>16.666666666666668</v>
      </c>
      <c r="AE15" s="194">
        <f t="shared" si="6"/>
        <v>80</v>
      </c>
      <c r="AF15" s="1180"/>
      <c r="AG15" s="194"/>
      <c r="AH15" s="1180"/>
      <c r="AI15" s="194"/>
    </row>
    <row r="16" spans="1:38" s="6" customFormat="1" ht="101.25">
      <c r="B16" s="1187"/>
      <c r="C16" s="1190" t="s">
        <v>3912</v>
      </c>
      <c r="D16" s="1180"/>
      <c r="E16" s="1180">
        <v>50</v>
      </c>
      <c r="F16" s="194" t="s">
        <v>108</v>
      </c>
      <c r="G16" s="194" t="s">
        <v>3908</v>
      </c>
      <c r="H16" s="194" t="s">
        <v>3909</v>
      </c>
      <c r="I16" s="194" t="s">
        <v>3910</v>
      </c>
      <c r="J16" s="194">
        <v>4.8</v>
      </c>
      <c r="K16" s="194">
        <f t="shared" si="0"/>
        <v>240</v>
      </c>
      <c r="L16" s="1180"/>
      <c r="M16" s="194"/>
      <c r="N16" s="1180"/>
      <c r="O16" s="194"/>
      <c r="P16" s="1180"/>
      <c r="Q16" s="194"/>
      <c r="R16" s="1180">
        <f t="shared" si="1"/>
        <v>16.666666666666668</v>
      </c>
      <c r="S16" s="194">
        <f t="shared" si="4"/>
        <v>80</v>
      </c>
      <c r="T16" s="1180"/>
      <c r="U16" s="194"/>
      <c r="V16" s="1180"/>
      <c r="W16" s="194"/>
      <c r="X16" s="1180">
        <f t="shared" si="2"/>
        <v>16.666666666666668</v>
      </c>
      <c r="Y16" s="194">
        <f t="shared" si="5"/>
        <v>80</v>
      </c>
      <c r="Z16" s="1180"/>
      <c r="AA16" s="194"/>
      <c r="AB16" s="1180"/>
      <c r="AC16" s="194"/>
      <c r="AD16" s="1180">
        <f t="shared" si="3"/>
        <v>16.666666666666668</v>
      </c>
      <c r="AE16" s="194">
        <f t="shared" si="6"/>
        <v>80</v>
      </c>
      <c r="AF16" s="1180"/>
      <c r="AG16" s="194"/>
      <c r="AH16" s="1180"/>
      <c r="AI16" s="194"/>
    </row>
    <row r="17" spans="2:35" s="6" customFormat="1" ht="101.25">
      <c r="B17" s="1187"/>
      <c r="C17" s="1190" t="s">
        <v>3913</v>
      </c>
      <c r="D17" s="1180"/>
      <c r="E17" s="1180">
        <v>50</v>
      </c>
      <c r="F17" s="194" t="s">
        <v>108</v>
      </c>
      <c r="G17" s="194" t="s">
        <v>3908</v>
      </c>
      <c r="H17" s="194" t="s">
        <v>3909</v>
      </c>
      <c r="I17" s="194" t="s">
        <v>3910</v>
      </c>
      <c r="J17" s="194">
        <v>4.8</v>
      </c>
      <c r="K17" s="194">
        <f t="shared" si="0"/>
        <v>240</v>
      </c>
      <c r="L17" s="1180"/>
      <c r="M17" s="194"/>
      <c r="N17" s="1180"/>
      <c r="O17" s="194"/>
      <c r="P17" s="1180"/>
      <c r="Q17" s="194"/>
      <c r="R17" s="1180">
        <f t="shared" si="1"/>
        <v>16.666666666666668</v>
      </c>
      <c r="S17" s="194">
        <f t="shared" si="4"/>
        <v>80</v>
      </c>
      <c r="T17" s="1180"/>
      <c r="U17" s="194"/>
      <c r="V17" s="1180"/>
      <c r="W17" s="194"/>
      <c r="X17" s="1180">
        <f t="shared" si="2"/>
        <v>16.666666666666668</v>
      </c>
      <c r="Y17" s="194">
        <f t="shared" si="5"/>
        <v>80</v>
      </c>
      <c r="Z17" s="1180"/>
      <c r="AA17" s="194"/>
      <c r="AB17" s="1180"/>
      <c r="AC17" s="194"/>
      <c r="AD17" s="1180">
        <f t="shared" si="3"/>
        <v>16.666666666666668</v>
      </c>
      <c r="AE17" s="194">
        <f t="shared" si="6"/>
        <v>80</v>
      </c>
      <c r="AF17" s="1180"/>
      <c r="AG17" s="194"/>
      <c r="AH17" s="1180"/>
      <c r="AI17" s="194"/>
    </row>
    <row r="18" spans="2:35" s="6" customFormat="1" ht="101.25">
      <c r="B18" s="1187"/>
      <c r="C18" s="1190" t="s">
        <v>4245</v>
      </c>
      <c r="D18" s="1180"/>
      <c r="E18" s="1180">
        <v>50</v>
      </c>
      <c r="F18" s="194" t="s">
        <v>108</v>
      </c>
      <c r="G18" s="194" t="s">
        <v>3908</v>
      </c>
      <c r="H18" s="194" t="s">
        <v>3909</v>
      </c>
      <c r="I18" s="194" t="s">
        <v>3910</v>
      </c>
      <c r="J18" s="194">
        <v>4.8</v>
      </c>
      <c r="K18" s="194">
        <f t="shared" si="0"/>
        <v>240</v>
      </c>
      <c r="L18" s="1180"/>
      <c r="M18" s="194"/>
      <c r="N18" s="1180"/>
      <c r="O18" s="194"/>
      <c r="P18" s="1180"/>
      <c r="Q18" s="194"/>
      <c r="R18" s="1180">
        <f t="shared" si="1"/>
        <v>16.666666666666668</v>
      </c>
      <c r="S18" s="194">
        <f t="shared" si="4"/>
        <v>80</v>
      </c>
      <c r="T18" s="1180"/>
      <c r="U18" s="194"/>
      <c r="V18" s="1180"/>
      <c r="W18" s="194"/>
      <c r="X18" s="1180">
        <f t="shared" si="2"/>
        <v>16.666666666666668</v>
      </c>
      <c r="Y18" s="194">
        <f t="shared" si="5"/>
        <v>80</v>
      </c>
      <c r="Z18" s="1180"/>
      <c r="AA18" s="194"/>
      <c r="AB18" s="1180"/>
      <c r="AC18" s="194"/>
      <c r="AD18" s="1180">
        <f t="shared" si="3"/>
        <v>16.666666666666668</v>
      </c>
      <c r="AE18" s="194">
        <f t="shared" si="6"/>
        <v>80</v>
      </c>
      <c r="AF18" s="1180"/>
      <c r="AG18" s="194"/>
      <c r="AH18" s="1180"/>
      <c r="AI18" s="194"/>
    </row>
    <row r="19" spans="2:35" s="6" customFormat="1" ht="101.25">
      <c r="B19" s="1187"/>
      <c r="C19" s="1190" t="s">
        <v>3914</v>
      </c>
      <c r="D19" s="1180"/>
      <c r="E19" s="1180">
        <v>50</v>
      </c>
      <c r="F19" s="194" t="s">
        <v>108</v>
      </c>
      <c r="G19" s="194" t="s">
        <v>3908</v>
      </c>
      <c r="H19" s="194" t="s">
        <v>3909</v>
      </c>
      <c r="I19" s="194" t="s">
        <v>3910</v>
      </c>
      <c r="J19" s="194">
        <v>4.8</v>
      </c>
      <c r="K19" s="194">
        <f t="shared" si="0"/>
        <v>240</v>
      </c>
      <c r="L19" s="1180"/>
      <c r="M19" s="194"/>
      <c r="N19" s="1180"/>
      <c r="O19" s="194"/>
      <c r="P19" s="1180"/>
      <c r="Q19" s="194"/>
      <c r="R19" s="1180">
        <f t="shared" si="1"/>
        <v>16.666666666666668</v>
      </c>
      <c r="S19" s="194">
        <f t="shared" si="4"/>
        <v>80</v>
      </c>
      <c r="T19" s="1180"/>
      <c r="U19" s="194"/>
      <c r="V19" s="1180"/>
      <c r="W19" s="194"/>
      <c r="X19" s="1180">
        <f t="shared" si="2"/>
        <v>16.666666666666668</v>
      </c>
      <c r="Y19" s="194">
        <f t="shared" si="5"/>
        <v>80</v>
      </c>
      <c r="Z19" s="1180"/>
      <c r="AA19" s="194"/>
      <c r="AB19" s="1180"/>
      <c r="AC19" s="194"/>
      <c r="AD19" s="1180">
        <f t="shared" si="3"/>
        <v>16.666666666666668</v>
      </c>
      <c r="AE19" s="194">
        <f t="shared" si="6"/>
        <v>80</v>
      </c>
      <c r="AF19" s="1180"/>
      <c r="AG19" s="194"/>
      <c r="AH19" s="1180"/>
      <c r="AI19" s="194"/>
    </row>
    <row r="20" spans="2:35" s="6" customFormat="1" ht="101.25">
      <c r="B20" s="1187"/>
      <c r="C20" s="1190" t="s">
        <v>32</v>
      </c>
      <c r="D20" s="1180"/>
      <c r="E20" s="1180">
        <v>10</v>
      </c>
      <c r="F20" s="194" t="s">
        <v>108</v>
      </c>
      <c r="G20" s="194" t="s">
        <v>3908</v>
      </c>
      <c r="H20" s="194" t="s">
        <v>3909</v>
      </c>
      <c r="I20" s="194" t="s">
        <v>3910</v>
      </c>
      <c r="J20" s="194">
        <v>12.47</v>
      </c>
      <c r="K20" s="194">
        <f t="shared" si="0"/>
        <v>124.7</v>
      </c>
      <c r="L20" s="1180"/>
      <c r="M20" s="194"/>
      <c r="N20" s="1180"/>
      <c r="O20" s="194"/>
      <c r="P20" s="1180"/>
      <c r="Q20" s="194"/>
      <c r="R20" s="1180">
        <f t="shared" si="1"/>
        <v>3.3333333333333335</v>
      </c>
      <c r="S20" s="194">
        <f t="shared" si="4"/>
        <v>41.56666666666667</v>
      </c>
      <c r="T20" s="1180"/>
      <c r="U20" s="194"/>
      <c r="V20" s="1180"/>
      <c r="W20" s="194"/>
      <c r="X20" s="1180">
        <f t="shared" si="2"/>
        <v>3.3333333333333335</v>
      </c>
      <c r="Y20" s="194">
        <f t="shared" si="5"/>
        <v>41.56666666666667</v>
      </c>
      <c r="Z20" s="1180"/>
      <c r="AA20" s="194"/>
      <c r="AB20" s="1180"/>
      <c r="AC20" s="194"/>
      <c r="AD20" s="1180">
        <f t="shared" si="3"/>
        <v>3.3333333333333335</v>
      </c>
      <c r="AE20" s="194">
        <f t="shared" si="6"/>
        <v>41.56666666666667</v>
      </c>
      <c r="AF20" s="1180"/>
      <c r="AG20" s="194"/>
      <c r="AH20" s="1180"/>
      <c r="AI20" s="194"/>
    </row>
    <row r="21" spans="2:35" s="6" customFormat="1" ht="101.25">
      <c r="B21" s="1187"/>
      <c r="C21" s="1190" t="s">
        <v>3915</v>
      </c>
      <c r="D21" s="1180"/>
      <c r="E21" s="1180">
        <v>50</v>
      </c>
      <c r="F21" s="194" t="s">
        <v>1048</v>
      </c>
      <c r="G21" s="194" t="s">
        <v>3908</v>
      </c>
      <c r="H21" s="194" t="s">
        <v>3909</v>
      </c>
      <c r="I21" s="194" t="s">
        <v>3910</v>
      </c>
      <c r="J21" s="194">
        <v>72.59</v>
      </c>
      <c r="K21" s="194">
        <f t="shared" si="0"/>
        <v>3629.5</v>
      </c>
      <c r="L21" s="1180"/>
      <c r="M21" s="194"/>
      <c r="N21" s="1180"/>
      <c r="O21" s="194"/>
      <c r="P21" s="1180"/>
      <c r="Q21" s="194"/>
      <c r="R21" s="1180">
        <f t="shared" si="1"/>
        <v>16.666666666666668</v>
      </c>
      <c r="S21" s="194">
        <f t="shared" si="4"/>
        <v>1209.8333333333335</v>
      </c>
      <c r="T21" s="1180"/>
      <c r="U21" s="194"/>
      <c r="V21" s="1180"/>
      <c r="W21" s="194"/>
      <c r="X21" s="1180">
        <f t="shared" si="2"/>
        <v>16.666666666666668</v>
      </c>
      <c r="Y21" s="194">
        <f t="shared" si="5"/>
        <v>1209.8333333333335</v>
      </c>
      <c r="Z21" s="1180"/>
      <c r="AA21" s="194"/>
      <c r="AB21" s="1180"/>
      <c r="AC21" s="194"/>
      <c r="AD21" s="1180">
        <f t="shared" si="3"/>
        <v>16.666666666666668</v>
      </c>
      <c r="AE21" s="194">
        <f t="shared" si="6"/>
        <v>1209.8333333333335</v>
      </c>
      <c r="AF21" s="1180"/>
      <c r="AG21" s="194"/>
      <c r="AH21" s="1180"/>
      <c r="AI21" s="194"/>
    </row>
    <row r="22" spans="2:35" s="6" customFormat="1" ht="101.25">
      <c r="B22" s="1187"/>
      <c r="C22" s="1190" t="s">
        <v>4246</v>
      </c>
      <c r="D22" s="1180"/>
      <c r="E22" s="1180">
        <v>10</v>
      </c>
      <c r="F22" s="194" t="s">
        <v>1048</v>
      </c>
      <c r="G22" s="194" t="s">
        <v>3908</v>
      </c>
      <c r="H22" s="194" t="s">
        <v>3909</v>
      </c>
      <c r="I22" s="194" t="s">
        <v>3910</v>
      </c>
      <c r="J22" s="194">
        <v>12.74</v>
      </c>
      <c r="K22" s="194">
        <f t="shared" si="0"/>
        <v>127.4</v>
      </c>
      <c r="L22" s="1180"/>
      <c r="M22" s="194"/>
      <c r="N22" s="1180"/>
      <c r="O22" s="194"/>
      <c r="P22" s="1180"/>
      <c r="Q22" s="194"/>
      <c r="R22" s="1180">
        <f t="shared" si="1"/>
        <v>3.3333333333333335</v>
      </c>
      <c r="S22" s="194">
        <f t="shared" si="4"/>
        <v>42.466666666666669</v>
      </c>
      <c r="T22" s="1180"/>
      <c r="U22" s="194"/>
      <c r="V22" s="1180"/>
      <c r="W22" s="194"/>
      <c r="X22" s="1180">
        <f t="shared" si="2"/>
        <v>3.3333333333333335</v>
      </c>
      <c r="Y22" s="194">
        <f t="shared" si="5"/>
        <v>42.466666666666669</v>
      </c>
      <c r="Z22" s="1180"/>
      <c r="AA22" s="194"/>
      <c r="AB22" s="1180"/>
      <c r="AC22" s="194"/>
      <c r="AD22" s="1180">
        <f t="shared" si="3"/>
        <v>3.3333333333333335</v>
      </c>
      <c r="AE22" s="194">
        <f t="shared" si="6"/>
        <v>42.466666666666669</v>
      </c>
      <c r="AF22" s="1180"/>
      <c r="AG22" s="194"/>
      <c r="AH22" s="1180"/>
      <c r="AI22" s="194"/>
    </row>
    <row r="23" spans="2:35" s="6" customFormat="1" ht="101.25">
      <c r="B23" s="1187"/>
      <c r="C23" s="1190" t="s">
        <v>4247</v>
      </c>
      <c r="D23" s="1180"/>
      <c r="E23" s="1180">
        <v>10</v>
      </c>
      <c r="F23" s="194" t="s">
        <v>1048</v>
      </c>
      <c r="G23" s="194" t="s">
        <v>3908</v>
      </c>
      <c r="H23" s="194" t="s">
        <v>3909</v>
      </c>
      <c r="I23" s="194" t="s">
        <v>3910</v>
      </c>
      <c r="J23" s="194">
        <v>131.08000000000001</v>
      </c>
      <c r="K23" s="194">
        <f t="shared" si="0"/>
        <v>1310.8000000000002</v>
      </c>
      <c r="L23" s="1180"/>
      <c r="M23" s="194"/>
      <c r="N23" s="1180"/>
      <c r="O23" s="194"/>
      <c r="P23" s="1180"/>
      <c r="Q23" s="194"/>
      <c r="R23" s="1180">
        <f t="shared" si="1"/>
        <v>3.3333333333333335</v>
      </c>
      <c r="S23" s="194">
        <f t="shared" si="4"/>
        <v>436.93333333333339</v>
      </c>
      <c r="T23" s="1180"/>
      <c r="U23" s="194"/>
      <c r="V23" s="1180"/>
      <c r="W23" s="194"/>
      <c r="X23" s="1180">
        <f t="shared" si="2"/>
        <v>3.3333333333333335</v>
      </c>
      <c r="Y23" s="194">
        <f t="shared" si="5"/>
        <v>436.93333333333339</v>
      </c>
      <c r="Z23" s="1180"/>
      <c r="AA23" s="194"/>
      <c r="AB23" s="1180"/>
      <c r="AC23" s="194"/>
      <c r="AD23" s="1180">
        <f t="shared" si="3"/>
        <v>3.3333333333333335</v>
      </c>
      <c r="AE23" s="194">
        <f t="shared" si="6"/>
        <v>436.93333333333339</v>
      </c>
      <c r="AF23" s="1180"/>
      <c r="AG23" s="194"/>
      <c r="AH23" s="1180"/>
      <c r="AI23" s="194"/>
    </row>
    <row r="24" spans="2:35" s="6" customFormat="1" ht="101.25">
      <c r="B24" s="1187"/>
      <c r="C24" s="1190" t="s">
        <v>4248</v>
      </c>
      <c r="D24" s="1180"/>
      <c r="E24" s="1180">
        <v>2</v>
      </c>
      <c r="F24" s="194" t="s">
        <v>108</v>
      </c>
      <c r="G24" s="194" t="s">
        <v>3908</v>
      </c>
      <c r="H24" s="194" t="s">
        <v>3909</v>
      </c>
      <c r="I24" s="194" t="s">
        <v>3910</v>
      </c>
      <c r="J24" s="194">
        <v>7</v>
      </c>
      <c r="K24" s="194">
        <f t="shared" si="0"/>
        <v>14</v>
      </c>
      <c r="L24" s="1180"/>
      <c r="M24" s="194"/>
      <c r="N24" s="1180"/>
      <c r="O24" s="194"/>
      <c r="P24" s="1180"/>
      <c r="Q24" s="194"/>
      <c r="R24" s="1180">
        <f t="shared" si="1"/>
        <v>0.66666666666666663</v>
      </c>
      <c r="S24" s="194">
        <f t="shared" si="4"/>
        <v>4.6666666666666661</v>
      </c>
      <c r="T24" s="1180"/>
      <c r="U24" s="194"/>
      <c r="V24" s="1180"/>
      <c r="W24" s="194"/>
      <c r="X24" s="1180">
        <f t="shared" si="2"/>
        <v>0.66666666666666663</v>
      </c>
      <c r="Y24" s="194">
        <f t="shared" si="5"/>
        <v>4.6666666666666661</v>
      </c>
      <c r="Z24" s="1180"/>
      <c r="AA24" s="194"/>
      <c r="AB24" s="1180"/>
      <c r="AC24" s="194"/>
      <c r="AD24" s="1180">
        <f t="shared" si="3"/>
        <v>0.66666666666666663</v>
      </c>
      <c r="AE24" s="194">
        <f t="shared" si="6"/>
        <v>4.6666666666666661</v>
      </c>
      <c r="AF24" s="1180"/>
      <c r="AG24" s="194"/>
      <c r="AH24" s="1180"/>
      <c r="AI24" s="194"/>
    </row>
    <row r="25" spans="2:35" s="6" customFormat="1" ht="101.25">
      <c r="B25" s="1187"/>
      <c r="C25" s="1190" t="s">
        <v>3917</v>
      </c>
      <c r="D25" s="1180"/>
      <c r="E25" s="1180">
        <v>82</v>
      </c>
      <c r="F25" s="194" t="s">
        <v>1048</v>
      </c>
      <c r="G25" s="194" t="s">
        <v>3908</v>
      </c>
      <c r="H25" s="194" t="s">
        <v>3909</v>
      </c>
      <c r="I25" s="194" t="s">
        <v>3910</v>
      </c>
      <c r="J25" s="194">
        <v>106.72</v>
      </c>
      <c r="K25" s="194">
        <f t="shared" si="0"/>
        <v>8751.0399999999991</v>
      </c>
      <c r="L25" s="1180"/>
      <c r="M25" s="194"/>
      <c r="N25" s="1180"/>
      <c r="O25" s="194"/>
      <c r="P25" s="1180"/>
      <c r="Q25" s="194"/>
      <c r="R25" s="1180">
        <f t="shared" si="1"/>
        <v>27.333333333333332</v>
      </c>
      <c r="S25" s="194">
        <f t="shared" si="4"/>
        <v>2917.0133333333333</v>
      </c>
      <c r="T25" s="1180"/>
      <c r="U25" s="194"/>
      <c r="V25" s="1180"/>
      <c r="W25" s="194"/>
      <c r="X25" s="1180">
        <f t="shared" si="2"/>
        <v>27.333333333333332</v>
      </c>
      <c r="Y25" s="194">
        <f t="shared" si="5"/>
        <v>2917.0133333333333</v>
      </c>
      <c r="Z25" s="1180"/>
      <c r="AA25" s="194"/>
      <c r="AB25" s="1180"/>
      <c r="AC25" s="194"/>
      <c r="AD25" s="1180">
        <f t="shared" si="3"/>
        <v>27.333333333333332</v>
      </c>
      <c r="AE25" s="194">
        <f t="shared" si="6"/>
        <v>2917.0133333333333</v>
      </c>
      <c r="AF25" s="1180"/>
      <c r="AG25" s="194"/>
      <c r="AH25" s="1180"/>
      <c r="AI25" s="194"/>
    </row>
    <row r="26" spans="2:35" s="6" customFormat="1" ht="101.25">
      <c r="B26" s="1187"/>
      <c r="C26" s="1190" t="s">
        <v>3918</v>
      </c>
      <c r="D26" s="1180"/>
      <c r="E26" s="1180">
        <v>82</v>
      </c>
      <c r="F26" s="194" t="s">
        <v>1048</v>
      </c>
      <c r="G26" s="194" t="s">
        <v>3908</v>
      </c>
      <c r="H26" s="194" t="s">
        <v>3909</v>
      </c>
      <c r="I26" s="194" t="s">
        <v>3910</v>
      </c>
      <c r="J26" s="194">
        <v>106.72</v>
      </c>
      <c r="K26" s="194">
        <f t="shared" si="0"/>
        <v>8751.0399999999991</v>
      </c>
      <c r="L26" s="1180"/>
      <c r="M26" s="194"/>
      <c r="N26" s="1180"/>
      <c r="O26" s="194"/>
      <c r="P26" s="1180"/>
      <c r="Q26" s="194"/>
      <c r="R26" s="1180">
        <f t="shared" si="1"/>
        <v>27.333333333333332</v>
      </c>
      <c r="S26" s="194">
        <f t="shared" si="4"/>
        <v>2917.0133333333333</v>
      </c>
      <c r="T26" s="1180"/>
      <c r="U26" s="194"/>
      <c r="V26" s="1180"/>
      <c r="W26" s="194"/>
      <c r="X26" s="1180">
        <f t="shared" si="2"/>
        <v>27.333333333333332</v>
      </c>
      <c r="Y26" s="194">
        <f t="shared" si="5"/>
        <v>2917.0133333333333</v>
      </c>
      <c r="Z26" s="1180"/>
      <c r="AA26" s="194"/>
      <c r="AB26" s="1180"/>
      <c r="AC26" s="194"/>
      <c r="AD26" s="1180">
        <f t="shared" si="3"/>
        <v>27.333333333333332</v>
      </c>
      <c r="AE26" s="194">
        <f t="shared" si="6"/>
        <v>2917.0133333333333</v>
      </c>
      <c r="AF26" s="1180"/>
      <c r="AG26" s="194"/>
      <c r="AH26" s="1180"/>
      <c r="AI26" s="194"/>
    </row>
    <row r="27" spans="2:35" s="6" customFormat="1" ht="101.25">
      <c r="B27" s="1187"/>
      <c r="C27" s="1190" t="s">
        <v>3919</v>
      </c>
      <c r="D27" s="1180"/>
      <c r="E27" s="1180">
        <v>82</v>
      </c>
      <c r="F27" s="194" t="s">
        <v>1048</v>
      </c>
      <c r="G27" s="194" t="s">
        <v>3908</v>
      </c>
      <c r="H27" s="194" t="s">
        <v>3909</v>
      </c>
      <c r="I27" s="194" t="s">
        <v>3910</v>
      </c>
      <c r="J27" s="194">
        <v>106.72</v>
      </c>
      <c r="K27" s="194">
        <f t="shared" si="0"/>
        <v>8751.0399999999991</v>
      </c>
      <c r="L27" s="1180"/>
      <c r="M27" s="194"/>
      <c r="N27" s="1180"/>
      <c r="O27" s="194"/>
      <c r="P27" s="1180"/>
      <c r="Q27" s="194"/>
      <c r="R27" s="1180">
        <f t="shared" si="1"/>
        <v>27.333333333333332</v>
      </c>
      <c r="S27" s="194">
        <f t="shared" si="4"/>
        <v>2917.0133333333333</v>
      </c>
      <c r="T27" s="1180"/>
      <c r="U27" s="194"/>
      <c r="V27" s="1180"/>
      <c r="W27" s="194"/>
      <c r="X27" s="1180">
        <f t="shared" si="2"/>
        <v>27.333333333333332</v>
      </c>
      <c r="Y27" s="194">
        <f t="shared" si="5"/>
        <v>2917.0133333333333</v>
      </c>
      <c r="Z27" s="1180"/>
      <c r="AA27" s="194"/>
      <c r="AB27" s="1180"/>
      <c r="AC27" s="194"/>
      <c r="AD27" s="1180">
        <f t="shared" si="3"/>
        <v>27.333333333333332</v>
      </c>
      <c r="AE27" s="194">
        <f t="shared" si="6"/>
        <v>2917.0133333333333</v>
      </c>
      <c r="AF27" s="1180"/>
      <c r="AG27" s="194"/>
      <c r="AH27" s="1180"/>
      <c r="AI27" s="194"/>
    </row>
    <row r="28" spans="2:35" s="6" customFormat="1" ht="101.25">
      <c r="B28" s="1187"/>
      <c r="C28" s="1190" t="s">
        <v>3920</v>
      </c>
      <c r="D28" s="1180"/>
      <c r="E28" s="1180">
        <v>40</v>
      </c>
      <c r="F28" s="194" t="s">
        <v>108</v>
      </c>
      <c r="G28" s="194" t="s">
        <v>3908</v>
      </c>
      <c r="H28" s="194" t="s">
        <v>3909</v>
      </c>
      <c r="I28" s="194" t="s">
        <v>3910</v>
      </c>
      <c r="J28" s="194">
        <v>15.08</v>
      </c>
      <c r="K28" s="194">
        <f t="shared" si="0"/>
        <v>603.20000000000005</v>
      </c>
      <c r="L28" s="1180"/>
      <c r="M28" s="194"/>
      <c r="N28" s="1180"/>
      <c r="O28" s="194"/>
      <c r="P28" s="1180"/>
      <c r="Q28" s="194"/>
      <c r="R28" s="1180">
        <f t="shared" si="1"/>
        <v>13.333333333333334</v>
      </c>
      <c r="S28" s="194">
        <f t="shared" si="4"/>
        <v>201.06666666666666</v>
      </c>
      <c r="T28" s="1180"/>
      <c r="U28" s="194"/>
      <c r="V28" s="1180"/>
      <c r="W28" s="194"/>
      <c r="X28" s="1180">
        <f t="shared" si="2"/>
        <v>13.333333333333334</v>
      </c>
      <c r="Y28" s="194">
        <f t="shared" si="5"/>
        <v>201.06666666666666</v>
      </c>
      <c r="Z28" s="1180"/>
      <c r="AA28" s="194"/>
      <c r="AB28" s="1180"/>
      <c r="AC28" s="194"/>
      <c r="AD28" s="1180">
        <f t="shared" si="3"/>
        <v>13.333333333333334</v>
      </c>
      <c r="AE28" s="194">
        <f t="shared" si="6"/>
        <v>201.06666666666666</v>
      </c>
      <c r="AF28" s="1180"/>
      <c r="AG28" s="194"/>
      <c r="AH28" s="1180"/>
      <c r="AI28" s="194"/>
    </row>
    <row r="29" spans="2:35" s="6" customFormat="1" ht="101.25">
      <c r="B29" s="1187"/>
      <c r="C29" s="1190" t="s">
        <v>58</v>
      </c>
      <c r="D29" s="1180"/>
      <c r="E29" s="1180">
        <v>150</v>
      </c>
      <c r="F29" s="194" t="s">
        <v>1048</v>
      </c>
      <c r="G29" s="194" t="s">
        <v>3908</v>
      </c>
      <c r="H29" s="194" t="s">
        <v>3909</v>
      </c>
      <c r="I29" s="194" t="s">
        <v>3910</v>
      </c>
      <c r="J29" s="194">
        <v>15.19</v>
      </c>
      <c r="K29" s="194">
        <f t="shared" si="0"/>
        <v>2278.5</v>
      </c>
      <c r="L29" s="1180"/>
      <c r="M29" s="194"/>
      <c r="N29" s="1180"/>
      <c r="O29" s="194"/>
      <c r="P29" s="1180"/>
      <c r="Q29" s="194"/>
      <c r="R29" s="1180">
        <f t="shared" si="1"/>
        <v>50</v>
      </c>
      <c r="S29" s="194">
        <f t="shared" si="4"/>
        <v>759.5</v>
      </c>
      <c r="T29" s="1180"/>
      <c r="U29" s="194"/>
      <c r="V29" s="1180"/>
      <c r="W29" s="194"/>
      <c r="X29" s="1180">
        <f t="shared" si="2"/>
        <v>50</v>
      </c>
      <c r="Y29" s="194">
        <f t="shared" si="5"/>
        <v>759.5</v>
      </c>
      <c r="Z29" s="1180"/>
      <c r="AA29" s="194"/>
      <c r="AB29" s="1180"/>
      <c r="AC29" s="194"/>
      <c r="AD29" s="1180">
        <f t="shared" si="3"/>
        <v>50</v>
      </c>
      <c r="AE29" s="194">
        <f t="shared" si="6"/>
        <v>759.5</v>
      </c>
      <c r="AF29" s="1180"/>
      <c r="AG29" s="194"/>
      <c r="AH29" s="1180"/>
      <c r="AI29" s="194"/>
    </row>
    <row r="30" spans="2:35" s="6" customFormat="1" ht="101.25">
      <c r="B30" s="1187"/>
      <c r="C30" s="1190" t="s">
        <v>4249</v>
      </c>
      <c r="D30" s="1180"/>
      <c r="E30" s="1180">
        <v>10</v>
      </c>
      <c r="F30" s="194" t="s">
        <v>980</v>
      </c>
      <c r="G30" s="194" t="s">
        <v>3908</v>
      </c>
      <c r="H30" s="194" t="s">
        <v>3909</v>
      </c>
      <c r="I30" s="194" t="s">
        <v>3910</v>
      </c>
      <c r="J30" s="194">
        <v>26.22</v>
      </c>
      <c r="K30" s="194">
        <f t="shared" si="0"/>
        <v>262.2</v>
      </c>
      <c r="L30" s="1180"/>
      <c r="M30" s="194"/>
      <c r="N30" s="1180"/>
      <c r="O30" s="194"/>
      <c r="P30" s="1180"/>
      <c r="Q30" s="194"/>
      <c r="R30" s="1180">
        <f t="shared" si="1"/>
        <v>3.3333333333333335</v>
      </c>
      <c r="S30" s="194">
        <f t="shared" si="4"/>
        <v>87.4</v>
      </c>
      <c r="T30" s="1180"/>
      <c r="U30" s="194"/>
      <c r="V30" s="1180"/>
      <c r="W30" s="194"/>
      <c r="X30" s="1180">
        <f t="shared" si="2"/>
        <v>3.3333333333333335</v>
      </c>
      <c r="Y30" s="194">
        <f t="shared" si="5"/>
        <v>87.4</v>
      </c>
      <c r="Z30" s="1180"/>
      <c r="AA30" s="194"/>
      <c r="AB30" s="1180"/>
      <c r="AC30" s="194"/>
      <c r="AD30" s="1180">
        <f t="shared" si="3"/>
        <v>3.3333333333333335</v>
      </c>
      <c r="AE30" s="194">
        <f t="shared" si="6"/>
        <v>87.4</v>
      </c>
      <c r="AF30" s="1180"/>
      <c r="AG30" s="194"/>
      <c r="AH30" s="1180"/>
      <c r="AI30" s="194"/>
    </row>
    <row r="31" spans="2:35" s="6" customFormat="1" ht="101.25">
      <c r="B31" s="1187"/>
      <c r="C31" s="1190" t="s">
        <v>4250</v>
      </c>
      <c r="D31" s="1180"/>
      <c r="E31" s="1180">
        <v>60</v>
      </c>
      <c r="F31" s="194" t="s">
        <v>108</v>
      </c>
      <c r="G31" s="194" t="s">
        <v>3908</v>
      </c>
      <c r="H31" s="194" t="s">
        <v>3909</v>
      </c>
      <c r="I31" s="194" t="s">
        <v>3910</v>
      </c>
      <c r="J31" s="194">
        <v>14.999766666666664</v>
      </c>
      <c r="K31" s="194">
        <f t="shared" si="0"/>
        <v>899.98599999999988</v>
      </c>
      <c r="L31" s="1180"/>
      <c r="M31" s="194"/>
      <c r="N31" s="1180"/>
      <c r="O31" s="194"/>
      <c r="P31" s="1180"/>
      <c r="Q31" s="194"/>
      <c r="R31" s="1180">
        <f t="shared" si="1"/>
        <v>20</v>
      </c>
      <c r="S31" s="194">
        <f t="shared" si="4"/>
        <v>299.99533333333329</v>
      </c>
      <c r="T31" s="1180"/>
      <c r="U31" s="194"/>
      <c r="V31" s="1180"/>
      <c r="W31" s="194"/>
      <c r="X31" s="1180">
        <f t="shared" si="2"/>
        <v>20</v>
      </c>
      <c r="Y31" s="194">
        <f t="shared" si="5"/>
        <v>299.99533333333329</v>
      </c>
      <c r="Z31" s="1180"/>
      <c r="AA31" s="194"/>
      <c r="AB31" s="1180"/>
      <c r="AC31" s="194"/>
      <c r="AD31" s="1180">
        <f t="shared" si="3"/>
        <v>20</v>
      </c>
      <c r="AE31" s="194">
        <f t="shared" si="6"/>
        <v>299.99533333333329</v>
      </c>
      <c r="AF31" s="1180"/>
      <c r="AG31" s="194"/>
      <c r="AH31" s="1180"/>
      <c r="AI31" s="194"/>
    </row>
    <row r="32" spans="2:35" s="6" customFormat="1" ht="101.25">
      <c r="B32" s="1187"/>
      <c r="C32" s="1190" t="s">
        <v>420</v>
      </c>
      <c r="D32" s="1180"/>
      <c r="E32" s="1180">
        <v>60</v>
      </c>
      <c r="F32" s="194" t="s">
        <v>108</v>
      </c>
      <c r="G32" s="194" t="s">
        <v>3908</v>
      </c>
      <c r="H32" s="194" t="s">
        <v>3909</v>
      </c>
      <c r="I32" s="194" t="s">
        <v>3910</v>
      </c>
      <c r="J32" s="194">
        <v>16.63</v>
      </c>
      <c r="K32" s="194">
        <f t="shared" si="0"/>
        <v>997.8</v>
      </c>
      <c r="L32" s="1180"/>
      <c r="M32" s="194"/>
      <c r="N32" s="1180"/>
      <c r="O32" s="194"/>
      <c r="P32" s="1180"/>
      <c r="Q32" s="194"/>
      <c r="R32" s="1180">
        <f t="shared" si="1"/>
        <v>20</v>
      </c>
      <c r="S32" s="194">
        <f t="shared" si="4"/>
        <v>332.59999999999997</v>
      </c>
      <c r="T32" s="1180"/>
      <c r="U32" s="194"/>
      <c r="V32" s="1180"/>
      <c r="W32" s="194"/>
      <c r="X32" s="1180">
        <f t="shared" si="2"/>
        <v>20</v>
      </c>
      <c r="Y32" s="194">
        <f t="shared" si="5"/>
        <v>332.59999999999997</v>
      </c>
      <c r="Z32" s="1180"/>
      <c r="AA32" s="194"/>
      <c r="AB32" s="1180"/>
      <c r="AC32" s="194"/>
      <c r="AD32" s="1180">
        <f t="shared" si="3"/>
        <v>20</v>
      </c>
      <c r="AE32" s="194">
        <f t="shared" si="6"/>
        <v>332.59999999999997</v>
      </c>
      <c r="AF32" s="1180"/>
      <c r="AG32" s="194"/>
      <c r="AH32" s="1180"/>
      <c r="AI32" s="194"/>
    </row>
    <row r="33" spans="2:35" s="6" customFormat="1" ht="101.25">
      <c r="B33" s="1187"/>
      <c r="C33" s="1190" t="s">
        <v>73</v>
      </c>
      <c r="D33" s="1180"/>
      <c r="E33" s="1180">
        <v>20</v>
      </c>
      <c r="F33" s="194" t="s">
        <v>108</v>
      </c>
      <c r="G33" s="194" t="s">
        <v>3908</v>
      </c>
      <c r="H33" s="194" t="s">
        <v>3909</v>
      </c>
      <c r="I33" s="194" t="s">
        <v>3910</v>
      </c>
      <c r="J33" s="194">
        <v>74.239999999999995</v>
      </c>
      <c r="K33" s="194">
        <f t="shared" si="0"/>
        <v>1484.8</v>
      </c>
      <c r="L33" s="1180"/>
      <c r="M33" s="194"/>
      <c r="N33" s="1180"/>
      <c r="O33" s="194"/>
      <c r="P33" s="1180"/>
      <c r="Q33" s="194"/>
      <c r="R33" s="1180">
        <f t="shared" si="1"/>
        <v>6.666666666666667</v>
      </c>
      <c r="S33" s="194">
        <f t="shared" si="4"/>
        <v>494.93333333333334</v>
      </c>
      <c r="T33" s="1180"/>
      <c r="U33" s="194"/>
      <c r="V33" s="1180"/>
      <c r="W33" s="194"/>
      <c r="X33" s="1180">
        <f t="shared" si="2"/>
        <v>6.666666666666667</v>
      </c>
      <c r="Y33" s="194">
        <f t="shared" si="5"/>
        <v>494.93333333333334</v>
      </c>
      <c r="Z33" s="1180"/>
      <c r="AA33" s="194"/>
      <c r="AB33" s="1180"/>
      <c r="AC33" s="194"/>
      <c r="AD33" s="1180">
        <f t="shared" si="3"/>
        <v>6.666666666666667</v>
      </c>
      <c r="AE33" s="194">
        <f t="shared" si="6"/>
        <v>494.93333333333334</v>
      </c>
      <c r="AF33" s="1180"/>
      <c r="AG33" s="194"/>
      <c r="AH33" s="1180"/>
      <c r="AI33" s="194"/>
    </row>
    <row r="34" spans="2:35" s="6" customFormat="1" ht="101.25">
      <c r="B34" s="1187"/>
      <c r="C34" s="1190" t="s">
        <v>3922</v>
      </c>
      <c r="D34" s="1180"/>
      <c r="E34" s="1180">
        <v>70</v>
      </c>
      <c r="F34" s="194" t="s">
        <v>108</v>
      </c>
      <c r="G34" s="194" t="s">
        <v>3908</v>
      </c>
      <c r="H34" s="194" t="s">
        <v>3909</v>
      </c>
      <c r="I34" s="194" t="s">
        <v>3910</v>
      </c>
      <c r="J34" s="194">
        <v>12.4</v>
      </c>
      <c r="K34" s="194">
        <f t="shared" si="0"/>
        <v>868</v>
      </c>
      <c r="L34" s="1180"/>
      <c r="M34" s="194"/>
      <c r="N34" s="1180"/>
      <c r="O34" s="194"/>
      <c r="P34" s="1180"/>
      <c r="Q34" s="194"/>
      <c r="R34" s="1180">
        <f t="shared" si="1"/>
        <v>23.333333333333332</v>
      </c>
      <c r="S34" s="194">
        <f t="shared" si="4"/>
        <v>289.33333333333331</v>
      </c>
      <c r="T34" s="1180"/>
      <c r="U34" s="194"/>
      <c r="V34" s="1180"/>
      <c r="W34" s="194"/>
      <c r="X34" s="1180">
        <f t="shared" si="2"/>
        <v>23.333333333333332</v>
      </c>
      <c r="Y34" s="194">
        <f t="shared" si="5"/>
        <v>289.33333333333331</v>
      </c>
      <c r="Z34" s="1180"/>
      <c r="AA34" s="194"/>
      <c r="AB34" s="1180"/>
      <c r="AC34" s="194"/>
      <c r="AD34" s="1180">
        <f t="shared" si="3"/>
        <v>23.333333333333332</v>
      </c>
      <c r="AE34" s="194">
        <f t="shared" si="6"/>
        <v>289.33333333333331</v>
      </c>
      <c r="AF34" s="1180"/>
      <c r="AG34" s="194"/>
      <c r="AH34" s="1180"/>
      <c r="AI34" s="194"/>
    </row>
    <row r="35" spans="2:35" s="6" customFormat="1" ht="101.25">
      <c r="B35" s="1187"/>
      <c r="C35" s="1190" t="s">
        <v>3923</v>
      </c>
      <c r="D35" s="1180"/>
      <c r="E35" s="1180">
        <v>80</v>
      </c>
      <c r="F35" s="194" t="s">
        <v>108</v>
      </c>
      <c r="G35" s="194" t="s">
        <v>3908</v>
      </c>
      <c r="H35" s="194" t="s">
        <v>3909</v>
      </c>
      <c r="I35" s="194" t="s">
        <v>3910</v>
      </c>
      <c r="J35" s="194">
        <v>12.4</v>
      </c>
      <c r="K35" s="194">
        <f t="shared" si="0"/>
        <v>992</v>
      </c>
      <c r="L35" s="1180"/>
      <c r="M35" s="194"/>
      <c r="N35" s="1180"/>
      <c r="O35" s="194"/>
      <c r="P35" s="1180"/>
      <c r="Q35" s="194"/>
      <c r="R35" s="1180">
        <f t="shared" si="1"/>
        <v>26.666666666666668</v>
      </c>
      <c r="S35" s="194">
        <f t="shared" si="4"/>
        <v>330.66666666666669</v>
      </c>
      <c r="T35" s="1180"/>
      <c r="U35" s="194"/>
      <c r="V35" s="1180"/>
      <c r="W35" s="194"/>
      <c r="X35" s="1180">
        <f t="shared" si="2"/>
        <v>26.666666666666668</v>
      </c>
      <c r="Y35" s="194">
        <f t="shared" si="5"/>
        <v>330.66666666666669</v>
      </c>
      <c r="Z35" s="1180"/>
      <c r="AA35" s="194"/>
      <c r="AB35" s="1180"/>
      <c r="AC35" s="194"/>
      <c r="AD35" s="1180">
        <f t="shared" si="3"/>
        <v>26.666666666666668</v>
      </c>
      <c r="AE35" s="194">
        <f t="shared" si="6"/>
        <v>330.66666666666669</v>
      </c>
      <c r="AF35" s="1180"/>
      <c r="AG35" s="194"/>
      <c r="AH35" s="1180"/>
      <c r="AI35" s="194"/>
    </row>
    <row r="36" spans="2:35" s="6" customFormat="1" ht="101.25">
      <c r="B36" s="1187"/>
      <c r="C36" s="1190" t="s">
        <v>4251</v>
      </c>
      <c r="D36" s="1180"/>
      <c r="E36" s="1180">
        <v>80</v>
      </c>
      <c r="F36" s="194" t="s">
        <v>108</v>
      </c>
      <c r="G36" s="194" t="s">
        <v>3908</v>
      </c>
      <c r="H36" s="194" t="s">
        <v>3909</v>
      </c>
      <c r="I36" s="194" t="s">
        <v>3910</v>
      </c>
      <c r="J36" s="194">
        <v>13.4</v>
      </c>
      <c r="K36" s="194">
        <f t="shared" si="0"/>
        <v>1072</v>
      </c>
      <c r="L36" s="1180"/>
      <c r="M36" s="194"/>
      <c r="N36" s="1180"/>
      <c r="O36" s="194"/>
      <c r="P36" s="1180"/>
      <c r="Q36" s="194"/>
      <c r="R36" s="1180">
        <f t="shared" si="1"/>
        <v>26.666666666666668</v>
      </c>
      <c r="S36" s="194">
        <f t="shared" si="4"/>
        <v>357.33333333333337</v>
      </c>
      <c r="T36" s="1180"/>
      <c r="U36" s="194"/>
      <c r="V36" s="1180"/>
      <c r="W36" s="194"/>
      <c r="X36" s="1180">
        <f t="shared" si="2"/>
        <v>26.666666666666668</v>
      </c>
      <c r="Y36" s="194">
        <f t="shared" si="5"/>
        <v>357.33333333333337</v>
      </c>
      <c r="Z36" s="1180"/>
      <c r="AA36" s="194"/>
      <c r="AB36" s="1180"/>
      <c r="AC36" s="194"/>
      <c r="AD36" s="1180">
        <f t="shared" si="3"/>
        <v>26.666666666666668</v>
      </c>
      <c r="AE36" s="194">
        <f t="shared" si="6"/>
        <v>357.33333333333337</v>
      </c>
      <c r="AF36" s="1180"/>
      <c r="AG36" s="194"/>
      <c r="AH36" s="1180"/>
      <c r="AI36" s="194"/>
    </row>
    <row r="37" spans="2:35" s="6" customFormat="1" ht="101.25">
      <c r="B37" s="1187"/>
      <c r="C37" s="1190" t="s">
        <v>3925</v>
      </c>
      <c r="D37" s="1180"/>
      <c r="E37" s="1180">
        <v>80</v>
      </c>
      <c r="F37" s="194" t="s">
        <v>108</v>
      </c>
      <c r="G37" s="194" t="s">
        <v>3908</v>
      </c>
      <c r="H37" s="194" t="s">
        <v>3909</v>
      </c>
      <c r="I37" s="194" t="s">
        <v>3910</v>
      </c>
      <c r="J37" s="194">
        <v>12.4</v>
      </c>
      <c r="K37" s="194">
        <f t="shared" si="0"/>
        <v>992</v>
      </c>
      <c r="L37" s="1180"/>
      <c r="M37" s="194"/>
      <c r="N37" s="1180"/>
      <c r="O37" s="194"/>
      <c r="P37" s="1180"/>
      <c r="Q37" s="194"/>
      <c r="R37" s="1180">
        <f t="shared" si="1"/>
        <v>26.666666666666668</v>
      </c>
      <c r="S37" s="194">
        <f t="shared" si="4"/>
        <v>330.66666666666669</v>
      </c>
      <c r="T37" s="1180"/>
      <c r="U37" s="194"/>
      <c r="V37" s="1180"/>
      <c r="W37" s="194"/>
      <c r="X37" s="1180">
        <f t="shared" si="2"/>
        <v>26.666666666666668</v>
      </c>
      <c r="Y37" s="194">
        <f t="shared" si="5"/>
        <v>330.66666666666669</v>
      </c>
      <c r="Z37" s="1180"/>
      <c r="AA37" s="194"/>
      <c r="AB37" s="1180"/>
      <c r="AC37" s="194"/>
      <c r="AD37" s="1180">
        <f t="shared" si="3"/>
        <v>26.666666666666668</v>
      </c>
      <c r="AE37" s="194">
        <f t="shared" si="6"/>
        <v>330.66666666666669</v>
      </c>
      <c r="AF37" s="1180"/>
      <c r="AG37" s="194"/>
      <c r="AH37" s="1180"/>
      <c r="AI37" s="194"/>
    </row>
    <row r="38" spans="2:35" s="6" customFormat="1" ht="101.25">
      <c r="B38" s="1187"/>
      <c r="C38" s="1190" t="s">
        <v>3924</v>
      </c>
      <c r="D38" s="1180"/>
      <c r="E38" s="1180">
        <v>5</v>
      </c>
      <c r="F38" s="194" t="s">
        <v>115</v>
      </c>
      <c r="G38" s="194" t="s">
        <v>3908</v>
      </c>
      <c r="H38" s="194" t="s">
        <v>3909</v>
      </c>
      <c r="I38" s="194" t="s">
        <v>3910</v>
      </c>
      <c r="J38" s="194">
        <v>68.900000000000006</v>
      </c>
      <c r="K38" s="194">
        <f t="shared" si="0"/>
        <v>344.5</v>
      </c>
      <c r="L38" s="1180"/>
      <c r="M38" s="194"/>
      <c r="N38" s="1180"/>
      <c r="O38" s="194"/>
      <c r="P38" s="1180"/>
      <c r="Q38" s="194"/>
      <c r="R38" s="1180">
        <f t="shared" si="1"/>
        <v>1.6666666666666667</v>
      </c>
      <c r="S38" s="194">
        <f t="shared" si="4"/>
        <v>114.83333333333334</v>
      </c>
      <c r="T38" s="1180"/>
      <c r="U38" s="194"/>
      <c r="V38" s="1180"/>
      <c r="W38" s="194"/>
      <c r="X38" s="1180">
        <f t="shared" si="2"/>
        <v>1.6666666666666667</v>
      </c>
      <c r="Y38" s="194">
        <f t="shared" si="5"/>
        <v>114.83333333333334</v>
      </c>
      <c r="Z38" s="1180"/>
      <c r="AA38" s="194"/>
      <c r="AB38" s="1180"/>
      <c r="AC38" s="194"/>
      <c r="AD38" s="1180">
        <f t="shared" si="3"/>
        <v>1.6666666666666667</v>
      </c>
      <c r="AE38" s="194">
        <f t="shared" si="6"/>
        <v>114.83333333333334</v>
      </c>
      <c r="AF38" s="1180"/>
      <c r="AG38" s="194"/>
      <c r="AH38" s="1180"/>
      <c r="AI38" s="194"/>
    </row>
    <row r="39" spans="2:35" s="6" customFormat="1" ht="101.25">
      <c r="B39" s="1187"/>
      <c r="C39" s="1190" t="s">
        <v>4252</v>
      </c>
      <c r="D39" s="1180"/>
      <c r="E39" s="1180">
        <v>20</v>
      </c>
      <c r="F39" s="194" t="s">
        <v>108</v>
      </c>
      <c r="G39" s="194" t="s">
        <v>3908</v>
      </c>
      <c r="H39" s="194" t="s">
        <v>3909</v>
      </c>
      <c r="I39" s="194" t="s">
        <v>3910</v>
      </c>
      <c r="J39" s="194">
        <v>64</v>
      </c>
      <c r="K39" s="194">
        <f t="shared" si="0"/>
        <v>1280</v>
      </c>
      <c r="L39" s="1180"/>
      <c r="M39" s="194"/>
      <c r="N39" s="1180"/>
      <c r="O39" s="194"/>
      <c r="P39" s="1180"/>
      <c r="Q39" s="194"/>
      <c r="R39" s="1180">
        <f t="shared" si="1"/>
        <v>6.666666666666667</v>
      </c>
      <c r="S39" s="194">
        <f t="shared" si="4"/>
        <v>426.66666666666669</v>
      </c>
      <c r="T39" s="1180"/>
      <c r="U39" s="194"/>
      <c r="V39" s="1180"/>
      <c r="W39" s="194"/>
      <c r="X39" s="1180">
        <f t="shared" si="2"/>
        <v>6.666666666666667</v>
      </c>
      <c r="Y39" s="194">
        <f t="shared" si="5"/>
        <v>426.66666666666669</v>
      </c>
      <c r="Z39" s="1180"/>
      <c r="AA39" s="194"/>
      <c r="AB39" s="1180"/>
      <c r="AC39" s="194"/>
      <c r="AD39" s="1180">
        <f t="shared" si="3"/>
        <v>6.666666666666667</v>
      </c>
      <c r="AE39" s="194">
        <f t="shared" si="6"/>
        <v>426.66666666666669</v>
      </c>
      <c r="AF39" s="1180"/>
      <c r="AG39" s="194"/>
      <c r="AH39" s="1180"/>
      <c r="AI39" s="194"/>
    </row>
    <row r="40" spans="2:35" s="6" customFormat="1" ht="101.25">
      <c r="B40" s="1187"/>
      <c r="C40" s="1190" t="s">
        <v>3929</v>
      </c>
      <c r="D40" s="1180"/>
      <c r="E40" s="1180">
        <v>1</v>
      </c>
      <c r="F40" s="194" t="s">
        <v>108</v>
      </c>
      <c r="G40" s="194" t="s">
        <v>3908</v>
      </c>
      <c r="H40" s="194" t="s">
        <v>3909</v>
      </c>
      <c r="I40" s="194" t="s">
        <v>3910</v>
      </c>
      <c r="J40" s="194">
        <v>461.08</v>
      </c>
      <c r="K40" s="194">
        <f t="shared" si="0"/>
        <v>461.08</v>
      </c>
      <c r="L40" s="1180"/>
      <c r="M40" s="194"/>
      <c r="N40" s="1180"/>
      <c r="O40" s="194"/>
      <c r="P40" s="1180"/>
      <c r="Q40" s="194"/>
      <c r="R40" s="1180">
        <f t="shared" si="1"/>
        <v>0.33333333333333331</v>
      </c>
      <c r="S40" s="194">
        <f t="shared" si="4"/>
        <v>153.69333333333333</v>
      </c>
      <c r="T40" s="1180"/>
      <c r="U40" s="194"/>
      <c r="V40" s="1180"/>
      <c r="W40" s="194"/>
      <c r="X40" s="1180">
        <f t="shared" si="2"/>
        <v>0.33333333333333331</v>
      </c>
      <c r="Y40" s="194">
        <f t="shared" si="5"/>
        <v>153.69333333333333</v>
      </c>
      <c r="Z40" s="1180"/>
      <c r="AA40" s="194"/>
      <c r="AB40" s="1180"/>
      <c r="AC40" s="194"/>
      <c r="AD40" s="1180">
        <f t="shared" si="3"/>
        <v>0.33333333333333331</v>
      </c>
      <c r="AE40" s="194">
        <f t="shared" si="6"/>
        <v>153.69333333333333</v>
      </c>
      <c r="AF40" s="1180"/>
      <c r="AG40" s="194"/>
      <c r="AH40" s="1180"/>
      <c r="AI40" s="194"/>
    </row>
    <row r="41" spans="2:35" s="6" customFormat="1" ht="101.25">
      <c r="B41" s="1187"/>
      <c r="C41" s="1190" t="s">
        <v>3930</v>
      </c>
      <c r="D41" s="1180"/>
      <c r="E41" s="1180">
        <v>275</v>
      </c>
      <c r="F41" s="194" t="s">
        <v>108</v>
      </c>
      <c r="G41" s="194" t="s">
        <v>3908</v>
      </c>
      <c r="H41" s="194" t="s">
        <v>3909</v>
      </c>
      <c r="I41" s="194" t="s">
        <v>3910</v>
      </c>
      <c r="J41" s="194">
        <v>34.799999999999997</v>
      </c>
      <c r="K41" s="194">
        <f t="shared" si="0"/>
        <v>9570</v>
      </c>
      <c r="L41" s="1180"/>
      <c r="M41" s="194"/>
      <c r="N41" s="1180"/>
      <c r="O41" s="194"/>
      <c r="P41" s="1180"/>
      <c r="Q41" s="194"/>
      <c r="R41" s="1180">
        <f t="shared" si="1"/>
        <v>91.666666666666671</v>
      </c>
      <c r="S41" s="194">
        <f t="shared" si="4"/>
        <v>3190</v>
      </c>
      <c r="T41" s="1180"/>
      <c r="U41" s="194"/>
      <c r="V41" s="1180"/>
      <c r="W41" s="194"/>
      <c r="X41" s="1180">
        <f t="shared" si="2"/>
        <v>91.666666666666671</v>
      </c>
      <c r="Y41" s="194">
        <f t="shared" si="5"/>
        <v>3190</v>
      </c>
      <c r="Z41" s="1180"/>
      <c r="AA41" s="194"/>
      <c r="AB41" s="1180"/>
      <c r="AC41" s="194"/>
      <c r="AD41" s="1180">
        <f t="shared" si="3"/>
        <v>91.666666666666671</v>
      </c>
      <c r="AE41" s="194">
        <f t="shared" si="6"/>
        <v>3190</v>
      </c>
      <c r="AF41" s="1180"/>
      <c r="AG41" s="194"/>
      <c r="AH41" s="1180"/>
      <c r="AI41" s="194"/>
    </row>
    <row r="42" spans="2:35" s="6" customFormat="1" ht="101.25">
      <c r="B42" s="1187"/>
      <c r="C42" s="1190" t="s">
        <v>97</v>
      </c>
      <c r="D42" s="1180"/>
      <c r="E42" s="1180">
        <v>5</v>
      </c>
      <c r="F42" s="194" t="s">
        <v>108</v>
      </c>
      <c r="G42" s="194" t="s">
        <v>3908</v>
      </c>
      <c r="H42" s="194" t="s">
        <v>3909</v>
      </c>
      <c r="I42" s="194" t="s">
        <v>3910</v>
      </c>
      <c r="J42" s="194">
        <v>177</v>
      </c>
      <c r="K42" s="194">
        <f t="shared" si="0"/>
        <v>885</v>
      </c>
      <c r="L42" s="1180"/>
      <c r="M42" s="194"/>
      <c r="N42" s="1180"/>
      <c r="O42" s="194"/>
      <c r="P42" s="1180"/>
      <c r="Q42" s="194"/>
      <c r="R42" s="1180">
        <f t="shared" si="1"/>
        <v>1.6666666666666667</v>
      </c>
      <c r="S42" s="194">
        <f t="shared" si="4"/>
        <v>295</v>
      </c>
      <c r="T42" s="1180"/>
      <c r="U42" s="194"/>
      <c r="V42" s="1180"/>
      <c r="W42" s="194"/>
      <c r="X42" s="1180">
        <f t="shared" si="2"/>
        <v>1.6666666666666667</v>
      </c>
      <c r="Y42" s="194">
        <f t="shared" si="5"/>
        <v>295</v>
      </c>
      <c r="Z42" s="1180"/>
      <c r="AA42" s="194"/>
      <c r="AB42" s="1180"/>
      <c r="AC42" s="194"/>
      <c r="AD42" s="1180">
        <f t="shared" si="3"/>
        <v>1.6666666666666667</v>
      </c>
      <c r="AE42" s="194">
        <f t="shared" si="6"/>
        <v>295</v>
      </c>
      <c r="AF42" s="1180"/>
      <c r="AG42" s="194"/>
      <c r="AH42" s="1180"/>
      <c r="AI42" s="194"/>
    </row>
    <row r="43" spans="2:35" s="6" customFormat="1" ht="101.25">
      <c r="B43" s="1187"/>
      <c r="C43" s="1190" t="s">
        <v>513</v>
      </c>
      <c r="D43" s="1180"/>
      <c r="E43" s="1180">
        <v>35</v>
      </c>
      <c r="F43" s="194" t="s">
        <v>108</v>
      </c>
      <c r="G43" s="194" t="s">
        <v>3908</v>
      </c>
      <c r="H43" s="194" t="s">
        <v>3909</v>
      </c>
      <c r="I43" s="194" t="s">
        <v>3910</v>
      </c>
      <c r="J43" s="194">
        <v>3.8</v>
      </c>
      <c r="K43" s="194">
        <f t="shared" si="0"/>
        <v>133</v>
      </c>
      <c r="L43" s="1180"/>
      <c r="M43" s="194"/>
      <c r="N43" s="1180"/>
      <c r="O43" s="194"/>
      <c r="P43" s="1180"/>
      <c r="Q43" s="194"/>
      <c r="R43" s="1180">
        <f t="shared" si="1"/>
        <v>11.666666666666666</v>
      </c>
      <c r="S43" s="194">
        <f t="shared" si="4"/>
        <v>44.333333333333329</v>
      </c>
      <c r="T43" s="1180"/>
      <c r="U43" s="194"/>
      <c r="V43" s="1180"/>
      <c r="W43" s="194"/>
      <c r="X43" s="1180">
        <f t="shared" si="2"/>
        <v>11.666666666666666</v>
      </c>
      <c r="Y43" s="194">
        <f t="shared" si="5"/>
        <v>44.333333333333329</v>
      </c>
      <c r="Z43" s="1180"/>
      <c r="AA43" s="194"/>
      <c r="AB43" s="1180"/>
      <c r="AC43" s="194"/>
      <c r="AD43" s="1180">
        <f t="shared" si="3"/>
        <v>11.666666666666666</v>
      </c>
      <c r="AE43" s="194">
        <f t="shared" si="6"/>
        <v>44.333333333333329</v>
      </c>
      <c r="AF43" s="1180"/>
      <c r="AG43" s="194"/>
      <c r="AH43" s="1180"/>
      <c r="AI43" s="194"/>
    </row>
    <row r="44" spans="2:35" s="6" customFormat="1" ht="101.25">
      <c r="B44" s="1187"/>
      <c r="C44" s="1190" t="s">
        <v>4253</v>
      </c>
      <c r="D44" s="1180"/>
      <c r="E44" s="1180">
        <v>8</v>
      </c>
      <c r="F44" s="194" t="s">
        <v>108</v>
      </c>
      <c r="G44" s="194" t="s">
        <v>3908</v>
      </c>
      <c r="H44" s="194" t="s">
        <v>3909</v>
      </c>
      <c r="I44" s="194" t="s">
        <v>3910</v>
      </c>
      <c r="J44" s="194">
        <v>180.91</v>
      </c>
      <c r="K44" s="194">
        <f t="shared" si="0"/>
        <v>1447.28</v>
      </c>
      <c r="L44" s="1180"/>
      <c r="M44" s="194"/>
      <c r="N44" s="1180"/>
      <c r="O44" s="194"/>
      <c r="P44" s="1180"/>
      <c r="Q44" s="194"/>
      <c r="R44" s="1180">
        <f t="shared" si="1"/>
        <v>2.6666666666666665</v>
      </c>
      <c r="S44" s="194">
        <f t="shared" si="4"/>
        <v>482.42666666666662</v>
      </c>
      <c r="T44" s="1180"/>
      <c r="U44" s="194"/>
      <c r="V44" s="1180"/>
      <c r="W44" s="194"/>
      <c r="X44" s="1180">
        <f t="shared" si="2"/>
        <v>2.6666666666666665</v>
      </c>
      <c r="Y44" s="194">
        <f t="shared" si="5"/>
        <v>482.42666666666662</v>
      </c>
      <c r="Z44" s="1180"/>
      <c r="AA44" s="194"/>
      <c r="AB44" s="1180"/>
      <c r="AC44" s="194"/>
      <c r="AD44" s="1180">
        <f t="shared" si="3"/>
        <v>2.6666666666666665</v>
      </c>
      <c r="AE44" s="194">
        <f t="shared" si="6"/>
        <v>482.42666666666662</v>
      </c>
      <c r="AF44" s="1180"/>
      <c r="AG44" s="194"/>
      <c r="AH44" s="1180"/>
      <c r="AI44" s="194"/>
    </row>
    <row r="45" spans="2:35" s="6" customFormat="1" ht="101.25">
      <c r="B45" s="1187"/>
      <c r="C45" s="1190" t="s">
        <v>3932</v>
      </c>
      <c r="D45" s="1180"/>
      <c r="E45" s="1180">
        <v>15</v>
      </c>
      <c r="F45" s="194" t="s">
        <v>108</v>
      </c>
      <c r="G45" s="194" t="s">
        <v>3908</v>
      </c>
      <c r="H45" s="194" t="s">
        <v>3909</v>
      </c>
      <c r="I45" s="194" t="s">
        <v>3910</v>
      </c>
      <c r="J45" s="194">
        <v>13.07</v>
      </c>
      <c r="K45" s="194">
        <f t="shared" ref="K45:K64" si="7">E45*J45</f>
        <v>196.05</v>
      </c>
      <c r="L45" s="1180"/>
      <c r="M45" s="194"/>
      <c r="N45" s="1180"/>
      <c r="O45" s="194"/>
      <c r="P45" s="1180"/>
      <c r="Q45" s="194"/>
      <c r="R45" s="1180">
        <f t="shared" ref="R45:R64" si="8">E45/3</f>
        <v>5</v>
      </c>
      <c r="S45" s="194">
        <f t="shared" si="4"/>
        <v>65.349999999999994</v>
      </c>
      <c r="T45" s="1180"/>
      <c r="U45" s="194"/>
      <c r="V45" s="1180"/>
      <c r="W45" s="194"/>
      <c r="X45" s="1180">
        <f t="shared" ref="X45:X64" si="9">E45/3</f>
        <v>5</v>
      </c>
      <c r="Y45" s="194">
        <f t="shared" si="5"/>
        <v>65.349999999999994</v>
      </c>
      <c r="Z45" s="1180"/>
      <c r="AA45" s="194"/>
      <c r="AB45" s="1180"/>
      <c r="AC45" s="194"/>
      <c r="AD45" s="1180">
        <f t="shared" ref="AD45:AD64" si="10">E45/3</f>
        <v>5</v>
      </c>
      <c r="AE45" s="194">
        <f t="shared" si="6"/>
        <v>65.349999999999994</v>
      </c>
      <c r="AF45" s="1180"/>
      <c r="AG45" s="194"/>
      <c r="AH45" s="1180"/>
      <c r="AI45" s="194"/>
    </row>
    <row r="46" spans="2:35" s="6" customFormat="1" ht="101.25">
      <c r="B46" s="1187"/>
      <c r="C46" s="1190" t="s">
        <v>4254</v>
      </c>
      <c r="D46" s="1180"/>
      <c r="E46" s="1180">
        <v>85</v>
      </c>
      <c r="F46" s="194" t="s">
        <v>980</v>
      </c>
      <c r="G46" s="194" t="s">
        <v>3908</v>
      </c>
      <c r="H46" s="194" t="s">
        <v>3909</v>
      </c>
      <c r="I46" s="194" t="s">
        <v>3910</v>
      </c>
      <c r="J46" s="194">
        <v>15.08</v>
      </c>
      <c r="K46" s="194">
        <f t="shared" si="7"/>
        <v>1281.8</v>
      </c>
      <c r="L46" s="1180"/>
      <c r="M46" s="194"/>
      <c r="N46" s="1180"/>
      <c r="O46" s="194"/>
      <c r="P46" s="1180"/>
      <c r="Q46" s="194"/>
      <c r="R46" s="1180">
        <f t="shared" si="8"/>
        <v>28.333333333333332</v>
      </c>
      <c r="S46" s="194">
        <f t="shared" si="4"/>
        <v>427.26666666666665</v>
      </c>
      <c r="T46" s="1180"/>
      <c r="U46" s="194"/>
      <c r="V46" s="1180"/>
      <c r="W46" s="194"/>
      <c r="X46" s="1180">
        <f t="shared" si="9"/>
        <v>28.333333333333332</v>
      </c>
      <c r="Y46" s="194">
        <f t="shared" si="5"/>
        <v>427.26666666666665</v>
      </c>
      <c r="Z46" s="1180"/>
      <c r="AA46" s="194"/>
      <c r="AB46" s="1180"/>
      <c r="AC46" s="194"/>
      <c r="AD46" s="1180">
        <f t="shared" si="10"/>
        <v>28.333333333333332</v>
      </c>
      <c r="AE46" s="194">
        <f t="shared" si="6"/>
        <v>427.26666666666665</v>
      </c>
      <c r="AF46" s="1180"/>
      <c r="AG46" s="194"/>
      <c r="AH46" s="1180"/>
      <c r="AI46" s="194"/>
    </row>
    <row r="47" spans="2:35" s="6" customFormat="1" ht="101.25">
      <c r="B47" s="1187"/>
      <c r="C47" s="1190" t="s">
        <v>4255</v>
      </c>
      <c r="D47" s="1180"/>
      <c r="E47" s="1180">
        <v>10</v>
      </c>
      <c r="F47" s="194" t="s">
        <v>115</v>
      </c>
      <c r="G47" s="194" t="s">
        <v>3908</v>
      </c>
      <c r="H47" s="194" t="s">
        <v>3909</v>
      </c>
      <c r="I47" s="194" t="s">
        <v>3910</v>
      </c>
      <c r="J47" s="194">
        <v>7.25</v>
      </c>
      <c r="K47" s="194">
        <f t="shared" si="7"/>
        <v>72.5</v>
      </c>
      <c r="L47" s="1180"/>
      <c r="M47" s="194"/>
      <c r="N47" s="1180"/>
      <c r="O47" s="194"/>
      <c r="P47" s="1180"/>
      <c r="Q47" s="194"/>
      <c r="R47" s="1180">
        <f t="shared" si="8"/>
        <v>3.3333333333333335</v>
      </c>
      <c r="S47" s="194">
        <f t="shared" si="4"/>
        <v>24.166666666666668</v>
      </c>
      <c r="T47" s="1180"/>
      <c r="U47" s="194"/>
      <c r="V47" s="1180"/>
      <c r="W47" s="194"/>
      <c r="X47" s="1180">
        <f t="shared" si="9"/>
        <v>3.3333333333333335</v>
      </c>
      <c r="Y47" s="194">
        <f t="shared" si="5"/>
        <v>24.166666666666668</v>
      </c>
      <c r="Z47" s="1180"/>
      <c r="AA47" s="194"/>
      <c r="AB47" s="1180"/>
      <c r="AC47" s="194"/>
      <c r="AD47" s="1180">
        <f t="shared" si="10"/>
        <v>3.3333333333333335</v>
      </c>
      <c r="AE47" s="194">
        <f t="shared" si="6"/>
        <v>24.166666666666668</v>
      </c>
      <c r="AF47" s="1180"/>
      <c r="AG47" s="194"/>
      <c r="AH47" s="1180"/>
      <c r="AI47" s="194"/>
    </row>
    <row r="48" spans="2:35" s="6" customFormat="1" ht="101.25">
      <c r="B48" s="1187"/>
      <c r="C48" s="1190" t="s">
        <v>4256</v>
      </c>
      <c r="D48" s="1180"/>
      <c r="E48" s="1180">
        <v>2</v>
      </c>
      <c r="F48" s="194" t="s">
        <v>108</v>
      </c>
      <c r="G48" s="194" t="s">
        <v>3908</v>
      </c>
      <c r="H48" s="194" t="s">
        <v>3909</v>
      </c>
      <c r="I48" s="194" t="s">
        <v>3910</v>
      </c>
      <c r="J48" s="194">
        <v>85.54</v>
      </c>
      <c r="K48" s="194">
        <f t="shared" si="7"/>
        <v>171.08</v>
      </c>
      <c r="L48" s="1180"/>
      <c r="M48" s="194"/>
      <c r="N48" s="1180"/>
      <c r="O48" s="194"/>
      <c r="P48" s="1180"/>
      <c r="Q48" s="194"/>
      <c r="R48" s="1180">
        <f t="shared" si="8"/>
        <v>0.66666666666666663</v>
      </c>
      <c r="S48" s="194">
        <f t="shared" si="4"/>
        <v>57.026666666666671</v>
      </c>
      <c r="T48" s="1180"/>
      <c r="U48" s="194"/>
      <c r="V48" s="1180"/>
      <c r="W48" s="194"/>
      <c r="X48" s="1180">
        <f t="shared" si="9"/>
        <v>0.66666666666666663</v>
      </c>
      <c r="Y48" s="194">
        <f t="shared" si="5"/>
        <v>57.026666666666671</v>
      </c>
      <c r="Z48" s="1180"/>
      <c r="AA48" s="194"/>
      <c r="AB48" s="1180"/>
      <c r="AC48" s="194"/>
      <c r="AD48" s="1180">
        <f t="shared" si="10"/>
        <v>0.66666666666666663</v>
      </c>
      <c r="AE48" s="194">
        <f t="shared" si="6"/>
        <v>57.026666666666671</v>
      </c>
      <c r="AF48" s="1180"/>
      <c r="AG48" s="194"/>
      <c r="AH48" s="1180"/>
      <c r="AI48" s="194"/>
    </row>
    <row r="49" spans="2:35" s="6" customFormat="1" ht="101.25">
      <c r="B49" s="1187"/>
      <c r="C49" s="1190" t="s">
        <v>4257</v>
      </c>
      <c r="D49" s="1180"/>
      <c r="E49" s="1180">
        <v>20</v>
      </c>
      <c r="F49" s="194" t="s">
        <v>108</v>
      </c>
      <c r="G49" s="194" t="s">
        <v>3908</v>
      </c>
      <c r="H49" s="194" t="s">
        <v>3909</v>
      </c>
      <c r="I49" s="194" t="s">
        <v>3910</v>
      </c>
      <c r="J49" s="194">
        <v>43.2</v>
      </c>
      <c r="K49" s="194">
        <f t="shared" si="7"/>
        <v>864</v>
      </c>
      <c r="L49" s="1180"/>
      <c r="M49" s="194"/>
      <c r="N49" s="1180"/>
      <c r="O49" s="194"/>
      <c r="P49" s="1180"/>
      <c r="Q49" s="194"/>
      <c r="R49" s="1180">
        <f t="shared" si="8"/>
        <v>6.666666666666667</v>
      </c>
      <c r="S49" s="194">
        <f t="shared" si="4"/>
        <v>288.00000000000006</v>
      </c>
      <c r="T49" s="1180"/>
      <c r="U49" s="194"/>
      <c r="V49" s="1180"/>
      <c r="W49" s="194"/>
      <c r="X49" s="1180">
        <f t="shared" si="9"/>
        <v>6.666666666666667</v>
      </c>
      <c r="Y49" s="194">
        <f t="shared" si="5"/>
        <v>288.00000000000006</v>
      </c>
      <c r="Z49" s="1180"/>
      <c r="AA49" s="194"/>
      <c r="AB49" s="1180"/>
      <c r="AC49" s="194"/>
      <c r="AD49" s="1180">
        <f t="shared" si="10"/>
        <v>6.666666666666667</v>
      </c>
      <c r="AE49" s="194">
        <f t="shared" si="6"/>
        <v>288.00000000000006</v>
      </c>
      <c r="AF49" s="1180"/>
      <c r="AG49" s="194"/>
      <c r="AH49" s="1180"/>
      <c r="AI49" s="194"/>
    </row>
    <row r="50" spans="2:35" s="6" customFormat="1" ht="101.25">
      <c r="B50" s="1187"/>
      <c r="C50" s="1190" t="s">
        <v>52</v>
      </c>
      <c r="D50" s="1180"/>
      <c r="E50" s="1180">
        <v>35</v>
      </c>
      <c r="F50" s="194" t="s">
        <v>108</v>
      </c>
      <c r="G50" s="194" t="s">
        <v>3908</v>
      </c>
      <c r="H50" s="194" t="s">
        <v>3909</v>
      </c>
      <c r="I50" s="194" t="s">
        <v>3910</v>
      </c>
      <c r="J50" s="194">
        <v>16.14</v>
      </c>
      <c r="K50" s="194">
        <f t="shared" si="7"/>
        <v>564.9</v>
      </c>
      <c r="L50" s="1180"/>
      <c r="M50" s="194"/>
      <c r="N50" s="1180"/>
      <c r="O50" s="194"/>
      <c r="P50" s="1180"/>
      <c r="Q50" s="194"/>
      <c r="R50" s="1180">
        <f t="shared" si="8"/>
        <v>11.666666666666666</v>
      </c>
      <c r="S50" s="194">
        <f t="shared" si="4"/>
        <v>188.29999999999998</v>
      </c>
      <c r="T50" s="1180"/>
      <c r="U50" s="194"/>
      <c r="V50" s="1180"/>
      <c r="W50" s="194"/>
      <c r="X50" s="1180">
        <f t="shared" si="9"/>
        <v>11.666666666666666</v>
      </c>
      <c r="Y50" s="194">
        <f t="shared" si="5"/>
        <v>188.29999999999998</v>
      </c>
      <c r="Z50" s="1180"/>
      <c r="AA50" s="194"/>
      <c r="AB50" s="1180"/>
      <c r="AC50" s="194"/>
      <c r="AD50" s="1180">
        <f t="shared" si="10"/>
        <v>11.666666666666666</v>
      </c>
      <c r="AE50" s="194">
        <f t="shared" si="6"/>
        <v>188.29999999999998</v>
      </c>
      <c r="AF50" s="1180"/>
      <c r="AG50" s="194"/>
      <c r="AH50" s="1180"/>
      <c r="AI50" s="194"/>
    </row>
    <row r="51" spans="2:35" s="6" customFormat="1" ht="101.25">
      <c r="B51" s="1187"/>
      <c r="C51" s="1190" t="s">
        <v>4258</v>
      </c>
      <c r="D51" s="1180"/>
      <c r="E51" s="1180">
        <v>40</v>
      </c>
      <c r="F51" s="194" t="s">
        <v>980</v>
      </c>
      <c r="G51" s="194" t="s">
        <v>3908</v>
      </c>
      <c r="H51" s="194" t="s">
        <v>3909</v>
      </c>
      <c r="I51" s="194" t="s">
        <v>3910</v>
      </c>
      <c r="J51" s="194">
        <v>17.14</v>
      </c>
      <c r="K51" s="194">
        <f t="shared" si="7"/>
        <v>685.6</v>
      </c>
      <c r="L51" s="1180"/>
      <c r="M51" s="194"/>
      <c r="N51" s="1180"/>
      <c r="O51" s="194"/>
      <c r="P51" s="1180"/>
      <c r="Q51" s="194"/>
      <c r="R51" s="1180">
        <f t="shared" si="8"/>
        <v>13.333333333333334</v>
      </c>
      <c r="S51" s="194">
        <f t="shared" si="4"/>
        <v>228.53333333333336</v>
      </c>
      <c r="T51" s="1180"/>
      <c r="U51" s="194"/>
      <c r="V51" s="1180"/>
      <c r="W51" s="194"/>
      <c r="X51" s="1180">
        <f t="shared" si="9"/>
        <v>13.333333333333334</v>
      </c>
      <c r="Y51" s="194">
        <f t="shared" si="5"/>
        <v>228.53333333333336</v>
      </c>
      <c r="Z51" s="1180"/>
      <c r="AA51" s="194"/>
      <c r="AB51" s="1180"/>
      <c r="AC51" s="194"/>
      <c r="AD51" s="1180">
        <f t="shared" si="10"/>
        <v>13.333333333333334</v>
      </c>
      <c r="AE51" s="194">
        <f t="shared" si="6"/>
        <v>228.53333333333336</v>
      </c>
      <c r="AF51" s="1180"/>
      <c r="AG51" s="194"/>
      <c r="AH51" s="1180"/>
      <c r="AI51" s="194"/>
    </row>
    <row r="52" spans="2:35" s="6" customFormat="1" ht="101.25">
      <c r="B52" s="1187"/>
      <c r="C52" s="1190" t="s">
        <v>4259</v>
      </c>
      <c r="D52" s="1180"/>
      <c r="E52" s="1180">
        <v>40</v>
      </c>
      <c r="F52" s="194" t="s">
        <v>108</v>
      </c>
      <c r="G52" s="194" t="s">
        <v>3908</v>
      </c>
      <c r="H52" s="194" t="s">
        <v>3909</v>
      </c>
      <c r="I52" s="194" t="s">
        <v>3910</v>
      </c>
      <c r="J52" s="194">
        <v>31.99</v>
      </c>
      <c r="K52" s="194">
        <f t="shared" si="7"/>
        <v>1279.5999999999999</v>
      </c>
      <c r="L52" s="1180"/>
      <c r="M52" s="194"/>
      <c r="N52" s="1180"/>
      <c r="O52" s="194"/>
      <c r="P52" s="1180"/>
      <c r="Q52" s="194"/>
      <c r="R52" s="1180">
        <f t="shared" si="8"/>
        <v>13.333333333333334</v>
      </c>
      <c r="S52" s="194">
        <f t="shared" si="4"/>
        <v>426.5333333333333</v>
      </c>
      <c r="T52" s="1180"/>
      <c r="U52" s="194"/>
      <c r="V52" s="1180"/>
      <c r="W52" s="194"/>
      <c r="X52" s="1180">
        <f t="shared" si="9"/>
        <v>13.333333333333334</v>
      </c>
      <c r="Y52" s="194">
        <f t="shared" si="5"/>
        <v>426.5333333333333</v>
      </c>
      <c r="Z52" s="1180"/>
      <c r="AA52" s="194"/>
      <c r="AB52" s="1180"/>
      <c r="AC52" s="194"/>
      <c r="AD52" s="1180">
        <f t="shared" si="10"/>
        <v>13.333333333333334</v>
      </c>
      <c r="AE52" s="194">
        <f t="shared" si="6"/>
        <v>426.5333333333333</v>
      </c>
      <c r="AF52" s="1180"/>
      <c r="AG52" s="194"/>
      <c r="AH52" s="1180"/>
      <c r="AI52" s="194"/>
    </row>
    <row r="53" spans="2:35" s="6" customFormat="1" ht="101.25">
      <c r="B53" s="1187"/>
      <c r="C53" s="1190" t="s">
        <v>4260</v>
      </c>
      <c r="D53" s="1180"/>
      <c r="E53" s="1180">
        <v>10</v>
      </c>
      <c r="F53" s="194" t="s">
        <v>115</v>
      </c>
      <c r="G53" s="194" t="s">
        <v>3908</v>
      </c>
      <c r="H53" s="194" t="s">
        <v>3909</v>
      </c>
      <c r="I53" s="194" t="s">
        <v>3910</v>
      </c>
      <c r="J53" s="194">
        <v>33.26</v>
      </c>
      <c r="K53" s="194">
        <f t="shared" si="7"/>
        <v>332.59999999999997</v>
      </c>
      <c r="L53" s="1180"/>
      <c r="M53" s="194"/>
      <c r="N53" s="1180"/>
      <c r="O53" s="194"/>
      <c r="P53" s="1180"/>
      <c r="Q53" s="194"/>
      <c r="R53" s="1180">
        <f t="shared" si="8"/>
        <v>3.3333333333333335</v>
      </c>
      <c r="S53" s="194">
        <f t="shared" si="4"/>
        <v>110.86666666666666</v>
      </c>
      <c r="T53" s="1180"/>
      <c r="U53" s="194"/>
      <c r="V53" s="1180"/>
      <c r="W53" s="194"/>
      <c r="X53" s="1180">
        <f t="shared" si="9"/>
        <v>3.3333333333333335</v>
      </c>
      <c r="Y53" s="194">
        <f t="shared" si="5"/>
        <v>110.86666666666666</v>
      </c>
      <c r="Z53" s="1180"/>
      <c r="AA53" s="194"/>
      <c r="AB53" s="1180"/>
      <c r="AC53" s="194"/>
      <c r="AD53" s="1180">
        <f t="shared" si="10"/>
        <v>3.3333333333333335</v>
      </c>
      <c r="AE53" s="194">
        <f t="shared" si="6"/>
        <v>110.86666666666666</v>
      </c>
      <c r="AF53" s="1180"/>
      <c r="AG53" s="194"/>
      <c r="AH53" s="1180"/>
      <c r="AI53" s="194"/>
    </row>
    <row r="54" spans="2:35" s="6" customFormat="1" ht="101.25">
      <c r="B54" s="1187"/>
      <c r="C54" s="1190" t="s">
        <v>520</v>
      </c>
      <c r="D54" s="1180"/>
      <c r="E54" s="1180">
        <v>20</v>
      </c>
      <c r="F54" s="194" t="s">
        <v>108</v>
      </c>
      <c r="G54" s="194" t="s">
        <v>3908</v>
      </c>
      <c r="H54" s="194" t="s">
        <v>3909</v>
      </c>
      <c r="I54" s="194" t="s">
        <v>3910</v>
      </c>
      <c r="J54" s="194">
        <v>12.12</v>
      </c>
      <c r="K54" s="194">
        <f t="shared" si="7"/>
        <v>242.39999999999998</v>
      </c>
      <c r="L54" s="1180"/>
      <c r="M54" s="194"/>
      <c r="N54" s="1180"/>
      <c r="O54" s="194"/>
      <c r="P54" s="1180"/>
      <c r="Q54" s="194"/>
      <c r="R54" s="1180">
        <f t="shared" si="8"/>
        <v>6.666666666666667</v>
      </c>
      <c r="S54" s="194">
        <f t="shared" si="4"/>
        <v>80.8</v>
      </c>
      <c r="T54" s="1180"/>
      <c r="U54" s="194"/>
      <c r="V54" s="1180"/>
      <c r="W54" s="194"/>
      <c r="X54" s="1180">
        <f t="shared" si="9"/>
        <v>6.666666666666667</v>
      </c>
      <c r="Y54" s="194">
        <f t="shared" si="5"/>
        <v>80.8</v>
      </c>
      <c r="Z54" s="1180"/>
      <c r="AA54" s="194"/>
      <c r="AB54" s="1180"/>
      <c r="AC54" s="194"/>
      <c r="AD54" s="1180">
        <f t="shared" si="10"/>
        <v>6.666666666666667</v>
      </c>
      <c r="AE54" s="194">
        <f t="shared" si="6"/>
        <v>80.8</v>
      </c>
      <c r="AF54" s="1180"/>
      <c r="AG54" s="194"/>
      <c r="AH54" s="1180"/>
      <c r="AI54" s="194"/>
    </row>
    <row r="55" spans="2:35" s="6" customFormat="1" ht="101.25">
      <c r="B55" s="1187"/>
      <c r="C55" s="1190" t="s">
        <v>4261</v>
      </c>
      <c r="D55" s="1180"/>
      <c r="E55" s="1180">
        <v>23</v>
      </c>
      <c r="F55" s="194" t="s">
        <v>115</v>
      </c>
      <c r="G55" s="194" t="s">
        <v>3908</v>
      </c>
      <c r="H55" s="194" t="s">
        <v>3909</v>
      </c>
      <c r="I55" s="194" t="s">
        <v>3910</v>
      </c>
      <c r="J55" s="194">
        <v>56.6</v>
      </c>
      <c r="K55" s="194">
        <f t="shared" si="7"/>
        <v>1301.8</v>
      </c>
      <c r="L55" s="1180"/>
      <c r="M55" s="194"/>
      <c r="N55" s="1180"/>
      <c r="O55" s="194"/>
      <c r="P55" s="1180"/>
      <c r="Q55" s="194"/>
      <c r="R55" s="1180">
        <f t="shared" si="8"/>
        <v>7.666666666666667</v>
      </c>
      <c r="S55" s="194">
        <f t="shared" si="4"/>
        <v>433.93333333333334</v>
      </c>
      <c r="T55" s="1180"/>
      <c r="U55" s="194"/>
      <c r="V55" s="1180"/>
      <c r="W55" s="194"/>
      <c r="X55" s="1180">
        <f t="shared" si="9"/>
        <v>7.666666666666667</v>
      </c>
      <c r="Y55" s="194">
        <f t="shared" si="5"/>
        <v>433.93333333333334</v>
      </c>
      <c r="Z55" s="1180"/>
      <c r="AA55" s="194"/>
      <c r="AB55" s="1180"/>
      <c r="AC55" s="194"/>
      <c r="AD55" s="1180">
        <f t="shared" si="10"/>
        <v>7.666666666666667</v>
      </c>
      <c r="AE55" s="194">
        <f t="shared" si="6"/>
        <v>433.93333333333334</v>
      </c>
      <c r="AF55" s="1180"/>
      <c r="AG55" s="194"/>
      <c r="AH55" s="1180"/>
      <c r="AI55" s="194"/>
    </row>
    <row r="56" spans="2:35" s="6" customFormat="1" ht="101.25">
      <c r="B56" s="1187"/>
      <c r="C56" s="1190" t="s">
        <v>4262</v>
      </c>
      <c r="D56" s="1180"/>
      <c r="E56" s="1180">
        <v>6</v>
      </c>
      <c r="F56" s="194" t="s">
        <v>115</v>
      </c>
      <c r="G56" s="194" t="s">
        <v>3908</v>
      </c>
      <c r="H56" s="194" t="s">
        <v>3909</v>
      </c>
      <c r="I56" s="194" t="s">
        <v>3910</v>
      </c>
      <c r="J56" s="194">
        <v>55.68</v>
      </c>
      <c r="K56" s="194">
        <f t="shared" si="7"/>
        <v>334.08</v>
      </c>
      <c r="L56" s="1180"/>
      <c r="M56" s="194"/>
      <c r="N56" s="1180"/>
      <c r="O56" s="194"/>
      <c r="P56" s="1180"/>
      <c r="Q56" s="194"/>
      <c r="R56" s="1180">
        <f t="shared" si="8"/>
        <v>2</v>
      </c>
      <c r="S56" s="194">
        <f t="shared" si="4"/>
        <v>111.36</v>
      </c>
      <c r="T56" s="1180"/>
      <c r="U56" s="194"/>
      <c r="V56" s="1180"/>
      <c r="W56" s="194"/>
      <c r="X56" s="1180">
        <f t="shared" si="9"/>
        <v>2</v>
      </c>
      <c r="Y56" s="194">
        <f t="shared" si="5"/>
        <v>111.36</v>
      </c>
      <c r="Z56" s="1180"/>
      <c r="AA56" s="194"/>
      <c r="AB56" s="1180"/>
      <c r="AC56" s="194"/>
      <c r="AD56" s="1180">
        <f t="shared" si="10"/>
        <v>2</v>
      </c>
      <c r="AE56" s="194">
        <f t="shared" si="6"/>
        <v>111.36</v>
      </c>
      <c r="AF56" s="1180"/>
      <c r="AG56" s="194"/>
      <c r="AH56" s="1180"/>
      <c r="AI56" s="194"/>
    </row>
    <row r="57" spans="2:35" s="6" customFormat="1" ht="101.25">
      <c r="B57" s="1187"/>
      <c r="C57" s="1190" t="s">
        <v>4263</v>
      </c>
      <c r="D57" s="1180"/>
      <c r="E57" s="1180">
        <v>20</v>
      </c>
      <c r="F57" s="194" t="s">
        <v>115</v>
      </c>
      <c r="G57" s="194" t="s">
        <v>3908</v>
      </c>
      <c r="H57" s="194" t="s">
        <v>3909</v>
      </c>
      <c r="I57" s="194" t="s">
        <v>3910</v>
      </c>
      <c r="J57" s="194">
        <v>103.54</v>
      </c>
      <c r="K57" s="194">
        <f t="shared" si="7"/>
        <v>2070.8000000000002</v>
      </c>
      <c r="L57" s="1180"/>
      <c r="M57" s="194"/>
      <c r="N57" s="1180"/>
      <c r="O57" s="194"/>
      <c r="P57" s="1180"/>
      <c r="Q57" s="194"/>
      <c r="R57" s="1180">
        <f t="shared" si="8"/>
        <v>6.666666666666667</v>
      </c>
      <c r="S57" s="194">
        <f t="shared" si="4"/>
        <v>690.26666666666677</v>
      </c>
      <c r="T57" s="1180"/>
      <c r="U57" s="194"/>
      <c r="V57" s="1180"/>
      <c r="W57" s="194"/>
      <c r="X57" s="1180">
        <f t="shared" si="9"/>
        <v>6.666666666666667</v>
      </c>
      <c r="Y57" s="194">
        <f t="shared" si="5"/>
        <v>690.26666666666677</v>
      </c>
      <c r="Z57" s="1180"/>
      <c r="AA57" s="194"/>
      <c r="AB57" s="1180"/>
      <c r="AC57" s="194"/>
      <c r="AD57" s="1180">
        <f t="shared" si="10"/>
        <v>6.666666666666667</v>
      </c>
      <c r="AE57" s="194">
        <f t="shared" si="6"/>
        <v>690.26666666666677</v>
      </c>
      <c r="AF57" s="1180"/>
      <c r="AG57" s="194"/>
      <c r="AH57" s="1180"/>
      <c r="AI57" s="194"/>
    </row>
    <row r="58" spans="2:35" s="6" customFormat="1" ht="101.25">
      <c r="B58" s="1187"/>
      <c r="C58" s="1190" t="s">
        <v>4264</v>
      </c>
      <c r="D58" s="1180"/>
      <c r="E58" s="1180">
        <v>10</v>
      </c>
      <c r="F58" s="194" t="s">
        <v>115</v>
      </c>
      <c r="G58" s="194" t="s">
        <v>3908</v>
      </c>
      <c r="H58" s="194" t="s">
        <v>3909</v>
      </c>
      <c r="I58" s="194" t="s">
        <v>3910</v>
      </c>
      <c r="J58" s="194">
        <v>4</v>
      </c>
      <c r="K58" s="194">
        <f t="shared" si="7"/>
        <v>40</v>
      </c>
      <c r="L58" s="1180"/>
      <c r="M58" s="194"/>
      <c r="N58" s="1180"/>
      <c r="O58" s="194"/>
      <c r="P58" s="1180"/>
      <c r="Q58" s="194"/>
      <c r="R58" s="1180">
        <f t="shared" si="8"/>
        <v>3.3333333333333335</v>
      </c>
      <c r="S58" s="194">
        <f t="shared" si="4"/>
        <v>13.333333333333334</v>
      </c>
      <c r="T58" s="1180"/>
      <c r="U58" s="194"/>
      <c r="V58" s="1180"/>
      <c r="W58" s="194"/>
      <c r="X58" s="1180">
        <f t="shared" si="9"/>
        <v>3.3333333333333335</v>
      </c>
      <c r="Y58" s="194">
        <f t="shared" si="5"/>
        <v>13.333333333333334</v>
      </c>
      <c r="Z58" s="1180"/>
      <c r="AA58" s="194"/>
      <c r="AB58" s="1180"/>
      <c r="AC58" s="194"/>
      <c r="AD58" s="1180">
        <f t="shared" si="10"/>
        <v>3.3333333333333335</v>
      </c>
      <c r="AE58" s="194">
        <f t="shared" si="6"/>
        <v>13.333333333333334</v>
      </c>
      <c r="AF58" s="1180"/>
      <c r="AG58" s="194"/>
      <c r="AH58" s="1180"/>
      <c r="AI58" s="194"/>
    </row>
    <row r="59" spans="2:35" s="6" customFormat="1" ht="57.75">
      <c r="B59" s="1187"/>
      <c r="C59" s="1190" t="s">
        <v>3935</v>
      </c>
      <c r="D59" s="1180"/>
      <c r="E59" s="328">
        <v>9</v>
      </c>
      <c r="F59" s="997" t="s">
        <v>3609</v>
      </c>
      <c r="G59" s="997" t="s">
        <v>3908</v>
      </c>
      <c r="H59" s="997" t="s">
        <v>3909</v>
      </c>
      <c r="I59" s="997" t="s">
        <v>3910</v>
      </c>
      <c r="J59" s="1191">
        <v>43.5</v>
      </c>
      <c r="K59" s="1191">
        <f t="shared" si="7"/>
        <v>391.5</v>
      </c>
      <c r="L59" s="1192"/>
      <c r="M59" s="1164"/>
      <c r="N59" s="1180"/>
      <c r="O59" s="194"/>
      <c r="P59" s="1180"/>
      <c r="Q59" s="194"/>
      <c r="R59" s="1180">
        <f t="shared" si="8"/>
        <v>3</v>
      </c>
      <c r="S59" s="194">
        <f t="shared" si="4"/>
        <v>130.5</v>
      </c>
      <c r="T59" s="1180"/>
      <c r="U59" s="194"/>
      <c r="V59" s="1180"/>
      <c r="W59" s="194"/>
      <c r="X59" s="1180">
        <f t="shared" si="9"/>
        <v>3</v>
      </c>
      <c r="Y59" s="194">
        <f t="shared" si="5"/>
        <v>130.5</v>
      </c>
      <c r="Z59" s="1180"/>
      <c r="AA59" s="194"/>
      <c r="AB59" s="1180"/>
      <c r="AC59" s="194"/>
      <c r="AD59" s="1180">
        <f t="shared" si="10"/>
        <v>3</v>
      </c>
      <c r="AE59" s="194">
        <f t="shared" si="6"/>
        <v>130.5</v>
      </c>
      <c r="AF59" s="1180"/>
      <c r="AG59" s="194"/>
      <c r="AH59" s="1180"/>
      <c r="AI59" s="194"/>
    </row>
    <row r="60" spans="2:35" s="6" customFormat="1" ht="57.75">
      <c r="B60" s="1187"/>
      <c r="C60" s="1190" t="s">
        <v>3936</v>
      </c>
      <c r="D60" s="1180"/>
      <c r="E60" s="328">
        <v>3</v>
      </c>
      <c r="F60" s="997" t="s">
        <v>108</v>
      </c>
      <c r="G60" s="997" t="s">
        <v>3908</v>
      </c>
      <c r="H60" s="997" t="s">
        <v>3909</v>
      </c>
      <c r="I60" s="997" t="s">
        <v>3910</v>
      </c>
      <c r="J60" s="1191">
        <v>165</v>
      </c>
      <c r="K60" s="1191">
        <f t="shared" si="7"/>
        <v>495</v>
      </c>
      <c r="L60" s="1192"/>
      <c r="M60" s="1164"/>
      <c r="N60" s="1180"/>
      <c r="O60" s="194"/>
      <c r="P60" s="1180"/>
      <c r="Q60" s="194"/>
      <c r="R60" s="1180">
        <f t="shared" si="8"/>
        <v>1</v>
      </c>
      <c r="S60" s="194">
        <f t="shared" si="4"/>
        <v>165</v>
      </c>
      <c r="T60" s="1180"/>
      <c r="U60" s="194"/>
      <c r="V60" s="1180"/>
      <c r="W60" s="194"/>
      <c r="X60" s="1180">
        <f t="shared" si="9"/>
        <v>1</v>
      </c>
      <c r="Y60" s="194">
        <f t="shared" si="5"/>
        <v>165</v>
      </c>
      <c r="Z60" s="1180"/>
      <c r="AA60" s="194"/>
      <c r="AB60" s="1180"/>
      <c r="AC60" s="194"/>
      <c r="AD60" s="1180">
        <f t="shared" si="10"/>
        <v>1</v>
      </c>
      <c r="AE60" s="194">
        <f t="shared" si="6"/>
        <v>165</v>
      </c>
      <c r="AF60" s="1180"/>
      <c r="AG60" s="194"/>
      <c r="AH60" s="1180"/>
      <c r="AI60" s="194"/>
    </row>
    <row r="61" spans="2:35" s="6" customFormat="1" ht="57.75">
      <c r="B61" s="1187"/>
      <c r="C61" s="1190" t="s">
        <v>3930</v>
      </c>
      <c r="D61" s="1180"/>
      <c r="E61" s="328">
        <v>250</v>
      </c>
      <c r="F61" s="997" t="s">
        <v>108</v>
      </c>
      <c r="G61" s="997" t="s">
        <v>3908</v>
      </c>
      <c r="H61" s="997" t="s">
        <v>3909</v>
      </c>
      <c r="I61" s="997" t="s">
        <v>3910</v>
      </c>
      <c r="J61" s="1191">
        <v>24.97</v>
      </c>
      <c r="K61" s="1191">
        <f t="shared" si="7"/>
        <v>6242.5</v>
      </c>
      <c r="L61" s="1192"/>
      <c r="M61" s="1164"/>
      <c r="N61" s="1180"/>
      <c r="O61" s="194"/>
      <c r="P61" s="1180"/>
      <c r="Q61" s="194"/>
      <c r="R61" s="1180">
        <f t="shared" si="8"/>
        <v>83.333333333333329</v>
      </c>
      <c r="S61" s="194">
        <f t="shared" si="4"/>
        <v>2080.833333333333</v>
      </c>
      <c r="T61" s="1180"/>
      <c r="U61" s="194"/>
      <c r="V61" s="1180"/>
      <c r="W61" s="194"/>
      <c r="X61" s="1180">
        <f t="shared" si="9"/>
        <v>83.333333333333329</v>
      </c>
      <c r="Y61" s="194">
        <f t="shared" si="5"/>
        <v>2080.833333333333</v>
      </c>
      <c r="Z61" s="1180"/>
      <c r="AA61" s="194"/>
      <c r="AB61" s="1180"/>
      <c r="AC61" s="194"/>
      <c r="AD61" s="1180">
        <f t="shared" si="10"/>
        <v>83.333333333333329</v>
      </c>
      <c r="AE61" s="194">
        <f t="shared" si="6"/>
        <v>2080.833333333333</v>
      </c>
      <c r="AF61" s="1180"/>
      <c r="AG61" s="194"/>
      <c r="AH61" s="1180"/>
      <c r="AI61" s="194"/>
    </row>
    <row r="62" spans="2:35" s="6" customFormat="1" ht="57.75">
      <c r="B62" s="1187"/>
      <c r="C62" s="1190" t="s">
        <v>3929</v>
      </c>
      <c r="D62" s="1180"/>
      <c r="E62" s="328">
        <v>2</v>
      </c>
      <c r="F62" s="997" t="s">
        <v>108</v>
      </c>
      <c r="G62" s="997" t="s">
        <v>3908</v>
      </c>
      <c r="H62" s="997" t="s">
        <v>3909</v>
      </c>
      <c r="I62" s="997" t="s">
        <v>3910</v>
      </c>
      <c r="J62" s="1191">
        <v>497.64</v>
      </c>
      <c r="K62" s="1191">
        <f t="shared" si="7"/>
        <v>995.28</v>
      </c>
      <c r="L62" s="1192"/>
      <c r="M62" s="1164"/>
      <c r="N62" s="1180"/>
      <c r="O62" s="194"/>
      <c r="P62" s="1180"/>
      <c r="Q62" s="194"/>
      <c r="R62" s="1180">
        <f t="shared" si="8"/>
        <v>0.66666666666666663</v>
      </c>
      <c r="S62" s="194">
        <f t="shared" si="4"/>
        <v>331.76</v>
      </c>
      <c r="T62" s="1180"/>
      <c r="U62" s="194"/>
      <c r="V62" s="1180"/>
      <c r="W62" s="194"/>
      <c r="X62" s="1180">
        <f t="shared" si="9"/>
        <v>0.66666666666666663</v>
      </c>
      <c r="Y62" s="194">
        <f t="shared" si="5"/>
        <v>331.76</v>
      </c>
      <c r="Z62" s="1180"/>
      <c r="AA62" s="194"/>
      <c r="AB62" s="1180"/>
      <c r="AC62" s="194"/>
      <c r="AD62" s="1180">
        <f t="shared" si="10"/>
        <v>0.66666666666666663</v>
      </c>
      <c r="AE62" s="194">
        <f t="shared" si="6"/>
        <v>331.76</v>
      </c>
      <c r="AF62" s="1180"/>
      <c r="AG62" s="194"/>
      <c r="AH62" s="1180"/>
      <c r="AI62" s="194"/>
    </row>
    <row r="63" spans="2:35" s="6" customFormat="1" ht="101.25">
      <c r="B63" s="1187"/>
      <c r="C63" s="1190" t="s">
        <v>4265</v>
      </c>
      <c r="D63" s="1180"/>
      <c r="E63" s="1180">
        <v>5</v>
      </c>
      <c r="F63" s="194" t="s">
        <v>115</v>
      </c>
      <c r="G63" s="194" t="s">
        <v>3908</v>
      </c>
      <c r="H63" s="194" t="s">
        <v>3909</v>
      </c>
      <c r="I63" s="194" t="s">
        <v>3910</v>
      </c>
      <c r="J63" s="194">
        <v>100</v>
      </c>
      <c r="K63" s="194">
        <f t="shared" si="7"/>
        <v>500</v>
      </c>
      <c r="L63" s="1180"/>
      <c r="M63" s="194"/>
      <c r="N63" s="1180"/>
      <c r="O63" s="194"/>
      <c r="P63" s="1180"/>
      <c r="Q63" s="194"/>
      <c r="R63" s="1180">
        <f t="shared" si="8"/>
        <v>1.6666666666666667</v>
      </c>
      <c r="S63" s="194">
        <f t="shared" si="4"/>
        <v>166.66666666666669</v>
      </c>
      <c r="T63" s="1180"/>
      <c r="U63" s="194"/>
      <c r="V63" s="1180"/>
      <c r="W63" s="194"/>
      <c r="X63" s="1180">
        <f t="shared" si="9"/>
        <v>1.6666666666666667</v>
      </c>
      <c r="Y63" s="194">
        <f t="shared" si="5"/>
        <v>166.66666666666669</v>
      </c>
      <c r="Z63" s="1180"/>
      <c r="AA63" s="194"/>
      <c r="AB63" s="1180"/>
      <c r="AC63" s="194"/>
      <c r="AD63" s="1180">
        <f t="shared" si="10"/>
        <v>1.6666666666666667</v>
      </c>
      <c r="AE63" s="194">
        <f t="shared" si="6"/>
        <v>166.66666666666669</v>
      </c>
      <c r="AF63" s="1180"/>
      <c r="AG63" s="194"/>
      <c r="AH63" s="1180"/>
      <c r="AI63" s="194"/>
    </row>
    <row r="64" spans="2:35" s="6" customFormat="1" ht="101.25">
      <c r="B64" s="1187"/>
      <c r="C64" s="1190" t="s">
        <v>4266</v>
      </c>
      <c r="D64" s="1180"/>
      <c r="E64" s="1180">
        <v>50</v>
      </c>
      <c r="F64" s="194" t="s">
        <v>980</v>
      </c>
      <c r="G64" s="194" t="s">
        <v>3908</v>
      </c>
      <c r="H64" s="194" t="s">
        <v>3909</v>
      </c>
      <c r="I64" s="194" t="s">
        <v>3910</v>
      </c>
      <c r="J64" s="194">
        <v>12.76</v>
      </c>
      <c r="K64" s="194">
        <f t="shared" si="7"/>
        <v>638</v>
      </c>
      <c r="L64" s="1180"/>
      <c r="M64" s="194"/>
      <c r="N64" s="1180"/>
      <c r="O64" s="194"/>
      <c r="P64" s="1180"/>
      <c r="Q64" s="194"/>
      <c r="R64" s="1180">
        <f t="shared" si="8"/>
        <v>16.666666666666668</v>
      </c>
      <c r="S64" s="194">
        <f t="shared" si="4"/>
        <v>212.66666666666669</v>
      </c>
      <c r="T64" s="1180"/>
      <c r="U64" s="194"/>
      <c r="V64" s="1180"/>
      <c r="W64" s="194"/>
      <c r="X64" s="1180">
        <f t="shared" si="9"/>
        <v>16.666666666666668</v>
      </c>
      <c r="Y64" s="194">
        <f t="shared" si="5"/>
        <v>212.66666666666669</v>
      </c>
      <c r="Z64" s="1180"/>
      <c r="AA64" s="194"/>
      <c r="AB64" s="1180"/>
      <c r="AC64" s="194"/>
      <c r="AD64" s="1180">
        <f t="shared" si="10"/>
        <v>16.666666666666668</v>
      </c>
      <c r="AE64" s="194">
        <f t="shared" si="6"/>
        <v>212.66666666666669</v>
      </c>
      <c r="AF64" s="1180"/>
      <c r="AG64" s="194"/>
      <c r="AH64" s="1180"/>
      <c r="AI64" s="194"/>
    </row>
    <row r="65" spans="2:35" s="6" customFormat="1" ht="22.5">
      <c r="B65" s="1187">
        <v>21106</v>
      </c>
      <c r="C65" s="1186" t="s">
        <v>129</v>
      </c>
      <c r="D65" s="1187"/>
      <c r="E65" s="1187"/>
      <c r="F65" s="968"/>
      <c r="G65" s="968"/>
      <c r="H65" s="1231"/>
      <c r="I65" s="1023"/>
      <c r="J65" s="968"/>
      <c r="K65" s="968">
        <f>SUM(K66:K87)</f>
        <v>128393.93000000001</v>
      </c>
      <c r="L65" s="1187"/>
      <c r="M65" s="968">
        <f>SUM(M66:M87)</f>
        <v>0</v>
      </c>
      <c r="N65" s="1187"/>
      <c r="O65" s="968">
        <f>SUM(O66:O87)</f>
        <v>0</v>
      </c>
      <c r="P65" s="1187"/>
      <c r="Q65" s="968">
        <f>SUM(Q66:Q87)</f>
        <v>0</v>
      </c>
      <c r="R65" s="1187"/>
      <c r="S65" s="968">
        <f>SUM(S66:S87)</f>
        <v>42797.976666666669</v>
      </c>
      <c r="T65" s="1187"/>
      <c r="U65" s="968">
        <f>SUM(U66:U87)</f>
        <v>0</v>
      </c>
      <c r="V65" s="1187"/>
      <c r="W65" s="968">
        <f>SUM(W66:W87)</f>
        <v>0</v>
      </c>
      <c r="X65" s="1187"/>
      <c r="Y65" s="968">
        <f>SUM(Y66:Y87)</f>
        <v>42797.976666666669</v>
      </c>
      <c r="Z65" s="1187"/>
      <c r="AA65" s="968">
        <f>SUM(AA66:AA87)</f>
        <v>0</v>
      </c>
      <c r="AB65" s="1187"/>
      <c r="AC65" s="968">
        <f>SUM(AC66:AC87)</f>
        <v>0</v>
      </c>
      <c r="AD65" s="1187"/>
      <c r="AE65" s="968">
        <f>SUM(AE66:AE87)</f>
        <v>42797.976666666669</v>
      </c>
      <c r="AF65" s="1187"/>
      <c r="AG65" s="968">
        <f>SUM(AG66:AG87)</f>
        <v>0</v>
      </c>
      <c r="AH65" s="1187"/>
      <c r="AI65" s="968">
        <f>SUM(AI66:AI87)</f>
        <v>0</v>
      </c>
    </row>
    <row r="66" spans="2:35" s="6" customFormat="1" ht="101.25">
      <c r="B66" s="1187"/>
      <c r="C66" s="1190" t="s">
        <v>3939</v>
      </c>
      <c r="D66" s="1180"/>
      <c r="E66" s="1180">
        <v>50</v>
      </c>
      <c r="F66" s="194" t="s">
        <v>108</v>
      </c>
      <c r="G66" s="194" t="s">
        <v>3908</v>
      </c>
      <c r="H66" s="194" t="s">
        <v>3909</v>
      </c>
      <c r="I66" s="194" t="s">
        <v>3910</v>
      </c>
      <c r="J66" s="194">
        <v>75.19</v>
      </c>
      <c r="K66" s="194">
        <f t="shared" ref="K66:K87" si="11">E66*J66</f>
        <v>3759.5</v>
      </c>
      <c r="L66" s="1180"/>
      <c r="M66" s="194"/>
      <c r="N66" s="1180"/>
      <c r="O66" s="194"/>
      <c r="P66" s="1180"/>
      <c r="Q66" s="194"/>
      <c r="R66" s="1180">
        <f t="shared" ref="R66:R87" si="12">E66/3</f>
        <v>16.666666666666668</v>
      </c>
      <c r="S66" s="194">
        <f t="shared" ref="S66:S87" si="13">J66*R66</f>
        <v>1253.1666666666667</v>
      </c>
      <c r="T66" s="1180"/>
      <c r="U66" s="194"/>
      <c r="V66" s="1180"/>
      <c r="W66" s="194"/>
      <c r="X66" s="1180">
        <f t="shared" ref="X66:X87" si="14">E66/3</f>
        <v>16.666666666666668</v>
      </c>
      <c r="Y66" s="194">
        <f t="shared" ref="Y66:Y87" si="15">X66*J66</f>
        <v>1253.1666666666667</v>
      </c>
      <c r="Z66" s="1180"/>
      <c r="AA66" s="194"/>
      <c r="AB66" s="1180"/>
      <c r="AC66" s="194"/>
      <c r="AD66" s="1180">
        <f t="shared" ref="AD66:AD87" si="16">E66/3</f>
        <v>16.666666666666668</v>
      </c>
      <c r="AE66" s="194">
        <f t="shared" ref="AE66:AE87" si="17">J66*AD66</f>
        <v>1253.1666666666667</v>
      </c>
      <c r="AF66" s="1180"/>
      <c r="AG66" s="194"/>
      <c r="AH66" s="1180"/>
      <c r="AI66" s="194"/>
    </row>
    <row r="67" spans="2:35" s="6" customFormat="1" ht="101.25">
      <c r="B67" s="1187"/>
      <c r="C67" s="1190" t="s">
        <v>4267</v>
      </c>
      <c r="D67" s="1180"/>
      <c r="E67" s="1180">
        <v>12</v>
      </c>
      <c r="F67" s="194" t="s">
        <v>115</v>
      </c>
      <c r="G67" s="194" t="s">
        <v>3908</v>
      </c>
      <c r="H67" s="194" t="s">
        <v>3909</v>
      </c>
      <c r="I67" s="194" t="s">
        <v>3910</v>
      </c>
      <c r="J67" s="194">
        <v>184.44</v>
      </c>
      <c r="K67" s="194">
        <f t="shared" si="11"/>
        <v>2213.2799999999997</v>
      </c>
      <c r="L67" s="1180"/>
      <c r="M67" s="194"/>
      <c r="N67" s="1180"/>
      <c r="O67" s="194"/>
      <c r="P67" s="1180"/>
      <c r="Q67" s="194"/>
      <c r="R67" s="1180">
        <f t="shared" si="12"/>
        <v>4</v>
      </c>
      <c r="S67" s="194">
        <f t="shared" si="13"/>
        <v>737.76</v>
      </c>
      <c r="T67" s="1180"/>
      <c r="U67" s="194"/>
      <c r="V67" s="1180"/>
      <c r="W67" s="194"/>
      <c r="X67" s="1180">
        <f t="shared" si="14"/>
        <v>4</v>
      </c>
      <c r="Y67" s="194">
        <f t="shared" si="15"/>
        <v>737.76</v>
      </c>
      <c r="Z67" s="1180"/>
      <c r="AA67" s="194"/>
      <c r="AB67" s="1180"/>
      <c r="AC67" s="194"/>
      <c r="AD67" s="1180">
        <f t="shared" si="16"/>
        <v>4</v>
      </c>
      <c r="AE67" s="194">
        <f t="shared" si="17"/>
        <v>737.76</v>
      </c>
      <c r="AF67" s="1180"/>
      <c r="AG67" s="194"/>
      <c r="AH67" s="1180"/>
      <c r="AI67" s="194"/>
    </row>
    <row r="68" spans="2:35" s="6" customFormat="1" ht="101.25">
      <c r="B68" s="1187"/>
      <c r="C68" s="1190" t="s">
        <v>4268</v>
      </c>
      <c r="D68" s="1180"/>
      <c r="E68" s="1180">
        <v>85</v>
      </c>
      <c r="F68" s="194" t="s">
        <v>115</v>
      </c>
      <c r="G68" s="194" t="s">
        <v>3908</v>
      </c>
      <c r="H68" s="194" t="s">
        <v>3909</v>
      </c>
      <c r="I68" s="194" t="s">
        <v>3910</v>
      </c>
      <c r="J68" s="194">
        <v>57.17</v>
      </c>
      <c r="K68" s="194">
        <f t="shared" si="11"/>
        <v>4859.45</v>
      </c>
      <c r="L68" s="1180"/>
      <c r="M68" s="194"/>
      <c r="N68" s="1180"/>
      <c r="O68" s="194"/>
      <c r="P68" s="1180"/>
      <c r="Q68" s="194"/>
      <c r="R68" s="1180">
        <f t="shared" si="12"/>
        <v>28.333333333333332</v>
      </c>
      <c r="S68" s="194">
        <f t="shared" si="13"/>
        <v>1619.8166666666666</v>
      </c>
      <c r="T68" s="1180"/>
      <c r="U68" s="194"/>
      <c r="V68" s="1180"/>
      <c r="W68" s="194"/>
      <c r="X68" s="1180">
        <f t="shared" si="14"/>
        <v>28.333333333333332</v>
      </c>
      <c r="Y68" s="194">
        <f t="shared" si="15"/>
        <v>1619.8166666666666</v>
      </c>
      <c r="Z68" s="1180"/>
      <c r="AA68" s="194"/>
      <c r="AB68" s="1180"/>
      <c r="AC68" s="194"/>
      <c r="AD68" s="1180">
        <f t="shared" si="16"/>
        <v>28.333333333333332</v>
      </c>
      <c r="AE68" s="194">
        <f t="shared" si="17"/>
        <v>1619.8166666666666</v>
      </c>
      <c r="AF68" s="1180"/>
      <c r="AG68" s="194"/>
      <c r="AH68" s="1180"/>
      <c r="AI68" s="194"/>
    </row>
    <row r="69" spans="2:35" s="6" customFormat="1" ht="101.25">
      <c r="B69" s="1187"/>
      <c r="C69" s="1190" t="s">
        <v>4269</v>
      </c>
      <c r="D69" s="1180"/>
      <c r="E69" s="1180">
        <v>20</v>
      </c>
      <c r="F69" s="194" t="s">
        <v>115</v>
      </c>
      <c r="G69" s="194" t="s">
        <v>3908</v>
      </c>
      <c r="H69" s="194" t="s">
        <v>3909</v>
      </c>
      <c r="I69" s="194" t="s">
        <v>3910</v>
      </c>
      <c r="J69" s="194">
        <v>58.17</v>
      </c>
      <c r="K69" s="194">
        <f t="shared" si="11"/>
        <v>1163.4000000000001</v>
      </c>
      <c r="L69" s="1180"/>
      <c r="M69" s="194"/>
      <c r="N69" s="1180"/>
      <c r="O69" s="194"/>
      <c r="P69" s="1180"/>
      <c r="Q69" s="194"/>
      <c r="R69" s="1180">
        <f t="shared" si="12"/>
        <v>6.666666666666667</v>
      </c>
      <c r="S69" s="194">
        <f t="shared" si="13"/>
        <v>387.8</v>
      </c>
      <c r="T69" s="1180"/>
      <c r="U69" s="194"/>
      <c r="V69" s="1180"/>
      <c r="W69" s="194"/>
      <c r="X69" s="1180">
        <f t="shared" si="14"/>
        <v>6.666666666666667</v>
      </c>
      <c r="Y69" s="194">
        <f t="shared" si="15"/>
        <v>387.8</v>
      </c>
      <c r="Z69" s="1180"/>
      <c r="AA69" s="194"/>
      <c r="AB69" s="1180"/>
      <c r="AC69" s="194"/>
      <c r="AD69" s="1180">
        <f t="shared" si="16"/>
        <v>6.666666666666667</v>
      </c>
      <c r="AE69" s="194">
        <f t="shared" si="17"/>
        <v>387.8</v>
      </c>
      <c r="AF69" s="1180"/>
      <c r="AG69" s="194"/>
      <c r="AH69" s="1180"/>
      <c r="AI69" s="194"/>
    </row>
    <row r="70" spans="2:35" s="6" customFormat="1" ht="101.25">
      <c r="B70" s="1187"/>
      <c r="C70" s="1190" t="s">
        <v>4270</v>
      </c>
      <c r="D70" s="1180"/>
      <c r="E70" s="1180">
        <v>10</v>
      </c>
      <c r="F70" s="194" t="s">
        <v>115</v>
      </c>
      <c r="G70" s="194" t="s">
        <v>3908</v>
      </c>
      <c r="H70" s="194" t="s">
        <v>3909</v>
      </c>
      <c r="I70" s="194" t="s">
        <v>3910</v>
      </c>
      <c r="J70" s="194">
        <v>207.64</v>
      </c>
      <c r="K70" s="194">
        <f t="shared" si="11"/>
        <v>2076.3999999999996</v>
      </c>
      <c r="L70" s="1180"/>
      <c r="M70" s="194"/>
      <c r="N70" s="1180"/>
      <c r="O70" s="194"/>
      <c r="P70" s="1180"/>
      <c r="Q70" s="194"/>
      <c r="R70" s="1180">
        <f t="shared" si="12"/>
        <v>3.3333333333333335</v>
      </c>
      <c r="S70" s="194">
        <f t="shared" si="13"/>
        <v>692.13333333333333</v>
      </c>
      <c r="T70" s="1180"/>
      <c r="U70" s="194"/>
      <c r="V70" s="1180"/>
      <c r="W70" s="194"/>
      <c r="X70" s="1180">
        <f t="shared" si="14"/>
        <v>3.3333333333333335</v>
      </c>
      <c r="Y70" s="194">
        <f t="shared" si="15"/>
        <v>692.13333333333333</v>
      </c>
      <c r="Z70" s="1180"/>
      <c r="AA70" s="194"/>
      <c r="AB70" s="1180"/>
      <c r="AC70" s="194"/>
      <c r="AD70" s="1180">
        <f t="shared" si="16"/>
        <v>3.3333333333333335</v>
      </c>
      <c r="AE70" s="194">
        <f t="shared" si="17"/>
        <v>692.13333333333333</v>
      </c>
      <c r="AF70" s="1180"/>
      <c r="AG70" s="194"/>
      <c r="AH70" s="1180"/>
      <c r="AI70" s="194"/>
    </row>
    <row r="71" spans="2:35" s="6" customFormat="1" ht="101.25">
      <c r="B71" s="1187"/>
      <c r="C71" s="1190" t="s">
        <v>3948</v>
      </c>
      <c r="D71" s="1180"/>
      <c r="E71" s="1180">
        <v>530</v>
      </c>
      <c r="F71" s="194" t="s">
        <v>115</v>
      </c>
      <c r="G71" s="194" t="s">
        <v>3908</v>
      </c>
      <c r="H71" s="194" t="s">
        <v>3909</v>
      </c>
      <c r="I71" s="194" t="s">
        <v>3910</v>
      </c>
      <c r="J71" s="194">
        <v>74.239999999999995</v>
      </c>
      <c r="K71" s="194">
        <f t="shared" si="11"/>
        <v>39347.199999999997</v>
      </c>
      <c r="L71" s="1180"/>
      <c r="M71" s="194"/>
      <c r="N71" s="1180"/>
      <c r="O71" s="194"/>
      <c r="P71" s="1180"/>
      <c r="Q71" s="194"/>
      <c r="R71" s="1180">
        <f t="shared" si="12"/>
        <v>176.66666666666666</v>
      </c>
      <c r="S71" s="194">
        <f t="shared" si="13"/>
        <v>13115.733333333332</v>
      </c>
      <c r="T71" s="1180"/>
      <c r="U71" s="194"/>
      <c r="V71" s="1180"/>
      <c r="W71" s="194"/>
      <c r="X71" s="1180">
        <f t="shared" si="14"/>
        <v>176.66666666666666</v>
      </c>
      <c r="Y71" s="194">
        <f t="shared" si="15"/>
        <v>13115.733333333332</v>
      </c>
      <c r="Z71" s="1180"/>
      <c r="AA71" s="194"/>
      <c r="AB71" s="1180"/>
      <c r="AC71" s="194"/>
      <c r="AD71" s="1180">
        <f t="shared" si="16"/>
        <v>176.66666666666666</v>
      </c>
      <c r="AE71" s="194">
        <f t="shared" si="17"/>
        <v>13115.733333333332</v>
      </c>
      <c r="AF71" s="1180"/>
      <c r="AG71" s="194"/>
      <c r="AH71" s="1180"/>
      <c r="AI71" s="194"/>
    </row>
    <row r="72" spans="2:35" s="6" customFormat="1" ht="101.25">
      <c r="B72" s="1187"/>
      <c r="C72" s="1190" t="s">
        <v>3949</v>
      </c>
      <c r="D72" s="1180"/>
      <c r="E72" s="1180">
        <v>150</v>
      </c>
      <c r="F72" s="194" t="s">
        <v>115</v>
      </c>
      <c r="G72" s="194" t="s">
        <v>3908</v>
      </c>
      <c r="H72" s="194" t="s">
        <v>3909</v>
      </c>
      <c r="I72" s="194" t="s">
        <v>3910</v>
      </c>
      <c r="J72" s="194">
        <v>103.82</v>
      </c>
      <c r="K72" s="194">
        <f t="shared" si="11"/>
        <v>15572.999999999998</v>
      </c>
      <c r="L72" s="1180"/>
      <c r="M72" s="194"/>
      <c r="N72" s="1180"/>
      <c r="O72" s="194"/>
      <c r="P72" s="1180"/>
      <c r="Q72" s="194"/>
      <c r="R72" s="1180">
        <f t="shared" si="12"/>
        <v>50</v>
      </c>
      <c r="S72" s="194">
        <f t="shared" si="13"/>
        <v>5191</v>
      </c>
      <c r="T72" s="1180"/>
      <c r="U72" s="194"/>
      <c r="V72" s="1180"/>
      <c r="W72" s="194"/>
      <c r="X72" s="1180">
        <f t="shared" si="14"/>
        <v>50</v>
      </c>
      <c r="Y72" s="194">
        <f t="shared" si="15"/>
        <v>5191</v>
      </c>
      <c r="Z72" s="1180"/>
      <c r="AA72" s="194"/>
      <c r="AB72" s="1180"/>
      <c r="AC72" s="194"/>
      <c r="AD72" s="1180">
        <f t="shared" si="16"/>
        <v>50</v>
      </c>
      <c r="AE72" s="194">
        <f t="shared" si="17"/>
        <v>5191</v>
      </c>
      <c r="AF72" s="1180"/>
      <c r="AG72" s="194"/>
      <c r="AH72" s="1180"/>
      <c r="AI72" s="194"/>
    </row>
    <row r="73" spans="2:35" s="6" customFormat="1" ht="101.25">
      <c r="B73" s="1187"/>
      <c r="C73" s="1190" t="s">
        <v>3951</v>
      </c>
      <c r="D73" s="1180"/>
      <c r="E73" s="1180">
        <v>20</v>
      </c>
      <c r="F73" s="194" t="s">
        <v>115</v>
      </c>
      <c r="G73" s="194" t="s">
        <v>3908</v>
      </c>
      <c r="H73" s="194" t="s">
        <v>3909</v>
      </c>
      <c r="I73" s="194" t="s">
        <v>3910</v>
      </c>
      <c r="J73" s="194">
        <v>73.08</v>
      </c>
      <c r="K73" s="194">
        <f t="shared" si="11"/>
        <v>1461.6</v>
      </c>
      <c r="L73" s="1180"/>
      <c r="M73" s="194"/>
      <c r="N73" s="1180"/>
      <c r="O73" s="194"/>
      <c r="P73" s="1180"/>
      <c r="Q73" s="194"/>
      <c r="R73" s="1180">
        <f t="shared" si="12"/>
        <v>6.666666666666667</v>
      </c>
      <c r="S73" s="194">
        <f t="shared" si="13"/>
        <v>487.2</v>
      </c>
      <c r="T73" s="1180"/>
      <c r="U73" s="194"/>
      <c r="V73" s="1180"/>
      <c r="W73" s="194"/>
      <c r="X73" s="1180">
        <f t="shared" si="14"/>
        <v>6.666666666666667</v>
      </c>
      <c r="Y73" s="194">
        <f t="shared" si="15"/>
        <v>487.2</v>
      </c>
      <c r="Z73" s="1180"/>
      <c r="AA73" s="194"/>
      <c r="AB73" s="1180"/>
      <c r="AC73" s="194"/>
      <c r="AD73" s="1180">
        <f t="shared" si="16"/>
        <v>6.666666666666667</v>
      </c>
      <c r="AE73" s="194">
        <f t="shared" si="17"/>
        <v>487.2</v>
      </c>
      <c r="AF73" s="1180"/>
      <c r="AG73" s="194"/>
      <c r="AH73" s="1180"/>
      <c r="AI73" s="194"/>
    </row>
    <row r="74" spans="2:35" s="6" customFormat="1" ht="101.25">
      <c r="B74" s="1187"/>
      <c r="C74" s="1190" t="s">
        <v>3952</v>
      </c>
      <c r="D74" s="1180"/>
      <c r="E74" s="1180">
        <v>20</v>
      </c>
      <c r="F74" s="194" t="s">
        <v>115</v>
      </c>
      <c r="G74" s="194" t="s">
        <v>3908</v>
      </c>
      <c r="H74" s="194" t="s">
        <v>3909</v>
      </c>
      <c r="I74" s="194" t="s">
        <v>3910</v>
      </c>
      <c r="J74" s="194">
        <v>73.08</v>
      </c>
      <c r="K74" s="194">
        <f t="shared" si="11"/>
        <v>1461.6</v>
      </c>
      <c r="L74" s="1180"/>
      <c r="M74" s="194"/>
      <c r="N74" s="1180"/>
      <c r="O74" s="194"/>
      <c r="P74" s="1180"/>
      <c r="Q74" s="194"/>
      <c r="R74" s="1180">
        <f t="shared" si="12"/>
        <v>6.666666666666667</v>
      </c>
      <c r="S74" s="194">
        <f t="shared" si="13"/>
        <v>487.2</v>
      </c>
      <c r="T74" s="1180"/>
      <c r="U74" s="194"/>
      <c r="V74" s="1180"/>
      <c r="W74" s="194"/>
      <c r="X74" s="1180">
        <f t="shared" si="14"/>
        <v>6.666666666666667</v>
      </c>
      <c r="Y74" s="194">
        <f t="shared" si="15"/>
        <v>487.2</v>
      </c>
      <c r="Z74" s="1180"/>
      <c r="AA74" s="194"/>
      <c r="AB74" s="1180"/>
      <c r="AC74" s="194"/>
      <c r="AD74" s="1180">
        <f t="shared" si="16"/>
        <v>6.666666666666667</v>
      </c>
      <c r="AE74" s="194">
        <f t="shared" si="17"/>
        <v>487.2</v>
      </c>
      <c r="AF74" s="1180"/>
      <c r="AG74" s="194"/>
      <c r="AH74" s="1180"/>
      <c r="AI74" s="194"/>
    </row>
    <row r="75" spans="2:35" s="6" customFormat="1" ht="101.25">
      <c r="B75" s="1187"/>
      <c r="C75" s="1190" t="s">
        <v>3953</v>
      </c>
      <c r="D75" s="1180"/>
      <c r="E75" s="1180">
        <v>20</v>
      </c>
      <c r="F75" s="194" t="s">
        <v>115</v>
      </c>
      <c r="G75" s="194" t="s">
        <v>3908</v>
      </c>
      <c r="H75" s="194" t="s">
        <v>3909</v>
      </c>
      <c r="I75" s="194" t="s">
        <v>3910</v>
      </c>
      <c r="J75" s="194">
        <v>73.08</v>
      </c>
      <c r="K75" s="194">
        <f t="shared" si="11"/>
        <v>1461.6</v>
      </c>
      <c r="L75" s="1180"/>
      <c r="M75" s="194"/>
      <c r="N75" s="1180"/>
      <c r="O75" s="194"/>
      <c r="P75" s="1180"/>
      <c r="Q75" s="194"/>
      <c r="R75" s="1180">
        <f t="shared" si="12"/>
        <v>6.666666666666667</v>
      </c>
      <c r="S75" s="194">
        <f t="shared" si="13"/>
        <v>487.2</v>
      </c>
      <c r="T75" s="1180"/>
      <c r="U75" s="194"/>
      <c r="V75" s="1180"/>
      <c r="W75" s="194"/>
      <c r="X75" s="1180">
        <f t="shared" si="14"/>
        <v>6.666666666666667</v>
      </c>
      <c r="Y75" s="194">
        <f t="shared" si="15"/>
        <v>487.2</v>
      </c>
      <c r="Z75" s="1180"/>
      <c r="AA75" s="194"/>
      <c r="AB75" s="1180"/>
      <c r="AC75" s="194"/>
      <c r="AD75" s="1180">
        <f t="shared" si="16"/>
        <v>6.666666666666667</v>
      </c>
      <c r="AE75" s="194">
        <f t="shared" si="17"/>
        <v>487.2</v>
      </c>
      <c r="AF75" s="1180"/>
      <c r="AG75" s="194"/>
      <c r="AH75" s="1180"/>
      <c r="AI75" s="194"/>
    </row>
    <row r="76" spans="2:35" s="6" customFormat="1" ht="101.25">
      <c r="B76" s="1187"/>
      <c r="C76" s="1190" t="s">
        <v>3954</v>
      </c>
      <c r="D76" s="1180"/>
      <c r="E76" s="1180">
        <v>10</v>
      </c>
      <c r="F76" s="194" t="s">
        <v>108</v>
      </c>
      <c r="G76" s="194" t="s">
        <v>3908</v>
      </c>
      <c r="H76" s="194" t="s">
        <v>3909</v>
      </c>
      <c r="I76" s="194" t="s">
        <v>3910</v>
      </c>
      <c r="J76" s="194">
        <v>14.15</v>
      </c>
      <c r="K76" s="194">
        <f t="shared" si="11"/>
        <v>141.5</v>
      </c>
      <c r="L76" s="1180"/>
      <c r="M76" s="194"/>
      <c r="N76" s="1180"/>
      <c r="O76" s="194"/>
      <c r="P76" s="1180"/>
      <c r="Q76" s="194"/>
      <c r="R76" s="1180">
        <f t="shared" si="12"/>
        <v>3.3333333333333335</v>
      </c>
      <c r="S76" s="194">
        <f t="shared" si="13"/>
        <v>47.166666666666671</v>
      </c>
      <c r="T76" s="1180"/>
      <c r="U76" s="194"/>
      <c r="V76" s="1180"/>
      <c r="W76" s="194"/>
      <c r="X76" s="1180">
        <f t="shared" si="14"/>
        <v>3.3333333333333335</v>
      </c>
      <c r="Y76" s="194">
        <f t="shared" si="15"/>
        <v>47.166666666666671</v>
      </c>
      <c r="Z76" s="1180"/>
      <c r="AA76" s="194"/>
      <c r="AB76" s="1180"/>
      <c r="AC76" s="194"/>
      <c r="AD76" s="1180">
        <f t="shared" si="16"/>
        <v>3.3333333333333335</v>
      </c>
      <c r="AE76" s="194">
        <f t="shared" si="17"/>
        <v>47.166666666666671</v>
      </c>
      <c r="AF76" s="1180"/>
      <c r="AG76" s="194"/>
      <c r="AH76" s="1180"/>
      <c r="AI76" s="194"/>
    </row>
    <row r="77" spans="2:35" s="6" customFormat="1" ht="101.25">
      <c r="B77" s="1187"/>
      <c r="C77" s="1190" t="s">
        <v>4271</v>
      </c>
      <c r="D77" s="1180"/>
      <c r="E77" s="1180">
        <v>18</v>
      </c>
      <c r="F77" s="194" t="s">
        <v>108</v>
      </c>
      <c r="G77" s="194" t="s">
        <v>3908</v>
      </c>
      <c r="H77" s="194" t="s">
        <v>3909</v>
      </c>
      <c r="I77" s="194" t="s">
        <v>3910</v>
      </c>
      <c r="J77" s="194">
        <v>29.6</v>
      </c>
      <c r="K77" s="194">
        <f t="shared" si="11"/>
        <v>532.80000000000007</v>
      </c>
      <c r="L77" s="1180"/>
      <c r="M77" s="194"/>
      <c r="N77" s="1180"/>
      <c r="O77" s="194"/>
      <c r="P77" s="1180"/>
      <c r="Q77" s="194"/>
      <c r="R77" s="1180">
        <f t="shared" si="12"/>
        <v>6</v>
      </c>
      <c r="S77" s="194">
        <f t="shared" si="13"/>
        <v>177.60000000000002</v>
      </c>
      <c r="T77" s="1180"/>
      <c r="U77" s="194"/>
      <c r="V77" s="1180"/>
      <c r="W77" s="194"/>
      <c r="X77" s="1180">
        <f t="shared" si="14"/>
        <v>6</v>
      </c>
      <c r="Y77" s="194">
        <f t="shared" si="15"/>
        <v>177.60000000000002</v>
      </c>
      <c r="Z77" s="1180"/>
      <c r="AA77" s="194"/>
      <c r="AB77" s="1180"/>
      <c r="AC77" s="194"/>
      <c r="AD77" s="1180">
        <f t="shared" si="16"/>
        <v>6</v>
      </c>
      <c r="AE77" s="194">
        <f t="shared" si="17"/>
        <v>177.60000000000002</v>
      </c>
      <c r="AF77" s="1180"/>
      <c r="AG77" s="194"/>
      <c r="AH77" s="1180"/>
      <c r="AI77" s="194"/>
    </row>
    <row r="78" spans="2:35" s="6" customFormat="1" ht="101.25">
      <c r="B78" s="1187"/>
      <c r="C78" s="1190" t="s">
        <v>3955</v>
      </c>
      <c r="D78" s="1180"/>
      <c r="E78" s="1180">
        <v>18</v>
      </c>
      <c r="F78" s="194" t="s">
        <v>108</v>
      </c>
      <c r="G78" s="194" t="s">
        <v>3908</v>
      </c>
      <c r="H78" s="194" t="s">
        <v>3909</v>
      </c>
      <c r="I78" s="194" t="s">
        <v>3910</v>
      </c>
      <c r="J78" s="194">
        <v>43.5</v>
      </c>
      <c r="K78" s="194">
        <f t="shared" si="11"/>
        <v>783</v>
      </c>
      <c r="L78" s="1180"/>
      <c r="M78" s="194"/>
      <c r="N78" s="1180"/>
      <c r="O78" s="194"/>
      <c r="P78" s="1180"/>
      <c r="Q78" s="194"/>
      <c r="R78" s="1180">
        <f t="shared" si="12"/>
        <v>6</v>
      </c>
      <c r="S78" s="194">
        <f t="shared" si="13"/>
        <v>261</v>
      </c>
      <c r="T78" s="1180"/>
      <c r="U78" s="194"/>
      <c r="V78" s="1180"/>
      <c r="W78" s="194"/>
      <c r="X78" s="1180">
        <f t="shared" si="14"/>
        <v>6</v>
      </c>
      <c r="Y78" s="194">
        <f t="shared" si="15"/>
        <v>261</v>
      </c>
      <c r="Z78" s="1180"/>
      <c r="AA78" s="194"/>
      <c r="AB78" s="1180"/>
      <c r="AC78" s="194"/>
      <c r="AD78" s="1180">
        <f t="shared" si="16"/>
        <v>6</v>
      </c>
      <c r="AE78" s="194">
        <f t="shared" si="17"/>
        <v>261</v>
      </c>
      <c r="AF78" s="1180"/>
      <c r="AG78" s="194"/>
      <c r="AH78" s="1180"/>
      <c r="AI78" s="194"/>
    </row>
    <row r="79" spans="2:35" s="6" customFormat="1" ht="101.25">
      <c r="B79" s="1187"/>
      <c r="C79" s="1190" t="s">
        <v>3956</v>
      </c>
      <c r="D79" s="1180"/>
      <c r="E79" s="1180">
        <v>8</v>
      </c>
      <c r="F79" s="194" t="s">
        <v>108</v>
      </c>
      <c r="G79" s="194" t="s">
        <v>3908</v>
      </c>
      <c r="H79" s="194" t="s">
        <v>3909</v>
      </c>
      <c r="I79" s="194" t="s">
        <v>3910</v>
      </c>
      <c r="J79" s="194">
        <v>246.4</v>
      </c>
      <c r="K79" s="194">
        <f t="shared" si="11"/>
        <v>1971.2</v>
      </c>
      <c r="L79" s="1180"/>
      <c r="M79" s="194"/>
      <c r="N79" s="1180"/>
      <c r="O79" s="194"/>
      <c r="P79" s="1180"/>
      <c r="Q79" s="194"/>
      <c r="R79" s="1180">
        <f t="shared" si="12"/>
        <v>2.6666666666666665</v>
      </c>
      <c r="S79" s="194">
        <f t="shared" si="13"/>
        <v>657.06666666666661</v>
      </c>
      <c r="T79" s="1180"/>
      <c r="U79" s="194"/>
      <c r="V79" s="1180"/>
      <c r="W79" s="194"/>
      <c r="X79" s="1180">
        <f t="shared" si="14"/>
        <v>2.6666666666666665</v>
      </c>
      <c r="Y79" s="194">
        <f t="shared" si="15"/>
        <v>657.06666666666661</v>
      </c>
      <c r="Z79" s="1180"/>
      <c r="AA79" s="194"/>
      <c r="AB79" s="1180"/>
      <c r="AC79" s="194"/>
      <c r="AD79" s="1180">
        <f t="shared" si="16"/>
        <v>2.6666666666666665</v>
      </c>
      <c r="AE79" s="194">
        <f t="shared" si="17"/>
        <v>657.06666666666661</v>
      </c>
      <c r="AF79" s="1180"/>
      <c r="AG79" s="194"/>
      <c r="AH79" s="1180"/>
      <c r="AI79" s="194"/>
    </row>
    <row r="80" spans="2:35" s="6" customFormat="1" ht="101.25">
      <c r="B80" s="1187"/>
      <c r="C80" s="1190" t="s">
        <v>4272</v>
      </c>
      <c r="D80" s="1180"/>
      <c r="E80" s="1180">
        <v>7000</v>
      </c>
      <c r="F80" s="194" t="s">
        <v>108</v>
      </c>
      <c r="G80" s="194" t="s">
        <v>3908</v>
      </c>
      <c r="H80" s="194" t="s">
        <v>3909</v>
      </c>
      <c r="I80" s="194" t="s">
        <v>3910</v>
      </c>
      <c r="J80" s="194">
        <v>2.2000000000000002</v>
      </c>
      <c r="K80" s="194">
        <f t="shared" si="11"/>
        <v>15400.000000000002</v>
      </c>
      <c r="L80" s="1180"/>
      <c r="M80" s="194"/>
      <c r="N80" s="1180"/>
      <c r="O80" s="194"/>
      <c r="P80" s="1180"/>
      <c r="Q80" s="194"/>
      <c r="R80" s="1180">
        <f t="shared" si="12"/>
        <v>2333.3333333333335</v>
      </c>
      <c r="S80" s="194">
        <f t="shared" si="13"/>
        <v>5133.3333333333339</v>
      </c>
      <c r="T80" s="1180"/>
      <c r="U80" s="194"/>
      <c r="V80" s="1180"/>
      <c r="W80" s="194"/>
      <c r="X80" s="1180">
        <f t="shared" si="14"/>
        <v>2333.3333333333335</v>
      </c>
      <c r="Y80" s="194">
        <f t="shared" si="15"/>
        <v>5133.3333333333339</v>
      </c>
      <c r="Z80" s="1180"/>
      <c r="AA80" s="194"/>
      <c r="AB80" s="1180"/>
      <c r="AC80" s="194"/>
      <c r="AD80" s="1180">
        <f t="shared" si="16"/>
        <v>2333.3333333333335</v>
      </c>
      <c r="AE80" s="194">
        <f t="shared" si="17"/>
        <v>5133.3333333333339</v>
      </c>
      <c r="AF80" s="1180"/>
      <c r="AG80" s="194"/>
      <c r="AH80" s="1180"/>
      <c r="AI80" s="194"/>
    </row>
    <row r="81" spans="2:35" s="6" customFormat="1" ht="101.25">
      <c r="B81" s="1187"/>
      <c r="C81" s="1190" t="s">
        <v>4273</v>
      </c>
      <c r="D81" s="1180"/>
      <c r="E81" s="1180">
        <v>3500</v>
      </c>
      <c r="F81" s="194" t="s">
        <v>108</v>
      </c>
      <c r="G81" s="194" t="s">
        <v>3908</v>
      </c>
      <c r="H81" s="194" t="s">
        <v>3909</v>
      </c>
      <c r="I81" s="194" t="s">
        <v>3910</v>
      </c>
      <c r="J81" s="194">
        <v>3.63</v>
      </c>
      <c r="K81" s="194">
        <f t="shared" si="11"/>
        <v>12705</v>
      </c>
      <c r="L81" s="1180"/>
      <c r="M81" s="194"/>
      <c r="N81" s="1180"/>
      <c r="O81" s="194"/>
      <c r="P81" s="1180"/>
      <c r="Q81" s="194"/>
      <c r="R81" s="1180">
        <f t="shared" si="12"/>
        <v>1166.6666666666667</v>
      </c>
      <c r="S81" s="194">
        <f t="shared" si="13"/>
        <v>4235</v>
      </c>
      <c r="T81" s="1180"/>
      <c r="U81" s="194"/>
      <c r="V81" s="1180"/>
      <c r="W81" s="194"/>
      <c r="X81" s="1180">
        <f t="shared" si="14"/>
        <v>1166.6666666666667</v>
      </c>
      <c r="Y81" s="194">
        <f t="shared" si="15"/>
        <v>4235</v>
      </c>
      <c r="Z81" s="1180"/>
      <c r="AA81" s="194"/>
      <c r="AB81" s="1180"/>
      <c r="AC81" s="194"/>
      <c r="AD81" s="1180">
        <f t="shared" si="16"/>
        <v>1166.6666666666667</v>
      </c>
      <c r="AE81" s="194">
        <f t="shared" si="17"/>
        <v>4235</v>
      </c>
      <c r="AF81" s="1180"/>
      <c r="AG81" s="194"/>
      <c r="AH81" s="1180"/>
      <c r="AI81" s="194"/>
    </row>
    <row r="82" spans="2:35" s="6" customFormat="1" ht="101.25">
      <c r="B82" s="1187"/>
      <c r="C82" s="1190" t="s">
        <v>4274</v>
      </c>
      <c r="D82" s="1180"/>
      <c r="E82" s="1180">
        <v>3500</v>
      </c>
      <c r="F82" s="194" t="s">
        <v>108</v>
      </c>
      <c r="G82" s="194" t="s">
        <v>3908</v>
      </c>
      <c r="H82" s="194" t="s">
        <v>3909</v>
      </c>
      <c r="I82" s="194" t="s">
        <v>3910</v>
      </c>
      <c r="J82" s="194">
        <v>3.63</v>
      </c>
      <c r="K82" s="194">
        <f t="shared" si="11"/>
        <v>12705</v>
      </c>
      <c r="L82" s="1180"/>
      <c r="M82" s="194"/>
      <c r="N82" s="1180"/>
      <c r="O82" s="194"/>
      <c r="P82" s="1180"/>
      <c r="Q82" s="194"/>
      <c r="R82" s="1180">
        <f t="shared" si="12"/>
        <v>1166.6666666666667</v>
      </c>
      <c r="S82" s="194">
        <f t="shared" si="13"/>
        <v>4235</v>
      </c>
      <c r="T82" s="1180"/>
      <c r="U82" s="194"/>
      <c r="V82" s="1180"/>
      <c r="W82" s="194"/>
      <c r="X82" s="1180">
        <f t="shared" si="14"/>
        <v>1166.6666666666667</v>
      </c>
      <c r="Y82" s="194">
        <f t="shared" si="15"/>
        <v>4235</v>
      </c>
      <c r="Z82" s="1180"/>
      <c r="AA82" s="194"/>
      <c r="AB82" s="1180"/>
      <c r="AC82" s="194"/>
      <c r="AD82" s="1180">
        <f t="shared" si="16"/>
        <v>1166.6666666666667</v>
      </c>
      <c r="AE82" s="194">
        <f t="shared" si="17"/>
        <v>4235</v>
      </c>
      <c r="AF82" s="1180"/>
      <c r="AG82" s="194"/>
      <c r="AH82" s="1180"/>
      <c r="AI82" s="194"/>
    </row>
    <row r="83" spans="2:35" s="6" customFormat="1" ht="101.25">
      <c r="B83" s="1187"/>
      <c r="C83" s="1190" t="s">
        <v>4275</v>
      </c>
      <c r="D83" s="1180"/>
      <c r="E83" s="1180">
        <v>30</v>
      </c>
      <c r="F83" s="194" t="s">
        <v>115</v>
      </c>
      <c r="G83" s="194" t="s">
        <v>3908</v>
      </c>
      <c r="H83" s="194" t="s">
        <v>3909</v>
      </c>
      <c r="I83" s="194" t="s">
        <v>3910</v>
      </c>
      <c r="J83" s="194">
        <v>138</v>
      </c>
      <c r="K83" s="194">
        <f t="shared" si="11"/>
        <v>4140</v>
      </c>
      <c r="L83" s="1180"/>
      <c r="M83" s="194"/>
      <c r="N83" s="1180"/>
      <c r="O83" s="194"/>
      <c r="P83" s="1180"/>
      <c r="Q83" s="194"/>
      <c r="R83" s="1180">
        <f t="shared" si="12"/>
        <v>10</v>
      </c>
      <c r="S83" s="194">
        <f t="shared" si="13"/>
        <v>1380</v>
      </c>
      <c r="T83" s="1180"/>
      <c r="U83" s="194"/>
      <c r="V83" s="1180"/>
      <c r="W83" s="194"/>
      <c r="X83" s="1180">
        <f t="shared" si="14"/>
        <v>10</v>
      </c>
      <c r="Y83" s="194">
        <f t="shared" si="15"/>
        <v>1380</v>
      </c>
      <c r="Z83" s="1180"/>
      <c r="AA83" s="194"/>
      <c r="AB83" s="1180"/>
      <c r="AC83" s="194"/>
      <c r="AD83" s="1180">
        <f t="shared" si="16"/>
        <v>10</v>
      </c>
      <c r="AE83" s="194">
        <f t="shared" si="17"/>
        <v>1380</v>
      </c>
      <c r="AF83" s="1180"/>
      <c r="AG83" s="194"/>
      <c r="AH83" s="1180"/>
      <c r="AI83" s="194"/>
    </row>
    <row r="84" spans="2:35" s="6" customFormat="1" ht="101.25">
      <c r="B84" s="1187"/>
      <c r="C84" s="1190" t="s">
        <v>4276</v>
      </c>
      <c r="D84" s="1180"/>
      <c r="E84" s="1180">
        <v>30</v>
      </c>
      <c r="F84" s="194" t="s">
        <v>115</v>
      </c>
      <c r="G84" s="194" t="s">
        <v>3908</v>
      </c>
      <c r="H84" s="194" t="s">
        <v>3909</v>
      </c>
      <c r="I84" s="194" t="s">
        <v>3910</v>
      </c>
      <c r="J84" s="194">
        <v>107.88</v>
      </c>
      <c r="K84" s="194">
        <f t="shared" si="11"/>
        <v>3236.3999999999996</v>
      </c>
      <c r="L84" s="1180"/>
      <c r="M84" s="194"/>
      <c r="N84" s="1180"/>
      <c r="O84" s="194"/>
      <c r="P84" s="1180"/>
      <c r="Q84" s="194"/>
      <c r="R84" s="1180">
        <f t="shared" si="12"/>
        <v>10</v>
      </c>
      <c r="S84" s="194">
        <f t="shared" si="13"/>
        <v>1078.8</v>
      </c>
      <c r="T84" s="1180"/>
      <c r="U84" s="194"/>
      <c r="V84" s="1180"/>
      <c r="W84" s="194"/>
      <c r="X84" s="1180">
        <f t="shared" si="14"/>
        <v>10</v>
      </c>
      <c r="Y84" s="194">
        <f t="shared" si="15"/>
        <v>1078.8</v>
      </c>
      <c r="Z84" s="1180"/>
      <c r="AA84" s="194"/>
      <c r="AB84" s="1180"/>
      <c r="AC84" s="194"/>
      <c r="AD84" s="1180">
        <f t="shared" si="16"/>
        <v>10</v>
      </c>
      <c r="AE84" s="194">
        <f t="shared" si="17"/>
        <v>1078.8</v>
      </c>
      <c r="AF84" s="1180"/>
      <c r="AG84" s="194"/>
      <c r="AH84" s="1180"/>
      <c r="AI84" s="194"/>
    </row>
    <row r="85" spans="2:35" s="6" customFormat="1" ht="101.25">
      <c r="B85" s="1187"/>
      <c r="C85" s="1190" t="s">
        <v>194</v>
      </c>
      <c r="D85" s="1180"/>
      <c r="E85" s="1180">
        <v>75</v>
      </c>
      <c r="F85" s="194" t="s">
        <v>108</v>
      </c>
      <c r="G85" s="194" t="s">
        <v>3908</v>
      </c>
      <c r="H85" s="194" t="s">
        <v>3909</v>
      </c>
      <c r="I85" s="194" t="s">
        <v>3910</v>
      </c>
      <c r="J85" s="194">
        <v>34.799999999999997</v>
      </c>
      <c r="K85" s="194">
        <f t="shared" si="11"/>
        <v>2610</v>
      </c>
      <c r="L85" s="1180"/>
      <c r="M85" s="194"/>
      <c r="N85" s="1180"/>
      <c r="O85" s="194"/>
      <c r="P85" s="1180"/>
      <c r="Q85" s="194"/>
      <c r="R85" s="1180">
        <f t="shared" si="12"/>
        <v>25</v>
      </c>
      <c r="S85" s="194">
        <f t="shared" si="13"/>
        <v>869.99999999999989</v>
      </c>
      <c r="T85" s="1180"/>
      <c r="U85" s="194"/>
      <c r="V85" s="1180"/>
      <c r="W85" s="194"/>
      <c r="X85" s="1180">
        <f t="shared" si="14"/>
        <v>25</v>
      </c>
      <c r="Y85" s="194">
        <f t="shared" si="15"/>
        <v>869.99999999999989</v>
      </c>
      <c r="Z85" s="1180"/>
      <c r="AA85" s="194"/>
      <c r="AB85" s="1180"/>
      <c r="AC85" s="194"/>
      <c r="AD85" s="1180">
        <f t="shared" si="16"/>
        <v>25</v>
      </c>
      <c r="AE85" s="194">
        <f t="shared" si="17"/>
        <v>869.99999999999989</v>
      </c>
      <c r="AF85" s="1180"/>
      <c r="AG85" s="194"/>
      <c r="AH85" s="1180"/>
      <c r="AI85" s="194"/>
    </row>
    <row r="86" spans="2:35" s="6" customFormat="1" ht="57.75">
      <c r="B86" s="1187"/>
      <c r="C86" s="1190" t="s">
        <v>3958</v>
      </c>
      <c r="D86" s="1180"/>
      <c r="E86" s="328">
        <v>100</v>
      </c>
      <c r="F86" s="997" t="s">
        <v>108</v>
      </c>
      <c r="G86" s="997" t="s">
        <v>3908</v>
      </c>
      <c r="H86" s="997" t="s">
        <v>3909</v>
      </c>
      <c r="I86" s="997" t="s">
        <v>3910</v>
      </c>
      <c r="J86" s="1191">
        <v>2.3199999999999998</v>
      </c>
      <c r="K86" s="1191">
        <f t="shared" si="11"/>
        <v>231.99999999999997</v>
      </c>
      <c r="L86" s="1180"/>
      <c r="M86" s="194"/>
      <c r="N86" s="1180"/>
      <c r="O86" s="194"/>
      <c r="P86" s="1180"/>
      <c r="Q86" s="194"/>
      <c r="R86" s="1180">
        <f t="shared" si="12"/>
        <v>33.333333333333336</v>
      </c>
      <c r="S86" s="194">
        <f t="shared" si="13"/>
        <v>77.333333333333329</v>
      </c>
      <c r="T86" s="1180"/>
      <c r="U86" s="194"/>
      <c r="V86" s="1180"/>
      <c r="W86" s="194"/>
      <c r="X86" s="1180">
        <f t="shared" si="14"/>
        <v>33.333333333333336</v>
      </c>
      <c r="Y86" s="194">
        <f t="shared" si="15"/>
        <v>77.333333333333329</v>
      </c>
      <c r="Z86" s="1180"/>
      <c r="AA86" s="194"/>
      <c r="AB86" s="1180"/>
      <c r="AC86" s="194"/>
      <c r="AD86" s="1180">
        <f t="shared" si="16"/>
        <v>33.333333333333336</v>
      </c>
      <c r="AE86" s="194">
        <f t="shared" si="17"/>
        <v>77.333333333333329</v>
      </c>
      <c r="AF86" s="1180"/>
      <c r="AG86" s="194"/>
      <c r="AH86" s="1180"/>
      <c r="AI86" s="194"/>
    </row>
    <row r="87" spans="2:35" s="6" customFormat="1" ht="101.25">
      <c r="B87" s="1187"/>
      <c r="C87" s="1190" t="s">
        <v>4277</v>
      </c>
      <c r="D87" s="1180"/>
      <c r="E87" s="1180">
        <v>100</v>
      </c>
      <c r="F87" s="194" t="s">
        <v>108</v>
      </c>
      <c r="G87" s="194" t="s">
        <v>3908</v>
      </c>
      <c r="H87" s="194" t="s">
        <v>3909</v>
      </c>
      <c r="I87" s="194" t="s">
        <v>3910</v>
      </c>
      <c r="J87" s="194">
        <v>5.6</v>
      </c>
      <c r="K87" s="194">
        <f t="shared" si="11"/>
        <v>560</v>
      </c>
      <c r="L87" s="1180"/>
      <c r="M87" s="194"/>
      <c r="N87" s="1180"/>
      <c r="O87" s="194"/>
      <c r="P87" s="1180"/>
      <c r="Q87" s="194"/>
      <c r="R87" s="1180">
        <f t="shared" si="12"/>
        <v>33.333333333333336</v>
      </c>
      <c r="S87" s="194">
        <f t="shared" si="13"/>
        <v>186.66666666666666</v>
      </c>
      <c r="T87" s="1180"/>
      <c r="U87" s="194"/>
      <c r="V87" s="1180"/>
      <c r="W87" s="194"/>
      <c r="X87" s="1180">
        <f t="shared" si="14"/>
        <v>33.333333333333336</v>
      </c>
      <c r="Y87" s="194">
        <f t="shared" si="15"/>
        <v>186.66666666666666</v>
      </c>
      <c r="Z87" s="1180"/>
      <c r="AA87" s="194"/>
      <c r="AB87" s="1180"/>
      <c r="AC87" s="194"/>
      <c r="AD87" s="1180">
        <f t="shared" si="16"/>
        <v>33.333333333333336</v>
      </c>
      <c r="AE87" s="194">
        <f t="shared" si="17"/>
        <v>186.66666666666666</v>
      </c>
      <c r="AF87" s="1180"/>
      <c r="AG87" s="194"/>
      <c r="AH87" s="1180"/>
      <c r="AI87" s="194"/>
    </row>
    <row r="88" spans="2:35" s="6" customFormat="1" ht="22.5">
      <c r="B88" s="1187">
        <v>212</v>
      </c>
      <c r="C88" s="1199" t="s">
        <v>3961</v>
      </c>
      <c r="D88" s="1187"/>
      <c r="E88" s="1187"/>
      <c r="F88" s="968"/>
      <c r="G88" s="1179"/>
      <c r="H88" s="1179"/>
      <c r="I88" s="968"/>
      <c r="J88" s="968"/>
      <c r="K88" s="968">
        <f>K89</f>
        <v>11668.030200000001</v>
      </c>
      <c r="L88" s="1187"/>
      <c r="M88" s="968">
        <f t="shared" ref="M88:AI88" si="18">M89</f>
        <v>0</v>
      </c>
      <c r="N88" s="1187"/>
      <c r="O88" s="968">
        <f t="shared" si="18"/>
        <v>0</v>
      </c>
      <c r="P88" s="1187"/>
      <c r="Q88" s="968">
        <f t="shared" si="18"/>
        <v>0</v>
      </c>
      <c r="R88" s="1187"/>
      <c r="S88" s="968">
        <f t="shared" si="18"/>
        <v>5834.0151000000005</v>
      </c>
      <c r="T88" s="1187"/>
      <c r="U88" s="968">
        <f t="shared" si="18"/>
        <v>0</v>
      </c>
      <c r="V88" s="1187"/>
      <c r="W88" s="968">
        <f t="shared" si="18"/>
        <v>0</v>
      </c>
      <c r="X88" s="1187"/>
      <c r="Y88" s="968">
        <f t="shared" si="18"/>
        <v>0</v>
      </c>
      <c r="Z88" s="1187"/>
      <c r="AA88" s="968">
        <f t="shared" si="18"/>
        <v>0</v>
      </c>
      <c r="AB88" s="1187"/>
      <c r="AC88" s="968">
        <f t="shared" si="18"/>
        <v>0</v>
      </c>
      <c r="AD88" s="1187"/>
      <c r="AE88" s="968">
        <f t="shared" si="18"/>
        <v>5834.0151000000005</v>
      </c>
      <c r="AF88" s="1187"/>
      <c r="AG88" s="968">
        <f t="shared" si="18"/>
        <v>0</v>
      </c>
      <c r="AH88" s="1187"/>
      <c r="AI88" s="968">
        <f t="shared" si="18"/>
        <v>0</v>
      </c>
    </row>
    <row r="89" spans="2:35" s="6" customFormat="1">
      <c r="B89" s="1232">
        <v>21205</v>
      </c>
      <c r="C89" s="1186" t="s">
        <v>3962</v>
      </c>
      <c r="D89" s="1187"/>
      <c r="E89" s="1187"/>
      <c r="F89" s="968"/>
      <c r="G89" s="1179"/>
      <c r="H89" s="1179"/>
      <c r="I89" s="968"/>
      <c r="J89" s="968"/>
      <c r="K89" s="968">
        <f>SUM(K90:K96)</f>
        <v>11668.030200000001</v>
      </c>
      <c r="L89" s="1187"/>
      <c r="M89" s="968">
        <f>SUM(M90:M96)</f>
        <v>0</v>
      </c>
      <c r="N89" s="1187"/>
      <c r="O89" s="968">
        <f>SUM(O90:O96)</f>
        <v>0</v>
      </c>
      <c r="P89" s="1187"/>
      <c r="Q89" s="968">
        <f>SUM(Q90:Q96)</f>
        <v>0</v>
      </c>
      <c r="R89" s="1187"/>
      <c r="S89" s="968">
        <f>SUM(S90:S96)</f>
        <v>5834.0151000000005</v>
      </c>
      <c r="T89" s="1187"/>
      <c r="U89" s="968">
        <f>SUM(U90:U96)</f>
        <v>0</v>
      </c>
      <c r="V89" s="1187"/>
      <c r="W89" s="968">
        <f>SUM(W90:W96)</f>
        <v>0</v>
      </c>
      <c r="X89" s="1187"/>
      <c r="Y89" s="968">
        <f>SUM(Y90:Y96)</f>
        <v>0</v>
      </c>
      <c r="Z89" s="1187"/>
      <c r="AA89" s="968">
        <f>SUM(AA90:AA96)</f>
        <v>0</v>
      </c>
      <c r="AB89" s="1187"/>
      <c r="AC89" s="968">
        <f>SUM(AC90:AC96)</f>
        <v>0</v>
      </c>
      <c r="AD89" s="1187"/>
      <c r="AE89" s="968">
        <f>SUM(AE90:AE96)</f>
        <v>5834.0151000000005</v>
      </c>
      <c r="AF89" s="1187"/>
      <c r="AG89" s="968">
        <f>SUM(AG90:AG96)</f>
        <v>0</v>
      </c>
      <c r="AH89" s="1187"/>
      <c r="AI89" s="968">
        <f>SUM(AI90:AI96)</f>
        <v>0</v>
      </c>
    </row>
    <row r="90" spans="2:35" s="6" customFormat="1" ht="101.25">
      <c r="B90" s="1187"/>
      <c r="C90" s="1190" t="s">
        <v>3963</v>
      </c>
      <c r="D90" s="1180"/>
      <c r="E90" s="1180">
        <v>20</v>
      </c>
      <c r="F90" s="194" t="s">
        <v>397</v>
      </c>
      <c r="G90" s="194" t="s">
        <v>3908</v>
      </c>
      <c r="H90" s="194" t="s">
        <v>3909</v>
      </c>
      <c r="I90" s="194" t="s">
        <v>3910</v>
      </c>
      <c r="J90" s="194">
        <v>24.188319999999997</v>
      </c>
      <c r="K90" s="194">
        <f t="shared" ref="K90:K96" si="19">E90*J90</f>
        <v>483.76639999999998</v>
      </c>
      <c r="L90" s="1180"/>
      <c r="M90" s="194"/>
      <c r="N90" s="1180"/>
      <c r="O90" s="194"/>
      <c r="P90" s="1180"/>
      <c r="Q90" s="194"/>
      <c r="R90" s="1180">
        <f t="shared" ref="R90:R96" si="20">E90/2</f>
        <v>10</v>
      </c>
      <c r="S90" s="194">
        <f t="shared" ref="S90:S96" si="21">J90*R90</f>
        <v>241.88319999999999</v>
      </c>
      <c r="T90" s="1180"/>
      <c r="U90" s="194"/>
      <c r="V90" s="1180"/>
      <c r="W90" s="194"/>
      <c r="X90" s="1180"/>
      <c r="Y90" s="194"/>
      <c r="Z90" s="1180"/>
      <c r="AA90" s="194"/>
      <c r="AB90" s="1180"/>
      <c r="AC90" s="194"/>
      <c r="AD90" s="1180">
        <f t="shared" ref="AD90:AD96" si="22">E90/2</f>
        <v>10</v>
      </c>
      <c r="AE90" s="194">
        <f t="shared" ref="AE90:AE96" si="23">J90*AD90</f>
        <v>241.88319999999999</v>
      </c>
      <c r="AF90" s="1180"/>
      <c r="AG90" s="194"/>
      <c r="AH90" s="1180"/>
      <c r="AI90" s="194"/>
    </row>
    <row r="91" spans="2:35" s="6" customFormat="1" ht="101.25">
      <c r="B91" s="1187"/>
      <c r="C91" s="1190" t="s">
        <v>3964</v>
      </c>
      <c r="D91" s="1180"/>
      <c r="E91" s="1180">
        <v>20</v>
      </c>
      <c r="F91" s="194" t="s">
        <v>397</v>
      </c>
      <c r="G91" s="194" t="s">
        <v>3908</v>
      </c>
      <c r="H91" s="194" t="s">
        <v>3909</v>
      </c>
      <c r="I91" s="194" t="s">
        <v>3910</v>
      </c>
      <c r="J91" s="194">
        <v>33.310559999999995</v>
      </c>
      <c r="K91" s="194">
        <f t="shared" si="19"/>
        <v>666.21119999999996</v>
      </c>
      <c r="L91" s="1180"/>
      <c r="M91" s="194"/>
      <c r="N91" s="1180"/>
      <c r="O91" s="194"/>
      <c r="P91" s="1180"/>
      <c r="Q91" s="194"/>
      <c r="R91" s="1180">
        <f t="shared" si="20"/>
        <v>10</v>
      </c>
      <c r="S91" s="194">
        <f t="shared" si="21"/>
        <v>333.10559999999998</v>
      </c>
      <c r="T91" s="1180"/>
      <c r="U91" s="194"/>
      <c r="V91" s="1180"/>
      <c r="W91" s="194"/>
      <c r="X91" s="1180"/>
      <c r="Y91" s="194"/>
      <c r="Z91" s="1180"/>
      <c r="AA91" s="194"/>
      <c r="AB91" s="1180"/>
      <c r="AC91" s="194"/>
      <c r="AD91" s="1180">
        <f t="shared" si="22"/>
        <v>10</v>
      </c>
      <c r="AE91" s="194">
        <f t="shared" si="23"/>
        <v>333.10559999999998</v>
      </c>
      <c r="AF91" s="1180"/>
      <c r="AG91" s="194"/>
      <c r="AH91" s="1180"/>
      <c r="AI91" s="194"/>
    </row>
    <row r="92" spans="2:35" s="6" customFormat="1" ht="101.25">
      <c r="B92" s="1187"/>
      <c r="C92" s="1190" t="s">
        <v>3965</v>
      </c>
      <c r="D92" s="1180"/>
      <c r="E92" s="1180">
        <v>20</v>
      </c>
      <c r="F92" s="194" t="s">
        <v>397</v>
      </c>
      <c r="G92" s="194" t="s">
        <v>3908</v>
      </c>
      <c r="H92" s="194" t="s">
        <v>3909</v>
      </c>
      <c r="I92" s="194" t="s">
        <v>3910</v>
      </c>
      <c r="J92" s="194">
        <v>60.488199999999999</v>
      </c>
      <c r="K92" s="194">
        <f t="shared" si="19"/>
        <v>1209.7639999999999</v>
      </c>
      <c r="L92" s="1180"/>
      <c r="M92" s="194"/>
      <c r="N92" s="1180"/>
      <c r="O92" s="194"/>
      <c r="P92" s="1180"/>
      <c r="Q92" s="194"/>
      <c r="R92" s="1180">
        <f t="shared" si="20"/>
        <v>10</v>
      </c>
      <c r="S92" s="194">
        <f t="shared" si="21"/>
        <v>604.88199999999995</v>
      </c>
      <c r="T92" s="1180"/>
      <c r="U92" s="194"/>
      <c r="V92" s="1180"/>
      <c r="W92" s="194"/>
      <c r="X92" s="1180"/>
      <c r="Y92" s="194"/>
      <c r="Z92" s="1180"/>
      <c r="AA92" s="194"/>
      <c r="AB92" s="1180"/>
      <c r="AC92" s="194"/>
      <c r="AD92" s="1180">
        <f t="shared" si="22"/>
        <v>10</v>
      </c>
      <c r="AE92" s="194">
        <f t="shared" si="23"/>
        <v>604.88199999999995</v>
      </c>
      <c r="AF92" s="1180"/>
      <c r="AG92" s="194"/>
      <c r="AH92" s="1180"/>
      <c r="AI92" s="194"/>
    </row>
    <row r="93" spans="2:35" s="6" customFormat="1" ht="101.25">
      <c r="B93" s="1187"/>
      <c r="C93" s="1190" t="s">
        <v>3966</v>
      </c>
      <c r="D93" s="1180"/>
      <c r="E93" s="1180">
        <v>20</v>
      </c>
      <c r="F93" s="194" t="s">
        <v>397</v>
      </c>
      <c r="G93" s="194" t="s">
        <v>3908</v>
      </c>
      <c r="H93" s="194" t="s">
        <v>3909</v>
      </c>
      <c r="I93" s="194" t="s">
        <v>3910</v>
      </c>
      <c r="J93" s="194">
        <v>339.86</v>
      </c>
      <c r="K93" s="194">
        <f t="shared" si="19"/>
        <v>6797.2000000000007</v>
      </c>
      <c r="L93" s="1180"/>
      <c r="M93" s="194"/>
      <c r="N93" s="1180"/>
      <c r="O93" s="194"/>
      <c r="P93" s="1180"/>
      <c r="Q93" s="194"/>
      <c r="R93" s="1180">
        <f t="shared" si="20"/>
        <v>10</v>
      </c>
      <c r="S93" s="194">
        <f t="shared" si="21"/>
        <v>3398.6000000000004</v>
      </c>
      <c r="T93" s="1180"/>
      <c r="U93" s="194"/>
      <c r="V93" s="1180"/>
      <c r="W93" s="194"/>
      <c r="X93" s="1180"/>
      <c r="Y93" s="194"/>
      <c r="Z93" s="1180"/>
      <c r="AA93" s="194"/>
      <c r="AB93" s="1180"/>
      <c r="AC93" s="194"/>
      <c r="AD93" s="1180">
        <f t="shared" si="22"/>
        <v>10</v>
      </c>
      <c r="AE93" s="194">
        <f t="shared" si="23"/>
        <v>3398.6000000000004</v>
      </c>
      <c r="AF93" s="1180"/>
      <c r="AG93" s="194"/>
      <c r="AH93" s="1180"/>
      <c r="AI93" s="194"/>
    </row>
    <row r="94" spans="2:35" s="6" customFormat="1" ht="101.25">
      <c r="B94" s="1187"/>
      <c r="C94" s="1190" t="s">
        <v>3967</v>
      </c>
      <c r="D94" s="1180"/>
      <c r="E94" s="1180">
        <v>35</v>
      </c>
      <c r="F94" s="194" t="s">
        <v>108</v>
      </c>
      <c r="G94" s="194" t="s">
        <v>3908</v>
      </c>
      <c r="H94" s="194" t="s">
        <v>3909</v>
      </c>
      <c r="I94" s="194" t="s">
        <v>3910</v>
      </c>
      <c r="J94" s="194">
        <v>9.5350000000000001</v>
      </c>
      <c r="K94" s="194">
        <f t="shared" si="19"/>
        <v>333.72500000000002</v>
      </c>
      <c r="L94" s="1180"/>
      <c r="M94" s="194"/>
      <c r="N94" s="1180"/>
      <c r="O94" s="194"/>
      <c r="P94" s="1180"/>
      <c r="Q94" s="194"/>
      <c r="R94" s="1180">
        <f t="shared" si="20"/>
        <v>17.5</v>
      </c>
      <c r="S94" s="194">
        <f t="shared" si="21"/>
        <v>166.86250000000001</v>
      </c>
      <c r="T94" s="1180"/>
      <c r="U94" s="194"/>
      <c r="V94" s="1180"/>
      <c r="W94" s="194"/>
      <c r="X94" s="1180"/>
      <c r="Y94" s="194"/>
      <c r="Z94" s="1180"/>
      <c r="AA94" s="194"/>
      <c r="AB94" s="1180"/>
      <c r="AC94" s="194"/>
      <c r="AD94" s="1180">
        <f t="shared" si="22"/>
        <v>17.5</v>
      </c>
      <c r="AE94" s="194">
        <f t="shared" si="23"/>
        <v>166.86250000000001</v>
      </c>
      <c r="AF94" s="1180"/>
      <c r="AG94" s="194"/>
      <c r="AH94" s="1180"/>
      <c r="AI94" s="194"/>
    </row>
    <row r="95" spans="2:35" s="6" customFormat="1" ht="101.25">
      <c r="B95" s="1187"/>
      <c r="C95" s="1190" t="s">
        <v>4278</v>
      </c>
      <c r="D95" s="1180"/>
      <c r="E95" s="1180">
        <v>10</v>
      </c>
      <c r="F95" s="194" t="s">
        <v>108</v>
      </c>
      <c r="G95" s="194" t="s">
        <v>3908</v>
      </c>
      <c r="H95" s="194" t="s">
        <v>3909</v>
      </c>
      <c r="I95" s="194" t="s">
        <v>3910</v>
      </c>
      <c r="J95" s="194">
        <v>169.50036</v>
      </c>
      <c r="K95" s="194">
        <f t="shared" si="19"/>
        <v>1695.0036</v>
      </c>
      <c r="L95" s="1180"/>
      <c r="M95" s="194"/>
      <c r="N95" s="1180"/>
      <c r="O95" s="194"/>
      <c r="P95" s="1180"/>
      <c r="Q95" s="194"/>
      <c r="R95" s="1180">
        <f t="shared" si="20"/>
        <v>5</v>
      </c>
      <c r="S95" s="194">
        <f t="shared" si="21"/>
        <v>847.5018</v>
      </c>
      <c r="T95" s="1180"/>
      <c r="U95" s="194"/>
      <c r="V95" s="1180"/>
      <c r="W95" s="194"/>
      <c r="X95" s="1180"/>
      <c r="Y95" s="194"/>
      <c r="Z95" s="1180"/>
      <c r="AA95" s="194"/>
      <c r="AB95" s="1180"/>
      <c r="AC95" s="194"/>
      <c r="AD95" s="1180">
        <f t="shared" si="22"/>
        <v>5</v>
      </c>
      <c r="AE95" s="194">
        <f t="shared" si="23"/>
        <v>847.5018</v>
      </c>
      <c r="AF95" s="1180"/>
      <c r="AG95" s="194"/>
      <c r="AH95" s="1180"/>
      <c r="AI95" s="194"/>
    </row>
    <row r="96" spans="2:35" s="6" customFormat="1" ht="101.25">
      <c r="B96" s="1187"/>
      <c r="C96" s="1190" t="s">
        <v>3968</v>
      </c>
      <c r="D96" s="1180"/>
      <c r="E96" s="1180">
        <v>20</v>
      </c>
      <c r="F96" s="194" t="s">
        <v>397</v>
      </c>
      <c r="G96" s="194" t="s">
        <v>3908</v>
      </c>
      <c r="H96" s="194" t="s">
        <v>3909</v>
      </c>
      <c r="I96" s="194" t="s">
        <v>3910</v>
      </c>
      <c r="J96" s="194">
        <v>24.118000000000002</v>
      </c>
      <c r="K96" s="194">
        <f t="shared" si="19"/>
        <v>482.36</v>
      </c>
      <c r="L96" s="1180"/>
      <c r="M96" s="194"/>
      <c r="N96" s="1180"/>
      <c r="O96" s="194"/>
      <c r="P96" s="1180"/>
      <c r="Q96" s="194"/>
      <c r="R96" s="1180">
        <f t="shared" si="20"/>
        <v>10</v>
      </c>
      <c r="S96" s="194">
        <f t="shared" si="21"/>
        <v>241.18</v>
      </c>
      <c r="T96" s="1180"/>
      <c r="U96" s="194"/>
      <c r="V96" s="1180"/>
      <c r="W96" s="194"/>
      <c r="X96" s="1180"/>
      <c r="Y96" s="194"/>
      <c r="Z96" s="1180"/>
      <c r="AA96" s="194"/>
      <c r="AB96" s="1180"/>
      <c r="AC96" s="194"/>
      <c r="AD96" s="1180">
        <f t="shared" si="22"/>
        <v>10</v>
      </c>
      <c r="AE96" s="194">
        <f t="shared" si="23"/>
        <v>241.18</v>
      </c>
      <c r="AF96" s="1180"/>
      <c r="AG96" s="194"/>
      <c r="AH96" s="1180"/>
      <c r="AI96" s="194"/>
    </row>
    <row r="97" spans="2:35" s="6" customFormat="1" ht="33.75">
      <c r="B97" s="1187">
        <v>214</v>
      </c>
      <c r="C97" s="1199" t="s">
        <v>2715</v>
      </c>
      <c r="D97" s="1187"/>
      <c r="E97" s="1187"/>
      <c r="F97" s="968"/>
      <c r="G97" s="1179"/>
      <c r="H97" s="1179"/>
      <c r="I97" s="968"/>
      <c r="J97" s="968"/>
      <c r="K97" s="968">
        <f>K98</f>
        <v>40347.865000000005</v>
      </c>
      <c r="L97" s="1187"/>
      <c r="M97" s="968">
        <f t="shared" ref="M97:AI97" si="24">M98</f>
        <v>0</v>
      </c>
      <c r="N97" s="1187"/>
      <c r="O97" s="968">
        <f t="shared" si="24"/>
        <v>0</v>
      </c>
      <c r="P97" s="1187"/>
      <c r="Q97" s="968">
        <f t="shared" si="24"/>
        <v>0</v>
      </c>
      <c r="R97" s="1187"/>
      <c r="S97" s="968">
        <f t="shared" si="24"/>
        <v>13449.28833333333</v>
      </c>
      <c r="T97" s="1187"/>
      <c r="U97" s="968">
        <f t="shared" si="24"/>
        <v>0</v>
      </c>
      <c r="V97" s="1187"/>
      <c r="W97" s="968">
        <f t="shared" si="24"/>
        <v>0</v>
      </c>
      <c r="X97" s="1187"/>
      <c r="Y97" s="968">
        <f t="shared" si="24"/>
        <v>13449.28833333333</v>
      </c>
      <c r="Z97" s="1187"/>
      <c r="AA97" s="968">
        <f t="shared" si="24"/>
        <v>0</v>
      </c>
      <c r="AB97" s="1187"/>
      <c r="AC97" s="968">
        <f t="shared" si="24"/>
        <v>0</v>
      </c>
      <c r="AD97" s="1187"/>
      <c r="AE97" s="968">
        <f t="shared" si="24"/>
        <v>13449.28833333333</v>
      </c>
      <c r="AF97" s="1187"/>
      <c r="AG97" s="968">
        <f t="shared" si="24"/>
        <v>0</v>
      </c>
      <c r="AH97" s="1187"/>
      <c r="AI97" s="968">
        <f t="shared" si="24"/>
        <v>0</v>
      </c>
    </row>
    <row r="98" spans="2:35" s="6" customFormat="1">
      <c r="B98" s="1187">
        <v>21401</v>
      </c>
      <c r="C98" s="1199" t="s">
        <v>215</v>
      </c>
      <c r="D98" s="1187"/>
      <c r="E98" s="1187"/>
      <c r="F98" s="968"/>
      <c r="G98" s="1179"/>
      <c r="H98" s="1179"/>
      <c r="I98" s="1023"/>
      <c r="J98" s="968"/>
      <c r="K98" s="968">
        <f>SUM(K99:K122)</f>
        <v>40347.865000000005</v>
      </c>
      <c r="L98" s="1187"/>
      <c r="M98" s="968">
        <f>SUM(M99:M122)</f>
        <v>0</v>
      </c>
      <c r="N98" s="1187"/>
      <c r="O98" s="968">
        <f>SUM(O99:O122)</f>
        <v>0</v>
      </c>
      <c r="P98" s="1187"/>
      <c r="Q98" s="968">
        <f>SUM(Q99:Q122)</f>
        <v>0</v>
      </c>
      <c r="R98" s="1187"/>
      <c r="S98" s="968">
        <f>SUM(S99:S122)</f>
        <v>13449.28833333333</v>
      </c>
      <c r="T98" s="1187"/>
      <c r="U98" s="968">
        <f>SUM(U99:U122)</f>
        <v>0</v>
      </c>
      <c r="V98" s="1187"/>
      <c r="W98" s="968">
        <f>SUM(W99:W122)</f>
        <v>0</v>
      </c>
      <c r="X98" s="1187"/>
      <c r="Y98" s="968">
        <f>SUM(Y99:Y122)</f>
        <v>13449.28833333333</v>
      </c>
      <c r="Z98" s="1187"/>
      <c r="AA98" s="968">
        <f>SUM(AA99:AA122)</f>
        <v>0</v>
      </c>
      <c r="AB98" s="1187"/>
      <c r="AC98" s="968">
        <f>SUM(AC99:AC122)</f>
        <v>0</v>
      </c>
      <c r="AD98" s="1187"/>
      <c r="AE98" s="968">
        <f>SUM(AE99:AE122)</f>
        <v>13449.28833333333</v>
      </c>
      <c r="AF98" s="1187"/>
      <c r="AG98" s="968">
        <f>SUM(AG99:AG122)</f>
        <v>0</v>
      </c>
      <c r="AH98" s="1187"/>
      <c r="AI98" s="968">
        <f>SUM(AI99:AI122)</f>
        <v>0</v>
      </c>
    </row>
    <row r="99" spans="2:35" s="6" customFormat="1" ht="101.25">
      <c r="B99" s="1187"/>
      <c r="C99" s="1190" t="s">
        <v>4279</v>
      </c>
      <c r="D99" s="1180"/>
      <c r="E99" s="1180">
        <v>1500</v>
      </c>
      <c r="F99" s="194" t="s">
        <v>108</v>
      </c>
      <c r="G99" s="194" t="s">
        <v>3908</v>
      </c>
      <c r="H99" s="194" t="s">
        <v>3909</v>
      </c>
      <c r="I99" s="194" t="s">
        <v>3910</v>
      </c>
      <c r="J99" s="194">
        <v>7.95</v>
      </c>
      <c r="K99" s="194">
        <f t="shared" ref="K99:K122" si="25">E99*J99</f>
        <v>11925</v>
      </c>
      <c r="L99" s="1180"/>
      <c r="M99" s="194"/>
      <c r="N99" s="1180"/>
      <c r="O99" s="194"/>
      <c r="P99" s="1180"/>
      <c r="Q99" s="194"/>
      <c r="R99" s="1180">
        <f t="shared" ref="R99:R122" si="26">E99/3</f>
        <v>500</v>
      </c>
      <c r="S99" s="194">
        <f t="shared" ref="S99:S122" si="27">J99*R99</f>
        <v>3975</v>
      </c>
      <c r="T99" s="1180"/>
      <c r="U99" s="194"/>
      <c r="V99" s="1180"/>
      <c r="W99" s="194"/>
      <c r="X99" s="1180">
        <f t="shared" ref="X99:X122" si="28">E99/3</f>
        <v>500</v>
      </c>
      <c r="Y99" s="194">
        <f t="shared" ref="Y99:Y122" si="29">X99*J99</f>
        <v>3975</v>
      </c>
      <c r="Z99" s="1180"/>
      <c r="AA99" s="194"/>
      <c r="AB99" s="1180"/>
      <c r="AC99" s="194"/>
      <c r="AD99" s="1180">
        <f t="shared" ref="AD99:AD122" si="30">E99/3</f>
        <v>500</v>
      </c>
      <c r="AE99" s="194">
        <f t="shared" ref="AE99:AE122" si="31">J99*AD99</f>
        <v>3975</v>
      </c>
      <c r="AF99" s="1180"/>
      <c r="AG99" s="194"/>
      <c r="AH99" s="1180"/>
      <c r="AI99" s="194"/>
    </row>
    <row r="100" spans="2:35" s="6" customFormat="1" ht="101.25">
      <c r="B100" s="1187"/>
      <c r="C100" s="1190" t="s">
        <v>3970</v>
      </c>
      <c r="D100" s="1180"/>
      <c r="E100" s="1180">
        <v>3</v>
      </c>
      <c r="F100" s="194" t="s">
        <v>46</v>
      </c>
      <c r="G100" s="194" t="s">
        <v>3908</v>
      </c>
      <c r="H100" s="194" t="s">
        <v>3909</v>
      </c>
      <c r="I100" s="194" t="s">
        <v>3910</v>
      </c>
      <c r="J100" s="194">
        <v>198</v>
      </c>
      <c r="K100" s="194">
        <f t="shared" si="25"/>
        <v>594</v>
      </c>
      <c r="L100" s="1180"/>
      <c r="M100" s="194"/>
      <c r="N100" s="1180"/>
      <c r="O100" s="194"/>
      <c r="P100" s="1180"/>
      <c r="Q100" s="194"/>
      <c r="R100" s="1180">
        <f t="shared" si="26"/>
        <v>1</v>
      </c>
      <c r="S100" s="194">
        <f t="shared" si="27"/>
        <v>198</v>
      </c>
      <c r="T100" s="1180"/>
      <c r="U100" s="194"/>
      <c r="V100" s="1180"/>
      <c r="W100" s="194"/>
      <c r="X100" s="1180">
        <f t="shared" si="28"/>
        <v>1</v>
      </c>
      <c r="Y100" s="194">
        <f t="shared" si="29"/>
        <v>198</v>
      </c>
      <c r="Z100" s="1180"/>
      <c r="AA100" s="194"/>
      <c r="AB100" s="1180"/>
      <c r="AC100" s="194"/>
      <c r="AD100" s="1180">
        <f t="shared" si="30"/>
        <v>1</v>
      </c>
      <c r="AE100" s="194">
        <f t="shared" si="31"/>
        <v>198</v>
      </c>
      <c r="AF100" s="1180"/>
      <c r="AG100" s="194"/>
      <c r="AH100" s="1180"/>
      <c r="AI100" s="194"/>
    </row>
    <row r="101" spans="2:35" s="6" customFormat="1" ht="101.25">
      <c r="B101" s="1187"/>
      <c r="C101" s="1190" t="s">
        <v>4280</v>
      </c>
      <c r="D101" s="1180"/>
      <c r="E101" s="1180">
        <v>3</v>
      </c>
      <c r="F101" s="194" t="s">
        <v>46</v>
      </c>
      <c r="G101" s="194" t="s">
        <v>3908</v>
      </c>
      <c r="H101" s="194" t="s">
        <v>3909</v>
      </c>
      <c r="I101" s="194" t="s">
        <v>3910</v>
      </c>
      <c r="J101" s="194">
        <v>189.66</v>
      </c>
      <c r="K101" s="194">
        <f t="shared" si="25"/>
        <v>568.98</v>
      </c>
      <c r="L101" s="1180"/>
      <c r="M101" s="194"/>
      <c r="N101" s="1180"/>
      <c r="O101" s="194"/>
      <c r="P101" s="1180"/>
      <c r="Q101" s="194"/>
      <c r="R101" s="1180">
        <f t="shared" si="26"/>
        <v>1</v>
      </c>
      <c r="S101" s="194">
        <f t="shared" si="27"/>
        <v>189.66</v>
      </c>
      <c r="T101" s="1180"/>
      <c r="U101" s="194"/>
      <c r="V101" s="1180"/>
      <c r="W101" s="194"/>
      <c r="X101" s="1180">
        <f t="shared" si="28"/>
        <v>1</v>
      </c>
      <c r="Y101" s="194">
        <f t="shared" si="29"/>
        <v>189.66</v>
      </c>
      <c r="Z101" s="1180"/>
      <c r="AA101" s="194"/>
      <c r="AB101" s="1180"/>
      <c r="AC101" s="194"/>
      <c r="AD101" s="1180">
        <f t="shared" si="30"/>
        <v>1</v>
      </c>
      <c r="AE101" s="194">
        <f t="shared" si="31"/>
        <v>189.66</v>
      </c>
      <c r="AF101" s="1180"/>
      <c r="AG101" s="194"/>
      <c r="AH101" s="1180"/>
      <c r="AI101" s="194"/>
    </row>
    <row r="102" spans="2:35" s="6" customFormat="1" ht="101.25">
      <c r="B102" s="1187"/>
      <c r="C102" s="1190" t="s">
        <v>3971</v>
      </c>
      <c r="D102" s="1180"/>
      <c r="E102" s="1180">
        <v>1</v>
      </c>
      <c r="F102" s="194" t="s">
        <v>108</v>
      </c>
      <c r="G102" s="194" t="s">
        <v>3908</v>
      </c>
      <c r="H102" s="194" t="s">
        <v>3909</v>
      </c>
      <c r="I102" s="194" t="s">
        <v>3910</v>
      </c>
      <c r="J102" s="194">
        <v>3700</v>
      </c>
      <c r="K102" s="194">
        <f t="shared" si="25"/>
        <v>3700</v>
      </c>
      <c r="L102" s="1180"/>
      <c r="M102" s="194"/>
      <c r="N102" s="1180"/>
      <c r="O102" s="194"/>
      <c r="P102" s="1180"/>
      <c r="Q102" s="194"/>
      <c r="R102" s="1180">
        <f t="shared" si="26"/>
        <v>0.33333333333333331</v>
      </c>
      <c r="S102" s="194">
        <f t="shared" si="27"/>
        <v>1233.3333333333333</v>
      </c>
      <c r="T102" s="1180"/>
      <c r="U102" s="194"/>
      <c r="V102" s="1180"/>
      <c r="W102" s="194"/>
      <c r="X102" s="1180">
        <f t="shared" si="28"/>
        <v>0.33333333333333331</v>
      </c>
      <c r="Y102" s="194">
        <f t="shared" si="29"/>
        <v>1233.3333333333333</v>
      </c>
      <c r="Z102" s="1180"/>
      <c r="AA102" s="194"/>
      <c r="AB102" s="1180"/>
      <c r="AC102" s="194"/>
      <c r="AD102" s="1180">
        <f t="shared" si="30"/>
        <v>0.33333333333333331</v>
      </c>
      <c r="AE102" s="194">
        <f t="shared" si="31"/>
        <v>1233.3333333333333</v>
      </c>
      <c r="AF102" s="1180"/>
      <c r="AG102" s="194"/>
      <c r="AH102" s="1180"/>
      <c r="AI102" s="194"/>
    </row>
    <row r="103" spans="2:35" s="6" customFormat="1" ht="101.25">
      <c r="B103" s="1187"/>
      <c r="C103" s="1190" t="s">
        <v>3972</v>
      </c>
      <c r="D103" s="1180"/>
      <c r="E103" s="1180">
        <v>1</v>
      </c>
      <c r="F103" s="194" t="s">
        <v>108</v>
      </c>
      <c r="G103" s="194" t="s">
        <v>3908</v>
      </c>
      <c r="H103" s="194" t="s">
        <v>3909</v>
      </c>
      <c r="I103" s="194" t="s">
        <v>3910</v>
      </c>
      <c r="J103" s="194">
        <v>3650</v>
      </c>
      <c r="K103" s="194">
        <f t="shared" si="25"/>
        <v>3650</v>
      </c>
      <c r="L103" s="1180"/>
      <c r="M103" s="194"/>
      <c r="N103" s="1180"/>
      <c r="O103" s="194"/>
      <c r="P103" s="1180"/>
      <c r="Q103" s="194"/>
      <c r="R103" s="1180">
        <f t="shared" si="26"/>
        <v>0.33333333333333331</v>
      </c>
      <c r="S103" s="194">
        <f t="shared" si="27"/>
        <v>1216.6666666666665</v>
      </c>
      <c r="T103" s="1180"/>
      <c r="U103" s="194"/>
      <c r="V103" s="1180"/>
      <c r="W103" s="194"/>
      <c r="X103" s="1180">
        <f t="shared" si="28"/>
        <v>0.33333333333333331</v>
      </c>
      <c r="Y103" s="194">
        <f t="shared" si="29"/>
        <v>1216.6666666666665</v>
      </c>
      <c r="Z103" s="1180"/>
      <c r="AA103" s="194"/>
      <c r="AB103" s="1180"/>
      <c r="AC103" s="194"/>
      <c r="AD103" s="1180">
        <f t="shared" si="30"/>
        <v>0.33333333333333331</v>
      </c>
      <c r="AE103" s="194">
        <f t="shared" si="31"/>
        <v>1216.6666666666665</v>
      </c>
      <c r="AF103" s="1180"/>
      <c r="AG103" s="194"/>
      <c r="AH103" s="1180"/>
      <c r="AI103" s="194"/>
    </row>
    <row r="104" spans="2:35" s="6" customFormat="1" ht="101.25">
      <c r="B104" s="1187"/>
      <c r="C104" s="1190" t="s">
        <v>4281</v>
      </c>
      <c r="D104" s="1180"/>
      <c r="E104" s="1180">
        <v>3</v>
      </c>
      <c r="F104" s="194" t="s">
        <v>108</v>
      </c>
      <c r="G104" s="194" t="s">
        <v>3908</v>
      </c>
      <c r="H104" s="194" t="s">
        <v>3909</v>
      </c>
      <c r="I104" s="194" t="s">
        <v>3910</v>
      </c>
      <c r="J104" s="194">
        <v>300.44499999999999</v>
      </c>
      <c r="K104" s="194">
        <f t="shared" si="25"/>
        <v>901.33500000000004</v>
      </c>
      <c r="L104" s="1180"/>
      <c r="M104" s="194"/>
      <c r="N104" s="1180"/>
      <c r="O104" s="194"/>
      <c r="P104" s="1180"/>
      <c r="Q104" s="194"/>
      <c r="R104" s="1180">
        <f t="shared" si="26"/>
        <v>1</v>
      </c>
      <c r="S104" s="194">
        <f t="shared" si="27"/>
        <v>300.44499999999999</v>
      </c>
      <c r="T104" s="1180"/>
      <c r="U104" s="194"/>
      <c r="V104" s="1180"/>
      <c r="W104" s="194"/>
      <c r="X104" s="1180">
        <f t="shared" si="28"/>
        <v>1</v>
      </c>
      <c r="Y104" s="194">
        <f t="shared" si="29"/>
        <v>300.44499999999999</v>
      </c>
      <c r="Z104" s="1180"/>
      <c r="AA104" s="194"/>
      <c r="AB104" s="1180"/>
      <c r="AC104" s="194"/>
      <c r="AD104" s="1180">
        <f t="shared" si="30"/>
        <v>1</v>
      </c>
      <c r="AE104" s="194">
        <f t="shared" si="31"/>
        <v>300.44499999999999</v>
      </c>
      <c r="AF104" s="1180"/>
      <c r="AG104" s="194"/>
      <c r="AH104" s="1180"/>
      <c r="AI104" s="194"/>
    </row>
    <row r="105" spans="2:35" s="6" customFormat="1" ht="101.25">
      <c r="B105" s="1187"/>
      <c r="C105" s="1190" t="s">
        <v>4282</v>
      </c>
      <c r="D105" s="1180"/>
      <c r="E105" s="1180">
        <v>3</v>
      </c>
      <c r="F105" s="194" t="s">
        <v>108</v>
      </c>
      <c r="G105" s="194" t="s">
        <v>3908</v>
      </c>
      <c r="H105" s="194" t="s">
        <v>3909</v>
      </c>
      <c r="I105" s="194" t="s">
        <v>3910</v>
      </c>
      <c r="J105" s="194">
        <v>950</v>
      </c>
      <c r="K105" s="194">
        <f t="shared" si="25"/>
        <v>2850</v>
      </c>
      <c r="L105" s="1180"/>
      <c r="M105" s="194"/>
      <c r="N105" s="1180"/>
      <c r="O105" s="194"/>
      <c r="P105" s="1180"/>
      <c r="Q105" s="194"/>
      <c r="R105" s="1180">
        <f t="shared" si="26"/>
        <v>1</v>
      </c>
      <c r="S105" s="194">
        <f t="shared" si="27"/>
        <v>950</v>
      </c>
      <c r="T105" s="1180"/>
      <c r="U105" s="194"/>
      <c r="V105" s="1180"/>
      <c r="W105" s="194"/>
      <c r="X105" s="1180">
        <f t="shared" si="28"/>
        <v>1</v>
      </c>
      <c r="Y105" s="194">
        <f t="shared" si="29"/>
        <v>950</v>
      </c>
      <c r="Z105" s="1180"/>
      <c r="AA105" s="194"/>
      <c r="AB105" s="1180"/>
      <c r="AC105" s="194"/>
      <c r="AD105" s="1180">
        <f t="shared" si="30"/>
        <v>1</v>
      </c>
      <c r="AE105" s="194">
        <f t="shared" si="31"/>
        <v>950</v>
      </c>
      <c r="AF105" s="1180"/>
      <c r="AG105" s="194"/>
      <c r="AH105" s="1180"/>
      <c r="AI105" s="194"/>
    </row>
    <row r="106" spans="2:35" s="6" customFormat="1" ht="101.25">
      <c r="B106" s="1187"/>
      <c r="C106" s="1190" t="s">
        <v>4283</v>
      </c>
      <c r="D106" s="1180"/>
      <c r="E106" s="1180">
        <v>3</v>
      </c>
      <c r="F106" s="194" t="s">
        <v>108</v>
      </c>
      <c r="G106" s="194" t="s">
        <v>3908</v>
      </c>
      <c r="H106" s="194" t="s">
        <v>3909</v>
      </c>
      <c r="I106" s="194" t="s">
        <v>3910</v>
      </c>
      <c r="J106" s="194">
        <v>595</v>
      </c>
      <c r="K106" s="194">
        <f t="shared" si="25"/>
        <v>1785</v>
      </c>
      <c r="L106" s="1180"/>
      <c r="M106" s="194"/>
      <c r="N106" s="1180"/>
      <c r="O106" s="194"/>
      <c r="P106" s="1180"/>
      <c r="Q106" s="194"/>
      <c r="R106" s="1180">
        <f t="shared" si="26"/>
        <v>1</v>
      </c>
      <c r="S106" s="194">
        <f t="shared" si="27"/>
        <v>595</v>
      </c>
      <c r="T106" s="1180"/>
      <c r="U106" s="194"/>
      <c r="V106" s="1180"/>
      <c r="W106" s="194"/>
      <c r="X106" s="1180">
        <f t="shared" si="28"/>
        <v>1</v>
      </c>
      <c r="Y106" s="194">
        <f t="shared" si="29"/>
        <v>595</v>
      </c>
      <c r="Z106" s="1180"/>
      <c r="AA106" s="194"/>
      <c r="AB106" s="1180"/>
      <c r="AC106" s="194"/>
      <c r="AD106" s="1180">
        <f t="shared" si="30"/>
        <v>1</v>
      </c>
      <c r="AE106" s="194">
        <f t="shared" si="31"/>
        <v>595</v>
      </c>
      <c r="AF106" s="1180"/>
      <c r="AG106" s="194"/>
      <c r="AH106" s="1180"/>
      <c r="AI106" s="194"/>
    </row>
    <row r="107" spans="2:35" s="6" customFormat="1" ht="101.25">
      <c r="B107" s="1187"/>
      <c r="C107" s="1190" t="s">
        <v>4284</v>
      </c>
      <c r="D107" s="1180"/>
      <c r="E107" s="1180">
        <v>3</v>
      </c>
      <c r="F107" s="194" t="s">
        <v>108</v>
      </c>
      <c r="G107" s="194" t="s">
        <v>3908</v>
      </c>
      <c r="H107" s="194" t="s">
        <v>3909</v>
      </c>
      <c r="I107" s="194" t="s">
        <v>3910</v>
      </c>
      <c r="J107" s="194">
        <v>595</v>
      </c>
      <c r="K107" s="194">
        <f t="shared" si="25"/>
        <v>1785</v>
      </c>
      <c r="L107" s="1180"/>
      <c r="M107" s="194"/>
      <c r="N107" s="1180"/>
      <c r="O107" s="194"/>
      <c r="P107" s="1180"/>
      <c r="Q107" s="194"/>
      <c r="R107" s="1180">
        <f t="shared" si="26"/>
        <v>1</v>
      </c>
      <c r="S107" s="194">
        <f t="shared" si="27"/>
        <v>595</v>
      </c>
      <c r="T107" s="1180"/>
      <c r="U107" s="194"/>
      <c r="V107" s="1180"/>
      <c r="W107" s="194"/>
      <c r="X107" s="1180">
        <f t="shared" si="28"/>
        <v>1</v>
      </c>
      <c r="Y107" s="194">
        <f t="shared" si="29"/>
        <v>595</v>
      </c>
      <c r="Z107" s="1180"/>
      <c r="AA107" s="194"/>
      <c r="AB107" s="1180"/>
      <c r="AC107" s="194"/>
      <c r="AD107" s="1180">
        <f t="shared" si="30"/>
        <v>1</v>
      </c>
      <c r="AE107" s="194">
        <f t="shared" si="31"/>
        <v>595</v>
      </c>
      <c r="AF107" s="1180"/>
      <c r="AG107" s="194"/>
      <c r="AH107" s="1180"/>
      <c r="AI107" s="194"/>
    </row>
    <row r="108" spans="2:35" s="6" customFormat="1" ht="101.25">
      <c r="B108" s="1187"/>
      <c r="C108" s="1190" t="s">
        <v>4285</v>
      </c>
      <c r="D108" s="1180"/>
      <c r="E108" s="1180">
        <v>3</v>
      </c>
      <c r="F108" s="194" t="s">
        <v>108</v>
      </c>
      <c r="G108" s="194" t="s">
        <v>3908</v>
      </c>
      <c r="H108" s="194" t="s">
        <v>3909</v>
      </c>
      <c r="I108" s="194" t="s">
        <v>3910</v>
      </c>
      <c r="J108" s="194">
        <v>595</v>
      </c>
      <c r="K108" s="194">
        <f t="shared" si="25"/>
        <v>1785</v>
      </c>
      <c r="L108" s="1180"/>
      <c r="M108" s="194"/>
      <c r="N108" s="1180"/>
      <c r="O108" s="194"/>
      <c r="P108" s="1180"/>
      <c r="Q108" s="194"/>
      <c r="R108" s="1180">
        <f t="shared" si="26"/>
        <v>1</v>
      </c>
      <c r="S108" s="194">
        <f t="shared" si="27"/>
        <v>595</v>
      </c>
      <c r="T108" s="1180"/>
      <c r="U108" s="194"/>
      <c r="V108" s="1180"/>
      <c r="W108" s="194"/>
      <c r="X108" s="1180">
        <f t="shared" si="28"/>
        <v>1</v>
      </c>
      <c r="Y108" s="194">
        <f t="shared" si="29"/>
        <v>595</v>
      </c>
      <c r="Z108" s="1180"/>
      <c r="AA108" s="194"/>
      <c r="AB108" s="1180"/>
      <c r="AC108" s="194"/>
      <c r="AD108" s="1180">
        <f t="shared" si="30"/>
        <v>1</v>
      </c>
      <c r="AE108" s="194">
        <f t="shared" si="31"/>
        <v>595</v>
      </c>
      <c r="AF108" s="1180"/>
      <c r="AG108" s="194"/>
      <c r="AH108" s="1180"/>
      <c r="AI108" s="194"/>
    </row>
    <row r="109" spans="2:35" s="6" customFormat="1" ht="101.25">
      <c r="B109" s="1187"/>
      <c r="C109" s="1190" t="s">
        <v>3979</v>
      </c>
      <c r="D109" s="1180"/>
      <c r="E109" s="1180">
        <v>3</v>
      </c>
      <c r="F109" s="194" t="s">
        <v>46</v>
      </c>
      <c r="G109" s="194" t="s">
        <v>3908</v>
      </c>
      <c r="H109" s="194" t="s">
        <v>3909</v>
      </c>
      <c r="I109" s="194" t="s">
        <v>3910</v>
      </c>
      <c r="J109" s="194">
        <v>490</v>
      </c>
      <c r="K109" s="194">
        <f t="shared" si="25"/>
        <v>1470</v>
      </c>
      <c r="L109" s="1180"/>
      <c r="M109" s="194"/>
      <c r="N109" s="1180"/>
      <c r="O109" s="194"/>
      <c r="P109" s="1180"/>
      <c r="Q109" s="194"/>
      <c r="R109" s="1180">
        <f t="shared" si="26"/>
        <v>1</v>
      </c>
      <c r="S109" s="194">
        <f t="shared" si="27"/>
        <v>490</v>
      </c>
      <c r="T109" s="1180"/>
      <c r="U109" s="194"/>
      <c r="V109" s="1180"/>
      <c r="W109" s="194"/>
      <c r="X109" s="1180">
        <f t="shared" si="28"/>
        <v>1</v>
      </c>
      <c r="Y109" s="194">
        <f t="shared" si="29"/>
        <v>490</v>
      </c>
      <c r="Z109" s="1180"/>
      <c r="AA109" s="194"/>
      <c r="AB109" s="1180"/>
      <c r="AC109" s="194"/>
      <c r="AD109" s="1180">
        <f t="shared" si="30"/>
        <v>1</v>
      </c>
      <c r="AE109" s="194">
        <f t="shared" si="31"/>
        <v>490</v>
      </c>
      <c r="AF109" s="1180"/>
      <c r="AG109" s="194"/>
      <c r="AH109" s="1180"/>
      <c r="AI109" s="194"/>
    </row>
    <row r="110" spans="2:35" s="6" customFormat="1" ht="101.25">
      <c r="B110" s="1187"/>
      <c r="C110" s="1190" t="s">
        <v>4286</v>
      </c>
      <c r="D110" s="1180"/>
      <c r="E110" s="1180">
        <v>2</v>
      </c>
      <c r="F110" s="194" t="s">
        <v>46</v>
      </c>
      <c r="G110" s="194" t="s">
        <v>3908</v>
      </c>
      <c r="H110" s="194" t="s">
        <v>3909</v>
      </c>
      <c r="I110" s="194" t="s">
        <v>3910</v>
      </c>
      <c r="J110" s="194">
        <v>280</v>
      </c>
      <c r="K110" s="194">
        <f t="shared" si="25"/>
        <v>560</v>
      </c>
      <c r="L110" s="1180"/>
      <c r="M110" s="194"/>
      <c r="N110" s="1180"/>
      <c r="O110" s="194"/>
      <c r="P110" s="1180"/>
      <c r="Q110" s="194"/>
      <c r="R110" s="1180">
        <f t="shared" si="26"/>
        <v>0.66666666666666663</v>
      </c>
      <c r="S110" s="194">
        <f t="shared" si="27"/>
        <v>186.66666666666666</v>
      </c>
      <c r="T110" s="1180"/>
      <c r="U110" s="194"/>
      <c r="V110" s="1180"/>
      <c r="W110" s="194"/>
      <c r="X110" s="1180">
        <f t="shared" si="28"/>
        <v>0.66666666666666663</v>
      </c>
      <c r="Y110" s="194">
        <f t="shared" si="29"/>
        <v>186.66666666666666</v>
      </c>
      <c r="Z110" s="1180"/>
      <c r="AA110" s="194"/>
      <c r="AB110" s="1180"/>
      <c r="AC110" s="194"/>
      <c r="AD110" s="1180">
        <f t="shared" si="30"/>
        <v>0.66666666666666663</v>
      </c>
      <c r="AE110" s="194">
        <f t="shared" si="31"/>
        <v>186.66666666666666</v>
      </c>
      <c r="AF110" s="1180"/>
      <c r="AG110" s="194"/>
      <c r="AH110" s="1180"/>
      <c r="AI110" s="194"/>
    </row>
    <row r="111" spans="2:35" s="6" customFormat="1" ht="101.25">
      <c r="B111" s="1187"/>
      <c r="C111" s="1190" t="s">
        <v>4287</v>
      </c>
      <c r="D111" s="1180"/>
      <c r="E111" s="1180">
        <v>2</v>
      </c>
      <c r="F111" s="194" t="s">
        <v>46</v>
      </c>
      <c r="G111" s="194" t="s">
        <v>3908</v>
      </c>
      <c r="H111" s="194" t="s">
        <v>3909</v>
      </c>
      <c r="I111" s="194" t="s">
        <v>3910</v>
      </c>
      <c r="J111" s="194">
        <v>280</v>
      </c>
      <c r="K111" s="194">
        <f t="shared" si="25"/>
        <v>560</v>
      </c>
      <c r="L111" s="1180"/>
      <c r="M111" s="194"/>
      <c r="N111" s="1180"/>
      <c r="O111" s="194"/>
      <c r="P111" s="1180"/>
      <c r="Q111" s="194"/>
      <c r="R111" s="1180">
        <f t="shared" si="26"/>
        <v>0.66666666666666663</v>
      </c>
      <c r="S111" s="194">
        <f t="shared" si="27"/>
        <v>186.66666666666666</v>
      </c>
      <c r="T111" s="1180"/>
      <c r="U111" s="194"/>
      <c r="V111" s="1180"/>
      <c r="W111" s="194"/>
      <c r="X111" s="1180">
        <f t="shared" si="28"/>
        <v>0.66666666666666663</v>
      </c>
      <c r="Y111" s="194">
        <f t="shared" si="29"/>
        <v>186.66666666666666</v>
      </c>
      <c r="Z111" s="1180"/>
      <c r="AA111" s="194"/>
      <c r="AB111" s="1180"/>
      <c r="AC111" s="194"/>
      <c r="AD111" s="1180">
        <f t="shared" si="30"/>
        <v>0.66666666666666663</v>
      </c>
      <c r="AE111" s="194">
        <f t="shared" si="31"/>
        <v>186.66666666666666</v>
      </c>
      <c r="AF111" s="1180"/>
      <c r="AG111" s="194"/>
      <c r="AH111" s="1180"/>
      <c r="AI111" s="194"/>
    </row>
    <row r="112" spans="2:35" s="6" customFormat="1" ht="101.25">
      <c r="B112" s="1187"/>
      <c r="C112" s="1190" t="s">
        <v>4288</v>
      </c>
      <c r="D112" s="1180"/>
      <c r="E112" s="1180">
        <v>2</v>
      </c>
      <c r="F112" s="194" t="s">
        <v>46</v>
      </c>
      <c r="G112" s="194" t="s">
        <v>3908</v>
      </c>
      <c r="H112" s="194" t="s">
        <v>3909</v>
      </c>
      <c r="I112" s="194" t="s">
        <v>3910</v>
      </c>
      <c r="J112" s="194">
        <v>280</v>
      </c>
      <c r="K112" s="194">
        <f t="shared" si="25"/>
        <v>560</v>
      </c>
      <c r="L112" s="1180"/>
      <c r="M112" s="194"/>
      <c r="N112" s="1180"/>
      <c r="O112" s="194"/>
      <c r="P112" s="1180"/>
      <c r="Q112" s="194"/>
      <c r="R112" s="1180">
        <f t="shared" si="26"/>
        <v>0.66666666666666663</v>
      </c>
      <c r="S112" s="194">
        <f t="shared" si="27"/>
        <v>186.66666666666666</v>
      </c>
      <c r="T112" s="1180"/>
      <c r="U112" s="194"/>
      <c r="V112" s="1180"/>
      <c r="W112" s="194"/>
      <c r="X112" s="1180">
        <f t="shared" si="28"/>
        <v>0.66666666666666663</v>
      </c>
      <c r="Y112" s="194">
        <f t="shared" si="29"/>
        <v>186.66666666666666</v>
      </c>
      <c r="Z112" s="1180"/>
      <c r="AA112" s="194"/>
      <c r="AB112" s="1180"/>
      <c r="AC112" s="194"/>
      <c r="AD112" s="1180">
        <f t="shared" si="30"/>
        <v>0.66666666666666663</v>
      </c>
      <c r="AE112" s="194">
        <f t="shared" si="31"/>
        <v>186.66666666666666</v>
      </c>
      <c r="AF112" s="1180"/>
      <c r="AG112" s="194"/>
      <c r="AH112" s="1180"/>
      <c r="AI112" s="194"/>
    </row>
    <row r="113" spans="2:35" s="6" customFormat="1" ht="101.25">
      <c r="B113" s="1187"/>
      <c r="C113" s="1190" t="s">
        <v>4289</v>
      </c>
      <c r="D113" s="1180"/>
      <c r="E113" s="1180">
        <v>2</v>
      </c>
      <c r="F113" s="194" t="s">
        <v>46</v>
      </c>
      <c r="G113" s="194" t="s">
        <v>3908</v>
      </c>
      <c r="H113" s="194" t="s">
        <v>3909</v>
      </c>
      <c r="I113" s="194" t="s">
        <v>3910</v>
      </c>
      <c r="J113" s="194">
        <v>780</v>
      </c>
      <c r="K113" s="194">
        <f t="shared" si="25"/>
        <v>1560</v>
      </c>
      <c r="L113" s="1180"/>
      <c r="M113" s="194"/>
      <c r="N113" s="1180"/>
      <c r="O113" s="194"/>
      <c r="P113" s="1180"/>
      <c r="Q113" s="194"/>
      <c r="R113" s="1180">
        <f t="shared" si="26"/>
        <v>0.66666666666666663</v>
      </c>
      <c r="S113" s="194">
        <f t="shared" si="27"/>
        <v>520</v>
      </c>
      <c r="T113" s="1180"/>
      <c r="U113" s="194"/>
      <c r="V113" s="1180"/>
      <c r="W113" s="194"/>
      <c r="X113" s="1180">
        <f t="shared" si="28"/>
        <v>0.66666666666666663</v>
      </c>
      <c r="Y113" s="194">
        <f t="shared" si="29"/>
        <v>520</v>
      </c>
      <c r="Z113" s="1180"/>
      <c r="AA113" s="194"/>
      <c r="AB113" s="1180"/>
      <c r="AC113" s="194"/>
      <c r="AD113" s="1180">
        <f t="shared" si="30"/>
        <v>0.66666666666666663</v>
      </c>
      <c r="AE113" s="194">
        <f t="shared" si="31"/>
        <v>520</v>
      </c>
      <c r="AF113" s="1180"/>
      <c r="AG113" s="194"/>
      <c r="AH113" s="1180"/>
      <c r="AI113" s="194"/>
    </row>
    <row r="114" spans="2:35" s="6" customFormat="1" ht="101.25">
      <c r="B114" s="1187"/>
      <c r="C114" s="1190" t="s">
        <v>4290</v>
      </c>
      <c r="D114" s="1180"/>
      <c r="E114" s="1180">
        <v>3</v>
      </c>
      <c r="F114" s="194" t="s">
        <v>46</v>
      </c>
      <c r="G114" s="194" t="s">
        <v>3908</v>
      </c>
      <c r="H114" s="194" t="s">
        <v>3909</v>
      </c>
      <c r="I114" s="194" t="s">
        <v>3910</v>
      </c>
      <c r="J114" s="194">
        <v>320</v>
      </c>
      <c r="K114" s="194">
        <f t="shared" si="25"/>
        <v>960</v>
      </c>
      <c r="L114" s="1180"/>
      <c r="M114" s="194"/>
      <c r="N114" s="1180"/>
      <c r="O114" s="194"/>
      <c r="P114" s="1180"/>
      <c r="Q114" s="194"/>
      <c r="R114" s="1180">
        <f t="shared" si="26"/>
        <v>1</v>
      </c>
      <c r="S114" s="194">
        <f t="shared" si="27"/>
        <v>320</v>
      </c>
      <c r="T114" s="1180"/>
      <c r="U114" s="194"/>
      <c r="V114" s="1180"/>
      <c r="W114" s="194"/>
      <c r="X114" s="1180">
        <f t="shared" si="28"/>
        <v>1</v>
      </c>
      <c r="Y114" s="194">
        <f t="shared" si="29"/>
        <v>320</v>
      </c>
      <c r="Z114" s="1180"/>
      <c r="AA114" s="194"/>
      <c r="AB114" s="1180"/>
      <c r="AC114" s="194"/>
      <c r="AD114" s="1180">
        <f t="shared" si="30"/>
        <v>1</v>
      </c>
      <c r="AE114" s="194">
        <f t="shared" si="31"/>
        <v>320</v>
      </c>
      <c r="AF114" s="1180"/>
      <c r="AG114" s="194"/>
      <c r="AH114" s="1180"/>
      <c r="AI114" s="194"/>
    </row>
    <row r="115" spans="2:35" s="6" customFormat="1" ht="101.25">
      <c r="B115" s="1187"/>
      <c r="C115" s="1190" t="s">
        <v>4291</v>
      </c>
      <c r="D115" s="1180"/>
      <c r="E115" s="1180">
        <v>2</v>
      </c>
      <c r="F115" s="194" t="s">
        <v>46</v>
      </c>
      <c r="G115" s="194" t="s">
        <v>3908</v>
      </c>
      <c r="H115" s="194" t="s">
        <v>3909</v>
      </c>
      <c r="I115" s="194" t="s">
        <v>3910</v>
      </c>
      <c r="J115" s="194">
        <v>210</v>
      </c>
      <c r="K115" s="194">
        <f t="shared" si="25"/>
        <v>420</v>
      </c>
      <c r="L115" s="1180"/>
      <c r="M115" s="194"/>
      <c r="N115" s="1180"/>
      <c r="O115" s="194"/>
      <c r="P115" s="1180"/>
      <c r="Q115" s="194"/>
      <c r="R115" s="1180">
        <f t="shared" si="26"/>
        <v>0.66666666666666663</v>
      </c>
      <c r="S115" s="194">
        <f t="shared" si="27"/>
        <v>140</v>
      </c>
      <c r="T115" s="1180"/>
      <c r="U115" s="194"/>
      <c r="V115" s="1180"/>
      <c r="W115" s="194"/>
      <c r="X115" s="1180">
        <f t="shared" si="28"/>
        <v>0.66666666666666663</v>
      </c>
      <c r="Y115" s="194">
        <f t="shared" si="29"/>
        <v>140</v>
      </c>
      <c r="Z115" s="1180"/>
      <c r="AA115" s="194"/>
      <c r="AB115" s="1180"/>
      <c r="AC115" s="194"/>
      <c r="AD115" s="1180">
        <f t="shared" si="30"/>
        <v>0.66666666666666663</v>
      </c>
      <c r="AE115" s="194">
        <f t="shared" si="31"/>
        <v>140</v>
      </c>
      <c r="AF115" s="1180"/>
      <c r="AG115" s="194"/>
      <c r="AH115" s="1180"/>
      <c r="AI115" s="194"/>
    </row>
    <row r="116" spans="2:35" s="6" customFormat="1" ht="101.25">
      <c r="B116" s="1187"/>
      <c r="C116" s="1190" t="s">
        <v>4292</v>
      </c>
      <c r="D116" s="1180"/>
      <c r="E116" s="1180">
        <v>2</v>
      </c>
      <c r="F116" s="194" t="s">
        <v>46</v>
      </c>
      <c r="G116" s="194" t="s">
        <v>3908</v>
      </c>
      <c r="H116" s="194" t="s">
        <v>3909</v>
      </c>
      <c r="I116" s="194" t="s">
        <v>3910</v>
      </c>
      <c r="J116" s="194">
        <v>210</v>
      </c>
      <c r="K116" s="194">
        <f t="shared" si="25"/>
        <v>420</v>
      </c>
      <c r="L116" s="1180"/>
      <c r="M116" s="194"/>
      <c r="N116" s="1180"/>
      <c r="O116" s="194"/>
      <c r="P116" s="1180"/>
      <c r="Q116" s="194"/>
      <c r="R116" s="1180">
        <f t="shared" si="26"/>
        <v>0.66666666666666663</v>
      </c>
      <c r="S116" s="194">
        <f t="shared" si="27"/>
        <v>140</v>
      </c>
      <c r="T116" s="1180"/>
      <c r="U116" s="194"/>
      <c r="V116" s="1180"/>
      <c r="W116" s="194"/>
      <c r="X116" s="1180">
        <f t="shared" si="28"/>
        <v>0.66666666666666663</v>
      </c>
      <c r="Y116" s="194">
        <f t="shared" si="29"/>
        <v>140</v>
      </c>
      <c r="Z116" s="1180"/>
      <c r="AA116" s="194"/>
      <c r="AB116" s="1180"/>
      <c r="AC116" s="194"/>
      <c r="AD116" s="1180">
        <f t="shared" si="30"/>
        <v>0.66666666666666663</v>
      </c>
      <c r="AE116" s="194">
        <f t="shared" si="31"/>
        <v>140</v>
      </c>
      <c r="AF116" s="1180"/>
      <c r="AG116" s="194"/>
      <c r="AH116" s="1180"/>
      <c r="AI116" s="194"/>
    </row>
    <row r="117" spans="2:35" s="6" customFormat="1" ht="101.25">
      <c r="B117" s="1187"/>
      <c r="C117" s="1190" t="s">
        <v>4293</v>
      </c>
      <c r="D117" s="1180"/>
      <c r="E117" s="1180">
        <v>2</v>
      </c>
      <c r="F117" s="194" t="s">
        <v>46</v>
      </c>
      <c r="G117" s="194" t="s">
        <v>3908</v>
      </c>
      <c r="H117" s="194" t="s">
        <v>3909</v>
      </c>
      <c r="I117" s="194" t="s">
        <v>3910</v>
      </c>
      <c r="J117" s="194">
        <v>210</v>
      </c>
      <c r="K117" s="194">
        <f t="shared" si="25"/>
        <v>420</v>
      </c>
      <c r="L117" s="1180"/>
      <c r="M117" s="194"/>
      <c r="N117" s="1180"/>
      <c r="O117" s="194"/>
      <c r="P117" s="1180"/>
      <c r="Q117" s="194"/>
      <c r="R117" s="1180">
        <f t="shared" si="26"/>
        <v>0.66666666666666663</v>
      </c>
      <c r="S117" s="194">
        <f t="shared" si="27"/>
        <v>140</v>
      </c>
      <c r="T117" s="1180"/>
      <c r="U117" s="194"/>
      <c r="V117" s="1180"/>
      <c r="W117" s="194"/>
      <c r="X117" s="1180">
        <f t="shared" si="28"/>
        <v>0.66666666666666663</v>
      </c>
      <c r="Y117" s="194">
        <f t="shared" si="29"/>
        <v>140</v>
      </c>
      <c r="Z117" s="1180"/>
      <c r="AA117" s="194"/>
      <c r="AB117" s="1180"/>
      <c r="AC117" s="194"/>
      <c r="AD117" s="1180">
        <f t="shared" si="30"/>
        <v>0.66666666666666663</v>
      </c>
      <c r="AE117" s="194">
        <f t="shared" si="31"/>
        <v>140</v>
      </c>
      <c r="AF117" s="1180"/>
      <c r="AG117" s="194"/>
      <c r="AH117" s="1180"/>
      <c r="AI117" s="194"/>
    </row>
    <row r="118" spans="2:35" s="6" customFormat="1" ht="101.25">
      <c r="B118" s="1187"/>
      <c r="C118" s="1190" t="s">
        <v>4294</v>
      </c>
      <c r="D118" s="1180"/>
      <c r="E118" s="1180">
        <v>2</v>
      </c>
      <c r="F118" s="194" t="s">
        <v>46</v>
      </c>
      <c r="G118" s="194" t="s">
        <v>3908</v>
      </c>
      <c r="H118" s="194" t="s">
        <v>3909</v>
      </c>
      <c r="I118" s="194" t="s">
        <v>3910</v>
      </c>
      <c r="J118" s="194">
        <v>410</v>
      </c>
      <c r="K118" s="194">
        <f t="shared" si="25"/>
        <v>820</v>
      </c>
      <c r="L118" s="1180"/>
      <c r="M118" s="194"/>
      <c r="N118" s="1180"/>
      <c r="O118" s="194"/>
      <c r="P118" s="1180"/>
      <c r="Q118" s="194"/>
      <c r="R118" s="1180">
        <f t="shared" si="26"/>
        <v>0.66666666666666663</v>
      </c>
      <c r="S118" s="194">
        <f t="shared" si="27"/>
        <v>273.33333333333331</v>
      </c>
      <c r="T118" s="1180"/>
      <c r="U118" s="194"/>
      <c r="V118" s="1180"/>
      <c r="W118" s="194"/>
      <c r="X118" s="1180">
        <f t="shared" si="28"/>
        <v>0.66666666666666663</v>
      </c>
      <c r="Y118" s="194">
        <f t="shared" si="29"/>
        <v>273.33333333333331</v>
      </c>
      <c r="Z118" s="1180"/>
      <c r="AA118" s="194"/>
      <c r="AB118" s="1180"/>
      <c r="AC118" s="194"/>
      <c r="AD118" s="1180">
        <f t="shared" si="30"/>
        <v>0.66666666666666663</v>
      </c>
      <c r="AE118" s="194">
        <f t="shared" si="31"/>
        <v>273.33333333333331</v>
      </c>
      <c r="AF118" s="1180"/>
      <c r="AG118" s="194"/>
      <c r="AH118" s="1180"/>
      <c r="AI118" s="194"/>
    </row>
    <row r="119" spans="2:35" s="6" customFormat="1" ht="101.25">
      <c r="B119" s="1187"/>
      <c r="C119" s="1190" t="s">
        <v>4295</v>
      </c>
      <c r="D119" s="1180"/>
      <c r="E119" s="1180">
        <v>2</v>
      </c>
      <c r="F119" s="194" t="s">
        <v>46</v>
      </c>
      <c r="G119" s="194" t="s">
        <v>3908</v>
      </c>
      <c r="H119" s="194" t="s">
        <v>3909</v>
      </c>
      <c r="I119" s="194" t="s">
        <v>3910</v>
      </c>
      <c r="J119" s="194">
        <v>280</v>
      </c>
      <c r="K119" s="194">
        <f t="shared" si="25"/>
        <v>560</v>
      </c>
      <c r="L119" s="1180"/>
      <c r="M119" s="194"/>
      <c r="N119" s="1180"/>
      <c r="O119" s="194"/>
      <c r="P119" s="1180"/>
      <c r="Q119" s="194"/>
      <c r="R119" s="1180">
        <f t="shared" si="26"/>
        <v>0.66666666666666663</v>
      </c>
      <c r="S119" s="194">
        <f t="shared" si="27"/>
        <v>186.66666666666666</v>
      </c>
      <c r="T119" s="1180"/>
      <c r="U119" s="194"/>
      <c r="V119" s="1180"/>
      <c r="W119" s="194"/>
      <c r="X119" s="1180">
        <f t="shared" si="28"/>
        <v>0.66666666666666663</v>
      </c>
      <c r="Y119" s="194">
        <f t="shared" si="29"/>
        <v>186.66666666666666</v>
      </c>
      <c r="Z119" s="1180"/>
      <c r="AA119" s="194"/>
      <c r="AB119" s="1180"/>
      <c r="AC119" s="194"/>
      <c r="AD119" s="1180">
        <f t="shared" si="30"/>
        <v>0.66666666666666663</v>
      </c>
      <c r="AE119" s="194">
        <f t="shared" si="31"/>
        <v>186.66666666666666</v>
      </c>
      <c r="AF119" s="1180"/>
      <c r="AG119" s="194"/>
      <c r="AH119" s="1180"/>
      <c r="AI119" s="194"/>
    </row>
    <row r="120" spans="2:35" s="6" customFormat="1" ht="101.25">
      <c r="B120" s="1187"/>
      <c r="C120" s="1190" t="s">
        <v>3980</v>
      </c>
      <c r="D120" s="1180"/>
      <c r="E120" s="1180">
        <v>2</v>
      </c>
      <c r="F120" s="194" t="s">
        <v>108</v>
      </c>
      <c r="G120" s="194" t="s">
        <v>3908</v>
      </c>
      <c r="H120" s="194" t="s">
        <v>3909</v>
      </c>
      <c r="I120" s="194" t="s">
        <v>3910</v>
      </c>
      <c r="J120" s="194">
        <v>265</v>
      </c>
      <c r="K120" s="194">
        <f t="shared" si="25"/>
        <v>530</v>
      </c>
      <c r="L120" s="1180"/>
      <c r="M120" s="194"/>
      <c r="N120" s="1180"/>
      <c r="O120" s="194"/>
      <c r="P120" s="1180"/>
      <c r="Q120" s="194"/>
      <c r="R120" s="1180">
        <f t="shared" si="26"/>
        <v>0.66666666666666663</v>
      </c>
      <c r="S120" s="194">
        <f t="shared" si="27"/>
        <v>176.66666666666666</v>
      </c>
      <c r="T120" s="1180"/>
      <c r="U120" s="194"/>
      <c r="V120" s="1180"/>
      <c r="W120" s="194"/>
      <c r="X120" s="1180">
        <f t="shared" si="28"/>
        <v>0.66666666666666663</v>
      </c>
      <c r="Y120" s="194">
        <f t="shared" si="29"/>
        <v>176.66666666666666</v>
      </c>
      <c r="Z120" s="1180"/>
      <c r="AA120" s="194"/>
      <c r="AB120" s="1180"/>
      <c r="AC120" s="194"/>
      <c r="AD120" s="1180">
        <f t="shared" si="30"/>
        <v>0.66666666666666663</v>
      </c>
      <c r="AE120" s="194">
        <f t="shared" si="31"/>
        <v>176.66666666666666</v>
      </c>
      <c r="AF120" s="1180"/>
      <c r="AG120" s="194"/>
      <c r="AH120" s="1180"/>
      <c r="AI120" s="194"/>
    </row>
    <row r="121" spans="2:35" s="6" customFormat="1" ht="101.25">
      <c r="B121" s="1187"/>
      <c r="C121" s="1190" t="s">
        <v>3981</v>
      </c>
      <c r="D121" s="1180"/>
      <c r="E121" s="1180">
        <v>2</v>
      </c>
      <c r="F121" s="194" t="s">
        <v>108</v>
      </c>
      <c r="G121" s="194" t="s">
        <v>3908</v>
      </c>
      <c r="H121" s="194" t="s">
        <v>3909</v>
      </c>
      <c r="I121" s="194" t="s">
        <v>3910</v>
      </c>
      <c r="J121" s="194">
        <v>330</v>
      </c>
      <c r="K121" s="194">
        <f t="shared" si="25"/>
        <v>660</v>
      </c>
      <c r="L121" s="1180"/>
      <c r="M121" s="194"/>
      <c r="N121" s="1180"/>
      <c r="O121" s="194"/>
      <c r="P121" s="1180"/>
      <c r="Q121" s="194"/>
      <c r="R121" s="1180">
        <f t="shared" si="26"/>
        <v>0.66666666666666663</v>
      </c>
      <c r="S121" s="194">
        <f t="shared" si="27"/>
        <v>220</v>
      </c>
      <c r="T121" s="1180"/>
      <c r="U121" s="194"/>
      <c r="V121" s="1180"/>
      <c r="W121" s="194"/>
      <c r="X121" s="1180">
        <f t="shared" si="28"/>
        <v>0.66666666666666663</v>
      </c>
      <c r="Y121" s="194">
        <f t="shared" si="29"/>
        <v>220</v>
      </c>
      <c r="Z121" s="1180"/>
      <c r="AA121" s="194"/>
      <c r="AB121" s="1180"/>
      <c r="AC121" s="194"/>
      <c r="AD121" s="1180">
        <f t="shared" si="30"/>
        <v>0.66666666666666663</v>
      </c>
      <c r="AE121" s="194">
        <f t="shared" si="31"/>
        <v>220</v>
      </c>
      <c r="AF121" s="1180"/>
      <c r="AG121" s="194"/>
      <c r="AH121" s="1180"/>
      <c r="AI121" s="194"/>
    </row>
    <row r="122" spans="2:35" s="6" customFormat="1" ht="101.25">
      <c r="B122" s="1187"/>
      <c r="C122" s="1190" t="s">
        <v>4296</v>
      </c>
      <c r="D122" s="1180"/>
      <c r="E122" s="1180">
        <v>5</v>
      </c>
      <c r="F122" s="194" t="s">
        <v>108</v>
      </c>
      <c r="G122" s="194" t="s">
        <v>3908</v>
      </c>
      <c r="H122" s="194" t="s">
        <v>3909</v>
      </c>
      <c r="I122" s="194" t="s">
        <v>3910</v>
      </c>
      <c r="J122" s="194">
        <v>260.70999999999998</v>
      </c>
      <c r="K122" s="194">
        <f t="shared" si="25"/>
        <v>1303.55</v>
      </c>
      <c r="L122" s="1180"/>
      <c r="M122" s="194"/>
      <c r="N122" s="1180"/>
      <c r="O122" s="194"/>
      <c r="P122" s="1180"/>
      <c r="Q122" s="194"/>
      <c r="R122" s="1180">
        <f t="shared" si="26"/>
        <v>1.6666666666666667</v>
      </c>
      <c r="S122" s="194">
        <f t="shared" si="27"/>
        <v>434.51666666666665</v>
      </c>
      <c r="T122" s="1180"/>
      <c r="U122" s="194"/>
      <c r="V122" s="1180"/>
      <c r="W122" s="194"/>
      <c r="X122" s="1180">
        <f t="shared" si="28"/>
        <v>1.6666666666666667</v>
      </c>
      <c r="Y122" s="194">
        <f t="shared" si="29"/>
        <v>434.51666666666665</v>
      </c>
      <c r="Z122" s="1180"/>
      <c r="AA122" s="194"/>
      <c r="AB122" s="1180"/>
      <c r="AC122" s="194"/>
      <c r="AD122" s="1180">
        <f t="shared" si="30"/>
        <v>1.6666666666666667</v>
      </c>
      <c r="AE122" s="194">
        <f t="shared" si="31"/>
        <v>434.51666666666665</v>
      </c>
      <c r="AF122" s="1180"/>
      <c r="AG122" s="194"/>
      <c r="AH122" s="1180"/>
      <c r="AI122" s="194"/>
    </row>
    <row r="123" spans="2:35" s="6" customFormat="1">
      <c r="B123" s="1187">
        <v>215</v>
      </c>
      <c r="C123" s="1199" t="s">
        <v>243</v>
      </c>
      <c r="D123" s="1187"/>
      <c r="E123" s="1187"/>
      <c r="F123" s="968"/>
      <c r="G123" s="1179"/>
      <c r="H123" s="1179"/>
      <c r="I123" s="968"/>
      <c r="J123" s="968"/>
      <c r="K123" s="968">
        <f>K124</f>
        <v>2400</v>
      </c>
      <c r="L123" s="1187"/>
      <c r="M123" s="968">
        <f t="shared" ref="M123:AI124" si="32">M124</f>
        <v>0</v>
      </c>
      <c r="N123" s="1187"/>
      <c r="O123" s="968">
        <f t="shared" si="32"/>
        <v>0</v>
      </c>
      <c r="P123" s="1187"/>
      <c r="Q123" s="968">
        <f t="shared" si="32"/>
        <v>0</v>
      </c>
      <c r="R123" s="1187"/>
      <c r="S123" s="968">
        <f t="shared" si="32"/>
        <v>2400</v>
      </c>
      <c r="T123" s="1187"/>
      <c r="U123" s="968">
        <f t="shared" si="32"/>
        <v>0</v>
      </c>
      <c r="V123" s="1187"/>
      <c r="W123" s="968">
        <f t="shared" si="32"/>
        <v>0</v>
      </c>
      <c r="X123" s="1187"/>
      <c r="Y123" s="968">
        <f t="shared" si="32"/>
        <v>0</v>
      </c>
      <c r="Z123" s="1187"/>
      <c r="AA123" s="968">
        <f t="shared" si="32"/>
        <v>0</v>
      </c>
      <c r="AB123" s="1187"/>
      <c r="AC123" s="968">
        <f t="shared" si="32"/>
        <v>0</v>
      </c>
      <c r="AD123" s="1187"/>
      <c r="AE123" s="968">
        <f t="shared" si="32"/>
        <v>0</v>
      </c>
      <c r="AF123" s="1187"/>
      <c r="AG123" s="968">
        <f t="shared" si="32"/>
        <v>0</v>
      </c>
      <c r="AH123" s="1187"/>
      <c r="AI123" s="968">
        <f t="shared" si="32"/>
        <v>0</v>
      </c>
    </row>
    <row r="124" spans="2:35" s="6" customFormat="1">
      <c r="B124" s="1187">
        <v>21504</v>
      </c>
      <c r="C124" s="1199" t="s">
        <v>249</v>
      </c>
      <c r="D124" s="1187"/>
      <c r="E124" s="1187"/>
      <c r="F124" s="968"/>
      <c r="G124" s="1179"/>
      <c r="H124" s="1179"/>
      <c r="I124" s="968"/>
      <c r="J124" s="968"/>
      <c r="K124" s="968">
        <f>K125</f>
        <v>2400</v>
      </c>
      <c r="L124" s="1187"/>
      <c r="M124" s="968">
        <f t="shared" si="32"/>
        <v>0</v>
      </c>
      <c r="N124" s="1187"/>
      <c r="O124" s="968">
        <f t="shared" si="32"/>
        <v>0</v>
      </c>
      <c r="P124" s="1187"/>
      <c r="Q124" s="968">
        <f t="shared" si="32"/>
        <v>0</v>
      </c>
      <c r="R124" s="1187"/>
      <c r="S124" s="968">
        <f t="shared" si="32"/>
        <v>2400</v>
      </c>
      <c r="T124" s="1187"/>
      <c r="U124" s="968">
        <f t="shared" si="32"/>
        <v>0</v>
      </c>
      <c r="V124" s="1187"/>
      <c r="W124" s="968">
        <f t="shared" si="32"/>
        <v>0</v>
      </c>
      <c r="X124" s="1187"/>
      <c r="Y124" s="968">
        <f t="shared" si="32"/>
        <v>0</v>
      </c>
      <c r="Z124" s="1187"/>
      <c r="AA124" s="968">
        <f t="shared" si="32"/>
        <v>0</v>
      </c>
      <c r="AB124" s="1187"/>
      <c r="AC124" s="968">
        <f t="shared" si="32"/>
        <v>0</v>
      </c>
      <c r="AD124" s="1187"/>
      <c r="AE124" s="968">
        <f t="shared" si="32"/>
        <v>0</v>
      </c>
      <c r="AF124" s="1187"/>
      <c r="AG124" s="968">
        <f t="shared" si="32"/>
        <v>0</v>
      </c>
      <c r="AH124" s="1187"/>
      <c r="AI124" s="968">
        <f t="shared" si="32"/>
        <v>0</v>
      </c>
    </row>
    <row r="125" spans="2:35" s="6" customFormat="1" ht="101.25">
      <c r="B125" s="1187">
        <v>21504</v>
      </c>
      <c r="C125" s="1190" t="s">
        <v>3983</v>
      </c>
      <c r="D125" s="1180"/>
      <c r="E125" s="1180">
        <v>4</v>
      </c>
      <c r="F125" s="194" t="s">
        <v>108</v>
      </c>
      <c r="G125" s="194" t="s">
        <v>3908</v>
      </c>
      <c r="H125" s="194" t="s">
        <v>3909</v>
      </c>
      <c r="I125" s="194" t="s">
        <v>3910</v>
      </c>
      <c r="J125" s="194">
        <v>600</v>
      </c>
      <c r="K125" s="194">
        <f>E125*J125</f>
        <v>2400</v>
      </c>
      <c r="L125" s="1180"/>
      <c r="M125" s="194"/>
      <c r="N125" s="1180"/>
      <c r="O125" s="194"/>
      <c r="P125" s="1180"/>
      <c r="Q125" s="194"/>
      <c r="R125" s="1180">
        <f>E125</f>
        <v>4</v>
      </c>
      <c r="S125" s="194">
        <f t="shared" ref="S125" si="33">J125*R125</f>
        <v>2400</v>
      </c>
      <c r="T125" s="1180"/>
      <c r="U125" s="194"/>
      <c r="V125" s="1180"/>
      <c r="W125" s="194"/>
      <c r="X125" s="1180"/>
      <c r="Y125" s="194"/>
      <c r="Z125" s="1180"/>
      <c r="AA125" s="194"/>
      <c r="AB125" s="1180"/>
      <c r="AC125" s="194"/>
      <c r="AD125" s="1180"/>
      <c r="AE125" s="194"/>
      <c r="AF125" s="1180"/>
      <c r="AG125" s="194"/>
      <c r="AH125" s="1180"/>
      <c r="AI125" s="194"/>
    </row>
    <row r="126" spans="2:35" s="6" customFormat="1">
      <c r="B126" s="1187">
        <v>216</v>
      </c>
      <c r="C126" s="1199" t="s">
        <v>2722</v>
      </c>
      <c r="D126" s="1187"/>
      <c r="E126" s="1187"/>
      <c r="F126" s="968"/>
      <c r="G126" s="1179"/>
      <c r="H126" s="1179"/>
      <c r="I126" s="968"/>
      <c r="J126" s="968"/>
      <c r="K126" s="968">
        <f>K127+K172+K177</f>
        <v>255130.28120000003</v>
      </c>
      <c r="L126" s="1187"/>
      <c r="M126" s="968">
        <f>M127+M172+M177</f>
        <v>0</v>
      </c>
      <c r="N126" s="1187"/>
      <c r="O126" s="968">
        <f>O127+O172+O177</f>
        <v>0</v>
      </c>
      <c r="P126" s="1187"/>
      <c r="Q126" s="968">
        <f>Q127+Q172+Q177</f>
        <v>0</v>
      </c>
      <c r="R126" s="1187"/>
      <c r="S126" s="968">
        <f>S127+S172+S177</f>
        <v>84449.427066666656</v>
      </c>
      <c r="T126" s="1187"/>
      <c r="U126" s="968">
        <f>U127+U172+U177</f>
        <v>0</v>
      </c>
      <c r="V126" s="1187"/>
      <c r="W126" s="968">
        <f>W127+W172+W177</f>
        <v>0</v>
      </c>
      <c r="X126" s="1187"/>
      <c r="Y126" s="968">
        <f>Y127+Y172+Y177</f>
        <v>86231.427066666656</v>
      </c>
      <c r="Z126" s="1187"/>
      <c r="AA126" s="968">
        <f>AA127+AA172+AA177</f>
        <v>0</v>
      </c>
      <c r="AB126" s="1187"/>
      <c r="AC126" s="968">
        <f>AC127+AC172+AC177</f>
        <v>0</v>
      </c>
      <c r="AD126" s="1187"/>
      <c r="AE126" s="968">
        <f>AE127+AE172+AE177</f>
        <v>84449.427066666656</v>
      </c>
      <c r="AF126" s="1187"/>
      <c r="AG126" s="968">
        <f>AG127+AG172+AG177</f>
        <v>0</v>
      </c>
      <c r="AH126" s="1187"/>
      <c r="AI126" s="968">
        <f>AI127+AI172+AI177</f>
        <v>0</v>
      </c>
    </row>
    <row r="127" spans="2:35" s="6" customFormat="1">
      <c r="B127" s="1187">
        <v>21601</v>
      </c>
      <c r="C127" s="1199" t="s">
        <v>2723</v>
      </c>
      <c r="D127" s="1187"/>
      <c r="E127" s="1187"/>
      <c r="F127" s="968"/>
      <c r="G127" s="1179"/>
      <c r="H127" s="1179"/>
      <c r="I127" s="968"/>
      <c r="J127" s="968"/>
      <c r="K127" s="968">
        <f>SUM(K128:K171)</f>
        <v>146794.98120000001</v>
      </c>
      <c r="L127" s="1187"/>
      <c r="M127" s="968">
        <f>SUM(M128:M171)</f>
        <v>0</v>
      </c>
      <c r="N127" s="1187"/>
      <c r="O127" s="968">
        <f>SUM(O128:O171)</f>
        <v>0</v>
      </c>
      <c r="P127" s="1187"/>
      <c r="Q127" s="968">
        <f>SUM(Q128:Q171)</f>
        <v>0</v>
      </c>
      <c r="R127" s="1187"/>
      <c r="S127" s="968">
        <f>SUM(S128:S171)</f>
        <v>48931.660399999986</v>
      </c>
      <c r="T127" s="1187"/>
      <c r="U127" s="968">
        <f>SUM(U128:U171)</f>
        <v>0</v>
      </c>
      <c r="V127" s="1187"/>
      <c r="W127" s="968">
        <f>SUM(W128:W171)</f>
        <v>0</v>
      </c>
      <c r="X127" s="1187"/>
      <c r="Y127" s="968">
        <f>SUM(Y128:Y171)</f>
        <v>48931.660399999986</v>
      </c>
      <c r="Z127" s="1187"/>
      <c r="AA127" s="968">
        <f>SUM(AA128:AA171)</f>
        <v>0</v>
      </c>
      <c r="AB127" s="1187"/>
      <c r="AC127" s="968">
        <f>SUM(AC128:AC171)</f>
        <v>0</v>
      </c>
      <c r="AD127" s="1187"/>
      <c r="AE127" s="968">
        <f>SUM(AE128:AE171)</f>
        <v>48931.660399999986</v>
      </c>
      <c r="AF127" s="1187"/>
      <c r="AG127" s="968">
        <f>SUM(AG128:AG171)</f>
        <v>0</v>
      </c>
      <c r="AH127" s="1187"/>
      <c r="AI127" s="968">
        <f>SUM(AI128:AI171)</f>
        <v>0</v>
      </c>
    </row>
    <row r="128" spans="2:35" s="6" customFormat="1" ht="101.25">
      <c r="B128" s="1187"/>
      <c r="C128" s="1190" t="s">
        <v>3984</v>
      </c>
      <c r="D128" s="1180"/>
      <c r="E128" s="1180">
        <v>10</v>
      </c>
      <c r="F128" s="194" t="s">
        <v>266</v>
      </c>
      <c r="G128" s="194" t="s">
        <v>3908</v>
      </c>
      <c r="H128" s="194" t="s">
        <v>3909</v>
      </c>
      <c r="I128" s="194" t="s">
        <v>3910</v>
      </c>
      <c r="J128" s="194">
        <v>112.9</v>
      </c>
      <c r="K128" s="194">
        <f t="shared" ref="K128:K171" si="34">E128*J128</f>
        <v>1129</v>
      </c>
      <c r="L128" s="1180"/>
      <c r="M128" s="194"/>
      <c r="N128" s="1180"/>
      <c r="O128" s="194"/>
      <c r="P128" s="1180"/>
      <c r="Q128" s="194"/>
      <c r="R128" s="1180">
        <f t="shared" ref="R128:R171" si="35">E128/3</f>
        <v>3.3333333333333335</v>
      </c>
      <c r="S128" s="194">
        <f t="shared" ref="S128:S171" si="36">J128*R128</f>
        <v>376.33333333333337</v>
      </c>
      <c r="T128" s="1180"/>
      <c r="U128" s="194"/>
      <c r="V128" s="1180"/>
      <c r="W128" s="194"/>
      <c r="X128" s="1180">
        <f t="shared" ref="X128:X171" si="37">E128/3</f>
        <v>3.3333333333333335</v>
      </c>
      <c r="Y128" s="194">
        <f t="shared" ref="Y128:Y171" si="38">X128*J128</f>
        <v>376.33333333333337</v>
      </c>
      <c r="Z128" s="1180"/>
      <c r="AA128" s="194"/>
      <c r="AB128" s="1180"/>
      <c r="AC128" s="194"/>
      <c r="AD128" s="1180">
        <f t="shared" ref="AD128:AD171" si="39">E128/3</f>
        <v>3.3333333333333335</v>
      </c>
      <c r="AE128" s="194">
        <f t="shared" ref="AE128:AE171" si="40">J128*AD128</f>
        <v>376.33333333333337</v>
      </c>
      <c r="AF128" s="1180"/>
      <c r="AG128" s="194"/>
      <c r="AH128" s="1180"/>
      <c r="AI128" s="194"/>
    </row>
    <row r="129" spans="2:35" s="6" customFormat="1" ht="101.25">
      <c r="B129" s="1187"/>
      <c r="C129" s="1190" t="s">
        <v>3985</v>
      </c>
      <c r="D129" s="1180"/>
      <c r="E129" s="1180">
        <v>10</v>
      </c>
      <c r="F129" s="194" t="s">
        <v>266</v>
      </c>
      <c r="G129" s="194" t="s">
        <v>3908</v>
      </c>
      <c r="H129" s="194" t="s">
        <v>3909</v>
      </c>
      <c r="I129" s="194" t="s">
        <v>3910</v>
      </c>
      <c r="J129" s="194">
        <v>533</v>
      </c>
      <c r="K129" s="194">
        <f t="shared" si="34"/>
        <v>5330</v>
      </c>
      <c r="L129" s="1180"/>
      <c r="M129" s="194"/>
      <c r="N129" s="1180"/>
      <c r="O129" s="194"/>
      <c r="P129" s="1180"/>
      <c r="Q129" s="194"/>
      <c r="R129" s="1180">
        <f t="shared" si="35"/>
        <v>3.3333333333333335</v>
      </c>
      <c r="S129" s="194">
        <f t="shared" si="36"/>
        <v>1776.6666666666667</v>
      </c>
      <c r="T129" s="1180"/>
      <c r="U129" s="194"/>
      <c r="V129" s="1180"/>
      <c r="W129" s="194"/>
      <c r="X129" s="1180">
        <f t="shared" si="37"/>
        <v>3.3333333333333335</v>
      </c>
      <c r="Y129" s="194">
        <f t="shared" si="38"/>
        <v>1776.6666666666667</v>
      </c>
      <c r="Z129" s="1180"/>
      <c r="AA129" s="194"/>
      <c r="AB129" s="1180"/>
      <c r="AC129" s="194"/>
      <c r="AD129" s="1180">
        <f t="shared" si="39"/>
        <v>3.3333333333333335</v>
      </c>
      <c r="AE129" s="194">
        <f t="shared" si="40"/>
        <v>1776.6666666666667</v>
      </c>
      <c r="AF129" s="1180"/>
      <c r="AG129" s="194"/>
      <c r="AH129" s="1180"/>
      <c r="AI129" s="194"/>
    </row>
    <row r="130" spans="2:35" s="6" customFormat="1" ht="101.25">
      <c r="B130" s="1187"/>
      <c r="C130" s="1190" t="s">
        <v>4297</v>
      </c>
      <c r="D130" s="1180"/>
      <c r="E130" s="1180">
        <v>10</v>
      </c>
      <c r="F130" s="194" t="s">
        <v>108</v>
      </c>
      <c r="G130" s="194" t="s">
        <v>3908</v>
      </c>
      <c r="H130" s="194" t="s">
        <v>3909</v>
      </c>
      <c r="I130" s="194" t="s">
        <v>3910</v>
      </c>
      <c r="J130" s="194">
        <v>33</v>
      </c>
      <c r="K130" s="194">
        <f t="shared" si="34"/>
        <v>330</v>
      </c>
      <c r="L130" s="1180"/>
      <c r="M130" s="194"/>
      <c r="N130" s="1180"/>
      <c r="O130" s="194"/>
      <c r="P130" s="1180"/>
      <c r="Q130" s="194"/>
      <c r="R130" s="1180">
        <f t="shared" si="35"/>
        <v>3.3333333333333335</v>
      </c>
      <c r="S130" s="194">
        <f t="shared" si="36"/>
        <v>110</v>
      </c>
      <c r="T130" s="1180"/>
      <c r="U130" s="194"/>
      <c r="V130" s="1180"/>
      <c r="W130" s="194"/>
      <c r="X130" s="1180">
        <f t="shared" si="37"/>
        <v>3.3333333333333335</v>
      </c>
      <c r="Y130" s="194">
        <f t="shared" si="38"/>
        <v>110</v>
      </c>
      <c r="Z130" s="1180"/>
      <c r="AA130" s="194"/>
      <c r="AB130" s="1180"/>
      <c r="AC130" s="194"/>
      <c r="AD130" s="1180">
        <f t="shared" si="39"/>
        <v>3.3333333333333335</v>
      </c>
      <c r="AE130" s="194">
        <f t="shared" si="40"/>
        <v>110</v>
      </c>
      <c r="AF130" s="1180"/>
      <c r="AG130" s="194"/>
      <c r="AH130" s="1180"/>
      <c r="AI130" s="194"/>
    </row>
    <row r="131" spans="2:35" s="6" customFormat="1" ht="101.25">
      <c r="B131" s="1187"/>
      <c r="C131" s="1190" t="s">
        <v>4298</v>
      </c>
      <c r="D131" s="1180"/>
      <c r="E131" s="1180">
        <v>24</v>
      </c>
      <c r="F131" s="194" t="s">
        <v>108</v>
      </c>
      <c r="G131" s="194" t="s">
        <v>3908</v>
      </c>
      <c r="H131" s="194" t="s">
        <v>3909</v>
      </c>
      <c r="I131" s="194" t="s">
        <v>3910</v>
      </c>
      <c r="J131" s="194">
        <v>29</v>
      </c>
      <c r="K131" s="194">
        <f t="shared" si="34"/>
        <v>696</v>
      </c>
      <c r="L131" s="1180"/>
      <c r="M131" s="194"/>
      <c r="N131" s="1180"/>
      <c r="O131" s="194"/>
      <c r="P131" s="1180"/>
      <c r="Q131" s="194"/>
      <c r="R131" s="1180">
        <f t="shared" si="35"/>
        <v>8</v>
      </c>
      <c r="S131" s="194">
        <f t="shared" si="36"/>
        <v>232</v>
      </c>
      <c r="T131" s="1180"/>
      <c r="U131" s="194"/>
      <c r="V131" s="1180"/>
      <c r="W131" s="194"/>
      <c r="X131" s="1180">
        <f t="shared" si="37"/>
        <v>8</v>
      </c>
      <c r="Y131" s="194">
        <f t="shared" si="38"/>
        <v>232</v>
      </c>
      <c r="Z131" s="1180"/>
      <c r="AA131" s="194"/>
      <c r="AB131" s="1180"/>
      <c r="AC131" s="194"/>
      <c r="AD131" s="1180">
        <f t="shared" si="39"/>
        <v>8</v>
      </c>
      <c r="AE131" s="194">
        <f t="shared" si="40"/>
        <v>232</v>
      </c>
      <c r="AF131" s="1180"/>
      <c r="AG131" s="194"/>
      <c r="AH131" s="1180"/>
      <c r="AI131" s="194"/>
    </row>
    <row r="132" spans="2:35" s="6" customFormat="1" ht="101.25">
      <c r="B132" s="1187"/>
      <c r="C132" s="1190" t="s">
        <v>4299</v>
      </c>
      <c r="D132" s="1180"/>
      <c r="E132" s="1180">
        <v>60</v>
      </c>
      <c r="F132" s="194" t="s">
        <v>108</v>
      </c>
      <c r="G132" s="194" t="s">
        <v>3908</v>
      </c>
      <c r="H132" s="194" t="s">
        <v>3909</v>
      </c>
      <c r="I132" s="194" t="s">
        <v>3910</v>
      </c>
      <c r="J132" s="194">
        <v>2</v>
      </c>
      <c r="K132" s="194">
        <f t="shared" si="34"/>
        <v>120</v>
      </c>
      <c r="L132" s="1180"/>
      <c r="M132" s="194"/>
      <c r="N132" s="1180"/>
      <c r="O132" s="194"/>
      <c r="P132" s="1180"/>
      <c r="Q132" s="194"/>
      <c r="R132" s="1180">
        <f t="shared" si="35"/>
        <v>20</v>
      </c>
      <c r="S132" s="194">
        <f t="shared" si="36"/>
        <v>40</v>
      </c>
      <c r="T132" s="1180"/>
      <c r="U132" s="194"/>
      <c r="V132" s="1180"/>
      <c r="W132" s="194"/>
      <c r="X132" s="1180">
        <f t="shared" si="37"/>
        <v>20</v>
      </c>
      <c r="Y132" s="194">
        <f t="shared" si="38"/>
        <v>40</v>
      </c>
      <c r="Z132" s="1180"/>
      <c r="AA132" s="194"/>
      <c r="AB132" s="1180"/>
      <c r="AC132" s="194"/>
      <c r="AD132" s="1180">
        <f t="shared" si="39"/>
        <v>20</v>
      </c>
      <c r="AE132" s="194">
        <f t="shared" si="40"/>
        <v>40</v>
      </c>
      <c r="AF132" s="1180"/>
      <c r="AG132" s="194"/>
      <c r="AH132" s="1180"/>
      <c r="AI132" s="194"/>
    </row>
    <row r="133" spans="2:35" s="6" customFormat="1" ht="101.25">
      <c r="B133" s="1187"/>
      <c r="C133" s="1190" t="s">
        <v>4300</v>
      </c>
      <c r="D133" s="1180"/>
      <c r="E133" s="1180">
        <v>6</v>
      </c>
      <c r="F133" s="194" t="s">
        <v>108</v>
      </c>
      <c r="G133" s="194" t="s">
        <v>3908</v>
      </c>
      <c r="H133" s="194" t="s">
        <v>3909</v>
      </c>
      <c r="I133" s="194" t="s">
        <v>3910</v>
      </c>
      <c r="J133" s="194">
        <v>69</v>
      </c>
      <c r="K133" s="194">
        <f t="shared" si="34"/>
        <v>414</v>
      </c>
      <c r="L133" s="1180"/>
      <c r="M133" s="194"/>
      <c r="N133" s="1180"/>
      <c r="O133" s="194"/>
      <c r="P133" s="1180"/>
      <c r="Q133" s="194"/>
      <c r="R133" s="1180">
        <f t="shared" si="35"/>
        <v>2</v>
      </c>
      <c r="S133" s="194">
        <f t="shared" si="36"/>
        <v>138</v>
      </c>
      <c r="T133" s="1180"/>
      <c r="U133" s="194"/>
      <c r="V133" s="1180"/>
      <c r="W133" s="194"/>
      <c r="X133" s="1180">
        <f t="shared" si="37"/>
        <v>2</v>
      </c>
      <c r="Y133" s="194">
        <f t="shared" si="38"/>
        <v>138</v>
      </c>
      <c r="Z133" s="1180"/>
      <c r="AA133" s="194"/>
      <c r="AB133" s="1180"/>
      <c r="AC133" s="194"/>
      <c r="AD133" s="1180">
        <f t="shared" si="39"/>
        <v>2</v>
      </c>
      <c r="AE133" s="194">
        <f t="shared" si="40"/>
        <v>138</v>
      </c>
      <c r="AF133" s="1180"/>
      <c r="AG133" s="194"/>
      <c r="AH133" s="1180"/>
      <c r="AI133" s="194"/>
    </row>
    <row r="134" spans="2:35" s="6" customFormat="1" ht="101.25">
      <c r="B134" s="1187"/>
      <c r="C134" s="1190" t="s">
        <v>4301</v>
      </c>
      <c r="D134" s="1180"/>
      <c r="E134" s="1180">
        <v>10</v>
      </c>
      <c r="F134" s="194" t="s">
        <v>108</v>
      </c>
      <c r="G134" s="194" t="s">
        <v>3908</v>
      </c>
      <c r="H134" s="194" t="s">
        <v>3909</v>
      </c>
      <c r="I134" s="194" t="s">
        <v>3910</v>
      </c>
      <c r="J134" s="194">
        <v>20</v>
      </c>
      <c r="K134" s="194">
        <f t="shared" si="34"/>
        <v>200</v>
      </c>
      <c r="L134" s="1180"/>
      <c r="M134" s="194"/>
      <c r="N134" s="1180"/>
      <c r="O134" s="194"/>
      <c r="P134" s="1180"/>
      <c r="Q134" s="194"/>
      <c r="R134" s="1180">
        <f t="shared" si="35"/>
        <v>3.3333333333333335</v>
      </c>
      <c r="S134" s="194">
        <f t="shared" si="36"/>
        <v>66.666666666666671</v>
      </c>
      <c r="T134" s="1180"/>
      <c r="U134" s="194"/>
      <c r="V134" s="1180"/>
      <c r="W134" s="194"/>
      <c r="X134" s="1180">
        <f t="shared" si="37"/>
        <v>3.3333333333333335</v>
      </c>
      <c r="Y134" s="194">
        <f t="shared" si="38"/>
        <v>66.666666666666671</v>
      </c>
      <c r="Z134" s="1180"/>
      <c r="AA134" s="194"/>
      <c r="AB134" s="1180"/>
      <c r="AC134" s="194"/>
      <c r="AD134" s="1180">
        <f t="shared" si="39"/>
        <v>3.3333333333333335</v>
      </c>
      <c r="AE134" s="194">
        <f t="shared" si="40"/>
        <v>66.666666666666671</v>
      </c>
      <c r="AF134" s="1180"/>
      <c r="AG134" s="194"/>
      <c r="AH134" s="1180"/>
      <c r="AI134" s="194"/>
    </row>
    <row r="135" spans="2:35" s="6" customFormat="1" ht="101.25">
      <c r="B135" s="1187"/>
      <c r="C135" s="1190" t="s">
        <v>4005</v>
      </c>
      <c r="D135" s="1180"/>
      <c r="E135" s="1180">
        <v>12</v>
      </c>
      <c r="F135" s="194" t="s">
        <v>108</v>
      </c>
      <c r="G135" s="194" t="s">
        <v>3908</v>
      </c>
      <c r="H135" s="194" t="s">
        <v>3909</v>
      </c>
      <c r="I135" s="194" t="s">
        <v>3910</v>
      </c>
      <c r="J135" s="194">
        <v>35.25</v>
      </c>
      <c r="K135" s="194">
        <f t="shared" si="34"/>
        <v>423</v>
      </c>
      <c r="L135" s="1180"/>
      <c r="M135" s="194"/>
      <c r="N135" s="1180"/>
      <c r="O135" s="194"/>
      <c r="P135" s="1180"/>
      <c r="Q135" s="194"/>
      <c r="R135" s="1180">
        <f t="shared" si="35"/>
        <v>4</v>
      </c>
      <c r="S135" s="194">
        <f t="shared" si="36"/>
        <v>141</v>
      </c>
      <c r="T135" s="1180"/>
      <c r="U135" s="194"/>
      <c r="V135" s="1180"/>
      <c r="W135" s="194"/>
      <c r="X135" s="1180">
        <f t="shared" si="37"/>
        <v>4</v>
      </c>
      <c r="Y135" s="194">
        <f t="shared" si="38"/>
        <v>141</v>
      </c>
      <c r="Z135" s="1180"/>
      <c r="AA135" s="194"/>
      <c r="AB135" s="1180"/>
      <c r="AC135" s="194"/>
      <c r="AD135" s="1180">
        <f t="shared" si="39"/>
        <v>4</v>
      </c>
      <c r="AE135" s="194">
        <f t="shared" si="40"/>
        <v>141</v>
      </c>
      <c r="AF135" s="1180"/>
      <c r="AG135" s="194"/>
      <c r="AH135" s="1180"/>
      <c r="AI135" s="194"/>
    </row>
    <row r="136" spans="2:35" s="6" customFormat="1" ht="101.25">
      <c r="B136" s="1187"/>
      <c r="C136" s="1190" t="s">
        <v>4302</v>
      </c>
      <c r="D136" s="1180"/>
      <c r="E136" s="1180">
        <v>500</v>
      </c>
      <c r="F136" s="194" t="s">
        <v>3992</v>
      </c>
      <c r="G136" s="194" t="s">
        <v>3908</v>
      </c>
      <c r="H136" s="194" t="s">
        <v>3909</v>
      </c>
      <c r="I136" s="194" t="s">
        <v>3910</v>
      </c>
      <c r="J136" s="194">
        <v>19.88</v>
      </c>
      <c r="K136" s="194">
        <f t="shared" si="34"/>
        <v>9940</v>
      </c>
      <c r="L136" s="1180"/>
      <c r="M136" s="194"/>
      <c r="N136" s="1180"/>
      <c r="O136" s="194"/>
      <c r="P136" s="1180"/>
      <c r="Q136" s="194"/>
      <c r="R136" s="1180">
        <f t="shared" si="35"/>
        <v>166.66666666666666</v>
      </c>
      <c r="S136" s="194">
        <f t="shared" si="36"/>
        <v>3313.333333333333</v>
      </c>
      <c r="T136" s="1180"/>
      <c r="U136" s="194"/>
      <c r="V136" s="1180"/>
      <c r="W136" s="194"/>
      <c r="X136" s="1180">
        <f t="shared" si="37"/>
        <v>166.66666666666666</v>
      </c>
      <c r="Y136" s="194">
        <f t="shared" si="38"/>
        <v>3313.333333333333</v>
      </c>
      <c r="Z136" s="1180"/>
      <c r="AA136" s="194"/>
      <c r="AB136" s="1180"/>
      <c r="AC136" s="194"/>
      <c r="AD136" s="1180">
        <f t="shared" si="39"/>
        <v>166.66666666666666</v>
      </c>
      <c r="AE136" s="194">
        <f t="shared" si="40"/>
        <v>3313.333333333333</v>
      </c>
      <c r="AF136" s="1180"/>
      <c r="AG136" s="194"/>
      <c r="AH136" s="1180"/>
      <c r="AI136" s="194"/>
    </row>
    <row r="137" spans="2:35" s="6" customFormat="1" ht="101.25">
      <c r="B137" s="1187"/>
      <c r="C137" s="1190" t="s">
        <v>3991</v>
      </c>
      <c r="D137" s="1180"/>
      <c r="E137" s="1180">
        <v>2</v>
      </c>
      <c r="F137" s="194" t="s">
        <v>3992</v>
      </c>
      <c r="G137" s="194" t="s">
        <v>3908</v>
      </c>
      <c r="H137" s="194" t="s">
        <v>3909</v>
      </c>
      <c r="I137" s="194" t="s">
        <v>3910</v>
      </c>
      <c r="J137" s="194">
        <v>82.5</v>
      </c>
      <c r="K137" s="194">
        <f t="shared" si="34"/>
        <v>165</v>
      </c>
      <c r="L137" s="1180"/>
      <c r="M137" s="194"/>
      <c r="N137" s="1180"/>
      <c r="O137" s="194"/>
      <c r="P137" s="1180"/>
      <c r="Q137" s="194"/>
      <c r="R137" s="1180">
        <f t="shared" si="35"/>
        <v>0.66666666666666663</v>
      </c>
      <c r="S137" s="194">
        <f t="shared" si="36"/>
        <v>55</v>
      </c>
      <c r="T137" s="1180"/>
      <c r="U137" s="194"/>
      <c r="V137" s="1180"/>
      <c r="W137" s="194"/>
      <c r="X137" s="1180">
        <f t="shared" si="37"/>
        <v>0.66666666666666663</v>
      </c>
      <c r="Y137" s="194">
        <f t="shared" si="38"/>
        <v>55</v>
      </c>
      <c r="Z137" s="1180"/>
      <c r="AA137" s="194"/>
      <c r="AB137" s="1180"/>
      <c r="AC137" s="194"/>
      <c r="AD137" s="1180">
        <f t="shared" si="39"/>
        <v>0.66666666666666663</v>
      </c>
      <c r="AE137" s="194">
        <f t="shared" si="40"/>
        <v>55</v>
      </c>
      <c r="AF137" s="1180"/>
      <c r="AG137" s="194"/>
      <c r="AH137" s="1180"/>
      <c r="AI137" s="194"/>
    </row>
    <row r="138" spans="2:35" s="6" customFormat="1" ht="101.25">
      <c r="B138" s="1187"/>
      <c r="C138" s="1190" t="s">
        <v>3993</v>
      </c>
      <c r="D138" s="1180"/>
      <c r="E138" s="1180">
        <v>12</v>
      </c>
      <c r="F138" s="194" t="s">
        <v>108</v>
      </c>
      <c r="G138" s="194" t="s">
        <v>3908</v>
      </c>
      <c r="H138" s="194" t="s">
        <v>3909</v>
      </c>
      <c r="I138" s="194" t="s">
        <v>3910</v>
      </c>
      <c r="J138" s="194">
        <v>5.5</v>
      </c>
      <c r="K138" s="194">
        <f t="shared" si="34"/>
        <v>66</v>
      </c>
      <c r="L138" s="1180"/>
      <c r="M138" s="194"/>
      <c r="N138" s="1180"/>
      <c r="O138" s="194"/>
      <c r="P138" s="1180"/>
      <c r="Q138" s="194"/>
      <c r="R138" s="1180">
        <f t="shared" si="35"/>
        <v>4</v>
      </c>
      <c r="S138" s="194">
        <f t="shared" si="36"/>
        <v>22</v>
      </c>
      <c r="T138" s="1180"/>
      <c r="U138" s="194"/>
      <c r="V138" s="1180"/>
      <c r="W138" s="194"/>
      <c r="X138" s="1180">
        <f t="shared" si="37"/>
        <v>4</v>
      </c>
      <c r="Y138" s="194">
        <f t="shared" si="38"/>
        <v>22</v>
      </c>
      <c r="Z138" s="1180"/>
      <c r="AA138" s="194"/>
      <c r="AB138" s="1180"/>
      <c r="AC138" s="194"/>
      <c r="AD138" s="1180">
        <f t="shared" si="39"/>
        <v>4</v>
      </c>
      <c r="AE138" s="194">
        <f t="shared" si="40"/>
        <v>22</v>
      </c>
      <c r="AF138" s="1180"/>
      <c r="AG138" s="194"/>
      <c r="AH138" s="1180"/>
      <c r="AI138" s="194"/>
    </row>
    <row r="139" spans="2:35" s="6" customFormat="1" ht="101.25">
      <c r="B139" s="1187"/>
      <c r="C139" s="1190" t="s">
        <v>4303</v>
      </c>
      <c r="D139" s="1180"/>
      <c r="E139" s="1180">
        <v>25</v>
      </c>
      <c r="F139" s="194" t="s">
        <v>4304</v>
      </c>
      <c r="G139" s="194" t="s">
        <v>3908</v>
      </c>
      <c r="H139" s="194" t="s">
        <v>3909</v>
      </c>
      <c r="I139" s="194" t="s">
        <v>3910</v>
      </c>
      <c r="J139" s="194">
        <v>858</v>
      </c>
      <c r="K139" s="194">
        <f t="shared" si="34"/>
        <v>21450</v>
      </c>
      <c r="L139" s="1180"/>
      <c r="M139" s="194"/>
      <c r="N139" s="1180"/>
      <c r="O139" s="194"/>
      <c r="P139" s="1180"/>
      <c r="Q139" s="194"/>
      <c r="R139" s="1180">
        <f t="shared" si="35"/>
        <v>8.3333333333333339</v>
      </c>
      <c r="S139" s="194">
        <f t="shared" si="36"/>
        <v>7150.0000000000009</v>
      </c>
      <c r="T139" s="1180"/>
      <c r="U139" s="194"/>
      <c r="V139" s="1180"/>
      <c r="W139" s="194"/>
      <c r="X139" s="1180">
        <f t="shared" si="37"/>
        <v>8.3333333333333339</v>
      </c>
      <c r="Y139" s="194">
        <f t="shared" si="38"/>
        <v>7150.0000000000009</v>
      </c>
      <c r="Z139" s="1180"/>
      <c r="AA139" s="194"/>
      <c r="AB139" s="1180"/>
      <c r="AC139" s="194"/>
      <c r="AD139" s="1180">
        <f t="shared" si="39"/>
        <v>8.3333333333333339</v>
      </c>
      <c r="AE139" s="194">
        <f t="shared" si="40"/>
        <v>7150.0000000000009</v>
      </c>
      <c r="AF139" s="1180"/>
      <c r="AG139" s="194"/>
      <c r="AH139" s="1180"/>
      <c r="AI139" s="194"/>
    </row>
    <row r="140" spans="2:35" s="6" customFormat="1" ht="101.25">
      <c r="B140" s="1187"/>
      <c r="C140" s="1190" t="s">
        <v>3994</v>
      </c>
      <c r="D140" s="1180"/>
      <c r="E140" s="1180">
        <v>2</v>
      </c>
      <c r="F140" s="194" t="s">
        <v>108</v>
      </c>
      <c r="G140" s="194" t="s">
        <v>3908</v>
      </c>
      <c r="H140" s="194" t="s">
        <v>3909</v>
      </c>
      <c r="I140" s="194" t="s">
        <v>3910</v>
      </c>
      <c r="J140" s="194">
        <v>348</v>
      </c>
      <c r="K140" s="194">
        <f t="shared" si="34"/>
        <v>696</v>
      </c>
      <c r="L140" s="1180"/>
      <c r="M140" s="194"/>
      <c r="N140" s="1180"/>
      <c r="O140" s="194"/>
      <c r="P140" s="1180"/>
      <c r="Q140" s="194"/>
      <c r="R140" s="1180">
        <f t="shared" si="35"/>
        <v>0.66666666666666663</v>
      </c>
      <c r="S140" s="194">
        <f t="shared" si="36"/>
        <v>232</v>
      </c>
      <c r="T140" s="1180"/>
      <c r="U140" s="194"/>
      <c r="V140" s="1180"/>
      <c r="W140" s="194"/>
      <c r="X140" s="1180">
        <f t="shared" si="37"/>
        <v>0.66666666666666663</v>
      </c>
      <c r="Y140" s="194">
        <f t="shared" si="38"/>
        <v>232</v>
      </c>
      <c r="Z140" s="1180"/>
      <c r="AA140" s="194"/>
      <c r="AB140" s="1180"/>
      <c r="AC140" s="194"/>
      <c r="AD140" s="1180">
        <f t="shared" si="39"/>
        <v>0.66666666666666663</v>
      </c>
      <c r="AE140" s="194">
        <f t="shared" si="40"/>
        <v>232</v>
      </c>
      <c r="AF140" s="1180"/>
      <c r="AG140" s="194"/>
      <c r="AH140" s="1180"/>
      <c r="AI140" s="194"/>
    </row>
    <row r="141" spans="2:35" s="6" customFormat="1" ht="101.25">
      <c r="B141" s="1187"/>
      <c r="C141" s="1190" t="s">
        <v>4305</v>
      </c>
      <c r="D141" s="1180"/>
      <c r="E141" s="1180">
        <v>6</v>
      </c>
      <c r="F141" s="194" t="s">
        <v>108</v>
      </c>
      <c r="G141" s="194" t="s">
        <v>3908</v>
      </c>
      <c r="H141" s="194" t="s">
        <v>3909</v>
      </c>
      <c r="I141" s="194" t="s">
        <v>3910</v>
      </c>
      <c r="J141" s="194">
        <v>34</v>
      </c>
      <c r="K141" s="194">
        <f t="shared" si="34"/>
        <v>204</v>
      </c>
      <c r="L141" s="1180"/>
      <c r="M141" s="194"/>
      <c r="N141" s="1180"/>
      <c r="O141" s="194"/>
      <c r="P141" s="1180"/>
      <c r="Q141" s="194"/>
      <c r="R141" s="1180">
        <f t="shared" si="35"/>
        <v>2</v>
      </c>
      <c r="S141" s="194">
        <f t="shared" si="36"/>
        <v>68</v>
      </c>
      <c r="T141" s="1180"/>
      <c r="U141" s="194"/>
      <c r="V141" s="1180"/>
      <c r="W141" s="194"/>
      <c r="X141" s="1180">
        <f t="shared" si="37"/>
        <v>2</v>
      </c>
      <c r="Y141" s="194">
        <f t="shared" si="38"/>
        <v>68</v>
      </c>
      <c r="Z141" s="1180"/>
      <c r="AA141" s="194"/>
      <c r="AB141" s="1180"/>
      <c r="AC141" s="194"/>
      <c r="AD141" s="1180">
        <f t="shared" si="39"/>
        <v>2</v>
      </c>
      <c r="AE141" s="194">
        <f t="shared" si="40"/>
        <v>68</v>
      </c>
      <c r="AF141" s="1180"/>
      <c r="AG141" s="194"/>
      <c r="AH141" s="1180"/>
      <c r="AI141" s="194"/>
    </row>
    <row r="142" spans="2:35" s="6" customFormat="1" ht="101.25">
      <c r="B142" s="1187"/>
      <c r="C142" s="1190" t="s">
        <v>3995</v>
      </c>
      <c r="D142" s="1180"/>
      <c r="E142" s="1180">
        <v>2</v>
      </c>
      <c r="F142" s="194" t="s">
        <v>3989</v>
      </c>
      <c r="G142" s="194" t="s">
        <v>3908</v>
      </c>
      <c r="H142" s="194" t="s">
        <v>3909</v>
      </c>
      <c r="I142" s="194" t="s">
        <v>3910</v>
      </c>
      <c r="J142" s="194">
        <v>232</v>
      </c>
      <c r="K142" s="194">
        <f t="shared" si="34"/>
        <v>464</v>
      </c>
      <c r="L142" s="1180"/>
      <c r="M142" s="194"/>
      <c r="N142" s="1180"/>
      <c r="O142" s="194"/>
      <c r="P142" s="1180"/>
      <c r="Q142" s="194"/>
      <c r="R142" s="1180">
        <f t="shared" si="35"/>
        <v>0.66666666666666663</v>
      </c>
      <c r="S142" s="194">
        <f t="shared" si="36"/>
        <v>154.66666666666666</v>
      </c>
      <c r="T142" s="1180"/>
      <c r="U142" s="194"/>
      <c r="V142" s="1180"/>
      <c r="W142" s="194"/>
      <c r="X142" s="1180">
        <f t="shared" si="37"/>
        <v>0.66666666666666663</v>
      </c>
      <c r="Y142" s="194">
        <f t="shared" si="38"/>
        <v>154.66666666666666</v>
      </c>
      <c r="Z142" s="1180"/>
      <c r="AA142" s="194"/>
      <c r="AB142" s="1180"/>
      <c r="AC142" s="194"/>
      <c r="AD142" s="1180">
        <f t="shared" si="39"/>
        <v>0.66666666666666663</v>
      </c>
      <c r="AE142" s="194">
        <f t="shared" si="40"/>
        <v>154.66666666666666</v>
      </c>
      <c r="AF142" s="1180"/>
      <c r="AG142" s="194"/>
      <c r="AH142" s="1180"/>
      <c r="AI142" s="194"/>
    </row>
    <row r="143" spans="2:35" s="6" customFormat="1" ht="101.25">
      <c r="B143" s="1187"/>
      <c r="C143" s="1190" t="s">
        <v>4306</v>
      </c>
      <c r="D143" s="1180"/>
      <c r="E143" s="1180">
        <v>100</v>
      </c>
      <c r="F143" s="194" t="s">
        <v>266</v>
      </c>
      <c r="G143" s="194" t="s">
        <v>3908</v>
      </c>
      <c r="H143" s="194" t="s">
        <v>3909</v>
      </c>
      <c r="I143" s="194" t="s">
        <v>3910</v>
      </c>
      <c r="J143" s="194">
        <v>16.260000000000002</v>
      </c>
      <c r="K143" s="194">
        <f t="shared" si="34"/>
        <v>1626.0000000000002</v>
      </c>
      <c r="L143" s="1180"/>
      <c r="M143" s="194"/>
      <c r="N143" s="1180"/>
      <c r="O143" s="194"/>
      <c r="P143" s="1180"/>
      <c r="Q143" s="194"/>
      <c r="R143" s="1180">
        <f t="shared" si="35"/>
        <v>33.333333333333336</v>
      </c>
      <c r="S143" s="194">
        <f t="shared" si="36"/>
        <v>542.00000000000011</v>
      </c>
      <c r="T143" s="1180"/>
      <c r="U143" s="194"/>
      <c r="V143" s="1180"/>
      <c r="W143" s="194"/>
      <c r="X143" s="1180">
        <f t="shared" si="37"/>
        <v>33.333333333333336</v>
      </c>
      <c r="Y143" s="194">
        <f t="shared" si="38"/>
        <v>542.00000000000011</v>
      </c>
      <c r="Z143" s="1180"/>
      <c r="AA143" s="194"/>
      <c r="AB143" s="1180"/>
      <c r="AC143" s="194"/>
      <c r="AD143" s="1180">
        <f t="shared" si="39"/>
        <v>33.333333333333336</v>
      </c>
      <c r="AE143" s="194">
        <f t="shared" si="40"/>
        <v>542.00000000000011</v>
      </c>
      <c r="AF143" s="1180"/>
      <c r="AG143" s="194"/>
      <c r="AH143" s="1180"/>
      <c r="AI143" s="194"/>
    </row>
    <row r="144" spans="2:35" s="6" customFormat="1" ht="101.25">
      <c r="B144" s="1187"/>
      <c r="C144" s="1190" t="s">
        <v>286</v>
      </c>
      <c r="D144" s="1180"/>
      <c r="E144" s="1180">
        <v>60</v>
      </c>
      <c r="F144" s="194" t="s">
        <v>108</v>
      </c>
      <c r="G144" s="194" t="s">
        <v>3908</v>
      </c>
      <c r="H144" s="194" t="s">
        <v>3909</v>
      </c>
      <c r="I144" s="194" t="s">
        <v>3910</v>
      </c>
      <c r="J144" s="194">
        <v>98</v>
      </c>
      <c r="K144" s="194">
        <f t="shared" si="34"/>
        <v>5880</v>
      </c>
      <c r="L144" s="1180"/>
      <c r="M144" s="194"/>
      <c r="N144" s="1180"/>
      <c r="O144" s="194"/>
      <c r="P144" s="1180"/>
      <c r="Q144" s="194"/>
      <c r="R144" s="1180">
        <f t="shared" si="35"/>
        <v>20</v>
      </c>
      <c r="S144" s="194">
        <f t="shared" si="36"/>
        <v>1960</v>
      </c>
      <c r="T144" s="1180"/>
      <c r="U144" s="194"/>
      <c r="V144" s="1180"/>
      <c r="W144" s="194"/>
      <c r="X144" s="1180">
        <f t="shared" si="37"/>
        <v>20</v>
      </c>
      <c r="Y144" s="194">
        <f t="shared" si="38"/>
        <v>1960</v>
      </c>
      <c r="Z144" s="1180"/>
      <c r="AA144" s="194"/>
      <c r="AB144" s="1180"/>
      <c r="AC144" s="194"/>
      <c r="AD144" s="1180">
        <f t="shared" si="39"/>
        <v>20</v>
      </c>
      <c r="AE144" s="194">
        <f t="shared" si="40"/>
        <v>1960</v>
      </c>
      <c r="AF144" s="1180"/>
      <c r="AG144" s="194"/>
      <c r="AH144" s="1180"/>
      <c r="AI144" s="194"/>
    </row>
    <row r="145" spans="2:35" s="6" customFormat="1" ht="101.25">
      <c r="B145" s="1187"/>
      <c r="C145" s="1190" t="s">
        <v>4307</v>
      </c>
      <c r="D145" s="1180"/>
      <c r="E145" s="1180">
        <v>120</v>
      </c>
      <c r="F145" s="194" t="s">
        <v>397</v>
      </c>
      <c r="G145" s="194" t="s">
        <v>3908</v>
      </c>
      <c r="H145" s="194" t="s">
        <v>3909</v>
      </c>
      <c r="I145" s="194" t="s">
        <v>3910</v>
      </c>
      <c r="J145" s="194">
        <v>34.28</v>
      </c>
      <c r="K145" s="194">
        <f t="shared" si="34"/>
        <v>4113.6000000000004</v>
      </c>
      <c r="L145" s="1180"/>
      <c r="M145" s="194"/>
      <c r="N145" s="1180"/>
      <c r="O145" s="194"/>
      <c r="P145" s="1180"/>
      <c r="Q145" s="194"/>
      <c r="R145" s="1180">
        <f t="shared" si="35"/>
        <v>40</v>
      </c>
      <c r="S145" s="194">
        <f t="shared" si="36"/>
        <v>1371.2</v>
      </c>
      <c r="T145" s="1180"/>
      <c r="U145" s="194"/>
      <c r="V145" s="1180"/>
      <c r="W145" s="194"/>
      <c r="X145" s="1180">
        <f t="shared" si="37"/>
        <v>40</v>
      </c>
      <c r="Y145" s="194">
        <f t="shared" si="38"/>
        <v>1371.2</v>
      </c>
      <c r="Z145" s="1180"/>
      <c r="AA145" s="194"/>
      <c r="AB145" s="1180"/>
      <c r="AC145" s="194"/>
      <c r="AD145" s="1180">
        <f t="shared" si="39"/>
        <v>40</v>
      </c>
      <c r="AE145" s="194">
        <f t="shared" si="40"/>
        <v>1371.2</v>
      </c>
      <c r="AF145" s="1180"/>
      <c r="AG145" s="194"/>
      <c r="AH145" s="1180"/>
      <c r="AI145" s="194"/>
    </row>
    <row r="146" spans="2:35" s="6" customFormat="1" ht="101.25">
      <c r="B146" s="1187"/>
      <c r="C146" s="1190" t="s">
        <v>4001</v>
      </c>
      <c r="D146" s="1180"/>
      <c r="E146" s="1180">
        <v>12</v>
      </c>
      <c r="F146" s="194" t="s">
        <v>3992</v>
      </c>
      <c r="G146" s="194" t="s">
        <v>3908</v>
      </c>
      <c r="H146" s="194" t="s">
        <v>3909</v>
      </c>
      <c r="I146" s="194" t="s">
        <v>3910</v>
      </c>
      <c r="J146" s="194">
        <v>174</v>
      </c>
      <c r="K146" s="194">
        <f t="shared" si="34"/>
        <v>2088</v>
      </c>
      <c r="L146" s="1180"/>
      <c r="M146" s="194"/>
      <c r="N146" s="1180"/>
      <c r="O146" s="194"/>
      <c r="P146" s="1180"/>
      <c r="Q146" s="194"/>
      <c r="R146" s="1180">
        <f t="shared" si="35"/>
        <v>4</v>
      </c>
      <c r="S146" s="194">
        <f t="shared" si="36"/>
        <v>696</v>
      </c>
      <c r="T146" s="1180"/>
      <c r="U146" s="194"/>
      <c r="V146" s="1180"/>
      <c r="W146" s="194"/>
      <c r="X146" s="1180">
        <f t="shared" si="37"/>
        <v>4</v>
      </c>
      <c r="Y146" s="194">
        <f t="shared" si="38"/>
        <v>696</v>
      </c>
      <c r="Z146" s="1180"/>
      <c r="AA146" s="194"/>
      <c r="AB146" s="1180"/>
      <c r="AC146" s="194"/>
      <c r="AD146" s="1180">
        <f t="shared" si="39"/>
        <v>4</v>
      </c>
      <c r="AE146" s="194">
        <f t="shared" si="40"/>
        <v>696</v>
      </c>
      <c r="AF146" s="1180"/>
      <c r="AG146" s="194"/>
      <c r="AH146" s="1180"/>
      <c r="AI146" s="194"/>
    </row>
    <row r="147" spans="2:35" s="6" customFormat="1" ht="101.25">
      <c r="B147" s="1187"/>
      <c r="C147" s="1190" t="s">
        <v>4308</v>
      </c>
      <c r="D147" s="1180"/>
      <c r="E147" s="1180">
        <v>12</v>
      </c>
      <c r="F147" s="194" t="s">
        <v>3992</v>
      </c>
      <c r="G147" s="194" t="s">
        <v>3908</v>
      </c>
      <c r="H147" s="194" t="s">
        <v>3909</v>
      </c>
      <c r="I147" s="194" t="s">
        <v>3910</v>
      </c>
      <c r="J147" s="194">
        <v>174</v>
      </c>
      <c r="K147" s="194">
        <f t="shared" si="34"/>
        <v>2088</v>
      </c>
      <c r="L147" s="1180"/>
      <c r="M147" s="194"/>
      <c r="N147" s="1180"/>
      <c r="O147" s="194"/>
      <c r="P147" s="1180"/>
      <c r="Q147" s="194"/>
      <c r="R147" s="1180">
        <f t="shared" si="35"/>
        <v>4</v>
      </c>
      <c r="S147" s="194">
        <f t="shared" si="36"/>
        <v>696</v>
      </c>
      <c r="T147" s="1180"/>
      <c r="U147" s="194"/>
      <c r="V147" s="1180"/>
      <c r="W147" s="194"/>
      <c r="X147" s="1180">
        <f t="shared" si="37"/>
        <v>4</v>
      </c>
      <c r="Y147" s="194">
        <f t="shared" si="38"/>
        <v>696</v>
      </c>
      <c r="Z147" s="1180"/>
      <c r="AA147" s="194"/>
      <c r="AB147" s="1180"/>
      <c r="AC147" s="194"/>
      <c r="AD147" s="1180">
        <f t="shared" si="39"/>
        <v>4</v>
      </c>
      <c r="AE147" s="194">
        <f t="shared" si="40"/>
        <v>696</v>
      </c>
      <c r="AF147" s="1180"/>
      <c r="AG147" s="194"/>
      <c r="AH147" s="1180"/>
      <c r="AI147" s="194"/>
    </row>
    <row r="148" spans="2:35" s="6" customFormat="1" ht="101.25">
      <c r="B148" s="1187"/>
      <c r="C148" s="1190" t="s">
        <v>4003</v>
      </c>
      <c r="D148" s="1180"/>
      <c r="E148" s="1180">
        <v>2</v>
      </c>
      <c r="F148" s="194" t="s">
        <v>3992</v>
      </c>
      <c r="G148" s="194" t="s">
        <v>3908</v>
      </c>
      <c r="H148" s="194" t="s">
        <v>3909</v>
      </c>
      <c r="I148" s="194" t="s">
        <v>3910</v>
      </c>
      <c r="J148" s="194">
        <v>197.2</v>
      </c>
      <c r="K148" s="194">
        <f t="shared" si="34"/>
        <v>394.4</v>
      </c>
      <c r="L148" s="1180"/>
      <c r="M148" s="194"/>
      <c r="N148" s="1180"/>
      <c r="O148" s="194"/>
      <c r="P148" s="1180"/>
      <c r="Q148" s="194"/>
      <c r="R148" s="1180">
        <f t="shared" si="35"/>
        <v>0.66666666666666663</v>
      </c>
      <c r="S148" s="194">
        <f t="shared" si="36"/>
        <v>131.46666666666664</v>
      </c>
      <c r="T148" s="1180"/>
      <c r="U148" s="194"/>
      <c r="V148" s="1180"/>
      <c r="W148" s="194"/>
      <c r="X148" s="1180">
        <f t="shared" si="37"/>
        <v>0.66666666666666663</v>
      </c>
      <c r="Y148" s="194">
        <f t="shared" si="38"/>
        <v>131.46666666666664</v>
      </c>
      <c r="Z148" s="1180"/>
      <c r="AA148" s="194"/>
      <c r="AB148" s="1180"/>
      <c r="AC148" s="194"/>
      <c r="AD148" s="1180">
        <f t="shared" si="39"/>
        <v>0.66666666666666663</v>
      </c>
      <c r="AE148" s="194">
        <f t="shared" si="40"/>
        <v>131.46666666666664</v>
      </c>
      <c r="AF148" s="1180"/>
      <c r="AG148" s="194"/>
      <c r="AH148" s="1180"/>
      <c r="AI148" s="194"/>
    </row>
    <row r="149" spans="2:35" s="6" customFormat="1" ht="101.25">
      <c r="B149" s="1187"/>
      <c r="C149" s="1190" t="s">
        <v>4309</v>
      </c>
      <c r="D149" s="1180"/>
      <c r="E149" s="1180">
        <v>30</v>
      </c>
      <c r="F149" s="194" t="s">
        <v>108</v>
      </c>
      <c r="G149" s="194" t="s">
        <v>3908</v>
      </c>
      <c r="H149" s="194" t="s">
        <v>3909</v>
      </c>
      <c r="I149" s="194" t="s">
        <v>3910</v>
      </c>
      <c r="J149" s="194">
        <v>53.57</v>
      </c>
      <c r="K149" s="194">
        <f t="shared" si="34"/>
        <v>1607.1</v>
      </c>
      <c r="L149" s="1180"/>
      <c r="M149" s="194"/>
      <c r="N149" s="1180"/>
      <c r="O149" s="194"/>
      <c r="P149" s="1180"/>
      <c r="Q149" s="194"/>
      <c r="R149" s="1180">
        <f t="shared" si="35"/>
        <v>10</v>
      </c>
      <c r="S149" s="194">
        <f t="shared" si="36"/>
        <v>535.70000000000005</v>
      </c>
      <c r="T149" s="1180"/>
      <c r="U149" s="194"/>
      <c r="V149" s="1180"/>
      <c r="W149" s="194"/>
      <c r="X149" s="1180">
        <f t="shared" si="37"/>
        <v>10</v>
      </c>
      <c r="Y149" s="194">
        <f t="shared" si="38"/>
        <v>535.70000000000005</v>
      </c>
      <c r="Z149" s="1180"/>
      <c r="AA149" s="194"/>
      <c r="AB149" s="1180"/>
      <c r="AC149" s="194"/>
      <c r="AD149" s="1180">
        <f t="shared" si="39"/>
        <v>10</v>
      </c>
      <c r="AE149" s="194">
        <f t="shared" si="40"/>
        <v>535.70000000000005</v>
      </c>
      <c r="AF149" s="1180"/>
      <c r="AG149" s="194"/>
      <c r="AH149" s="1180"/>
      <c r="AI149" s="194"/>
    </row>
    <row r="150" spans="2:35" s="6" customFormat="1" ht="101.25">
      <c r="B150" s="1187"/>
      <c r="C150" s="1190" t="s">
        <v>4310</v>
      </c>
      <c r="D150" s="1180"/>
      <c r="E150" s="1180">
        <v>50</v>
      </c>
      <c r="F150" s="194" t="s">
        <v>266</v>
      </c>
      <c r="G150" s="194" t="s">
        <v>3908</v>
      </c>
      <c r="H150" s="194" t="s">
        <v>3909</v>
      </c>
      <c r="I150" s="194" t="s">
        <v>3910</v>
      </c>
      <c r="J150" s="194">
        <v>42.5</v>
      </c>
      <c r="K150" s="194">
        <f t="shared" si="34"/>
        <v>2125</v>
      </c>
      <c r="L150" s="1180"/>
      <c r="M150" s="194"/>
      <c r="N150" s="1180"/>
      <c r="O150" s="194"/>
      <c r="P150" s="1180"/>
      <c r="Q150" s="194"/>
      <c r="R150" s="1180">
        <f t="shared" si="35"/>
        <v>16.666666666666668</v>
      </c>
      <c r="S150" s="194">
        <f t="shared" si="36"/>
        <v>708.33333333333337</v>
      </c>
      <c r="T150" s="1180"/>
      <c r="U150" s="194"/>
      <c r="V150" s="1180"/>
      <c r="W150" s="194"/>
      <c r="X150" s="1180">
        <f t="shared" si="37"/>
        <v>16.666666666666668</v>
      </c>
      <c r="Y150" s="194">
        <f t="shared" si="38"/>
        <v>708.33333333333337</v>
      </c>
      <c r="Z150" s="1180"/>
      <c r="AA150" s="194"/>
      <c r="AB150" s="1180"/>
      <c r="AC150" s="194"/>
      <c r="AD150" s="1180">
        <f t="shared" si="39"/>
        <v>16.666666666666668</v>
      </c>
      <c r="AE150" s="194">
        <f t="shared" si="40"/>
        <v>708.33333333333337</v>
      </c>
      <c r="AF150" s="1180"/>
      <c r="AG150" s="194"/>
      <c r="AH150" s="1180"/>
      <c r="AI150" s="194"/>
    </row>
    <row r="151" spans="2:35" s="6" customFormat="1" ht="101.25">
      <c r="B151" s="1187"/>
      <c r="C151" s="1190" t="s">
        <v>4311</v>
      </c>
      <c r="D151" s="1180"/>
      <c r="E151" s="1180">
        <v>50</v>
      </c>
      <c r="F151" s="194" t="s">
        <v>266</v>
      </c>
      <c r="G151" s="194" t="s">
        <v>3908</v>
      </c>
      <c r="H151" s="194" t="s">
        <v>3909</v>
      </c>
      <c r="I151" s="194" t="s">
        <v>3910</v>
      </c>
      <c r="J151" s="194">
        <v>29.27</v>
      </c>
      <c r="K151" s="194">
        <f t="shared" si="34"/>
        <v>1463.5</v>
      </c>
      <c r="L151" s="1180"/>
      <c r="M151" s="194"/>
      <c r="N151" s="1180"/>
      <c r="O151" s="194"/>
      <c r="P151" s="1180"/>
      <c r="Q151" s="194"/>
      <c r="R151" s="1180">
        <f t="shared" si="35"/>
        <v>16.666666666666668</v>
      </c>
      <c r="S151" s="194">
        <f t="shared" si="36"/>
        <v>487.83333333333337</v>
      </c>
      <c r="T151" s="1180"/>
      <c r="U151" s="194"/>
      <c r="V151" s="1180"/>
      <c r="W151" s="194"/>
      <c r="X151" s="1180">
        <f t="shared" si="37"/>
        <v>16.666666666666668</v>
      </c>
      <c r="Y151" s="194">
        <f t="shared" si="38"/>
        <v>487.83333333333337</v>
      </c>
      <c r="Z151" s="1180"/>
      <c r="AA151" s="194"/>
      <c r="AB151" s="1180"/>
      <c r="AC151" s="194"/>
      <c r="AD151" s="1180">
        <f t="shared" si="39"/>
        <v>16.666666666666668</v>
      </c>
      <c r="AE151" s="194">
        <f t="shared" si="40"/>
        <v>487.83333333333337</v>
      </c>
      <c r="AF151" s="1180"/>
      <c r="AG151" s="194"/>
      <c r="AH151" s="1180"/>
      <c r="AI151" s="194"/>
    </row>
    <row r="152" spans="2:35" s="6" customFormat="1" ht="101.25">
      <c r="B152" s="1187"/>
      <c r="C152" s="1190" t="s">
        <v>4008</v>
      </c>
      <c r="D152" s="1180"/>
      <c r="E152" s="1180">
        <v>150</v>
      </c>
      <c r="F152" s="194" t="s">
        <v>108</v>
      </c>
      <c r="G152" s="194" t="s">
        <v>3908</v>
      </c>
      <c r="H152" s="194" t="s">
        <v>3909</v>
      </c>
      <c r="I152" s="194" t="s">
        <v>3910</v>
      </c>
      <c r="J152" s="194">
        <v>84</v>
      </c>
      <c r="K152" s="194">
        <f t="shared" si="34"/>
        <v>12600</v>
      </c>
      <c r="L152" s="1180"/>
      <c r="M152" s="194"/>
      <c r="N152" s="1180"/>
      <c r="O152" s="194"/>
      <c r="P152" s="1180"/>
      <c r="Q152" s="194"/>
      <c r="R152" s="1180">
        <f t="shared" si="35"/>
        <v>50</v>
      </c>
      <c r="S152" s="194">
        <f t="shared" si="36"/>
        <v>4200</v>
      </c>
      <c r="T152" s="1180"/>
      <c r="U152" s="194"/>
      <c r="V152" s="1180"/>
      <c r="W152" s="194"/>
      <c r="X152" s="1180">
        <f t="shared" si="37"/>
        <v>50</v>
      </c>
      <c r="Y152" s="194">
        <f t="shared" si="38"/>
        <v>4200</v>
      </c>
      <c r="Z152" s="1180"/>
      <c r="AA152" s="194"/>
      <c r="AB152" s="1180"/>
      <c r="AC152" s="194"/>
      <c r="AD152" s="1180">
        <f t="shared" si="39"/>
        <v>50</v>
      </c>
      <c r="AE152" s="194">
        <f t="shared" si="40"/>
        <v>4200</v>
      </c>
      <c r="AF152" s="1180"/>
      <c r="AG152" s="194"/>
      <c r="AH152" s="1180"/>
      <c r="AI152" s="194"/>
    </row>
    <row r="153" spans="2:35" s="6" customFormat="1" ht="101.25">
      <c r="B153" s="1187"/>
      <c r="C153" s="1190" t="s">
        <v>4009</v>
      </c>
      <c r="D153" s="1180"/>
      <c r="E153" s="1180">
        <v>200</v>
      </c>
      <c r="F153" s="194" t="s">
        <v>266</v>
      </c>
      <c r="G153" s="194" t="s">
        <v>3908</v>
      </c>
      <c r="H153" s="194" t="s">
        <v>3909</v>
      </c>
      <c r="I153" s="194" t="s">
        <v>3910</v>
      </c>
      <c r="J153" s="194">
        <v>82.75</v>
      </c>
      <c r="K153" s="194">
        <f t="shared" si="34"/>
        <v>16550</v>
      </c>
      <c r="L153" s="1180"/>
      <c r="M153" s="194"/>
      <c r="N153" s="1180"/>
      <c r="O153" s="194"/>
      <c r="P153" s="1180"/>
      <c r="Q153" s="194"/>
      <c r="R153" s="1180">
        <f t="shared" si="35"/>
        <v>66.666666666666671</v>
      </c>
      <c r="S153" s="194">
        <f t="shared" si="36"/>
        <v>5516.666666666667</v>
      </c>
      <c r="T153" s="1180"/>
      <c r="U153" s="194"/>
      <c r="V153" s="1180"/>
      <c r="W153" s="194"/>
      <c r="X153" s="1180">
        <f t="shared" si="37"/>
        <v>66.666666666666671</v>
      </c>
      <c r="Y153" s="194">
        <f t="shared" si="38"/>
        <v>5516.666666666667</v>
      </c>
      <c r="Z153" s="1180"/>
      <c r="AA153" s="194"/>
      <c r="AB153" s="1180"/>
      <c r="AC153" s="194"/>
      <c r="AD153" s="1180">
        <f t="shared" si="39"/>
        <v>66.666666666666671</v>
      </c>
      <c r="AE153" s="194">
        <f t="shared" si="40"/>
        <v>5516.666666666667</v>
      </c>
      <c r="AF153" s="1180"/>
      <c r="AG153" s="194"/>
      <c r="AH153" s="1180"/>
      <c r="AI153" s="194"/>
    </row>
    <row r="154" spans="2:35" s="6" customFormat="1" ht="101.25">
      <c r="B154" s="1187"/>
      <c r="C154" s="1190" t="s">
        <v>4017</v>
      </c>
      <c r="D154" s="1180"/>
      <c r="E154" s="1180">
        <v>180</v>
      </c>
      <c r="F154" s="194" t="s">
        <v>266</v>
      </c>
      <c r="G154" s="194" t="s">
        <v>3908</v>
      </c>
      <c r="H154" s="194" t="s">
        <v>3909</v>
      </c>
      <c r="I154" s="194" t="s">
        <v>3910</v>
      </c>
      <c r="J154" s="194">
        <v>96.74</v>
      </c>
      <c r="K154" s="194">
        <f t="shared" si="34"/>
        <v>17413.2</v>
      </c>
      <c r="L154" s="1180"/>
      <c r="M154" s="194"/>
      <c r="N154" s="1180"/>
      <c r="O154" s="194"/>
      <c r="P154" s="1180"/>
      <c r="Q154" s="194"/>
      <c r="R154" s="1180">
        <f t="shared" si="35"/>
        <v>60</v>
      </c>
      <c r="S154" s="194">
        <f t="shared" si="36"/>
        <v>5804.4</v>
      </c>
      <c r="T154" s="1180"/>
      <c r="U154" s="194"/>
      <c r="V154" s="1180"/>
      <c r="W154" s="194"/>
      <c r="X154" s="1180">
        <f t="shared" si="37"/>
        <v>60</v>
      </c>
      <c r="Y154" s="194">
        <f t="shared" si="38"/>
        <v>5804.4</v>
      </c>
      <c r="Z154" s="1180"/>
      <c r="AA154" s="194"/>
      <c r="AB154" s="1180"/>
      <c r="AC154" s="194"/>
      <c r="AD154" s="1180">
        <f t="shared" si="39"/>
        <v>60</v>
      </c>
      <c r="AE154" s="194">
        <f t="shared" si="40"/>
        <v>5804.4</v>
      </c>
      <c r="AF154" s="1180"/>
      <c r="AG154" s="194"/>
      <c r="AH154" s="1180"/>
      <c r="AI154" s="194"/>
    </row>
    <row r="155" spans="2:35" s="6" customFormat="1" ht="101.25">
      <c r="B155" s="1187"/>
      <c r="C155" s="1190" t="s">
        <v>4312</v>
      </c>
      <c r="D155" s="1180"/>
      <c r="E155" s="1180">
        <v>20</v>
      </c>
      <c r="F155" s="194" t="s">
        <v>266</v>
      </c>
      <c r="G155" s="194" t="s">
        <v>3908</v>
      </c>
      <c r="H155" s="194" t="s">
        <v>3909</v>
      </c>
      <c r="I155" s="194" t="s">
        <v>3910</v>
      </c>
      <c r="J155" s="194">
        <v>83.75</v>
      </c>
      <c r="K155" s="194">
        <f t="shared" si="34"/>
        <v>1675</v>
      </c>
      <c r="L155" s="1180"/>
      <c r="M155" s="194"/>
      <c r="N155" s="1180"/>
      <c r="O155" s="194"/>
      <c r="P155" s="1180"/>
      <c r="Q155" s="194"/>
      <c r="R155" s="1180">
        <f t="shared" si="35"/>
        <v>6.666666666666667</v>
      </c>
      <c r="S155" s="194">
        <f t="shared" si="36"/>
        <v>558.33333333333337</v>
      </c>
      <c r="T155" s="1180"/>
      <c r="U155" s="194"/>
      <c r="V155" s="1180"/>
      <c r="W155" s="194"/>
      <c r="X155" s="1180">
        <f t="shared" si="37"/>
        <v>6.666666666666667</v>
      </c>
      <c r="Y155" s="194">
        <f t="shared" si="38"/>
        <v>558.33333333333337</v>
      </c>
      <c r="Z155" s="1180"/>
      <c r="AA155" s="194"/>
      <c r="AB155" s="1180"/>
      <c r="AC155" s="194"/>
      <c r="AD155" s="1180">
        <f t="shared" si="39"/>
        <v>6.666666666666667</v>
      </c>
      <c r="AE155" s="194">
        <f t="shared" si="40"/>
        <v>558.33333333333337</v>
      </c>
      <c r="AF155" s="1180"/>
      <c r="AG155" s="194"/>
      <c r="AH155" s="1180"/>
      <c r="AI155" s="194"/>
    </row>
    <row r="156" spans="2:35" s="6" customFormat="1" ht="101.25">
      <c r="B156" s="1187"/>
      <c r="C156" s="1190" t="s">
        <v>4313</v>
      </c>
      <c r="D156" s="1180"/>
      <c r="E156" s="1180">
        <v>24</v>
      </c>
      <c r="F156" s="194" t="s">
        <v>56</v>
      </c>
      <c r="G156" s="194" t="s">
        <v>3908</v>
      </c>
      <c r="H156" s="194" t="s">
        <v>3909</v>
      </c>
      <c r="I156" s="194" t="s">
        <v>3910</v>
      </c>
      <c r="J156" s="194">
        <v>84.75</v>
      </c>
      <c r="K156" s="194">
        <f t="shared" si="34"/>
        <v>2034</v>
      </c>
      <c r="L156" s="1180"/>
      <c r="M156" s="194"/>
      <c r="N156" s="1180"/>
      <c r="O156" s="194"/>
      <c r="P156" s="1180"/>
      <c r="Q156" s="194"/>
      <c r="R156" s="1180">
        <f t="shared" si="35"/>
        <v>8</v>
      </c>
      <c r="S156" s="194">
        <f t="shared" si="36"/>
        <v>678</v>
      </c>
      <c r="T156" s="1180"/>
      <c r="U156" s="194"/>
      <c r="V156" s="1180"/>
      <c r="W156" s="194"/>
      <c r="X156" s="1180">
        <f t="shared" si="37"/>
        <v>8</v>
      </c>
      <c r="Y156" s="194">
        <f t="shared" si="38"/>
        <v>678</v>
      </c>
      <c r="Z156" s="1180"/>
      <c r="AA156" s="194"/>
      <c r="AB156" s="1180"/>
      <c r="AC156" s="194"/>
      <c r="AD156" s="1180">
        <f t="shared" si="39"/>
        <v>8</v>
      </c>
      <c r="AE156" s="194">
        <f t="shared" si="40"/>
        <v>678</v>
      </c>
      <c r="AF156" s="1180"/>
      <c r="AG156" s="194"/>
      <c r="AH156" s="1180"/>
      <c r="AI156" s="194"/>
    </row>
    <row r="157" spans="2:35" s="6" customFormat="1" ht="101.25">
      <c r="B157" s="1187"/>
      <c r="C157" s="1190" t="s">
        <v>4314</v>
      </c>
      <c r="D157" s="1180"/>
      <c r="E157" s="1180">
        <v>24</v>
      </c>
      <c r="F157" s="194" t="s">
        <v>1329</v>
      </c>
      <c r="G157" s="194" t="s">
        <v>3908</v>
      </c>
      <c r="H157" s="194" t="s">
        <v>3909</v>
      </c>
      <c r="I157" s="194" t="s">
        <v>3910</v>
      </c>
      <c r="J157" s="194">
        <v>85.75</v>
      </c>
      <c r="K157" s="194">
        <f t="shared" si="34"/>
        <v>2058</v>
      </c>
      <c r="L157" s="1180"/>
      <c r="M157" s="194"/>
      <c r="N157" s="1180"/>
      <c r="O157" s="194"/>
      <c r="P157" s="1180"/>
      <c r="Q157" s="194"/>
      <c r="R157" s="1180">
        <f t="shared" si="35"/>
        <v>8</v>
      </c>
      <c r="S157" s="194">
        <f t="shared" si="36"/>
        <v>686</v>
      </c>
      <c r="T157" s="1180"/>
      <c r="U157" s="194"/>
      <c r="V157" s="1180"/>
      <c r="W157" s="194"/>
      <c r="X157" s="1180">
        <f t="shared" si="37"/>
        <v>8</v>
      </c>
      <c r="Y157" s="194">
        <f t="shared" si="38"/>
        <v>686</v>
      </c>
      <c r="Z157" s="1180"/>
      <c r="AA157" s="194"/>
      <c r="AB157" s="1180"/>
      <c r="AC157" s="194"/>
      <c r="AD157" s="1180">
        <f t="shared" si="39"/>
        <v>8</v>
      </c>
      <c r="AE157" s="194">
        <f t="shared" si="40"/>
        <v>686</v>
      </c>
      <c r="AF157" s="1180"/>
      <c r="AG157" s="194"/>
      <c r="AH157" s="1180"/>
      <c r="AI157" s="194"/>
    </row>
    <row r="158" spans="2:35" s="6" customFormat="1" ht="101.25">
      <c r="B158" s="1187"/>
      <c r="C158" s="1190" t="s">
        <v>4010</v>
      </c>
      <c r="D158" s="1180"/>
      <c r="E158" s="1180">
        <v>2</v>
      </c>
      <c r="F158" s="194" t="s">
        <v>3989</v>
      </c>
      <c r="G158" s="194" t="s">
        <v>3908</v>
      </c>
      <c r="H158" s="194" t="s">
        <v>3909</v>
      </c>
      <c r="I158" s="194" t="s">
        <v>3910</v>
      </c>
      <c r="J158" s="194">
        <v>1392</v>
      </c>
      <c r="K158" s="194">
        <f t="shared" si="34"/>
        <v>2784</v>
      </c>
      <c r="L158" s="1180"/>
      <c r="M158" s="194"/>
      <c r="N158" s="1180"/>
      <c r="O158" s="194"/>
      <c r="P158" s="1180"/>
      <c r="Q158" s="194"/>
      <c r="R158" s="1180">
        <f t="shared" si="35"/>
        <v>0.66666666666666663</v>
      </c>
      <c r="S158" s="194">
        <f t="shared" si="36"/>
        <v>928</v>
      </c>
      <c r="T158" s="1180"/>
      <c r="U158" s="194"/>
      <c r="V158" s="1180"/>
      <c r="W158" s="194"/>
      <c r="X158" s="1180">
        <f t="shared" si="37"/>
        <v>0.66666666666666663</v>
      </c>
      <c r="Y158" s="194">
        <f t="shared" si="38"/>
        <v>928</v>
      </c>
      <c r="Z158" s="1180"/>
      <c r="AA158" s="194"/>
      <c r="AB158" s="1180"/>
      <c r="AC158" s="194"/>
      <c r="AD158" s="1180">
        <f t="shared" si="39"/>
        <v>0.66666666666666663</v>
      </c>
      <c r="AE158" s="194">
        <f t="shared" si="40"/>
        <v>928</v>
      </c>
      <c r="AF158" s="1180"/>
      <c r="AG158" s="194"/>
      <c r="AH158" s="1180"/>
      <c r="AI158" s="194"/>
    </row>
    <row r="159" spans="2:35" s="6" customFormat="1" ht="101.25">
      <c r="B159" s="1187"/>
      <c r="C159" s="1190" t="s">
        <v>4011</v>
      </c>
      <c r="D159" s="1180"/>
      <c r="E159" s="1180">
        <v>12</v>
      </c>
      <c r="F159" s="194" t="s">
        <v>108</v>
      </c>
      <c r="G159" s="194" t="s">
        <v>3908</v>
      </c>
      <c r="H159" s="194" t="s">
        <v>3909</v>
      </c>
      <c r="I159" s="194" t="s">
        <v>3910</v>
      </c>
      <c r="J159" s="194">
        <v>77.47</v>
      </c>
      <c r="K159" s="194">
        <f t="shared" si="34"/>
        <v>929.64</v>
      </c>
      <c r="L159" s="1180"/>
      <c r="M159" s="194"/>
      <c r="N159" s="1180"/>
      <c r="O159" s="194"/>
      <c r="P159" s="1180"/>
      <c r="Q159" s="194"/>
      <c r="R159" s="1180">
        <f t="shared" si="35"/>
        <v>4</v>
      </c>
      <c r="S159" s="194">
        <f t="shared" si="36"/>
        <v>309.88</v>
      </c>
      <c r="T159" s="1180"/>
      <c r="U159" s="194"/>
      <c r="V159" s="1180"/>
      <c r="W159" s="194"/>
      <c r="X159" s="1180">
        <f t="shared" si="37"/>
        <v>4</v>
      </c>
      <c r="Y159" s="194">
        <f t="shared" si="38"/>
        <v>309.88</v>
      </c>
      <c r="Z159" s="1180"/>
      <c r="AA159" s="194"/>
      <c r="AB159" s="1180"/>
      <c r="AC159" s="194"/>
      <c r="AD159" s="1180">
        <f t="shared" si="39"/>
        <v>4</v>
      </c>
      <c r="AE159" s="194">
        <f t="shared" si="40"/>
        <v>309.88</v>
      </c>
      <c r="AF159" s="1180"/>
      <c r="AG159" s="194"/>
      <c r="AH159" s="1180"/>
      <c r="AI159" s="194"/>
    </row>
    <row r="160" spans="2:35" s="6" customFormat="1" ht="101.25">
      <c r="B160" s="1187"/>
      <c r="C160" s="1190" t="s">
        <v>4012</v>
      </c>
      <c r="D160" s="1180"/>
      <c r="E160" s="1180">
        <v>2</v>
      </c>
      <c r="F160" s="194" t="s">
        <v>266</v>
      </c>
      <c r="G160" s="194" t="s">
        <v>3908</v>
      </c>
      <c r="H160" s="194" t="s">
        <v>3909</v>
      </c>
      <c r="I160" s="194" t="s">
        <v>3910</v>
      </c>
      <c r="J160" s="194">
        <v>58</v>
      </c>
      <c r="K160" s="194">
        <f t="shared" si="34"/>
        <v>116</v>
      </c>
      <c r="L160" s="1180"/>
      <c r="M160" s="194"/>
      <c r="N160" s="1180"/>
      <c r="O160" s="194"/>
      <c r="P160" s="1180"/>
      <c r="Q160" s="194"/>
      <c r="R160" s="1180">
        <f t="shared" si="35"/>
        <v>0.66666666666666663</v>
      </c>
      <c r="S160" s="194">
        <f t="shared" si="36"/>
        <v>38.666666666666664</v>
      </c>
      <c r="T160" s="1180"/>
      <c r="U160" s="194"/>
      <c r="V160" s="1180"/>
      <c r="W160" s="194"/>
      <c r="X160" s="1180">
        <f t="shared" si="37"/>
        <v>0.66666666666666663</v>
      </c>
      <c r="Y160" s="194">
        <f t="shared" si="38"/>
        <v>38.666666666666664</v>
      </c>
      <c r="Z160" s="1180"/>
      <c r="AA160" s="194"/>
      <c r="AB160" s="1180"/>
      <c r="AC160" s="194"/>
      <c r="AD160" s="1180">
        <f t="shared" si="39"/>
        <v>0.66666666666666663</v>
      </c>
      <c r="AE160" s="194">
        <f t="shared" si="40"/>
        <v>38.666666666666664</v>
      </c>
      <c r="AF160" s="1180"/>
      <c r="AG160" s="194"/>
      <c r="AH160" s="1180"/>
      <c r="AI160" s="194"/>
    </row>
    <row r="161" spans="2:35" s="6" customFormat="1" ht="101.25">
      <c r="B161" s="1187"/>
      <c r="C161" s="1190" t="s">
        <v>4013</v>
      </c>
      <c r="D161" s="1180"/>
      <c r="E161" s="1180">
        <v>1</v>
      </c>
      <c r="F161" s="194" t="s">
        <v>1048</v>
      </c>
      <c r="G161" s="194" t="s">
        <v>3908</v>
      </c>
      <c r="H161" s="194" t="s">
        <v>3909</v>
      </c>
      <c r="I161" s="194" t="s">
        <v>3910</v>
      </c>
      <c r="J161" s="194">
        <v>499.99</v>
      </c>
      <c r="K161" s="194">
        <f t="shared" si="34"/>
        <v>499.99</v>
      </c>
      <c r="L161" s="1180"/>
      <c r="M161" s="194"/>
      <c r="N161" s="1180"/>
      <c r="O161" s="194"/>
      <c r="P161" s="1180"/>
      <c r="Q161" s="194"/>
      <c r="R161" s="1180">
        <f t="shared" si="35"/>
        <v>0.33333333333333331</v>
      </c>
      <c r="S161" s="194">
        <f t="shared" si="36"/>
        <v>166.66333333333333</v>
      </c>
      <c r="T161" s="1180"/>
      <c r="U161" s="194"/>
      <c r="V161" s="1180"/>
      <c r="W161" s="194"/>
      <c r="X161" s="1180">
        <f t="shared" si="37"/>
        <v>0.33333333333333331</v>
      </c>
      <c r="Y161" s="194">
        <f t="shared" si="38"/>
        <v>166.66333333333333</v>
      </c>
      <c r="Z161" s="1180"/>
      <c r="AA161" s="194"/>
      <c r="AB161" s="1180"/>
      <c r="AC161" s="194"/>
      <c r="AD161" s="1180">
        <f t="shared" si="39"/>
        <v>0.33333333333333331</v>
      </c>
      <c r="AE161" s="194">
        <f t="shared" si="40"/>
        <v>166.66333333333333</v>
      </c>
      <c r="AF161" s="1180"/>
      <c r="AG161" s="194"/>
      <c r="AH161" s="1180"/>
      <c r="AI161" s="194"/>
    </row>
    <row r="162" spans="2:35" s="6" customFormat="1" ht="101.25">
      <c r="B162" s="1187"/>
      <c r="C162" s="1190" t="s">
        <v>4315</v>
      </c>
      <c r="D162" s="1180"/>
      <c r="E162" s="1180">
        <v>350</v>
      </c>
      <c r="F162" s="194" t="s">
        <v>266</v>
      </c>
      <c r="G162" s="194" t="s">
        <v>3908</v>
      </c>
      <c r="H162" s="194" t="s">
        <v>3909</v>
      </c>
      <c r="I162" s="194" t="s">
        <v>3910</v>
      </c>
      <c r="J162" s="194">
        <v>22.56</v>
      </c>
      <c r="K162" s="194">
        <f t="shared" si="34"/>
        <v>7896</v>
      </c>
      <c r="L162" s="1180"/>
      <c r="M162" s="194"/>
      <c r="N162" s="1180"/>
      <c r="O162" s="194"/>
      <c r="P162" s="1180"/>
      <c r="Q162" s="194"/>
      <c r="R162" s="1180">
        <f t="shared" si="35"/>
        <v>116.66666666666667</v>
      </c>
      <c r="S162" s="194">
        <f t="shared" si="36"/>
        <v>2632</v>
      </c>
      <c r="T162" s="1180"/>
      <c r="U162" s="194"/>
      <c r="V162" s="1180"/>
      <c r="W162" s="194"/>
      <c r="X162" s="1180">
        <f t="shared" si="37"/>
        <v>116.66666666666667</v>
      </c>
      <c r="Y162" s="194">
        <f t="shared" si="38"/>
        <v>2632</v>
      </c>
      <c r="Z162" s="1180"/>
      <c r="AA162" s="194"/>
      <c r="AB162" s="1180"/>
      <c r="AC162" s="194"/>
      <c r="AD162" s="1180">
        <f t="shared" si="39"/>
        <v>116.66666666666667</v>
      </c>
      <c r="AE162" s="194">
        <f t="shared" si="40"/>
        <v>2632</v>
      </c>
      <c r="AF162" s="1180"/>
      <c r="AG162" s="194"/>
      <c r="AH162" s="1180"/>
      <c r="AI162" s="194"/>
    </row>
    <row r="163" spans="2:35" s="6" customFormat="1" ht="101.25">
      <c r="B163" s="1187"/>
      <c r="C163" s="1190" t="s">
        <v>4015</v>
      </c>
      <c r="D163" s="1180"/>
      <c r="E163" s="1180">
        <v>2</v>
      </c>
      <c r="F163" s="194" t="s">
        <v>108</v>
      </c>
      <c r="G163" s="194" t="s">
        <v>3908</v>
      </c>
      <c r="H163" s="194" t="s">
        <v>3909</v>
      </c>
      <c r="I163" s="194" t="s">
        <v>3910</v>
      </c>
      <c r="J163" s="194">
        <v>14</v>
      </c>
      <c r="K163" s="194">
        <f t="shared" si="34"/>
        <v>28</v>
      </c>
      <c r="L163" s="1180"/>
      <c r="M163" s="194"/>
      <c r="N163" s="1180"/>
      <c r="O163" s="194"/>
      <c r="P163" s="1180"/>
      <c r="Q163" s="194"/>
      <c r="R163" s="1180">
        <f t="shared" si="35"/>
        <v>0.66666666666666663</v>
      </c>
      <c r="S163" s="194">
        <f t="shared" si="36"/>
        <v>9.3333333333333321</v>
      </c>
      <c r="T163" s="1180"/>
      <c r="U163" s="194"/>
      <c r="V163" s="1180"/>
      <c r="W163" s="194"/>
      <c r="X163" s="1180">
        <f t="shared" si="37"/>
        <v>0.66666666666666663</v>
      </c>
      <c r="Y163" s="194">
        <f t="shared" si="38"/>
        <v>9.3333333333333321</v>
      </c>
      <c r="Z163" s="1180"/>
      <c r="AA163" s="194"/>
      <c r="AB163" s="1180"/>
      <c r="AC163" s="194"/>
      <c r="AD163" s="1180">
        <f t="shared" si="39"/>
        <v>0.66666666666666663</v>
      </c>
      <c r="AE163" s="194">
        <f t="shared" si="40"/>
        <v>9.3333333333333321</v>
      </c>
      <c r="AF163" s="1180"/>
      <c r="AG163" s="194"/>
      <c r="AH163" s="1180"/>
      <c r="AI163" s="194"/>
    </row>
    <row r="164" spans="2:35" s="6" customFormat="1" ht="101.25">
      <c r="B164" s="1187"/>
      <c r="C164" s="1190" t="s">
        <v>4016</v>
      </c>
      <c r="D164" s="1180"/>
      <c r="E164" s="1180">
        <v>1</v>
      </c>
      <c r="F164" s="194" t="s">
        <v>108</v>
      </c>
      <c r="G164" s="194" t="s">
        <v>3908</v>
      </c>
      <c r="H164" s="194" t="s">
        <v>3909</v>
      </c>
      <c r="I164" s="194" t="s">
        <v>3910</v>
      </c>
      <c r="J164" s="194">
        <v>77.900000000000006</v>
      </c>
      <c r="K164" s="194">
        <f t="shared" si="34"/>
        <v>77.900000000000006</v>
      </c>
      <c r="L164" s="1180"/>
      <c r="M164" s="194"/>
      <c r="N164" s="1180"/>
      <c r="O164" s="194"/>
      <c r="P164" s="1180"/>
      <c r="Q164" s="194"/>
      <c r="R164" s="1180">
        <f t="shared" si="35"/>
        <v>0.33333333333333331</v>
      </c>
      <c r="S164" s="194">
        <f t="shared" si="36"/>
        <v>25.966666666666669</v>
      </c>
      <c r="T164" s="1180"/>
      <c r="U164" s="194"/>
      <c r="V164" s="1180"/>
      <c r="W164" s="194"/>
      <c r="X164" s="1180">
        <f t="shared" si="37"/>
        <v>0.33333333333333331</v>
      </c>
      <c r="Y164" s="194">
        <f t="shared" si="38"/>
        <v>25.966666666666669</v>
      </c>
      <c r="Z164" s="1180"/>
      <c r="AA164" s="194"/>
      <c r="AB164" s="1180"/>
      <c r="AC164" s="194"/>
      <c r="AD164" s="1180">
        <f t="shared" si="39"/>
        <v>0.33333333333333331</v>
      </c>
      <c r="AE164" s="194">
        <f t="shared" si="40"/>
        <v>25.966666666666669</v>
      </c>
      <c r="AF164" s="1180"/>
      <c r="AG164" s="194"/>
      <c r="AH164" s="1180"/>
      <c r="AI164" s="194"/>
    </row>
    <row r="165" spans="2:35" s="6" customFormat="1" ht="101.25">
      <c r="B165" s="1187"/>
      <c r="C165" s="1190" t="s">
        <v>4316</v>
      </c>
      <c r="D165" s="1180"/>
      <c r="E165" s="1180">
        <v>12</v>
      </c>
      <c r="F165" s="194" t="s">
        <v>266</v>
      </c>
      <c r="G165" s="194" t="s">
        <v>3908</v>
      </c>
      <c r="H165" s="194" t="s">
        <v>3909</v>
      </c>
      <c r="I165" s="194" t="s">
        <v>3910</v>
      </c>
      <c r="J165" s="194">
        <v>59.5</v>
      </c>
      <c r="K165" s="194">
        <f t="shared" si="34"/>
        <v>714</v>
      </c>
      <c r="L165" s="1180"/>
      <c r="M165" s="194"/>
      <c r="N165" s="1180"/>
      <c r="O165" s="194"/>
      <c r="P165" s="1180"/>
      <c r="Q165" s="194"/>
      <c r="R165" s="1180">
        <f t="shared" si="35"/>
        <v>4</v>
      </c>
      <c r="S165" s="194">
        <f t="shared" si="36"/>
        <v>238</v>
      </c>
      <c r="T165" s="1180"/>
      <c r="U165" s="194"/>
      <c r="V165" s="1180"/>
      <c r="W165" s="194"/>
      <c r="X165" s="1180">
        <f t="shared" si="37"/>
        <v>4</v>
      </c>
      <c r="Y165" s="194">
        <f t="shared" si="38"/>
        <v>238</v>
      </c>
      <c r="Z165" s="1180"/>
      <c r="AA165" s="194"/>
      <c r="AB165" s="1180"/>
      <c r="AC165" s="194"/>
      <c r="AD165" s="1180">
        <f t="shared" si="39"/>
        <v>4</v>
      </c>
      <c r="AE165" s="194">
        <f t="shared" si="40"/>
        <v>238</v>
      </c>
      <c r="AF165" s="1180"/>
      <c r="AG165" s="194"/>
      <c r="AH165" s="1180"/>
      <c r="AI165" s="194"/>
    </row>
    <row r="166" spans="2:35" s="6" customFormat="1" ht="101.25">
      <c r="B166" s="1187"/>
      <c r="C166" s="1190" t="s">
        <v>4018</v>
      </c>
      <c r="D166" s="1180"/>
      <c r="E166" s="1180">
        <v>80</v>
      </c>
      <c r="F166" s="194" t="s">
        <v>108</v>
      </c>
      <c r="G166" s="194" t="s">
        <v>3908</v>
      </c>
      <c r="H166" s="194" t="s">
        <v>3909</v>
      </c>
      <c r="I166" s="194" t="s">
        <v>3910</v>
      </c>
      <c r="J166" s="194">
        <v>20.39</v>
      </c>
      <c r="K166" s="194">
        <f t="shared" si="34"/>
        <v>1631.2</v>
      </c>
      <c r="L166" s="1180"/>
      <c r="M166" s="194"/>
      <c r="N166" s="1180"/>
      <c r="O166" s="194"/>
      <c r="P166" s="1180"/>
      <c r="Q166" s="194"/>
      <c r="R166" s="1180">
        <f t="shared" si="35"/>
        <v>26.666666666666668</v>
      </c>
      <c r="S166" s="194">
        <f t="shared" si="36"/>
        <v>543.73333333333335</v>
      </c>
      <c r="T166" s="1180"/>
      <c r="U166" s="194"/>
      <c r="V166" s="1180"/>
      <c r="W166" s="194"/>
      <c r="X166" s="1180">
        <f t="shared" si="37"/>
        <v>26.666666666666668</v>
      </c>
      <c r="Y166" s="194">
        <f t="shared" si="38"/>
        <v>543.73333333333335</v>
      </c>
      <c r="Z166" s="1180"/>
      <c r="AA166" s="194"/>
      <c r="AB166" s="1180"/>
      <c r="AC166" s="194"/>
      <c r="AD166" s="1180">
        <f t="shared" si="39"/>
        <v>26.666666666666668</v>
      </c>
      <c r="AE166" s="194">
        <f t="shared" si="40"/>
        <v>543.73333333333335</v>
      </c>
      <c r="AF166" s="1180"/>
      <c r="AG166" s="194"/>
      <c r="AH166" s="1180"/>
      <c r="AI166" s="194"/>
    </row>
    <row r="167" spans="2:35" s="6" customFormat="1" ht="101.25">
      <c r="B167" s="1187"/>
      <c r="C167" s="1190" t="s">
        <v>4019</v>
      </c>
      <c r="D167" s="1180"/>
      <c r="E167" s="1180">
        <v>420</v>
      </c>
      <c r="F167" s="194" t="s">
        <v>108</v>
      </c>
      <c r="G167" s="194" t="s">
        <v>3908</v>
      </c>
      <c r="H167" s="194" t="s">
        <v>3909</v>
      </c>
      <c r="I167" s="194" t="s">
        <v>3910</v>
      </c>
      <c r="J167" s="194">
        <v>13.08</v>
      </c>
      <c r="K167" s="194">
        <f t="shared" si="34"/>
        <v>5493.6</v>
      </c>
      <c r="L167" s="1180"/>
      <c r="M167" s="194"/>
      <c r="N167" s="1180"/>
      <c r="O167" s="194"/>
      <c r="P167" s="1180"/>
      <c r="Q167" s="194"/>
      <c r="R167" s="1180">
        <f t="shared" si="35"/>
        <v>140</v>
      </c>
      <c r="S167" s="194">
        <f t="shared" si="36"/>
        <v>1831.2</v>
      </c>
      <c r="T167" s="1180"/>
      <c r="U167" s="194"/>
      <c r="V167" s="1180"/>
      <c r="W167" s="194"/>
      <c r="X167" s="1180">
        <f t="shared" si="37"/>
        <v>140</v>
      </c>
      <c r="Y167" s="194">
        <f t="shared" si="38"/>
        <v>1831.2</v>
      </c>
      <c r="Z167" s="1180"/>
      <c r="AA167" s="194"/>
      <c r="AB167" s="1180"/>
      <c r="AC167" s="194"/>
      <c r="AD167" s="1180">
        <f t="shared" si="39"/>
        <v>140</v>
      </c>
      <c r="AE167" s="194">
        <f t="shared" si="40"/>
        <v>1831.2</v>
      </c>
      <c r="AF167" s="1180"/>
      <c r="AG167" s="194"/>
      <c r="AH167" s="1180"/>
      <c r="AI167" s="194"/>
    </row>
    <row r="168" spans="2:35" s="6" customFormat="1" ht="101.25">
      <c r="B168" s="1187"/>
      <c r="C168" s="1190" t="s">
        <v>4020</v>
      </c>
      <c r="D168" s="1180"/>
      <c r="E168" s="1180">
        <v>12</v>
      </c>
      <c r="F168" s="194" t="s">
        <v>3992</v>
      </c>
      <c r="G168" s="194" t="s">
        <v>3908</v>
      </c>
      <c r="H168" s="194" t="s">
        <v>3909</v>
      </c>
      <c r="I168" s="194" t="s">
        <v>3910</v>
      </c>
      <c r="J168" s="194">
        <v>185.6</v>
      </c>
      <c r="K168" s="194">
        <f t="shared" si="34"/>
        <v>2227.1999999999998</v>
      </c>
      <c r="L168" s="1180"/>
      <c r="M168" s="194"/>
      <c r="N168" s="1180"/>
      <c r="O168" s="194"/>
      <c r="P168" s="1180"/>
      <c r="Q168" s="194"/>
      <c r="R168" s="1180">
        <f t="shared" si="35"/>
        <v>4</v>
      </c>
      <c r="S168" s="194">
        <f t="shared" si="36"/>
        <v>742.4</v>
      </c>
      <c r="T168" s="1180"/>
      <c r="U168" s="194"/>
      <c r="V168" s="1180"/>
      <c r="W168" s="194"/>
      <c r="X168" s="1180">
        <f t="shared" si="37"/>
        <v>4</v>
      </c>
      <c r="Y168" s="194">
        <f t="shared" si="38"/>
        <v>742.4</v>
      </c>
      <c r="Z168" s="1180"/>
      <c r="AA168" s="194"/>
      <c r="AB168" s="1180"/>
      <c r="AC168" s="194"/>
      <c r="AD168" s="1180">
        <f t="shared" si="39"/>
        <v>4</v>
      </c>
      <c r="AE168" s="194">
        <f t="shared" si="40"/>
        <v>742.4</v>
      </c>
      <c r="AF168" s="1180"/>
      <c r="AG168" s="194"/>
      <c r="AH168" s="1180"/>
      <c r="AI168" s="194"/>
    </row>
    <row r="169" spans="2:35" s="6" customFormat="1" ht="101.25">
      <c r="B169" s="1187"/>
      <c r="C169" s="1190" t="s">
        <v>4021</v>
      </c>
      <c r="D169" s="1180"/>
      <c r="E169" s="1180">
        <v>2</v>
      </c>
      <c r="F169" s="194" t="s">
        <v>3992</v>
      </c>
      <c r="G169" s="194" t="s">
        <v>3908</v>
      </c>
      <c r="H169" s="194" t="s">
        <v>3909</v>
      </c>
      <c r="I169" s="194" t="s">
        <v>3910</v>
      </c>
      <c r="J169" s="194">
        <v>580</v>
      </c>
      <c r="K169" s="194">
        <f t="shared" si="34"/>
        <v>1160</v>
      </c>
      <c r="L169" s="1180"/>
      <c r="M169" s="194"/>
      <c r="N169" s="1180"/>
      <c r="O169" s="194"/>
      <c r="P169" s="1180"/>
      <c r="Q169" s="194"/>
      <c r="R169" s="1180">
        <f t="shared" si="35"/>
        <v>0.66666666666666663</v>
      </c>
      <c r="S169" s="194">
        <f t="shared" si="36"/>
        <v>386.66666666666663</v>
      </c>
      <c r="T169" s="1180"/>
      <c r="U169" s="194"/>
      <c r="V169" s="1180"/>
      <c r="W169" s="194"/>
      <c r="X169" s="1180">
        <f t="shared" si="37"/>
        <v>0.66666666666666663</v>
      </c>
      <c r="Y169" s="194">
        <f t="shared" si="38"/>
        <v>386.66666666666663</v>
      </c>
      <c r="Z169" s="1180"/>
      <c r="AA169" s="194"/>
      <c r="AB169" s="1180"/>
      <c r="AC169" s="194"/>
      <c r="AD169" s="1180">
        <f t="shared" si="39"/>
        <v>0.66666666666666663</v>
      </c>
      <c r="AE169" s="194">
        <f t="shared" si="40"/>
        <v>386.66666666666663</v>
      </c>
      <c r="AF169" s="1180"/>
      <c r="AG169" s="194"/>
      <c r="AH169" s="1180"/>
      <c r="AI169" s="194"/>
    </row>
    <row r="170" spans="2:35" s="6" customFormat="1" ht="101.25">
      <c r="B170" s="1187"/>
      <c r="C170" s="1190" t="s">
        <v>4022</v>
      </c>
      <c r="D170" s="1180"/>
      <c r="E170" s="1180">
        <v>3</v>
      </c>
      <c r="F170" s="194" t="s">
        <v>108</v>
      </c>
      <c r="G170" s="194" t="s">
        <v>3908</v>
      </c>
      <c r="H170" s="194" t="s">
        <v>3909</v>
      </c>
      <c r="I170" s="194" t="s">
        <v>3910</v>
      </c>
      <c r="J170" s="194">
        <v>341.55039999999997</v>
      </c>
      <c r="K170" s="194">
        <f t="shared" si="34"/>
        <v>1024.6511999999998</v>
      </c>
      <c r="L170" s="1180"/>
      <c r="M170" s="194"/>
      <c r="N170" s="1180"/>
      <c r="O170" s="194"/>
      <c r="P170" s="1180"/>
      <c r="Q170" s="194"/>
      <c r="R170" s="1180">
        <f t="shared" si="35"/>
        <v>1</v>
      </c>
      <c r="S170" s="194">
        <f t="shared" si="36"/>
        <v>341.55039999999997</v>
      </c>
      <c r="T170" s="1180"/>
      <c r="U170" s="194"/>
      <c r="V170" s="1180"/>
      <c r="W170" s="194"/>
      <c r="X170" s="1180">
        <f t="shared" si="37"/>
        <v>1</v>
      </c>
      <c r="Y170" s="194">
        <f t="shared" si="38"/>
        <v>341.55039999999997</v>
      </c>
      <c r="Z170" s="1180"/>
      <c r="AA170" s="194"/>
      <c r="AB170" s="1180"/>
      <c r="AC170" s="194"/>
      <c r="AD170" s="1180">
        <f t="shared" si="39"/>
        <v>1</v>
      </c>
      <c r="AE170" s="194">
        <f t="shared" si="40"/>
        <v>341.55039999999997</v>
      </c>
      <c r="AF170" s="1180"/>
      <c r="AG170" s="194"/>
      <c r="AH170" s="1180"/>
      <c r="AI170" s="194"/>
    </row>
    <row r="171" spans="2:35" s="6" customFormat="1" ht="101.25">
      <c r="B171" s="1187"/>
      <c r="C171" s="1190" t="s">
        <v>4006</v>
      </c>
      <c r="D171" s="1180"/>
      <c r="E171" s="1180">
        <v>60</v>
      </c>
      <c r="F171" s="194" t="s">
        <v>108</v>
      </c>
      <c r="G171" s="194" t="s">
        <v>3908</v>
      </c>
      <c r="H171" s="194" t="s">
        <v>3909</v>
      </c>
      <c r="I171" s="194" t="s">
        <v>3910</v>
      </c>
      <c r="J171" s="194">
        <v>114.5</v>
      </c>
      <c r="K171" s="194">
        <f t="shared" si="34"/>
        <v>6870</v>
      </c>
      <c r="L171" s="1180"/>
      <c r="M171" s="194"/>
      <c r="N171" s="1180"/>
      <c r="O171" s="194"/>
      <c r="P171" s="1180"/>
      <c r="Q171" s="194"/>
      <c r="R171" s="1180">
        <f t="shared" si="35"/>
        <v>20</v>
      </c>
      <c r="S171" s="194">
        <f t="shared" si="36"/>
        <v>2290</v>
      </c>
      <c r="T171" s="1180"/>
      <c r="U171" s="194"/>
      <c r="V171" s="1180"/>
      <c r="W171" s="194"/>
      <c r="X171" s="1180">
        <f t="shared" si="37"/>
        <v>20</v>
      </c>
      <c r="Y171" s="194">
        <f t="shared" si="38"/>
        <v>2290</v>
      </c>
      <c r="Z171" s="1180"/>
      <c r="AA171" s="194"/>
      <c r="AB171" s="1180"/>
      <c r="AC171" s="194"/>
      <c r="AD171" s="1180">
        <f t="shared" si="39"/>
        <v>20</v>
      </c>
      <c r="AE171" s="194">
        <f t="shared" si="40"/>
        <v>2290</v>
      </c>
      <c r="AF171" s="1180"/>
      <c r="AG171" s="194"/>
      <c r="AH171" s="1180"/>
      <c r="AI171" s="194"/>
    </row>
    <row r="172" spans="2:35" s="6" customFormat="1">
      <c r="B172" s="1187">
        <v>21602</v>
      </c>
      <c r="C172" s="1199" t="s">
        <v>2750</v>
      </c>
      <c r="D172" s="1187"/>
      <c r="E172" s="1187"/>
      <c r="F172" s="968"/>
      <c r="G172" s="968"/>
      <c r="H172" s="968"/>
      <c r="I172" s="968"/>
      <c r="J172" s="968"/>
      <c r="K172" s="968">
        <f>SUM(K173:K176)</f>
        <v>106553.3</v>
      </c>
      <c r="L172" s="1187"/>
      <c r="M172" s="968">
        <f t="shared" ref="M172:AI172" si="41">SUM(M173:M176)</f>
        <v>0</v>
      </c>
      <c r="N172" s="1187"/>
      <c r="O172" s="968">
        <f t="shared" si="41"/>
        <v>0</v>
      </c>
      <c r="P172" s="1187"/>
      <c r="Q172" s="968">
        <f t="shared" si="41"/>
        <v>0</v>
      </c>
      <c r="R172" s="1187"/>
      <c r="S172" s="968">
        <f t="shared" si="41"/>
        <v>35517.766666666663</v>
      </c>
      <c r="T172" s="1187"/>
      <c r="U172" s="968">
        <f t="shared" si="41"/>
        <v>0</v>
      </c>
      <c r="V172" s="1187"/>
      <c r="W172" s="968">
        <f t="shared" si="41"/>
        <v>0</v>
      </c>
      <c r="X172" s="1187"/>
      <c r="Y172" s="968">
        <f t="shared" si="41"/>
        <v>35517.766666666663</v>
      </c>
      <c r="Z172" s="1187"/>
      <c r="AA172" s="968">
        <f t="shared" si="41"/>
        <v>0</v>
      </c>
      <c r="AB172" s="1187"/>
      <c r="AC172" s="968">
        <f t="shared" si="41"/>
        <v>0</v>
      </c>
      <c r="AD172" s="1187"/>
      <c r="AE172" s="968">
        <f t="shared" si="41"/>
        <v>35517.766666666663</v>
      </c>
      <c r="AF172" s="1187"/>
      <c r="AG172" s="968">
        <f t="shared" si="41"/>
        <v>0</v>
      </c>
      <c r="AH172" s="1187"/>
      <c r="AI172" s="968">
        <f t="shared" si="41"/>
        <v>0</v>
      </c>
    </row>
    <row r="173" spans="2:35" s="6" customFormat="1" ht="101.25">
      <c r="B173" s="1187"/>
      <c r="C173" s="1190" t="s">
        <v>4023</v>
      </c>
      <c r="D173" s="1180"/>
      <c r="E173" s="1180">
        <v>90</v>
      </c>
      <c r="F173" s="194" t="s">
        <v>1048</v>
      </c>
      <c r="G173" s="194" t="s">
        <v>3908</v>
      </c>
      <c r="H173" s="194" t="s">
        <v>3909</v>
      </c>
      <c r="I173" s="194" t="s">
        <v>3910</v>
      </c>
      <c r="J173" s="194">
        <v>385.21</v>
      </c>
      <c r="K173" s="194">
        <f>E173*J173</f>
        <v>34668.9</v>
      </c>
      <c r="L173" s="1180"/>
      <c r="M173" s="194"/>
      <c r="N173" s="1180"/>
      <c r="O173" s="194"/>
      <c r="P173" s="1180"/>
      <c r="Q173" s="194"/>
      <c r="R173" s="1180">
        <f>E173/3</f>
        <v>30</v>
      </c>
      <c r="S173" s="194">
        <f t="shared" ref="S173:S176" si="42">J173*R173</f>
        <v>11556.3</v>
      </c>
      <c r="T173" s="1180"/>
      <c r="U173" s="194"/>
      <c r="V173" s="1180"/>
      <c r="W173" s="194"/>
      <c r="X173" s="1180">
        <f>E173/3</f>
        <v>30</v>
      </c>
      <c r="Y173" s="194">
        <f t="shared" ref="Y173:Y176" si="43">X173*J173</f>
        <v>11556.3</v>
      </c>
      <c r="Z173" s="1180"/>
      <c r="AA173" s="194"/>
      <c r="AB173" s="1180"/>
      <c r="AC173" s="194"/>
      <c r="AD173" s="1180">
        <f>E173/3</f>
        <v>30</v>
      </c>
      <c r="AE173" s="194">
        <f t="shared" ref="AE173:AE176" si="44">J173*AD173</f>
        <v>11556.3</v>
      </c>
      <c r="AF173" s="1180"/>
      <c r="AG173" s="194"/>
      <c r="AH173" s="1180"/>
      <c r="AI173" s="194"/>
    </row>
    <row r="174" spans="2:35" s="6" customFormat="1" ht="101.25">
      <c r="B174" s="1187"/>
      <c r="C174" s="1190" t="s">
        <v>4024</v>
      </c>
      <c r="D174" s="1180"/>
      <c r="E174" s="1180">
        <v>40</v>
      </c>
      <c r="F174" s="194" t="s">
        <v>1048</v>
      </c>
      <c r="G174" s="194" t="s">
        <v>3908</v>
      </c>
      <c r="H174" s="194" t="s">
        <v>3909</v>
      </c>
      <c r="I174" s="194" t="s">
        <v>3910</v>
      </c>
      <c r="J174" s="194">
        <v>373.46</v>
      </c>
      <c r="K174" s="194">
        <f>E174*J174</f>
        <v>14938.4</v>
      </c>
      <c r="L174" s="1180"/>
      <c r="M174" s="194"/>
      <c r="N174" s="1180"/>
      <c r="O174" s="194"/>
      <c r="P174" s="1180"/>
      <c r="Q174" s="194"/>
      <c r="R174" s="1180">
        <f>E174/3</f>
        <v>13.333333333333334</v>
      </c>
      <c r="S174" s="194">
        <f t="shared" si="42"/>
        <v>4979.4666666666662</v>
      </c>
      <c r="T174" s="1180"/>
      <c r="U174" s="194"/>
      <c r="V174" s="1180"/>
      <c r="W174" s="194"/>
      <c r="X174" s="1180">
        <f>E174/3</f>
        <v>13.333333333333334</v>
      </c>
      <c r="Y174" s="194">
        <f t="shared" si="43"/>
        <v>4979.4666666666662</v>
      </c>
      <c r="Z174" s="1180"/>
      <c r="AA174" s="194"/>
      <c r="AB174" s="1180"/>
      <c r="AC174" s="194"/>
      <c r="AD174" s="1180">
        <f>E174/3</f>
        <v>13.333333333333334</v>
      </c>
      <c r="AE174" s="194">
        <f t="shared" si="44"/>
        <v>4979.4666666666662</v>
      </c>
      <c r="AF174" s="1180"/>
      <c r="AG174" s="194"/>
      <c r="AH174" s="1180"/>
      <c r="AI174" s="194"/>
    </row>
    <row r="175" spans="2:35" s="6" customFormat="1" ht="101.25">
      <c r="B175" s="1187"/>
      <c r="C175" s="1190" t="s">
        <v>4317</v>
      </c>
      <c r="D175" s="1180"/>
      <c r="E175" s="1180">
        <v>10</v>
      </c>
      <c r="F175" s="194" t="s">
        <v>1048</v>
      </c>
      <c r="G175" s="194" t="s">
        <v>3908</v>
      </c>
      <c r="H175" s="194" t="s">
        <v>3909</v>
      </c>
      <c r="I175" s="194" t="s">
        <v>3910</v>
      </c>
      <c r="J175" s="194">
        <v>305.60000000000002</v>
      </c>
      <c r="K175" s="194">
        <f>E175*J175</f>
        <v>3056</v>
      </c>
      <c r="L175" s="1180"/>
      <c r="M175" s="194"/>
      <c r="N175" s="1180"/>
      <c r="O175" s="194"/>
      <c r="P175" s="1180"/>
      <c r="Q175" s="194"/>
      <c r="R175" s="1180">
        <f>E175/3</f>
        <v>3.3333333333333335</v>
      </c>
      <c r="S175" s="194">
        <f t="shared" si="42"/>
        <v>1018.6666666666667</v>
      </c>
      <c r="T175" s="1180"/>
      <c r="U175" s="194"/>
      <c r="V175" s="1180"/>
      <c r="W175" s="194"/>
      <c r="X175" s="1180">
        <f>E175/3</f>
        <v>3.3333333333333335</v>
      </c>
      <c r="Y175" s="194">
        <f t="shared" si="43"/>
        <v>1018.6666666666667</v>
      </c>
      <c r="Z175" s="1180"/>
      <c r="AA175" s="194"/>
      <c r="AB175" s="1180"/>
      <c r="AC175" s="194"/>
      <c r="AD175" s="1180">
        <f>E175/3</f>
        <v>3.3333333333333335</v>
      </c>
      <c r="AE175" s="194">
        <f t="shared" si="44"/>
        <v>1018.6666666666667</v>
      </c>
      <c r="AF175" s="1180"/>
      <c r="AG175" s="194"/>
      <c r="AH175" s="1180"/>
      <c r="AI175" s="194"/>
    </row>
    <row r="176" spans="2:35" s="6" customFormat="1" ht="101.25">
      <c r="B176" s="1187"/>
      <c r="C176" s="1190" t="s">
        <v>380</v>
      </c>
      <c r="D176" s="1180"/>
      <c r="E176" s="1180">
        <v>200</v>
      </c>
      <c r="F176" s="194" t="s">
        <v>1048</v>
      </c>
      <c r="G176" s="194" t="s">
        <v>3908</v>
      </c>
      <c r="H176" s="194" t="s">
        <v>3909</v>
      </c>
      <c r="I176" s="194" t="s">
        <v>3910</v>
      </c>
      <c r="J176" s="194">
        <v>269.45</v>
      </c>
      <c r="K176" s="194">
        <f>E176*J176</f>
        <v>53890</v>
      </c>
      <c r="L176" s="1180"/>
      <c r="M176" s="194"/>
      <c r="N176" s="1180"/>
      <c r="O176" s="194"/>
      <c r="P176" s="1180"/>
      <c r="Q176" s="194"/>
      <c r="R176" s="1180">
        <f>E176/3</f>
        <v>66.666666666666671</v>
      </c>
      <c r="S176" s="194">
        <f t="shared" si="42"/>
        <v>17963.333333333332</v>
      </c>
      <c r="T176" s="1180"/>
      <c r="U176" s="194"/>
      <c r="V176" s="1180"/>
      <c r="W176" s="194"/>
      <c r="X176" s="1180">
        <f>E176/3</f>
        <v>66.666666666666671</v>
      </c>
      <c r="Y176" s="194">
        <f t="shared" si="43"/>
        <v>17963.333333333332</v>
      </c>
      <c r="Z176" s="1180"/>
      <c r="AA176" s="194"/>
      <c r="AB176" s="1180"/>
      <c r="AC176" s="194"/>
      <c r="AD176" s="1180">
        <f>E176/3</f>
        <v>66.666666666666671</v>
      </c>
      <c r="AE176" s="194">
        <f t="shared" si="44"/>
        <v>17963.333333333332</v>
      </c>
      <c r="AF176" s="1180"/>
      <c r="AG176" s="194"/>
      <c r="AH176" s="1180"/>
      <c r="AI176" s="194"/>
    </row>
    <row r="177" spans="2:35" s="6" customFormat="1">
      <c r="B177" s="1187">
        <v>21603</v>
      </c>
      <c r="C177" s="1199" t="s">
        <v>4025</v>
      </c>
      <c r="D177" s="1187"/>
      <c r="E177" s="1187"/>
      <c r="F177" s="968"/>
      <c r="G177" s="968"/>
      <c r="H177" s="968"/>
      <c r="I177" s="968"/>
      <c r="J177" s="968"/>
      <c r="K177" s="968">
        <f>SUM(K178)</f>
        <v>1782</v>
      </c>
      <c r="L177" s="1187"/>
      <c r="M177" s="968">
        <f t="shared" ref="M177:AI177" si="45">SUM(M178)</f>
        <v>0</v>
      </c>
      <c r="N177" s="1187"/>
      <c r="O177" s="968">
        <f t="shared" si="45"/>
        <v>0</v>
      </c>
      <c r="P177" s="1187"/>
      <c r="Q177" s="968">
        <f t="shared" si="45"/>
        <v>0</v>
      </c>
      <c r="R177" s="1187"/>
      <c r="S177" s="968">
        <f t="shared" si="45"/>
        <v>0</v>
      </c>
      <c r="T177" s="1187"/>
      <c r="U177" s="968">
        <f t="shared" si="45"/>
        <v>0</v>
      </c>
      <c r="V177" s="1187"/>
      <c r="W177" s="968">
        <f t="shared" si="45"/>
        <v>0</v>
      </c>
      <c r="X177" s="1187"/>
      <c r="Y177" s="968">
        <f t="shared" si="45"/>
        <v>1782</v>
      </c>
      <c r="Z177" s="1187"/>
      <c r="AA177" s="968">
        <f t="shared" si="45"/>
        <v>0</v>
      </c>
      <c r="AB177" s="1187"/>
      <c r="AC177" s="968">
        <f t="shared" si="45"/>
        <v>0</v>
      </c>
      <c r="AD177" s="1187"/>
      <c r="AE177" s="968">
        <f t="shared" si="45"/>
        <v>0</v>
      </c>
      <c r="AF177" s="1187"/>
      <c r="AG177" s="968">
        <f t="shared" si="45"/>
        <v>0</v>
      </c>
      <c r="AH177" s="1187"/>
      <c r="AI177" s="968">
        <f t="shared" si="45"/>
        <v>0</v>
      </c>
    </row>
    <row r="178" spans="2:35" s="6" customFormat="1" ht="101.25">
      <c r="B178" s="1187"/>
      <c r="C178" s="1190" t="s">
        <v>4318</v>
      </c>
      <c r="D178" s="1180"/>
      <c r="E178" s="1180">
        <v>20</v>
      </c>
      <c r="F178" s="194" t="s">
        <v>115</v>
      </c>
      <c r="G178" s="194" t="s">
        <v>3908</v>
      </c>
      <c r="H178" s="194" t="s">
        <v>3909</v>
      </c>
      <c r="I178" s="194" t="s">
        <v>3910</v>
      </c>
      <c r="J178" s="194">
        <v>89.1</v>
      </c>
      <c r="K178" s="194">
        <f>E178*J178</f>
        <v>1782</v>
      </c>
      <c r="L178" s="1180"/>
      <c r="M178" s="194"/>
      <c r="N178" s="1180"/>
      <c r="O178" s="194"/>
      <c r="P178" s="1180"/>
      <c r="Q178" s="194"/>
      <c r="R178" s="1180"/>
      <c r="S178" s="194"/>
      <c r="T178" s="1180"/>
      <c r="U178" s="194"/>
      <c r="V178" s="1180"/>
      <c r="W178" s="194"/>
      <c r="X178" s="1180">
        <f>E178</f>
        <v>20</v>
      </c>
      <c r="Y178" s="194">
        <f t="shared" ref="Y178" si="46">X178*J178</f>
        <v>1782</v>
      </c>
      <c r="Z178" s="1180"/>
      <c r="AA178" s="194"/>
      <c r="AB178" s="1180"/>
      <c r="AC178" s="194"/>
      <c r="AD178" s="1180"/>
      <c r="AE178" s="194"/>
      <c r="AF178" s="1180"/>
      <c r="AG178" s="194"/>
      <c r="AH178" s="1180"/>
      <c r="AI178" s="194"/>
    </row>
    <row r="179" spans="2:35" s="6" customFormat="1">
      <c r="B179" s="1187">
        <v>217</v>
      </c>
      <c r="C179" s="1199" t="s">
        <v>2759</v>
      </c>
      <c r="D179" s="1187"/>
      <c r="E179" s="1187"/>
      <c r="F179" s="968"/>
      <c r="G179" s="1179"/>
      <c r="H179" s="1179"/>
      <c r="I179" s="968"/>
      <c r="J179" s="968"/>
      <c r="K179" s="968">
        <f>K180</f>
        <v>9654</v>
      </c>
      <c r="L179" s="1187"/>
      <c r="M179" s="968">
        <f t="shared" ref="M179:AI179" si="47">M180</f>
        <v>0</v>
      </c>
      <c r="N179" s="1187"/>
      <c r="O179" s="968">
        <f t="shared" si="47"/>
        <v>0</v>
      </c>
      <c r="P179" s="1187"/>
      <c r="Q179" s="968">
        <f t="shared" si="47"/>
        <v>0</v>
      </c>
      <c r="R179" s="1187"/>
      <c r="S179" s="968">
        <f t="shared" si="47"/>
        <v>0</v>
      </c>
      <c r="T179" s="1187"/>
      <c r="U179" s="968">
        <f t="shared" si="47"/>
        <v>0</v>
      </c>
      <c r="V179" s="1187"/>
      <c r="W179" s="968">
        <f t="shared" si="47"/>
        <v>0</v>
      </c>
      <c r="X179" s="1187"/>
      <c r="Y179" s="968">
        <f t="shared" si="47"/>
        <v>9654</v>
      </c>
      <c r="Z179" s="1187"/>
      <c r="AA179" s="968">
        <f t="shared" si="47"/>
        <v>0</v>
      </c>
      <c r="AB179" s="1187"/>
      <c r="AC179" s="968">
        <f t="shared" si="47"/>
        <v>0</v>
      </c>
      <c r="AD179" s="1187"/>
      <c r="AE179" s="968">
        <f t="shared" si="47"/>
        <v>0</v>
      </c>
      <c r="AF179" s="1187"/>
      <c r="AG179" s="968">
        <f t="shared" si="47"/>
        <v>0</v>
      </c>
      <c r="AH179" s="1187"/>
      <c r="AI179" s="968">
        <f t="shared" si="47"/>
        <v>0</v>
      </c>
    </row>
    <row r="180" spans="2:35" s="6" customFormat="1">
      <c r="B180" s="1187">
        <v>21702</v>
      </c>
      <c r="C180" s="1199" t="s">
        <v>4027</v>
      </c>
      <c r="D180" s="1187"/>
      <c r="E180" s="1187"/>
      <c r="F180" s="968"/>
      <c r="G180" s="968"/>
      <c r="H180" s="968"/>
      <c r="I180" s="968"/>
      <c r="J180" s="968"/>
      <c r="K180" s="968">
        <f>SUM(K181:K184)</f>
        <v>9654</v>
      </c>
      <c r="L180" s="1187"/>
      <c r="M180" s="968">
        <f t="shared" ref="M180:AI180" si="48">SUM(M181:M184)</f>
        <v>0</v>
      </c>
      <c r="N180" s="1187"/>
      <c r="O180" s="968">
        <f t="shared" si="48"/>
        <v>0</v>
      </c>
      <c r="P180" s="1187"/>
      <c r="Q180" s="968">
        <f t="shared" si="48"/>
        <v>0</v>
      </c>
      <c r="R180" s="1187"/>
      <c r="S180" s="968">
        <f t="shared" si="48"/>
        <v>0</v>
      </c>
      <c r="T180" s="1187"/>
      <c r="U180" s="968">
        <f t="shared" si="48"/>
        <v>0</v>
      </c>
      <c r="V180" s="1187"/>
      <c r="W180" s="968">
        <f t="shared" si="48"/>
        <v>0</v>
      </c>
      <c r="X180" s="1187"/>
      <c r="Y180" s="968">
        <f t="shared" si="48"/>
        <v>9654</v>
      </c>
      <c r="Z180" s="1187"/>
      <c r="AA180" s="968">
        <f t="shared" si="48"/>
        <v>0</v>
      </c>
      <c r="AB180" s="1187"/>
      <c r="AC180" s="968">
        <f t="shared" si="48"/>
        <v>0</v>
      </c>
      <c r="AD180" s="1187"/>
      <c r="AE180" s="968">
        <f t="shared" si="48"/>
        <v>0</v>
      </c>
      <c r="AF180" s="1187"/>
      <c r="AG180" s="968">
        <f t="shared" si="48"/>
        <v>0</v>
      </c>
      <c r="AH180" s="1187"/>
      <c r="AI180" s="968">
        <f t="shared" si="48"/>
        <v>0</v>
      </c>
    </row>
    <row r="181" spans="2:35" s="6" customFormat="1" ht="101.25">
      <c r="B181" s="1187"/>
      <c r="C181" s="1190" t="s">
        <v>4028</v>
      </c>
      <c r="D181" s="1180"/>
      <c r="E181" s="1180">
        <v>12</v>
      </c>
      <c r="F181" s="194" t="s">
        <v>108</v>
      </c>
      <c r="G181" s="194" t="s">
        <v>3908</v>
      </c>
      <c r="H181" s="194" t="s">
        <v>3909</v>
      </c>
      <c r="I181" s="194" t="s">
        <v>3910</v>
      </c>
      <c r="J181" s="194">
        <v>101.49999999999999</v>
      </c>
      <c r="K181" s="194">
        <f>E181*J181</f>
        <v>1217.9999999999998</v>
      </c>
      <c r="L181" s="1180"/>
      <c r="M181" s="194"/>
      <c r="N181" s="1180"/>
      <c r="O181" s="194"/>
      <c r="P181" s="1180"/>
      <c r="Q181" s="194"/>
      <c r="R181" s="1180"/>
      <c r="S181" s="194"/>
      <c r="T181" s="1180"/>
      <c r="U181" s="194"/>
      <c r="V181" s="1180"/>
      <c r="W181" s="194"/>
      <c r="X181" s="1180">
        <f>E181</f>
        <v>12</v>
      </c>
      <c r="Y181" s="194">
        <f t="shared" ref="Y181:Y184" si="49">X181*J181</f>
        <v>1217.9999999999998</v>
      </c>
      <c r="Z181" s="1180"/>
      <c r="AA181" s="194"/>
      <c r="AB181" s="1180"/>
      <c r="AC181" s="194"/>
      <c r="AD181" s="1180"/>
      <c r="AE181" s="194"/>
      <c r="AF181" s="1180"/>
      <c r="AG181" s="194"/>
      <c r="AH181" s="1180"/>
      <c r="AI181" s="194"/>
    </row>
    <row r="182" spans="2:35" s="6" customFormat="1" ht="101.25">
      <c r="B182" s="1187"/>
      <c r="C182" s="1190" t="s">
        <v>4319</v>
      </c>
      <c r="D182" s="1180"/>
      <c r="E182" s="1180">
        <v>12</v>
      </c>
      <c r="F182" s="194" t="s">
        <v>108</v>
      </c>
      <c r="G182" s="194" t="s">
        <v>3908</v>
      </c>
      <c r="H182" s="194" t="s">
        <v>3909</v>
      </c>
      <c r="I182" s="194" t="s">
        <v>3910</v>
      </c>
      <c r="J182" s="194">
        <v>101.49999999999999</v>
      </c>
      <c r="K182" s="194">
        <f>E182*J182</f>
        <v>1217.9999999999998</v>
      </c>
      <c r="L182" s="1180"/>
      <c r="M182" s="194"/>
      <c r="N182" s="1180"/>
      <c r="O182" s="194"/>
      <c r="P182" s="1180"/>
      <c r="Q182" s="194"/>
      <c r="R182" s="1180"/>
      <c r="S182" s="194"/>
      <c r="T182" s="1180"/>
      <c r="U182" s="194"/>
      <c r="V182" s="1180"/>
      <c r="W182" s="194"/>
      <c r="X182" s="1180">
        <f>E182</f>
        <v>12</v>
      </c>
      <c r="Y182" s="194">
        <f t="shared" si="49"/>
        <v>1217.9999999999998</v>
      </c>
      <c r="Z182" s="1180"/>
      <c r="AA182" s="194"/>
      <c r="AB182" s="1180"/>
      <c r="AC182" s="194"/>
      <c r="AD182" s="1180"/>
      <c r="AE182" s="194"/>
      <c r="AF182" s="1180"/>
      <c r="AG182" s="194"/>
      <c r="AH182" s="1180"/>
      <c r="AI182" s="194"/>
    </row>
    <row r="183" spans="2:35" s="6" customFormat="1" ht="101.25">
      <c r="B183" s="1187"/>
      <c r="C183" s="1190" t="s">
        <v>4320</v>
      </c>
      <c r="D183" s="1180"/>
      <c r="E183" s="1180">
        <v>12</v>
      </c>
      <c r="F183" s="194" t="s">
        <v>108</v>
      </c>
      <c r="G183" s="194" t="s">
        <v>3908</v>
      </c>
      <c r="H183" s="194" t="s">
        <v>3909</v>
      </c>
      <c r="I183" s="194" t="s">
        <v>3910</v>
      </c>
      <c r="J183" s="194">
        <v>101.49999999999999</v>
      </c>
      <c r="K183" s="194">
        <f>E183*J183</f>
        <v>1217.9999999999998</v>
      </c>
      <c r="L183" s="1180"/>
      <c r="M183" s="194"/>
      <c r="N183" s="1180"/>
      <c r="O183" s="194"/>
      <c r="P183" s="1180"/>
      <c r="Q183" s="194"/>
      <c r="R183" s="1180"/>
      <c r="S183" s="194"/>
      <c r="T183" s="1180"/>
      <c r="U183" s="194"/>
      <c r="V183" s="1180"/>
      <c r="W183" s="194"/>
      <c r="X183" s="1180">
        <f>E183</f>
        <v>12</v>
      </c>
      <c r="Y183" s="194">
        <f t="shared" si="49"/>
        <v>1217.9999999999998</v>
      </c>
      <c r="Z183" s="1180"/>
      <c r="AA183" s="194"/>
      <c r="AB183" s="1180"/>
      <c r="AC183" s="194"/>
      <c r="AD183" s="1180"/>
      <c r="AE183" s="194"/>
      <c r="AF183" s="1180"/>
      <c r="AG183" s="194"/>
      <c r="AH183" s="1180"/>
      <c r="AI183" s="194"/>
    </row>
    <row r="184" spans="2:35" s="6" customFormat="1" ht="101.25">
      <c r="B184" s="1187"/>
      <c r="C184" s="1190" t="s">
        <v>4321</v>
      </c>
      <c r="D184" s="1180"/>
      <c r="E184" s="1180">
        <v>12</v>
      </c>
      <c r="F184" s="194" t="s">
        <v>108</v>
      </c>
      <c r="G184" s="194" t="s">
        <v>3908</v>
      </c>
      <c r="H184" s="194" t="s">
        <v>3909</v>
      </c>
      <c r="I184" s="194" t="s">
        <v>3910</v>
      </c>
      <c r="J184" s="194">
        <v>500</v>
      </c>
      <c r="K184" s="194">
        <f>E184*J184</f>
        <v>6000</v>
      </c>
      <c r="L184" s="1180"/>
      <c r="M184" s="194"/>
      <c r="N184" s="1180"/>
      <c r="O184" s="194"/>
      <c r="P184" s="1180"/>
      <c r="Q184" s="194"/>
      <c r="R184" s="1180"/>
      <c r="S184" s="194"/>
      <c r="T184" s="1180"/>
      <c r="U184" s="194"/>
      <c r="V184" s="1180"/>
      <c r="W184" s="194"/>
      <c r="X184" s="1180">
        <f>E184</f>
        <v>12</v>
      </c>
      <c r="Y184" s="194">
        <f t="shared" si="49"/>
        <v>6000</v>
      </c>
      <c r="Z184" s="1180"/>
      <c r="AA184" s="194"/>
      <c r="AB184" s="1180"/>
      <c r="AC184" s="194"/>
      <c r="AD184" s="1180"/>
      <c r="AE184" s="194"/>
      <c r="AF184" s="1180"/>
      <c r="AG184" s="194"/>
      <c r="AH184" s="1180"/>
      <c r="AI184" s="194"/>
    </row>
    <row r="185" spans="2:35" s="6" customFormat="1" ht="22.5">
      <c r="B185" s="1187">
        <v>218</v>
      </c>
      <c r="C185" s="1199" t="s">
        <v>4029</v>
      </c>
      <c r="D185" s="1187"/>
      <c r="E185" s="1187"/>
      <c r="F185" s="968"/>
      <c r="G185" s="968"/>
      <c r="H185" s="968"/>
      <c r="I185" s="968"/>
      <c r="J185" s="968"/>
      <c r="K185" s="968">
        <f>K186</f>
        <v>11999.5</v>
      </c>
      <c r="L185" s="1187"/>
      <c r="M185" s="968">
        <f t="shared" ref="M185:AI185" si="50">M186</f>
        <v>0</v>
      </c>
      <c r="N185" s="1187"/>
      <c r="O185" s="968">
        <f t="shared" si="50"/>
        <v>0</v>
      </c>
      <c r="P185" s="1187"/>
      <c r="Q185" s="968">
        <f t="shared" si="50"/>
        <v>0</v>
      </c>
      <c r="R185" s="1187"/>
      <c r="S185" s="968">
        <f t="shared" si="50"/>
        <v>0</v>
      </c>
      <c r="T185" s="1187"/>
      <c r="U185" s="968">
        <f t="shared" si="50"/>
        <v>0</v>
      </c>
      <c r="V185" s="1187"/>
      <c r="W185" s="968">
        <f t="shared" si="50"/>
        <v>0</v>
      </c>
      <c r="X185" s="1187"/>
      <c r="Y185" s="968">
        <f t="shared" si="50"/>
        <v>11999.5</v>
      </c>
      <c r="Z185" s="1187"/>
      <c r="AA185" s="968">
        <f t="shared" si="50"/>
        <v>0</v>
      </c>
      <c r="AB185" s="1187"/>
      <c r="AC185" s="968">
        <f t="shared" si="50"/>
        <v>0</v>
      </c>
      <c r="AD185" s="1187"/>
      <c r="AE185" s="968">
        <f t="shared" si="50"/>
        <v>0</v>
      </c>
      <c r="AF185" s="1187"/>
      <c r="AG185" s="968">
        <f t="shared" si="50"/>
        <v>0</v>
      </c>
      <c r="AH185" s="1187"/>
      <c r="AI185" s="968">
        <f t="shared" si="50"/>
        <v>0</v>
      </c>
    </row>
    <row r="186" spans="2:35" s="6" customFormat="1">
      <c r="B186" s="1187">
        <v>21802</v>
      </c>
      <c r="C186" s="1199" t="s">
        <v>543</v>
      </c>
      <c r="D186" s="1187"/>
      <c r="E186" s="1187"/>
      <c r="F186" s="968"/>
      <c r="G186" s="968"/>
      <c r="H186" s="968"/>
      <c r="I186" s="968"/>
      <c r="J186" s="968"/>
      <c r="K186" s="968">
        <f>SUM(K187:K188)</f>
        <v>11999.5</v>
      </c>
      <c r="L186" s="1187"/>
      <c r="M186" s="968">
        <f t="shared" ref="M186:AI186" si="51">SUM(M187)</f>
        <v>0</v>
      </c>
      <c r="N186" s="1187"/>
      <c r="O186" s="968">
        <f t="shared" si="51"/>
        <v>0</v>
      </c>
      <c r="P186" s="1187"/>
      <c r="Q186" s="968">
        <f t="shared" si="51"/>
        <v>0</v>
      </c>
      <c r="R186" s="1187"/>
      <c r="S186" s="968">
        <f t="shared" si="51"/>
        <v>0</v>
      </c>
      <c r="T186" s="1187"/>
      <c r="U186" s="968">
        <f t="shared" si="51"/>
        <v>0</v>
      </c>
      <c r="V186" s="1187"/>
      <c r="W186" s="968">
        <f t="shared" si="51"/>
        <v>0</v>
      </c>
      <c r="X186" s="1187"/>
      <c r="Y186" s="968">
        <f>SUM(Y187:Y188)</f>
        <v>11999.5</v>
      </c>
      <c r="Z186" s="1187"/>
      <c r="AA186" s="968">
        <f>SUM(AA187:AA188)</f>
        <v>0</v>
      </c>
      <c r="AB186" s="1187"/>
      <c r="AC186" s="968">
        <f t="shared" si="51"/>
        <v>0</v>
      </c>
      <c r="AD186" s="1187"/>
      <c r="AE186" s="968">
        <f t="shared" si="51"/>
        <v>0</v>
      </c>
      <c r="AF186" s="1187"/>
      <c r="AG186" s="968">
        <f t="shared" si="51"/>
        <v>0</v>
      </c>
      <c r="AH186" s="1187"/>
      <c r="AI186" s="968">
        <f t="shared" si="51"/>
        <v>0</v>
      </c>
    </row>
    <row r="187" spans="2:35" s="6" customFormat="1" ht="101.25">
      <c r="B187" s="1187"/>
      <c r="C187" s="1190" t="s">
        <v>4322</v>
      </c>
      <c r="D187" s="1180"/>
      <c r="E187" s="1180">
        <v>50</v>
      </c>
      <c r="F187" s="194" t="s">
        <v>108</v>
      </c>
      <c r="G187" s="194" t="s">
        <v>3908</v>
      </c>
      <c r="H187" s="194" t="s">
        <v>3909</v>
      </c>
      <c r="I187" s="194" t="s">
        <v>3910</v>
      </c>
      <c r="J187" s="194">
        <v>2.5499999999999998</v>
      </c>
      <c r="K187" s="194">
        <f>E187*J187</f>
        <v>127.49999999999999</v>
      </c>
      <c r="L187" s="1180"/>
      <c r="M187" s="194"/>
      <c r="N187" s="1180"/>
      <c r="O187" s="194"/>
      <c r="P187" s="1180"/>
      <c r="Q187" s="194"/>
      <c r="R187" s="1180"/>
      <c r="S187" s="194"/>
      <c r="T187" s="1180"/>
      <c r="U187" s="194"/>
      <c r="V187" s="1180"/>
      <c r="W187" s="194"/>
      <c r="X187" s="1180">
        <f>E187</f>
        <v>50</v>
      </c>
      <c r="Y187" s="194">
        <f t="shared" ref="Y187:Y188" si="52">X187*J187</f>
        <v>127.49999999999999</v>
      </c>
      <c r="Z187" s="1180"/>
      <c r="AA187" s="194"/>
      <c r="AB187" s="1180"/>
      <c r="AC187" s="194"/>
      <c r="AD187" s="1180"/>
      <c r="AE187" s="194"/>
      <c r="AF187" s="1180"/>
      <c r="AG187" s="194"/>
      <c r="AH187" s="1180"/>
      <c r="AI187" s="194"/>
    </row>
    <row r="188" spans="2:35" s="6" customFormat="1" ht="101.25">
      <c r="B188" s="1187"/>
      <c r="C188" s="1190" t="s">
        <v>4323</v>
      </c>
      <c r="D188" s="1180"/>
      <c r="E188" s="1180">
        <v>8</v>
      </c>
      <c r="F188" s="194" t="s">
        <v>108</v>
      </c>
      <c r="G188" s="194" t="s">
        <v>3908</v>
      </c>
      <c r="H188" s="194" t="s">
        <v>3909</v>
      </c>
      <c r="I188" s="194" t="s">
        <v>3910</v>
      </c>
      <c r="J188" s="194">
        <v>1484</v>
      </c>
      <c r="K188" s="194">
        <f>E188*J188</f>
        <v>11872</v>
      </c>
      <c r="L188" s="1180"/>
      <c r="M188" s="194"/>
      <c r="N188" s="1180"/>
      <c r="O188" s="194"/>
      <c r="P188" s="1180"/>
      <c r="Q188" s="194"/>
      <c r="R188" s="1180"/>
      <c r="S188" s="194"/>
      <c r="T188" s="1180"/>
      <c r="U188" s="194"/>
      <c r="V188" s="1180"/>
      <c r="W188" s="194"/>
      <c r="X188" s="1180">
        <f>E188</f>
        <v>8</v>
      </c>
      <c r="Y188" s="194">
        <f t="shared" si="52"/>
        <v>11872</v>
      </c>
      <c r="Z188" s="1180"/>
      <c r="AA188" s="194"/>
      <c r="AB188" s="1180"/>
      <c r="AC188" s="194"/>
      <c r="AD188" s="1180"/>
      <c r="AE188" s="194"/>
      <c r="AF188" s="1180"/>
      <c r="AG188" s="194"/>
      <c r="AH188" s="1180"/>
      <c r="AI188" s="194"/>
    </row>
    <row r="189" spans="2:35" s="6" customFormat="1">
      <c r="B189" s="1187">
        <v>2200</v>
      </c>
      <c r="C189" s="1199" t="s">
        <v>4031</v>
      </c>
      <c r="D189" s="1187"/>
      <c r="E189" s="1187"/>
      <c r="F189" s="968"/>
      <c r="G189" s="968"/>
      <c r="H189" s="968"/>
      <c r="I189" s="1023"/>
      <c r="J189" s="968"/>
      <c r="K189" s="968">
        <f>K190+K203</f>
        <v>35352.76</v>
      </c>
      <c r="L189" s="1187"/>
      <c r="M189" s="968">
        <f t="shared" ref="M189:Y189" si="53">M190+M203</f>
        <v>0</v>
      </c>
      <c r="N189" s="1187"/>
      <c r="O189" s="968">
        <f t="shared" si="53"/>
        <v>0</v>
      </c>
      <c r="P189" s="1187"/>
      <c r="Q189" s="968">
        <f t="shared" si="53"/>
        <v>0</v>
      </c>
      <c r="R189" s="1187"/>
      <c r="S189" s="968">
        <f t="shared" si="53"/>
        <v>11139.026666666667</v>
      </c>
      <c r="T189" s="1187"/>
      <c r="U189" s="968">
        <f t="shared" si="53"/>
        <v>1935.68</v>
      </c>
      <c r="V189" s="1187"/>
      <c r="W189" s="968">
        <f t="shared" si="53"/>
        <v>0</v>
      </c>
      <c r="X189" s="1187"/>
      <c r="Y189" s="968">
        <f t="shared" si="53"/>
        <v>11139.026666666667</v>
      </c>
      <c r="Z189" s="1187"/>
      <c r="AA189" s="968">
        <f t="shared" ref="AA189:AI189" si="54">AA190+AA203</f>
        <v>0</v>
      </c>
      <c r="AB189" s="1187"/>
      <c r="AC189" s="968">
        <f t="shared" si="54"/>
        <v>0</v>
      </c>
      <c r="AD189" s="1187"/>
      <c r="AE189" s="968">
        <f t="shared" si="54"/>
        <v>11139.026666666667</v>
      </c>
      <c r="AF189" s="1187"/>
      <c r="AG189" s="968">
        <f t="shared" si="54"/>
        <v>0</v>
      </c>
      <c r="AH189" s="1187"/>
      <c r="AI189" s="968">
        <f t="shared" si="54"/>
        <v>0</v>
      </c>
    </row>
    <row r="190" spans="2:35" s="6" customFormat="1">
      <c r="B190" s="1187">
        <v>221</v>
      </c>
      <c r="C190" s="1199" t="s">
        <v>3168</v>
      </c>
      <c r="D190" s="1187"/>
      <c r="E190" s="1187"/>
      <c r="F190" s="968"/>
      <c r="G190" s="968"/>
      <c r="H190" s="968"/>
      <c r="I190" s="1023"/>
      <c r="J190" s="968"/>
      <c r="K190" s="968">
        <f>K191</f>
        <v>33417.08</v>
      </c>
      <c r="L190" s="1187"/>
      <c r="M190" s="968">
        <f>M191</f>
        <v>0</v>
      </c>
      <c r="N190" s="1187"/>
      <c r="O190" s="968">
        <f>O191</f>
        <v>0</v>
      </c>
      <c r="P190" s="1187"/>
      <c r="Q190" s="968">
        <f>Q191</f>
        <v>0</v>
      </c>
      <c r="R190" s="1187"/>
      <c r="S190" s="968">
        <f>S191</f>
        <v>11139.026666666667</v>
      </c>
      <c r="T190" s="1187"/>
      <c r="U190" s="968">
        <f>U191</f>
        <v>0</v>
      </c>
      <c r="V190" s="1187"/>
      <c r="W190" s="968">
        <f>W191</f>
        <v>0</v>
      </c>
      <c r="X190" s="1187"/>
      <c r="Y190" s="968">
        <f>Y191</f>
        <v>11139.026666666667</v>
      </c>
      <c r="Z190" s="1187"/>
      <c r="AA190" s="968">
        <f>AA191</f>
        <v>0</v>
      </c>
      <c r="AB190" s="1187"/>
      <c r="AC190" s="968">
        <f>AC191</f>
        <v>0</v>
      </c>
      <c r="AD190" s="1187"/>
      <c r="AE190" s="968">
        <f>AE191</f>
        <v>11139.026666666667</v>
      </c>
      <c r="AF190" s="1187"/>
      <c r="AG190" s="968">
        <f>AG191</f>
        <v>0</v>
      </c>
      <c r="AH190" s="1187"/>
      <c r="AI190" s="968">
        <f>AI191</f>
        <v>0</v>
      </c>
    </row>
    <row r="191" spans="2:35" s="6" customFormat="1" ht="22.5">
      <c r="B191" s="1187">
        <v>22105</v>
      </c>
      <c r="C191" s="1199" t="s">
        <v>3213</v>
      </c>
      <c r="D191" s="1187"/>
      <c r="E191" s="1187"/>
      <c r="F191" s="968"/>
      <c r="G191" s="968"/>
      <c r="H191" s="968"/>
      <c r="I191" s="1023"/>
      <c r="J191" s="968"/>
      <c r="K191" s="968">
        <f>SUM(K192:K202)</f>
        <v>33417.08</v>
      </c>
      <c r="L191" s="1187"/>
      <c r="M191" s="968">
        <f>SUM(M192:M202)</f>
        <v>0</v>
      </c>
      <c r="N191" s="1187"/>
      <c r="O191" s="968">
        <f>SUM(O192:O202)</f>
        <v>0</v>
      </c>
      <c r="P191" s="1187"/>
      <c r="Q191" s="968">
        <f>SUM(Q192:Q202)</f>
        <v>0</v>
      </c>
      <c r="R191" s="1187"/>
      <c r="S191" s="968">
        <f>SUM(S192:S202)</f>
        <v>11139.026666666667</v>
      </c>
      <c r="T191" s="1187"/>
      <c r="U191" s="968">
        <f t="shared" ref="U191" si="55">SUM(U192:U195)</f>
        <v>0</v>
      </c>
      <c r="V191" s="1187"/>
      <c r="W191" s="968">
        <f t="shared" ref="W191" si="56">SUM(W192:W195)</f>
        <v>0</v>
      </c>
      <c r="X191" s="1187"/>
      <c r="Y191" s="968">
        <f>SUM(Y192:Y202)</f>
        <v>11139.026666666667</v>
      </c>
      <c r="Z191" s="1187"/>
      <c r="AA191" s="968">
        <f t="shared" ref="AA191" si="57">SUM(AA192:AA195)</f>
        <v>0</v>
      </c>
      <c r="AB191" s="1187"/>
      <c r="AC191" s="968">
        <f t="shared" ref="AC191" si="58">SUM(AC192:AC195)</f>
        <v>0</v>
      </c>
      <c r="AD191" s="1187"/>
      <c r="AE191" s="968">
        <f>SUM(AE192:AE202)</f>
        <v>11139.026666666667</v>
      </c>
      <c r="AF191" s="1187"/>
      <c r="AG191" s="968">
        <f t="shared" ref="AG191" si="59">SUM(AG192:AG195)</f>
        <v>0</v>
      </c>
      <c r="AH191" s="1187"/>
      <c r="AI191" s="968">
        <f t="shared" ref="AI191" si="60">SUM(AI192:AI195)</f>
        <v>0</v>
      </c>
    </row>
    <row r="192" spans="2:35" s="6" customFormat="1" ht="101.25">
      <c r="B192" s="1187"/>
      <c r="C192" s="1190" t="s">
        <v>4032</v>
      </c>
      <c r="D192" s="1180"/>
      <c r="E192" s="1180">
        <v>0</v>
      </c>
      <c r="F192" s="194" t="s">
        <v>4033</v>
      </c>
      <c r="G192" s="194" t="s">
        <v>3908</v>
      </c>
      <c r="H192" s="194" t="s">
        <v>3909</v>
      </c>
      <c r="I192" s="194" t="s">
        <v>3910</v>
      </c>
      <c r="J192" s="194">
        <v>25</v>
      </c>
      <c r="K192" s="194">
        <f t="shared" ref="K192:K202" si="61">E192*J192</f>
        <v>0</v>
      </c>
      <c r="L192" s="1180"/>
      <c r="M192" s="194"/>
      <c r="N192" s="1180">
        <v>0</v>
      </c>
      <c r="O192" s="194">
        <f>N192*J192</f>
        <v>0</v>
      </c>
      <c r="P192" s="1180"/>
      <c r="Q192" s="194"/>
      <c r="R192" s="1180">
        <f t="shared" ref="R192:R202" si="62">E192/3</f>
        <v>0</v>
      </c>
      <c r="S192" s="194">
        <f t="shared" ref="S192:S202" si="63">J192*R192</f>
        <v>0</v>
      </c>
      <c r="T192" s="1180"/>
      <c r="U192" s="194"/>
      <c r="V192" s="1180"/>
      <c r="W192" s="194"/>
      <c r="X192" s="1180">
        <f t="shared" ref="X192:X202" si="64">E192/3</f>
        <v>0</v>
      </c>
      <c r="Y192" s="194">
        <f t="shared" ref="Y192:Y202" si="65">X192*J192</f>
        <v>0</v>
      </c>
      <c r="Z192" s="1180"/>
      <c r="AA192" s="194"/>
      <c r="AB192" s="1180"/>
      <c r="AC192" s="194"/>
      <c r="AD192" s="1180">
        <f t="shared" ref="AD192:AD202" si="66">E192/3</f>
        <v>0</v>
      </c>
      <c r="AE192" s="194">
        <f t="shared" ref="AE192:AE202" si="67">J192*AD192</f>
        <v>0</v>
      </c>
      <c r="AF192" s="1180"/>
      <c r="AG192" s="194"/>
      <c r="AH192" s="1180"/>
      <c r="AI192" s="194"/>
    </row>
    <row r="193" spans="2:35" s="6" customFormat="1" ht="101.25">
      <c r="B193" s="1187"/>
      <c r="C193" s="1190" t="s">
        <v>1914</v>
      </c>
      <c r="D193" s="1180"/>
      <c r="E193" s="1180">
        <v>30</v>
      </c>
      <c r="F193" s="194" t="s">
        <v>3251</v>
      </c>
      <c r="G193" s="194" t="s">
        <v>3908</v>
      </c>
      <c r="H193" s="194" t="s">
        <v>3909</v>
      </c>
      <c r="I193" s="194" t="s">
        <v>3910</v>
      </c>
      <c r="J193" s="194">
        <v>230</v>
      </c>
      <c r="K193" s="194">
        <f t="shared" si="61"/>
        <v>6900</v>
      </c>
      <c r="L193" s="1180"/>
      <c r="M193" s="194"/>
      <c r="N193" s="1180"/>
      <c r="O193" s="194"/>
      <c r="P193" s="1180"/>
      <c r="Q193" s="194"/>
      <c r="R193" s="1180">
        <f t="shared" si="62"/>
        <v>10</v>
      </c>
      <c r="S193" s="194">
        <f t="shared" si="63"/>
        <v>2300</v>
      </c>
      <c r="T193" s="1180"/>
      <c r="U193" s="194"/>
      <c r="V193" s="1180"/>
      <c r="W193" s="194"/>
      <c r="X193" s="1180">
        <f t="shared" si="64"/>
        <v>10</v>
      </c>
      <c r="Y193" s="194">
        <f t="shared" si="65"/>
        <v>2300</v>
      </c>
      <c r="Z193" s="1180"/>
      <c r="AA193" s="194"/>
      <c r="AB193" s="1180"/>
      <c r="AC193" s="194"/>
      <c r="AD193" s="1180">
        <f t="shared" si="66"/>
        <v>10</v>
      </c>
      <c r="AE193" s="194">
        <f t="shared" si="67"/>
        <v>2300</v>
      </c>
      <c r="AF193" s="1180"/>
      <c r="AG193" s="194"/>
      <c r="AH193" s="1180"/>
      <c r="AI193" s="194"/>
    </row>
    <row r="194" spans="2:35" s="6" customFormat="1" ht="101.25">
      <c r="B194" s="1187"/>
      <c r="C194" s="1190" t="s">
        <v>4324</v>
      </c>
      <c r="D194" s="1180"/>
      <c r="E194" s="1180">
        <v>12</v>
      </c>
      <c r="F194" s="194" t="s">
        <v>3992</v>
      </c>
      <c r="G194" s="194" t="s">
        <v>3908</v>
      </c>
      <c r="H194" s="194" t="s">
        <v>3909</v>
      </c>
      <c r="I194" s="194" t="s">
        <v>3910</v>
      </c>
      <c r="J194" s="194">
        <v>41</v>
      </c>
      <c r="K194" s="194">
        <f t="shared" si="61"/>
        <v>492</v>
      </c>
      <c r="L194" s="1180"/>
      <c r="M194" s="194"/>
      <c r="N194" s="1180"/>
      <c r="O194" s="194"/>
      <c r="P194" s="1180"/>
      <c r="Q194" s="194"/>
      <c r="R194" s="1180">
        <f t="shared" si="62"/>
        <v>4</v>
      </c>
      <c r="S194" s="194">
        <f t="shared" si="63"/>
        <v>164</v>
      </c>
      <c r="T194" s="1180"/>
      <c r="U194" s="194"/>
      <c r="V194" s="1180"/>
      <c r="W194" s="194"/>
      <c r="X194" s="1180">
        <f t="shared" si="64"/>
        <v>4</v>
      </c>
      <c r="Y194" s="194">
        <f t="shared" si="65"/>
        <v>164</v>
      </c>
      <c r="Z194" s="1180"/>
      <c r="AA194" s="194"/>
      <c r="AB194" s="1180"/>
      <c r="AC194" s="194"/>
      <c r="AD194" s="1180">
        <f t="shared" si="66"/>
        <v>4</v>
      </c>
      <c r="AE194" s="194">
        <f t="shared" si="67"/>
        <v>164</v>
      </c>
      <c r="AF194" s="1180"/>
      <c r="AG194" s="194"/>
      <c r="AH194" s="1180"/>
      <c r="AI194" s="194"/>
    </row>
    <row r="195" spans="2:35" s="6" customFormat="1" ht="101.25">
      <c r="B195" s="1187"/>
      <c r="C195" s="1190" t="s">
        <v>4325</v>
      </c>
      <c r="D195" s="1180"/>
      <c r="E195" s="1180">
        <v>30</v>
      </c>
      <c r="F195" s="194" t="s">
        <v>108</v>
      </c>
      <c r="G195" s="194" t="s">
        <v>3908</v>
      </c>
      <c r="H195" s="194" t="s">
        <v>3909</v>
      </c>
      <c r="I195" s="194" t="s">
        <v>3910</v>
      </c>
      <c r="J195" s="194">
        <v>60</v>
      </c>
      <c r="K195" s="194">
        <f t="shared" si="61"/>
        <v>1800</v>
      </c>
      <c r="L195" s="1180"/>
      <c r="M195" s="194"/>
      <c r="N195" s="1180"/>
      <c r="O195" s="194"/>
      <c r="P195" s="1180"/>
      <c r="Q195" s="194"/>
      <c r="R195" s="1180">
        <f t="shared" si="62"/>
        <v>10</v>
      </c>
      <c r="S195" s="194">
        <f t="shared" si="63"/>
        <v>600</v>
      </c>
      <c r="T195" s="1180"/>
      <c r="U195" s="194"/>
      <c r="V195" s="1180"/>
      <c r="W195" s="194"/>
      <c r="X195" s="1180">
        <f t="shared" si="64"/>
        <v>10</v>
      </c>
      <c r="Y195" s="194">
        <f t="shared" si="65"/>
        <v>600</v>
      </c>
      <c r="Z195" s="1180"/>
      <c r="AA195" s="194"/>
      <c r="AB195" s="1180"/>
      <c r="AC195" s="194"/>
      <c r="AD195" s="1180">
        <f t="shared" si="66"/>
        <v>10</v>
      </c>
      <c r="AE195" s="194">
        <f t="shared" si="67"/>
        <v>600</v>
      </c>
      <c r="AF195" s="1180"/>
      <c r="AG195" s="194"/>
      <c r="AH195" s="1180"/>
      <c r="AI195" s="194"/>
    </row>
    <row r="196" spans="2:35" s="6" customFormat="1" ht="101.25">
      <c r="B196" s="1187"/>
      <c r="C196" s="1190" t="s">
        <v>4326</v>
      </c>
      <c r="D196" s="1180"/>
      <c r="E196" s="1180">
        <v>15</v>
      </c>
      <c r="F196" s="194" t="s">
        <v>108</v>
      </c>
      <c r="G196" s="194" t="s">
        <v>3908</v>
      </c>
      <c r="H196" s="194" t="s">
        <v>3909</v>
      </c>
      <c r="I196" s="194" t="s">
        <v>3910</v>
      </c>
      <c r="J196" s="194">
        <v>247.5</v>
      </c>
      <c r="K196" s="194">
        <f t="shared" si="61"/>
        <v>3712.5</v>
      </c>
      <c r="L196" s="1180"/>
      <c r="M196" s="194"/>
      <c r="N196" s="1180"/>
      <c r="O196" s="194"/>
      <c r="P196" s="1180"/>
      <c r="Q196" s="194"/>
      <c r="R196" s="1180">
        <f t="shared" si="62"/>
        <v>5</v>
      </c>
      <c r="S196" s="194">
        <f t="shared" si="63"/>
        <v>1237.5</v>
      </c>
      <c r="T196" s="1180"/>
      <c r="U196" s="194"/>
      <c r="V196" s="1180"/>
      <c r="W196" s="194"/>
      <c r="X196" s="1180">
        <f t="shared" si="64"/>
        <v>5</v>
      </c>
      <c r="Y196" s="194">
        <f t="shared" si="65"/>
        <v>1237.5</v>
      </c>
      <c r="Z196" s="1180"/>
      <c r="AA196" s="194"/>
      <c r="AB196" s="1180"/>
      <c r="AC196" s="194"/>
      <c r="AD196" s="1180">
        <f t="shared" si="66"/>
        <v>5</v>
      </c>
      <c r="AE196" s="194">
        <f t="shared" si="67"/>
        <v>1237.5</v>
      </c>
      <c r="AF196" s="1180"/>
      <c r="AG196" s="194"/>
      <c r="AH196" s="1180"/>
      <c r="AI196" s="194"/>
    </row>
    <row r="197" spans="2:35" s="6" customFormat="1" ht="101.25">
      <c r="B197" s="1187"/>
      <c r="C197" s="1190" t="s">
        <v>4327</v>
      </c>
      <c r="D197" s="1180"/>
      <c r="E197" s="1180">
        <v>40</v>
      </c>
      <c r="F197" s="194" t="s">
        <v>108</v>
      </c>
      <c r="G197" s="194" t="s">
        <v>3908</v>
      </c>
      <c r="H197" s="194" t="s">
        <v>3909</v>
      </c>
      <c r="I197" s="194" t="s">
        <v>3910</v>
      </c>
      <c r="J197" s="194">
        <v>25.6</v>
      </c>
      <c r="K197" s="194">
        <f t="shared" si="61"/>
        <v>1024</v>
      </c>
      <c r="L197" s="1180"/>
      <c r="M197" s="194"/>
      <c r="N197" s="1180"/>
      <c r="O197" s="194"/>
      <c r="P197" s="1180"/>
      <c r="Q197" s="194"/>
      <c r="R197" s="1180">
        <f t="shared" si="62"/>
        <v>13.333333333333334</v>
      </c>
      <c r="S197" s="194">
        <f t="shared" si="63"/>
        <v>341.33333333333337</v>
      </c>
      <c r="T197" s="1180"/>
      <c r="U197" s="194"/>
      <c r="V197" s="1180"/>
      <c r="W197" s="194"/>
      <c r="X197" s="1180">
        <f t="shared" si="64"/>
        <v>13.333333333333334</v>
      </c>
      <c r="Y197" s="194">
        <f t="shared" si="65"/>
        <v>341.33333333333337</v>
      </c>
      <c r="Z197" s="1180"/>
      <c r="AA197" s="194"/>
      <c r="AB197" s="1180"/>
      <c r="AC197" s="194"/>
      <c r="AD197" s="1180">
        <f t="shared" si="66"/>
        <v>13.333333333333334</v>
      </c>
      <c r="AE197" s="194">
        <f t="shared" si="67"/>
        <v>341.33333333333337</v>
      </c>
      <c r="AF197" s="1180"/>
      <c r="AG197" s="194"/>
      <c r="AH197" s="1180"/>
      <c r="AI197" s="194"/>
    </row>
    <row r="198" spans="2:35" s="6" customFormat="1" ht="101.25">
      <c r="B198" s="1187"/>
      <c r="C198" s="1190" t="s">
        <v>4034</v>
      </c>
      <c r="D198" s="1180"/>
      <c r="E198" s="1180">
        <v>50</v>
      </c>
      <c r="F198" s="194" t="s">
        <v>3992</v>
      </c>
      <c r="G198" s="194" t="s">
        <v>3908</v>
      </c>
      <c r="H198" s="194" t="s">
        <v>3909</v>
      </c>
      <c r="I198" s="194" t="s">
        <v>3910</v>
      </c>
      <c r="J198" s="194">
        <v>250</v>
      </c>
      <c r="K198" s="194">
        <f t="shared" si="61"/>
        <v>12500</v>
      </c>
      <c r="L198" s="1180"/>
      <c r="M198" s="194"/>
      <c r="N198" s="1180"/>
      <c r="O198" s="194"/>
      <c r="P198" s="1180"/>
      <c r="Q198" s="194"/>
      <c r="R198" s="1180">
        <f t="shared" si="62"/>
        <v>16.666666666666668</v>
      </c>
      <c r="S198" s="194">
        <f t="shared" si="63"/>
        <v>4166.666666666667</v>
      </c>
      <c r="T198" s="1180"/>
      <c r="U198" s="194"/>
      <c r="V198" s="1180"/>
      <c r="W198" s="194"/>
      <c r="X198" s="1180">
        <f t="shared" si="64"/>
        <v>16.666666666666668</v>
      </c>
      <c r="Y198" s="194">
        <f t="shared" si="65"/>
        <v>4166.666666666667</v>
      </c>
      <c r="Z198" s="1180"/>
      <c r="AA198" s="194"/>
      <c r="AB198" s="1180"/>
      <c r="AC198" s="194"/>
      <c r="AD198" s="1180">
        <f t="shared" si="66"/>
        <v>16.666666666666668</v>
      </c>
      <c r="AE198" s="194">
        <f t="shared" si="67"/>
        <v>4166.666666666667</v>
      </c>
      <c r="AF198" s="1180"/>
      <c r="AG198" s="194"/>
      <c r="AH198" s="1180"/>
      <c r="AI198" s="194"/>
    </row>
    <row r="199" spans="2:35" s="6" customFormat="1" ht="101.25">
      <c r="B199" s="1187"/>
      <c r="C199" s="1190" t="s">
        <v>4328</v>
      </c>
      <c r="D199" s="1180"/>
      <c r="E199" s="1180">
        <v>8</v>
      </c>
      <c r="F199" s="194" t="s">
        <v>108</v>
      </c>
      <c r="G199" s="194" t="s">
        <v>3908</v>
      </c>
      <c r="H199" s="194" t="s">
        <v>3909</v>
      </c>
      <c r="I199" s="194" t="s">
        <v>3910</v>
      </c>
      <c r="J199" s="194">
        <v>86.7</v>
      </c>
      <c r="K199" s="194">
        <f t="shared" si="61"/>
        <v>693.6</v>
      </c>
      <c r="L199" s="1180"/>
      <c r="M199" s="194"/>
      <c r="N199" s="1180"/>
      <c r="O199" s="194"/>
      <c r="P199" s="1180"/>
      <c r="Q199" s="194"/>
      <c r="R199" s="1180">
        <f t="shared" si="62"/>
        <v>2.6666666666666665</v>
      </c>
      <c r="S199" s="194">
        <f t="shared" si="63"/>
        <v>231.2</v>
      </c>
      <c r="T199" s="1180"/>
      <c r="U199" s="194"/>
      <c r="V199" s="1180"/>
      <c r="W199" s="194"/>
      <c r="X199" s="1180">
        <f t="shared" si="64"/>
        <v>2.6666666666666665</v>
      </c>
      <c r="Y199" s="194">
        <f t="shared" si="65"/>
        <v>231.2</v>
      </c>
      <c r="Z199" s="1180"/>
      <c r="AA199" s="194"/>
      <c r="AB199" s="1180"/>
      <c r="AC199" s="194"/>
      <c r="AD199" s="1180">
        <f t="shared" si="66"/>
        <v>2.6666666666666665</v>
      </c>
      <c r="AE199" s="194">
        <f t="shared" si="67"/>
        <v>231.2</v>
      </c>
      <c r="AF199" s="1180"/>
      <c r="AG199" s="194"/>
      <c r="AH199" s="1180"/>
      <c r="AI199" s="194"/>
    </row>
    <row r="200" spans="2:35" s="6" customFormat="1" ht="101.25">
      <c r="B200" s="1187"/>
      <c r="C200" s="1190" t="s">
        <v>4329</v>
      </c>
      <c r="D200" s="1180"/>
      <c r="E200" s="1180">
        <v>25</v>
      </c>
      <c r="F200" s="194" t="s">
        <v>108</v>
      </c>
      <c r="G200" s="194" t="s">
        <v>3908</v>
      </c>
      <c r="H200" s="194" t="s">
        <v>3909</v>
      </c>
      <c r="I200" s="194" t="s">
        <v>3910</v>
      </c>
      <c r="J200" s="194">
        <v>180</v>
      </c>
      <c r="K200" s="194">
        <f t="shared" si="61"/>
        <v>4500</v>
      </c>
      <c r="L200" s="1180"/>
      <c r="M200" s="194"/>
      <c r="N200" s="1180"/>
      <c r="O200" s="194"/>
      <c r="P200" s="1180"/>
      <c r="Q200" s="194"/>
      <c r="R200" s="1180">
        <f t="shared" si="62"/>
        <v>8.3333333333333339</v>
      </c>
      <c r="S200" s="194">
        <f t="shared" si="63"/>
        <v>1500</v>
      </c>
      <c r="T200" s="1180"/>
      <c r="U200" s="194"/>
      <c r="V200" s="1180"/>
      <c r="W200" s="194"/>
      <c r="X200" s="1180">
        <f t="shared" si="64"/>
        <v>8.3333333333333339</v>
      </c>
      <c r="Y200" s="194">
        <f t="shared" si="65"/>
        <v>1500</v>
      </c>
      <c r="Z200" s="1180"/>
      <c r="AA200" s="194"/>
      <c r="AB200" s="1180"/>
      <c r="AC200" s="194"/>
      <c r="AD200" s="1180">
        <f t="shared" si="66"/>
        <v>8.3333333333333339</v>
      </c>
      <c r="AE200" s="194">
        <f t="shared" si="67"/>
        <v>1500</v>
      </c>
      <c r="AF200" s="1180"/>
      <c r="AG200" s="194"/>
      <c r="AH200" s="1180"/>
      <c r="AI200" s="194"/>
    </row>
    <row r="201" spans="2:35" s="6" customFormat="1" ht="101.25">
      <c r="B201" s="1187"/>
      <c r="C201" s="1190" t="s">
        <v>4330</v>
      </c>
      <c r="D201" s="1180"/>
      <c r="E201" s="1180">
        <v>10</v>
      </c>
      <c r="F201" s="194" t="s">
        <v>108</v>
      </c>
      <c r="G201" s="194" t="s">
        <v>3908</v>
      </c>
      <c r="H201" s="194" t="s">
        <v>3909</v>
      </c>
      <c r="I201" s="194" t="s">
        <v>3910</v>
      </c>
      <c r="J201" s="194">
        <v>24.997999999999998</v>
      </c>
      <c r="K201" s="194">
        <f t="shared" si="61"/>
        <v>249.97999999999996</v>
      </c>
      <c r="L201" s="1180"/>
      <c r="M201" s="194"/>
      <c r="N201" s="1180"/>
      <c r="O201" s="194"/>
      <c r="P201" s="1180"/>
      <c r="Q201" s="194"/>
      <c r="R201" s="1180">
        <f t="shared" si="62"/>
        <v>3.3333333333333335</v>
      </c>
      <c r="S201" s="194">
        <f t="shared" si="63"/>
        <v>83.326666666666668</v>
      </c>
      <c r="T201" s="1180"/>
      <c r="U201" s="194"/>
      <c r="V201" s="1180"/>
      <c r="W201" s="194"/>
      <c r="X201" s="1180">
        <f t="shared" si="64"/>
        <v>3.3333333333333335</v>
      </c>
      <c r="Y201" s="194">
        <f t="shared" si="65"/>
        <v>83.326666666666668</v>
      </c>
      <c r="Z201" s="1180"/>
      <c r="AA201" s="194"/>
      <c r="AB201" s="1180"/>
      <c r="AC201" s="194"/>
      <c r="AD201" s="1180">
        <f t="shared" si="66"/>
        <v>3.3333333333333335</v>
      </c>
      <c r="AE201" s="194">
        <f t="shared" si="67"/>
        <v>83.326666666666668</v>
      </c>
      <c r="AF201" s="1180"/>
      <c r="AG201" s="194"/>
      <c r="AH201" s="1180"/>
      <c r="AI201" s="194"/>
    </row>
    <row r="202" spans="2:35" s="6" customFormat="1" ht="101.25">
      <c r="B202" s="1187"/>
      <c r="C202" s="1190" t="s">
        <v>4331</v>
      </c>
      <c r="D202" s="1180"/>
      <c r="E202" s="1180">
        <v>100</v>
      </c>
      <c r="F202" s="194" t="s">
        <v>108</v>
      </c>
      <c r="G202" s="194" t="s">
        <v>3908</v>
      </c>
      <c r="H202" s="194" t="s">
        <v>3909</v>
      </c>
      <c r="I202" s="194" t="s">
        <v>3910</v>
      </c>
      <c r="J202" s="194">
        <v>15.45</v>
      </c>
      <c r="K202" s="194">
        <f t="shared" si="61"/>
        <v>1545</v>
      </c>
      <c r="L202" s="1180"/>
      <c r="M202" s="194"/>
      <c r="N202" s="1180"/>
      <c r="O202" s="194"/>
      <c r="P202" s="1180"/>
      <c r="Q202" s="194"/>
      <c r="R202" s="1180">
        <f t="shared" si="62"/>
        <v>33.333333333333336</v>
      </c>
      <c r="S202" s="194">
        <f t="shared" si="63"/>
        <v>515</v>
      </c>
      <c r="T202" s="1180"/>
      <c r="U202" s="194"/>
      <c r="V202" s="1180"/>
      <c r="W202" s="194"/>
      <c r="X202" s="1180">
        <f t="shared" si="64"/>
        <v>33.333333333333336</v>
      </c>
      <c r="Y202" s="194">
        <f t="shared" si="65"/>
        <v>515</v>
      </c>
      <c r="Z202" s="1180"/>
      <c r="AA202" s="194"/>
      <c r="AB202" s="1180"/>
      <c r="AC202" s="194"/>
      <c r="AD202" s="1180">
        <f t="shared" si="66"/>
        <v>33.333333333333336</v>
      </c>
      <c r="AE202" s="194">
        <f t="shared" si="67"/>
        <v>515</v>
      </c>
      <c r="AF202" s="1180"/>
      <c r="AG202" s="194"/>
      <c r="AH202" s="1180"/>
      <c r="AI202" s="194"/>
    </row>
    <row r="203" spans="2:35" s="6" customFormat="1">
      <c r="B203" s="1187">
        <v>223</v>
      </c>
      <c r="C203" s="1186" t="s">
        <v>4035</v>
      </c>
      <c r="D203" s="1187"/>
      <c r="E203" s="1187"/>
      <c r="F203" s="968"/>
      <c r="G203" s="968"/>
      <c r="H203" s="1188"/>
      <c r="I203" s="1023"/>
      <c r="J203" s="968"/>
      <c r="K203" s="968">
        <f>K204</f>
        <v>1935.68</v>
      </c>
      <c r="L203" s="1187"/>
      <c r="M203" s="968">
        <f t="shared" ref="M203:AI203" si="68">M204</f>
        <v>0</v>
      </c>
      <c r="N203" s="1187"/>
      <c r="O203" s="968">
        <f t="shared" si="68"/>
        <v>0</v>
      </c>
      <c r="P203" s="1187"/>
      <c r="Q203" s="968">
        <f t="shared" si="68"/>
        <v>0</v>
      </c>
      <c r="R203" s="1187"/>
      <c r="S203" s="968">
        <f t="shared" si="68"/>
        <v>0</v>
      </c>
      <c r="T203" s="1187"/>
      <c r="U203" s="968">
        <f t="shared" si="68"/>
        <v>1935.68</v>
      </c>
      <c r="V203" s="1187"/>
      <c r="W203" s="968">
        <f t="shared" si="68"/>
        <v>0</v>
      </c>
      <c r="X203" s="1187"/>
      <c r="Y203" s="968">
        <f t="shared" si="68"/>
        <v>0</v>
      </c>
      <c r="Z203" s="1187"/>
      <c r="AA203" s="968">
        <f t="shared" si="68"/>
        <v>0</v>
      </c>
      <c r="AB203" s="1187"/>
      <c r="AC203" s="968">
        <f t="shared" si="68"/>
        <v>0</v>
      </c>
      <c r="AD203" s="1187"/>
      <c r="AE203" s="968">
        <f t="shared" si="68"/>
        <v>0</v>
      </c>
      <c r="AF203" s="1187"/>
      <c r="AG203" s="968">
        <f t="shared" si="68"/>
        <v>0</v>
      </c>
      <c r="AH203" s="1187"/>
      <c r="AI203" s="968">
        <f t="shared" si="68"/>
        <v>0</v>
      </c>
    </row>
    <row r="204" spans="2:35" s="6" customFormat="1">
      <c r="B204" s="1187">
        <v>22302</v>
      </c>
      <c r="C204" s="1186" t="s">
        <v>817</v>
      </c>
      <c r="D204" s="1187"/>
      <c r="E204" s="1187"/>
      <c r="F204" s="968"/>
      <c r="G204" s="968"/>
      <c r="H204" s="1231"/>
      <c r="I204" s="1023"/>
      <c r="J204" s="968"/>
      <c r="K204" s="968">
        <f>SUM(K205:K210)</f>
        <v>1935.68</v>
      </c>
      <c r="L204" s="1187"/>
      <c r="M204" s="968">
        <f>SUM(M205:M210)</f>
        <v>0</v>
      </c>
      <c r="N204" s="1187"/>
      <c r="O204" s="968">
        <f>SUM(O205:O210)</f>
        <v>0</v>
      </c>
      <c r="P204" s="1187"/>
      <c r="Q204" s="968">
        <f>SUM(Q205:Q210)</f>
        <v>0</v>
      </c>
      <c r="R204" s="1187"/>
      <c r="S204" s="968">
        <f>SUM(S205:S210)</f>
        <v>0</v>
      </c>
      <c r="T204" s="1187"/>
      <c r="U204" s="968">
        <f>SUM(U205:U210)</f>
        <v>1935.68</v>
      </c>
      <c r="V204" s="1187"/>
      <c r="W204" s="968">
        <f>SUM(W205:W210)</f>
        <v>0</v>
      </c>
      <c r="X204" s="1187"/>
      <c r="Y204" s="968">
        <f>SUM(Y205:Y210)</f>
        <v>0</v>
      </c>
      <c r="Z204" s="1187"/>
      <c r="AA204" s="968">
        <f>SUM(AA205:AA210)</f>
        <v>0</v>
      </c>
      <c r="AB204" s="1187"/>
      <c r="AC204" s="968">
        <f>SUM(AC205:AC210)</f>
        <v>0</v>
      </c>
      <c r="AD204" s="1187"/>
      <c r="AE204" s="968">
        <f>SUM(AE205:AE210)</f>
        <v>0</v>
      </c>
      <c r="AF204" s="1187"/>
      <c r="AG204" s="968">
        <f>SUM(AG205:AG210)</f>
        <v>0</v>
      </c>
      <c r="AH204" s="1187"/>
      <c r="AI204" s="968">
        <f>SUM(AI205:AI210)</f>
        <v>0</v>
      </c>
    </row>
    <row r="205" spans="2:35" s="6" customFormat="1" ht="101.25">
      <c r="B205" s="1187"/>
      <c r="C205" s="1190" t="s">
        <v>826</v>
      </c>
      <c r="D205" s="1180"/>
      <c r="E205" s="1180">
        <v>12</v>
      </c>
      <c r="F205" s="194" t="s">
        <v>397</v>
      </c>
      <c r="G205" s="194" t="s">
        <v>3908</v>
      </c>
      <c r="H205" s="194" t="s">
        <v>3909</v>
      </c>
      <c r="I205" s="194" t="s">
        <v>3910</v>
      </c>
      <c r="J205" s="194">
        <v>22.11</v>
      </c>
      <c r="K205" s="194">
        <f t="shared" ref="K205:K210" si="69">E205*J205</f>
        <v>265.32</v>
      </c>
      <c r="L205" s="1180"/>
      <c r="M205" s="194"/>
      <c r="N205" s="1180"/>
      <c r="O205" s="194"/>
      <c r="P205" s="1180"/>
      <c r="Q205" s="194"/>
      <c r="R205" s="1180"/>
      <c r="S205" s="194"/>
      <c r="T205" s="1180">
        <f t="shared" ref="T205:T210" si="70">E205</f>
        <v>12</v>
      </c>
      <c r="U205" s="194">
        <f>T205*J205</f>
        <v>265.32</v>
      </c>
      <c r="V205" s="1180"/>
      <c r="W205" s="194"/>
      <c r="X205" s="1180"/>
      <c r="Y205" s="194"/>
      <c r="Z205" s="1180"/>
      <c r="AA205" s="194"/>
      <c r="AB205" s="1180"/>
      <c r="AC205" s="194"/>
      <c r="AD205" s="1180"/>
      <c r="AE205" s="194"/>
      <c r="AF205" s="1180"/>
      <c r="AG205" s="194"/>
      <c r="AH205" s="1180"/>
      <c r="AI205" s="194"/>
    </row>
    <row r="206" spans="2:35" s="6" customFormat="1" ht="101.25">
      <c r="B206" s="1187"/>
      <c r="C206" s="1190" t="s">
        <v>4332</v>
      </c>
      <c r="D206" s="1180"/>
      <c r="E206" s="1180">
        <v>12</v>
      </c>
      <c r="F206" s="194" t="s">
        <v>397</v>
      </c>
      <c r="G206" s="194" t="s">
        <v>3908</v>
      </c>
      <c r="H206" s="194" t="s">
        <v>3909</v>
      </c>
      <c r="I206" s="194" t="s">
        <v>3910</v>
      </c>
      <c r="J206" s="194">
        <v>41.43</v>
      </c>
      <c r="K206" s="194">
        <f t="shared" si="69"/>
        <v>497.15999999999997</v>
      </c>
      <c r="L206" s="1180"/>
      <c r="M206" s="194"/>
      <c r="N206" s="1180"/>
      <c r="O206" s="194"/>
      <c r="P206" s="1180"/>
      <c r="Q206" s="194"/>
      <c r="R206" s="1180"/>
      <c r="S206" s="194"/>
      <c r="T206" s="1180">
        <f t="shared" si="70"/>
        <v>12</v>
      </c>
      <c r="U206" s="194">
        <f t="shared" ref="U206:U210" si="71">T206*J206</f>
        <v>497.15999999999997</v>
      </c>
      <c r="V206" s="1180"/>
      <c r="W206" s="194"/>
      <c r="X206" s="1180"/>
      <c r="Y206" s="194"/>
      <c r="Z206" s="1180"/>
      <c r="AA206" s="194"/>
      <c r="AB206" s="1180"/>
      <c r="AC206" s="194"/>
      <c r="AD206" s="1180"/>
      <c r="AE206" s="194"/>
      <c r="AF206" s="1180"/>
      <c r="AG206" s="194"/>
      <c r="AH206" s="1180"/>
      <c r="AI206" s="194"/>
    </row>
    <row r="207" spans="2:35" s="6" customFormat="1" ht="101.25">
      <c r="B207" s="1187"/>
      <c r="C207" s="1190" t="s">
        <v>4036</v>
      </c>
      <c r="D207" s="1180"/>
      <c r="E207" s="1180">
        <v>10</v>
      </c>
      <c r="F207" s="194" t="s">
        <v>397</v>
      </c>
      <c r="G207" s="194" t="s">
        <v>3908</v>
      </c>
      <c r="H207" s="194" t="s">
        <v>3909</v>
      </c>
      <c r="I207" s="194" t="s">
        <v>3910</v>
      </c>
      <c r="J207" s="194">
        <v>15.5</v>
      </c>
      <c r="K207" s="194">
        <f t="shared" si="69"/>
        <v>155</v>
      </c>
      <c r="L207" s="1180"/>
      <c r="M207" s="194"/>
      <c r="N207" s="1180"/>
      <c r="O207" s="194"/>
      <c r="P207" s="1180"/>
      <c r="Q207" s="194"/>
      <c r="R207" s="1180"/>
      <c r="S207" s="194"/>
      <c r="T207" s="1180">
        <f t="shared" si="70"/>
        <v>10</v>
      </c>
      <c r="U207" s="194">
        <f t="shared" si="71"/>
        <v>155</v>
      </c>
      <c r="V207" s="1180"/>
      <c r="W207" s="194"/>
      <c r="X207" s="1180"/>
      <c r="Y207" s="194"/>
      <c r="Z207" s="1180"/>
      <c r="AA207" s="194"/>
      <c r="AB207" s="1180"/>
      <c r="AC207" s="194"/>
      <c r="AD207" s="1180"/>
      <c r="AE207" s="194"/>
      <c r="AF207" s="1180"/>
      <c r="AG207" s="194"/>
      <c r="AH207" s="1180"/>
      <c r="AI207" s="194"/>
    </row>
    <row r="208" spans="2:35" s="6" customFormat="1" ht="101.25">
      <c r="B208" s="1187"/>
      <c r="C208" s="1190" t="s">
        <v>4333</v>
      </c>
      <c r="D208" s="1180"/>
      <c r="E208" s="1180">
        <v>10</v>
      </c>
      <c r="F208" s="194" t="s">
        <v>397</v>
      </c>
      <c r="G208" s="194" t="s">
        <v>3908</v>
      </c>
      <c r="H208" s="194" t="s">
        <v>3909</v>
      </c>
      <c r="I208" s="194" t="s">
        <v>3910</v>
      </c>
      <c r="J208" s="194">
        <v>39.5</v>
      </c>
      <c r="K208" s="194">
        <f t="shared" si="69"/>
        <v>395</v>
      </c>
      <c r="L208" s="1180"/>
      <c r="M208" s="194"/>
      <c r="N208" s="1180"/>
      <c r="O208" s="194"/>
      <c r="P208" s="1180"/>
      <c r="Q208" s="194"/>
      <c r="R208" s="1180"/>
      <c r="S208" s="194"/>
      <c r="T208" s="1180">
        <f t="shared" si="70"/>
        <v>10</v>
      </c>
      <c r="U208" s="194">
        <f t="shared" si="71"/>
        <v>395</v>
      </c>
      <c r="V208" s="1180"/>
      <c r="W208" s="194"/>
      <c r="X208" s="1180"/>
      <c r="Y208" s="194"/>
      <c r="Z208" s="1180"/>
      <c r="AA208" s="194"/>
      <c r="AB208" s="1180"/>
      <c r="AC208" s="194"/>
      <c r="AD208" s="1180"/>
      <c r="AE208" s="194"/>
      <c r="AF208" s="1180"/>
      <c r="AG208" s="194"/>
      <c r="AH208" s="1180"/>
      <c r="AI208" s="194"/>
    </row>
    <row r="209" spans="2:35" s="6" customFormat="1" ht="101.25">
      <c r="B209" s="1187"/>
      <c r="C209" s="1190" t="s">
        <v>4334</v>
      </c>
      <c r="D209" s="1180"/>
      <c r="E209" s="1180">
        <v>10</v>
      </c>
      <c r="F209" s="194" t="s">
        <v>397</v>
      </c>
      <c r="G209" s="194" t="s">
        <v>3908</v>
      </c>
      <c r="H209" s="194" t="s">
        <v>3909</v>
      </c>
      <c r="I209" s="194" t="s">
        <v>3910</v>
      </c>
      <c r="J209" s="194">
        <v>28</v>
      </c>
      <c r="K209" s="194">
        <f t="shared" si="69"/>
        <v>280</v>
      </c>
      <c r="L209" s="1180"/>
      <c r="M209" s="194"/>
      <c r="N209" s="1180"/>
      <c r="O209" s="194"/>
      <c r="P209" s="1180"/>
      <c r="Q209" s="194"/>
      <c r="R209" s="1180"/>
      <c r="S209" s="194"/>
      <c r="T209" s="1180">
        <f t="shared" si="70"/>
        <v>10</v>
      </c>
      <c r="U209" s="194">
        <f t="shared" si="71"/>
        <v>280</v>
      </c>
      <c r="V209" s="1180"/>
      <c r="W209" s="194"/>
      <c r="X209" s="1180"/>
      <c r="Y209" s="194"/>
      <c r="Z209" s="1180"/>
      <c r="AA209" s="194"/>
      <c r="AB209" s="1180"/>
      <c r="AC209" s="194"/>
      <c r="AD209" s="1180"/>
      <c r="AE209" s="194"/>
      <c r="AF209" s="1180"/>
      <c r="AG209" s="194"/>
      <c r="AH209" s="1180"/>
      <c r="AI209" s="194"/>
    </row>
    <row r="210" spans="2:35" s="6" customFormat="1" ht="101.25">
      <c r="B210" s="1187"/>
      <c r="C210" s="1190" t="s">
        <v>4335</v>
      </c>
      <c r="D210" s="1180"/>
      <c r="E210" s="1180">
        <v>8</v>
      </c>
      <c r="F210" s="194" t="s">
        <v>397</v>
      </c>
      <c r="G210" s="194" t="s">
        <v>3908</v>
      </c>
      <c r="H210" s="194" t="s">
        <v>3909</v>
      </c>
      <c r="I210" s="194" t="s">
        <v>3910</v>
      </c>
      <c r="J210" s="194">
        <v>42.9</v>
      </c>
      <c r="K210" s="194">
        <f t="shared" si="69"/>
        <v>343.2</v>
      </c>
      <c r="L210" s="1180"/>
      <c r="M210" s="194"/>
      <c r="N210" s="1180"/>
      <c r="O210" s="194"/>
      <c r="P210" s="1180"/>
      <c r="Q210" s="194"/>
      <c r="R210" s="1180"/>
      <c r="S210" s="194"/>
      <c r="T210" s="1180">
        <f t="shared" si="70"/>
        <v>8</v>
      </c>
      <c r="U210" s="194">
        <f t="shared" si="71"/>
        <v>343.2</v>
      </c>
      <c r="V210" s="1180"/>
      <c r="W210" s="194"/>
      <c r="X210" s="1180"/>
      <c r="Y210" s="194"/>
      <c r="Z210" s="1180"/>
      <c r="AA210" s="194"/>
      <c r="AB210" s="1180"/>
      <c r="AC210" s="194"/>
      <c r="AD210" s="1180"/>
      <c r="AE210" s="194"/>
      <c r="AF210" s="1180"/>
      <c r="AG210" s="194"/>
      <c r="AH210" s="1180"/>
      <c r="AI210" s="194"/>
    </row>
    <row r="211" spans="2:35" s="6" customFormat="1" ht="22.5">
      <c r="B211" s="1187">
        <v>2400</v>
      </c>
      <c r="C211" s="1179" t="s">
        <v>4037</v>
      </c>
      <c r="D211" s="1187"/>
      <c r="E211" s="1187"/>
      <c r="F211" s="968"/>
      <c r="G211" s="968"/>
      <c r="H211" s="1188"/>
      <c r="I211" s="1023"/>
      <c r="J211" s="968"/>
      <c r="K211" s="968">
        <f>K212+K215+K218+K221+K226+K255+K282+K296</f>
        <v>153461.63140800002</v>
      </c>
      <c r="L211" s="1187"/>
      <c r="M211" s="968">
        <f t="shared" ref="M211:Y211" si="72">M212+M215+M218+M221+M226+M255+M282+M296</f>
        <v>0</v>
      </c>
      <c r="N211" s="1187"/>
      <c r="O211" s="968">
        <f t="shared" si="72"/>
        <v>0</v>
      </c>
      <c r="P211" s="1187"/>
      <c r="Q211" s="968">
        <f t="shared" si="72"/>
        <v>0</v>
      </c>
      <c r="R211" s="1187"/>
      <c r="S211" s="968">
        <f t="shared" si="72"/>
        <v>38154.308184000001</v>
      </c>
      <c r="T211" s="1187"/>
      <c r="U211" s="968">
        <f t="shared" si="72"/>
        <v>21226.024339999996</v>
      </c>
      <c r="V211" s="1187"/>
      <c r="W211" s="968">
        <f t="shared" si="72"/>
        <v>5856.6849999999995</v>
      </c>
      <c r="X211" s="1187"/>
      <c r="Y211" s="968">
        <f t="shared" si="72"/>
        <v>16269.050744</v>
      </c>
      <c r="Z211" s="1187"/>
      <c r="AA211" s="968">
        <f t="shared" ref="AA211:AI211" si="73">AA212+AA215+AA218+AA221+AA226+AA255+AA282+AA296</f>
        <v>7767.1101279999993</v>
      </c>
      <c r="AB211" s="1187"/>
      <c r="AC211" s="968">
        <f t="shared" si="73"/>
        <v>33024.917071999997</v>
      </c>
      <c r="AD211" s="1187"/>
      <c r="AE211" s="968">
        <f t="shared" si="73"/>
        <v>13148</v>
      </c>
      <c r="AF211" s="1187"/>
      <c r="AG211" s="968">
        <f t="shared" si="73"/>
        <v>18015.535939999998</v>
      </c>
      <c r="AH211" s="1187"/>
      <c r="AI211" s="968">
        <f t="shared" si="73"/>
        <v>0</v>
      </c>
    </row>
    <row r="212" spans="2:35" s="6" customFormat="1">
      <c r="B212" s="1187">
        <v>241</v>
      </c>
      <c r="C212" s="1186" t="s">
        <v>929</v>
      </c>
      <c r="D212" s="1187"/>
      <c r="E212" s="1187"/>
      <c r="F212" s="968"/>
      <c r="G212" s="968"/>
      <c r="H212" s="1188"/>
      <c r="I212" s="1023"/>
      <c r="J212" s="968"/>
      <c r="K212" s="968">
        <f>K213</f>
        <v>1978.1963999999998</v>
      </c>
      <c r="L212" s="1187"/>
      <c r="M212" s="968">
        <f t="shared" ref="M212:AI212" si="74">M213</f>
        <v>0</v>
      </c>
      <c r="N212" s="1187"/>
      <c r="O212" s="968">
        <f t="shared" si="74"/>
        <v>0</v>
      </c>
      <c r="P212" s="1187"/>
      <c r="Q212" s="968">
        <f t="shared" si="74"/>
        <v>0</v>
      </c>
      <c r="R212" s="1187"/>
      <c r="S212" s="968">
        <f t="shared" si="74"/>
        <v>0</v>
      </c>
      <c r="T212" s="1187"/>
      <c r="U212" s="968">
        <f t="shared" si="74"/>
        <v>1978.1963999999998</v>
      </c>
      <c r="V212" s="1187"/>
      <c r="W212" s="968">
        <f t="shared" si="74"/>
        <v>0</v>
      </c>
      <c r="X212" s="1187"/>
      <c r="Y212" s="968">
        <f t="shared" si="74"/>
        <v>0</v>
      </c>
      <c r="Z212" s="1187"/>
      <c r="AA212" s="968">
        <f t="shared" si="74"/>
        <v>0</v>
      </c>
      <c r="AB212" s="1187"/>
      <c r="AC212" s="968">
        <f t="shared" si="74"/>
        <v>0</v>
      </c>
      <c r="AD212" s="1187"/>
      <c r="AE212" s="968">
        <f t="shared" si="74"/>
        <v>0</v>
      </c>
      <c r="AF212" s="1187"/>
      <c r="AG212" s="968">
        <f t="shared" si="74"/>
        <v>0</v>
      </c>
      <c r="AH212" s="1187"/>
      <c r="AI212" s="968">
        <f t="shared" si="74"/>
        <v>0</v>
      </c>
    </row>
    <row r="213" spans="2:35" s="6" customFormat="1">
      <c r="B213" s="1187">
        <v>24102</v>
      </c>
      <c r="C213" s="1186" t="s">
        <v>3283</v>
      </c>
      <c r="D213" s="1187"/>
      <c r="E213" s="1187"/>
      <c r="F213" s="968"/>
      <c r="G213" s="968"/>
      <c r="H213" s="1231"/>
      <c r="I213" s="1023"/>
      <c r="J213" s="968"/>
      <c r="K213" s="968">
        <f t="shared" ref="K213:Y213" si="75">SUM(K214:K214)</f>
        <v>1978.1963999999998</v>
      </c>
      <c r="L213" s="1187"/>
      <c r="M213" s="968">
        <f t="shared" si="75"/>
        <v>0</v>
      </c>
      <c r="N213" s="1187"/>
      <c r="O213" s="968">
        <f t="shared" si="75"/>
        <v>0</v>
      </c>
      <c r="P213" s="1187"/>
      <c r="Q213" s="968">
        <f t="shared" si="75"/>
        <v>0</v>
      </c>
      <c r="R213" s="1187"/>
      <c r="S213" s="968">
        <f t="shared" si="75"/>
        <v>0</v>
      </c>
      <c r="T213" s="1187"/>
      <c r="U213" s="968">
        <f t="shared" si="75"/>
        <v>1978.1963999999998</v>
      </c>
      <c r="V213" s="1187"/>
      <c r="W213" s="968">
        <f t="shared" si="75"/>
        <v>0</v>
      </c>
      <c r="X213" s="1187"/>
      <c r="Y213" s="968">
        <f t="shared" si="75"/>
        <v>0</v>
      </c>
      <c r="Z213" s="1187"/>
      <c r="AA213" s="968">
        <f t="shared" ref="AA213:AI213" si="76">SUM(AA214:AA214)</f>
        <v>0</v>
      </c>
      <c r="AB213" s="1187"/>
      <c r="AC213" s="968">
        <f t="shared" si="76"/>
        <v>0</v>
      </c>
      <c r="AD213" s="1187"/>
      <c r="AE213" s="968">
        <f t="shared" si="76"/>
        <v>0</v>
      </c>
      <c r="AF213" s="1187"/>
      <c r="AG213" s="968">
        <f t="shared" si="76"/>
        <v>0</v>
      </c>
      <c r="AH213" s="1187"/>
      <c r="AI213" s="968">
        <f t="shared" si="76"/>
        <v>0</v>
      </c>
    </row>
    <row r="214" spans="2:35" s="6" customFormat="1" ht="101.25">
      <c r="B214" s="1187"/>
      <c r="C214" s="1233" t="s">
        <v>4336</v>
      </c>
      <c r="D214" s="1180"/>
      <c r="E214" s="1180">
        <v>10</v>
      </c>
      <c r="F214" s="194" t="s">
        <v>108</v>
      </c>
      <c r="G214" s="194" t="s">
        <v>3908</v>
      </c>
      <c r="H214" s="194" t="s">
        <v>3909</v>
      </c>
      <c r="I214" s="964" t="s">
        <v>3910</v>
      </c>
      <c r="J214" s="194">
        <v>197.81963999999999</v>
      </c>
      <c r="K214" s="194">
        <f>E214*J214</f>
        <v>1978.1963999999998</v>
      </c>
      <c r="L214" s="1180"/>
      <c r="M214" s="194"/>
      <c r="N214" s="1180"/>
      <c r="O214" s="194"/>
      <c r="P214" s="1180"/>
      <c r="Q214" s="194"/>
      <c r="R214" s="1180"/>
      <c r="S214" s="194"/>
      <c r="T214" s="1180">
        <f>E214</f>
        <v>10</v>
      </c>
      <c r="U214" s="194">
        <f t="shared" ref="U214" si="77">T214*J214</f>
        <v>1978.1963999999998</v>
      </c>
      <c r="V214" s="1180"/>
      <c r="W214" s="194"/>
      <c r="X214" s="1180"/>
      <c r="Y214" s="194"/>
      <c r="Z214" s="1180"/>
      <c r="AA214" s="194"/>
      <c r="AB214" s="1180"/>
      <c r="AC214" s="194"/>
      <c r="AD214" s="1180"/>
      <c r="AE214" s="194"/>
      <c r="AF214" s="1180"/>
      <c r="AG214" s="194"/>
      <c r="AH214" s="1180"/>
      <c r="AI214" s="194"/>
    </row>
    <row r="215" spans="2:35" s="6" customFormat="1">
      <c r="B215" s="1187">
        <v>242</v>
      </c>
      <c r="C215" s="1186" t="s">
        <v>3284</v>
      </c>
      <c r="D215" s="1180"/>
      <c r="E215" s="1180"/>
      <c r="F215" s="194"/>
      <c r="G215" s="194"/>
      <c r="H215" s="1182"/>
      <c r="I215" s="964"/>
      <c r="J215" s="194"/>
      <c r="K215" s="194">
        <f>K216</f>
        <v>3333.335</v>
      </c>
      <c r="L215" s="1180">
        <f t="shared" ref="L215:AI216" si="78">L216</f>
        <v>0</v>
      </c>
      <c r="M215" s="194">
        <f t="shared" si="78"/>
        <v>0</v>
      </c>
      <c r="N215" s="1180"/>
      <c r="O215" s="194">
        <f t="shared" si="78"/>
        <v>0</v>
      </c>
      <c r="P215" s="1180"/>
      <c r="Q215" s="194">
        <f t="shared" si="78"/>
        <v>0</v>
      </c>
      <c r="R215" s="1180"/>
      <c r="S215" s="194">
        <f t="shared" si="78"/>
        <v>0</v>
      </c>
      <c r="T215" s="1180"/>
      <c r="U215" s="194">
        <f t="shared" si="78"/>
        <v>0</v>
      </c>
      <c r="V215" s="1180">
        <f t="shared" si="78"/>
        <v>10</v>
      </c>
      <c r="W215" s="194">
        <f t="shared" si="78"/>
        <v>3333.335</v>
      </c>
      <c r="X215" s="1180"/>
      <c r="Y215" s="194">
        <f t="shared" si="78"/>
        <v>0</v>
      </c>
      <c r="Z215" s="1180"/>
      <c r="AA215" s="194">
        <f t="shared" si="78"/>
        <v>0</v>
      </c>
      <c r="AB215" s="1180"/>
      <c r="AC215" s="194">
        <f t="shared" si="78"/>
        <v>0</v>
      </c>
      <c r="AD215" s="1180"/>
      <c r="AE215" s="194">
        <f t="shared" si="78"/>
        <v>0</v>
      </c>
      <c r="AF215" s="1180"/>
      <c r="AG215" s="194">
        <f t="shared" si="78"/>
        <v>0</v>
      </c>
      <c r="AH215" s="1180"/>
      <c r="AI215" s="194">
        <f t="shared" si="78"/>
        <v>0</v>
      </c>
    </row>
    <row r="216" spans="2:35" s="6" customFormat="1">
      <c r="B216" s="1187">
        <v>24201</v>
      </c>
      <c r="C216" s="1186" t="s">
        <v>3284</v>
      </c>
      <c r="D216" s="1180"/>
      <c r="E216" s="1180"/>
      <c r="F216" s="194"/>
      <c r="G216" s="194"/>
      <c r="H216" s="1189"/>
      <c r="I216" s="964"/>
      <c r="J216" s="194"/>
      <c r="K216" s="194">
        <f>K217</f>
        <v>3333.335</v>
      </c>
      <c r="L216" s="1180"/>
      <c r="M216" s="194">
        <f t="shared" si="78"/>
        <v>0</v>
      </c>
      <c r="N216" s="1180"/>
      <c r="O216" s="194">
        <f t="shared" si="78"/>
        <v>0</v>
      </c>
      <c r="P216" s="1180"/>
      <c r="Q216" s="194">
        <f t="shared" si="78"/>
        <v>0</v>
      </c>
      <c r="R216" s="1180"/>
      <c r="S216" s="194">
        <f t="shared" si="78"/>
        <v>0</v>
      </c>
      <c r="T216" s="1180"/>
      <c r="U216" s="194">
        <f t="shared" si="78"/>
        <v>0</v>
      </c>
      <c r="V216" s="1180">
        <f t="shared" si="78"/>
        <v>10</v>
      </c>
      <c r="W216" s="194">
        <f t="shared" si="78"/>
        <v>3333.335</v>
      </c>
      <c r="X216" s="1180"/>
      <c r="Y216" s="194">
        <f t="shared" si="78"/>
        <v>0</v>
      </c>
      <c r="Z216" s="1180"/>
      <c r="AA216" s="194">
        <f t="shared" si="78"/>
        <v>0</v>
      </c>
      <c r="AB216" s="1180"/>
      <c r="AC216" s="194">
        <f t="shared" si="78"/>
        <v>0</v>
      </c>
      <c r="AD216" s="1180"/>
      <c r="AE216" s="194">
        <f t="shared" si="78"/>
        <v>0</v>
      </c>
      <c r="AF216" s="1180"/>
      <c r="AG216" s="194">
        <f t="shared" si="78"/>
        <v>0</v>
      </c>
      <c r="AH216" s="1180"/>
      <c r="AI216" s="194">
        <f t="shared" si="78"/>
        <v>0</v>
      </c>
    </row>
    <row r="217" spans="2:35" s="6" customFormat="1" ht="101.25">
      <c r="B217" s="1187"/>
      <c r="C217" s="1234" t="s">
        <v>4039</v>
      </c>
      <c r="D217" s="1180"/>
      <c r="E217" s="1180">
        <v>10</v>
      </c>
      <c r="F217" s="194" t="s">
        <v>4040</v>
      </c>
      <c r="G217" s="194" t="s">
        <v>3908</v>
      </c>
      <c r="H217" s="194" t="s">
        <v>3909</v>
      </c>
      <c r="I217" s="964" t="s">
        <v>3910</v>
      </c>
      <c r="J217" s="194">
        <v>333.33350000000002</v>
      </c>
      <c r="K217" s="194">
        <f>E217*J217</f>
        <v>3333.335</v>
      </c>
      <c r="L217" s="1180"/>
      <c r="M217" s="194"/>
      <c r="N217" s="1180"/>
      <c r="O217" s="194"/>
      <c r="P217" s="1180"/>
      <c r="Q217" s="194"/>
      <c r="R217" s="1180"/>
      <c r="S217" s="194"/>
      <c r="T217" s="1180"/>
      <c r="U217" s="194"/>
      <c r="V217" s="1180">
        <f>E217</f>
        <v>10</v>
      </c>
      <c r="W217" s="194">
        <f>V217*J217</f>
        <v>3333.335</v>
      </c>
      <c r="X217" s="1180"/>
      <c r="Y217" s="194"/>
      <c r="Z217" s="1180"/>
      <c r="AA217" s="194">
        <f t="shared" ref="AA217" si="79">K217-M217-O217-Q217-S217-U217-W217-Y217</f>
        <v>0</v>
      </c>
      <c r="AB217" s="1180"/>
      <c r="AC217" s="194"/>
      <c r="AD217" s="1180"/>
      <c r="AE217" s="194"/>
      <c r="AF217" s="1180"/>
      <c r="AG217" s="194"/>
      <c r="AH217" s="1180"/>
      <c r="AI217" s="194"/>
    </row>
    <row r="218" spans="2:35" s="6" customFormat="1">
      <c r="B218" s="1187">
        <v>243</v>
      </c>
      <c r="C218" s="1186" t="s">
        <v>3285</v>
      </c>
      <c r="D218" s="1180"/>
      <c r="E218" s="1180"/>
      <c r="F218" s="194"/>
      <c r="G218" s="194"/>
      <c r="H218" s="1182"/>
      <c r="I218" s="964"/>
      <c r="J218" s="194"/>
      <c r="K218" s="194">
        <f>K219</f>
        <v>3848.8</v>
      </c>
      <c r="L218" s="1180"/>
      <c r="M218" s="194">
        <f t="shared" ref="M218:AI218" si="80">M219</f>
        <v>0</v>
      </c>
      <c r="N218" s="1180"/>
      <c r="O218" s="194">
        <f t="shared" si="80"/>
        <v>0</v>
      </c>
      <c r="P218" s="1180"/>
      <c r="Q218" s="194">
        <f t="shared" si="80"/>
        <v>0</v>
      </c>
      <c r="R218" s="1180"/>
      <c r="S218" s="194">
        <f t="shared" si="80"/>
        <v>0</v>
      </c>
      <c r="T218" s="1180"/>
      <c r="U218" s="194">
        <f t="shared" si="80"/>
        <v>0</v>
      </c>
      <c r="V218" s="1180"/>
      <c r="W218" s="194">
        <f t="shared" si="80"/>
        <v>0</v>
      </c>
      <c r="X218" s="1180">
        <f t="shared" si="80"/>
        <v>20</v>
      </c>
      <c r="Y218" s="194">
        <f t="shared" si="80"/>
        <v>3848.8</v>
      </c>
      <c r="Z218" s="1180"/>
      <c r="AA218" s="194">
        <f t="shared" si="80"/>
        <v>0</v>
      </c>
      <c r="AB218" s="1180"/>
      <c r="AC218" s="194">
        <f t="shared" si="80"/>
        <v>0</v>
      </c>
      <c r="AD218" s="1180"/>
      <c r="AE218" s="194">
        <f t="shared" si="80"/>
        <v>0</v>
      </c>
      <c r="AF218" s="1180"/>
      <c r="AG218" s="194">
        <f t="shared" si="80"/>
        <v>0</v>
      </c>
      <c r="AH218" s="1180"/>
      <c r="AI218" s="194">
        <f t="shared" si="80"/>
        <v>0</v>
      </c>
    </row>
    <row r="219" spans="2:35" s="6" customFormat="1">
      <c r="B219" s="1187">
        <v>24301</v>
      </c>
      <c r="C219" s="1186" t="s">
        <v>3286</v>
      </c>
      <c r="D219" s="1180"/>
      <c r="E219" s="1180"/>
      <c r="F219" s="194"/>
      <c r="G219" s="194"/>
      <c r="H219" s="1189"/>
      <c r="I219" s="964"/>
      <c r="J219" s="194"/>
      <c r="K219" s="194">
        <f t="shared" ref="K219:Y219" si="81">SUM(K220:K220)</f>
        <v>3848.8</v>
      </c>
      <c r="L219" s="1180"/>
      <c r="M219" s="194"/>
      <c r="N219" s="1180"/>
      <c r="O219" s="194"/>
      <c r="P219" s="1180"/>
      <c r="Q219" s="194"/>
      <c r="R219" s="1180"/>
      <c r="S219" s="194"/>
      <c r="T219" s="1180"/>
      <c r="U219" s="194"/>
      <c r="V219" s="1180"/>
      <c r="W219" s="194"/>
      <c r="X219" s="1180">
        <f t="shared" si="81"/>
        <v>20</v>
      </c>
      <c r="Y219" s="194">
        <f t="shared" si="81"/>
        <v>3848.8</v>
      </c>
      <c r="Z219" s="1180"/>
      <c r="AA219" s="194">
        <f t="shared" ref="AA219:AI219" si="82">SUM(AA220:AA220)</f>
        <v>0</v>
      </c>
      <c r="AB219" s="1180"/>
      <c r="AC219" s="194"/>
      <c r="AD219" s="1180"/>
      <c r="AE219" s="194"/>
      <c r="AF219" s="1180"/>
      <c r="AG219" s="194"/>
      <c r="AH219" s="1180"/>
      <c r="AI219" s="194">
        <f t="shared" si="82"/>
        <v>0</v>
      </c>
    </row>
    <row r="220" spans="2:35" s="6" customFormat="1" ht="101.25">
      <c r="B220" s="1180"/>
      <c r="C220" s="1233" t="s">
        <v>4041</v>
      </c>
      <c r="D220" s="1180"/>
      <c r="E220" s="1180">
        <v>20</v>
      </c>
      <c r="F220" s="14" t="s">
        <v>4040</v>
      </c>
      <c r="G220" s="194" t="s">
        <v>3908</v>
      </c>
      <c r="H220" s="194" t="s">
        <v>3909</v>
      </c>
      <c r="I220" s="194" t="s">
        <v>3910</v>
      </c>
      <c r="J220" s="194">
        <v>192.44</v>
      </c>
      <c r="K220" s="194">
        <f>E220*J220</f>
        <v>3848.8</v>
      </c>
      <c r="L220" s="1180"/>
      <c r="M220" s="194"/>
      <c r="N220" s="1180"/>
      <c r="O220" s="194"/>
      <c r="P220" s="1180"/>
      <c r="Q220" s="194"/>
      <c r="R220" s="1180"/>
      <c r="S220" s="194"/>
      <c r="T220" s="1180"/>
      <c r="U220" s="194"/>
      <c r="V220" s="1180"/>
      <c r="W220" s="194"/>
      <c r="X220" s="1180">
        <f>E220</f>
        <v>20</v>
      </c>
      <c r="Y220" s="194">
        <f>X220*J220</f>
        <v>3848.8</v>
      </c>
      <c r="Z220" s="1180"/>
      <c r="AA220" s="194"/>
      <c r="AB220" s="1180"/>
      <c r="AC220" s="194"/>
      <c r="AD220" s="1180"/>
      <c r="AE220" s="194"/>
      <c r="AF220" s="1180"/>
      <c r="AG220" s="194"/>
      <c r="AH220" s="1180"/>
      <c r="AI220" s="194"/>
    </row>
    <row r="221" spans="2:35" s="6" customFormat="1">
      <c r="B221" s="1187">
        <v>244</v>
      </c>
      <c r="C221" s="1186" t="s">
        <v>942</v>
      </c>
      <c r="D221" s="1180"/>
      <c r="E221" s="1180"/>
      <c r="F221" s="194"/>
      <c r="G221" s="194"/>
      <c r="H221" s="1182"/>
      <c r="I221" s="964"/>
      <c r="J221" s="194"/>
      <c r="K221" s="194">
        <f>K222</f>
        <v>2768</v>
      </c>
      <c r="L221" s="1180"/>
      <c r="M221" s="194">
        <f t="shared" ref="M221:AI221" si="83">M222</f>
        <v>0</v>
      </c>
      <c r="N221" s="1180"/>
      <c r="O221" s="194">
        <f t="shared" si="83"/>
        <v>0</v>
      </c>
      <c r="P221" s="1180"/>
      <c r="Q221" s="194">
        <f t="shared" si="83"/>
        <v>0</v>
      </c>
      <c r="R221" s="1180"/>
      <c r="S221" s="194">
        <f t="shared" si="83"/>
        <v>0</v>
      </c>
      <c r="T221" s="1180"/>
      <c r="U221" s="194">
        <f t="shared" si="83"/>
        <v>0</v>
      </c>
      <c r="V221" s="1180"/>
      <c r="W221" s="194">
        <f t="shared" si="83"/>
        <v>0</v>
      </c>
      <c r="X221" s="1180"/>
      <c r="Y221" s="194">
        <f t="shared" si="83"/>
        <v>0</v>
      </c>
      <c r="Z221" s="1180"/>
      <c r="AA221" s="194">
        <f t="shared" si="83"/>
        <v>0</v>
      </c>
      <c r="AB221" s="1180">
        <f t="shared" si="83"/>
        <v>15</v>
      </c>
      <c r="AC221" s="194">
        <f t="shared" si="83"/>
        <v>2768</v>
      </c>
      <c r="AD221" s="1180"/>
      <c r="AE221" s="194">
        <f t="shared" si="83"/>
        <v>0</v>
      </c>
      <c r="AF221" s="1180"/>
      <c r="AG221" s="194">
        <f t="shared" si="83"/>
        <v>0</v>
      </c>
      <c r="AH221" s="1180"/>
      <c r="AI221" s="194">
        <f t="shared" si="83"/>
        <v>0</v>
      </c>
    </row>
    <row r="222" spans="2:35" s="6" customFormat="1">
      <c r="B222" s="1187">
        <v>24401</v>
      </c>
      <c r="C222" s="1186" t="s">
        <v>942</v>
      </c>
      <c r="D222" s="1180"/>
      <c r="E222" s="1180"/>
      <c r="F222" s="194"/>
      <c r="G222" s="194"/>
      <c r="H222" s="1189"/>
      <c r="I222" s="964"/>
      <c r="J222" s="194"/>
      <c r="K222" s="194">
        <f>SUM(K223:K225)</f>
        <v>2768</v>
      </c>
      <c r="L222" s="1180"/>
      <c r="M222" s="194"/>
      <c r="N222" s="1180"/>
      <c r="O222" s="194"/>
      <c r="P222" s="1180"/>
      <c r="Q222" s="194"/>
      <c r="R222" s="1180"/>
      <c r="S222" s="194"/>
      <c r="T222" s="1180"/>
      <c r="U222" s="194"/>
      <c r="V222" s="1180"/>
      <c r="W222" s="194"/>
      <c r="X222" s="1180"/>
      <c r="Y222" s="194"/>
      <c r="Z222" s="1180"/>
      <c r="AA222" s="194"/>
      <c r="AB222" s="1180">
        <f t="shared" ref="AB222:AC222" si="84">SUM(AB223:AB225)</f>
        <v>15</v>
      </c>
      <c r="AC222" s="194">
        <f t="shared" si="84"/>
        <v>2768</v>
      </c>
      <c r="AD222" s="1180"/>
      <c r="AE222" s="194"/>
      <c r="AF222" s="1180"/>
      <c r="AG222" s="194"/>
      <c r="AH222" s="1180"/>
      <c r="AI222" s="194"/>
    </row>
    <row r="223" spans="2:35" s="6" customFormat="1" ht="101.25">
      <c r="B223" s="1187"/>
      <c r="C223" s="1190" t="s">
        <v>4042</v>
      </c>
      <c r="D223" s="1180"/>
      <c r="E223" s="1180">
        <v>5</v>
      </c>
      <c r="F223" s="194" t="s">
        <v>108</v>
      </c>
      <c r="G223" s="194" t="s">
        <v>3908</v>
      </c>
      <c r="H223" s="194" t="s">
        <v>3909</v>
      </c>
      <c r="I223" s="194" t="s">
        <v>3910</v>
      </c>
      <c r="J223" s="194">
        <v>39</v>
      </c>
      <c r="K223" s="194">
        <f>E223*J223</f>
        <v>195</v>
      </c>
      <c r="L223" s="1180"/>
      <c r="M223" s="194"/>
      <c r="N223" s="1180"/>
      <c r="O223" s="194"/>
      <c r="P223" s="1180"/>
      <c r="Q223" s="194"/>
      <c r="R223" s="1180"/>
      <c r="S223" s="194"/>
      <c r="T223" s="1180"/>
      <c r="U223" s="194"/>
      <c r="V223" s="1180"/>
      <c r="W223" s="194"/>
      <c r="X223" s="1180"/>
      <c r="Y223" s="194"/>
      <c r="Z223" s="1180"/>
      <c r="AA223" s="194"/>
      <c r="AB223" s="1180">
        <f>E223</f>
        <v>5</v>
      </c>
      <c r="AC223" s="194">
        <f>AB223*J223</f>
        <v>195</v>
      </c>
      <c r="AD223" s="1180"/>
      <c r="AE223" s="194"/>
      <c r="AF223" s="1180"/>
      <c r="AG223" s="194"/>
      <c r="AH223" s="1180"/>
      <c r="AI223" s="194"/>
    </row>
    <row r="224" spans="2:35" s="6" customFormat="1" ht="101.25">
      <c r="B224" s="1187"/>
      <c r="C224" s="1190" t="s">
        <v>4043</v>
      </c>
      <c r="D224" s="1180"/>
      <c r="E224" s="1180">
        <v>5</v>
      </c>
      <c r="F224" s="194" t="s">
        <v>108</v>
      </c>
      <c r="G224" s="194" t="s">
        <v>3908</v>
      </c>
      <c r="H224" s="194" t="s">
        <v>3909</v>
      </c>
      <c r="I224" s="194" t="s">
        <v>3910</v>
      </c>
      <c r="J224" s="194">
        <v>25.6</v>
      </c>
      <c r="K224" s="194">
        <f>E224*J224</f>
        <v>128</v>
      </c>
      <c r="L224" s="1180"/>
      <c r="M224" s="194"/>
      <c r="N224" s="1180"/>
      <c r="O224" s="194"/>
      <c r="P224" s="1180"/>
      <c r="Q224" s="194"/>
      <c r="R224" s="1180"/>
      <c r="S224" s="194"/>
      <c r="T224" s="1180"/>
      <c r="U224" s="194"/>
      <c r="V224" s="1180"/>
      <c r="W224" s="194"/>
      <c r="X224" s="1180"/>
      <c r="Y224" s="194"/>
      <c r="Z224" s="1180"/>
      <c r="AA224" s="194"/>
      <c r="AB224" s="1180">
        <f>E224</f>
        <v>5</v>
      </c>
      <c r="AC224" s="194">
        <f t="shared" ref="AC224:AC225" si="85">AB224*J224</f>
        <v>128</v>
      </c>
      <c r="AD224" s="1180"/>
      <c r="AE224" s="194"/>
      <c r="AF224" s="1180"/>
      <c r="AG224" s="194"/>
      <c r="AH224" s="1180"/>
      <c r="AI224" s="194"/>
    </row>
    <row r="225" spans="2:35" s="6" customFormat="1" ht="101.25">
      <c r="B225" s="1187"/>
      <c r="C225" s="1190" t="s">
        <v>4337</v>
      </c>
      <c r="D225" s="1180"/>
      <c r="E225" s="1180">
        <v>5</v>
      </c>
      <c r="F225" s="194" t="s">
        <v>108</v>
      </c>
      <c r="G225" s="194" t="s">
        <v>3908</v>
      </c>
      <c r="H225" s="194" t="s">
        <v>3909</v>
      </c>
      <c r="I225" s="194" t="s">
        <v>3910</v>
      </c>
      <c r="J225" s="194">
        <v>489</v>
      </c>
      <c r="K225" s="194">
        <f>E225*J225</f>
        <v>2445</v>
      </c>
      <c r="L225" s="1180"/>
      <c r="M225" s="194"/>
      <c r="N225" s="1180"/>
      <c r="O225" s="194"/>
      <c r="P225" s="1180"/>
      <c r="Q225" s="194"/>
      <c r="R225" s="1180"/>
      <c r="S225" s="194"/>
      <c r="T225" s="1180"/>
      <c r="U225" s="194"/>
      <c r="V225" s="1180"/>
      <c r="W225" s="194"/>
      <c r="X225" s="1180"/>
      <c r="Y225" s="194"/>
      <c r="Z225" s="1180"/>
      <c r="AA225" s="194"/>
      <c r="AB225" s="1180">
        <f>E225</f>
        <v>5</v>
      </c>
      <c r="AC225" s="194">
        <f t="shared" si="85"/>
        <v>2445</v>
      </c>
      <c r="AD225" s="1180"/>
      <c r="AE225" s="194"/>
      <c r="AF225" s="1180"/>
      <c r="AG225" s="194"/>
      <c r="AH225" s="1180"/>
      <c r="AI225" s="194"/>
    </row>
    <row r="226" spans="2:35" s="6" customFormat="1">
      <c r="B226" s="1187">
        <v>246</v>
      </c>
      <c r="C226" s="1186" t="s">
        <v>3292</v>
      </c>
      <c r="D226" s="1180"/>
      <c r="E226" s="1180"/>
      <c r="F226" s="194"/>
      <c r="G226" s="194"/>
      <c r="H226" s="1182"/>
      <c r="I226" s="964"/>
      <c r="J226" s="194"/>
      <c r="K226" s="194">
        <f t="shared" ref="K226:S226" si="86">K227+K251</f>
        <v>37166.186624000002</v>
      </c>
      <c r="L226" s="1180"/>
      <c r="M226" s="194">
        <f t="shared" ref="M226" si="87">M227+M251</f>
        <v>0</v>
      </c>
      <c r="N226" s="1180"/>
      <c r="O226" s="194">
        <f t="shared" ref="O226" si="88">O227+O251</f>
        <v>0</v>
      </c>
      <c r="P226" s="1180"/>
      <c r="Q226" s="194">
        <f t="shared" ref="Q226" si="89">Q227+Q251</f>
        <v>0</v>
      </c>
      <c r="R226" s="1180">
        <f t="shared" si="86"/>
        <v>107.5</v>
      </c>
      <c r="S226" s="194">
        <f t="shared" si="86"/>
        <v>17966.947312</v>
      </c>
      <c r="T226" s="1180"/>
      <c r="U226" s="194">
        <f t="shared" ref="U226" si="90">U227+U251</f>
        <v>1232.2919999999999</v>
      </c>
      <c r="V226" s="1180"/>
      <c r="W226" s="194">
        <f t="shared" ref="W226" si="91">W227+W251</f>
        <v>0</v>
      </c>
      <c r="X226" s="1180"/>
      <c r="Y226" s="194">
        <f t="shared" ref="Y226:AI226" si="92">Y227+Y251</f>
        <v>0</v>
      </c>
      <c r="Z226" s="1180"/>
      <c r="AA226" s="194">
        <f t="shared" si="92"/>
        <v>0</v>
      </c>
      <c r="AB226" s="1180">
        <f t="shared" si="92"/>
        <v>107.5</v>
      </c>
      <c r="AC226" s="194">
        <f t="shared" si="92"/>
        <v>17966.947312</v>
      </c>
      <c r="AD226" s="1180"/>
      <c r="AE226" s="194">
        <f t="shared" si="92"/>
        <v>0</v>
      </c>
      <c r="AF226" s="1180"/>
      <c r="AG226" s="194">
        <f t="shared" si="92"/>
        <v>0</v>
      </c>
      <c r="AH226" s="1180"/>
      <c r="AI226" s="194">
        <f t="shared" si="92"/>
        <v>0</v>
      </c>
    </row>
    <row r="227" spans="2:35" s="6" customFormat="1">
      <c r="B227" s="1187">
        <v>24601</v>
      </c>
      <c r="C227" s="1186" t="s">
        <v>955</v>
      </c>
      <c r="D227" s="1180"/>
      <c r="E227" s="1180"/>
      <c r="F227" s="194"/>
      <c r="G227" s="194"/>
      <c r="H227" s="1189"/>
      <c r="I227" s="964"/>
      <c r="J227" s="194"/>
      <c r="K227" s="194">
        <f t="shared" ref="K227:S227" si="93">SUM(K228:K250)</f>
        <v>35933.894624</v>
      </c>
      <c r="L227" s="1180"/>
      <c r="M227" s="194"/>
      <c r="N227" s="1180"/>
      <c r="O227" s="194"/>
      <c r="P227" s="1180"/>
      <c r="Q227" s="194"/>
      <c r="R227" s="1180">
        <f t="shared" si="93"/>
        <v>107.5</v>
      </c>
      <c r="S227" s="194">
        <f t="shared" si="93"/>
        <v>17966.947312</v>
      </c>
      <c r="T227" s="1180"/>
      <c r="U227" s="194"/>
      <c r="V227" s="1180"/>
      <c r="W227" s="194"/>
      <c r="X227" s="1180"/>
      <c r="Y227" s="194"/>
      <c r="Z227" s="1180"/>
      <c r="AA227" s="194">
        <f t="shared" ref="AA227:AC227" si="94">SUM(AA228:AA250)</f>
        <v>0</v>
      </c>
      <c r="AB227" s="1180">
        <f t="shared" si="94"/>
        <v>107.5</v>
      </c>
      <c r="AC227" s="194">
        <f t="shared" si="94"/>
        <v>17966.947312</v>
      </c>
      <c r="AD227" s="1180"/>
      <c r="AE227" s="194"/>
      <c r="AF227" s="1180"/>
      <c r="AG227" s="194"/>
      <c r="AH227" s="1180"/>
      <c r="AI227" s="194"/>
    </row>
    <row r="228" spans="2:35" s="6" customFormat="1" ht="101.25">
      <c r="B228" s="1187"/>
      <c r="C228" s="1190" t="s">
        <v>4338</v>
      </c>
      <c r="D228" s="1180"/>
      <c r="E228" s="1180">
        <v>3</v>
      </c>
      <c r="F228" s="194" t="s">
        <v>108</v>
      </c>
      <c r="G228" s="194" t="s">
        <v>3908</v>
      </c>
      <c r="H228" s="194" t="s">
        <v>3909</v>
      </c>
      <c r="I228" s="194" t="s">
        <v>3910</v>
      </c>
      <c r="J228" s="194">
        <v>972.00000000000011</v>
      </c>
      <c r="K228" s="194">
        <f t="shared" ref="K228:K250" si="95">E228*J228</f>
        <v>2916.0000000000005</v>
      </c>
      <c r="L228" s="1180"/>
      <c r="M228" s="194"/>
      <c r="N228" s="1180"/>
      <c r="O228" s="194"/>
      <c r="P228" s="1180"/>
      <c r="Q228" s="194"/>
      <c r="R228" s="1180">
        <f t="shared" ref="R228:R250" si="96">E228/2</f>
        <v>1.5</v>
      </c>
      <c r="S228" s="194">
        <f t="shared" ref="S228:S250" si="97">J228*R228</f>
        <v>1458.0000000000002</v>
      </c>
      <c r="T228" s="1180"/>
      <c r="U228" s="194"/>
      <c r="V228" s="1180"/>
      <c r="W228" s="194"/>
      <c r="X228" s="1180"/>
      <c r="Y228" s="194"/>
      <c r="Z228" s="1180"/>
      <c r="AA228" s="194"/>
      <c r="AB228" s="1180">
        <f t="shared" ref="AB228:AB250" si="98">E228/2</f>
        <v>1.5</v>
      </c>
      <c r="AC228" s="194">
        <f>AB228*J228</f>
        <v>1458.0000000000002</v>
      </c>
      <c r="AD228" s="1180"/>
      <c r="AE228" s="194"/>
      <c r="AF228" s="1180"/>
      <c r="AG228" s="194"/>
      <c r="AH228" s="1180"/>
      <c r="AI228" s="194"/>
    </row>
    <row r="229" spans="2:35" s="6" customFormat="1" ht="101.25">
      <c r="B229" s="1187"/>
      <c r="C229" s="1190" t="s">
        <v>4339</v>
      </c>
      <c r="D229" s="1180"/>
      <c r="E229" s="1180">
        <v>6</v>
      </c>
      <c r="F229" s="194" t="s">
        <v>108</v>
      </c>
      <c r="G229" s="194" t="s">
        <v>3908</v>
      </c>
      <c r="H229" s="194" t="s">
        <v>3909</v>
      </c>
      <c r="I229" s="194" t="s">
        <v>3910</v>
      </c>
      <c r="J229" s="194">
        <v>751.68000000000006</v>
      </c>
      <c r="K229" s="194">
        <f t="shared" si="95"/>
        <v>4510.08</v>
      </c>
      <c r="L229" s="1180"/>
      <c r="M229" s="194"/>
      <c r="N229" s="1180"/>
      <c r="O229" s="194"/>
      <c r="P229" s="1180"/>
      <c r="Q229" s="194"/>
      <c r="R229" s="1180">
        <f t="shared" si="96"/>
        <v>3</v>
      </c>
      <c r="S229" s="194">
        <f t="shared" si="97"/>
        <v>2255.04</v>
      </c>
      <c r="T229" s="1180"/>
      <c r="U229" s="194"/>
      <c r="V229" s="1180"/>
      <c r="W229" s="194"/>
      <c r="X229" s="1180"/>
      <c r="Y229" s="194"/>
      <c r="Z229" s="1180"/>
      <c r="AA229" s="194"/>
      <c r="AB229" s="1180">
        <f t="shared" si="98"/>
        <v>3</v>
      </c>
      <c r="AC229" s="194">
        <f t="shared" ref="AC229:AC250" si="99">AB229*J229</f>
        <v>2255.04</v>
      </c>
      <c r="AD229" s="1180"/>
      <c r="AE229" s="194"/>
      <c r="AF229" s="1180"/>
      <c r="AG229" s="194"/>
      <c r="AH229" s="1180"/>
      <c r="AI229" s="194"/>
    </row>
    <row r="230" spans="2:35" s="6" customFormat="1" ht="101.25">
      <c r="B230" s="1187"/>
      <c r="C230" s="1190" t="s">
        <v>4340</v>
      </c>
      <c r="D230" s="1180"/>
      <c r="E230" s="1180">
        <v>4</v>
      </c>
      <c r="F230" s="194" t="s">
        <v>108</v>
      </c>
      <c r="G230" s="194" t="s">
        <v>3908</v>
      </c>
      <c r="H230" s="194" t="s">
        <v>3909</v>
      </c>
      <c r="I230" s="194" t="s">
        <v>3910</v>
      </c>
      <c r="J230" s="194">
        <v>35</v>
      </c>
      <c r="K230" s="194">
        <f t="shared" si="95"/>
        <v>140</v>
      </c>
      <c r="L230" s="1180"/>
      <c r="M230" s="194"/>
      <c r="N230" s="1180"/>
      <c r="O230" s="194"/>
      <c r="P230" s="1180"/>
      <c r="Q230" s="194"/>
      <c r="R230" s="1180">
        <f t="shared" si="96"/>
        <v>2</v>
      </c>
      <c r="S230" s="194">
        <f t="shared" si="97"/>
        <v>70</v>
      </c>
      <c r="T230" s="1180"/>
      <c r="U230" s="194"/>
      <c r="V230" s="1180"/>
      <c r="W230" s="194"/>
      <c r="X230" s="1180"/>
      <c r="Y230" s="194"/>
      <c r="Z230" s="1180"/>
      <c r="AA230" s="194"/>
      <c r="AB230" s="1180">
        <f t="shared" si="98"/>
        <v>2</v>
      </c>
      <c r="AC230" s="194">
        <f t="shared" si="99"/>
        <v>70</v>
      </c>
      <c r="AD230" s="1180"/>
      <c r="AE230" s="194"/>
      <c r="AF230" s="1180"/>
      <c r="AG230" s="194"/>
      <c r="AH230" s="1180"/>
      <c r="AI230" s="194"/>
    </row>
    <row r="231" spans="2:35" s="6" customFormat="1" ht="101.25">
      <c r="B231" s="1187"/>
      <c r="C231" s="1190" t="s">
        <v>4341</v>
      </c>
      <c r="D231" s="1180"/>
      <c r="E231" s="1180">
        <v>5</v>
      </c>
      <c r="F231" s="194" t="s">
        <v>108</v>
      </c>
      <c r="G231" s="194" t="s">
        <v>3908</v>
      </c>
      <c r="H231" s="194" t="s">
        <v>3909</v>
      </c>
      <c r="I231" s="194" t="s">
        <v>3910</v>
      </c>
      <c r="J231" s="194">
        <v>1.8</v>
      </c>
      <c r="K231" s="194">
        <f t="shared" si="95"/>
        <v>9</v>
      </c>
      <c r="L231" s="1180"/>
      <c r="M231" s="194"/>
      <c r="N231" s="1180"/>
      <c r="O231" s="194"/>
      <c r="P231" s="1180"/>
      <c r="Q231" s="194"/>
      <c r="R231" s="1180">
        <f t="shared" si="96"/>
        <v>2.5</v>
      </c>
      <c r="S231" s="194">
        <f t="shared" si="97"/>
        <v>4.5</v>
      </c>
      <c r="T231" s="1180"/>
      <c r="U231" s="194"/>
      <c r="V231" s="1180"/>
      <c r="W231" s="194"/>
      <c r="X231" s="1180"/>
      <c r="Y231" s="194"/>
      <c r="Z231" s="1180"/>
      <c r="AA231" s="194"/>
      <c r="AB231" s="1180">
        <f t="shared" si="98"/>
        <v>2.5</v>
      </c>
      <c r="AC231" s="194">
        <f t="shared" si="99"/>
        <v>4.5</v>
      </c>
      <c r="AD231" s="1180"/>
      <c r="AE231" s="194"/>
      <c r="AF231" s="1180"/>
      <c r="AG231" s="194"/>
      <c r="AH231" s="1180"/>
      <c r="AI231" s="194"/>
    </row>
    <row r="232" spans="2:35" s="6" customFormat="1" ht="101.25">
      <c r="B232" s="1187"/>
      <c r="C232" s="1190" t="s">
        <v>4342</v>
      </c>
      <c r="D232" s="1180"/>
      <c r="E232" s="1180">
        <v>5</v>
      </c>
      <c r="F232" s="194" t="s">
        <v>108</v>
      </c>
      <c r="G232" s="194" t="s">
        <v>3908</v>
      </c>
      <c r="H232" s="194" t="s">
        <v>3909</v>
      </c>
      <c r="I232" s="194" t="s">
        <v>3910</v>
      </c>
      <c r="J232" s="194">
        <v>170</v>
      </c>
      <c r="K232" s="194">
        <f t="shared" si="95"/>
        <v>850</v>
      </c>
      <c r="L232" s="1180"/>
      <c r="M232" s="194"/>
      <c r="N232" s="1180"/>
      <c r="O232" s="194"/>
      <c r="P232" s="1180"/>
      <c r="Q232" s="194"/>
      <c r="R232" s="1180">
        <f t="shared" si="96"/>
        <v>2.5</v>
      </c>
      <c r="S232" s="194">
        <f t="shared" si="97"/>
        <v>425</v>
      </c>
      <c r="T232" s="1180"/>
      <c r="U232" s="194"/>
      <c r="V232" s="1180"/>
      <c r="W232" s="194"/>
      <c r="X232" s="1180"/>
      <c r="Y232" s="194"/>
      <c r="Z232" s="1180"/>
      <c r="AA232" s="194"/>
      <c r="AB232" s="1180">
        <f t="shared" si="98"/>
        <v>2.5</v>
      </c>
      <c r="AC232" s="194">
        <f t="shared" si="99"/>
        <v>425</v>
      </c>
      <c r="AD232" s="1180"/>
      <c r="AE232" s="194"/>
      <c r="AF232" s="1180"/>
      <c r="AG232" s="194"/>
      <c r="AH232" s="1180"/>
      <c r="AI232" s="194"/>
    </row>
    <row r="233" spans="2:35" s="6" customFormat="1" ht="101.25">
      <c r="B233" s="1187"/>
      <c r="C233" s="1190" t="s">
        <v>4343</v>
      </c>
      <c r="D233" s="1180"/>
      <c r="E233" s="1180">
        <v>2</v>
      </c>
      <c r="F233" s="194" t="s">
        <v>108</v>
      </c>
      <c r="G233" s="194" t="s">
        <v>3908</v>
      </c>
      <c r="H233" s="194" t="s">
        <v>3909</v>
      </c>
      <c r="I233" s="194" t="s">
        <v>3910</v>
      </c>
      <c r="J233" s="194">
        <v>205.19611199999997</v>
      </c>
      <c r="K233" s="194">
        <f t="shared" si="95"/>
        <v>410.39222399999994</v>
      </c>
      <c r="L233" s="1180"/>
      <c r="M233" s="194"/>
      <c r="N233" s="1180"/>
      <c r="O233" s="194"/>
      <c r="P233" s="1180"/>
      <c r="Q233" s="194"/>
      <c r="R233" s="1180">
        <f t="shared" si="96"/>
        <v>1</v>
      </c>
      <c r="S233" s="194">
        <f t="shared" si="97"/>
        <v>205.19611199999997</v>
      </c>
      <c r="T233" s="1180"/>
      <c r="U233" s="194"/>
      <c r="V233" s="1180"/>
      <c r="W233" s="194"/>
      <c r="X233" s="1180"/>
      <c r="Y233" s="194"/>
      <c r="Z233" s="1180"/>
      <c r="AA233" s="194"/>
      <c r="AB233" s="1180">
        <f t="shared" si="98"/>
        <v>1</v>
      </c>
      <c r="AC233" s="194">
        <f t="shared" si="99"/>
        <v>205.19611199999997</v>
      </c>
      <c r="AD233" s="1180"/>
      <c r="AE233" s="194"/>
      <c r="AF233" s="1180"/>
      <c r="AG233" s="194"/>
      <c r="AH233" s="1180"/>
      <c r="AI233" s="194"/>
    </row>
    <row r="234" spans="2:35" s="6" customFormat="1" ht="101.25">
      <c r="B234" s="1187"/>
      <c r="C234" s="1190" t="s">
        <v>4344</v>
      </c>
      <c r="D234" s="1180"/>
      <c r="E234" s="1180">
        <v>10</v>
      </c>
      <c r="F234" s="194" t="s">
        <v>108</v>
      </c>
      <c r="G234" s="194" t="s">
        <v>3908</v>
      </c>
      <c r="H234" s="194" t="s">
        <v>3909</v>
      </c>
      <c r="I234" s="194" t="s">
        <v>3910</v>
      </c>
      <c r="J234" s="194">
        <v>89.67</v>
      </c>
      <c r="K234" s="194">
        <f t="shared" si="95"/>
        <v>896.7</v>
      </c>
      <c r="L234" s="1180"/>
      <c r="M234" s="194"/>
      <c r="N234" s="1180"/>
      <c r="O234" s="194"/>
      <c r="P234" s="1180"/>
      <c r="Q234" s="194"/>
      <c r="R234" s="1180">
        <f t="shared" si="96"/>
        <v>5</v>
      </c>
      <c r="S234" s="194">
        <f t="shared" si="97"/>
        <v>448.35</v>
      </c>
      <c r="T234" s="1180"/>
      <c r="U234" s="194"/>
      <c r="V234" s="1180"/>
      <c r="W234" s="194"/>
      <c r="X234" s="1180"/>
      <c r="Y234" s="194"/>
      <c r="Z234" s="1180"/>
      <c r="AA234" s="194"/>
      <c r="AB234" s="1180">
        <f t="shared" si="98"/>
        <v>5</v>
      </c>
      <c r="AC234" s="194">
        <f t="shared" si="99"/>
        <v>448.35</v>
      </c>
      <c r="AD234" s="1180"/>
      <c r="AE234" s="194"/>
      <c r="AF234" s="1180"/>
      <c r="AG234" s="194"/>
      <c r="AH234" s="1180"/>
      <c r="AI234" s="194"/>
    </row>
    <row r="235" spans="2:35" s="6" customFormat="1" ht="101.25">
      <c r="B235" s="1187"/>
      <c r="C235" s="1190" t="s">
        <v>4345</v>
      </c>
      <c r="D235" s="1180"/>
      <c r="E235" s="1180">
        <v>10</v>
      </c>
      <c r="F235" s="194" t="s">
        <v>108</v>
      </c>
      <c r="G235" s="194" t="s">
        <v>3908</v>
      </c>
      <c r="H235" s="194" t="s">
        <v>3909</v>
      </c>
      <c r="I235" s="194" t="s">
        <v>3910</v>
      </c>
      <c r="J235" s="194">
        <v>45</v>
      </c>
      <c r="K235" s="194">
        <f t="shared" si="95"/>
        <v>450</v>
      </c>
      <c r="L235" s="1180"/>
      <c r="M235" s="194"/>
      <c r="N235" s="1180"/>
      <c r="O235" s="194"/>
      <c r="P235" s="1180"/>
      <c r="Q235" s="194"/>
      <c r="R235" s="1180">
        <f t="shared" si="96"/>
        <v>5</v>
      </c>
      <c r="S235" s="194">
        <f t="shared" si="97"/>
        <v>225</v>
      </c>
      <c r="T235" s="1180"/>
      <c r="U235" s="194"/>
      <c r="V235" s="1180"/>
      <c r="W235" s="194"/>
      <c r="X235" s="1180"/>
      <c r="Y235" s="194"/>
      <c r="Z235" s="1180"/>
      <c r="AA235" s="194"/>
      <c r="AB235" s="1180">
        <f t="shared" si="98"/>
        <v>5</v>
      </c>
      <c r="AC235" s="194">
        <f t="shared" si="99"/>
        <v>225</v>
      </c>
      <c r="AD235" s="1180"/>
      <c r="AE235" s="194"/>
      <c r="AF235" s="1180"/>
      <c r="AG235" s="194"/>
      <c r="AH235" s="1180"/>
      <c r="AI235" s="194"/>
    </row>
    <row r="236" spans="2:35" s="6" customFormat="1" ht="101.25">
      <c r="B236" s="1187"/>
      <c r="C236" s="1190" t="s">
        <v>4346</v>
      </c>
      <c r="D236" s="1180"/>
      <c r="E236" s="1180">
        <v>5</v>
      </c>
      <c r="F236" s="194" t="s">
        <v>108</v>
      </c>
      <c r="G236" s="194" t="s">
        <v>3908</v>
      </c>
      <c r="H236" s="194" t="s">
        <v>3909</v>
      </c>
      <c r="I236" s="194" t="s">
        <v>3910</v>
      </c>
      <c r="J236" s="194">
        <v>99</v>
      </c>
      <c r="K236" s="194">
        <f t="shared" si="95"/>
        <v>495</v>
      </c>
      <c r="L236" s="1180"/>
      <c r="M236" s="194"/>
      <c r="N236" s="1180"/>
      <c r="O236" s="194"/>
      <c r="P236" s="1180"/>
      <c r="Q236" s="194"/>
      <c r="R236" s="1180">
        <f t="shared" si="96"/>
        <v>2.5</v>
      </c>
      <c r="S236" s="194">
        <f t="shared" si="97"/>
        <v>247.5</v>
      </c>
      <c r="T236" s="1180"/>
      <c r="U236" s="194"/>
      <c r="V236" s="1180"/>
      <c r="W236" s="194"/>
      <c r="X236" s="1180"/>
      <c r="Y236" s="194"/>
      <c r="Z236" s="1180"/>
      <c r="AA236" s="194"/>
      <c r="AB236" s="1180">
        <f t="shared" si="98"/>
        <v>2.5</v>
      </c>
      <c r="AC236" s="194">
        <f t="shared" si="99"/>
        <v>247.5</v>
      </c>
      <c r="AD236" s="1180"/>
      <c r="AE236" s="194"/>
      <c r="AF236" s="1180"/>
      <c r="AG236" s="194"/>
      <c r="AH236" s="1180"/>
      <c r="AI236" s="194"/>
    </row>
    <row r="237" spans="2:35" s="6" customFormat="1" ht="101.25">
      <c r="B237" s="1187"/>
      <c r="C237" s="1190" t="s">
        <v>4347</v>
      </c>
      <c r="D237" s="1180"/>
      <c r="E237" s="1180">
        <v>5</v>
      </c>
      <c r="F237" s="194" t="s">
        <v>108</v>
      </c>
      <c r="G237" s="194" t="s">
        <v>3908</v>
      </c>
      <c r="H237" s="194" t="s">
        <v>3909</v>
      </c>
      <c r="I237" s="194" t="s">
        <v>3910</v>
      </c>
      <c r="J237" s="194">
        <v>25.52</v>
      </c>
      <c r="K237" s="194">
        <f t="shared" si="95"/>
        <v>127.6</v>
      </c>
      <c r="L237" s="1180"/>
      <c r="M237" s="194"/>
      <c r="N237" s="1180"/>
      <c r="O237" s="194"/>
      <c r="P237" s="1180"/>
      <c r="Q237" s="194"/>
      <c r="R237" s="1180">
        <f t="shared" si="96"/>
        <v>2.5</v>
      </c>
      <c r="S237" s="194">
        <f t="shared" si="97"/>
        <v>63.8</v>
      </c>
      <c r="T237" s="1180"/>
      <c r="U237" s="194"/>
      <c r="V237" s="1180"/>
      <c r="W237" s="194"/>
      <c r="X237" s="1180"/>
      <c r="Y237" s="194"/>
      <c r="Z237" s="1180"/>
      <c r="AA237" s="194"/>
      <c r="AB237" s="1180">
        <f t="shared" si="98"/>
        <v>2.5</v>
      </c>
      <c r="AC237" s="194">
        <f t="shared" si="99"/>
        <v>63.8</v>
      </c>
      <c r="AD237" s="1180"/>
      <c r="AE237" s="194"/>
      <c r="AF237" s="1180"/>
      <c r="AG237" s="194"/>
      <c r="AH237" s="1180"/>
      <c r="AI237" s="194"/>
    </row>
    <row r="238" spans="2:35" s="6" customFormat="1" ht="101.25">
      <c r="B238" s="1187"/>
      <c r="C238" s="1190" t="s">
        <v>4348</v>
      </c>
      <c r="D238" s="1180"/>
      <c r="E238" s="1180">
        <v>5</v>
      </c>
      <c r="F238" s="194" t="s">
        <v>108</v>
      </c>
      <c r="G238" s="194" t="s">
        <v>3908</v>
      </c>
      <c r="H238" s="194" t="s">
        <v>3909</v>
      </c>
      <c r="I238" s="194" t="s">
        <v>3910</v>
      </c>
      <c r="J238" s="194">
        <v>85.315679999999986</v>
      </c>
      <c r="K238" s="194">
        <f t="shared" si="95"/>
        <v>426.57839999999993</v>
      </c>
      <c r="L238" s="1180"/>
      <c r="M238" s="194"/>
      <c r="N238" s="1180"/>
      <c r="O238" s="194"/>
      <c r="P238" s="1180"/>
      <c r="Q238" s="194"/>
      <c r="R238" s="1180">
        <f t="shared" si="96"/>
        <v>2.5</v>
      </c>
      <c r="S238" s="194">
        <f t="shared" si="97"/>
        <v>213.28919999999997</v>
      </c>
      <c r="T238" s="1180"/>
      <c r="U238" s="194"/>
      <c r="V238" s="1180"/>
      <c r="W238" s="194"/>
      <c r="X238" s="1180"/>
      <c r="Y238" s="194"/>
      <c r="Z238" s="1180"/>
      <c r="AA238" s="194"/>
      <c r="AB238" s="1180">
        <f t="shared" si="98"/>
        <v>2.5</v>
      </c>
      <c r="AC238" s="194">
        <f t="shared" si="99"/>
        <v>213.28919999999997</v>
      </c>
      <c r="AD238" s="1180"/>
      <c r="AE238" s="194"/>
      <c r="AF238" s="1180"/>
      <c r="AG238" s="194"/>
      <c r="AH238" s="1180"/>
      <c r="AI238" s="194"/>
    </row>
    <row r="239" spans="2:35" s="6" customFormat="1" ht="101.25">
      <c r="B239" s="1187"/>
      <c r="C239" s="1190" t="s">
        <v>4349</v>
      </c>
      <c r="D239" s="1180"/>
      <c r="E239" s="1180">
        <v>20</v>
      </c>
      <c r="F239" s="194" t="s">
        <v>4046</v>
      </c>
      <c r="G239" s="194" t="s">
        <v>3908</v>
      </c>
      <c r="H239" s="194" t="s">
        <v>3909</v>
      </c>
      <c r="I239" s="194" t="s">
        <v>3910</v>
      </c>
      <c r="J239" s="194">
        <v>25.3</v>
      </c>
      <c r="K239" s="194">
        <f t="shared" si="95"/>
        <v>506</v>
      </c>
      <c r="L239" s="1180"/>
      <c r="M239" s="194"/>
      <c r="N239" s="1180"/>
      <c r="O239" s="194"/>
      <c r="P239" s="1180"/>
      <c r="Q239" s="194"/>
      <c r="R239" s="1180">
        <f t="shared" si="96"/>
        <v>10</v>
      </c>
      <c r="S239" s="194">
        <f t="shared" si="97"/>
        <v>253</v>
      </c>
      <c r="T239" s="1180"/>
      <c r="U239" s="194"/>
      <c r="V239" s="1180"/>
      <c r="W239" s="194"/>
      <c r="X239" s="1180"/>
      <c r="Y239" s="194"/>
      <c r="Z239" s="1180"/>
      <c r="AA239" s="194"/>
      <c r="AB239" s="1180">
        <f t="shared" si="98"/>
        <v>10</v>
      </c>
      <c r="AC239" s="194">
        <f t="shared" si="99"/>
        <v>253</v>
      </c>
      <c r="AD239" s="1180"/>
      <c r="AE239" s="194"/>
      <c r="AF239" s="1180"/>
      <c r="AG239" s="194"/>
      <c r="AH239" s="1180"/>
      <c r="AI239" s="194"/>
    </row>
    <row r="240" spans="2:35" s="6" customFormat="1" ht="101.25">
      <c r="B240" s="1187"/>
      <c r="C240" s="1190" t="s">
        <v>4045</v>
      </c>
      <c r="D240" s="1180"/>
      <c r="E240" s="1180">
        <v>10</v>
      </c>
      <c r="F240" s="194" t="s">
        <v>4046</v>
      </c>
      <c r="G240" s="194" t="s">
        <v>3908</v>
      </c>
      <c r="H240" s="194" t="s">
        <v>3909</v>
      </c>
      <c r="I240" s="194" t="s">
        <v>3910</v>
      </c>
      <c r="J240" s="194">
        <v>79.400000000000006</v>
      </c>
      <c r="K240" s="194">
        <f t="shared" si="95"/>
        <v>794</v>
      </c>
      <c r="L240" s="1180"/>
      <c r="M240" s="194"/>
      <c r="N240" s="1180"/>
      <c r="O240" s="194"/>
      <c r="P240" s="1180"/>
      <c r="Q240" s="194"/>
      <c r="R240" s="1180">
        <f t="shared" si="96"/>
        <v>5</v>
      </c>
      <c r="S240" s="194">
        <f t="shared" si="97"/>
        <v>397</v>
      </c>
      <c r="T240" s="1180"/>
      <c r="U240" s="194"/>
      <c r="V240" s="1180"/>
      <c r="W240" s="194"/>
      <c r="X240" s="1180"/>
      <c r="Y240" s="194"/>
      <c r="Z240" s="1180"/>
      <c r="AA240" s="194"/>
      <c r="AB240" s="1180">
        <f t="shared" si="98"/>
        <v>5</v>
      </c>
      <c r="AC240" s="194">
        <f t="shared" si="99"/>
        <v>397</v>
      </c>
      <c r="AD240" s="1180"/>
      <c r="AE240" s="194"/>
      <c r="AF240" s="1180"/>
      <c r="AG240" s="194"/>
      <c r="AH240" s="1180"/>
      <c r="AI240" s="194"/>
    </row>
    <row r="241" spans="2:35" s="6" customFormat="1" ht="101.25">
      <c r="B241" s="1187"/>
      <c r="C241" s="1190" t="s">
        <v>4350</v>
      </c>
      <c r="D241" s="1180"/>
      <c r="E241" s="1180">
        <v>10</v>
      </c>
      <c r="F241" s="194" t="s">
        <v>108</v>
      </c>
      <c r="G241" s="194" t="s">
        <v>3908</v>
      </c>
      <c r="H241" s="194" t="s">
        <v>3909</v>
      </c>
      <c r="I241" s="194" t="s">
        <v>3910</v>
      </c>
      <c r="J241" s="194">
        <v>43.84</v>
      </c>
      <c r="K241" s="194">
        <f t="shared" si="95"/>
        <v>438.40000000000003</v>
      </c>
      <c r="L241" s="1180"/>
      <c r="M241" s="194"/>
      <c r="N241" s="1180"/>
      <c r="O241" s="194"/>
      <c r="P241" s="1180"/>
      <c r="Q241" s="194"/>
      <c r="R241" s="1180">
        <f t="shared" si="96"/>
        <v>5</v>
      </c>
      <c r="S241" s="194">
        <f t="shared" si="97"/>
        <v>219.20000000000002</v>
      </c>
      <c r="T241" s="1180"/>
      <c r="U241" s="194"/>
      <c r="V241" s="1180"/>
      <c r="W241" s="194"/>
      <c r="X241" s="1180"/>
      <c r="Y241" s="194"/>
      <c r="Z241" s="1180"/>
      <c r="AA241" s="194"/>
      <c r="AB241" s="1180">
        <f t="shared" si="98"/>
        <v>5</v>
      </c>
      <c r="AC241" s="194">
        <f t="shared" si="99"/>
        <v>219.20000000000002</v>
      </c>
      <c r="AD241" s="1180"/>
      <c r="AE241" s="194"/>
      <c r="AF241" s="1180"/>
      <c r="AG241" s="194"/>
      <c r="AH241" s="1180"/>
      <c r="AI241" s="194"/>
    </row>
    <row r="242" spans="2:35" s="6" customFormat="1" ht="101.25">
      <c r="B242" s="1187"/>
      <c r="C242" s="1190" t="s">
        <v>4351</v>
      </c>
      <c r="D242" s="1180"/>
      <c r="E242" s="1180">
        <v>15</v>
      </c>
      <c r="F242" s="194" t="s">
        <v>108</v>
      </c>
      <c r="G242" s="194" t="s">
        <v>3908</v>
      </c>
      <c r="H242" s="194" t="s">
        <v>3909</v>
      </c>
      <c r="I242" s="194" t="s">
        <v>3910</v>
      </c>
      <c r="J242" s="194">
        <v>17.399999999999999</v>
      </c>
      <c r="K242" s="194">
        <f t="shared" si="95"/>
        <v>261</v>
      </c>
      <c r="L242" s="1180"/>
      <c r="M242" s="194"/>
      <c r="N242" s="1180"/>
      <c r="O242" s="194"/>
      <c r="P242" s="1180"/>
      <c r="Q242" s="194"/>
      <c r="R242" s="1180">
        <f t="shared" si="96"/>
        <v>7.5</v>
      </c>
      <c r="S242" s="194">
        <f t="shared" si="97"/>
        <v>130.5</v>
      </c>
      <c r="T242" s="1180"/>
      <c r="U242" s="194"/>
      <c r="V242" s="1180"/>
      <c r="W242" s="194"/>
      <c r="X242" s="1180"/>
      <c r="Y242" s="194"/>
      <c r="Z242" s="1180"/>
      <c r="AA242" s="194"/>
      <c r="AB242" s="1180">
        <f t="shared" si="98"/>
        <v>7.5</v>
      </c>
      <c r="AC242" s="194">
        <f t="shared" si="99"/>
        <v>130.5</v>
      </c>
      <c r="AD242" s="1180"/>
      <c r="AE242" s="194"/>
      <c r="AF242" s="1180"/>
      <c r="AG242" s="194"/>
      <c r="AH242" s="1180"/>
      <c r="AI242" s="194"/>
    </row>
    <row r="243" spans="2:35" s="6" customFormat="1" ht="101.25">
      <c r="B243" s="1187"/>
      <c r="C243" s="1190" t="s">
        <v>4352</v>
      </c>
      <c r="D243" s="1180"/>
      <c r="E243" s="1180">
        <v>6</v>
      </c>
      <c r="F243" s="194" t="s">
        <v>46</v>
      </c>
      <c r="G243" s="194" t="s">
        <v>3908</v>
      </c>
      <c r="H243" s="194" t="s">
        <v>3909</v>
      </c>
      <c r="I243" s="194" t="s">
        <v>3910</v>
      </c>
      <c r="J243" s="194">
        <v>94.99</v>
      </c>
      <c r="K243" s="194">
        <f t="shared" si="95"/>
        <v>569.93999999999994</v>
      </c>
      <c r="L243" s="1180"/>
      <c r="M243" s="194"/>
      <c r="N243" s="1180"/>
      <c r="O243" s="194"/>
      <c r="P243" s="1180"/>
      <c r="Q243" s="194"/>
      <c r="R243" s="1180">
        <f t="shared" si="96"/>
        <v>3</v>
      </c>
      <c r="S243" s="194">
        <f t="shared" si="97"/>
        <v>284.96999999999997</v>
      </c>
      <c r="T243" s="1180"/>
      <c r="U243" s="194"/>
      <c r="V243" s="1180"/>
      <c r="W243" s="194"/>
      <c r="X243" s="1180"/>
      <c r="Y243" s="194"/>
      <c r="Z243" s="1180"/>
      <c r="AA243" s="194"/>
      <c r="AB243" s="1180">
        <f t="shared" si="98"/>
        <v>3</v>
      </c>
      <c r="AC243" s="194">
        <f t="shared" si="99"/>
        <v>284.96999999999997</v>
      </c>
      <c r="AD243" s="1180"/>
      <c r="AE243" s="194"/>
      <c r="AF243" s="1180"/>
      <c r="AG243" s="194"/>
      <c r="AH243" s="1180"/>
      <c r="AI243" s="194"/>
    </row>
    <row r="244" spans="2:35" s="6" customFormat="1" ht="101.25">
      <c r="B244" s="1187"/>
      <c r="C244" s="1190" t="s">
        <v>4353</v>
      </c>
      <c r="D244" s="1180"/>
      <c r="E244" s="1180">
        <v>4</v>
      </c>
      <c r="F244" s="194" t="s">
        <v>108</v>
      </c>
      <c r="G244" s="194" t="s">
        <v>3908</v>
      </c>
      <c r="H244" s="194" t="s">
        <v>3909</v>
      </c>
      <c r="I244" s="194" t="s">
        <v>3910</v>
      </c>
      <c r="J244" s="194">
        <v>212.976</v>
      </c>
      <c r="K244" s="194">
        <f t="shared" si="95"/>
        <v>851.904</v>
      </c>
      <c r="L244" s="1180"/>
      <c r="M244" s="194"/>
      <c r="N244" s="1180"/>
      <c r="O244" s="194"/>
      <c r="P244" s="1180"/>
      <c r="Q244" s="194"/>
      <c r="R244" s="1180">
        <f t="shared" si="96"/>
        <v>2</v>
      </c>
      <c r="S244" s="194">
        <f t="shared" si="97"/>
        <v>425.952</v>
      </c>
      <c r="T244" s="1180"/>
      <c r="U244" s="194"/>
      <c r="V244" s="1180"/>
      <c r="W244" s="194"/>
      <c r="X244" s="1180"/>
      <c r="Y244" s="194"/>
      <c r="Z244" s="1180"/>
      <c r="AA244" s="194"/>
      <c r="AB244" s="1180">
        <f t="shared" si="98"/>
        <v>2</v>
      </c>
      <c r="AC244" s="194">
        <f t="shared" si="99"/>
        <v>425.952</v>
      </c>
      <c r="AD244" s="1180"/>
      <c r="AE244" s="194"/>
      <c r="AF244" s="1180"/>
      <c r="AG244" s="194"/>
      <c r="AH244" s="1180"/>
      <c r="AI244" s="194"/>
    </row>
    <row r="245" spans="2:35" s="6" customFormat="1" ht="101.25">
      <c r="B245" s="1187"/>
      <c r="C245" s="1190" t="s">
        <v>4354</v>
      </c>
      <c r="D245" s="1180"/>
      <c r="E245" s="1180">
        <v>10</v>
      </c>
      <c r="F245" s="194" t="s">
        <v>108</v>
      </c>
      <c r="G245" s="194" t="s">
        <v>3908</v>
      </c>
      <c r="H245" s="194" t="s">
        <v>3909</v>
      </c>
      <c r="I245" s="194" t="s">
        <v>3910</v>
      </c>
      <c r="J245" s="194">
        <v>213</v>
      </c>
      <c r="K245" s="194">
        <f t="shared" si="95"/>
        <v>2130</v>
      </c>
      <c r="L245" s="1180"/>
      <c r="M245" s="194"/>
      <c r="N245" s="1180"/>
      <c r="O245" s="194"/>
      <c r="P245" s="1180"/>
      <c r="Q245" s="194"/>
      <c r="R245" s="1180">
        <f t="shared" si="96"/>
        <v>5</v>
      </c>
      <c r="S245" s="194">
        <f t="shared" si="97"/>
        <v>1065</v>
      </c>
      <c r="T245" s="1180"/>
      <c r="U245" s="194"/>
      <c r="V245" s="1180"/>
      <c r="W245" s="194"/>
      <c r="X245" s="1180"/>
      <c r="Y245" s="194"/>
      <c r="Z245" s="1180"/>
      <c r="AA245" s="194"/>
      <c r="AB245" s="1180">
        <f t="shared" si="98"/>
        <v>5</v>
      </c>
      <c r="AC245" s="194">
        <f t="shared" si="99"/>
        <v>1065</v>
      </c>
      <c r="AD245" s="1180"/>
      <c r="AE245" s="194"/>
      <c r="AF245" s="1180"/>
      <c r="AG245" s="194"/>
      <c r="AH245" s="1180"/>
      <c r="AI245" s="194"/>
    </row>
    <row r="246" spans="2:35" s="6" customFormat="1" ht="101.25">
      <c r="B246" s="1187"/>
      <c r="C246" s="1190" t="s">
        <v>4048</v>
      </c>
      <c r="D246" s="1180"/>
      <c r="E246" s="1180">
        <v>15</v>
      </c>
      <c r="F246" s="194" t="s">
        <v>108</v>
      </c>
      <c r="G246" s="194" t="s">
        <v>3908</v>
      </c>
      <c r="H246" s="194" t="s">
        <v>3909</v>
      </c>
      <c r="I246" s="194" t="s">
        <v>3910</v>
      </c>
      <c r="J246" s="194">
        <v>580</v>
      </c>
      <c r="K246" s="194">
        <f t="shared" si="95"/>
        <v>8700</v>
      </c>
      <c r="L246" s="1180"/>
      <c r="M246" s="194"/>
      <c r="N246" s="1180"/>
      <c r="O246" s="194"/>
      <c r="P246" s="1180"/>
      <c r="Q246" s="194"/>
      <c r="R246" s="1180">
        <f t="shared" si="96"/>
        <v>7.5</v>
      </c>
      <c r="S246" s="194">
        <f t="shared" si="97"/>
        <v>4350</v>
      </c>
      <c r="T246" s="1180"/>
      <c r="U246" s="194"/>
      <c r="V246" s="1180"/>
      <c r="W246" s="194"/>
      <c r="X246" s="1180"/>
      <c r="Y246" s="194"/>
      <c r="Z246" s="1180"/>
      <c r="AA246" s="194"/>
      <c r="AB246" s="1180">
        <f t="shared" si="98"/>
        <v>7.5</v>
      </c>
      <c r="AC246" s="194">
        <f t="shared" si="99"/>
        <v>4350</v>
      </c>
      <c r="AD246" s="1180"/>
      <c r="AE246" s="194"/>
      <c r="AF246" s="1180"/>
      <c r="AG246" s="194"/>
      <c r="AH246" s="1180"/>
      <c r="AI246" s="194"/>
    </row>
    <row r="247" spans="2:35" s="6" customFormat="1" ht="101.25">
      <c r="B247" s="1187"/>
      <c r="C247" s="1190" t="s">
        <v>4049</v>
      </c>
      <c r="D247" s="1180"/>
      <c r="E247" s="1180">
        <v>15</v>
      </c>
      <c r="F247" s="194" t="s">
        <v>115</v>
      </c>
      <c r="G247" s="194" t="s">
        <v>3908</v>
      </c>
      <c r="H247" s="194" t="s">
        <v>3909</v>
      </c>
      <c r="I247" s="194" t="s">
        <v>3910</v>
      </c>
      <c r="J247" s="194">
        <v>133.36000000000001</v>
      </c>
      <c r="K247" s="194">
        <f t="shared" si="95"/>
        <v>2000.4</v>
      </c>
      <c r="L247" s="1180"/>
      <c r="M247" s="194"/>
      <c r="N247" s="1180"/>
      <c r="O247" s="194"/>
      <c r="P247" s="1180"/>
      <c r="Q247" s="194"/>
      <c r="R247" s="1180">
        <f t="shared" si="96"/>
        <v>7.5</v>
      </c>
      <c r="S247" s="194">
        <f t="shared" si="97"/>
        <v>1000.2</v>
      </c>
      <c r="T247" s="1180"/>
      <c r="U247" s="194"/>
      <c r="V247" s="1180"/>
      <c r="W247" s="194"/>
      <c r="X247" s="1180"/>
      <c r="Y247" s="194"/>
      <c r="Z247" s="1180"/>
      <c r="AA247" s="194"/>
      <c r="AB247" s="1180">
        <f t="shared" si="98"/>
        <v>7.5</v>
      </c>
      <c r="AC247" s="194">
        <f t="shared" si="99"/>
        <v>1000.2</v>
      </c>
      <c r="AD247" s="1180"/>
      <c r="AE247" s="194"/>
      <c r="AF247" s="1180"/>
      <c r="AG247" s="194"/>
      <c r="AH247" s="1180"/>
      <c r="AI247" s="194"/>
    </row>
    <row r="248" spans="2:35" s="6" customFormat="1" ht="101.25">
      <c r="B248" s="1187"/>
      <c r="C248" s="1190" t="s">
        <v>4050</v>
      </c>
      <c r="D248" s="1180"/>
      <c r="E248" s="1180">
        <v>25</v>
      </c>
      <c r="F248" s="194" t="s">
        <v>115</v>
      </c>
      <c r="G248" s="194" t="s">
        <v>3908</v>
      </c>
      <c r="H248" s="194" t="s">
        <v>3909</v>
      </c>
      <c r="I248" s="194" t="s">
        <v>3910</v>
      </c>
      <c r="J248" s="194">
        <v>192.976</v>
      </c>
      <c r="K248" s="194">
        <f t="shared" si="95"/>
        <v>4824.3999999999996</v>
      </c>
      <c r="L248" s="1180"/>
      <c r="M248" s="194"/>
      <c r="N248" s="1180"/>
      <c r="O248" s="194"/>
      <c r="P248" s="1180"/>
      <c r="Q248" s="194"/>
      <c r="R248" s="1180">
        <f t="shared" si="96"/>
        <v>12.5</v>
      </c>
      <c r="S248" s="194">
        <f t="shared" si="97"/>
        <v>2412.1999999999998</v>
      </c>
      <c r="T248" s="1180"/>
      <c r="U248" s="194"/>
      <c r="V248" s="1180"/>
      <c r="W248" s="194"/>
      <c r="X248" s="1180"/>
      <c r="Y248" s="194"/>
      <c r="Z248" s="1180"/>
      <c r="AA248" s="194"/>
      <c r="AB248" s="1180">
        <f t="shared" si="98"/>
        <v>12.5</v>
      </c>
      <c r="AC248" s="194">
        <f t="shared" si="99"/>
        <v>2412.1999999999998</v>
      </c>
      <c r="AD248" s="1180"/>
      <c r="AE248" s="194"/>
      <c r="AF248" s="1180"/>
      <c r="AG248" s="194"/>
      <c r="AH248" s="1180"/>
      <c r="AI248" s="194"/>
    </row>
    <row r="249" spans="2:35" s="6" customFormat="1" ht="101.25">
      <c r="B249" s="1187"/>
      <c r="C249" s="1190" t="s">
        <v>4355</v>
      </c>
      <c r="D249" s="1180"/>
      <c r="E249" s="1180">
        <v>20</v>
      </c>
      <c r="F249" s="194" t="s">
        <v>115</v>
      </c>
      <c r="G249" s="194" t="s">
        <v>3908</v>
      </c>
      <c r="H249" s="194" t="s">
        <v>3909</v>
      </c>
      <c r="I249" s="194" t="s">
        <v>3910</v>
      </c>
      <c r="J249" s="194">
        <v>157.43</v>
      </c>
      <c r="K249" s="194">
        <f t="shared" si="95"/>
        <v>3148.6000000000004</v>
      </c>
      <c r="L249" s="1180"/>
      <c r="M249" s="194"/>
      <c r="N249" s="1180"/>
      <c r="O249" s="194"/>
      <c r="P249" s="1180"/>
      <c r="Q249" s="194"/>
      <c r="R249" s="1180">
        <f t="shared" si="96"/>
        <v>10</v>
      </c>
      <c r="S249" s="194">
        <f t="shared" si="97"/>
        <v>1574.3000000000002</v>
      </c>
      <c r="T249" s="1180"/>
      <c r="U249" s="194"/>
      <c r="V249" s="1180"/>
      <c r="W249" s="194"/>
      <c r="X249" s="1180"/>
      <c r="Y249" s="194"/>
      <c r="Z249" s="1180"/>
      <c r="AA249" s="194"/>
      <c r="AB249" s="1180">
        <f t="shared" si="98"/>
        <v>10</v>
      </c>
      <c r="AC249" s="194">
        <f t="shared" si="99"/>
        <v>1574.3000000000002</v>
      </c>
      <c r="AD249" s="1180"/>
      <c r="AE249" s="194"/>
      <c r="AF249" s="1180"/>
      <c r="AG249" s="194"/>
      <c r="AH249" s="1180"/>
      <c r="AI249" s="194"/>
    </row>
    <row r="250" spans="2:35" s="6" customFormat="1" ht="101.25">
      <c r="B250" s="1187"/>
      <c r="C250" s="1190" t="s">
        <v>4051</v>
      </c>
      <c r="D250" s="1180"/>
      <c r="E250" s="1180">
        <v>5</v>
      </c>
      <c r="F250" s="194" t="s">
        <v>108</v>
      </c>
      <c r="G250" s="194" t="s">
        <v>3908</v>
      </c>
      <c r="H250" s="194" t="s">
        <v>3909</v>
      </c>
      <c r="I250" s="194" t="s">
        <v>3910</v>
      </c>
      <c r="J250" s="194">
        <v>95.580000000000013</v>
      </c>
      <c r="K250" s="194">
        <f t="shared" si="95"/>
        <v>477.90000000000009</v>
      </c>
      <c r="L250" s="1180"/>
      <c r="M250" s="194"/>
      <c r="N250" s="1180"/>
      <c r="O250" s="194"/>
      <c r="P250" s="1180"/>
      <c r="Q250" s="194"/>
      <c r="R250" s="1180">
        <f t="shared" si="96"/>
        <v>2.5</v>
      </c>
      <c r="S250" s="194">
        <f t="shared" si="97"/>
        <v>238.95000000000005</v>
      </c>
      <c r="T250" s="1180"/>
      <c r="U250" s="194"/>
      <c r="V250" s="1180"/>
      <c r="W250" s="194"/>
      <c r="X250" s="1180"/>
      <c r="Y250" s="194"/>
      <c r="Z250" s="1180"/>
      <c r="AA250" s="194"/>
      <c r="AB250" s="1180">
        <f t="shared" si="98"/>
        <v>2.5</v>
      </c>
      <c r="AC250" s="194">
        <f t="shared" si="99"/>
        <v>238.95000000000005</v>
      </c>
      <c r="AD250" s="1180"/>
      <c r="AE250" s="194"/>
      <c r="AF250" s="1180"/>
      <c r="AG250" s="194"/>
      <c r="AH250" s="1180"/>
      <c r="AI250" s="194"/>
    </row>
    <row r="251" spans="2:35" s="6" customFormat="1">
      <c r="B251" s="1187">
        <v>24603</v>
      </c>
      <c r="C251" s="1186" t="s">
        <v>1009</v>
      </c>
      <c r="D251" s="1180"/>
      <c r="E251" s="1180"/>
      <c r="F251" s="194"/>
      <c r="G251" s="194"/>
      <c r="H251" s="1189"/>
      <c r="I251" s="964"/>
      <c r="J251" s="194"/>
      <c r="K251" s="194">
        <f t="shared" ref="K251:U251" si="100">SUM(K252:K254)</f>
        <v>1232.2919999999999</v>
      </c>
      <c r="L251" s="1180"/>
      <c r="M251" s="194"/>
      <c r="N251" s="1180"/>
      <c r="O251" s="194"/>
      <c r="P251" s="1180"/>
      <c r="Q251" s="194"/>
      <c r="R251" s="1180"/>
      <c r="S251" s="194"/>
      <c r="T251" s="1180">
        <f t="shared" si="100"/>
        <v>40</v>
      </c>
      <c r="U251" s="194">
        <f t="shared" si="100"/>
        <v>1232.2919999999999</v>
      </c>
      <c r="V251" s="1180"/>
      <c r="W251" s="194"/>
      <c r="X251" s="1180"/>
      <c r="Y251" s="194"/>
      <c r="Z251" s="1180"/>
      <c r="AA251" s="194"/>
      <c r="AB251" s="1180"/>
      <c r="AC251" s="194"/>
      <c r="AD251" s="1180"/>
      <c r="AE251" s="194"/>
      <c r="AF251" s="1180"/>
      <c r="AG251" s="194"/>
      <c r="AH251" s="1180"/>
      <c r="AI251" s="194"/>
    </row>
    <row r="252" spans="2:35" s="6" customFormat="1" ht="101.25">
      <c r="B252" s="1187"/>
      <c r="C252" s="1190" t="s">
        <v>4052</v>
      </c>
      <c r="D252" s="1180"/>
      <c r="E252" s="1180">
        <v>10</v>
      </c>
      <c r="F252" s="194" t="s">
        <v>108</v>
      </c>
      <c r="G252" s="194" t="s">
        <v>3908</v>
      </c>
      <c r="H252" s="194" t="s">
        <v>3909</v>
      </c>
      <c r="I252" s="194" t="s">
        <v>3910</v>
      </c>
      <c r="J252" s="194">
        <v>41.029199999999996</v>
      </c>
      <c r="K252" s="194">
        <f>E252*J252</f>
        <v>410.29199999999997</v>
      </c>
      <c r="L252" s="1180"/>
      <c r="M252" s="194"/>
      <c r="N252" s="1180"/>
      <c r="O252" s="194"/>
      <c r="P252" s="1180"/>
      <c r="Q252" s="194"/>
      <c r="R252" s="1180"/>
      <c r="S252" s="194"/>
      <c r="T252" s="1180">
        <f>E252</f>
        <v>10</v>
      </c>
      <c r="U252" s="194">
        <f t="shared" ref="U252:U254" si="101">T252*J252</f>
        <v>410.29199999999997</v>
      </c>
      <c r="V252" s="1180"/>
      <c r="W252" s="194"/>
      <c r="X252" s="1180"/>
      <c r="Y252" s="194"/>
      <c r="Z252" s="1180"/>
      <c r="AA252" s="194"/>
      <c r="AB252" s="1180"/>
      <c r="AC252" s="194"/>
      <c r="AD252" s="1180"/>
      <c r="AE252" s="194"/>
      <c r="AF252" s="1180"/>
      <c r="AG252" s="194"/>
      <c r="AH252" s="1180"/>
      <c r="AI252" s="194"/>
    </row>
    <row r="253" spans="2:35" s="6" customFormat="1" ht="101.25">
      <c r="B253" s="1187"/>
      <c r="C253" s="1190" t="s">
        <v>4356</v>
      </c>
      <c r="D253" s="1180"/>
      <c r="E253" s="1180">
        <v>20</v>
      </c>
      <c r="F253" s="194" t="s">
        <v>108</v>
      </c>
      <c r="G253" s="194" t="s">
        <v>3908</v>
      </c>
      <c r="H253" s="194" t="s">
        <v>3909</v>
      </c>
      <c r="I253" s="194" t="s">
        <v>3910</v>
      </c>
      <c r="J253" s="194">
        <v>18.600000000000001</v>
      </c>
      <c r="K253" s="194">
        <f>E253*J253</f>
        <v>372</v>
      </c>
      <c r="L253" s="1180"/>
      <c r="M253" s="194"/>
      <c r="N253" s="1180"/>
      <c r="O253" s="194"/>
      <c r="P253" s="1180"/>
      <c r="Q253" s="194"/>
      <c r="R253" s="1180"/>
      <c r="S253" s="194"/>
      <c r="T253" s="1180">
        <f>E253</f>
        <v>20</v>
      </c>
      <c r="U253" s="194">
        <f t="shared" si="101"/>
        <v>372</v>
      </c>
      <c r="V253" s="1180"/>
      <c r="W253" s="194"/>
      <c r="X253" s="1180"/>
      <c r="Y253" s="194"/>
      <c r="Z253" s="1180"/>
      <c r="AA253" s="194"/>
      <c r="AB253" s="1180"/>
      <c r="AC253" s="194"/>
      <c r="AD253" s="1180"/>
      <c r="AE253" s="194"/>
      <c r="AF253" s="1180"/>
      <c r="AG253" s="194"/>
      <c r="AH253" s="1180"/>
      <c r="AI253" s="194"/>
    </row>
    <row r="254" spans="2:35" s="6" customFormat="1" ht="101.25">
      <c r="B254" s="1187"/>
      <c r="C254" s="1190" t="s">
        <v>4357</v>
      </c>
      <c r="D254" s="1180"/>
      <c r="E254" s="1180">
        <v>10</v>
      </c>
      <c r="F254" s="194" t="s">
        <v>108</v>
      </c>
      <c r="G254" s="194" t="s">
        <v>3908</v>
      </c>
      <c r="H254" s="194" t="s">
        <v>3909</v>
      </c>
      <c r="I254" s="194" t="s">
        <v>3910</v>
      </c>
      <c r="J254" s="194">
        <v>45</v>
      </c>
      <c r="K254" s="194">
        <f>E254*J254</f>
        <v>450</v>
      </c>
      <c r="L254" s="1180"/>
      <c r="M254" s="194"/>
      <c r="N254" s="1180"/>
      <c r="O254" s="194"/>
      <c r="P254" s="1180"/>
      <c r="Q254" s="194"/>
      <c r="R254" s="1180"/>
      <c r="S254" s="194"/>
      <c r="T254" s="1180">
        <f>E254</f>
        <v>10</v>
      </c>
      <c r="U254" s="194">
        <f t="shared" si="101"/>
        <v>450</v>
      </c>
      <c r="V254" s="1180"/>
      <c r="W254" s="194"/>
      <c r="X254" s="1180"/>
      <c r="Y254" s="194"/>
      <c r="Z254" s="1180"/>
      <c r="AA254" s="194"/>
      <c r="AB254" s="1180"/>
      <c r="AC254" s="194"/>
      <c r="AD254" s="1180"/>
      <c r="AE254" s="194"/>
      <c r="AF254" s="1180"/>
      <c r="AG254" s="194"/>
      <c r="AH254" s="1180"/>
      <c r="AI254" s="194"/>
    </row>
    <row r="255" spans="2:35" s="6" customFormat="1">
      <c r="B255" s="1187">
        <v>247</v>
      </c>
      <c r="C255" s="1186" t="s">
        <v>1015</v>
      </c>
      <c r="D255" s="1180"/>
      <c r="E255" s="1180"/>
      <c r="F255" s="194"/>
      <c r="G255" s="194"/>
      <c r="H255" s="1182"/>
      <c r="I255" s="964"/>
      <c r="J255" s="194"/>
      <c r="K255" s="194">
        <f>K256+K271</f>
        <v>40374.721744000002</v>
      </c>
      <c r="L255" s="1180"/>
      <c r="M255" s="194">
        <f t="shared" ref="M255:AI255" si="102">M256+M271</f>
        <v>0</v>
      </c>
      <c r="N255" s="1180"/>
      <c r="O255" s="194">
        <f t="shared" si="102"/>
        <v>0</v>
      </c>
      <c r="P255" s="1180"/>
      <c r="Q255" s="194">
        <f t="shared" si="102"/>
        <v>0</v>
      </c>
      <c r="R255" s="1180">
        <f t="shared" si="102"/>
        <v>145</v>
      </c>
      <c r="S255" s="194">
        <f t="shared" si="102"/>
        <v>20187.360872000001</v>
      </c>
      <c r="T255" s="1180"/>
      <c r="U255" s="194">
        <f t="shared" si="102"/>
        <v>0</v>
      </c>
      <c r="V255" s="1180"/>
      <c r="W255" s="194">
        <f t="shared" si="102"/>
        <v>0</v>
      </c>
      <c r="X255" s="1180">
        <f t="shared" si="102"/>
        <v>103</v>
      </c>
      <c r="Y255" s="194">
        <f t="shared" si="102"/>
        <v>12420.250744000001</v>
      </c>
      <c r="Z255" s="1180"/>
      <c r="AA255" s="194">
        <f t="shared" si="102"/>
        <v>7767.1101279999993</v>
      </c>
      <c r="AB255" s="1180"/>
      <c r="AC255" s="194">
        <f t="shared" si="102"/>
        <v>0</v>
      </c>
      <c r="AD255" s="1180"/>
      <c r="AE255" s="194">
        <f t="shared" si="102"/>
        <v>0</v>
      </c>
      <c r="AF255" s="1180"/>
      <c r="AG255" s="194">
        <f t="shared" si="102"/>
        <v>0</v>
      </c>
      <c r="AH255" s="1180"/>
      <c r="AI255" s="194">
        <f t="shared" si="102"/>
        <v>0</v>
      </c>
    </row>
    <row r="256" spans="2:35" s="6" customFormat="1" ht="22.5">
      <c r="B256" s="1187">
        <v>24702</v>
      </c>
      <c r="C256" s="1186" t="s">
        <v>1017</v>
      </c>
      <c r="D256" s="1180"/>
      <c r="E256" s="1180"/>
      <c r="F256" s="194"/>
      <c r="G256" s="194"/>
      <c r="H256" s="1189"/>
      <c r="I256" s="964"/>
      <c r="J256" s="194"/>
      <c r="K256" s="194">
        <f>SUM(K257:K270)</f>
        <v>24840.501488000002</v>
      </c>
      <c r="L256" s="1180"/>
      <c r="M256" s="194"/>
      <c r="N256" s="1180"/>
      <c r="O256" s="194"/>
      <c r="P256" s="1180"/>
      <c r="Q256" s="194"/>
      <c r="R256" s="1180">
        <f t="shared" ref="R256:Y256" si="103">SUM(R257:R270)</f>
        <v>103</v>
      </c>
      <c r="S256" s="194">
        <f t="shared" si="103"/>
        <v>12420.250744000001</v>
      </c>
      <c r="T256" s="1180"/>
      <c r="U256" s="194"/>
      <c r="V256" s="1180"/>
      <c r="W256" s="194"/>
      <c r="X256" s="1180">
        <f t="shared" si="103"/>
        <v>103</v>
      </c>
      <c r="Y256" s="194">
        <f t="shared" si="103"/>
        <v>12420.250744000001</v>
      </c>
      <c r="Z256" s="1180"/>
      <c r="AA256" s="194"/>
      <c r="AB256" s="1180"/>
      <c r="AC256" s="194"/>
      <c r="AD256" s="1180"/>
      <c r="AE256" s="194"/>
      <c r="AF256" s="1180"/>
      <c r="AG256" s="194"/>
      <c r="AH256" s="1180"/>
      <c r="AI256" s="194"/>
    </row>
    <row r="257" spans="2:35" s="6" customFormat="1" ht="101.25">
      <c r="B257" s="1187"/>
      <c r="C257" s="1190" t="s">
        <v>4055</v>
      </c>
      <c r="D257" s="1180"/>
      <c r="E257" s="1180">
        <v>4</v>
      </c>
      <c r="F257" s="194" t="s">
        <v>108</v>
      </c>
      <c r="G257" s="194" t="s">
        <v>3908</v>
      </c>
      <c r="H257" s="194" t="s">
        <v>3909</v>
      </c>
      <c r="I257" s="194" t="s">
        <v>3910</v>
      </c>
      <c r="J257" s="194">
        <v>21.38</v>
      </c>
      <c r="K257" s="194">
        <f t="shared" ref="K257:K270" si="104">E257*J257</f>
        <v>85.52</v>
      </c>
      <c r="L257" s="1180"/>
      <c r="M257" s="194"/>
      <c r="N257" s="1180"/>
      <c r="O257" s="194"/>
      <c r="P257" s="1180"/>
      <c r="Q257" s="194"/>
      <c r="R257" s="1180">
        <f t="shared" ref="R257:R270" si="105">E257/2</f>
        <v>2</v>
      </c>
      <c r="S257" s="194">
        <f t="shared" ref="S257:S270" si="106">J257*R257</f>
        <v>42.76</v>
      </c>
      <c r="T257" s="1180"/>
      <c r="U257" s="194"/>
      <c r="V257" s="1180"/>
      <c r="W257" s="194"/>
      <c r="X257" s="1180">
        <f t="shared" ref="X257:X270" si="107">E257/2</f>
        <v>2</v>
      </c>
      <c r="Y257" s="194">
        <f>X257*J257</f>
        <v>42.76</v>
      </c>
      <c r="Z257" s="1180"/>
      <c r="AA257" s="194"/>
      <c r="AB257" s="1180"/>
      <c r="AC257" s="194"/>
      <c r="AD257" s="1180"/>
      <c r="AE257" s="194"/>
      <c r="AF257" s="1180"/>
      <c r="AG257" s="194"/>
      <c r="AH257" s="1180"/>
      <c r="AI257" s="194"/>
    </row>
    <row r="258" spans="2:35" s="6" customFormat="1" ht="101.25">
      <c r="B258" s="1187"/>
      <c r="C258" s="1190" t="s">
        <v>4056</v>
      </c>
      <c r="D258" s="1180"/>
      <c r="E258" s="1180">
        <v>45</v>
      </c>
      <c r="F258" s="194" t="s">
        <v>108</v>
      </c>
      <c r="G258" s="194" t="s">
        <v>3908</v>
      </c>
      <c r="H258" s="194" t="s">
        <v>3909</v>
      </c>
      <c r="I258" s="194" t="s">
        <v>3910</v>
      </c>
      <c r="J258" s="194">
        <v>41.91</v>
      </c>
      <c r="K258" s="194">
        <f t="shared" si="104"/>
        <v>1885.9499999999998</v>
      </c>
      <c r="L258" s="1180"/>
      <c r="M258" s="194"/>
      <c r="N258" s="1180"/>
      <c r="O258" s="194"/>
      <c r="P258" s="1180"/>
      <c r="Q258" s="194"/>
      <c r="R258" s="1180">
        <f t="shared" si="105"/>
        <v>22.5</v>
      </c>
      <c r="S258" s="194">
        <f t="shared" si="106"/>
        <v>942.97499999999991</v>
      </c>
      <c r="T258" s="1180"/>
      <c r="U258" s="194"/>
      <c r="V258" s="1180"/>
      <c r="W258" s="194"/>
      <c r="X258" s="1180">
        <f t="shared" si="107"/>
        <v>22.5</v>
      </c>
      <c r="Y258" s="194">
        <f t="shared" ref="Y258:Y270" si="108">X258*J258</f>
        <v>942.97499999999991</v>
      </c>
      <c r="Z258" s="1180"/>
      <c r="AA258" s="194"/>
      <c r="AB258" s="1180"/>
      <c r="AC258" s="194"/>
      <c r="AD258" s="1180"/>
      <c r="AE258" s="194"/>
      <c r="AF258" s="1180"/>
      <c r="AG258" s="194"/>
      <c r="AH258" s="1180"/>
      <c r="AI258" s="194"/>
    </row>
    <row r="259" spans="2:35" s="6" customFormat="1" ht="101.25">
      <c r="B259" s="1187"/>
      <c r="C259" s="1190" t="s">
        <v>4358</v>
      </c>
      <c r="D259" s="1180"/>
      <c r="E259" s="1180">
        <v>50</v>
      </c>
      <c r="F259" s="194" t="s">
        <v>108</v>
      </c>
      <c r="G259" s="194" t="s">
        <v>3908</v>
      </c>
      <c r="H259" s="194" t="s">
        <v>3909</v>
      </c>
      <c r="I259" s="194" t="s">
        <v>3910</v>
      </c>
      <c r="J259" s="194">
        <v>17.399999999999999</v>
      </c>
      <c r="K259" s="194">
        <f t="shared" si="104"/>
        <v>869.99999999999989</v>
      </c>
      <c r="L259" s="1180"/>
      <c r="M259" s="194"/>
      <c r="N259" s="1180"/>
      <c r="O259" s="194"/>
      <c r="P259" s="1180"/>
      <c r="Q259" s="194"/>
      <c r="R259" s="1180">
        <f t="shared" si="105"/>
        <v>25</v>
      </c>
      <c r="S259" s="194">
        <f t="shared" si="106"/>
        <v>434.99999999999994</v>
      </c>
      <c r="T259" s="1180"/>
      <c r="U259" s="194"/>
      <c r="V259" s="1180"/>
      <c r="W259" s="194"/>
      <c r="X259" s="1180">
        <f t="shared" si="107"/>
        <v>25</v>
      </c>
      <c r="Y259" s="194">
        <f t="shared" si="108"/>
        <v>434.99999999999994</v>
      </c>
      <c r="Z259" s="1180"/>
      <c r="AA259" s="194"/>
      <c r="AB259" s="1180"/>
      <c r="AC259" s="194"/>
      <c r="AD259" s="1180"/>
      <c r="AE259" s="194"/>
      <c r="AF259" s="1180"/>
      <c r="AG259" s="194"/>
      <c r="AH259" s="1180"/>
      <c r="AI259" s="194"/>
    </row>
    <row r="260" spans="2:35" s="6" customFormat="1" ht="101.25">
      <c r="B260" s="1187"/>
      <c r="C260" s="1190" t="s">
        <v>4359</v>
      </c>
      <c r="D260" s="1180"/>
      <c r="E260" s="1180">
        <v>5</v>
      </c>
      <c r="F260" s="194" t="s">
        <v>108</v>
      </c>
      <c r="G260" s="194" t="s">
        <v>3908</v>
      </c>
      <c r="H260" s="194" t="s">
        <v>3909</v>
      </c>
      <c r="I260" s="194" t="s">
        <v>3910</v>
      </c>
      <c r="J260" s="194">
        <v>450</v>
      </c>
      <c r="K260" s="194">
        <f t="shared" si="104"/>
        <v>2250</v>
      </c>
      <c r="L260" s="1180"/>
      <c r="M260" s="194"/>
      <c r="N260" s="1180"/>
      <c r="O260" s="194"/>
      <c r="P260" s="1180"/>
      <c r="Q260" s="194"/>
      <c r="R260" s="1180">
        <f t="shared" si="105"/>
        <v>2.5</v>
      </c>
      <c r="S260" s="194">
        <f t="shared" si="106"/>
        <v>1125</v>
      </c>
      <c r="T260" s="1180"/>
      <c r="U260" s="194"/>
      <c r="V260" s="1180"/>
      <c r="W260" s="194"/>
      <c r="X260" s="1180">
        <f t="shared" si="107"/>
        <v>2.5</v>
      </c>
      <c r="Y260" s="194">
        <f t="shared" si="108"/>
        <v>1125</v>
      </c>
      <c r="Z260" s="1180"/>
      <c r="AA260" s="194"/>
      <c r="AB260" s="1180"/>
      <c r="AC260" s="194"/>
      <c r="AD260" s="1180"/>
      <c r="AE260" s="194"/>
      <c r="AF260" s="1180"/>
      <c r="AG260" s="194"/>
      <c r="AH260" s="1180"/>
      <c r="AI260" s="194"/>
    </row>
    <row r="261" spans="2:35" s="6" customFormat="1" ht="101.25">
      <c r="B261" s="1187"/>
      <c r="C261" s="1190" t="s">
        <v>4360</v>
      </c>
      <c r="D261" s="1180"/>
      <c r="E261" s="1180">
        <v>5</v>
      </c>
      <c r="F261" s="194" t="s">
        <v>108</v>
      </c>
      <c r="G261" s="194" t="s">
        <v>3908</v>
      </c>
      <c r="H261" s="194" t="s">
        <v>3909</v>
      </c>
      <c r="I261" s="194" t="s">
        <v>3910</v>
      </c>
      <c r="J261" s="194">
        <v>55</v>
      </c>
      <c r="K261" s="194">
        <f t="shared" si="104"/>
        <v>275</v>
      </c>
      <c r="L261" s="1180"/>
      <c r="M261" s="194"/>
      <c r="N261" s="1180"/>
      <c r="O261" s="194"/>
      <c r="P261" s="1180"/>
      <c r="Q261" s="194"/>
      <c r="R261" s="1180">
        <f t="shared" si="105"/>
        <v>2.5</v>
      </c>
      <c r="S261" s="194">
        <f t="shared" si="106"/>
        <v>137.5</v>
      </c>
      <c r="T261" s="1180"/>
      <c r="U261" s="194"/>
      <c r="V261" s="1180"/>
      <c r="W261" s="194"/>
      <c r="X261" s="1180">
        <f t="shared" si="107"/>
        <v>2.5</v>
      </c>
      <c r="Y261" s="194">
        <f t="shared" si="108"/>
        <v>137.5</v>
      </c>
      <c r="Z261" s="1180"/>
      <c r="AA261" s="194"/>
      <c r="AB261" s="1180"/>
      <c r="AC261" s="194"/>
      <c r="AD261" s="1180"/>
      <c r="AE261" s="194"/>
      <c r="AF261" s="1180"/>
      <c r="AG261" s="194"/>
      <c r="AH261" s="1180"/>
      <c r="AI261" s="194"/>
    </row>
    <row r="262" spans="2:35" s="6" customFormat="1" ht="101.25">
      <c r="B262" s="1187"/>
      <c r="C262" s="1190" t="s">
        <v>4361</v>
      </c>
      <c r="D262" s="1180"/>
      <c r="E262" s="1180">
        <v>25</v>
      </c>
      <c r="F262" s="194" t="s">
        <v>108</v>
      </c>
      <c r="G262" s="194" t="s">
        <v>3908</v>
      </c>
      <c r="H262" s="194" t="s">
        <v>3909</v>
      </c>
      <c r="I262" s="194" t="s">
        <v>3910</v>
      </c>
      <c r="J262" s="194">
        <v>47.14</v>
      </c>
      <c r="K262" s="194">
        <f t="shared" si="104"/>
        <v>1178.5</v>
      </c>
      <c r="L262" s="1180"/>
      <c r="M262" s="194"/>
      <c r="N262" s="1180"/>
      <c r="O262" s="194"/>
      <c r="P262" s="1180"/>
      <c r="Q262" s="194"/>
      <c r="R262" s="1180">
        <f t="shared" si="105"/>
        <v>12.5</v>
      </c>
      <c r="S262" s="194">
        <f t="shared" si="106"/>
        <v>589.25</v>
      </c>
      <c r="T262" s="1180"/>
      <c r="U262" s="194"/>
      <c r="V262" s="1180"/>
      <c r="W262" s="194"/>
      <c r="X262" s="1180">
        <f t="shared" si="107"/>
        <v>12.5</v>
      </c>
      <c r="Y262" s="194">
        <f t="shared" si="108"/>
        <v>589.25</v>
      </c>
      <c r="Z262" s="1180"/>
      <c r="AA262" s="194"/>
      <c r="AB262" s="1180"/>
      <c r="AC262" s="194"/>
      <c r="AD262" s="1180"/>
      <c r="AE262" s="194"/>
      <c r="AF262" s="1180"/>
      <c r="AG262" s="194"/>
      <c r="AH262" s="1180"/>
      <c r="AI262" s="194"/>
    </row>
    <row r="263" spans="2:35" s="6" customFormat="1" ht="101.25">
      <c r="B263" s="1187"/>
      <c r="C263" s="1190" t="s">
        <v>4059</v>
      </c>
      <c r="D263" s="1180"/>
      <c r="E263" s="1180">
        <v>3</v>
      </c>
      <c r="F263" s="194" t="s">
        <v>108</v>
      </c>
      <c r="G263" s="194" t="s">
        <v>3908</v>
      </c>
      <c r="H263" s="194" t="s">
        <v>3909</v>
      </c>
      <c r="I263" s="194" t="s">
        <v>3910</v>
      </c>
      <c r="J263" s="194">
        <v>81.540000000000006</v>
      </c>
      <c r="K263" s="194">
        <f t="shared" si="104"/>
        <v>244.62</v>
      </c>
      <c r="L263" s="1180"/>
      <c r="M263" s="194"/>
      <c r="N263" s="1180"/>
      <c r="O263" s="194"/>
      <c r="P263" s="1180"/>
      <c r="Q263" s="194"/>
      <c r="R263" s="1180">
        <f t="shared" si="105"/>
        <v>1.5</v>
      </c>
      <c r="S263" s="194">
        <f t="shared" si="106"/>
        <v>122.31</v>
      </c>
      <c r="T263" s="1180"/>
      <c r="U263" s="194"/>
      <c r="V263" s="1180"/>
      <c r="W263" s="194"/>
      <c r="X263" s="1180">
        <f t="shared" si="107"/>
        <v>1.5</v>
      </c>
      <c r="Y263" s="194">
        <f t="shared" si="108"/>
        <v>122.31</v>
      </c>
      <c r="Z263" s="1180"/>
      <c r="AA263" s="194"/>
      <c r="AB263" s="1180"/>
      <c r="AC263" s="194"/>
      <c r="AD263" s="1180"/>
      <c r="AE263" s="194"/>
      <c r="AF263" s="1180"/>
      <c r="AG263" s="194"/>
      <c r="AH263" s="1180"/>
      <c r="AI263" s="194"/>
    </row>
    <row r="264" spans="2:35" s="6" customFormat="1" ht="101.25">
      <c r="B264" s="1187"/>
      <c r="C264" s="1190" t="s">
        <v>4060</v>
      </c>
      <c r="D264" s="1180"/>
      <c r="E264" s="1180">
        <v>6</v>
      </c>
      <c r="F264" s="194" t="s">
        <v>108</v>
      </c>
      <c r="G264" s="194" t="s">
        <v>3908</v>
      </c>
      <c r="H264" s="194" t="s">
        <v>3909</v>
      </c>
      <c r="I264" s="194" t="s">
        <v>3910</v>
      </c>
      <c r="J264" s="194">
        <v>21.38</v>
      </c>
      <c r="K264" s="194">
        <f t="shared" si="104"/>
        <v>128.28</v>
      </c>
      <c r="L264" s="1180"/>
      <c r="M264" s="194"/>
      <c r="N264" s="1180"/>
      <c r="O264" s="194"/>
      <c r="P264" s="1180"/>
      <c r="Q264" s="194"/>
      <c r="R264" s="1180">
        <f t="shared" si="105"/>
        <v>3</v>
      </c>
      <c r="S264" s="194">
        <f t="shared" si="106"/>
        <v>64.14</v>
      </c>
      <c r="T264" s="1180"/>
      <c r="U264" s="194"/>
      <c r="V264" s="1180"/>
      <c r="W264" s="194"/>
      <c r="X264" s="1180">
        <f t="shared" si="107"/>
        <v>3</v>
      </c>
      <c r="Y264" s="194">
        <f t="shared" si="108"/>
        <v>64.14</v>
      </c>
      <c r="Z264" s="1180"/>
      <c r="AA264" s="194"/>
      <c r="AB264" s="1180"/>
      <c r="AC264" s="194"/>
      <c r="AD264" s="1180"/>
      <c r="AE264" s="194"/>
      <c r="AF264" s="1180"/>
      <c r="AG264" s="194"/>
      <c r="AH264" s="1180"/>
      <c r="AI264" s="194"/>
    </row>
    <row r="265" spans="2:35" s="6" customFormat="1" ht="101.25">
      <c r="B265" s="1187"/>
      <c r="C265" s="1190" t="s">
        <v>4061</v>
      </c>
      <c r="D265" s="1180"/>
      <c r="E265" s="1180">
        <v>6</v>
      </c>
      <c r="F265" s="194" t="s">
        <v>108</v>
      </c>
      <c r="G265" s="194" t="s">
        <v>3908</v>
      </c>
      <c r="H265" s="194" t="s">
        <v>3909</v>
      </c>
      <c r="I265" s="194" t="s">
        <v>3910</v>
      </c>
      <c r="J265" s="194">
        <v>59.395248000000002</v>
      </c>
      <c r="K265" s="194">
        <f t="shared" si="104"/>
        <v>356.371488</v>
      </c>
      <c r="L265" s="1180"/>
      <c r="M265" s="194"/>
      <c r="N265" s="1180"/>
      <c r="O265" s="194"/>
      <c r="P265" s="1180"/>
      <c r="Q265" s="194"/>
      <c r="R265" s="1180">
        <f t="shared" si="105"/>
        <v>3</v>
      </c>
      <c r="S265" s="194">
        <f t="shared" si="106"/>
        <v>178.185744</v>
      </c>
      <c r="T265" s="1180"/>
      <c r="U265" s="194"/>
      <c r="V265" s="1180"/>
      <c r="W265" s="194"/>
      <c r="X265" s="1180">
        <f t="shared" si="107"/>
        <v>3</v>
      </c>
      <c r="Y265" s="194">
        <f t="shared" si="108"/>
        <v>178.185744</v>
      </c>
      <c r="Z265" s="1180"/>
      <c r="AA265" s="194"/>
      <c r="AB265" s="1180"/>
      <c r="AC265" s="194"/>
      <c r="AD265" s="1180"/>
      <c r="AE265" s="194"/>
      <c r="AF265" s="1180"/>
      <c r="AG265" s="194"/>
      <c r="AH265" s="1180"/>
      <c r="AI265" s="194"/>
    </row>
    <row r="266" spans="2:35" s="6" customFormat="1" ht="101.25">
      <c r="B266" s="1187"/>
      <c r="C266" s="1190" t="s">
        <v>1028</v>
      </c>
      <c r="D266" s="1180"/>
      <c r="E266" s="1180">
        <v>25</v>
      </c>
      <c r="F266" s="194" t="s">
        <v>4062</v>
      </c>
      <c r="G266" s="194" t="s">
        <v>3908</v>
      </c>
      <c r="H266" s="194" t="s">
        <v>3909</v>
      </c>
      <c r="I266" s="194" t="s">
        <v>3910</v>
      </c>
      <c r="J266" s="194">
        <v>196.02</v>
      </c>
      <c r="K266" s="194">
        <f t="shared" si="104"/>
        <v>4900.5</v>
      </c>
      <c r="L266" s="1180"/>
      <c r="M266" s="194"/>
      <c r="N266" s="1180"/>
      <c r="O266" s="194"/>
      <c r="P266" s="1180"/>
      <c r="Q266" s="194"/>
      <c r="R266" s="1180">
        <f t="shared" si="105"/>
        <v>12.5</v>
      </c>
      <c r="S266" s="194">
        <f t="shared" si="106"/>
        <v>2450.25</v>
      </c>
      <c r="T266" s="1180"/>
      <c r="U266" s="194"/>
      <c r="V266" s="1180"/>
      <c r="W266" s="194"/>
      <c r="X266" s="1180">
        <f t="shared" si="107"/>
        <v>12.5</v>
      </c>
      <c r="Y266" s="194">
        <f t="shared" si="108"/>
        <v>2450.25</v>
      </c>
      <c r="Z266" s="1180"/>
      <c r="AA266" s="194"/>
      <c r="AB266" s="1180"/>
      <c r="AC266" s="194"/>
      <c r="AD266" s="1180"/>
      <c r="AE266" s="194"/>
      <c r="AF266" s="1180"/>
      <c r="AG266" s="194"/>
      <c r="AH266" s="1180"/>
      <c r="AI266" s="194"/>
    </row>
    <row r="267" spans="2:35" s="6" customFormat="1" ht="101.25">
      <c r="B267" s="1187"/>
      <c r="C267" s="1190" t="s">
        <v>4063</v>
      </c>
      <c r="D267" s="1180"/>
      <c r="E267" s="1180">
        <v>6</v>
      </c>
      <c r="F267" s="194" t="s">
        <v>108</v>
      </c>
      <c r="G267" s="194" t="s">
        <v>3908</v>
      </c>
      <c r="H267" s="194" t="s">
        <v>3909</v>
      </c>
      <c r="I267" s="194" t="s">
        <v>3910</v>
      </c>
      <c r="J267" s="194">
        <v>53.46</v>
      </c>
      <c r="K267" s="194">
        <f t="shared" si="104"/>
        <v>320.76</v>
      </c>
      <c r="L267" s="1180"/>
      <c r="M267" s="194"/>
      <c r="N267" s="1180"/>
      <c r="O267" s="194"/>
      <c r="P267" s="1180"/>
      <c r="Q267" s="194"/>
      <c r="R267" s="1180">
        <f t="shared" si="105"/>
        <v>3</v>
      </c>
      <c r="S267" s="194">
        <f t="shared" si="106"/>
        <v>160.38</v>
      </c>
      <c r="T267" s="1180"/>
      <c r="U267" s="194"/>
      <c r="V267" s="1180"/>
      <c r="W267" s="194"/>
      <c r="X267" s="1180">
        <f t="shared" si="107"/>
        <v>3</v>
      </c>
      <c r="Y267" s="194">
        <f t="shared" si="108"/>
        <v>160.38</v>
      </c>
      <c r="Z267" s="1180"/>
      <c r="AA267" s="194"/>
      <c r="AB267" s="1180"/>
      <c r="AC267" s="194"/>
      <c r="AD267" s="1180"/>
      <c r="AE267" s="194"/>
      <c r="AF267" s="1180"/>
      <c r="AG267" s="194"/>
      <c r="AH267" s="1180"/>
      <c r="AI267" s="194"/>
    </row>
    <row r="268" spans="2:35" s="6" customFormat="1" ht="101.25">
      <c r="B268" s="1187"/>
      <c r="C268" s="1190" t="s">
        <v>4064</v>
      </c>
      <c r="D268" s="1180"/>
      <c r="E268" s="1180">
        <v>10</v>
      </c>
      <c r="F268" s="194" t="s">
        <v>108</v>
      </c>
      <c r="G268" s="194" t="s">
        <v>3908</v>
      </c>
      <c r="H268" s="194" t="s">
        <v>3909</v>
      </c>
      <c r="I268" s="194" t="s">
        <v>3910</v>
      </c>
      <c r="J268" s="194">
        <v>514.1400000000001</v>
      </c>
      <c r="K268" s="194">
        <f t="shared" si="104"/>
        <v>5141.4000000000015</v>
      </c>
      <c r="L268" s="1180"/>
      <c r="M268" s="194"/>
      <c r="N268" s="1180"/>
      <c r="O268" s="194"/>
      <c r="P268" s="1180"/>
      <c r="Q268" s="194"/>
      <c r="R268" s="1180">
        <f t="shared" si="105"/>
        <v>5</v>
      </c>
      <c r="S268" s="194">
        <f t="shared" si="106"/>
        <v>2570.7000000000007</v>
      </c>
      <c r="T268" s="1180"/>
      <c r="U268" s="194"/>
      <c r="V268" s="1180"/>
      <c r="W268" s="194"/>
      <c r="X268" s="1180">
        <f t="shared" si="107"/>
        <v>5</v>
      </c>
      <c r="Y268" s="194">
        <f t="shared" si="108"/>
        <v>2570.7000000000007</v>
      </c>
      <c r="Z268" s="1180"/>
      <c r="AA268" s="194"/>
      <c r="AB268" s="1180"/>
      <c r="AC268" s="194"/>
      <c r="AD268" s="1180"/>
      <c r="AE268" s="194"/>
      <c r="AF268" s="1180"/>
      <c r="AG268" s="194"/>
      <c r="AH268" s="1180"/>
      <c r="AI268" s="194"/>
    </row>
    <row r="269" spans="2:35" s="6" customFormat="1" ht="101.25">
      <c r="B269" s="1187"/>
      <c r="C269" s="1190" t="s">
        <v>4065</v>
      </c>
      <c r="D269" s="1180"/>
      <c r="E269" s="1180">
        <v>1</v>
      </c>
      <c r="F269" s="194" t="s">
        <v>108</v>
      </c>
      <c r="G269" s="194" t="s">
        <v>3908</v>
      </c>
      <c r="H269" s="194" t="s">
        <v>3909</v>
      </c>
      <c r="I269" s="194" t="s">
        <v>3910</v>
      </c>
      <c r="J269" s="194">
        <v>723.6</v>
      </c>
      <c r="K269" s="194">
        <f t="shared" si="104"/>
        <v>723.6</v>
      </c>
      <c r="L269" s="1180"/>
      <c r="M269" s="194"/>
      <c r="N269" s="1180"/>
      <c r="O269" s="194"/>
      <c r="P269" s="1180"/>
      <c r="Q269" s="194"/>
      <c r="R269" s="1180">
        <f t="shared" si="105"/>
        <v>0.5</v>
      </c>
      <c r="S269" s="194">
        <f t="shared" si="106"/>
        <v>361.8</v>
      </c>
      <c r="T269" s="1180"/>
      <c r="U269" s="194"/>
      <c r="V269" s="1180"/>
      <c r="W269" s="194"/>
      <c r="X269" s="1180">
        <f t="shared" si="107"/>
        <v>0.5</v>
      </c>
      <c r="Y269" s="194">
        <f t="shared" si="108"/>
        <v>361.8</v>
      </c>
      <c r="Z269" s="1180"/>
      <c r="AA269" s="194"/>
      <c r="AB269" s="1180"/>
      <c r="AC269" s="194"/>
      <c r="AD269" s="1180"/>
      <c r="AE269" s="194"/>
      <c r="AF269" s="1180"/>
      <c r="AG269" s="194"/>
      <c r="AH269" s="1180"/>
      <c r="AI269" s="194"/>
    </row>
    <row r="270" spans="2:35" s="6" customFormat="1" ht="101.25">
      <c r="B270" s="1187"/>
      <c r="C270" s="1190" t="s">
        <v>4067</v>
      </c>
      <c r="D270" s="1180"/>
      <c r="E270" s="1180">
        <v>15</v>
      </c>
      <c r="F270" s="194" t="s">
        <v>108</v>
      </c>
      <c r="G270" s="194" t="s">
        <v>3908</v>
      </c>
      <c r="H270" s="194" t="s">
        <v>3909</v>
      </c>
      <c r="I270" s="194" t="s">
        <v>3910</v>
      </c>
      <c r="J270" s="194">
        <v>432</v>
      </c>
      <c r="K270" s="194">
        <f t="shared" si="104"/>
        <v>6480</v>
      </c>
      <c r="L270" s="1180"/>
      <c r="M270" s="194"/>
      <c r="N270" s="1180"/>
      <c r="O270" s="194"/>
      <c r="P270" s="1180"/>
      <c r="Q270" s="194"/>
      <c r="R270" s="1180">
        <f t="shared" si="105"/>
        <v>7.5</v>
      </c>
      <c r="S270" s="194">
        <f t="shared" si="106"/>
        <v>3240</v>
      </c>
      <c r="T270" s="1180"/>
      <c r="U270" s="194"/>
      <c r="V270" s="1180"/>
      <c r="W270" s="194"/>
      <c r="X270" s="1180">
        <f t="shared" si="107"/>
        <v>7.5</v>
      </c>
      <c r="Y270" s="194">
        <f t="shared" si="108"/>
        <v>3240</v>
      </c>
      <c r="Z270" s="1180"/>
      <c r="AA270" s="194"/>
      <c r="AB270" s="1180"/>
      <c r="AC270" s="194"/>
      <c r="AD270" s="1180"/>
      <c r="AE270" s="194"/>
      <c r="AF270" s="1180"/>
      <c r="AG270" s="194"/>
      <c r="AH270" s="1180"/>
      <c r="AI270" s="194"/>
    </row>
    <row r="271" spans="2:35" s="6" customFormat="1">
      <c r="B271" s="1187">
        <v>24703</v>
      </c>
      <c r="C271" s="1186" t="s">
        <v>1034</v>
      </c>
      <c r="D271" s="1180"/>
      <c r="E271" s="1180"/>
      <c r="F271" s="194"/>
      <c r="G271" s="194"/>
      <c r="H271" s="1189"/>
      <c r="I271" s="964"/>
      <c r="J271" s="194"/>
      <c r="K271" s="194">
        <f>SUM(K272:K281)</f>
        <v>15534.220255999999</v>
      </c>
      <c r="L271" s="1180"/>
      <c r="M271" s="194"/>
      <c r="N271" s="1180"/>
      <c r="O271" s="194"/>
      <c r="P271" s="1180"/>
      <c r="Q271" s="194"/>
      <c r="R271" s="1180">
        <f t="shared" ref="R271:AA271" si="109">SUM(R272:R281)</f>
        <v>42</v>
      </c>
      <c r="S271" s="194">
        <f t="shared" si="109"/>
        <v>7767.1101279999993</v>
      </c>
      <c r="T271" s="1180"/>
      <c r="U271" s="194"/>
      <c r="V271" s="1180"/>
      <c r="W271" s="194"/>
      <c r="X271" s="1180"/>
      <c r="Y271" s="194"/>
      <c r="Z271" s="1180"/>
      <c r="AA271" s="194">
        <f t="shared" si="109"/>
        <v>7767.1101279999993</v>
      </c>
      <c r="AB271" s="1180"/>
      <c r="AC271" s="194"/>
      <c r="AD271" s="1180"/>
      <c r="AE271" s="194"/>
      <c r="AF271" s="1180"/>
      <c r="AG271" s="194"/>
      <c r="AH271" s="1180"/>
      <c r="AI271" s="194"/>
    </row>
    <row r="272" spans="2:35" s="6" customFormat="1" ht="101.25">
      <c r="B272" s="1187"/>
      <c r="C272" s="1190" t="s">
        <v>4362</v>
      </c>
      <c r="D272" s="1180"/>
      <c r="E272" s="1180">
        <v>10</v>
      </c>
      <c r="F272" s="194" t="s">
        <v>108</v>
      </c>
      <c r="G272" s="194" t="s">
        <v>3908</v>
      </c>
      <c r="H272" s="194" t="s">
        <v>3909</v>
      </c>
      <c r="I272" s="194" t="s">
        <v>3910</v>
      </c>
      <c r="J272" s="194">
        <v>26.997840000000004</v>
      </c>
      <c r="K272" s="194">
        <f t="shared" ref="K272:K281" si="110">E272*J272</f>
        <v>269.97840000000002</v>
      </c>
      <c r="L272" s="1180"/>
      <c r="M272" s="194"/>
      <c r="N272" s="1180"/>
      <c r="O272" s="194"/>
      <c r="P272" s="1180"/>
      <c r="Q272" s="194"/>
      <c r="R272" s="1180">
        <f t="shared" ref="R272:R281" si="111">E272/2</f>
        <v>5</v>
      </c>
      <c r="S272" s="194">
        <f t="shared" ref="S272:S281" si="112">J272*R272</f>
        <v>134.98920000000001</v>
      </c>
      <c r="T272" s="1180"/>
      <c r="U272" s="194"/>
      <c r="V272" s="1180"/>
      <c r="W272" s="194"/>
      <c r="X272" s="1180"/>
      <c r="Y272" s="194"/>
      <c r="Z272" s="1180">
        <f t="shared" ref="Z272:Z281" si="113">E272/2</f>
        <v>5</v>
      </c>
      <c r="AA272" s="194">
        <f>Z272*J272</f>
        <v>134.98920000000001</v>
      </c>
      <c r="AB272" s="1180"/>
      <c r="AC272" s="194"/>
      <c r="AD272" s="1180"/>
      <c r="AE272" s="194"/>
      <c r="AF272" s="1180"/>
      <c r="AG272" s="194"/>
      <c r="AH272" s="1180"/>
      <c r="AI272" s="194"/>
    </row>
    <row r="273" spans="2:35" s="6" customFormat="1" ht="101.25">
      <c r="B273" s="1187"/>
      <c r="C273" s="1190" t="s">
        <v>4363</v>
      </c>
      <c r="D273" s="1180"/>
      <c r="E273" s="1180">
        <v>20</v>
      </c>
      <c r="F273" s="194" t="s">
        <v>108</v>
      </c>
      <c r="G273" s="194" t="s">
        <v>3908</v>
      </c>
      <c r="H273" s="194" t="s">
        <v>3909</v>
      </c>
      <c r="I273" s="194" t="s">
        <v>3910</v>
      </c>
      <c r="J273" s="194">
        <v>52.2</v>
      </c>
      <c r="K273" s="194">
        <f t="shared" si="110"/>
        <v>1044</v>
      </c>
      <c r="L273" s="1180"/>
      <c r="M273" s="194"/>
      <c r="N273" s="1180"/>
      <c r="O273" s="194"/>
      <c r="P273" s="1180"/>
      <c r="Q273" s="194"/>
      <c r="R273" s="1180">
        <f t="shared" si="111"/>
        <v>10</v>
      </c>
      <c r="S273" s="194">
        <f t="shared" si="112"/>
        <v>522</v>
      </c>
      <c r="T273" s="1180"/>
      <c r="U273" s="194"/>
      <c r="V273" s="1180"/>
      <c r="W273" s="194"/>
      <c r="X273" s="1180"/>
      <c r="Y273" s="194"/>
      <c r="Z273" s="1180">
        <f t="shared" si="113"/>
        <v>10</v>
      </c>
      <c r="AA273" s="194">
        <f t="shared" ref="AA273:AA281" si="114">Z273*J273</f>
        <v>522</v>
      </c>
      <c r="AB273" s="1180"/>
      <c r="AC273" s="194"/>
      <c r="AD273" s="1180"/>
      <c r="AE273" s="194"/>
      <c r="AF273" s="1180"/>
      <c r="AG273" s="194"/>
      <c r="AH273" s="1180"/>
      <c r="AI273" s="194"/>
    </row>
    <row r="274" spans="2:35" s="6" customFormat="1" ht="101.25">
      <c r="B274" s="1187"/>
      <c r="C274" s="1190" t="s">
        <v>4364</v>
      </c>
      <c r="D274" s="1180"/>
      <c r="E274" s="1180">
        <v>5</v>
      </c>
      <c r="F274" s="194" t="s">
        <v>3992</v>
      </c>
      <c r="G274" s="194" t="s">
        <v>3908</v>
      </c>
      <c r="H274" s="194" t="s">
        <v>3909</v>
      </c>
      <c r="I274" s="194" t="s">
        <v>3910</v>
      </c>
      <c r="J274" s="194">
        <v>95.12</v>
      </c>
      <c r="K274" s="194">
        <f t="shared" si="110"/>
        <v>475.6</v>
      </c>
      <c r="L274" s="1180"/>
      <c r="M274" s="194"/>
      <c r="N274" s="1180"/>
      <c r="O274" s="194"/>
      <c r="P274" s="1180"/>
      <c r="Q274" s="194"/>
      <c r="R274" s="1180">
        <f t="shared" si="111"/>
        <v>2.5</v>
      </c>
      <c r="S274" s="194">
        <f t="shared" si="112"/>
        <v>237.8</v>
      </c>
      <c r="T274" s="1180"/>
      <c r="U274" s="194"/>
      <c r="V274" s="1180"/>
      <c r="W274" s="194"/>
      <c r="X274" s="1180"/>
      <c r="Y274" s="194"/>
      <c r="Z274" s="1180">
        <f t="shared" si="113"/>
        <v>2.5</v>
      </c>
      <c r="AA274" s="194">
        <f t="shared" si="114"/>
        <v>237.8</v>
      </c>
      <c r="AB274" s="1180"/>
      <c r="AC274" s="194"/>
      <c r="AD274" s="1180"/>
      <c r="AE274" s="194"/>
      <c r="AF274" s="1180"/>
      <c r="AG274" s="194"/>
      <c r="AH274" s="1180"/>
      <c r="AI274" s="194"/>
    </row>
    <row r="275" spans="2:35" s="6" customFormat="1" ht="101.25">
      <c r="B275" s="1187"/>
      <c r="C275" s="1190" t="s">
        <v>4365</v>
      </c>
      <c r="D275" s="1180"/>
      <c r="E275" s="1180">
        <v>4</v>
      </c>
      <c r="F275" s="194" t="s">
        <v>108</v>
      </c>
      <c r="G275" s="194" t="s">
        <v>3908</v>
      </c>
      <c r="H275" s="194" t="s">
        <v>3909</v>
      </c>
      <c r="I275" s="194" t="s">
        <v>3910</v>
      </c>
      <c r="J275" s="194">
        <v>1699.99</v>
      </c>
      <c r="K275" s="194">
        <f t="shared" si="110"/>
        <v>6799.96</v>
      </c>
      <c r="L275" s="1180"/>
      <c r="M275" s="194"/>
      <c r="N275" s="1180"/>
      <c r="O275" s="194"/>
      <c r="P275" s="1180"/>
      <c r="Q275" s="194"/>
      <c r="R275" s="1180">
        <f t="shared" si="111"/>
        <v>2</v>
      </c>
      <c r="S275" s="194">
        <f t="shared" si="112"/>
        <v>3399.98</v>
      </c>
      <c r="T275" s="1180"/>
      <c r="U275" s="194"/>
      <c r="V275" s="1180"/>
      <c r="W275" s="194"/>
      <c r="X275" s="1180"/>
      <c r="Y275" s="194"/>
      <c r="Z275" s="1180">
        <f t="shared" si="113"/>
        <v>2</v>
      </c>
      <c r="AA275" s="194">
        <f t="shared" si="114"/>
        <v>3399.98</v>
      </c>
      <c r="AB275" s="1180"/>
      <c r="AC275" s="194"/>
      <c r="AD275" s="1180"/>
      <c r="AE275" s="194"/>
      <c r="AF275" s="1180"/>
      <c r="AG275" s="194"/>
      <c r="AH275" s="1180"/>
      <c r="AI275" s="194"/>
    </row>
    <row r="276" spans="2:35" s="6" customFormat="1" ht="101.25">
      <c r="B276" s="1187"/>
      <c r="C276" s="1190" t="s">
        <v>4366</v>
      </c>
      <c r="D276" s="1180"/>
      <c r="E276" s="1180">
        <v>8</v>
      </c>
      <c r="F276" s="194" t="s">
        <v>3992</v>
      </c>
      <c r="G276" s="194" t="s">
        <v>3908</v>
      </c>
      <c r="H276" s="194" t="s">
        <v>3909</v>
      </c>
      <c r="I276" s="194" t="s">
        <v>3910</v>
      </c>
      <c r="J276" s="194">
        <v>450</v>
      </c>
      <c r="K276" s="194">
        <f t="shared" si="110"/>
        <v>3600</v>
      </c>
      <c r="L276" s="1180"/>
      <c r="M276" s="194"/>
      <c r="N276" s="1180"/>
      <c r="O276" s="194"/>
      <c r="P276" s="1180"/>
      <c r="Q276" s="194"/>
      <c r="R276" s="1180">
        <f t="shared" si="111"/>
        <v>4</v>
      </c>
      <c r="S276" s="194">
        <f t="shared" si="112"/>
        <v>1800</v>
      </c>
      <c r="T276" s="1180"/>
      <c r="U276" s="194"/>
      <c r="V276" s="1180"/>
      <c r="W276" s="194"/>
      <c r="X276" s="1180"/>
      <c r="Y276" s="194"/>
      <c r="Z276" s="1180">
        <f t="shared" si="113"/>
        <v>4</v>
      </c>
      <c r="AA276" s="194">
        <f t="shared" si="114"/>
        <v>1800</v>
      </c>
      <c r="AB276" s="1180"/>
      <c r="AC276" s="194"/>
      <c r="AD276" s="1180"/>
      <c r="AE276" s="194"/>
      <c r="AF276" s="1180"/>
      <c r="AG276" s="194"/>
      <c r="AH276" s="1180"/>
      <c r="AI276" s="194"/>
    </row>
    <row r="277" spans="2:35" s="6" customFormat="1" ht="101.25">
      <c r="B277" s="1187"/>
      <c r="C277" s="1190" t="s">
        <v>4367</v>
      </c>
      <c r="D277" s="1180"/>
      <c r="E277" s="1180">
        <v>10</v>
      </c>
      <c r="F277" s="194" t="s">
        <v>108</v>
      </c>
      <c r="G277" s="194" t="s">
        <v>3908</v>
      </c>
      <c r="H277" s="194" t="s">
        <v>3909</v>
      </c>
      <c r="I277" s="194" t="s">
        <v>3910</v>
      </c>
      <c r="J277" s="194">
        <v>11.88</v>
      </c>
      <c r="K277" s="194">
        <f t="shared" si="110"/>
        <v>118.80000000000001</v>
      </c>
      <c r="L277" s="1180"/>
      <c r="M277" s="194"/>
      <c r="N277" s="1180"/>
      <c r="O277" s="194"/>
      <c r="P277" s="1180"/>
      <c r="Q277" s="194"/>
      <c r="R277" s="1180">
        <f t="shared" si="111"/>
        <v>5</v>
      </c>
      <c r="S277" s="194">
        <f t="shared" si="112"/>
        <v>59.400000000000006</v>
      </c>
      <c r="T277" s="1180"/>
      <c r="U277" s="194"/>
      <c r="V277" s="1180"/>
      <c r="W277" s="194"/>
      <c r="X277" s="1180"/>
      <c r="Y277" s="194"/>
      <c r="Z277" s="1180">
        <f t="shared" si="113"/>
        <v>5</v>
      </c>
      <c r="AA277" s="194">
        <f t="shared" si="114"/>
        <v>59.400000000000006</v>
      </c>
      <c r="AB277" s="1180"/>
      <c r="AC277" s="194"/>
      <c r="AD277" s="1180"/>
      <c r="AE277" s="194"/>
      <c r="AF277" s="1180"/>
      <c r="AG277" s="194"/>
      <c r="AH277" s="1180"/>
      <c r="AI277" s="194"/>
    </row>
    <row r="278" spans="2:35" s="6" customFormat="1" ht="101.25">
      <c r="B278" s="1187"/>
      <c r="C278" s="1190" t="s">
        <v>4368</v>
      </c>
      <c r="D278" s="1180"/>
      <c r="E278" s="1180">
        <v>10</v>
      </c>
      <c r="F278" s="194" t="s">
        <v>108</v>
      </c>
      <c r="G278" s="194" t="s">
        <v>3908</v>
      </c>
      <c r="H278" s="194" t="s">
        <v>3909</v>
      </c>
      <c r="I278" s="194" t="s">
        <v>3910</v>
      </c>
      <c r="J278" s="194">
        <v>45</v>
      </c>
      <c r="K278" s="194">
        <f t="shared" si="110"/>
        <v>450</v>
      </c>
      <c r="L278" s="1180"/>
      <c r="M278" s="194"/>
      <c r="N278" s="1180"/>
      <c r="O278" s="194"/>
      <c r="P278" s="1180"/>
      <c r="Q278" s="194"/>
      <c r="R278" s="1180">
        <f t="shared" si="111"/>
        <v>5</v>
      </c>
      <c r="S278" s="194">
        <f t="shared" si="112"/>
        <v>225</v>
      </c>
      <c r="T278" s="1180"/>
      <c r="U278" s="194"/>
      <c r="V278" s="1180"/>
      <c r="W278" s="194"/>
      <c r="X278" s="1180"/>
      <c r="Y278" s="194"/>
      <c r="Z278" s="1180">
        <f t="shared" si="113"/>
        <v>5</v>
      </c>
      <c r="AA278" s="194">
        <f t="shared" si="114"/>
        <v>225</v>
      </c>
      <c r="AB278" s="1180"/>
      <c r="AC278" s="194"/>
      <c r="AD278" s="1180"/>
      <c r="AE278" s="194"/>
      <c r="AF278" s="1180"/>
      <c r="AG278" s="194"/>
      <c r="AH278" s="1180"/>
      <c r="AI278" s="194"/>
    </row>
    <row r="279" spans="2:35" s="6" customFormat="1" ht="101.25">
      <c r="B279" s="1187"/>
      <c r="C279" s="1190" t="s">
        <v>4369</v>
      </c>
      <c r="D279" s="1180"/>
      <c r="E279" s="1180">
        <v>10</v>
      </c>
      <c r="F279" s="194" t="s">
        <v>108</v>
      </c>
      <c r="G279" s="194" t="s">
        <v>3908</v>
      </c>
      <c r="H279" s="194" t="s">
        <v>3909</v>
      </c>
      <c r="I279" s="194" t="s">
        <v>3910</v>
      </c>
      <c r="J279" s="194">
        <v>37.99</v>
      </c>
      <c r="K279" s="194">
        <f t="shared" si="110"/>
        <v>379.90000000000003</v>
      </c>
      <c r="L279" s="1180"/>
      <c r="M279" s="194"/>
      <c r="N279" s="1180"/>
      <c r="O279" s="194"/>
      <c r="P279" s="1180"/>
      <c r="Q279" s="194"/>
      <c r="R279" s="1180">
        <f t="shared" si="111"/>
        <v>5</v>
      </c>
      <c r="S279" s="194">
        <f t="shared" si="112"/>
        <v>189.95000000000002</v>
      </c>
      <c r="T279" s="1180"/>
      <c r="U279" s="194"/>
      <c r="V279" s="1180"/>
      <c r="W279" s="194"/>
      <c r="X279" s="1180"/>
      <c r="Y279" s="194"/>
      <c r="Z279" s="1180">
        <f t="shared" si="113"/>
        <v>5</v>
      </c>
      <c r="AA279" s="194">
        <f t="shared" si="114"/>
        <v>189.95000000000002</v>
      </c>
      <c r="AB279" s="1180"/>
      <c r="AC279" s="194"/>
      <c r="AD279" s="1180"/>
      <c r="AE279" s="194"/>
      <c r="AF279" s="1180"/>
      <c r="AG279" s="194"/>
      <c r="AH279" s="1180"/>
      <c r="AI279" s="194"/>
    </row>
    <row r="280" spans="2:35" s="6" customFormat="1" ht="101.25">
      <c r="B280" s="1187"/>
      <c r="C280" s="1190" t="s">
        <v>4370</v>
      </c>
      <c r="D280" s="1180"/>
      <c r="E280" s="1180">
        <v>5</v>
      </c>
      <c r="F280" s="194" t="s">
        <v>108</v>
      </c>
      <c r="G280" s="194" t="s">
        <v>3908</v>
      </c>
      <c r="H280" s="194" t="s">
        <v>3909</v>
      </c>
      <c r="I280" s="194" t="s">
        <v>3910</v>
      </c>
      <c r="J280" s="194">
        <v>371.2</v>
      </c>
      <c r="K280" s="194">
        <f t="shared" si="110"/>
        <v>1856</v>
      </c>
      <c r="L280" s="1180"/>
      <c r="M280" s="194"/>
      <c r="N280" s="1180"/>
      <c r="O280" s="194"/>
      <c r="P280" s="1180"/>
      <c r="Q280" s="194"/>
      <c r="R280" s="1180">
        <f t="shared" si="111"/>
        <v>2.5</v>
      </c>
      <c r="S280" s="194">
        <f t="shared" si="112"/>
        <v>928</v>
      </c>
      <c r="T280" s="1180"/>
      <c r="U280" s="194"/>
      <c r="V280" s="1180"/>
      <c r="W280" s="194"/>
      <c r="X280" s="1180"/>
      <c r="Y280" s="194"/>
      <c r="Z280" s="1180">
        <f t="shared" si="113"/>
        <v>2.5</v>
      </c>
      <c r="AA280" s="194">
        <f t="shared" si="114"/>
        <v>928</v>
      </c>
      <c r="AB280" s="1180"/>
      <c r="AC280" s="194"/>
      <c r="AD280" s="1180"/>
      <c r="AE280" s="194"/>
      <c r="AF280" s="1180"/>
      <c r="AG280" s="194"/>
      <c r="AH280" s="1180"/>
      <c r="AI280" s="194"/>
    </row>
    <row r="281" spans="2:35" s="6" customFormat="1" ht="101.25">
      <c r="B281" s="1187"/>
      <c r="C281" s="1190" t="s">
        <v>4371</v>
      </c>
      <c r="D281" s="1180"/>
      <c r="E281" s="1180">
        <v>2</v>
      </c>
      <c r="F281" s="194" t="s">
        <v>108</v>
      </c>
      <c r="G281" s="194" t="s">
        <v>3908</v>
      </c>
      <c r="H281" s="194" t="s">
        <v>3909</v>
      </c>
      <c r="I281" s="194" t="s">
        <v>3910</v>
      </c>
      <c r="J281" s="194">
        <v>269.990928</v>
      </c>
      <c r="K281" s="194">
        <f t="shared" si="110"/>
        <v>539.98185599999999</v>
      </c>
      <c r="L281" s="1180"/>
      <c r="M281" s="194"/>
      <c r="N281" s="1180"/>
      <c r="O281" s="194"/>
      <c r="P281" s="1180"/>
      <c r="Q281" s="194"/>
      <c r="R281" s="1180">
        <f t="shared" si="111"/>
        <v>1</v>
      </c>
      <c r="S281" s="194">
        <f t="shared" si="112"/>
        <v>269.990928</v>
      </c>
      <c r="T281" s="1180"/>
      <c r="U281" s="194"/>
      <c r="V281" s="1180"/>
      <c r="W281" s="194"/>
      <c r="X281" s="1180"/>
      <c r="Y281" s="194"/>
      <c r="Z281" s="1180">
        <f t="shared" si="113"/>
        <v>1</v>
      </c>
      <c r="AA281" s="194">
        <f t="shared" si="114"/>
        <v>269.990928</v>
      </c>
      <c r="AB281" s="1180"/>
      <c r="AC281" s="194"/>
      <c r="AD281" s="1180"/>
      <c r="AE281" s="194"/>
      <c r="AF281" s="1180"/>
      <c r="AG281" s="194"/>
      <c r="AH281" s="1180"/>
      <c r="AI281" s="194"/>
    </row>
    <row r="282" spans="2:35" s="6" customFormat="1">
      <c r="B282" s="1187">
        <v>248</v>
      </c>
      <c r="C282" s="1186" t="s">
        <v>1043</v>
      </c>
      <c r="D282" s="1180"/>
      <c r="E282" s="1180"/>
      <c r="F282" s="194"/>
      <c r="G282" s="194"/>
      <c r="H282" s="1182"/>
      <c r="I282" s="964"/>
      <c r="J282" s="194"/>
      <c r="K282" s="194">
        <f>K283+K285+K287</f>
        <v>25437.96976</v>
      </c>
      <c r="L282" s="1180"/>
      <c r="M282" s="194">
        <f t="shared" ref="M282:AI282" si="115">M283+M285+M287</f>
        <v>0</v>
      </c>
      <c r="N282" s="1180"/>
      <c r="O282" s="194">
        <f t="shared" si="115"/>
        <v>0</v>
      </c>
      <c r="P282" s="1180"/>
      <c r="Q282" s="194">
        <f t="shared" si="115"/>
        <v>0</v>
      </c>
      <c r="R282" s="1180"/>
      <c r="S282" s="194">
        <f t="shared" si="115"/>
        <v>0</v>
      </c>
      <c r="T282" s="1180"/>
      <c r="U282" s="194">
        <f t="shared" si="115"/>
        <v>0</v>
      </c>
      <c r="V282" s="1180"/>
      <c r="W282" s="194">
        <f t="shared" si="115"/>
        <v>0</v>
      </c>
      <c r="X282" s="1180"/>
      <c r="Y282" s="194">
        <f t="shared" si="115"/>
        <v>0</v>
      </c>
      <c r="Z282" s="1180"/>
      <c r="AA282" s="194">
        <f t="shared" si="115"/>
        <v>0</v>
      </c>
      <c r="AB282" s="1180"/>
      <c r="AC282" s="194">
        <f t="shared" si="115"/>
        <v>12289.96976</v>
      </c>
      <c r="AD282" s="1180">
        <f t="shared" si="115"/>
        <v>45</v>
      </c>
      <c r="AE282" s="194">
        <f t="shared" si="115"/>
        <v>13148</v>
      </c>
      <c r="AF282" s="1180"/>
      <c r="AG282" s="194">
        <f t="shared" si="115"/>
        <v>0</v>
      </c>
      <c r="AH282" s="1180"/>
      <c r="AI282" s="194">
        <f t="shared" si="115"/>
        <v>0</v>
      </c>
    </row>
    <row r="283" spans="2:35" s="6" customFormat="1" ht="22.5">
      <c r="B283" s="1187">
        <v>24801</v>
      </c>
      <c r="C283" s="1186" t="s">
        <v>1044</v>
      </c>
      <c r="D283" s="1180"/>
      <c r="E283" s="1180"/>
      <c r="F283" s="194"/>
      <c r="G283" s="194"/>
      <c r="H283" s="1189"/>
      <c r="I283" s="964"/>
      <c r="J283" s="194"/>
      <c r="K283" s="194">
        <f>K284</f>
        <v>12500</v>
      </c>
      <c r="L283" s="1180"/>
      <c r="M283" s="194"/>
      <c r="N283" s="1180"/>
      <c r="O283" s="194"/>
      <c r="P283" s="1180"/>
      <c r="Q283" s="194"/>
      <c r="R283" s="1180"/>
      <c r="S283" s="194"/>
      <c r="T283" s="1180"/>
      <c r="U283" s="194"/>
      <c r="V283" s="1180"/>
      <c r="W283" s="194"/>
      <c r="X283" s="1180"/>
      <c r="Y283" s="194"/>
      <c r="Z283" s="1180"/>
      <c r="AA283" s="194">
        <f t="shared" ref="AA283:AE283" si="116">AA284</f>
        <v>0</v>
      </c>
      <c r="AB283" s="1180"/>
      <c r="AC283" s="194"/>
      <c r="AD283" s="1180">
        <f t="shared" si="116"/>
        <v>25</v>
      </c>
      <c r="AE283" s="194">
        <f t="shared" si="116"/>
        <v>12500</v>
      </c>
      <c r="AF283" s="1180"/>
      <c r="AG283" s="194"/>
      <c r="AH283" s="1180"/>
      <c r="AI283" s="194"/>
    </row>
    <row r="284" spans="2:35" s="6" customFormat="1" ht="101.25">
      <c r="B284" s="1187"/>
      <c r="C284" s="1190" t="s">
        <v>4073</v>
      </c>
      <c r="D284" s="1180"/>
      <c r="E284" s="1180">
        <v>25</v>
      </c>
      <c r="F284" s="194" t="s">
        <v>108</v>
      </c>
      <c r="G284" s="194" t="s">
        <v>3908</v>
      </c>
      <c r="H284" s="194" t="s">
        <v>3909</v>
      </c>
      <c r="I284" s="194" t="s">
        <v>3910</v>
      </c>
      <c r="J284" s="194">
        <v>500</v>
      </c>
      <c r="K284" s="194">
        <f>E284*J284</f>
        <v>12500</v>
      </c>
      <c r="L284" s="1180"/>
      <c r="M284" s="194"/>
      <c r="N284" s="1180"/>
      <c r="O284" s="194"/>
      <c r="P284" s="1180"/>
      <c r="Q284" s="194"/>
      <c r="R284" s="1180"/>
      <c r="S284" s="194"/>
      <c r="T284" s="1180"/>
      <c r="U284" s="194"/>
      <c r="V284" s="1180"/>
      <c r="W284" s="194"/>
      <c r="X284" s="1180"/>
      <c r="Y284" s="194"/>
      <c r="Z284" s="1180"/>
      <c r="AA284" s="194"/>
      <c r="AB284" s="1180"/>
      <c r="AC284" s="194"/>
      <c r="AD284" s="1180">
        <f>E284</f>
        <v>25</v>
      </c>
      <c r="AE284" s="194">
        <f t="shared" ref="AE284" si="117">AD284*J284</f>
        <v>12500</v>
      </c>
      <c r="AF284" s="1180"/>
      <c r="AG284" s="194"/>
      <c r="AH284" s="1180"/>
      <c r="AI284" s="194"/>
    </row>
    <row r="285" spans="2:35" s="6" customFormat="1" ht="22.5">
      <c r="B285" s="1187">
        <v>24803</v>
      </c>
      <c r="C285" s="1186" t="s">
        <v>1059</v>
      </c>
      <c r="D285" s="1180"/>
      <c r="E285" s="1180"/>
      <c r="F285" s="194"/>
      <c r="G285" s="194"/>
      <c r="H285" s="1189"/>
      <c r="I285" s="964"/>
      <c r="J285" s="194"/>
      <c r="K285" s="194">
        <f>K286</f>
        <v>648.00000000000011</v>
      </c>
      <c r="L285" s="1180"/>
      <c r="M285" s="194"/>
      <c r="N285" s="1180"/>
      <c r="O285" s="194"/>
      <c r="P285" s="1180"/>
      <c r="Q285" s="194"/>
      <c r="R285" s="1180"/>
      <c r="S285" s="194"/>
      <c r="T285" s="1180"/>
      <c r="U285" s="194"/>
      <c r="V285" s="1180"/>
      <c r="W285" s="194"/>
      <c r="X285" s="1180"/>
      <c r="Y285" s="194"/>
      <c r="Z285" s="1180"/>
      <c r="AA285" s="194">
        <f t="shared" ref="AA285:AE285" si="118">AA286</f>
        <v>0</v>
      </c>
      <c r="AB285" s="1180"/>
      <c r="AC285" s="194"/>
      <c r="AD285" s="1180">
        <f t="shared" si="118"/>
        <v>20</v>
      </c>
      <c r="AE285" s="194">
        <f t="shared" si="118"/>
        <v>648.00000000000011</v>
      </c>
      <c r="AF285" s="1180"/>
      <c r="AG285" s="194"/>
      <c r="AH285" s="1180"/>
      <c r="AI285" s="194"/>
    </row>
    <row r="286" spans="2:35" s="6" customFormat="1" ht="101.25">
      <c r="B286" s="1187"/>
      <c r="C286" s="1190" t="s">
        <v>4074</v>
      </c>
      <c r="D286" s="1180"/>
      <c r="E286" s="1180">
        <v>20</v>
      </c>
      <c r="F286" s="194" t="s">
        <v>4075</v>
      </c>
      <c r="G286" s="194" t="s">
        <v>3908</v>
      </c>
      <c r="H286" s="194" t="s">
        <v>3909</v>
      </c>
      <c r="I286" s="194" t="s">
        <v>3910</v>
      </c>
      <c r="J286" s="194">
        <v>32.400000000000006</v>
      </c>
      <c r="K286" s="194">
        <f>E286*J286</f>
        <v>648.00000000000011</v>
      </c>
      <c r="L286" s="1180"/>
      <c r="M286" s="194"/>
      <c r="N286" s="1180"/>
      <c r="O286" s="194"/>
      <c r="P286" s="1180"/>
      <c r="Q286" s="194"/>
      <c r="R286" s="1180"/>
      <c r="S286" s="194"/>
      <c r="T286" s="1180"/>
      <c r="U286" s="194"/>
      <c r="V286" s="1180"/>
      <c r="W286" s="194"/>
      <c r="X286" s="1180"/>
      <c r="Y286" s="194"/>
      <c r="Z286" s="1180"/>
      <c r="AA286" s="194"/>
      <c r="AB286" s="1180"/>
      <c r="AC286" s="194"/>
      <c r="AD286" s="1180">
        <f>E286</f>
        <v>20</v>
      </c>
      <c r="AE286" s="194">
        <f t="shared" ref="AE286" si="119">AD286*J286</f>
        <v>648.00000000000011</v>
      </c>
      <c r="AF286" s="1180"/>
      <c r="AG286" s="194"/>
      <c r="AH286" s="1180"/>
      <c r="AI286" s="194"/>
    </row>
    <row r="287" spans="2:35" s="6" customFormat="1" ht="22.5">
      <c r="B287" s="1187">
        <v>24807</v>
      </c>
      <c r="C287" s="1186" t="s">
        <v>1072</v>
      </c>
      <c r="D287" s="1180"/>
      <c r="E287" s="1180"/>
      <c r="F287" s="194"/>
      <c r="G287" s="194"/>
      <c r="H287" s="1189"/>
      <c r="I287" s="964"/>
      <c r="J287" s="194"/>
      <c r="K287" s="194">
        <f t="shared" ref="K287" si="120">SUM(K288:K295)</f>
        <v>12289.96976</v>
      </c>
      <c r="L287" s="1180"/>
      <c r="M287" s="194"/>
      <c r="N287" s="1180"/>
      <c r="O287" s="194"/>
      <c r="P287" s="1180"/>
      <c r="Q287" s="194"/>
      <c r="R287" s="1180"/>
      <c r="S287" s="194"/>
      <c r="T287" s="1180"/>
      <c r="U287" s="194"/>
      <c r="V287" s="1180"/>
      <c r="W287" s="194"/>
      <c r="X287" s="1180"/>
      <c r="Y287" s="194"/>
      <c r="Z287" s="1180"/>
      <c r="AA287" s="194">
        <f t="shared" ref="AA287:AC287" si="121">SUM(AA288:AA295)</f>
        <v>0</v>
      </c>
      <c r="AB287" s="1180">
        <f t="shared" si="121"/>
        <v>382</v>
      </c>
      <c r="AC287" s="194">
        <f t="shared" si="121"/>
        <v>12289.96976</v>
      </c>
      <c r="AD287" s="1180"/>
      <c r="AE287" s="194"/>
      <c r="AF287" s="1180"/>
      <c r="AG287" s="194"/>
      <c r="AH287" s="1180"/>
      <c r="AI287" s="194"/>
    </row>
    <row r="288" spans="2:35" s="6" customFormat="1" ht="101.25">
      <c r="B288" s="1180"/>
      <c r="C288" s="1233" t="s">
        <v>4076</v>
      </c>
      <c r="D288" s="1180"/>
      <c r="E288" s="1180">
        <v>10</v>
      </c>
      <c r="F288" s="194" t="s">
        <v>4075</v>
      </c>
      <c r="G288" s="194" t="s">
        <v>3908</v>
      </c>
      <c r="H288" s="194" t="s">
        <v>3909</v>
      </c>
      <c r="I288" s="964" t="s">
        <v>3910</v>
      </c>
      <c r="J288" s="194">
        <v>59.860000000000014</v>
      </c>
      <c r="K288" s="194">
        <f t="shared" ref="K288:K295" si="122">E288*J288</f>
        <v>598.60000000000014</v>
      </c>
      <c r="L288" s="1180"/>
      <c r="M288" s="194"/>
      <c r="N288" s="1180"/>
      <c r="O288" s="194"/>
      <c r="P288" s="1180"/>
      <c r="Q288" s="194"/>
      <c r="R288" s="1180"/>
      <c r="S288" s="194"/>
      <c r="T288" s="1180"/>
      <c r="U288" s="194"/>
      <c r="V288" s="1180"/>
      <c r="W288" s="194"/>
      <c r="X288" s="1180"/>
      <c r="Y288" s="194"/>
      <c r="Z288" s="1180"/>
      <c r="AA288" s="194"/>
      <c r="AB288" s="1180">
        <f t="shared" ref="AB288:AB295" si="123">E288</f>
        <v>10</v>
      </c>
      <c r="AC288" s="194">
        <f t="shared" ref="AC288:AC295" si="124">AB288*J288</f>
        <v>598.60000000000014</v>
      </c>
      <c r="AD288" s="1180"/>
      <c r="AE288" s="194"/>
      <c r="AF288" s="1180"/>
      <c r="AG288" s="194"/>
      <c r="AH288" s="1180"/>
      <c r="AI288" s="194"/>
    </row>
    <row r="289" spans="2:35" s="6" customFormat="1" ht="101.25">
      <c r="B289" s="1187"/>
      <c r="C289" s="1190" t="s">
        <v>4372</v>
      </c>
      <c r="D289" s="1180"/>
      <c r="E289" s="1180">
        <v>2</v>
      </c>
      <c r="F289" s="194" t="s">
        <v>108</v>
      </c>
      <c r="G289" s="194" t="s">
        <v>3908</v>
      </c>
      <c r="H289" s="194" t="s">
        <v>3909</v>
      </c>
      <c r="I289" s="194" t="s">
        <v>3910</v>
      </c>
      <c r="J289" s="194">
        <v>145</v>
      </c>
      <c r="K289" s="194">
        <f t="shared" si="122"/>
        <v>290</v>
      </c>
      <c r="L289" s="1180"/>
      <c r="M289" s="194"/>
      <c r="N289" s="1180"/>
      <c r="O289" s="194"/>
      <c r="P289" s="1180"/>
      <c r="Q289" s="194"/>
      <c r="R289" s="1180"/>
      <c r="S289" s="194"/>
      <c r="T289" s="1180"/>
      <c r="U289" s="194"/>
      <c r="V289" s="1180"/>
      <c r="W289" s="194"/>
      <c r="X289" s="1180"/>
      <c r="Y289" s="194"/>
      <c r="Z289" s="1180"/>
      <c r="AA289" s="194"/>
      <c r="AB289" s="1180">
        <f t="shared" si="123"/>
        <v>2</v>
      </c>
      <c r="AC289" s="194">
        <f t="shared" si="124"/>
        <v>290</v>
      </c>
      <c r="AD289" s="1180"/>
      <c r="AE289" s="194"/>
      <c r="AF289" s="1180"/>
      <c r="AG289" s="194"/>
      <c r="AH289" s="1180"/>
      <c r="AI289" s="194"/>
    </row>
    <row r="290" spans="2:35" s="6" customFormat="1" ht="101.25">
      <c r="B290" s="1235"/>
      <c r="C290" s="1236" t="s">
        <v>4078</v>
      </c>
      <c r="D290" s="1180"/>
      <c r="E290" s="1180">
        <v>10</v>
      </c>
      <c r="F290" s="194" t="s">
        <v>108</v>
      </c>
      <c r="G290" s="194" t="s">
        <v>3908</v>
      </c>
      <c r="H290" s="194" t="s">
        <v>3909</v>
      </c>
      <c r="I290" s="964" t="s">
        <v>3910</v>
      </c>
      <c r="J290" s="194">
        <v>37.796976000000001</v>
      </c>
      <c r="K290" s="194">
        <f t="shared" si="122"/>
        <v>377.96976000000001</v>
      </c>
      <c r="L290" s="1180"/>
      <c r="M290" s="194"/>
      <c r="N290" s="1180"/>
      <c r="O290" s="194"/>
      <c r="P290" s="1180"/>
      <c r="Q290" s="194"/>
      <c r="R290" s="1180"/>
      <c r="S290" s="194"/>
      <c r="T290" s="1180"/>
      <c r="U290" s="194"/>
      <c r="V290" s="1180"/>
      <c r="W290" s="194"/>
      <c r="X290" s="1180"/>
      <c r="Y290" s="194"/>
      <c r="Z290" s="1180"/>
      <c r="AA290" s="194"/>
      <c r="AB290" s="1180">
        <f t="shared" si="123"/>
        <v>10</v>
      </c>
      <c r="AC290" s="194">
        <f t="shared" si="124"/>
        <v>377.96976000000001</v>
      </c>
      <c r="AD290" s="1180"/>
      <c r="AE290" s="194"/>
      <c r="AF290" s="1180"/>
      <c r="AG290" s="194"/>
      <c r="AH290" s="1180"/>
      <c r="AI290" s="194"/>
    </row>
    <row r="291" spans="2:35" s="6" customFormat="1" ht="101.25">
      <c r="B291" s="1187"/>
      <c r="C291" s="1190" t="s">
        <v>4373</v>
      </c>
      <c r="D291" s="1180"/>
      <c r="E291" s="1180">
        <v>30</v>
      </c>
      <c r="F291" s="194" t="s">
        <v>108</v>
      </c>
      <c r="G291" s="194" t="s">
        <v>3908</v>
      </c>
      <c r="H291" s="194" t="s">
        <v>3909</v>
      </c>
      <c r="I291" s="194" t="s">
        <v>3910</v>
      </c>
      <c r="J291" s="194">
        <v>118.32</v>
      </c>
      <c r="K291" s="194">
        <f t="shared" si="122"/>
        <v>3549.6</v>
      </c>
      <c r="L291" s="1180"/>
      <c r="M291" s="194"/>
      <c r="N291" s="1180"/>
      <c r="O291" s="194"/>
      <c r="P291" s="1180"/>
      <c r="Q291" s="194"/>
      <c r="R291" s="1180"/>
      <c r="S291" s="194"/>
      <c r="T291" s="1180"/>
      <c r="U291" s="194"/>
      <c r="V291" s="1180"/>
      <c r="W291" s="194"/>
      <c r="X291" s="1180"/>
      <c r="Y291" s="194"/>
      <c r="Z291" s="1180"/>
      <c r="AA291" s="194"/>
      <c r="AB291" s="1180">
        <f t="shared" si="123"/>
        <v>30</v>
      </c>
      <c r="AC291" s="194">
        <f t="shared" si="124"/>
        <v>3549.6</v>
      </c>
      <c r="AD291" s="1180"/>
      <c r="AE291" s="194"/>
      <c r="AF291" s="1180"/>
      <c r="AG291" s="194"/>
      <c r="AH291" s="1180"/>
      <c r="AI291" s="194"/>
    </row>
    <row r="292" spans="2:35" s="6" customFormat="1" ht="101.25">
      <c r="B292" s="1187"/>
      <c r="C292" s="1190" t="s">
        <v>4374</v>
      </c>
      <c r="D292" s="1180"/>
      <c r="E292" s="1180">
        <v>30</v>
      </c>
      <c r="F292" s="194" t="s">
        <v>108</v>
      </c>
      <c r="G292" s="194" t="s">
        <v>3908</v>
      </c>
      <c r="H292" s="194" t="s">
        <v>3909</v>
      </c>
      <c r="I292" s="194" t="s">
        <v>3910</v>
      </c>
      <c r="J292" s="194">
        <v>6.96</v>
      </c>
      <c r="K292" s="194">
        <f t="shared" si="122"/>
        <v>208.8</v>
      </c>
      <c r="L292" s="1180"/>
      <c r="M292" s="194"/>
      <c r="N292" s="1180"/>
      <c r="O292" s="194"/>
      <c r="P292" s="1180"/>
      <c r="Q292" s="194"/>
      <c r="R292" s="1180"/>
      <c r="S292" s="194"/>
      <c r="T292" s="1180"/>
      <c r="U292" s="194"/>
      <c r="V292" s="1180"/>
      <c r="W292" s="194"/>
      <c r="X292" s="1180"/>
      <c r="Y292" s="194"/>
      <c r="Z292" s="1180"/>
      <c r="AA292" s="194"/>
      <c r="AB292" s="1180">
        <f t="shared" si="123"/>
        <v>30</v>
      </c>
      <c r="AC292" s="194">
        <f t="shared" si="124"/>
        <v>208.8</v>
      </c>
      <c r="AD292" s="1180"/>
      <c r="AE292" s="194"/>
      <c r="AF292" s="1180"/>
      <c r="AG292" s="194"/>
      <c r="AH292" s="1180"/>
      <c r="AI292" s="194"/>
    </row>
    <row r="293" spans="2:35" s="6" customFormat="1" ht="101.25">
      <c r="B293" s="1187"/>
      <c r="C293" s="1190" t="s">
        <v>4084</v>
      </c>
      <c r="D293" s="1180"/>
      <c r="E293" s="1180">
        <v>100</v>
      </c>
      <c r="F293" s="194" t="s">
        <v>4085</v>
      </c>
      <c r="G293" s="194" t="s">
        <v>3908</v>
      </c>
      <c r="H293" s="194" t="s">
        <v>3909</v>
      </c>
      <c r="I293" s="194" t="s">
        <v>3910</v>
      </c>
      <c r="J293" s="194">
        <v>23.2</v>
      </c>
      <c r="K293" s="194">
        <f t="shared" si="122"/>
        <v>2320</v>
      </c>
      <c r="L293" s="1180"/>
      <c r="M293" s="194"/>
      <c r="N293" s="1180"/>
      <c r="O293" s="194"/>
      <c r="P293" s="1180"/>
      <c r="Q293" s="194"/>
      <c r="R293" s="1180"/>
      <c r="S293" s="194"/>
      <c r="T293" s="1180"/>
      <c r="U293" s="194"/>
      <c r="V293" s="1180"/>
      <c r="W293" s="194"/>
      <c r="X293" s="1180"/>
      <c r="Y293" s="194"/>
      <c r="Z293" s="1180"/>
      <c r="AA293" s="194"/>
      <c r="AB293" s="1180">
        <f t="shared" si="123"/>
        <v>100</v>
      </c>
      <c r="AC293" s="194">
        <f t="shared" si="124"/>
        <v>2320</v>
      </c>
      <c r="AD293" s="1180"/>
      <c r="AE293" s="194"/>
      <c r="AF293" s="1180"/>
      <c r="AG293" s="194"/>
      <c r="AH293" s="1180"/>
      <c r="AI293" s="194"/>
    </row>
    <row r="294" spans="2:35" s="6" customFormat="1" ht="101.25">
      <c r="B294" s="1187"/>
      <c r="C294" s="1190" t="s">
        <v>4089</v>
      </c>
      <c r="D294" s="1180"/>
      <c r="E294" s="1180">
        <v>100</v>
      </c>
      <c r="F294" s="194" t="s">
        <v>4085</v>
      </c>
      <c r="G294" s="194" t="s">
        <v>3908</v>
      </c>
      <c r="H294" s="194" t="s">
        <v>3909</v>
      </c>
      <c r="I294" s="194" t="s">
        <v>3910</v>
      </c>
      <c r="J294" s="194">
        <v>24.3</v>
      </c>
      <c r="K294" s="194">
        <f t="shared" si="122"/>
        <v>2430</v>
      </c>
      <c r="L294" s="1180"/>
      <c r="M294" s="194"/>
      <c r="N294" s="1180"/>
      <c r="O294" s="194"/>
      <c r="P294" s="1180"/>
      <c r="Q294" s="194"/>
      <c r="R294" s="1180"/>
      <c r="S294" s="194"/>
      <c r="T294" s="1180"/>
      <c r="U294" s="194"/>
      <c r="V294" s="1180"/>
      <c r="W294" s="194"/>
      <c r="X294" s="1180"/>
      <c r="Y294" s="194"/>
      <c r="Z294" s="1180"/>
      <c r="AA294" s="194"/>
      <c r="AB294" s="1180">
        <f t="shared" si="123"/>
        <v>100</v>
      </c>
      <c r="AC294" s="194">
        <f t="shared" si="124"/>
        <v>2430</v>
      </c>
      <c r="AD294" s="1180"/>
      <c r="AE294" s="194"/>
      <c r="AF294" s="1180"/>
      <c r="AG294" s="194"/>
      <c r="AH294" s="1180"/>
      <c r="AI294" s="194"/>
    </row>
    <row r="295" spans="2:35" s="6" customFormat="1" ht="101.25">
      <c r="B295" s="1187"/>
      <c r="C295" s="1190" t="s">
        <v>4092</v>
      </c>
      <c r="D295" s="1180"/>
      <c r="E295" s="1180">
        <v>100</v>
      </c>
      <c r="F295" s="194" t="s">
        <v>4085</v>
      </c>
      <c r="G295" s="194" t="s">
        <v>3908</v>
      </c>
      <c r="H295" s="194" t="s">
        <v>3909</v>
      </c>
      <c r="I295" s="194" t="s">
        <v>3910</v>
      </c>
      <c r="J295" s="194">
        <v>25.15</v>
      </c>
      <c r="K295" s="194">
        <f t="shared" si="122"/>
        <v>2515</v>
      </c>
      <c r="L295" s="1180"/>
      <c r="M295" s="194"/>
      <c r="N295" s="1180"/>
      <c r="O295" s="194"/>
      <c r="P295" s="1180"/>
      <c r="Q295" s="194"/>
      <c r="R295" s="1180"/>
      <c r="S295" s="194"/>
      <c r="T295" s="1180"/>
      <c r="U295" s="194"/>
      <c r="V295" s="1180"/>
      <c r="W295" s="194"/>
      <c r="X295" s="1180"/>
      <c r="Y295" s="194"/>
      <c r="Z295" s="1180"/>
      <c r="AA295" s="194"/>
      <c r="AB295" s="1180">
        <f t="shared" si="123"/>
        <v>100</v>
      </c>
      <c r="AC295" s="194">
        <f t="shared" si="124"/>
        <v>2515</v>
      </c>
      <c r="AD295" s="1180"/>
      <c r="AE295" s="194"/>
      <c r="AF295" s="1180"/>
      <c r="AG295" s="194"/>
      <c r="AH295" s="1180"/>
      <c r="AI295" s="194"/>
    </row>
    <row r="296" spans="2:35" s="6" customFormat="1" ht="22.5">
      <c r="B296" s="1187">
        <v>249</v>
      </c>
      <c r="C296" s="1186" t="s">
        <v>1114</v>
      </c>
      <c r="D296" s="1180"/>
      <c r="E296" s="1180"/>
      <c r="F296" s="194"/>
      <c r="G296" s="194"/>
      <c r="H296" s="1182"/>
      <c r="I296" s="964"/>
      <c r="J296" s="194"/>
      <c r="K296" s="194">
        <f t="shared" ref="K296:AI296" si="125">K297+K302</f>
        <v>38554.421879999994</v>
      </c>
      <c r="L296" s="1180"/>
      <c r="M296" s="194">
        <f t="shared" si="125"/>
        <v>0</v>
      </c>
      <c r="N296" s="1180"/>
      <c r="O296" s="194">
        <f t="shared" si="125"/>
        <v>0</v>
      </c>
      <c r="P296" s="1180"/>
      <c r="Q296" s="194">
        <f t="shared" si="125"/>
        <v>0</v>
      </c>
      <c r="R296" s="1180"/>
      <c r="S296" s="194">
        <f t="shared" si="125"/>
        <v>0</v>
      </c>
      <c r="T296" s="1180"/>
      <c r="U296" s="194">
        <f t="shared" si="125"/>
        <v>18015.535939999998</v>
      </c>
      <c r="V296" s="1180">
        <f t="shared" si="125"/>
        <v>115</v>
      </c>
      <c r="W296" s="194">
        <f t="shared" si="125"/>
        <v>2523.35</v>
      </c>
      <c r="X296" s="1180"/>
      <c r="Y296" s="194">
        <f t="shared" si="125"/>
        <v>0</v>
      </c>
      <c r="Z296" s="1180"/>
      <c r="AA296" s="194">
        <f t="shared" si="125"/>
        <v>0</v>
      </c>
      <c r="AB296" s="1180"/>
      <c r="AC296" s="194">
        <f t="shared" si="125"/>
        <v>0</v>
      </c>
      <c r="AD296" s="1180"/>
      <c r="AE296" s="194">
        <f t="shared" si="125"/>
        <v>0</v>
      </c>
      <c r="AF296" s="1180"/>
      <c r="AG296" s="194">
        <f t="shared" si="125"/>
        <v>18015.535939999998</v>
      </c>
      <c r="AH296" s="1180"/>
      <c r="AI296" s="194">
        <f t="shared" si="125"/>
        <v>0</v>
      </c>
    </row>
    <row r="297" spans="2:35" s="6" customFormat="1" ht="22.5">
      <c r="B297" s="1187">
        <v>24901</v>
      </c>
      <c r="C297" s="1186" t="s">
        <v>1115</v>
      </c>
      <c r="D297" s="1180"/>
      <c r="E297" s="1180"/>
      <c r="F297" s="194"/>
      <c r="G297" s="194"/>
      <c r="H297" s="1189"/>
      <c r="I297" s="964"/>
      <c r="J297" s="194"/>
      <c r="K297" s="194">
        <f t="shared" ref="K297:W297" si="126">SUM(K298:K301)</f>
        <v>2523.35</v>
      </c>
      <c r="L297" s="1180"/>
      <c r="M297" s="194"/>
      <c r="N297" s="1180"/>
      <c r="O297" s="194"/>
      <c r="P297" s="1180"/>
      <c r="Q297" s="194"/>
      <c r="R297" s="1180"/>
      <c r="S297" s="194"/>
      <c r="T297" s="1180"/>
      <c r="U297" s="194"/>
      <c r="V297" s="1180">
        <f t="shared" si="126"/>
        <v>115</v>
      </c>
      <c r="W297" s="194">
        <f t="shared" si="126"/>
        <v>2523.35</v>
      </c>
      <c r="X297" s="1180"/>
      <c r="Y297" s="194"/>
      <c r="Z297" s="1180"/>
      <c r="AA297" s="194"/>
      <c r="AB297" s="1180"/>
      <c r="AC297" s="194"/>
      <c r="AD297" s="1180"/>
      <c r="AE297" s="194"/>
      <c r="AF297" s="1180"/>
      <c r="AG297" s="194"/>
      <c r="AH297" s="1180"/>
      <c r="AI297" s="194"/>
    </row>
    <row r="298" spans="2:35" s="6" customFormat="1" ht="101.25">
      <c r="B298" s="1187"/>
      <c r="C298" s="1190" t="s">
        <v>4094</v>
      </c>
      <c r="D298" s="1180"/>
      <c r="E298" s="1180">
        <v>5</v>
      </c>
      <c r="F298" s="194" t="s">
        <v>108</v>
      </c>
      <c r="G298" s="194" t="s">
        <v>3908</v>
      </c>
      <c r="H298" s="194" t="s">
        <v>3909</v>
      </c>
      <c r="I298" s="194" t="s">
        <v>3910</v>
      </c>
      <c r="J298" s="194">
        <v>13.92</v>
      </c>
      <c r="K298" s="194">
        <f>E298*J298</f>
        <v>69.599999999999994</v>
      </c>
      <c r="L298" s="1180"/>
      <c r="M298" s="194"/>
      <c r="N298" s="1180"/>
      <c r="O298" s="194"/>
      <c r="P298" s="1180"/>
      <c r="Q298" s="194"/>
      <c r="R298" s="1180"/>
      <c r="S298" s="194"/>
      <c r="T298" s="1180"/>
      <c r="U298" s="194"/>
      <c r="V298" s="1180">
        <f>E298</f>
        <v>5</v>
      </c>
      <c r="W298" s="194">
        <f>V298*J298</f>
        <v>69.599999999999994</v>
      </c>
      <c r="X298" s="1180"/>
      <c r="Y298" s="194"/>
      <c r="Z298" s="1180"/>
      <c r="AA298" s="194"/>
      <c r="AB298" s="1180"/>
      <c r="AC298" s="194"/>
      <c r="AD298" s="1180"/>
      <c r="AE298" s="194"/>
      <c r="AF298" s="1180"/>
      <c r="AG298" s="194"/>
      <c r="AH298" s="1180"/>
      <c r="AI298" s="194"/>
    </row>
    <row r="299" spans="2:35" s="6" customFormat="1" ht="101.25">
      <c r="B299" s="1187"/>
      <c r="C299" s="1190" t="s">
        <v>4375</v>
      </c>
      <c r="D299" s="1180"/>
      <c r="E299" s="1180">
        <v>25</v>
      </c>
      <c r="F299" s="194" t="s">
        <v>108</v>
      </c>
      <c r="G299" s="194" t="s">
        <v>3908</v>
      </c>
      <c r="H299" s="194" t="s">
        <v>3909</v>
      </c>
      <c r="I299" s="194" t="s">
        <v>3910</v>
      </c>
      <c r="J299" s="194">
        <v>59.99</v>
      </c>
      <c r="K299" s="194">
        <f>E299*J299</f>
        <v>1499.75</v>
      </c>
      <c r="L299" s="1180"/>
      <c r="M299" s="194"/>
      <c r="N299" s="1180"/>
      <c r="O299" s="194"/>
      <c r="P299" s="1180"/>
      <c r="Q299" s="194"/>
      <c r="R299" s="1180"/>
      <c r="S299" s="194"/>
      <c r="T299" s="1180"/>
      <c r="U299" s="194"/>
      <c r="V299" s="1180">
        <f>E299</f>
        <v>25</v>
      </c>
      <c r="W299" s="194">
        <f t="shared" ref="W299:W301" si="127">V299*J299</f>
        <v>1499.75</v>
      </c>
      <c r="X299" s="1180"/>
      <c r="Y299" s="194"/>
      <c r="Z299" s="1180"/>
      <c r="AA299" s="194"/>
      <c r="AB299" s="1180"/>
      <c r="AC299" s="194"/>
      <c r="AD299" s="1180"/>
      <c r="AE299" s="194"/>
      <c r="AF299" s="1180"/>
      <c r="AG299" s="194"/>
      <c r="AH299" s="1180"/>
      <c r="AI299" s="194"/>
    </row>
    <row r="300" spans="2:35" s="6" customFormat="1" ht="101.25">
      <c r="B300" s="1187"/>
      <c r="C300" s="1190" t="s">
        <v>4097</v>
      </c>
      <c r="D300" s="1180"/>
      <c r="E300" s="1180">
        <v>35</v>
      </c>
      <c r="F300" s="194" t="s">
        <v>108</v>
      </c>
      <c r="G300" s="194" t="s">
        <v>3908</v>
      </c>
      <c r="H300" s="194" t="s">
        <v>3909</v>
      </c>
      <c r="I300" s="194" t="s">
        <v>3910</v>
      </c>
      <c r="J300" s="194">
        <v>15.2</v>
      </c>
      <c r="K300" s="194">
        <f>E300*J300</f>
        <v>532</v>
      </c>
      <c r="L300" s="1180"/>
      <c r="M300" s="194"/>
      <c r="N300" s="1180"/>
      <c r="O300" s="194"/>
      <c r="P300" s="1180"/>
      <c r="Q300" s="194"/>
      <c r="R300" s="1180"/>
      <c r="S300" s="194"/>
      <c r="T300" s="1180"/>
      <c r="U300" s="194"/>
      <c r="V300" s="1180">
        <f>E300</f>
        <v>35</v>
      </c>
      <c r="W300" s="194">
        <f t="shared" si="127"/>
        <v>532</v>
      </c>
      <c r="X300" s="1180"/>
      <c r="Y300" s="194"/>
      <c r="Z300" s="1180"/>
      <c r="AA300" s="194"/>
      <c r="AB300" s="1180"/>
      <c r="AC300" s="194"/>
      <c r="AD300" s="1180"/>
      <c r="AE300" s="194"/>
      <c r="AF300" s="1180"/>
      <c r="AG300" s="194"/>
      <c r="AH300" s="1180"/>
      <c r="AI300" s="194"/>
    </row>
    <row r="301" spans="2:35" s="6" customFormat="1" ht="101.25">
      <c r="B301" s="1187"/>
      <c r="C301" s="1190" t="s">
        <v>4376</v>
      </c>
      <c r="D301" s="1180"/>
      <c r="E301" s="1180">
        <v>50</v>
      </c>
      <c r="F301" s="194" t="s">
        <v>108</v>
      </c>
      <c r="G301" s="194" t="s">
        <v>3908</v>
      </c>
      <c r="H301" s="194" t="s">
        <v>3909</v>
      </c>
      <c r="I301" s="194" t="s">
        <v>3910</v>
      </c>
      <c r="J301" s="194">
        <v>8.44</v>
      </c>
      <c r="K301" s="194">
        <f>E301*J301</f>
        <v>422</v>
      </c>
      <c r="L301" s="1180"/>
      <c r="M301" s="194"/>
      <c r="N301" s="1180"/>
      <c r="O301" s="194"/>
      <c r="P301" s="1180"/>
      <c r="Q301" s="194"/>
      <c r="R301" s="1180"/>
      <c r="S301" s="194"/>
      <c r="T301" s="1180"/>
      <c r="U301" s="194"/>
      <c r="V301" s="1180">
        <f>E301</f>
        <v>50</v>
      </c>
      <c r="W301" s="194">
        <f t="shared" si="127"/>
        <v>422</v>
      </c>
      <c r="X301" s="1180"/>
      <c r="Y301" s="194"/>
      <c r="Z301" s="1180"/>
      <c r="AA301" s="194"/>
      <c r="AB301" s="1180"/>
      <c r="AC301" s="194"/>
      <c r="AD301" s="1180"/>
      <c r="AE301" s="194"/>
      <c r="AF301" s="1180"/>
      <c r="AG301" s="194"/>
      <c r="AH301" s="1180"/>
      <c r="AI301" s="194"/>
    </row>
    <row r="302" spans="2:35" s="6" customFormat="1" ht="22.5">
      <c r="B302" s="1187">
        <v>24904</v>
      </c>
      <c r="C302" s="1186" t="s">
        <v>1127</v>
      </c>
      <c r="D302" s="1180"/>
      <c r="E302" s="1180"/>
      <c r="F302" s="968"/>
      <c r="G302" s="968"/>
      <c r="H302" s="968"/>
      <c r="I302" s="968"/>
      <c r="J302" s="194"/>
      <c r="K302" s="194">
        <f>SUM(K303:K312)</f>
        <v>36031.071879999996</v>
      </c>
      <c r="L302" s="1180">
        <f t="shared" ref="L302:Y302" si="128">SUM(L303:L312)</f>
        <v>0</v>
      </c>
      <c r="M302" s="194">
        <f t="shared" si="128"/>
        <v>0</v>
      </c>
      <c r="N302" s="1180">
        <f t="shared" si="128"/>
        <v>0</v>
      </c>
      <c r="O302" s="194">
        <f t="shared" si="128"/>
        <v>0</v>
      </c>
      <c r="P302" s="1180">
        <f t="shared" si="128"/>
        <v>0</v>
      </c>
      <c r="Q302" s="194">
        <f t="shared" si="128"/>
        <v>0</v>
      </c>
      <c r="R302" s="1180">
        <f t="shared" si="128"/>
        <v>0</v>
      </c>
      <c r="S302" s="194">
        <f t="shared" si="128"/>
        <v>0</v>
      </c>
      <c r="T302" s="1180">
        <f t="shared" si="128"/>
        <v>62</v>
      </c>
      <c r="U302" s="194">
        <f t="shared" si="128"/>
        <v>18015.535939999998</v>
      </c>
      <c r="V302" s="1180">
        <f t="shared" si="128"/>
        <v>0</v>
      </c>
      <c r="W302" s="194">
        <f t="shared" si="128"/>
        <v>0</v>
      </c>
      <c r="X302" s="1180">
        <f t="shared" si="128"/>
        <v>0</v>
      </c>
      <c r="Y302" s="194">
        <f t="shared" si="128"/>
        <v>0</v>
      </c>
      <c r="Z302" s="1180"/>
      <c r="AA302" s="194">
        <f t="shared" ref="AA302:AI302" si="129">SUM(AA303:AA312)</f>
        <v>0</v>
      </c>
      <c r="AB302" s="1180">
        <f t="shared" si="129"/>
        <v>0</v>
      </c>
      <c r="AC302" s="194">
        <f t="shared" si="129"/>
        <v>0</v>
      </c>
      <c r="AD302" s="1180">
        <f t="shared" si="129"/>
        <v>0</v>
      </c>
      <c r="AE302" s="194">
        <f t="shared" si="129"/>
        <v>0</v>
      </c>
      <c r="AF302" s="1180">
        <f t="shared" si="129"/>
        <v>62</v>
      </c>
      <c r="AG302" s="194">
        <f t="shared" si="129"/>
        <v>18015.535939999998</v>
      </c>
      <c r="AH302" s="1180">
        <f t="shared" si="129"/>
        <v>0</v>
      </c>
      <c r="AI302" s="194">
        <f t="shared" si="129"/>
        <v>0</v>
      </c>
    </row>
    <row r="303" spans="2:35" s="6" customFormat="1" ht="101.25">
      <c r="B303" s="1187"/>
      <c r="C303" s="1190" t="s">
        <v>4101</v>
      </c>
      <c r="D303" s="1180"/>
      <c r="E303" s="1180">
        <v>10</v>
      </c>
      <c r="F303" s="194" t="s">
        <v>108</v>
      </c>
      <c r="G303" s="194" t="s">
        <v>3908</v>
      </c>
      <c r="H303" s="194" t="s">
        <v>3909</v>
      </c>
      <c r="I303" s="194" t="s">
        <v>3910</v>
      </c>
      <c r="J303" s="194">
        <v>133.4</v>
      </c>
      <c r="K303" s="194">
        <f t="shared" ref="K303:K312" si="130">E303*J303</f>
        <v>1334</v>
      </c>
      <c r="L303" s="1180"/>
      <c r="M303" s="194"/>
      <c r="N303" s="1180"/>
      <c r="O303" s="194"/>
      <c r="P303" s="1180"/>
      <c r="Q303" s="194"/>
      <c r="R303" s="1180"/>
      <c r="S303" s="194"/>
      <c r="T303" s="1180">
        <f t="shared" ref="T303:T312" si="131">E303/2</f>
        <v>5</v>
      </c>
      <c r="U303" s="194">
        <f>T303*J303</f>
        <v>667</v>
      </c>
      <c r="V303" s="1180"/>
      <c r="W303" s="194"/>
      <c r="X303" s="1180"/>
      <c r="Y303" s="194"/>
      <c r="Z303" s="1180"/>
      <c r="AA303" s="194"/>
      <c r="AB303" s="1180"/>
      <c r="AC303" s="194"/>
      <c r="AD303" s="1180"/>
      <c r="AE303" s="194"/>
      <c r="AF303" s="1180">
        <f t="shared" ref="AF303:AF312" si="132">E303/2</f>
        <v>5</v>
      </c>
      <c r="AG303" s="194">
        <f>AF303*J303</f>
        <v>667</v>
      </c>
      <c r="AH303" s="1180"/>
      <c r="AI303" s="194"/>
    </row>
    <row r="304" spans="2:35" s="6" customFormat="1" ht="101.25">
      <c r="B304" s="1187"/>
      <c r="C304" s="1190" t="s">
        <v>4108</v>
      </c>
      <c r="D304" s="1180"/>
      <c r="E304" s="1180">
        <v>30</v>
      </c>
      <c r="F304" s="194" t="s">
        <v>266</v>
      </c>
      <c r="G304" s="194" t="s">
        <v>3908</v>
      </c>
      <c r="H304" s="194" t="s">
        <v>3909</v>
      </c>
      <c r="I304" s="194" t="s">
        <v>3910</v>
      </c>
      <c r="J304" s="194">
        <v>46.15</v>
      </c>
      <c r="K304" s="194">
        <f t="shared" si="130"/>
        <v>1384.5</v>
      </c>
      <c r="L304" s="1180"/>
      <c r="M304" s="194"/>
      <c r="N304" s="1180"/>
      <c r="O304" s="194"/>
      <c r="P304" s="1180"/>
      <c r="Q304" s="194"/>
      <c r="R304" s="1180"/>
      <c r="S304" s="194"/>
      <c r="T304" s="1180">
        <f t="shared" si="131"/>
        <v>15</v>
      </c>
      <c r="U304" s="194">
        <f t="shared" ref="U304:U312" si="133">T304*J304</f>
        <v>692.25</v>
      </c>
      <c r="V304" s="1180"/>
      <c r="W304" s="194"/>
      <c r="X304" s="1180"/>
      <c r="Y304" s="194"/>
      <c r="Z304" s="1180"/>
      <c r="AA304" s="194"/>
      <c r="AB304" s="1180"/>
      <c r="AC304" s="194"/>
      <c r="AD304" s="1180"/>
      <c r="AE304" s="194"/>
      <c r="AF304" s="1180">
        <f t="shared" si="132"/>
        <v>15</v>
      </c>
      <c r="AG304" s="194">
        <f t="shared" ref="AG304:AG312" si="134">AF304*J304</f>
        <v>692.25</v>
      </c>
      <c r="AH304" s="1180"/>
      <c r="AI304" s="194"/>
    </row>
    <row r="305" spans="2:35" s="6" customFormat="1" ht="101.25">
      <c r="B305" s="1187"/>
      <c r="C305" s="1190" t="s">
        <v>4377</v>
      </c>
      <c r="D305" s="1180"/>
      <c r="E305" s="1180">
        <v>2</v>
      </c>
      <c r="F305" s="194" t="s">
        <v>266</v>
      </c>
      <c r="G305" s="194" t="s">
        <v>3908</v>
      </c>
      <c r="H305" s="194" t="s">
        <v>3909</v>
      </c>
      <c r="I305" s="194" t="s">
        <v>3910</v>
      </c>
      <c r="J305" s="194">
        <v>94.99</v>
      </c>
      <c r="K305" s="194">
        <f t="shared" si="130"/>
        <v>189.98</v>
      </c>
      <c r="L305" s="1180"/>
      <c r="M305" s="194"/>
      <c r="N305" s="1180"/>
      <c r="O305" s="194"/>
      <c r="P305" s="1180"/>
      <c r="Q305" s="194"/>
      <c r="R305" s="1180"/>
      <c r="S305" s="194"/>
      <c r="T305" s="1180">
        <f t="shared" si="131"/>
        <v>1</v>
      </c>
      <c r="U305" s="194">
        <f t="shared" si="133"/>
        <v>94.99</v>
      </c>
      <c r="V305" s="1180"/>
      <c r="W305" s="194"/>
      <c r="X305" s="1180"/>
      <c r="Y305" s="194"/>
      <c r="Z305" s="1180"/>
      <c r="AA305" s="194"/>
      <c r="AB305" s="1180"/>
      <c r="AC305" s="194"/>
      <c r="AD305" s="1180"/>
      <c r="AE305" s="194"/>
      <c r="AF305" s="1180">
        <f t="shared" si="132"/>
        <v>1</v>
      </c>
      <c r="AG305" s="194">
        <f t="shared" si="134"/>
        <v>94.99</v>
      </c>
      <c r="AH305" s="1180"/>
      <c r="AI305" s="194"/>
    </row>
    <row r="306" spans="2:35" s="6" customFormat="1" ht="101.25">
      <c r="B306" s="1187"/>
      <c r="C306" s="1190" t="s">
        <v>4103</v>
      </c>
      <c r="D306" s="1180"/>
      <c r="E306" s="1180">
        <v>10</v>
      </c>
      <c r="F306" s="194" t="s">
        <v>108</v>
      </c>
      <c r="G306" s="194" t="s">
        <v>3908</v>
      </c>
      <c r="H306" s="194" t="s">
        <v>3909</v>
      </c>
      <c r="I306" s="194" t="s">
        <v>3910</v>
      </c>
      <c r="J306" s="194">
        <v>94.99</v>
      </c>
      <c r="K306" s="194">
        <f t="shared" si="130"/>
        <v>949.9</v>
      </c>
      <c r="L306" s="1180"/>
      <c r="M306" s="194"/>
      <c r="N306" s="1180"/>
      <c r="O306" s="194"/>
      <c r="P306" s="1180"/>
      <c r="Q306" s="194"/>
      <c r="R306" s="1180"/>
      <c r="S306" s="194"/>
      <c r="T306" s="1180">
        <f t="shared" si="131"/>
        <v>5</v>
      </c>
      <c r="U306" s="194">
        <f t="shared" si="133"/>
        <v>474.95</v>
      </c>
      <c r="V306" s="1180"/>
      <c r="W306" s="194"/>
      <c r="X306" s="1180"/>
      <c r="Y306" s="194"/>
      <c r="Z306" s="1180"/>
      <c r="AA306" s="194"/>
      <c r="AB306" s="1180"/>
      <c r="AC306" s="194"/>
      <c r="AD306" s="1180"/>
      <c r="AE306" s="194"/>
      <c r="AF306" s="1180">
        <f t="shared" si="132"/>
        <v>5</v>
      </c>
      <c r="AG306" s="194">
        <f t="shared" si="134"/>
        <v>474.95</v>
      </c>
      <c r="AH306" s="1180"/>
      <c r="AI306" s="194"/>
    </row>
    <row r="307" spans="2:35" s="6" customFormat="1" ht="101.25">
      <c r="B307" s="1187"/>
      <c r="C307" s="1190" t="s">
        <v>4105</v>
      </c>
      <c r="D307" s="1180"/>
      <c r="E307" s="1180">
        <v>6</v>
      </c>
      <c r="F307" s="194" t="s">
        <v>108</v>
      </c>
      <c r="G307" s="194" t="s">
        <v>3908</v>
      </c>
      <c r="H307" s="194" t="s">
        <v>3909</v>
      </c>
      <c r="I307" s="194" t="s">
        <v>3910</v>
      </c>
      <c r="J307" s="194">
        <v>211.12</v>
      </c>
      <c r="K307" s="194">
        <f t="shared" si="130"/>
        <v>1266.72</v>
      </c>
      <c r="L307" s="1180"/>
      <c r="M307" s="194"/>
      <c r="N307" s="1180"/>
      <c r="O307" s="194"/>
      <c r="P307" s="1180"/>
      <c r="Q307" s="194"/>
      <c r="R307" s="1180"/>
      <c r="S307" s="194"/>
      <c r="T307" s="1180">
        <f t="shared" si="131"/>
        <v>3</v>
      </c>
      <c r="U307" s="194">
        <f t="shared" si="133"/>
        <v>633.36</v>
      </c>
      <c r="V307" s="1180"/>
      <c r="W307" s="194"/>
      <c r="X307" s="1180"/>
      <c r="Y307" s="194"/>
      <c r="Z307" s="1180"/>
      <c r="AA307" s="194"/>
      <c r="AB307" s="1180"/>
      <c r="AC307" s="194"/>
      <c r="AD307" s="1180"/>
      <c r="AE307" s="194"/>
      <c r="AF307" s="1180">
        <f t="shared" si="132"/>
        <v>3</v>
      </c>
      <c r="AG307" s="194">
        <f t="shared" si="134"/>
        <v>633.36</v>
      </c>
      <c r="AH307" s="1180"/>
      <c r="AI307" s="194"/>
    </row>
    <row r="308" spans="2:35" s="6" customFormat="1" ht="101.25">
      <c r="B308" s="1187"/>
      <c r="C308" s="1190" t="s">
        <v>4378</v>
      </c>
      <c r="D308" s="1180"/>
      <c r="E308" s="1180">
        <v>35</v>
      </c>
      <c r="F308" s="194" t="s">
        <v>108</v>
      </c>
      <c r="G308" s="194" t="s">
        <v>3908</v>
      </c>
      <c r="H308" s="194" t="s">
        <v>3909</v>
      </c>
      <c r="I308" s="194" t="s">
        <v>3910</v>
      </c>
      <c r="J308" s="194">
        <v>788.8</v>
      </c>
      <c r="K308" s="194">
        <f t="shared" si="130"/>
        <v>27608</v>
      </c>
      <c r="L308" s="1180"/>
      <c r="M308" s="194"/>
      <c r="N308" s="1180"/>
      <c r="O308" s="194"/>
      <c r="P308" s="1180"/>
      <c r="Q308" s="194"/>
      <c r="R308" s="1180"/>
      <c r="S308" s="194"/>
      <c r="T308" s="1180">
        <f t="shared" si="131"/>
        <v>17.5</v>
      </c>
      <c r="U308" s="194">
        <f t="shared" si="133"/>
        <v>13804</v>
      </c>
      <c r="V308" s="1180"/>
      <c r="W308" s="194"/>
      <c r="X308" s="1180"/>
      <c r="Y308" s="194"/>
      <c r="Z308" s="1180"/>
      <c r="AA308" s="194"/>
      <c r="AB308" s="1180"/>
      <c r="AC308" s="194"/>
      <c r="AD308" s="1180"/>
      <c r="AE308" s="194"/>
      <c r="AF308" s="1180">
        <f t="shared" si="132"/>
        <v>17.5</v>
      </c>
      <c r="AG308" s="194">
        <f t="shared" si="134"/>
        <v>13804</v>
      </c>
      <c r="AH308" s="1180"/>
      <c r="AI308" s="194"/>
    </row>
    <row r="309" spans="2:35" s="6" customFormat="1" ht="101.25">
      <c r="B309" s="1187"/>
      <c r="C309" s="1190" t="s">
        <v>4104</v>
      </c>
      <c r="D309" s="1180"/>
      <c r="E309" s="1180">
        <v>16</v>
      </c>
      <c r="F309" s="194" t="s">
        <v>108</v>
      </c>
      <c r="G309" s="194" t="s">
        <v>3908</v>
      </c>
      <c r="H309" s="194" t="s">
        <v>3909</v>
      </c>
      <c r="I309" s="194" t="s">
        <v>3910</v>
      </c>
      <c r="J309" s="194">
        <v>126.44</v>
      </c>
      <c r="K309" s="194">
        <f t="shared" si="130"/>
        <v>2023.04</v>
      </c>
      <c r="L309" s="1180"/>
      <c r="M309" s="194"/>
      <c r="N309" s="1180"/>
      <c r="O309" s="194"/>
      <c r="P309" s="1180"/>
      <c r="Q309" s="194"/>
      <c r="R309" s="1180"/>
      <c r="S309" s="194"/>
      <c r="T309" s="1180">
        <f t="shared" si="131"/>
        <v>8</v>
      </c>
      <c r="U309" s="194">
        <f t="shared" si="133"/>
        <v>1011.52</v>
      </c>
      <c r="V309" s="1180"/>
      <c r="W309" s="194"/>
      <c r="X309" s="1180"/>
      <c r="Y309" s="194"/>
      <c r="Z309" s="1180"/>
      <c r="AA309" s="194"/>
      <c r="AB309" s="1180"/>
      <c r="AC309" s="194"/>
      <c r="AD309" s="1180"/>
      <c r="AE309" s="194"/>
      <c r="AF309" s="1180">
        <f t="shared" si="132"/>
        <v>8</v>
      </c>
      <c r="AG309" s="194">
        <f t="shared" si="134"/>
        <v>1011.52</v>
      </c>
      <c r="AH309" s="1180"/>
      <c r="AI309" s="194"/>
    </row>
    <row r="310" spans="2:35" s="6" customFormat="1" ht="101.25">
      <c r="B310" s="1187"/>
      <c r="C310" s="1190" t="s">
        <v>4379</v>
      </c>
      <c r="D310" s="1180"/>
      <c r="E310" s="1180">
        <v>8</v>
      </c>
      <c r="F310" s="194" t="s">
        <v>108</v>
      </c>
      <c r="G310" s="194" t="s">
        <v>3908</v>
      </c>
      <c r="H310" s="194" t="s">
        <v>3909</v>
      </c>
      <c r="I310" s="194" t="s">
        <v>3910</v>
      </c>
      <c r="J310" s="194">
        <v>124.99</v>
      </c>
      <c r="K310" s="194">
        <f t="shared" si="130"/>
        <v>999.92</v>
      </c>
      <c r="L310" s="1180"/>
      <c r="M310" s="194"/>
      <c r="N310" s="1180"/>
      <c r="O310" s="194"/>
      <c r="P310" s="1180"/>
      <c r="Q310" s="194"/>
      <c r="R310" s="1180"/>
      <c r="S310" s="194"/>
      <c r="T310" s="1180">
        <f t="shared" si="131"/>
        <v>4</v>
      </c>
      <c r="U310" s="194">
        <f t="shared" si="133"/>
        <v>499.96</v>
      </c>
      <c r="V310" s="1180"/>
      <c r="W310" s="194"/>
      <c r="X310" s="1180"/>
      <c r="Y310" s="194"/>
      <c r="Z310" s="1180"/>
      <c r="AA310" s="194"/>
      <c r="AB310" s="1180"/>
      <c r="AC310" s="194"/>
      <c r="AD310" s="1180"/>
      <c r="AE310" s="194"/>
      <c r="AF310" s="1180">
        <f t="shared" si="132"/>
        <v>4</v>
      </c>
      <c r="AG310" s="194">
        <f t="shared" si="134"/>
        <v>499.96</v>
      </c>
      <c r="AH310" s="1180"/>
      <c r="AI310" s="194"/>
    </row>
    <row r="311" spans="2:35" s="6" customFormat="1" ht="101.25">
      <c r="B311" s="1187"/>
      <c r="C311" s="1190" t="s">
        <v>4380</v>
      </c>
      <c r="D311" s="1180"/>
      <c r="E311" s="1180">
        <v>2</v>
      </c>
      <c r="F311" s="194" t="s">
        <v>108</v>
      </c>
      <c r="G311" s="194" t="s">
        <v>3908</v>
      </c>
      <c r="H311" s="194" t="s">
        <v>3909</v>
      </c>
      <c r="I311" s="194" t="s">
        <v>3910</v>
      </c>
      <c r="J311" s="194">
        <v>16</v>
      </c>
      <c r="K311" s="194">
        <f t="shared" si="130"/>
        <v>32</v>
      </c>
      <c r="L311" s="1180"/>
      <c r="M311" s="194"/>
      <c r="N311" s="1180"/>
      <c r="O311" s="194"/>
      <c r="P311" s="1180"/>
      <c r="Q311" s="194"/>
      <c r="R311" s="1180"/>
      <c r="S311" s="194"/>
      <c r="T311" s="1180">
        <f t="shared" si="131"/>
        <v>1</v>
      </c>
      <c r="U311" s="194">
        <f t="shared" si="133"/>
        <v>16</v>
      </c>
      <c r="V311" s="1180"/>
      <c r="W311" s="194"/>
      <c r="X311" s="1180"/>
      <c r="Y311" s="194"/>
      <c r="Z311" s="1180"/>
      <c r="AA311" s="194"/>
      <c r="AB311" s="1180"/>
      <c r="AC311" s="194"/>
      <c r="AD311" s="1180"/>
      <c r="AE311" s="194"/>
      <c r="AF311" s="1180">
        <f t="shared" si="132"/>
        <v>1</v>
      </c>
      <c r="AG311" s="194">
        <f t="shared" si="134"/>
        <v>16</v>
      </c>
      <c r="AH311" s="1180"/>
      <c r="AI311" s="194"/>
    </row>
    <row r="312" spans="2:35" s="6" customFormat="1" ht="101.25">
      <c r="B312" s="1187"/>
      <c r="C312" s="1190" t="s">
        <v>4381</v>
      </c>
      <c r="D312" s="1180"/>
      <c r="E312" s="1180">
        <v>5</v>
      </c>
      <c r="F312" s="194" t="s">
        <v>108</v>
      </c>
      <c r="G312" s="194" t="s">
        <v>3908</v>
      </c>
      <c r="H312" s="194" t="s">
        <v>3909</v>
      </c>
      <c r="I312" s="194" t="s">
        <v>3910</v>
      </c>
      <c r="J312" s="194">
        <v>48.602376000000007</v>
      </c>
      <c r="K312" s="194">
        <f t="shared" si="130"/>
        <v>243.01188000000002</v>
      </c>
      <c r="L312" s="1180"/>
      <c r="M312" s="194"/>
      <c r="N312" s="1180"/>
      <c r="O312" s="194"/>
      <c r="P312" s="1180"/>
      <c r="Q312" s="194"/>
      <c r="R312" s="1180"/>
      <c r="S312" s="194"/>
      <c r="T312" s="1180">
        <f t="shared" si="131"/>
        <v>2.5</v>
      </c>
      <c r="U312" s="194">
        <f t="shared" si="133"/>
        <v>121.50594000000001</v>
      </c>
      <c r="V312" s="1180"/>
      <c r="W312" s="194"/>
      <c r="X312" s="1180"/>
      <c r="Y312" s="194"/>
      <c r="Z312" s="1180"/>
      <c r="AA312" s="194"/>
      <c r="AB312" s="1180"/>
      <c r="AC312" s="194"/>
      <c r="AD312" s="1180"/>
      <c r="AE312" s="194"/>
      <c r="AF312" s="1180">
        <f t="shared" si="132"/>
        <v>2.5</v>
      </c>
      <c r="AG312" s="194">
        <f t="shared" si="134"/>
        <v>121.50594000000001</v>
      </c>
      <c r="AH312" s="1180"/>
      <c r="AI312" s="194"/>
    </row>
    <row r="313" spans="2:35" s="6" customFormat="1" ht="22.5">
      <c r="B313" s="1187">
        <v>2500</v>
      </c>
      <c r="C313" s="1199" t="s">
        <v>1153</v>
      </c>
      <c r="D313" s="1187"/>
      <c r="E313" s="1187"/>
      <c r="F313" s="968"/>
      <c r="G313" s="968"/>
      <c r="H313" s="968"/>
      <c r="I313" s="1023"/>
      <c r="J313" s="968"/>
      <c r="K313" s="968">
        <f>K314+K319+K322+K350+K501</f>
        <v>448037.88883519993</v>
      </c>
      <c r="L313" s="1187"/>
      <c r="M313" s="968">
        <f>M314+M319+M322+M350+M501</f>
        <v>0</v>
      </c>
      <c r="N313" s="1187"/>
      <c r="O313" s="968">
        <f>O314+O319+O322+O350+O501</f>
        <v>0</v>
      </c>
      <c r="P313" s="1187"/>
      <c r="Q313" s="968">
        <f>Q314+Q319+Q322+Q350+Q501</f>
        <v>0</v>
      </c>
      <c r="R313" s="1187"/>
      <c r="S313" s="968">
        <f>S314+S319+S322+S350+S501</f>
        <v>150603.13847999997</v>
      </c>
      <c r="T313" s="1187"/>
      <c r="U313" s="968">
        <f>U314+U319+U322+U350+U501</f>
        <v>22483.299200000005</v>
      </c>
      <c r="V313" s="1187"/>
      <c r="W313" s="968">
        <f>W314+W319+W322+W350+W501</f>
        <v>0</v>
      </c>
      <c r="X313" s="1187"/>
      <c r="Y313" s="968">
        <f>Y314+Y319+Y322+Y350+Y501</f>
        <v>245062.95907519999</v>
      </c>
      <c r="Z313" s="1187"/>
      <c r="AA313" s="968">
        <f>AA314+AA319+AA322+AA350+AA501</f>
        <v>1661.4</v>
      </c>
      <c r="AB313" s="1187"/>
      <c r="AC313" s="968">
        <f>AC314+AC319+AC322+AC350+AC501</f>
        <v>0</v>
      </c>
      <c r="AD313" s="1187"/>
      <c r="AE313" s="968">
        <f>AE314+AE319+AE322+AE350+AE501</f>
        <v>26426.462079999998</v>
      </c>
      <c r="AF313" s="1187"/>
      <c r="AG313" s="968">
        <f>AG314+AG319+AG322+AG350+AG501</f>
        <v>1800.63</v>
      </c>
      <c r="AH313" s="1187"/>
      <c r="AI313" s="968">
        <f>AI314+AI319+AI322+AI350+AI501</f>
        <v>0</v>
      </c>
    </row>
    <row r="314" spans="2:35" s="6" customFormat="1">
      <c r="B314" s="1187">
        <v>251</v>
      </c>
      <c r="C314" s="1186" t="s">
        <v>1154</v>
      </c>
      <c r="D314" s="1187"/>
      <c r="E314" s="1187"/>
      <c r="F314" s="968"/>
      <c r="G314" s="968"/>
      <c r="H314" s="1188"/>
      <c r="I314" s="1023"/>
      <c r="J314" s="968"/>
      <c r="K314" s="968">
        <f>K315+K317</f>
        <v>2305</v>
      </c>
      <c r="L314" s="1187"/>
      <c r="M314" s="968">
        <f t="shared" ref="M314:AI314" si="135">M315+M317</f>
        <v>0</v>
      </c>
      <c r="N314" s="1187"/>
      <c r="O314" s="968">
        <f t="shared" si="135"/>
        <v>0</v>
      </c>
      <c r="P314" s="1187"/>
      <c r="Q314" s="968">
        <f t="shared" si="135"/>
        <v>0</v>
      </c>
      <c r="R314" s="1187"/>
      <c r="S314" s="968">
        <f t="shared" si="135"/>
        <v>1000</v>
      </c>
      <c r="T314" s="1187"/>
      <c r="U314" s="968">
        <f t="shared" si="135"/>
        <v>0</v>
      </c>
      <c r="V314" s="1187"/>
      <c r="W314" s="968">
        <f t="shared" si="135"/>
        <v>0</v>
      </c>
      <c r="X314" s="1187"/>
      <c r="Y314" s="968">
        <f t="shared" si="135"/>
        <v>0</v>
      </c>
      <c r="Z314" s="1187"/>
      <c r="AA314" s="968">
        <f t="shared" si="135"/>
        <v>1305</v>
      </c>
      <c r="AB314" s="1187"/>
      <c r="AC314" s="968">
        <f t="shared" si="135"/>
        <v>0</v>
      </c>
      <c r="AD314" s="1187"/>
      <c r="AE314" s="968">
        <f t="shared" si="135"/>
        <v>0</v>
      </c>
      <c r="AF314" s="1187"/>
      <c r="AG314" s="968">
        <f t="shared" si="135"/>
        <v>0</v>
      </c>
      <c r="AH314" s="1187"/>
      <c r="AI314" s="968">
        <f t="shared" si="135"/>
        <v>0</v>
      </c>
    </row>
    <row r="315" spans="2:35" s="6" customFormat="1" ht="22.5">
      <c r="B315" s="1187">
        <v>25101</v>
      </c>
      <c r="C315" s="1186" t="s">
        <v>4111</v>
      </c>
      <c r="D315" s="1180"/>
      <c r="E315" s="1180">
        <v>0</v>
      </c>
      <c r="F315" s="194"/>
      <c r="G315" s="194"/>
      <c r="H315" s="1189"/>
      <c r="I315" s="964"/>
      <c r="J315" s="194"/>
      <c r="K315" s="194">
        <f>K316</f>
        <v>1000</v>
      </c>
      <c r="L315" s="1180"/>
      <c r="M315" s="194"/>
      <c r="N315" s="1180"/>
      <c r="O315" s="194"/>
      <c r="P315" s="1180"/>
      <c r="Q315" s="194"/>
      <c r="R315" s="1180">
        <f t="shared" ref="R315:S315" si="136">R316</f>
        <v>2</v>
      </c>
      <c r="S315" s="194">
        <f t="shared" si="136"/>
        <v>1000</v>
      </c>
      <c r="T315" s="1180"/>
      <c r="U315" s="194"/>
      <c r="V315" s="1180"/>
      <c r="W315" s="194"/>
      <c r="X315" s="1180"/>
      <c r="Y315" s="194"/>
      <c r="Z315" s="1180"/>
      <c r="AA315" s="194"/>
      <c r="AB315" s="1180"/>
      <c r="AC315" s="194"/>
      <c r="AD315" s="1180"/>
      <c r="AE315" s="194"/>
      <c r="AF315" s="1180"/>
      <c r="AG315" s="194"/>
      <c r="AH315" s="1180"/>
      <c r="AI315" s="194"/>
    </row>
    <row r="316" spans="2:35" s="6" customFormat="1" ht="101.25">
      <c r="B316" s="1187"/>
      <c r="C316" s="1190" t="s">
        <v>4112</v>
      </c>
      <c r="D316" s="1180"/>
      <c r="E316" s="1180">
        <v>2</v>
      </c>
      <c r="F316" s="194" t="s">
        <v>3609</v>
      </c>
      <c r="G316" s="194" t="s">
        <v>3908</v>
      </c>
      <c r="H316" s="194" t="s">
        <v>3909</v>
      </c>
      <c r="I316" s="194" t="s">
        <v>3910</v>
      </c>
      <c r="J316" s="194">
        <v>500</v>
      </c>
      <c r="K316" s="194">
        <f>E316*J316</f>
        <v>1000</v>
      </c>
      <c r="L316" s="1180"/>
      <c r="M316" s="194"/>
      <c r="N316" s="1180"/>
      <c r="O316" s="194"/>
      <c r="P316" s="1180"/>
      <c r="Q316" s="194"/>
      <c r="R316" s="1180">
        <f>E316</f>
        <v>2</v>
      </c>
      <c r="S316" s="194">
        <f>R316*J316</f>
        <v>1000</v>
      </c>
      <c r="T316" s="1180"/>
      <c r="U316" s="194"/>
      <c r="V316" s="1180"/>
      <c r="W316" s="194"/>
      <c r="X316" s="1180"/>
      <c r="Y316" s="194"/>
      <c r="Z316" s="1180"/>
      <c r="AA316" s="194"/>
      <c r="AB316" s="1180"/>
      <c r="AC316" s="194"/>
      <c r="AD316" s="1180"/>
      <c r="AE316" s="194"/>
      <c r="AF316" s="1180"/>
      <c r="AG316" s="194"/>
      <c r="AH316" s="1180"/>
      <c r="AI316" s="194"/>
    </row>
    <row r="317" spans="2:35" s="6" customFormat="1">
      <c r="B317" s="1187">
        <v>25102</v>
      </c>
      <c r="C317" s="1186" t="s">
        <v>1156</v>
      </c>
      <c r="D317" s="1180"/>
      <c r="E317" s="1180">
        <v>0</v>
      </c>
      <c r="F317" s="194"/>
      <c r="G317" s="194"/>
      <c r="H317" s="194"/>
      <c r="I317" s="194"/>
      <c r="J317" s="194"/>
      <c r="K317" s="194">
        <f t="shared" ref="K317" si="137">SUM(K318:K318)</f>
        <v>1305</v>
      </c>
      <c r="L317" s="1180"/>
      <c r="M317" s="194"/>
      <c r="N317" s="1180"/>
      <c r="O317" s="194"/>
      <c r="P317" s="1180"/>
      <c r="Q317" s="194"/>
      <c r="R317" s="1180"/>
      <c r="S317" s="194"/>
      <c r="T317" s="1180"/>
      <c r="U317" s="194"/>
      <c r="V317" s="1180"/>
      <c r="W317" s="194"/>
      <c r="X317" s="1180"/>
      <c r="Y317" s="194"/>
      <c r="Z317" s="1180"/>
      <c r="AA317" s="194">
        <f t="shared" ref="AA317" si="138">SUM(AA318:AA318)</f>
        <v>1305</v>
      </c>
      <c r="AB317" s="1180"/>
      <c r="AC317" s="194"/>
      <c r="AD317" s="1180"/>
      <c r="AE317" s="194"/>
      <c r="AF317" s="1180"/>
      <c r="AG317" s="194"/>
      <c r="AH317" s="1180"/>
      <c r="AI317" s="194"/>
    </row>
    <row r="318" spans="2:35" s="6" customFormat="1" ht="101.25">
      <c r="B318" s="1187"/>
      <c r="C318" s="1190" t="s">
        <v>4113</v>
      </c>
      <c r="D318" s="1180"/>
      <c r="E318" s="1180">
        <v>30</v>
      </c>
      <c r="F318" s="194" t="s">
        <v>3609</v>
      </c>
      <c r="G318" s="194" t="s">
        <v>3908</v>
      </c>
      <c r="H318" s="194" t="s">
        <v>3909</v>
      </c>
      <c r="I318" s="194" t="s">
        <v>3910</v>
      </c>
      <c r="J318" s="194">
        <v>43.5</v>
      </c>
      <c r="K318" s="194">
        <f>E318*J318</f>
        <v>1305</v>
      </c>
      <c r="L318" s="1180"/>
      <c r="M318" s="194"/>
      <c r="N318" s="1180"/>
      <c r="O318" s="194"/>
      <c r="P318" s="1180"/>
      <c r="Q318" s="194"/>
      <c r="R318" s="1180"/>
      <c r="S318" s="194"/>
      <c r="T318" s="1180"/>
      <c r="U318" s="194"/>
      <c r="V318" s="1180"/>
      <c r="W318" s="194"/>
      <c r="X318" s="1180"/>
      <c r="Y318" s="194"/>
      <c r="Z318" s="1180">
        <f>E318</f>
        <v>30</v>
      </c>
      <c r="AA318" s="194">
        <f>Z318*J318</f>
        <v>1305</v>
      </c>
      <c r="AB318" s="1180"/>
      <c r="AC318" s="194"/>
      <c r="AD318" s="1180"/>
      <c r="AE318" s="194"/>
      <c r="AF318" s="1180"/>
      <c r="AG318" s="194"/>
      <c r="AH318" s="1180"/>
      <c r="AI318" s="194"/>
    </row>
    <row r="319" spans="2:35" s="6" customFormat="1" ht="22.5">
      <c r="B319" s="1187">
        <v>252</v>
      </c>
      <c r="C319" s="1186" t="s">
        <v>1166</v>
      </c>
      <c r="D319" s="1187"/>
      <c r="E319" s="1187"/>
      <c r="F319" s="968"/>
      <c r="G319" s="968"/>
      <c r="H319" s="1188"/>
      <c r="I319" s="1023"/>
      <c r="J319" s="968"/>
      <c r="K319" s="968">
        <f>K320</f>
        <v>356.40000000000003</v>
      </c>
      <c r="L319" s="1187"/>
      <c r="M319" s="968">
        <f t="shared" ref="M319:AI319" si="139">M320</f>
        <v>0</v>
      </c>
      <c r="N319" s="1187"/>
      <c r="O319" s="968">
        <f t="shared" si="139"/>
        <v>0</v>
      </c>
      <c r="P319" s="1187"/>
      <c r="Q319" s="968">
        <f t="shared" si="139"/>
        <v>0</v>
      </c>
      <c r="R319" s="1187"/>
      <c r="S319" s="968">
        <f t="shared" si="139"/>
        <v>0</v>
      </c>
      <c r="T319" s="1187"/>
      <c r="U319" s="968">
        <f t="shared" si="139"/>
        <v>0</v>
      </c>
      <c r="V319" s="1187"/>
      <c r="W319" s="968">
        <f t="shared" si="139"/>
        <v>0</v>
      </c>
      <c r="X319" s="1187"/>
      <c r="Y319" s="968">
        <f t="shared" si="139"/>
        <v>0</v>
      </c>
      <c r="Z319" s="1187"/>
      <c r="AA319" s="968">
        <f t="shared" si="139"/>
        <v>356.40000000000003</v>
      </c>
      <c r="AB319" s="1187"/>
      <c r="AC319" s="968">
        <f t="shared" si="139"/>
        <v>0</v>
      </c>
      <c r="AD319" s="1187"/>
      <c r="AE319" s="968">
        <f t="shared" si="139"/>
        <v>0</v>
      </c>
      <c r="AF319" s="1187"/>
      <c r="AG319" s="968">
        <f t="shared" si="139"/>
        <v>0</v>
      </c>
      <c r="AH319" s="1187"/>
      <c r="AI319" s="968">
        <f t="shared" si="139"/>
        <v>0</v>
      </c>
    </row>
    <row r="320" spans="2:35" s="6" customFormat="1" ht="22.5">
      <c r="B320" s="1187">
        <v>25201</v>
      </c>
      <c r="C320" s="1186" t="s">
        <v>1166</v>
      </c>
      <c r="D320" s="1180"/>
      <c r="E320" s="1180"/>
      <c r="F320" s="194"/>
      <c r="G320" s="194"/>
      <c r="H320" s="1189"/>
      <c r="I320" s="964"/>
      <c r="J320" s="194"/>
      <c r="K320" s="194">
        <f t="shared" ref="K320" si="140">SUM(K321:K321)</f>
        <v>356.40000000000003</v>
      </c>
      <c r="L320" s="1180"/>
      <c r="M320" s="194"/>
      <c r="N320" s="1180"/>
      <c r="O320" s="194"/>
      <c r="P320" s="1180"/>
      <c r="Q320" s="194"/>
      <c r="R320" s="1180"/>
      <c r="S320" s="194"/>
      <c r="T320" s="1180"/>
      <c r="U320" s="194"/>
      <c r="V320" s="1180"/>
      <c r="W320" s="194"/>
      <c r="X320" s="1180"/>
      <c r="Y320" s="194"/>
      <c r="Z320" s="1180"/>
      <c r="AA320" s="194">
        <f t="shared" ref="AA320" si="141">SUM(AA321:AA321)</f>
        <v>356.40000000000003</v>
      </c>
      <c r="AB320" s="1180"/>
      <c r="AC320" s="194"/>
      <c r="AD320" s="1180"/>
      <c r="AE320" s="194"/>
      <c r="AF320" s="1180"/>
      <c r="AG320" s="194"/>
      <c r="AH320" s="1180"/>
      <c r="AI320" s="194"/>
    </row>
    <row r="321" spans="2:35" s="6" customFormat="1" ht="101.25">
      <c r="B321" s="1187"/>
      <c r="C321" s="1190" t="s">
        <v>4382</v>
      </c>
      <c r="D321" s="1180"/>
      <c r="E321" s="1180">
        <v>2</v>
      </c>
      <c r="F321" s="194" t="s">
        <v>4040</v>
      </c>
      <c r="G321" s="194" t="s">
        <v>3908</v>
      </c>
      <c r="H321" s="194" t="s">
        <v>3909</v>
      </c>
      <c r="I321" s="194" t="s">
        <v>3910</v>
      </c>
      <c r="J321" s="194">
        <v>178.20000000000002</v>
      </c>
      <c r="K321" s="194">
        <f>E321*J321</f>
        <v>356.40000000000003</v>
      </c>
      <c r="L321" s="1180"/>
      <c r="M321" s="194"/>
      <c r="N321" s="1180"/>
      <c r="O321" s="194"/>
      <c r="P321" s="1180"/>
      <c r="Q321" s="194"/>
      <c r="R321" s="1180"/>
      <c r="S321" s="194"/>
      <c r="T321" s="1180"/>
      <c r="U321" s="194"/>
      <c r="V321" s="1180"/>
      <c r="W321" s="194"/>
      <c r="X321" s="1180"/>
      <c r="Y321" s="194"/>
      <c r="Z321" s="1180">
        <f>E321</f>
        <v>2</v>
      </c>
      <c r="AA321" s="194">
        <f>Z321*J321</f>
        <v>356.40000000000003</v>
      </c>
      <c r="AB321" s="1180"/>
      <c r="AC321" s="194"/>
      <c r="AD321" s="1180"/>
      <c r="AE321" s="194"/>
      <c r="AF321" s="1180"/>
      <c r="AG321" s="194"/>
      <c r="AH321" s="1180"/>
      <c r="AI321" s="194"/>
    </row>
    <row r="322" spans="2:35" s="6" customFormat="1">
      <c r="B322" s="1187">
        <v>253</v>
      </c>
      <c r="C322" s="1186" t="s">
        <v>1169</v>
      </c>
      <c r="D322" s="1187"/>
      <c r="E322" s="1187"/>
      <c r="F322" s="968"/>
      <c r="G322" s="968"/>
      <c r="H322" s="1188"/>
      <c r="I322" s="1023"/>
      <c r="J322" s="968"/>
      <c r="K322" s="968">
        <f>K323+K328</f>
        <v>34479.635999999999</v>
      </c>
      <c r="L322" s="1187"/>
      <c r="M322" s="968">
        <f t="shared" ref="M322:AI322" si="142">M323+M328</f>
        <v>0</v>
      </c>
      <c r="N322" s="1187"/>
      <c r="O322" s="968">
        <f t="shared" si="142"/>
        <v>0</v>
      </c>
      <c r="P322" s="1187"/>
      <c r="Q322" s="968">
        <f t="shared" si="142"/>
        <v>0</v>
      </c>
      <c r="R322" s="1187"/>
      <c r="S322" s="968">
        <f t="shared" si="142"/>
        <v>10893.002</v>
      </c>
      <c r="T322" s="1187"/>
      <c r="U322" s="968">
        <f t="shared" si="142"/>
        <v>0</v>
      </c>
      <c r="V322" s="1187"/>
      <c r="W322" s="968">
        <f t="shared" si="142"/>
        <v>0</v>
      </c>
      <c r="X322" s="1187"/>
      <c r="Y322" s="968">
        <f t="shared" si="142"/>
        <v>10893.002</v>
      </c>
      <c r="Z322" s="1187"/>
      <c r="AA322" s="968">
        <f t="shared" si="142"/>
        <v>0</v>
      </c>
      <c r="AB322" s="1187"/>
      <c r="AC322" s="968">
        <f t="shared" si="142"/>
        <v>0</v>
      </c>
      <c r="AD322" s="1187"/>
      <c r="AE322" s="968">
        <f t="shared" si="142"/>
        <v>10893.002</v>
      </c>
      <c r="AF322" s="1187"/>
      <c r="AG322" s="968">
        <f t="shared" si="142"/>
        <v>1800.63</v>
      </c>
      <c r="AH322" s="1187"/>
      <c r="AI322" s="968">
        <f t="shared" si="142"/>
        <v>0</v>
      </c>
    </row>
    <row r="323" spans="2:35" s="6" customFormat="1" ht="22.5">
      <c r="B323" s="1187">
        <v>25301</v>
      </c>
      <c r="C323" s="1186" t="s">
        <v>1170</v>
      </c>
      <c r="D323" s="1180"/>
      <c r="E323" s="1180"/>
      <c r="F323" s="194"/>
      <c r="G323" s="194"/>
      <c r="H323" s="1189"/>
      <c r="I323" s="964"/>
      <c r="J323" s="194"/>
      <c r="K323" s="194">
        <f>SUM(K324:K327)</f>
        <v>32679.006000000001</v>
      </c>
      <c r="L323" s="1180"/>
      <c r="M323" s="194"/>
      <c r="N323" s="1180"/>
      <c r="O323" s="194"/>
      <c r="P323" s="1180"/>
      <c r="Q323" s="194"/>
      <c r="R323" s="1180">
        <f t="shared" ref="R323:AE323" si="143">SUM(R324:R327)</f>
        <v>13.666666666666668</v>
      </c>
      <c r="S323" s="194">
        <f t="shared" si="143"/>
        <v>10893.002</v>
      </c>
      <c r="T323" s="1180"/>
      <c r="U323" s="194"/>
      <c r="V323" s="1180"/>
      <c r="W323" s="194"/>
      <c r="X323" s="1180">
        <f t="shared" si="143"/>
        <v>13.666666666666668</v>
      </c>
      <c r="Y323" s="194">
        <f t="shared" si="143"/>
        <v>10893.002</v>
      </c>
      <c r="Z323" s="1180"/>
      <c r="AA323" s="194"/>
      <c r="AB323" s="1180"/>
      <c r="AC323" s="194"/>
      <c r="AD323" s="1180">
        <f t="shared" si="143"/>
        <v>13.666666666666668</v>
      </c>
      <c r="AE323" s="194">
        <f t="shared" si="143"/>
        <v>10893.002</v>
      </c>
      <c r="AF323" s="1180"/>
      <c r="AG323" s="194"/>
      <c r="AH323" s="1180"/>
      <c r="AI323" s="194"/>
    </row>
    <row r="324" spans="2:35" s="6" customFormat="1" ht="101.25">
      <c r="B324" s="1187"/>
      <c r="C324" s="1190" t="s">
        <v>4383</v>
      </c>
      <c r="D324" s="1180"/>
      <c r="E324" s="1180">
        <v>18</v>
      </c>
      <c r="F324" s="194" t="s">
        <v>108</v>
      </c>
      <c r="G324" s="194" t="s">
        <v>3908</v>
      </c>
      <c r="H324" s="194" t="s">
        <v>3909</v>
      </c>
      <c r="I324" s="194" t="s">
        <v>3910</v>
      </c>
      <c r="J324" s="194">
        <v>591</v>
      </c>
      <c r="K324" s="194">
        <f>E324*J324</f>
        <v>10638</v>
      </c>
      <c r="L324" s="1180"/>
      <c r="M324" s="194"/>
      <c r="N324" s="1180"/>
      <c r="O324" s="194"/>
      <c r="P324" s="1180"/>
      <c r="Q324" s="194"/>
      <c r="R324" s="1180">
        <f>E324/3</f>
        <v>6</v>
      </c>
      <c r="S324" s="194">
        <f>J324*R324</f>
        <v>3546</v>
      </c>
      <c r="T324" s="1180"/>
      <c r="U324" s="194"/>
      <c r="V324" s="1180"/>
      <c r="W324" s="194"/>
      <c r="X324" s="1180">
        <f>E324/3</f>
        <v>6</v>
      </c>
      <c r="Y324" s="194">
        <f>X324*J324</f>
        <v>3546</v>
      </c>
      <c r="Z324" s="1180"/>
      <c r="AA324" s="194"/>
      <c r="AB324" s="1180"/>
      <c r="AC324" s="194"/>
      <c r="AD324" s="1180">
        <f>E324/3</f>
        <v>6</v>
      </c>
      <c r="AE324" s="194">
        <f>J324*AD324</f>
        <v>3546</v>
      </c>
      <c r="AF324" s="1180"/>
      <c r="AG324" s="194"/>
      <c r="AH324" s="1180"/>
      <c r="AI324" s="194"/>
    </row>
    <row r="325" spans="2:35" s="6" customFormat="1" ht="101.25">
      <c r="B325" s="1187"/>
      <c r="C325" s="1190" t="s">
        <v>4384</v>
      </c>
      <c r="D325" s="1180"/>
      <c r="E325" s="1180">
        <v>10</v>
      </c>
      <c r="F325" s="194" t="s">
        <v>108</v>
      </c>
      <c r="G325" s="194" t="s">
        <v>3908</v>
      </c>
      <c r="H325" s="194" t="s">
        <v>3909</v>
      </c>
      <c r="I325" s="194" t="s">
        <v>3910</v>
      </c>
      <c r="J325" s="194">
        <v>1270</v>
      </c>
      <c r="K325" s="194">
        <f>E325*J325</f>
        <v>12700</v>
      </c>
      <c r="L325" s="1180"/>
      <c r="M325" s="194"/>
      <c r="N325" s="1180"/>
      <c r="O325" s="194"/>
      <c r="P325" s="1180"/>
      <c r="Q325" s="194"/>
      <c r="R325" s="1180">
        <f>E325/3</f>
        <v>3.3333333333333335</v>
      </c>
      <c r="S325" s="194">
        <f t="shared" ref="S325:S327" si="144">J325*R325</f>
        <v>4233.3333333333339</v>
      </c>
      <c r="T325" s="1180"/>
      <c r="U325" s="194"/>
      <c r="V325" s="1180"/>
      <c r="W325" s="194"/>
      <c r="X325" s="1180">
        <f>E325/3</f>
        <v>3.3333333333333335</v>
      </c>
      <c r="Y325" s="194">
        <f t="shared" ref="Y325:Y327" si="145">X325*J325</f>
        <v>4233.3333333333339</v>
      </c>
      <c r="Z325" s="1180"/>
      <c r="AA325" s="194"/>
      <c r="AB325" s="1180"/>
      <c r="AC325" s="194"/>
      <c r="AD325" s="1180">
        <f>E325/3</f>
        <v>3.3333333333333335</v>
      </c>
      <c r="AE325" s="194">
        <f t="shared" ref="AE325:AE327" si="146">J325*AD325</f>
        <v>4233.3333333333339</v>
      </c>
      <c r="AF325" s="1180"/>
      <c r="AG325" s="194"/>
      <c r="AH325" s="1180"/>
      <c r="AI325" s="194"/>
    </row>
    <row r="326" spans="2:35" s="6" customFormat="1" ht="101.25">
      <c r="B326" s="1187"/>
      <c r="C326" s="1190" t="s">
        <v>4385</v>
      </c>
      <c r="D326" s="1180"/>
      <c r="E326" s="1180">
        <v>10</v>
      </c>
      <c r="F326" s="194" t="s">
        <v>108</v>
      </c>
      <c r="G326" s="194" t="s">
        <v>3908</v>
      </c>
      <c r="H326" s="194" t="s">
        <v>3909</v>
      </c>
      <c r="I326" s="194" t="s">
        <v>3910</v>
      </c>
      <c r="J326" s="194">
        <v>785</v>
      </c>
      <c r="K326" s="194">
        <f>E326*J326</f>
        <v>7850</v>
      </c>
      <c r="L326" s="1180"/>
      <c r="M326" s="194"/>
      <c r="N326" s="1180"/>
      <c r="O326" s="194"/>
      <c r="P326" s="1180"/>
      <c r="Q326" s="194"/>
      <c r="R326" s="1180">
        <f>E326/3</f>
        <v>3.3333333333333335</v>
      </c>
      <c r="S326" s="194">
        <f t="shared" si="144"/>
        <v>2616.666666666667</v>
      </c>
      <c r="T326" s="1180"/>
      <c r="U326" s="194"/>
      <c r="V326" s="1180"/>
      <c r="W326" s="194"/>
      <c r="X326" s="1180">
        <f>E326/3</f>
        <v>3.3333333333333335</v>
      </c>
      <c r="Y326" s="194">
        <f t="shared" si="145"/>
        <v>2616.666666666667</v>
      </c>
      <c r="Z326" s="1180"/>
      <c r="AA326" s="194"/>
      <c r="AB326" s="1180"/>
      <c r="AC326" s="194"/>
      <c r="AD326" s="1180">
        <f>E326/3</f>
        <v>3.3333333333333335</v>
      </c>
      <c r="AE326" s="194">
        <f t="shared" si="146"/>
        <v>2616.666666666667</v>
      </c>
      <c r="AF326" s="1180"/>
      <c r="AG326" s="194"/>
      <c r="AH326" s="1180"/>
      <c r="AI326" s="194"/>
    </row>
    <row r="327" spans="2:35" s="6" customFormat="1" ht="101.25">
      <c r="B327" s="1187"/>
      <c r="C327" s="1190" t="s">
        <v>4386</v>
      </c>
      <c r="D327" s="1180"/>
      <c r="E327" s="1180">
        <v>3</v>
      </c>
      <c r="F327" s="194" t="s">
        <v>108</v>
      </c>
      <c r="G327" s="194" t="s">
        <v>3908</v>
      </c>
      <c r="H327" s="194" t="s">
        <v>3909</v>
      </c>
      <c r="I327" s="194" t="s">
        <v>3910</v>
      </c>
      <c r="J327" s="194">
        <v>497.00199999999995</v>
      </c>
      <c r="K327" s="194">
        <f>E327*J327</f>
        <v>1491.0059999999999</v>
      </c>
      <c r="L327" s="1180"/>
      <c r="M327" s="194"/>
      <c r="N327" s="1180"/>
      <c r="O327" s="194"/>
      <c r="P327" s="1180"/>
      <c r="Q327" s="194"/>
      <c r="R327" s="1180">
        <f>E327/3</f>
        <v>1</v>
      </c>
      <c r="S327" s="194">
        <f t="shared" si="144"/>
        <v>497.00199999999995</v>
      </c>
      <c r="T327" s="1180"/>
      <c r="U327" s="194"/>
      <c r="V327" s="1180"/>
      <c r="W327" s="194"/>
      <c r="X327" s="1180">
        <f>E327/3</f>
        <v>1</v>
      </c>
      <c r="Y327" s="194">
        <f t="shared" si="145"/>
        <v>497.00199999999995</v>
      </c>
      <c r="Z327" s="1180"/>
      <c r="AA327" s="194"/>
      <c r="AB327" s="1180"/>
      <c r="AC327" s="194"/>
      <c r="AD327" s="1180">
        <f>E327/3</f>
        <v>1</v>
      </c>
      <c r="AE327" s="194">
        <f t="shared" si="146"/>
        <v>497.00199999999995</v>
      </c>
      <c r="AF327" s="1180"/>
      <c r="AG327" s="194"/>
      <c r="AH327" s="1180"/>
      <c r="AI327" s="194"/>
    </row>
    <row r="328" spans="2:35" s="6" customFormat="1" ht="22.5">
      <c r="B328" s="1187">
        <v>25302</v>
      </c>
      <c r="C328" s="1216" t="s">
        <v>1265</v>
      </c>
      <c r="D328" s="1180"/>
      <c r="E328" s="1180"/>
      <c r="F328" s="194"/>
      <c r="G328" s="194"/>
      <c r="H328" s="194"/>
      <c r="I328" s="194"/>
      <c r="J328" s="194"/>
      <c r="K328" s="194">
        <f>SUM(K329:K349)</f>
        <v>1800.63</v>
      </c>
      <c r="L328" s="1180"/>
      <c r="M328" s="194"/>
      <c r="N328" s="1180"/>
      <c r="O328" s="194"/>
      <c r="P328" s="1180"/>
      <c r="Q328" s="194"/>
      <c r="R328" s="1180"/>
      <c r="S328" s="194"/>
      <c r="T328" s="1180"/>
      <c r="U328" s="194"/>
      <c r="V328" s="1180"/>
      <c r="W328" s="194"/>
      <c r="X328" s="1180"/>
      <c r="Y328" s="194"/>
      <c r="Z328" s="1180"/>
      <c r="AA328" s="194"/>
      <c r="AB328" s="1180"/>
      <c r="AC328" s="194"/>
      <c r="AD328" s="1180"/>
      <c r="AE328" s="194"/>
      <c r="AF328" s="1180">
        <f t="shared" ref="AF328:AG328" si="147">SUM(AF329:AF349)</f>
        <v>78</v>
      </c>
      <c r="AG328" s="194">
        <f t="shared" si="147"/>
        <v>1800.63</v>
      </c>
      <c r="AH328" s="1180"/>
      <c r="AI328" s="194"/>
    </row>
    <row r="329" spans="2:35" s="6" customFormat="1" ht="101.25">
      <c r="B329" s="1187"/>
      <c r="C329" s="1190" t="s">
        <v>4117</v>
      </c>
      <c r="D329" s="1180"/>
      <c r="E329" s="1180">
        <v>2</v>
      </c>
      <c r="F329" s="194" t="s">
        <v>108</v>
      </c>
      <c r="G329" s="194" t="s">
        <v>3908</v>
      </c>
      <c r="H329" s="194" t="s">
        <v>3909</v>
      </c>
      <c r="I329" s="194" t="s">
        <v>3910</v>
      </c>
      <c r="J329" s="194">
        <v>18.36</v>
      </c>
      <c r="K329" s="194">
        <f t="shared" ref="K329:K349" si="148">E329*J329</f>
        <v>36.72</v>
      </c>
      <c r="L329" s="1180"/>
      <c r="M329" s="194"/>
      <c r="N329" s="1180"/>
      <c r="O329" s="194"/>
      <c r="P329" s="1180"/>
      <c r="Q329" s="194"/>
      <c r="R329" s="1180"/>
      <c r="S329" s="194"/>
      <c r="T329" s="1180"/>
      <c r="U329" s="194"/>
      <c r="V329" s="1180"/>
      <c r="W329" s="194"/>
      <c r="X329" s="1180"/>
      <c r="Y329" s="194"/>
      <c r="Z329" s="1180"/>
      <c r="AA329" s="194"/>
      <c r="AB329" s="1180"/>
      <c r="AC329" s="194"/>
      <c r="AD329" s="1180"/>
      <c r="AE329" s="194"/>
      <c r="AF329" s="1180">
        <f t="shared" ref="AF329:AF349" si="149">E329</f>
        <v>2</v>
      </c>
      <c r="AG329" s="194">
        <f t="shared" ref="AG329:AG349" si="150">AF329*J329</f>
        <v>36.72</v>
      </c>
      <c r="AH329" s="1180"/>
      <c r="AI329" s="194"/>
    </row>
    <row r="330" spans="2:35" s="6" customFormat="1" ht="101.25">
      <c r="B330" s="1187"/>
      <c r="C330" s="1190" t="s">
        <v>4387</v>
      </c>
      <c r="D330" s="1180"/>
      <c r="E330" s="1180">
        <v>2</v>
      </c>
      <c r="F330" s="194" t="s">
        <v>108</v>
      </c>
      <c r="G330" s="194" t="s">
        <v>3908</v>
      </c>
      <c r="H330" s="194" t="s">
        <v>3909</v>
      </c>
      <c r="I330" s="194" t="s">
        <v>3910</v>
      </c>
      <c r="J330" s="194">
        <v>41.04</v>
      </c>
      <c r="K330" s="194">
        <f t="shared" si="148"/>
        <v>82.08</v>
      </c>
      <c r="L330" s="1180"/>
      <c r="M330" s="194"/>
      <c r="N330" s="1180"/>
      <c r="O330" s="194"/>
      <c r="P330" s="1180"/>
      <c r="Q330" s="194"/>
      <c r="R330" s="1180"/>
      <c r="S330" s="194"/>
      <c r="T330" s="1180"/>
      <c r="U330" s="194"/>
      <c r="V330" s="1180"/>
      <c r="W330" s="194"/>
      <c r="X330" s="1180"/>
      <c r="Y330" s="194"/>
      <c r="Z330" s="1180"/>
      <c r="AA330" s="194"/>
      <c r="AB330" s="1180"/>
      <c r="AC330" s="194"/>
      <c r="AD330" s="1180"/>
      <c r="AE330" s="194"/>
      <c r="AF330" s="1180">
        <f t="shared" si="149"/>
        <v>2</v>
      </c>
      <c r="AG330" s="194">
        <f t="shared" si="150"/>
        <v>82.08</v>
      </c>
      <c r="AH330" s="1180"/>
      <c r="AI330" s="194"/>
    </row>
    <row r="331" spans="2:35" s="6" customFormat="1" ht="101.25">
      <c r="B331" s="1187"/>
      <c r="C331" s="1190" t="s">
        <v>4388</v>
      </c>
      <c r="D331" s="1180"/>
      <c r="E331" s="1180">
        <v>2</v>
      </c>
      <c r="F331" s="194" t="s">
        <v>108</v>
      </c>
      <c r="G331" s="194" t="s">
        <v>3908</v>
      </c>
      <c r="H331" s="194" t="s">
        <v>3909</v>
      </c>
      <c r="I331" s="194" t="s">
        <v>3910</v>
      </c>
      <c r="J331" s="194">
        <v>28.35</v>
      </c>
      <c r="K331" s="194">
        <f t="shared" si="148"/>
        <v>56.7</v>
      </c>
      <c r="L331" s="1180"/>
      <c r="M331" s="194"/>
      <c r="N331" s="1180"/>
      <c r="O331" s="194"/>
      <c r="P331" s="1180"/>
      <c r="Q331" s="194"/>
      <c r="R331" s="1180"/>
      <c r="S331" s="194"/>
      <c r="T331" s="1180"/>
      <c r="U331" s="194"/>
      <c r="V331" s="1180"/>
      <c r="W331" s="194"/>
      <c r="X331" s="1180"/>
      <c r="Y331" s="194"/>
      <c r="Z331" s="1180"/>
      <c r="AA331" s="194"/>
      <c r="AB331" s="1180"/>
      <c r="AC331" s="194"/>
      <c r="AD331" s="1180"/>
      <c r="AE331" s="194"/>
      <c r="AF331" s="1180">
        <f t="shared" si="149"/>
        <v>2</v>
      </c>
      <c r="AG331" s="194">
        <f t="shared" si="150"/>
        <v>56.7</v>
      </c>
      <c r="AH331" s="1180"/>
      <c r="AI331" s="194"/>
    </row>
    <row r="332" spans="2:35" s="6" customFormat="1" ht="101.25">
      <c r="B332" s="1187"/>
      <c r="C332" s="1190" t="s">
        <v>4389</v>
      </c>
      <c r="D332" s="1180"/>
      <c r="E332" s="1180">
        <v>2</v>
      </c>
      <c r="F332" s="194" t="s">
        <v>108</v>
      </c>
      <c r="G332" s="194" t="s">
        <v>3908</v>
      </c>
      <c r="H332" s="194" t="s">
        <v>3909</v>
      </c>
      <c r="I332" s="194" t="s">
        <v>3910</v>
      </c>
      <c r="J332" s="194">
        <v>19.440000000000001</v>
      </c>
      <c r="K332" s="194">
        <f t="shared" si="148"/>
        <v>38.880000000000003</v>
      </c>
      <c r="L332" s="1180"/>
      <c r="M332" s="194"/>
      <c r="N332" s="1180"/>
      <c r="O332" s="194"/>
      <c r="P332" s="1180"/>
      <c r="Q332" s="194"/>
      <c r="R332" s="1180"/>
      <c r="S332" s="194"/>
      <c r="T332" s="1180"/>
      <c r="U332" s="194"/>
      <c r="V332" s="1180"/>
      <c r="W332" s="194"/>
      <c r="X332" s="1180"/>
      <c r="Y332" s="194"/>
      <c r="Z332" s="1180"/>
      <c r="AA332" s="194"/>
      <c r="AB332" s="1180"/>
      <c r="AC332" s="194"/>
      <c r="AD332" s="1180"/>
      <c r="AE332" s="194"/>
      <c r="AF332" s="1180">
        <f t="shared" si="149"/>
        <v>2</v>
      </c>
      <c r="AG332" s="194">
        <f t="shared" si="150"/>
        <v>38.880000000000003</v>
      </c>
      <c r="AH332" s="1180"/>
      <c r="AI332" s="194"/>
    </row>
    <row r="333" spans="2:35" s="6" customFormat="1" ht="101.25">
      <c r="B333" s="1187"/>
      <c r="C333" s="1190" t="s">
        <v>4390</v>
      </c>
      <c r="D333" s="1180"/>
      <c r="E333" s="1180">
        <v>2</v>
      </c>
      <c r="F333" s="194" t="s">
        <v>108</v>
      </c>
      <c r="G333" s="194" t="s">
        <v>3908</v>
      </c>
      <c r="H333" s="194" t="s">
        <v>3909</v>
      </c>
      <c r="I333" s="194" t="s">
        <v>3910</v>
      </c>
      <c r="J333" s="194">
        <v>24.3</v>
      </c>
      <c r="K333" s="194">
        <f t="shared" si="148"/>
        <v>48.6</v>
      </c>
      <c r="L333" s="1180"/>
      <c r="M333" s="194"/>
      <c r="N333" s="1180"/>
      <c r="O333" s="194"/>
      <c r="P333" s="1180"/>
      <c r="Q333" s="194"/>
      <c r="R333" s="1180"/>
      <c r="S333" s="194"/>
      <c r="T333" s="1180"/>
      <c r="U333" s="194"/>
      <c r="V333" s="1180"/>
      <c r="W333" s="194"/>
      <c r="X333" s="1180"/>
      <c r="Y333" s="194"/>
      <c r="Z333" s="1180"/>
      <c r="AA333" s="194"/>
      <c r="AB333" s="1180"/>
      <c r="AC333" s="194"/>
      <c r="AD333" s="1180"/>
      <c r="AE333" s="194"/>
      <c r="AF333" s="1180">
        <f t="shared" si="149"/>
        <v>2</v>
      </c>
      <c r="AG333" s="194">
        <f t="shared" si="150"/>
        <v>48.6</v>
      </c>
      <c r="AH333" s="1180"/>
      <c r="AI333" s="194"/>
    </row>
    <row r="334" spans="2:35" s="6" customFormat="1" ht="101.25">
      <c r="B334" s="1187"/>
      <c r="C334" s="1190" t="s">
        <v>4391</v>
      </c>
      <c r="D334" s="1180"/>
      <c r="E334" s="1180">
        <v>1</v>
      </c>
      <c r="F334" s="194" t="s">
        <v>108</v>
      </c>
      <c r="G334" s="194" t="s">
        <v>3908</v>
      </c>
      <c r="H334" s="194" t="s">
        <v>3909</v>
      </c>
      <c r="I334" s="194" t="s">
        <v>3910</v>
      </c>
      <c r="J334" s="194">
        <v>7.2900000000000009</v>
      </c>
      <c r="K334" s="194">
        <f t="shared" si="148"/>
        <v>7.2900000000000009</v>
      </c>
      <c r="L334" s="1180"/>
      <c r="M334" s="194"/>
      <c r="N334" s="1180"/>
      <c r="O334" s="194"/>
      <c r="P334" s="1180"/>
      <c r="Q334" s="194"/>
      <c r="R334" s="1180"/>
      <c r="S334" s="194"/>
      <c r="T334" s="1180"/>
      <c r="U334" s="194"/>
      <c r="V334" s="1180"/>
      <c r="W334" s="194"/>
      <c r="X334" s="1180"/>
      <c r="Y334" s="194"/>
      <c r="Z334" s="1180"/>
      <c r="AA334" s="194"/>
      <c r="AB334" s="1180"/>
      <c r="AC334" s="194"/>
      <c r="AD334" s="1180"/>
      <c r="AE334" s="194"/>
      <c r="AF334" s="1180">
        <f t="shared" si="149"/>
        <v>1</v>
      </c>
      <c r="AG334" s="194">
        <f t="shared" si="150"/>
        <v>7.2900000000000009</v>
      </c>
      <c r="AH334" s="1180"/>
      <c r="AI334" s="194"/>
    </row>
    <row r="335" spans="2:35" s="6" customFormat="1" ht="101.25">
      <c r="B335" s="1187"/>
      <c r="C335" s="1190" t="s">
        <v>4392</v>
      </c>
      <c r="D335" s="1180"/>
      <c r="E335" s="1180">
        <v>20</v>
      </c>
      <c r="F335" s="194" t="s">
        <v>108</v>
      </c>
      <c r="G335" s="194" t="s">
        <v>3908</v>
      </c>
      <c r="H335" s="194" t="s">
        <v>3909</v>
      </c>
      <c r="I335" s="194" t="s">
        <v>3910</v>
      </c>
      <c r="J335" s="194">
        <v>28.35</v>
      </c>
      <c r="K335" s="194">
        <f t="shared" si="148"/>
        <v>567</v>
      </c>
      <c r="L335" s="1180"/>
      <c r="M335" s="194"/>
      <c r="N335" s="1180"/>
      <c r="O335" s="194"/>
      <c r="P335" s="1180"/>
      <c r="Q335" s="194"/>
      <c r="R335" s="1180"/>
      <c r="S335" s="194"/>
      <c r="T335" s="1180"/>
      <c r="U335" s="194"/>
      <c r="V335" s="1180"/>
      <c r="W335" s="194"/>
      <c r="X335" s="1180"/>
      <c r="Y335" s="194"/>
      <c r="Z335" s="1180"/>
      <c r="AA335" s="194"/>
      <c r="AB335" s="1180"/>
      <c r="AC335" s="194"/>
      <c r="AD335" s="1180"/>
      <c r="AE335" s="194"/>
      <c r="AF335" s="1180">
        <f t="shared" si="149"/>
        <v>20</v>
      </c>
      <c r="AG335" s="194">
        <f t="shared" si="150"/>
        <v>567</v>
      </c>
      <c r="AH335" s="1180"/>
      <c r="AI335" s="194"/>
    </row>
    <row r="336" spans="2:35" s="6" customFormat="1" ht="101.25">
      <c r="B336" s="1187"/>
      <c r="C336" s="1190" t="s">
        <v>4393</v>
      </c>
      <c r="D336" s="1180"/>
      <c r="E336" s="1180">
        <v>10</v>
      </c>
      <c r="F336" s="194" t="s">
        <v>108</v>
      </c>
      <c r="G336" s="194" t="s">
        <v>3908</v>
      </c>
      <c r="H336" s="194" t="s">
        <v>3909</v>
      </c>
      <c r="I336" s="194" t="s">
        <v>3910</v>
      </c>
      <c r="J336" s="194">
        <v>20.52</v>
      </c>
      <c r="K336" s="194">
        <f t="shared" si="148"/>
        <v>205.2</v>
      </c>
      <c r="L336" s="1180"/>
      <c r="M336" s="194"/>
      <c r="N336" s="1180"/>
      <c r="O336" s="194"/>
      <c r="P336" s="1180"/>
      <c r="Q336" s="194"/>
      <c r="R336" s="1180"/>
      <c r="S336" s="194"/>
      <c r="T336" s="1180"/>
      <c r="U336" s="194"/>
      <c r="V336" s="1180"/>
      <c r="W336" s="194"/>
      <c r="X336" s="1180"/>
      <c r="Y336" s="194"/>
      <c r="Z336" s="1180"/>
      <c r="AA336" s="194"/>
      <c r="AB336" s="1180"/>
      <c r="AC336" s="194"/>
      <c r="AD336" s="1180"/>
      <c r="AE336" s="194"/>
      <c r="AF336" s="1180">
        <f t="shared" si="149"/>
        <v>10</v>
      </c>
      <c r="AG336" s="194">
        <f t="shared" si="150"/>
        <v>205.2</v>
      </c>
      <c r="AH336" s="1180"/>
      <c r="AI336" s="194"/>
    </row>
    <row r="337" spans="2:35" s="6" customFormat="1" ht="101.25">
      <c r="B337" s="1187"/>
      <c r="C337" s="1190" t="s">
        <v>4394</v>
      </c>
      <c r="D337" s="1180"/>
      <c r="E337" s="1180">
        <v>3</v>
      </c>
      <c r="F337" s="194" t="s">
        <v>108</v>
      </c>
      <c r="G337" s="194" t="s">
        <v>3908</v>
      </c>
      <c r="H337" s="194" t="s">
        <v>3909</v>
      </c>
      <c r="I337" s="194" t="s">
        <v>3910</v>
      </c>
      <c r="J337" s="194">
        <v>20.52</v>
      </c>
      <c r="K337" s="194">
        <f t="shared" si="148"/>
        <v>61.56</v>
      </c>
      <c r="L337" s="1180"/>
      <c r="M337" s="194"/>
      <c r="N337" s="1180"/>
      <c r="O337" s="194"/>
      <c r="P337" s="1180"/>
      <c r="Q337" s="194"/>
      <c r="R337" s="1180"/>
      <c r="S337" s="194"/>
      <c r="T337" s="1180"/>
      <c r="U337" s="194"/>
      <c r="V337" s="1180"/>
      <c r="W337" s="194"/>
      <c r="X337" s="1180"/>
      <c r="Y337" s="194"/>
      <c r="Z337" s="1180"/>
      <c r="AA337" s="194"/>
      <c r="AB337" s="1180"/>
      <c r="AC337" s="194"/>
      <c r="AD337" s="1180"/>
      <c r="AE337" s="194"/>
      <c r="AF337" s="1180">
        <f t="shared" si="149"/>
        <v>3</v>
      </c>
      <c r="AG337" s="194">
        <f t="shared" si="150"/>
        <v>61.56</v>
      </c>
      <c r="AH337" s="1180"/>
      <c r="AI337" s="194"/>
    </row>
    <row r="338" spans="2:35" s="6" customFormat="1" ht="101.25">
      <c r="B338" s="1187"/>
      <c r="C338" s="1190" t="s">
        <v>4395</v>
      </c>
      <c r="D338" s="1180"/>
      <c r="E338" s="1180">
        <v>3</v>
      </c>
      <c r="F338" s="194" t="s">
        <v>108</v>
      </c>
      <c r="G338" s="194" t="s">
        <v>3908</v>
      </c>
      <c r="H338" s="194" t="s">
        <v>3909</v>
      </c>
      <c r="I338" s="194" t="s">
        <v>3910</v>
      </c>
      <c r="J338" s="194">
        <v>35.64</v>
      </c>
      <c r="K338" s="194">
        <f t="shared" si="148"/>
        <v>106.92</v>
      </c>
      <c r="L338" s="1180"/>
      <c r="M338" s="194"/>
      <c r="N338" s="1180"/>
      <c r="O338" s="194"/>
      <c r="P338" s="1180"/>
      <c r="Q338" s="194"/>
      <c r="R338" s="1180"/>
      <c r="S338" s="194"/>
      <c r="T338" s="1180"/>
      <c r="U338" s="194"/>
      <c r="V338" s="1180"/>
      <c r="W338" s="194"/>
      <c r="X338" s="1180"/>
      <c r="Y338" s="194"/>
      <c r="Z338" s="1180"/>
      <c r="AA338" s="194"/>
      <c r="AB338" s="1180"/>
      <c r="AC338" s="194"/>
      <c r="AD338" s="1180"/>
      <c r="AE338" s="194"/>
      <c r="AF338" s="1180">
        <f t="shared" si="149"/>
        <v>3</v>
      </c>
      <c r="AG338" s="194">
        <f t="shared" si="150"/>
        <v>106.92</v>
      </c>
      <c r="AH338" s="1180"/>
      <c r="AI338" s="194"/>
    </row>
    <row r="339" spans="2:35" s="6" customFormat="1" ht="101.25">
      <c r="B339" s="1187"/>
      <c r="C339" s="1190" t="s">
        <v>4396</v>
      </c>
      <c r="D339" s="1180"/>
      <c r="E339" s="1180">
        <v>2</v>
      </c>
      <c r="F339" s="194" t="s">
        <v>108</v>
      </c>
      <c r="G339" s="194" t="s">
        <v>3908</v>
      </c>
      <c r="H339" s="194" t="s">
        <v>3909</v>
      </c>
      <c r="I339" s="194" t="s">
        <v>3910</v>
      </c>
      <c r="J339" s="194">
        <v>12.96</v>
      </c>
      <c r="K339" s="194">
        <f t="shared" si="148"/>
        <v>25.92</v>
      </c>
      <c r="L339" s="1180"/>
      <c r="M339" s="194"/>
      <c r="N339" s="1180"/>
      <c r="O339" s="194"/>
      <c r="P339" s="1180"/>
      <c r="Q339" s="194"/>
      <c r="R339" s="1180"/>
      <c r="S339" s="194"/>
      <c r="T339" s="1180"/>
      <c r="U339" s="194"/>
      <c r="V339" s="1180"/>
      <c r="W339" s="194"/>
      <c r="X339" s="1180"/>
      <c r="Y339" s="194"/>
      <c r="Z339" s="1180"/>
      <c r="AA339" s="194"/>
      <c r="AB339" s="1180"/>
      <c r="AC339" s="194"/>
      <c r="AD339" s="1180"/>
      <c r="AE339" s="194"/>
      <c r="AF339" s="1180">
        <f t="shared" si="149"/>
        <v>2</v>
      </c>
      <c r="AG339" s="194">
        <f t="shared" si="150"/>
        <v>25.92</v>
      </c>
      <c r="AH339" s="1180"/>
      <c r="AI339" s="194"/>
    </row>
    <row r="340" spans="2:35" s="6" customFormat="1" ht="101.25">
      <c r="B340" s="1187"/>
      <c r="C340" s="1190" t="s">
        <v>4397</v>
      </c>
      <c r="D340" s="1180"/>
      <c r="E340" s="1180">
        <v>2</v>
      </c>
      <c r="F340" s="194" t="s">
        <v>108</v>
      </c>
      <c r="G340" s="194" t="s">
        <v>3908</v>
      </c>
      <c r="H340" s="194" t="s">
        <v>3909</v>
      </c>
      <c r="I340" s="194" t="s">
        <v>3910</v>
      </c>
      <c r="J340" s="194">
        <v>20.52</v>
      </c>
      <c r="K340" s="194">
        <f t="shared" si="148"/>
        <v>41.04</v>
      </c>
      <c r="L340" s="1180"/>
      <c r="M340" s="194"/>
      <c r="N340" s="1180"/>
      <c r="O340" s="194"/>
      <c r="P340" s="1180"/>
      <c r="Q340" s="194"/>
      <c r="R340" s="1180"/>
      <c r="S340" s="194"/>
      <c r="T340" s="1180"/>
      <c r="U340" s="194"/>
      <c r="V340" s="1180"/>
      <c r="W340" s="194"/>
      <c r="X340" s="1180"/>
      <c r="Y340" s="194"/>
      <c r="Z340" s="1180"/>
      <c r="AA340" s="194"/>
      <c r="AB340" s="1180"/>
      <c r="AC340" s="194"/>
      <c r="AD340" s="1180"/>
      <c r="AE340" s="194"/>
      <c r="AF340" s="1180">
        <f t="shared" si="149"/>
        <v>2</v>
      </c>
      <c r="AG340" s="194">
        <f t="shared" si="150"/>
        <v>41.04</v>
      </c>
      <c r="AH340" s="1180"/>
      <c r="AI340" s="194"/>
    </row>
    <row r="341" spans="2:35" s="6" customFormat="1" ht="101.25">
      <c r="B341" s="1187"/>
      <c r="C341" s="1190" t="s">
        <v>4398</v>
      </c>
      <c r="D341" s="1180"/>
      <c r="E341" s="1180">
        <v>2</v>
      </c>
      <c r="F341" s="194" t="s">
        <v>108</v>
      </c>
      <c r="G341" s="194" t="s">
        <v>3908</v>
      </c>
      <c r="H341" s="194" t="s">
        <v>3909</v>
      </c>
      <c r="I341" s="194" t="s">
        <v>3910</v>
      </c>
      <c r="J341" s="194">
        <v>8.1000000000000014</v>
      </c>
      <c r="K341" s="194">
        <f t="shared" si="148"/>
        <v>16.200000000000003</v>
      </c>
      <c r="L341" s="1180"/>
      <c r="M341" s="194"/>
      <c r="N341" s="1180"/>
      <c r="O341" s="194"/>
      <c r="P341" s="1180"/>
      <c r="Q341" s="194"/>
      <c r="R341" s="1180"/>
      <c r="S341" s="194"/>
      <c r="T341" s="1180"/>
      <c r="U341" s="194"/>
      <c r="V341" s="1180"/>
      <c r="W341" s="194"/>
      <c r="X341" s="1180"/>
      <c r="Y341" s="194"/>
      <c r="Z341" s="1180"/>
      <c r="AA341" s="194"/>
      <c r="AB341" s="1180"/>
      <c r="AC341" s="194"/>
      <c r="AD341" s="1180"/>
      <c r="AE341" s="194"/>
      <c r="AF341" s="1180">
        <f t="shared" si="149"/>
        <v>2</v>
      </c>
      <c r="AG341" s="194">
        <f t="shared" si="150"/>
        <v>16.200000000000003</v>
      </c>
      <c r="AH341" s="1180"/>
      <c r="AI341" s="194"/>
    </row>
    <row r="342" spans="2:35" s="6" customFormat="1" ht="101.25">
      <c r="B342" s="1187"/>
      <c r="C342" s="1190" t="s">
        <v>4399</v>
      </c>
      <c r="D342" s="1180"/>
      <c r="E342" s="1180">
        <v>5</v>
      </c>
      <c r="F342" s="194" t="s">
        <v>108</v>
      </c>
      <c r="G342" s="194" t="s">
        <v>3908</v>
      </c>
      <c r="H342" s="194" t="s">
        <v>3909</v>
      </c>
      <c r="I342" s="194" t="s">
        <v>3910</v>
      </c>
      <c r="J342" s="194">
        <v>32.4</v>
      </c>
      <c r="K342" s="194">
        <f t="shared" si="148"/>
        <v>162</v>
      </c>
      <c r="L342" s="1180"/>
      <c r="M342" s="194"/>
      <c r="N342" s="1180"/>
      <c r="O342" s="194"/>
      <c r="P342" s="1180"/>
      <c r="Q342" s="194"/>
      <c r="R342" s="1180"/>
      <c r="S342" s="194"/>
      <c r="T342" s="1180"/>
      <c r="U342" s="194"/>
      <c r="V342" s="1180"/>
      <c r="W342" s="194"/>
      <c r="X342" s="1180"/>
      <c r="Y342" s="194"/>
      <c r="Z342" s="1180"/>
      <c r="AA342" s="194"/>
      <c r="AB342" s="1180"/>
      <c r="AC342" s="194"/>
      <c r="AD342" s="1180"/>
      <c r="AE342" s="194"/>
      <c r="AF342" s="1180">
        <f t="shared" si="149"/>
        <v>5</v>
      </c>
      <c r="AG342" s="194">
        <f t="shared" si="150"/>
        <v>162</v>
      </c>
      <c r="AH342" s="1180"/>
      <c r="AI342" s="194"/>
    </row>
    <row r="343" spans="2:35" s="6" customFormat="1" ht="101.25">
      <c r="B343" s="1187"/>
      <c r="C343" s="1190" t="s">
        <v>4400</v>
      </c>
      <c r="D343" s="1180"/>
      <c r="E343" s="1180">
        <v>2</v>
      </c>
      <c r="F343" s="194" t="s">
        <v>108</v>
      </c>
      <c r="G343" s="194" t="s">
        <v>3908</v>
      </c>
      <c r="H343" s="194" t="s">
        <v>3909</v>
      </c>
      <c r="I343" s="194" t="s">
        <v>3910</v>
      </c>
      <c r="J343" s="194">
        <v>15.12</v>
      </c>
      <c r="K343" s="194">
        <f t="shared" si="148"/>
        <v>30.24</v>
      </c>
      <c r="L343" s="1180"/>
      <c r="M343" s="194"/>
      <c r="N343" s="1180"/>
      <c r="O343" s="194"/>
      <c r="P343" s="1180"/>
      <c r="Q343" s="194"/>
      <c r="R343" s="1180"/>
      <c r="S343" s="194"/>
      <c r="T343" s="1180"/>
      <c r="U343" s="194"/>
      <c r="V343" s="1180"/>
      <c r="W343" s="194"/>
      <c r="X343" s="1180"/>
      <c r="Y343" s="194"/>
      <c r="Z343" s="1180"/>
      <c r="AA343" s="194"/>
      <c r="AB343" s="1180"/>
      <c r="AC343" s="194"/>
      <c r="AD343" s="1180"/>
      <c r="AE343" s="194"/>
      <c r="AF343" s="1180">
        <f t="shared" si="149"/>
        <v>2</v>
      </c>
      <c r="AG343" s="194">
        <f t="shared" si="150"/>
        <v>30.24</v>
      </c>
      <c r="AH343" s="1180"/>
      <c r="AI343" s="194"/>
    </row>
    <row r="344" spans="2:35" s="6" customFormat="1" ht="101.25">
      <c r="B344" s="1187"/>
      <c r="C344" s="1190" t="s">
        <v>4401</v>
      </c>
      <c r="D344" s="1180"/>
      <c r="E344" s="1180">
        <v>2</v>
      </c>
      <c r="F344" s="194" t="s">
        <v>108</v>
      </c>
      <c r="G344" s="194" t="s">
        <v>3908</v>
      </c>
      <c r="H344" s="194" t="s">
        <v>3909</v>
      </c>
      <c r="I344" s="194" t="s">
        <v>3910</v>
      </c>
      <c r="J344" s="194">
        <v>24.3</v>
      </c>
      <c r="K344" s="194">
        <f t="shared" si="148"/>
        <v>48.6</v>
      </c>
      <c r="L344" s="1180"/>
      <c r="M344" s="194"/>
      <c r="N344" s="1180"/>
      <c r="O344" s="194"/>
      <c r="P344" s="1180"/>
      <c r="Q344" s="194"/>
      <c r="R344" s="1180"/>
      <c r="S344" s="194"/>
      <c r="T344" s="1180"/>
      <c r="U344" s="194"/>
      <c r="V344" s="1180"/>
      <c r="W344" s="194"/>
      <c r="X344" s="1180"/>
      <c r="Y344" s="194"/>
      <c r="Z344" s="1180"/>
      <c r="AA344" s="194"/>
      <c r="AB344" s="1180"/>
      <c r="AC344" s="194"/>
      <c r="AD344" s="1180"/>
      <c r="AE344" s="194"/>
      <c r="AF344" s="1180">
        <f t="shared" si="149"/>
        <v>2</v>
      </c>
      <c r="AG344" s="194">
        <f t="shared" si="150"/>
        <v>48.6</v>
      </c>
      <c r="AH344" s="1180"/>
      <c r="AI344" s="194"/>
    </row>
    <row r="345" spans="2:35" s="6" customFormat="1" ht="101.25">
      <c r="B345" s="1187"/>
      <c r="C345" s="1190" t="s">
        <v>4402</v>
      </c>
      <c r="D345" s="1180"/>
      <c r="E345" s="1180">
        <v>2</v>
      </c>
      <c r="F345" s="194" t="s">
        <v>108</v>
      </c>
      <c r="G345" s="194" t="s">
        <v>3908</v>
      </c>
      <c r="H345" s="194" t="s">
        <v>3909</v>
      </c>
      <c r="I345" s="194" t="s">
        <v>3910</v>
      </c>
      <c r="J345" s="194">
        <v>23.490000000000002</v>
      </c>
      <c r="K345" s="194">
        <f t="shared" si="148"/>
        <v>46.980000000000004</v>
      </c>
      <c r="L345" s="1180"/>
      <c r="M345" s="194"/>
      <c r="N345" s="1180"/>
      <c r="O345" s="194"/>
      <c r="P345" s="1180"/>
      <c r="Q345" s="194"/>
      <c r="R345" s="1180"/>
      <c r="S345" s="194"/>
      <c r="T345" s="1180"/>
      <c r="U345" s="194"/>
      <c r="V345" s="1180"/>
      <c r="W345" s="194"/>
      <c r="X345" s="1180"/>
      <c r="Y345" s="194"/>
      <c r="Z345" s="1180"/>
      <c r="AA345" s="194"/>
      <c r="AB345" s="1180"/>
      <c r="AC345" s="194"/>
      <c r="AD345" s="1180"/>
      <c r="AE345" s="194"/>
      <c r="AF345" s="1180">
        <f t="shared" si="149"/>
        <v>2</v>
      </c>
      <c r="AG345" s="194">
        <f t="shared" si="150"/>
        <v>46.980000000000004</v>
      </c>
      <c r="AH345" s="1180"/>
      <c r="AI345" s="194"/>
    </row>
    <row r="346" spans="2:35" s="6" customFormat="1" ht="101.25">
      <c r="B346" s="1187"/>
      <c r="C346" s="1190" t="s">
        <v>4402</v>
      </c>
      <c r="D346" s="1180"/>
      <c r="E346" s="1180">
        <v>2</v>
      </c>
      <c r="F346" s="194" t="s">
        <v>108</v>
      </c>
      <c r="G346" s="194" t="s">
        <v>3908</v>
      </c>
      <c r="H346" s="194" t="s">
        <v>3909</v>
      </c>
      <c r="I346" s="194" t="s">
        <v>3910</v>
      </c>
      <c r="J346" s="194">
        <v>23.490000000000002</v>
      </c>
      <c r="K346" s="194">
        <f t="shared" si="148"/>
        <v>46.980000000000004</v>
      </c>
      <c r="L346" s="1180"/>
      <c r="M346" s="194"/>
      <c r="N346" s="1180"/>
      <c r="O346" s="194"/>
      <c r="P346" s="1180"/>
      <c r="Q346" s="194"/>
      <c r="R346" s="1180"/>
      <c r="S346" s="194"/>
      <c r="T346" s="1180"/>
      <c r="U346" s="194"/>
      <c r="V346" s="1180"/>
      <c r="W346" s="194"/>
      <c r="X346" s="1180"/>
      <c r="Y346" s="194"/>
      <c r="Z346" s="1180"/>
      <c r="AA346" s="194"/>
      <c r="AB346" s="1180"/>
      <c r="AC346" s="194"/>
      <c r="AD346" s="1180"/>
      <c r="AE346" s="194"/>
      <c r="AF346" s="1180">
        <f t="shared" si="149"/>
        <v>2</v>
      </c>
      <c r="AG346" s="194">
        <f t="shared" si="150"/>
        <v>46.980000000000004</v>
      </c>
      <c r="AH346" s="1180"/>
      <c r="AI346" s="194"/>
    </row>
    <row r="347" spans="2:35" s="6" customFormat="1" ht="101.25">
      <c r="B347" s="1187"/>
      <c r="C347" s="1190" t="s">
        <v>4403</v>
      </c>
      <c r="D347" s="1180"/>
      <c r="E347" s="1180">
        <v>5</v>
      </c>
      <c r="F347" s="194" t="s">
        <v>108</v>
      </c>
      <c r="G347" s="194" t="s">
        <v>3908</v>
      </c>
      <c r="H347" s="194" t="s">
        <v>3909</v>
      </c>
      <c r="I347" s="194" t="s">
        <v>3910</v>
      </c>
      <c r="J347" s="194">
        <v>11.34</v>
      </c>
      <c r="K347" s="194">
        <f t="shared" si="148"/>
        <v>56.7</v>
      </c>
      <c r="L347" s="1180"/>
      <c r="M347" s="194"/>
      <c r="N347" s="1180"/>
      <c r="O347" s="194"/>
      <c r="P347" s="1180"/>
      <c r="Q347" s="194"/>
      <c r="R347" s="1180"/>
      <c r="S347" s="194"/>
      <c r="T347" s="1180"/>
      <c r="U347" s="194"/>
      <c r="V347" s="1180"/>
      <c r="W347" s="194"/>
      <c r="X347" s="1180"/>
      <c r="Y347" s="194"/>
      <c r="Z347" s="1180"/>
      <c r="AA347" s="194"/>
      <c r="AB347" s="1180"/>
      <c r="AC347" s="194"/>
      <c r="AD347" s="1180"/>
      <c r="AE347" s="194"/>
      <c r="AF347" s="1180">
        <f t="shared" si="149"/>
        <v>5</v>
      </c>
      <c r="AG347" s="194">
        <f t="shared" si="150"/>
        <v>56.7</v>
      </c>
      <c r="AH347" s="1180"/>
      <c r="AI347" s="194"/>
    </row>
    <row r="348" spans="2:35" s="6" customFormat="1" ht="101.25">
      <c r="B348" s="1187"/>
      <c r="C348" s="1190" t="s">
        <v>4404</v>
      </c>
      <c r="D348" s="1180"/>
      <c r="E348" s="1180">
        <v>5</v>
      </c>
      <c r="F348" s="194" t="s">
        <v>108</v>
      </c>
      <c r="G348" s="194" t="s">
        <v>3908</v>
      </c>
      <c r="H348" s="194" t="s">
        <v>3909</v>
      </c>
      <c r="I348" s="194" t="s">
        <v>3910</v>
      </c>
      <c r="J348" s="194">
        <v>19.440000000000001</v>
      </c>
      <c r="K348" s="194">
        <f t="shared" si="148"/>
        <v>97.2</v>
      </c>
      <c r="L348" s="1180"/>
      <c r="M348" s="194"/>
      <c r="N348" s="1180"/>
      <c r="O348" s="194"/>
      <c r="P348" s="1180"/>
      <c r="Q348" s="194"/>
      <c r="R348" s="1180"/>
      <c r="S348" s="194"/>
      <c r="T348" s="1180"/>
      <c r="U348" s="194"/>
      <c r="V348" s="1180"/>
      <c r="W348" s="194"/>
      <c r="X348" s="1180"/>
      <c r="Y348" s="194"/>
      <c r="Z348" s="1180"/>
      <c r="AA348" s="194"/>
      <c r="AB348" s="1180"/>
      <c r="AC348" s="194"/>
      <c r="AD348" s="1180"/>
      <c r="AE348" s="194"/>
      <c r="AF348" s="1180">
        <f t="shared" si="149"/>
        <v>5</v>
      </c>
      <c r="AG348" s="194">
        <f t="shared" si="150"/>
        <v>97.2</v>
      </c>
      <c r="AH348" s="1180"/>
      <c r="AI348" s="194"/>
    </row>
    <row r="349" spans="2:35" s="6" customFormat="1" ht="101.25">
      <c r="B349" s="1187"/>
      <c r="C349" s="1190" t="s">
        <v>4405</v>
      </c>
      <c r="D349" s="1180"/>
      <c r="E349" s="1180">
        <v>2</v>
      </c>
      <c r="F349" s="194" t="s">
        <v>108</v>
      </c>
      <c r="G349" s="194" t="s">
        <v>3908</v>
      </c>
      <c r="H349" s="194" t="s">
        <v>3909</v>
      </c>
      <c r="I349" s="194" t="s">
        <v>3910</v>
      </c>
      <c r="J349" s="194">
        <v>8.91</v>
      </c>
      <c r="K349" s="194">
        <f t="shared" si="148"/>
        <v>17.82</v>
      </c>
      <c r="L349" s="1180"/>
      <c r="M349" s="194"/>
      <c r="N349" s="1180"/>
      <c r="O349" s="194"/>
      <c r="P349" s="1180"/>
      <c r="Q349" s="194"/>
      <c r="R349" s="1180"/>
      <c r="S349" s="194"/>
      <c r="T349" s="1180"/>
      <c r="U349" s="194"/>
      <c r="V349" s="1180"/>
      <c r="W349" s="194"/>
      <c r="X349" s="1180"/>
      <c r="Y349" s="194"/>
      <c r="Z349" s="1180"/>
      <c r="AA349" s="194"/>
      <c r="AB349" s="1180"/>
      <c r="AC349" s="194"/>
      <c r="AD349" s="1180"/>
      <c r="AE349" s="194"/>
      <c r="AF349" s="1180">
        <f t="shared" si="149"/>
        <v>2</v>
      </c>
      <c r="AG349" s="194">
        <f t="shared" si="150"/>
        <v>17.82</v>
      </c>
      <c r="AH349" s="1180"/>
      <c r="AI349" s="194"/>
    </row>
    <row r="350" spans="2:35" s="6" customFormat="1" ht="22.5">
      <c r="B350" s="1187">
        <v>254</v>
      </c>
      <c r="C350" s="1186" t="s">
        <v>1266</v>
      </c>
      <c r="D350" s="1187"/>
      <c r="E350" s="1187"/>
      <c r="F350" s="968"/>
      <c r="G350" s="968"/>
      <c r="H350" s="1188"/>
      <c r="I350" s="1023"/>
      <c r="J350" s="968"/>
      <c r="K350" s="968">
        <f>K351+K353</f>
        <v>388413.5536351999</v>
      </c>
      <c r="L350" s="1187"/>
      <c r="M350" s="968">
        <f t="shared" ref="M350:AI350" si="151">M351+M353</f>
        <v>0</v>
      </c>
      <c r="N350" s="1187"/>
      <c r="O350" s="968">
        <f t="shared" si="151"/>
        <v>0</v>
      </c>
      <c r="P350" s="1187"/>
      <c r="Q350" s="968">
        <f t="shared" si="151"/>
        <v>0</v>
      </c>
      <c r="R350" s="1187"/>
      <c r="S350" s="968">
        <f t="shared" si="151"/>
        <v>138710.13647999996</v>
      </c>
      <c r="T350" s="1187"/>
      <c r="U350" s="968">
        <f t="shared" si="151"/>
        <v>0</v>
      </c>
      <c r="V350" s="1187"/>
      <c r="W350" s="968">
        <f t="shared" si="151"/>
        <v>0</v>
      </c>
      <c r="X350" s="1187"/>
      <c r="Y350" s="968">
        <f t="shared" si="151"/>
        <v>234169.95707519999</v>
      </c>
      <c r="Z350" s="1187"/>
      <c r="AA350" s="968">
        <f t="shared" si="151"/>
        <v>0</v>
      </c>
      <c r="AB350" s="1187"/>
      <c r="AC350" s="968">
        <f t="shared" si="151"/>
        <v>0</v>
      </c>
      <c r="AD350" s="1187"/>
      <c r="AE350" s="968">
        <f t="shared" si="151"/>
        <v>15533.460079999999</v>
      </c>
      <c r="AF350" s="1187"/>
      <c r="AG350" s="968">
        <f t="shared" si="151"/>
        <v>0</v>
      </c>
      <c r="AH350" s="1187"/>
      <c r="AI350" s="968">
        <f t="shared" si="151"/>
        <v>0</v>
      </c>
    </row>
    <row r="351" spans="2:35" s="6" customFormat="1" ht="22.5">
      <c r="B351" s="1187">
        <v>25401</v>
      </c>
      <c r="C351" s="1186" t="s">
        <v>1267</v>
      </c>
      <c r="D351" s="1187"/>
      <c r="E351" s="1187"/>
      <c r="F351" s="968"/>
      <c r="G351" s="968"/>
      <c r="H351" s="1231"/>
      <c r="I351" s="1023"/>
      <c r="J351" s="968"/>
      <c r="K351" s="968">
        <f>SUM(K352)</f>
        <v>6912</v>
      </c>
      <c r="L351" s="1187"/>
      <c r="M351" s="968">
        <f t="shared" ref="M351:AI351" si="152">SUM(M352)</f>
        <v>0</v>
      </c>
      <c r="N351" s="1187"/>
      <c r="O351" s="968">
        <f t="shared" si="152"/>
        <v>0</v>
      </c>
      <c r="P351" s="1187"/>
      <c r="Q351" s="968">
        <f t="shared" si="152"/>
        <v>0</v>
      </c>
      <c r="R351" s="1187"/>
      <c r="S351" s="968">
        <f t="shared" si="152"/>
        <v>0</v>
      </c>
      <c r="T351" s="1187"/>
      <c r="U351" s="968">
        <f t="shared" si="152"/>
        <v>0</v>
      </c>
      <c r="V351" s="1187"/>
      <c r="W351" s="968">
        <f t="shared" si="152"/>
        <v>0</v>
      </c>
      <c r="X351" s="1187"/>
      <c r="Y351" s="968">
        <f t="shared" si="152"/>
        <v>0</v>
      </c>
      <c r="Z351" s="1187"/>
      <c r="AA351" s="968">
        <f t="shared" si="152"/>
        <v>0</v>
      </c>
      <c r="AB351" s="1187"/>
      <c r="AC351" s="968">
        <f t="shared" si="152"/>
        <v>0</v>
      </c>
      <c r="AD351" s="1187"/>
      <c r="AE351" s="968">
        <f t="shared" si="152"/>
        <v>6912</v>
      </c>
      <c r="AF351" s="1187"/>
      <c r="AG351" s="968">
        <f t="shared" si="152"/>
        <v>0</v>
      </c>
      <c r="AH351" s="1187"/>
      <c r="AI351" s="968">
        <f t="shared" si="152"/>
        <v>0</v>
      </c>
    </row>
    <row r="352" spans="2:35" s="6" customFormat="1" ht="101.25">
      <c r="B352" s="1187"/>
      <c r="C352" s="1190" t="s">
        <v>4118</v>
      </c>
      <c r="D352" s="1180"/>
      <c r="E352" s="1180">
        <v>8</v>
      </c>
      <c r="F352" s="194" t="s">
        <v>108</v>
      </c>
      <c r="G352" s="194" t="s">
        <v>3908</v>
      </c>
      <c r="H352" s="194" t="s">
        <v>3909</v>
      </c>
      <c r="I352" s="194" t="s">
        <v>3910</v>
      </c>
      <c r="J352" s="194">
        <v>864</v>
      </c>
      <c r="K352" s="194">
        <f>E352*J352</f>
        <v>6912</v>
      </c>
      <c r="L352" s="1180"/>
      <c r="M352" s="194"/>
      <c r="N352" s="1180"/>
      <c r="O352" s="194"/>
      <c r="P352" s="1180"/>
      <c r="Q352" s="194"/>
      <c r="R352" s="1180"/>
      <c r="S352" s="194"/>
      <c r="T352" s="1180"/>
      <c r="U352" s="194"/>
      <c r="V352" s="1180"/>
      <c r="W352" s="194"/>
      <c r="X352" s="1180"/>
      <c r="Y352" s="194"/>
      <c r="Z352" s="1180"/>
      <c r="AA352" s="194"/>
      <c r="AB352" s="1180"/>
      <c r="AC352" s="194"/>
      <c r="AD352" s="1180">
        <f>E352</f>
        <v>8</v>
      </c>
      <c r="AE352" s="194">
        <f t="shared" ref="AE352" si="153">AD352*J352</f>
        <v>6912</v>
      </c>
      <c r="AF352" s="1180"/>
      <c r="AG352" s="194"/>
      <c r="AH352" s="1180"/>
      <c r="AI352" s="194"/>
    </row>
    <row r="353" spans="2:35" s="6" customFormat="1" ht="22.5">
      <c r="B353" s="1187">
        <v>25402</v>
      </c>
      <c r="C353" s="1186" t="s">
        <v>1272</v>
      </c>
      <c r="D353" s="1187"/>
      <c r="E353" s="1187"/>
      <c r="F353" s="968"/>
      <c r="G353" s="968"/>
      <c r="H353" s="968"/>
      <c r="I353" s="968"/>
      <c r="J353" s="968"/>
      <c r="K353" s="968">
        <f>SUM(K354:K500)</f>
        <v>381501.5536351999</v>
      </c>
      <c r="L353" s="1187"/>
      <c r="M353" s="968">
        <f>SUM(M354:M500)</f>
        <v>0</v>
      </c>
      <c r="N353" s="1187"/>
      <c r="O353" s="968">
        <f>SUM(O354:O500)</f>
        <v>0</v>
      </c>
      <c r="P353" s="1187"/>
      <c r="Q353" s="968">
        <f>SUM(Q354:Q500)</f>
        <v>0</v>
      </c>
      <c r="R353" s="1187"/>
      <c r="S353" s="968">
        <f>SUM(S354:S500)</f>
        <v>138710.13647999996</v>
      </c>
      <c r="T353" s="1187"/>
      <c r="U353" s="968">
        <f>SUM(U354:U500)</f>
        <v>0</v>
      </c>
      <c r="V353" s="1187"/>
      <c r="W353" s="968">
        <f>SUM(W354:W500)</f>
        <v>0</v>
      </c>
      <c r="X353" s="1187"/>
      <c r="Y353" s="968">
        <f>SUM(Y354:Y500)</f>
        <v>234169.95707519999</v>
      </c>
      <c r="Z353" s="1187"/>
      <c r="AA353" s="968">
        <f>SUM(AA354:AA500)</f>
        <v>0</v>
      </c>
      <c r="AB353" s="1187"/>
      <c r="AC353" s="968">
        <f>SUM(AC354:AC500)</f>
        <v>0</v>
      </c>
      <c r="AD353" s="1187"/>
      <c r="AE353" s="968">
        <f>SUM(AE354:AE500)</f>
        <v>8621.4600799999989</v>
      </c>
      <c r="AF353" s="1187"/>
      <c r="AG353" s="968">
        <f>SUM(AG354:AG500)</f>
        <v>0</v>
      </c>
      <c r="AH353" s="1187"/>
      <c r="AI353" s="968">
        <f>SUM(AI354:AI500)</f>
        <v>0</v>
      </c>
    </row>
    <row r="354" spans="2:35" s="6" customFormat="1" ht="101.25">
      <c r="B354" s="1187"/>
      <c r="C354" s="1190" t="s">
        <v>4406</v>
      </c>
      <c r="D354" s="1180"/>
      <c r="E354" s="1180">
        <v>30</v>
      </c>
      <c r="F354" s="194" t="s">
        <v>108</v>
      </c>
      <c r="G354" s="194" t="s">
        <v>3908</v>
      </c>
      <c r="H354" s="194" t="s">
        <v>3909</v>
      </c>
      <c r="I354" s="194" t="s">
        <v>3910</v>
      </c>
      <c r="J354" s="194">
        <v>7.77</v>
      </c>
      <c r="K354" s="194">
        <f t="shared" ref="K354:K385" si="154">E354*J354</f>
        <v>233.1</v>
      </c>
      <c r="L354" s="1180"/>
      <c r="M354" s="194"/>
      <c r="N354" s="1180"/>
      <c r="O354" s="194"/>
      <c r="P354" s="1180"/>
      <c r="Q354" s="194"/>
      <c r="R354" s="1180"/>
      <c r="S354" s="194"/>
      <c r="T354" s="1180"/>
      <c r="U354" s="194"/>
      <c r="V354" s="1180"/>
      <c r="W354" s="194"/>
      <c r="X354" s="1180"/>
      <c r="Y354" s="194"/>
      <c r="Z354" s="1180"/>
      <c r="AA354" s="194"/>
      <c r="AB354" s="1180"/>
      <c r="AC354" s="194"/>
      <c r="AD354" s="1180">
        <f t="shared" ref="AD354:AD362" si="155">E354</f>
        <v>30</v>
      </c>
      <c r="AE354" s="194">
        <f t="shared" ref="AE354:AE361" si="156">AD354*J354</f>
        <v>233.1</v>
      </c>
      <c r="AF354" s="1180"/>
      <c r="AG354" s="194"/>
      <c r="AH354" s="1180"/>
      <c r="AI354" s="194"/>
    </row>
    <row r="355" spans="2:35" s="6" customFormat="1" ht="101.25">
      <c r="B355" s="1187"/>
      <c r="C355" s="1190" t="s">
        <v>4407</v>
      </c>
      <c r="D355" s="1180"/>
      <c r="E355" s="1180">
        <v>10</v>
      </c>
      <c r="F355" s="194" t="s">
        <v>46</v>
      </c>
      <c r="G355" s="194" t="s">
        <v>3908</v>
      </c>
      <c r="H355" s="194" t="s">
        <v>3909</v>
      </c>
      <c r="I355" s="194" t="s">
        <v>3910</v>
      </c>
      <c r="J355" s="194">
        <v>254.88000000000002</v>
      </c>
      <c r="K355" s="194">
        <f t="shared" si="154"/>
        <v>2548.8000000000002</v>
      </c>
      <c r="L355" s="1180"/>
      <c r="M355" s="194"/>
      <c r="N355" s="1180"/>
      <c r="O355" s="194"/>
      <c r="P355" s="1180"/>
      <c r="Q355" s="194"/>
      <c r="R355" s="1180"/>
      <c r="S355" s="194"/>
      <c r="T355" s="1180"/>
      <c r="U355" s="194"/>
      <c r="V355" s="1180"/>
      <c r="W355" s="194"/>
      <c r="X355" s="1180"/>
      <c r="Y355" s="194"/>
      <c r="Z355" s="1180"/>
      <c r="AA355" s="194"/>
      <c r="AB355" s="1180"/>
      <c r="AC355" s="194"/>
      <c r="AD355" s="1180">
        <f t="shared" si="155"/>
        <v>10</v>
      </c>
      <c r="AE355" s="194">
        <f t="shared" si="156"/>
        <v>2548.8000000000002</v>
      </c>
      <c r="AF355" s="1180"/>
      <c r="AG355" s="194"/>
      <c r="AH355" s="1180"/>
      <c r="AI355" s="194"/>
    </row>
    <row r="356" spans="2:35" s="6" customFormat="1" ht="101.25">
      <c r="B356" s="1187"/>
      <c r="C356" s="1190" t="s">
        <v>4408</v>
      </c>
      <c r="D356" s="1180"/>
      <c r="E356" s="1180">
        <v>30</v>
      </c>
      <c r="F356" s="194" t="s">
        <v>108</v>
      </c>
      <c r="G356" s="194" t="s">
        <v>3908</v>
      </c>
      <c r="H356" s="194" t="s">
        <v>3909</v>
      </c>
      <c r="I356" s="194" t="s">
        <v>3910</v>
      </c>
      <c r="J356" s="194">
        <v>13.3</v>
      </c>
      <c r="K356" s="194">
        <f t="shared" si="154"/>
        <v>399</v>
      </c>
      <c r="L356" s="1180"/>
      <c r="M356" s="194"/>
      <c r="N356" s="1180"/>
      <c r="O356" s="194"/>
      <c r="P356" s="1180"/>
      <c r="Q356" s="194"/>
      <c r="R356" s="1180"/>
      <c r="S356" s="194"/>
      <c r="T356" s="1180"/>
      <c r="U356" s="194"/>
      <c r="V356" s="1180"/>
      <c r="W356" s="194"/>
      <c r="X356" s="1180"/>
      <c r="Y356" s="194"/>
      <c r="Z356" s="1180"/>
      <c r="AA356" s="194"/>
      <c r="AB356" s="1180"/>
      <c r="AC356" s="194"/>
      <c r="AD356" s="1180">
        <f t="shared" si="155"/>
        <v>30</v>
      </c>
      <c r="AE356" s="194">
        <f t="shared" si="156"/>
        <v>399</v>
      </c>
      <c r="AF356" s="1180"/>
      <c r="AG356" s="194"/>
      <c r="AH356" s="1180"/>
      <c r="AI356" s="194"/>
    </row>
    <row r="357" spans="2:35" s="6" customFormat="1" ht="101.25">
      <c r="B357" s="1187"/>
      <c r="C357" s="1190" t="s">
        <v>4409</v>
      </c>
      <c r="D357" s="1180"/>
      <c r="E357" s="1180">
        <v>25</v>
      </c>
      <c r="F357" s="194" t="s">
        <v>108</v>
      </c>
      <c r="G357" s="194" t="s">
        <v>3908</v>
      </c>
      <c r="H357" s="194" t="s">
        <v>3909</v>
      </c>
      <c r="I357" s="194" t="s">
        <v>3910</v>
      </c>
      <c r="J357" s="194">
        <v>10.73</v>
      </c>
      <c r="K357" s="194">
        <f t="shared" si="154"/>
        <v>268.25</v>
      </c>
      <c r="L357" s="1180"/>
      <c r="M357" s="194"/>
      <c r="N357" s="1180"/>
      <c r="O357" s="194"/>
      <c r="P357" s="1180"/>
      <c r="Q357" s="194"/>
      <c r="R357" s="1180"/>
      <c r="S357" s="194"/>
      <c r="T357" s="1180"/>
      <c r="U357" s="194"/>
      <c r="V357" s="1180"/>
      <c r="W357" s="194"/>
      <c r="X357" s="1180"/>
      <c r="Y357" s="194"/>
      <c r="Z357" s="1180"/>
      <c r="AA357" s="194"/>
      <c r="AB357" s="1180"/>
      <c r="AC357" s="194"/>
      <c r="AD357" s="1180">
        <f t="shared" si="155"/>
        <v>25</v>
      </c>
      <c r="AE357" s="194">
        <f t="shared" si="156"/>
        <v>268.25</v>
      </c>
      <c r="AF357" s="1180"/>
      <c r="AG357" s="194"/>
      <c r="AH357" s="1180"/>
      <c r="AI357" s="194"/>
    </row>
    <row r="358" spans="2:35" s="6" customFormat="1" ht="101.25">
      <c r="B358" s="1187"/>
      <c r="C358" s="1190" t="s">
        <v>4410</v>
      </c>
      <c r="D358" s="1180"/>
      <c r="E358" s="1180">
        <v>2</v>
      </c>
      <c r="F358" s="194" t="s">
        <v>3609</v>
      </c>
      <c r="G358" s="194" t="s">
        <v>3908</v>
      </c>
      <c r="H358" s="194" t="s">
        <v>3909</v>
      </c>
      <c r="I358" s="194" t="s">
        <v>3910</v>
      </c>
      <c r="J358" s="194">
        <v>60.510239999999996</v>
      </c>
      <c r="K358" s="194">
        <f t="shared" si="154"/>
        <v>121.02047999999999</v>
      </c>
      <c r="L358" s="1180"/>
      <c r="M358" s="194"/>
      <c r="N358" s="1180"/>
      <c r="O358" s="194"/>
      <c r="P358" s="1180"/>
      <c r="Q358" s="194"/>
      <c r="R358" s="1180"/>
      <c r="S358" s="194"/>
      <c r="T358" s="1180"/>
      <c r="U358" s="194"/>
      <c r="V358" s="1180"/>
      <c r="W358" s="194"/>
      <c r="X358" s="1180"/>
      <c r="Y358" s="194"/>
      <c r="Z358" s="1180"/>
      <c r="AA358" s="194"/>
      <c r="AB358" s="1180"/>
      <c r="AC358" s="194"/>
      <c r="AD358" s="1180">
        <f t="shared" si="155"/>
        <v>2</v>
      </c>
      <c r="AE358" s="194">
        <f t="shared" si="156"/>
        <v>121.02047999999999</v>
      </c>
      <c r="AF358" s="1180"/>
      <c r="AG358" s="194"/>
      <c r="AH358" s="1180"/>
      <c r="AI358" s="194"/>
    </row>
    <row r="359" spans="2:35" s="6" customFormat="1" ht="101.25">
      <c r="B359" s="1187"/>
      <c r="C359" s="1190" t="s">
        <v>4411</v>
      </c>
      <c r="D359" s="1180"/>
      <c r="E359" s="1180">
        <v>2</v>
      </c>
      <c r="F359" s="194" t="s">
        <v>3609</v>
      </c>
      <c r="G359" s="194" t="s">
        <v>3908</v>
      </c>
      <c r="H359" s="194" t="s">
        <v>3909</v>
      </c>
      <c r="I359" s="194" t="s">
        <v>3910</v>
      </c>
      <c r="J359" s="194">
        <v>118.3896</v>
      </c>
      <c r="K359" s="194">
        <f t="shared" si="154"/>
        <v>236.7792</v>
      </c>
      <c r="L359" s="1180"/>
      <c r="M359" s="194"/>
      <c r="N359" s="1180"/>
      <c r="O359" s="194"/>
      <c r="P359" s="1180"/>
      <c r="Q359" s="194"/>
      <c r="R359" s="1180"/>
      <c r="S359" s="194"/>
      <c r="T359" s="1180"/>
      <c r="U359" s="194"/>
      <c r="V359" s="1180"/>
      <c r="W359" s="194"/>
      <c r="X359" s="1180"/>
      <c r="Y359" s="194"/>
      <c r="Z359" s="1180"/>
      <c r="AA359" s="194"/>
      <c r="AB359" s="1180"/>
      <c r="AC359" s="194"/>
      <c r="AD359" s="1180">
        <f t="shared" si="155"/>
        <v>2</v>
      </c>
      <c r="AE359" s="194">
        <f t="shared" si="156"/>
        <v>236.7792</v>
      </c>
      <c r="AF359" s="1180"/>
      <c r="AG359" s="194"/>
      <c r="AH359" s="1180"/>
      <c r="AI359" s="194"/>
    </row>
    <row r="360" spans="2:35" s="6" customFormat="1" ht="101.25">
      <c r="B360" s="1187"/>
      <c r="C360" s="1190" t="s">
        <v>4412</v>
      </c>
      <c r="D360" s="1180"/>
      <c r="E360" s="1180">
        <v>2</v>
      </c>
      <c r="F360" s="194" t="s">
        <v>3609</v>
      </c>
      <c r="G360" s="194" t="s">
        <v>3908</v>
      </c>
      <c r="H360" s="194" t="s">
        <v>3909</v>
      </c>
      <c r="I360" s="194" t="s">
        <v>3910</v>
      </c>
      <c r="J360" s="194">
        <v>342.01439999999997</v>
      </c>
      <c r="K360" s="194">
        <f t="shared" si="154"/>
        <v>684.02879999999993</v>
      </c>
      <c r="L360" s="1180"/>
      <c r="M360" s="194"/>
      <c r="N360" s="1180"/>
      <c r="O360" s="194"/>
      <c r="P360" s="1180"/>
      <c r="Q360" s="194"/>
      <c r="R360" s="1180"/>
      <c r="S360" s="194"/>
      <c r="T360" s="1180"/>
      <c r="U360" s="194"/>
      <c r="V360" s="1180"/>
      <c r="W360" s="194"/>
      <c r="X360" s="1180"/>
      <c r="Y360" s="194"/>
      <c r="Z360" s="1180"/>
      <c r="AA360" s="194"/>
      <c r="AB360" s="1180"/>
      <c r="AC360" s="194"/>
      <c r="AD360" s="1180">
        <f t="shared" si="155"/>
        <v>2</v>
      </c>
      <c r="AE360" s="194">
        <f t="shared" si="156"/>
        <v>684.02879999999993</v>
      </c>
      <c r="AF360" s="1180"/>
      <c r="AG360" s="194"/>
      <c r="AH360" s="1180"/>
      <c r="AI360" s="194"/>
    </row>
    <row r="361" spans="2:35" s="6" customFormat="1" ht="101.25">
      <c r="B361" s="1187"/>
      <c r="C361" s="1190" t="s">
        <v>4413</v>
      </c>
      <c r="D361" s="1180"/>
      <c r="E361" s="1180">
        <v>2</v>
      </c>
      <c r="F361" s="194" t="s">
        <v>3609</v>
      </c>
      <c r="G361" s="194" t="s">
        <v>3908</v>
      </c>
      <c r="H361" s="194" t="s">
        <v>3909</v>
      </c>
      <c r="I361" s="194" t="s">
        <v>3910</v>
      </c>
      <c r="J361" s="194">
        <v>1841.616</v>
      </c>
      <c r="K361" s="194">
        <f t="shared" si="154"/>
        <v>3683.232</v>
      </c>
      <c r="L361" s="1180"/>
      <c r="M361" s="194"/>
      <c r="N361" s="1180"/>
      <c r="O361" s="194"/>
      <c r="P361" s="1180"/>
      <c r="Q361" s="194"/>
      <c r="R361" s="1180"/>
      <c r="S361" s="194"/>
      <c r="T361" s="1180"/>
      <c r="U361" s="194"/>
      <c r="V361" s="1180"/>
      <c r="W361" s="194"/>
      <c r="X361" s="1180"/>
      <c r="Y361" s="194"/>
      <c r="Z361" s="1180"/>
      <c r="AA361" s="194"/>
      <c r="AB361" s="1180"/>
      <c r="AC361" s="194"/>
      <c r="AD361" s="1180">
        <f t="shared" si="155"/>
        <v>2</v>
      </c>
      <c r="AE361" s="194">
        <f t="shared" si="156"/>
        <v>3683.232</v>
      </c>
      <c r="AF361" s="1180"/>
      <c r="AG361" s="194"/>
      <c r="AH361" s="1180"/>
      <c r="AI361" s="194"/>
    </row>
    <row r="362" spans="2:35" s="6" customFormat="1" ht="101.25">
      <c r="B362" s="1187"/>
      <c r="C362" s="1190" t="s">
        <v>4414</v>
      </c>
      <c r="D362" s="1180"/>
      <c r="E362" s="1180">
        <v>2</v>
      </c>
      <c r="F362" s="194" t="s">
        <v>3609</v>
      </c>
      <c r="G362" s="194" t="s">
        <v>3908</v>
      </c>
      <c r="H362" s="194" t="s">
        <v>3909</v>
      </c>
      <c r="I362" s="194" t="s">
        <v>3910</v>
      </c>
      <c r="J362" s="194">
        <v>223.62479999999999</v>
      </c>
      <c r="K362" s="194">
        <f t="shared" si="154"/>
        <v>447.24959999999999</v>
      </c>
      <c r="L362" s="1180"/>
      <c r="M362" s="194"/>
      <c r="N362" s="1180"/>
      <c r="O362" s="194"/>
      <c r="P362" s="1180"/>
      <c r="Q362" s="194"/>
      <c r="R362" s="1180"/>
      <c r="S362" s="194"/>
      <c r="T362" s="1180"/>
      <c r="U362" s="194"/>
      <c r="V362" s="1180"/>
      <c r="W362" s="194"/>
      <c r="X362" s="1180"/>
      <c r="Y362" s="194"/>
      <c r="Z362" s="1180"/>
      <c r="AA362" s="194"/>
      <c r="AB362" s="1180"/>
      <c r="AC362" s="194"/>
      <c r="AD362" s="1180">
        <f t="shared" si="155"/>
        <v>2</v>
      </c>
      <c r="AE362" s="194">
        <f>AD362*J362</f>
        <v>447.24959999999999</v>
      </c>
      <c r="AF362" s="1180"/>
      <c r="AG362" s="194"/>
      <c r="AH362" s="1180"/>
      <c r="AI362" s="194"/>
    </row>
    <row r="363" spans="2:35" s="6" customFormat="1" ht="57.75">
      <c r="B363" s="1187"/>
      <c r="C363" s="1190" t="s">
        <v>4415</v>
      </c>
      <c r="D363" s="1180"/>
      <c r="E363" s="328">
        <v>5</v>
      </c>
      <c r="F363" s="997" t="s">
        <v>4416</v>
      </c>
      <c r="G363" s="997" t="s">
        <v>3908</v>
      </c>
      <c r="H363" s="997" t="s">
        <v>3909</v>
      </c>
      <c r="I363" s="997" t="s">
        <v>3910</v>
      </c>
      <c r="J363" s="1191">
        <v>551.23199999999997</v>
      </c>
      <c r="K363" s="194">
        <f t="shared" si="154"/>
        <v>2756.16</v>
      </c>
      <c r="L363" s="1180"/>
      <c r="M363" s="194"/>
      <c r="N363" s="1180"/>
      <c r="O363" s="194"/>
      <c r="P363" s="1180"/>
      <c r="Q363" s="194"/>
      <c r="R363" s="1180"/>
      <c r="S363" s="194"/>
      <c r="T363" s="1180"/>
      <c r="U363" s="194"/>
      <c r="V363" s="1180"/>
      <c r="W363" s="194"/>
      <c r="X363" s="1180">
        <f t="shared" ref="X363:X406" si="157">E363</f>
        <v>5</v>
      </c>
      <c r="Y363" s="194">
        <f>X363*J363</f>
        <v>2756.16</v>
      </c>
      <c r="Z363" s="1180"/>
      <c r="AA363" s="194"/>
      <c r="AB363" s="1180"/>
      <c r="AC363" s="194"/>
      <c r="AD363" s="1180"/>
      <c r="AE363" s="194"/>
      <c r="AF363" s="1180"/>
      <c r="AG363" s="194"/>
      <c r="AH363" s="1180"/>
      <c r="AI363" s="194"/>
    </row>
    <row r="364" spans="2:35" s="6" customFormat="1" ht="57.75">
      <c r="B364" s="1187"/>
      <c r="C364" s="1190" t="s">
        <v>4417</v>
      </c>
      <c r="D364" s="1180"/>
      <c r="E364" s="328">
        <v>5</v>
      </c>
      <c r="F364" s="997" t="s">
        <v>4418</v>
      </c>
      <c r="G364" s="997" t="s">
        <v>3908</v>
      </c>
      <c r="H364" s="997" t="s">
        <v>3909</v>
      </c>
      <c r="I364" s="997" t="s">
        <v>3910</v>
      </c>
      <c r="J364" s="1191">
        <v>918.00000000000011</v>
      </c>
      <c r="K364" s="194">
        <f t="shared" si="154"/>
        <v>4590.0000000000009</v>
      </c>
      <c r="L364" s="1180"/>
      <c r="M364" s="194"/>
      <c r="N364" s="1180"/>
      <c r="O364" s="194"/>
      <c r="P364" s="1180"/>
      <c r="Q364" s="194"/>
      <c r="R364" s="1180"/>
      <c r="S364" s="194"/>
      <c r="T364" s="1180"/>
      <c r="U364" s="194"/>
      <c r="V364" s="1180"/>
      <c r="W364" s="194"/>
      <c r="X364" s="1180">
        <f t="shared" si="157"/>
        <v>5</v>
      </c>
      <c r="Y364" s="194">
        <f t="shared" ref="Y364:Y406" si="158">X364*J364</f>
        <v>4590.0000000000009</v>
      </c>
      <c r="Z364" s="1180"/>
      <c r="AA364" s="194"/>
      <c r="AB364" s="1180"/>
      <c r="AC364" s="194"/>
      <c r="AD364" s="1180"/>
      <c r="AE364" s="194"/>
      <c r="AF364" s="1180"/>
      <c r="AG364" s="194"/>
      <c r="AH364" s="1180"/>
      <c r="AI364" s="194"/>
    </row>
    <row r="365" spans="2:35" s="6" customFormat="1" ht="57.75">
      <c r="B365" s="1187"/>
      <c r="C365" s="1190" t="s">
        <v>4419</v>
      </c>
      <c r="D365" s="1180"/>
      <c r="E365" s="328">
        <v>5</v>
      </c>
      <c r="F365" s="997" t="s">
        <v>4418</v>
      </c>
      <c r="G365" s="997" t="s">
        <v>3908</v>
      </c>
      <c r="H365" s="997" t="s">
        <v>3909</v>
      </c>
      <c r="I365" s="997" t="s">
        <v>3910</v>
      </c>
      <c r="J365" s="1191">
        <v>1512</v>
      </c>
      <c r="K365" s="194">
        <f t="shared" si="154"/>
        <v>7560</v>
      </c>
      <c r="L365" s="1180"/>
      <c r="M365" s="194"/>
      <c r="N365" s="1180"/>
      <c r="O365" s="194"/>
      <c r="P365" s="1180"/>
      <c r="Q365" s="194"/>
      <c r="R365" s="1180"/>
      <c r="S365" s="194"/>
      <c r="T365" s="1180"/>
      <c r="U365" s="194"/>
      <c r="V365" s="1180"/>
      <c r="W365" s="194"/>
      <c r="X365" s="1180">
        <f t="shared" si="157"/>
        <v>5</v>
      </c>
      <c r="Y365" s="194">
        <f t="shared" si="158"/>
        <v>7560</v>
      </c>
      <c r="Z365" s="1180"/>
      <c r="AA365" s="194"/>
      <c r="AB365" s="1180"/>
      <c r="AC365" s="194"/>
      <c r="AD365" s="1180"/>
      <c r="AE365" s="194"/>
      <c r="AF365" s="1180"/>
      <c r="AG365" s="194"/>
      <c r="AH365" s="1180"/>
      <c r="AI365" s="194"/>
    </row>
    <row r="366" spans="2:35" s="6" customFormat="1" ht="57.75">
      <c r="B366" s="1187"/>
      <c r="C366" s="1190" t="s">
        <v>4420</v>
      </c>
      <c r="D366" s="1180"/>
      <c r="E366" s="328">
        <v>5</v>
      </c>
      <c r="F366" s="997" t="s">
        <v>4418</v>
      </c>
      <c r="G366" s="997" t="s">
        <v>3908</v>
      </c>
      <c r="H366" s="997" t="s">
        <v>3909</v>
      </c>
      <c r="I366" s="997" t="s">
        <v>3910</v>
      </c>
      <c r="J366" s="1191">
        <v>1728</v>
      </c>
      <c r="K366" s="194">
        <f t="shared" si="154"/>
        <v>8640</v>
      </c>
      <c r="L366" s="1180"/>
      <c r="M366" s="194"/>
      <c r="N366" s="1180"/>
      <c r="O366" s="194"/>
      <c r="P366" s="1180"/>
      <c r="Q366" s="194"/>
      <c r="R366" s="1180"/>
      <c r="S366" s="194"/>
      <c r="T366" s="1180"/>
      <c r="U366" s="194"/>
      <c r="V366" s="1180"/>
      <c r="W366" s="194"/>
      <c r="X366" s="1180">
        <f t="shared" si="157"/>
        <v>5</v>
      </c>
      <c r="Y366" s="194">
        <f t="shared" si="158"/>
        <v>8640</v>
      </c>
      <c r="Z366" s="1180"/>
      <c r="AA366" s="194"/>
      <c r="AB366" s="1180"/>
      <c r="AC366" s="194"/>
      <c r="AD366" s="1180"/>
      <c r="AE366" s="194"/>
      <c r="AF366" s="1180"/>
      <c r="AG366" s="194"/>
      <c r="AH366" s="1180"/>
      <c r="AI366" s="194"/>
    </row>
    <row r="367" spans="2:35" s="6" customFormat="1" ht="57.75">
      <c r="B367" s="1187"/>
      <c r="C367" s="1190" t="s">
        <v>4421</v>
      </c>
      <c r="D367" s="1180"/>
      <c r="E367" s="328">
        <v>5</v>
      </c>
      <c r="F367" s="997" t="s">
        <v>4418</v>
      </c>
      <c r="G367" s="997" t="s">
        <v>3908</v>
      </c>
      <c r="H367" s="997" t="s">
        <v>3909</v>
      </c>
      <c r="I367" s="997" t="s">
        <v>3910</v>
      </c>
      <c r="J367" s="1191">
        <v>2052</v>
      </c>
      <c r="K367" s="194">
        <f t="shared" si="154"/>
        <v>10260</v>
      </c>
      <c r="L367" s="1180"/>
      <c r="M367" s="194"/>
      <c r="N367" s="1180"/>
      <c r="O367" s="194"/>
      <c r="P367" s="1180"/>
      <c r="Q367" s="194"/>
      <c r="R367" s="1180"/>
      <c r="S367" s="194"/>
      <c r="T367" s="1180"/>
      <c r="U367" s="194"/>
      <c r="V367" s="1180"/>
      <c r="W367" s="194"/>
      <c r="X367" s="1180">
        <f t="shared" si="157"/>
        <v>5</v>
      </c>
      <c r="Y367" s="194">
        <f t="shared" si="158"/>
        <v>10260</v>
      </c>
      <c r="Z367" s="1180"/>
      <c r="AA367" s="194"/>
      <c r="AB367" s="1180"/>
      <c r="AC367" s="194"/>
      <c r="AD367" s="1180"/>
      <c r="AE367" s="194"/>
      <c r="AF367" s="1180"/>
      <c r="AG367" s="194"/>
      <c r="AH367" s="1180"/>
      <c r="AI367" s="194"/>
    </row>
    <row r="368" spans="2:35" s="6" customFormat="1" ht="57.75">
      <c r="B368" s="1187"/>
      <c r="C368" s="1190" t="s">
        <v>4422</v>
      </c>
      <c r="D368" s="1180"/>
      <c r="E368" s="328">
        <v>5</v>
      </c>
      <c r="F368" s="997" t="s">
        <v>4416</v>
      </c>
      <c r="G368" s="997" t="s">
        <v>3908</v>
      </c>
      <c r="H368" s="997" t="s">
        <v>3909</v>
      </c>
      <c r="I368" s="997" t="s">
        <v>3910</v>
      </c>
      <c r="J368" s="1191">
        <v>551.23199999999997</v>
      </c>
      <c r="K368" s="194">
        <f t="shared" si="154"/>
        <v>2756.16</v>
      </c>
      <c r="L368" s="1180"/>
      <c r="M368" s="194"/>
      <c r="N368" s="1180"/>
      <c r="O368" s="194"/>
      <c r="P368" s="1180"/>
      <c r="Q368" s="194"/>
      <c r="R368" s="1180"/>
      <c r="S368" s="194"/>
      <c r="T368" s="1180"/>
      <c r="U368" s="194"/>
      <c r="V368" s="1180"/>
      <c r="W368" s="194"/>
      <c r="X368" s="1180">
        <f t="shared" si="157"/>
        <v>5</v>
      </c>
      <c r="Y368" s="194">
        <f t="shared" si="158"/>
        <v>2756.16</v>
      </c>
      <c r="Z368" s="1180"/>
      <c r="AA368" s="194"/>
      <c r="AB368" s="1180"/>
      <c r="AC368" s="194"/>
      <c r="AD368" s="1180"/>
      <c r="AE368" s="194"/>
      <c r="AF368" s="1180"/>
      <c r="AG368" s="194"/>
      <c r="AH368" s="1180"/>
      <c r="AI368" s="194"/>
    </row>
    <row r="369" spans="2:35" s="6" customFormat="1" ht="57.75">
      <c r="B369" s="1187"/>
      <c r="C369" s="1190" t="s">
        <v>4423</v>
      </c>
      <c r="D369" s="1180"/>
      <c r="E369" s="328">
        <v>5</v>
      </c>
      <c r="F369" s="997" t="s">
        <v>4416</v>
      </c>
      <c r="G369" s="997" t="s">
        <v>3908</v>
      </c>
      <c r="H369" s="997" t="s">
        <v>3909</v>
      </c>
      <c r="I369" s="997" t="s">
        <v>3910</v>
      </c>
      <c r="J369" s="1191">
        <v>651.45600000000002</v>
      </c>
      <c r="K369" s="194">
        <f t="shared" si="154"/>
        <v>3257.28</v>
      </c>
      <c r="L369" s="1180"/>
      <c r="M369" s="194"/>
      <c r="N369" s="1180"/>
      <c r="O369" s="194"/>
      <c r="P369" s="1180"/>
      <c r="Q369" s="194"/>
      <c r="R369" s="1180"/>
      <c r="S369" s="194"/>
      <c r="T369" s="1180"/>
      <c r="U369" s="194"/>
      <c r="V369" s="1180"/>
      <c r="W369" s="194"/>
      <c r="X369" s="1180">
        <f t="shared" si="157"/>
        <v>5</v>
      </c>
      <c r="Y369" s="194">
        <f t="shared" si="158"/>
        <v>3257.28</v>
      </c>
      <c r="Z369" s="1180"/>
      <c r="AA369" s="194"/>
      <c r="AB369" s="1180"/>
      <c r="AC369" s="194"/>
      <c r="AD369" s="1180"/>
      <c r="AE369" s="194"/>
      <c r="AF369" s="1180"/>
      <c r="AG369" s="194"/>
      <c r="AH369" s="1180"/>
      <c r="AI369" s="194"/>
    </row>
    <row r="370" spans="2:35" s="6" customFormat="1" ht="101.25">
      <c r="B370" s="1187"/>
      <c r="C370" s="1190" t="s">
        <v>4129</v>
      </c>
      <c r="D370" s="1180"/>
      <c r="E370" s="1180">
        <v>2</v>
      </c>
      <c r="F370" s="194" t="s">
        <v>108</v>
      </c>
      <c r="G370" s="194" t="s">
        <v>3908</v>
      </c>
      <c r="H370" s="194" t="s">
        <v>3909</v>
      </c>
      <c r="I370" s="194" t="s">
        <v>3910</v>
      </c>
      <c r="J370" s="194">
        <v>3672.0108000000005</v>
      </c>
      <c r="K370" s="194">
        <f t="shared" si="154"/>
        <v>7344.0216000000009</v>
      </c>
      <c r="L370" s="1180"/>
      <c r="M370" s="194"/>
      <c r="N370" s="1180"/>
      <c r="O370" s="194"/>
      <c r="P370" s="1180"/>
      <c r="Q370" s="194"/>
      <c r="R370" s="1180"/>
      <c r="S370" s="194"/>
      <c r="T370" s="1180"/>
      <c r="U370" s="194"/>
      <c r="V370" s="1180"/>
      <c r="W370" s="194"/>
      <c r="X370" s="1180">
        <f t="shared" si="157"/>
        <v>2</v>
      </c>
      <c r="Y370" s="194">
        <f t="shared" si="158"/>
        <v>7344.0216000000009</v>
      </c>
      <c r="Z370" s="1180"/>
      <c r="AA370" s="194"/>
      <c r="AB370" s="1180"/>
      <c r="AC370" s="194"/>
      <c r="AD370" s="1180"/>
      <c r="AE370" s="194"/>
      <c r="AF370" s="1180"/>
      <c r="AG370" s="194"/>
      <c r="AH370" s="1180"/>
      <c r="AI370" s="194"/>
    </row>
    <row r="371" spans="2:35" s="6" customFormat="1" ht="101.25">
      <c r="B371" s="1187"/>
      <c r="C371" s="1190" t="s">
        <v>4424</v>
      </c>
      <c r="D371" s="1180"/>
      <c r="E371" s="1180">
        <v>2</v>
      </c>
      <c r="F371" s="194" t="s">
        <v>3155</v>
      </c>
      <c r="G371" s="194" t="s">
        <v>3908</v>
      </c>
      <c r="H371" s="194" t="s">
        <v>3909</v>
      </c>
      <c r="I371" s="194" t="s">
        <v>3910</v>
      </c>
      <c r="J371" s="194">
        <v>75.578399999999988</v>
      </c>
      <c r="K371" s="194">
        <f t="shared" si="154"/>
        <v>151.15679999999998</v>
      </c>
      <c r="L371" s="1180"/>
      <c r="M371" s="194"/>
      <c r="N371" s="1180"/>
      <c r="O371" s="194"/>
      <c r="P371" s="1180"/>
      <c r="Q371" s="194"/>
      <c r="R371" s="1180"/>
      <c r="S371" s="194"/>
      <c r="T371" s="1180"/>
      <c r="U371" s="194"/>
      <c r="V371" s="1180"/>
      <c r="W371" s="194"/>
      <c r="X371" s="1180">
        <f t="shared" si="157"/>
        <v>2</v>
      </c>
      <c r="Y371" s="194">
        <f t="shared" si="158"/>
        <v>151.15679999999998</v>
      </c>
      <c r="Z371" s="1180"/>
      <c r="AA371" s="194"/>
      <c r="AB371" s="1180"/>
      <c r="AC371" s="194"/>
      <c r="AD371" s="1180"/>
      <c r="AE371" s="194"/>
      <c r="AF371" s="1180"/>
      <c r="AG371" s="194"/>
      <c r="AH371" s="1180"/>
      <c r="AI371" s="194"/>
    </row>
    <row r="372" spans="2:35" s="6" customFormat="1" ht="101.25">
      <c r="B372" s="1187"/>
      <c r="C372" s="1190" t="s">
        <v>4425</v>
      </c>
      <c r="D372" s="1180"/>
      <c r="E372" s="1180">
        <v>2</v>
      </c>
      <c r="F372" s="194" t="s">
        <v>108</v>
      </c>
      <c r="G372" s="194" t="s">
        <v>3908</v>
      </c>
      <c r="H372" s="194" t="s">
        <v>3909</v>
      </c>
      <c r="I372" s="194" t="s">
        <v>3910</v>
      </c>
      <c r="J372" s="194">
        <v>395.88480000000004</v>
      </c>
      <c r="K372" s="194">
        <f t="shared" si="154"/>
        <v>791.76960000000008</v>
      </c>
      <c r="L372" s="1180"/>
      <c r="M372" s="194"/>
      <c r="N372" s="1180"/>
      <c r="O372" s="194"/>
      <c r="P372" s="1180"/>
      <c r="Q372" s="194"/>
      <c r="R372" s="1180"/>
      <c r="S372" s="194"/>
      <c r="T372" s="1180"/>
      <c r="U372" s="194"/>
      <c r="V372" s="1180"/>
      <c r="W372" s="194"/>
      <c r="X372" s="1180">
        <f t="shared" si="157"/>
        <v>2</v>
      </c>
      <c r="Y372" s="194">
        <f t="shared" si="158"/>
        <v>791.76960000000008</v>
      </c>
      <c r="Z372" s="1180"/>
      <c r="AA372" s="194"/>
      <c r="AB372" s="1180"/>
      <c r="AC372" s="194"/>
      <c r="AD372" s="1180"/>
      <c r="AE372" s="194"/>
      <c r="AF372" s="1180"/>
      <c r="AG372" s="194"/>
      <c r="AH372" s="1180"/>
      <c r="AI372" s="194"/>
    </row>
    <row r="373" spans="2:35" s="6" customFormat="1" ht="101.25">
      <c r="B373" s="1187"/>
      <c r="C373" s="1190" t="s">
        <v>4426</v>
      </c>
      <c r="D373" s="1180"/>
      <c r="E373" s="1180">
        <v>5</v>
      </c>
      <c r="F373" s="194" t="s">
        <v>4075</v>
      </c>
      <c r="G373" s="194" t="s">
        <v>3908</v>
      </c>
      <c r="H373" s="194" t="s">
        <v>3909</v>
      </c>
      <c r="I373" s="194" t="s">
        <v>3910</v>
      </c>
      <c r="J373" s="194">
        <v>36.72</v>
      </c>
      <c r="K373" s="194">
        <f t="shared" si="154"/>
        <v>183.6</v>
      </c>
      <c r="L373" s="1180"/>
      <c r="M373" s="194"/>
      <c r="N373" s="1180"/>
      <c r="O373" s="194"/>
      <c r="P373" s="1180"/>
      <c r="Q373" s="194"/>
      <c r="R373" s="1180"/>
      <c r="S373" s="194"/>
      <c r="T373" s="1180"/>
      <c r="U373" s="194"/>
      <c r="V373" s="1180"/>
      <c r="W373" s="194"/>
      <c r="X373" s="1180">
        <f t="shared" si="157"/>
        <v>5</v>
      </c>
      <c r="Y373" s="194">
        <f t="shared" si="158"/>
        <v>183.6</v>
      </c>
      <c r="Z373" s="1180"/>
      <c r="AA373" s="194"/>
      <c r="AB373" s="1180"/>
      <c r="AC373" s="194"/>
      <c r="AD373" s="1180"/>
      <c r="AE373" s="194"/>
      <c r="AF373" s="1180"/>
      <c r="AG373" s="194"/>
      <c r="AH373" s="1180"/>
      <c r="AI373" s="194"/>
    </row>
    <row r="374" spans="2:35" s="6" customFormat="1" ht="101.25">
      <c r="B374" s="1187"/>
      <c r="C374" s="1190" t="s">
        <v>4127</v>
      </c>
      <c r="D374" s="1180"/>
      <c r="E374" s="1180">
        <v>2</v>
      </c>
      <c r="F374" s="194" t="s">
        <v>108</v>
      </c>
      <c r="G374" s="194" t="s">
        <v>3908</v>
      </c>
      <c r="H374" s="194" t="s">
        <v>3909</v>
      </c>
      <c r="I374" s="194" t="s">
        <v>3910</v>
      </c>
      <c r="J374" s="194">
        <v>289.45943999999997</v>
      </c>
      <c r="K374" s="194">
        <f t="shared" si="154"/>
        <v>578.91887999999994</v>
      </c>
      <c r="L374" s="1180"/>
      <c r="M374" s="194"/>
      <c r="N374" s="1180"/>
      <c r="O374" s="194"/>
      <c r="P374" s="1180"/>
      <c r="Q374" s="194"/>
      <c r="R374" s="1180"/>
      <c r="S374" s="194"/>
      <c r="T374" s="1180"/>
      <c r="U374" s="194"/>
      <c r="V374" s="1180"/>
      <c r="W374" s="194"/>
      <c r="X374" s="1180">
        <f t="shared" si="157"/>
        <v>2</v>
      </c>
      <c r="Y374" s="194">
        <f t="shared" si="158"/>
        <v>578.91887999999994</v>
      </c>
      <c r="Z374" s="1180"/>
      <c r="AA374" s="194"/>
      <c r="AB374" s="1180"/>
      <c r="AC374" s="194"/>
      <c r="AD374" s="1180"/>
      <c r="AE374" s="194"/>
      <c r="AF374" s="1180"/>
      <c r="AG374" s="194"/>
      <c r="AH374" s="1180"/>
      <c r="AI374" s="194"/>
    </row>
    <row r="375" spans="2:35" s="6" customFormat="1" ht="101.25">
      <c r="B375" s="1187"/>
      <c r="C375" s="1190" t="s">
        <v>4128</v>
      </c>
      <c r="D375" s="1180"/>
      <c r="E375" s="1180">
        <v>12</v>
      </c>
      <c r="F375" s="194" t="s">
        <v>108</v>
      </c>
      <c r="G375" s="194" t="s">
        <v>3908</v>
      </c>
      <c r="H375" s="194" t="s">
        <v>3909</v>
      </c>
      <c r="I375" s="194" t="s">
        <v>3910</v>
      </c>
      <c r="J375" s="194">
        <v>626.40000000000009</v>
      </c>
      <c r="K375" s="194">
        <f t="shared" si="154"/>
        <v>7516.8000000000011</v>
      </c>
      <c r="L375" s="1180"/>
      <c r="M375" s="194"/>
      <c r="N375" s="1180"/>
      <c r="O375" s="194"/>
      <c r="P375" s="1180"/>
      <c r="Q375" s="194"/>
      <c r="R375" s="1180"/>
      <c r="S375" s="194"/>
      <c r="T375" s="1180"/>
      <c r="U375" s="194"/>
      <c r="V375" s="1180"/>
      <c r="W375" s="194"/>
      <c r="X375" s="1180">
        <f t="shared" si="157"/>
        <v>12</v>
      </c>
      <c r="Y375" s="194">
        <f t="shared" si="158"/>
        <v>7516.8000000000011</v>
      </c>
      <c r="Z375" s="1180"/>
      <c r="AA375" s="194"/>
      <c r="AB375" s="1180"/>
      <c r="AC375" s="194"/>
      <c r="AD375" s="1180"/>
      <c r="AE375" s="194"/>
      <c r="AF375" s="1180"/>
      <c r="AG375" s="194"/>
      <c r="AH375" s="1180"/>
      <c r="AI375" s="194"/>
    </row>
    <row r="376" spans="2:35" s="6" customFormat="1" ht="101.25">
      <c r="B376" s="1187"/>
      <c r="C376" s="1190" t="s">
        <v>4427</v>
      </c>
      <c r="D376" s="1180"/>
      <c r="E376" s="1180">
        <v>5</v>
      </c>
      <c r="F376" s="194" t="s">
        <v>4040</v>
      </c>
      <c r="G376" s="194" t="s">
        <v>3908</v>
      </c>
      <c r="H376" s="194" t="s">
        <v>3909</v>
      </c>
      <c r="I376" s="194" t="s">
        <v>3910</v>
      </c>
      <c r="J376" s="194">
        <v>21.6</v>
      </c>
      <c r="K376" s="194">
        <f t="shared" si="154"/>
        <v>108</v>
      </c>
      <c r="L376" s="1180"/>
      <c r="M376" s="194"/>
      <c r="N376" s="1180"/>
      <c r="O376" s="194"/>
      <c r="P376" s="1180"/>
      <c r="Q376" s="194"/>
      <c r="R376" s="1180"/>
      <c r="S376" s="194"/>
      <c r="T376" s="1180"/>
      <c r="U376" s="194"/>
      <c r="V376" s="1180"/>
      <c r="W376" s="194"/>
      <c r="X376" s="1180">
        <f t="shared" si="157"/>
        <v>5</v>
      </c>
      <c r="Y376" s="194">
        <f t="shared" si="158"/>
        <v>108</v>
      </c>
      <c r="Z376" s="1180"/>
      <c r="AA376" s="194"/>
      <c r="AB376" s="1180"/>
      <c r="AC376" s="194"/>
      <c r="AD376" s="1180"/>
      <c r="AE376" s="194"/>
      <c r="AF376" s="1180"/>
      <c r="AG376" s="194"/>
      <c r="AH376" s="1180"/>
      <c r="AI376" s="194"/>
    </row>
    <row r="377" spans="2:35" s="6" customFormat="1" ht="101.25">
      <c r="B377" s="1187"/>
      <c r="C377" s="1190" t="s">
        <v>4428</v>
      </c>
      <c r="D377" s="1180"/>
      <c r="E377" s="1180">
        <v>2</v>
      </c>
      <c r="F377" s="194" t="s">
        <v>4416</v>
      </c>
      <c r="G377" s="194" t="s">
        <v>3908</v>
      </c>
      <c r="H377" s="194" t="s">
        <v>3909</v>
      </c>
      <c r="I377" s="194" t="s">
        <v>3910</v>
      </c>
      <c r="J377" s="194">
        <v>350.78399999999999</v>
      </c>
      <c r="K377" s="194">
        <f t="shared" si="154"/>
        <v>701.56799999999998</v>
      </c>
      <c r="L377" s="1180"/>
      <c r="M377" s="194"/>
      <c r="N377" s="1180"/>
      <c r="O377" s="194"/>
      <c r="P377" s="1180"/>
      <c r="Q377" s="194"/>
      <c r="R377" s="1180"/>
      <c r="S377" s="194"/>
      <c r="T377" s="1180"/>
      <c r="U377" s="194"/>
      <c r="V377" s="1180"/>
      <c r="W377" s="194"/>
      <c r="X377" s="1180">
        <f t="shared" si="157"/>
        <v>2</v>
      </c>
      <c r="Y377" s="194">
        <f t="shared" si="158"/>
        <v>701.56799999999998</v>
      </c>
      <c r="Z377" s="1180"/>
      <c r="AA377" s="194"/>
      <c r="AB377" s="1180"/>
      <c r="AC377" s="194"/>
      <c r="AD377" s="1180"/>
      <c r="AE377" s="194"/>
      <c r="AF377" s="1180"/>
      <c r="AG377" s="194"/>
      <c r="AH377" s="1180"/>
      <c r="AI377" s="194"/>
    </row>
    <row r="378" spans="2:35" s="6" customFormat="1" ht="101.25">
      <c r="B378" s="1187"/>
      <c r="C378" s="1190" t="s">
        <v>4429</v>
      </c>
      <c r="D378" s="1180"/>
      <c r="E378" s="1180">
        <v>2</v>
      </c>
      <c r="F378" s="194" t="s">
        <v>4416</v>
      </c>
      <c r="G378" s="194" t="s">
        <v>3908</v>
      </c>
      <c r="H378" s="194" t="s">
        <v>3909</v>
      </c>
      <c r="I378" s="194" t="s">
        <v>3910</v>
      </c>
      <c r="J378" s="194">
        <v>595.08000000000004</v>
      </c>
      <c r="K378" s="194">
        <f t="shared" si="154"/>
        <v>1190.1600000000001</v>
      </c>
      <c r="L378" s="1180"/>
      <c r="M378" s="194"/>
      <c r="N378" s="1180"/>
      <c r="O378" s="194"/>
      <c r="P378" s="1180"/>
      <c r="Q378" s="194"/>
      <c r="R378" s="1180"/>
      <c r="S378" s="194"/>
      <c r="T378" s="1180"/>
      <c r="U378" s="194"/>
      <c r="V378" s="1180"/>
      <c r="W378" s="194"/>
      <c r="X378" s="1180">
        <f t="shared" si="157"/>
        <v>2</v>
      </c>
      <c r="Y378" s="194">
        <f t="shared" si="158"/>
        <v>1190.1600000000001</v>
      </c>
      <c r="Z378" s="1180"/>
      <c r="AA378" s="194"/>
      <c r="AB378" s="1180"/>
      <c r="AC378" s="194"/>
      <c r="AD378" s="1180"/>
      <c r="AE378" s="194"/>
      <c r="AF378" s="1180"/>
      <c r="AG378" s="194"/>
      <c r="AH378" s="1180"/>
      <c r="AI378" s="194"/>
    </row>
    <row r="379" spans="2:35" s="6" customFormat="1" ht="101.25">
      <c r="B379" s="1187"/>
      <c r="C379" s="1190" t="s">
        <v>4430</v>
      </c>
      <c r="D379" s="1180"/>
      <c r="E379" s="1180">
        <v>2</v>
      </c>
      <c r="F379" s="194" t="s">
        <v>4416</v>
      </c>
      <c r="G379" s="194" t="s">
        <v>3908</v>
      </c>
      <c r="H379" s="194" t="s">
        <v>3909</v>
      </c>
      <c r="I379" s="194" t="s">
        <v>3910</v>
      </c>
      <c r="J379" s="194">
        <v>425.95199999999994</v>
      </c>
      <c r="K379" s="194">
        <f t="shared" si="154"/>
        <v>851.90399999999988</v>
      </c>
      <c r="L379" s="1180"/>
      <c r="M379" s="194"/>
      <c r="N379" s="1180"/>
      <c r="O379" s="194"/>
      <c r="P379" s="1180"/>
      <c r="Q379" s="194"/>
      <c r="R379" s="1180"/>
      <c r="S379" s="194"/>
      <c r="T379" s="1180"/>
      <c r="U379" s="194"/>
      <c r="V379" s="1180"/>
      <c r="W379" s="194"/>
      <c r="X379" s="1180">
        <f t="shared" si="157"/>
        <v>2</v>
      </c>
      <c r="Y379" s="194">
        <f t="shared" si="158"/>
        <v>851.90399999999988</v>
      </c>
      <c r="Z379" s="1180"/>
      <c r="AA379" s="194"/>
      <c r="AB379" s="1180"/>
      <c r="AC379" s="194"/>
      <c r="AD379" s="1180"/>
      <c r="AE379" s="194"/>
      <c r="AF379" s="1180"/>
      <c r="AG379" s="194"/>
      <c r="AH379" s="1180"/>
      <c r="AI379" s="194"/>
    </row>
    <row r="380" spans="2:35" s="6" customFormat="1" ht="101.25">
      <c r="B380" s="1187"/>
      <c r="C380" s="1190" t="s">
        <v>4431</v>
      </c>
      <c r="D380" s="1180"/>
      <c r="E380" s="1180">
        <v>2</v>
      </c>
      <c r="F380" s="194" t="s">
        <v>4416</v>
      </c>
      <c r="G380" s="194" t="s">
        <v>3908</v>
      </c>
      <c r="H380" s="194" t="s">
        <v>3909</v>
      </c>
      <c r="I380" s="194" t="s">
        <v>3910</v>
      </c>
      <c r="J380" s="194">
        <v>2876.8932</v>
      </c>
      <c r="K380" s="194">
        <f t="shared" si="154"/>
        <v>5753.7864</v>
      </c>
      <c r="L380" s="1180"/>
      <c r="M380" s="194"/>
      <c r="N380" s="1180"/>
      <c r="O380" s="194"/>
      <c r="P380" s="1180"/>
      <c r="Q380" s="194"/>
      <c r="R380" s="1180"/>
      <c r="S380" s="194"/>
      <c r="T380" s="1180"/>
      <c r="U380" s="194"/>
      <c r="V380" s="1180"/>
      <c r="W380" s="194"/>
      <c r="X380" s="1180">
        <f t="shared" si="157"/>
        <v>2</v>
      </c>
      <c r="Y380" s="194">
        <f t="shared" si="158"/>
        <v>5753.7864</v>
      </c>
      <c r="Z380" s="1180"/>
      <c r="AA380" s="194"/>
      <c r="AB380" s="1180"/>
      <c r="AC380" s="194"/>
      <c r="AD380" s="1180"/>
      <c r="AE380" s="194"/>
      <c r="AF380" s="1180"/>
      <c r="AG380" s="194"/>
      <c r="AH380" s="1180"/>
      <c r="AI380" s="194"/>
    </row>
    <row r="381" spans="2:35" s="6" customFormat="1" ht="101.25">
      <c r="B381" s="1187"/>
      <c r="C381" s="1190" t="s">
        <v>4432</v>
      </c>
      <c r="D381" s="1180"/>
      <c r="E381" s="1180">
        <v>2</v>
      </c>
      <c r="F381" s="194" t="s">
        <v>4416</v>
      </c>
      <c r="G381" s="194" t="s">
        <v>3908</v>
      </c>
      <c r="H381" s="194" t="s">
        <v>3909</v>
      </c>
      <c r="I381" s="194" t="s">
        <v>3910</v>
      </c>
      <c r="J381" s="194">
        <v>4101.2028</v>
      </c>
      <c r="K381" s="194">
        <f t="shared" si="154"/>
        <v>8202.4056</v>
      </c>
      <c r="L381" s="1180"/>
      <c r="M381" s="194"/>
      <c r="N381" s="1180"/>
      <c r="O381" s="194"/>
      <c r="P381" s="1180"/>
      <c r="Q381" s="194"/>
      <c r="R381" s="1180"/>
      <c r="S381" s="194"/>
      <c r="T381" s="1180"/>
      <c r="U381" s="194"/>
      <c r="V381" s="1180"/>
      <c r="W381" s="194"/>
      <c r="X381" s="1180">
        <f t="shared" si="157"/>
        <v>2</v>
      </c>
      <c r="Y381" s="194">
        <f t="shared" si="158"/>
        <v>8202.4056</v>
      </c>
      <c r="Z381" s="1180"/>
      <c r="AA381" s="194"/>
      <c r="AB381" s="1180"/>
      <c r="AC381" s="194"/>
      <c r="AD381" s="1180"/>
      <c r="AE381" s="194"/>
      <c r="AF381" s="1180"/>
      <c r="AG381" s="194"/>
      <c r="AH381" s="1180"/>
      <c r="AI381" s="194"/>
    </row>
    <row r="382" spans="2:35" s="6" customFormat="1" ht="101.25">
      <c r="B382" s="1187"/>
      <c r="C382" s="1190" t="s">
        <v>4433</v>
      </c>
      <c r="D382" s="1180"/>
      <c r="E382" s="1180">
        <v>2</v>
      </c>
      <c r="F382" s="194" t="s">
        <v>108</v>
      </c>
      <c r="G382" s="194" t="s">
        <v>3908</v>
      </c>
      <c r="H382" s="194" t="s">
        <v>3909</v>
      </c>
      <c r="I382" s="194" t="s">
        <v>3910</v>
      </c>
      <c r="J382" s="194">
        <v>165.36959999999999</v>
      </c>
      <c r="K382" s="194">
        <f t="shared" si="154"/>
        <v>330.73919999999998</v>
      </c>
      <c r="L382" s="1180"/>
      <c r="M382" s="194"/>
      <c r="N382" s="1180"/>
      <c r="O382" s="194"/>
      <c r="P382" s="1180"/>
      <c r="Q382" s="194"/>
      <c r="R382" s="1180"/>
      <c r="S382" s="194"/>
      <c r="T382" s="1180"/>
      <c r="U382" s="194"/>
      <c r="V382" s="1180"/>
      <c r="W382" s="194"/>
      <c r="X382" s="1180">
        <f t="shared" si="157"/>
        <v>2</v>
      </c>
      <c r="Y382" s="194">
        <f t="shared" si="158"/>
        <v>330.73919999999998</v>
      </c>
      <c r="Z382" s="1180"/>
      <c r="AA382" s="194"/>
      <c r="AB382" s="1180"/>
      <c r="AC382" s="194"/>
      <c r="AD382" s="1180"/>
      <c r="AE382" s="194"/>
      <c r="AF382" s="1180"/>
      <c r="AG382" s="194"/>
      <c r="AH382" s="1180"/>
      <c r="AI382" s="194"/>
    </row>
    <row r="383" spans="2:35" s="6" customFormat="1" ht="101.25">
      <c r="B383" s="1187"/>
      <c r="C383" s="1190" t="s">
        <v>4434</v>
      </c>
      <c r="D383" s="1180"/>
      <c r="E383" s="1180">
        <v>2</v>
      </c>
      <c r="F383" s="194" t="s">
        <v>108</v>
      </c>
      <c r="G383" s="194" t="s">
        <v>3908</v>
      </c>
      <c r="H383" s="194" t="s">
        <v>3909</v>
      </c>
      <c r="I383" s="194" t="s">
        <v>3910</v>
      </c>
      <c r="J383" s="194">
        <v>77.673600000000008</v>
      </c>
      <c r="K383" s="194">
        <f t="shared" si="154"/>
        <v>155.34720000000002</v>
      </c>
      <c r="L383" s="1180"/>
      <c r="M383" s="194"/>
      <c r="N383" s="1180"/>
      <c r="O383" s="194"/>
      <c r="P383" s="1180"/>
      <c r="Q383" s="194"/>
      <c r="R383" s="1180"/>
      <c r="S383" s="194"/>
      <c r="T383" s="1180"/>
      <c r="U383" s="194"/>
      <c r="V383" s="1180"/>
      <c r="W383" s="194"/>
      <c r="X383" s="1180">
        <f t="shared" si="157"/>
        <v>2</v>
      </c>
      <c r="Y383" s="194">
        <f t="shared" si="158"/>
        <v>155.34720000000002</v>
      </c>
      <c r="Z383" s="1180"/>
      <c r="AA383" s="194"/>
      <c r="AB383" s="1180"/>
      <c r="AC383" s="194"/>
      <c r="AD383" s="1180"/>
      <c r="AE383" s="194"/>
      <c r="AF383" s="1180"/>
      <c r="AG383" s="194"/>
      <c r="AH383" s="1180"/>
      <c r="AI383" s="194"/>
    </row>
    <row r="384" spans="2:35" s="6" customFormat="1" ht="101.25">
      <c r="B384" s="1187"/>
      <c r="C384" s="1190" t="s">
        <v>4435</v>
      </c>
      <c r="D384" s="1180"/>
      <c r="E384" s="1180">
        <v>2</v>
      </c>
      <c r="F384" s="194" t="s">
        <v>3155</v>
      </c>
      <c r="G384" s="194" t="s">
        <v>3908</v>
      </c>
      <c r="H384" s="194" t="s">
        <v>3909</v>
      </c>
      <c r="I384" s="194" t="s">
        <v>3910</v>
      </c>
      <c r="J384" s="194">
        <v>939.59999999999991</v>
      </c>
      <c r="K384" s="194">
        <f t="shared" si="154"/>
        <v>1879.1999999999998</v>
      </c>
      <c r="L384" s="1180"/>
      <c r="M384" s="194"/>
      <c r="N384" s="1180"/>
      <c r="O384" s="194"/>
      <c r="P384" s="1180"/>
      <c r="Q384" s="194"/>
      <c r="R384" s="1180"/>
      <c r="S384" s="194"/>
      <c r="T384" s="1180"/>
      <c r="U384" s="194"/>
      <c r="V384" s="1180"/>
      <c r="W384" s="194"/>
      <c r="X384" s="1180">
        <f t="shared" si="157"/>
        <v>2</v>
      </c>
      <c r="Y384" s="194">
        <f t="shared" si="158"/>
        <v>1879.1999999999998</v>
      </c>
      <c r="Z384" s="1180"/>
      <c r="AA384" s="194"/>
      <c r="AB384" s="1180"/>
      <c r="AC384" s="194"/>
      <c r="AD384" s="1180"/>
      <c r="AE384" s="194"/>
      <c r="AF384" s="1180"/>
      <c r="AG384" s="194"/>
      <c r="AH384" s="1180"/>
      <c r="AI384" s="194"/>
    </row>
    <row r="385" spans="2:35" s="6" customFormat="1" ht="101.25">
      <c r="B385" s="1187"/>
      <c r="C385" s="1190" t="s">
        <v>4436</v>
      </c>
      <c r="D385" s="1180"/>
      <c r="E385" s="1180">
        <v>2</v>
      </c>
      <c r="F385" s="194" t="s">
        <v>3155</v>
      </c>
      <c r="G385" s="194" t="s">
        <v>3908</v>
      </c>
      <c r="H385" s="194" t="s">
        <v>3909</v>
      </c>
      <c r="I385" s="194" t="s">
        <v>3910</v>
      </c>
      <c r="J385" s="194">
        <v>426.59969760000001</v>
      </c>
      <c r="K385" s="194">
        <f t="shared" si="154"/>
        <v>853.19939520000003</v>
      </c>
      <c r="L385" s="1180"/>
      <c r="M385" s="194"/>
      <c r="N385" s="1180"/>
      <c r="O385" s="194"/>
      <c r="P385" s="1180"/>
      <c r="Q385" s="194"/>
      <c r="R385" s="1180"/>
      <c r="S385" s="194"/>
      <c r="T385" s="1180"/>
      <c r="U385" s="194"/>
      <c r="V385" s="1180"/>
      <c r="W385" s="194"/>
      <c r="X385" s="1180">
        <f t="shared" si="157"/>
        <v>2</v>
      </c>
      <c r="Y385" s="194">
        <f t="shared" si="158"/>
        <v>853.19939520000003</v>
      </c>
      <c r="Z385" s="1180"/>
      <c r="AA385" s="194"/>
      <c r="AB385" s="1180"/>
      <c r="AC385" s="194"/>
      <c r="AD385" s="1180"/>
      <c r="AE385" s="194"/>
      <c r="AF385" s="1180"/>
      <c r="AG385" s="194"/>
      <c r="AH385" s="1180"/>
      <c r="AI385" s="194"/>
    </row>
    <row r="386" spans="2:35" s="6" customFormat="1" ht="101.25">
      <c r="B386" s="1187"/>
      <c r="C386" s="1190" t="s">
        <v>4437</v>
      </c>
      <c r="D386" s="1180"/>
      <c r="E386" s="1180">
        <v>2</v>
      </c>
      <c r="F386" s="194" t="s">
        <v>4416</v>
      </c>
      <c r="G386" s="194" t="s">
        <v>3908</v>
      </c>
      <c r="H386" s="194" t="s">
        <v>3909</v>
      </c>
      <c r="I386" s="194" t="s">
        <v>3910</v>
      </c>
      <c r="J386" s="194">
        <v>463.536</v>
      </c>
      <c r="K386" s="194">
        <f t="shared" ref="K386:K417" si="159">E386*J386</f>
        <v>927.072</v>
      </c>
      <c r="L386" s="1180"/>
      <c r="M386" s="194"/>
      <c r="N386" s="1180"/>
      <c r="O386" s="194"/>
      <c r="P386" s="1180"/>
      <c r="Q386" s="194"/>
      <c r="R386" s="1180"/>
      <c r="S386" s="194"/>
      <c r="T386" s="1180"/>
      <c r="U386" s="194"/>
      <c r="V386" s="1180"/>
      <c r="W386" s="194"/>
      <c r="X386" s="1180">
        <f t="shared" si="157"/>
        <v>2</v>
      </c>
      <c r="Y386" s="194">
        <f t="shared" si="158"/>
        <v>927.072</v>
      </c>
      <c r="Z386" s="1180"/>
      <c r="AA386" s="194"/>
      <c r="AB386" s="1180"/>
      <c r="AC386" s="194"/>
      <c r="AD386" s="1180"/>
      <c r="AE386" s="194"/>
      <c r="AF386" s="1180"/>
      <c r="AG386" s="194"/>
      <c r="AH386" s="1180"/>
      <c r="AI386" s="194"/>
    </row>
    <row r="387" spans="2:35" s="6" customFormat="1" ht="101.25">
      <c r="B387" s="1187"/>
      <c r="C387" s="1190" t="s">
        <v>4438</v>
      </c>
      <c r="D387" s="1180"/>
      <c r="E387" s="1180">
        <v>2</v>
      </c>
      <c r="F387" s="194" t="s">
        <v>4416</v>
      </c>
      <c r="G387" s="194" t="s">
        <v>3908</v>
      </c>
      <c r="H387" s="194" t="s">
        <v>3909</v>
      </c>
      <c r="I387" s="194" t="s">
        <v>3910</v>
      </c>
      <c r="J387" s="194">
        <v>977.18399999999997</v>
      </c>
      <c r="K387" s="194">
        <f t="shared" si="159"/>
        <v>1954.3679999999999</v>
      </c>
      <c r="L387" s="1180"/>
      <c r="M387" s="194"/>
      <c r="N387" s="1180"/>
      <c r="O387" s="194"/>
      <c r="P387" s="1180"/>
      <c r="Q387" s="194"/>
      <c r="R387" s="1180"/>
      <c r="S387" s="194"/>
      <c r="T387" s="1180"/>
      <c r="U387" s="194"/>
      <c r="V387" s="1180"/>
      <c r="W387" s="194"/>
      <c r="X387" s="1180">
        <f t="shared" si="157"/>
        <v>2</v>
      </c>
      <c r="Y387" s="194">
        <f t="shared" si="158"/>
        <v>1954.3679999999999</v>
      </c>
      <c r="Z387" s="1180"/>
      <c r="AA387" s="194"/>
      <c r="AB387" s="1180"/>
      <c r="AC387" s="194"/>
      <c r="AD387" s="1180"/>
      <c r="AE387" s="194"/>
      <c r="AF387" s="1180"/>
      <c r="AG387" s="194"/>
      <c r="AH387" s="1180"/>
      <c r="AI387" s="194"/>
    </row>
    <row r="388" spans="2:35" s="6" customFormat="1" ht="101.25">
      <c r="B388" s="1187"/>
      <c r="C388" s="1190" t="s">
        <v>4439</v>
      </c>
      <c r="D388" s="1180"/>
      <c r="E388" s="1180">
        <v>2</v>
      </c>
      <c r="F388" s="194" t="s">
        <v>4416</v>
      </c>
      <c r="G388" s="194" t="s">
        <v>3908</v>
      </c>
      <c r="H388" s="194" t="s">
        <v>3909</v>
      </c>
      <c r="I388" s="194" t="s">
        <v>3910</v>
      </c>
      <c r="J388" s="194">
        <v>1240.2719999999999</v>
      </c>
      <c r="K388" s="194">
        <f t="shared" si="159"/>
        <v>2480.5439999999999</v>
      </c>
      <c r="L388" s="1180"/>
      <c r="M388" s="194"/>
      <c r="N388" s="1180"/>
      <c r="O388" s="194"/>
      <c r="P388" s="1180"/>
      <c r="Q388" s="194"/>
      <c r="R388" s="1180"/>
      <c r="S388" s="194"/>
      <c r="T388" s="1180"/>
      <c r="U388" s="194"/>
      <c r="V388" s="1180"/>
      <c r="W388" s="194"/>
      <c r="X388" s="1180">
        <f t="shared" si="157"/>
        <v>2</v>
      </c>
      <c r="Y388" s="194">
        <f t="shared" si="158"/>
        <v>2480.5439999999999</v>
      </c>
      <c r="Z388" s="1180"/>
      <c r="AA388" s="194"/>
      <c r="AB388" s="1180"/>
      <c r="AC388" s="194"/>
      <c r="AD388" s="1180"/>
      <c r="AE388" s="194"/>
      <c r="AF388" s="1180"/>
      <c r="AG388" s="194"/>
      <c r="AH388" s="1180"/>
      <c r="AI388" s="194"/>
    </row>
    <row r="389" spans="2:35" s="6" customFormat="1" ht="57.75">
      <c r="B389" s="1187"/>
      <c r="C389" s="1190" t="s">
        <v>4440</v>
      </c>
      <c r="D389" s="1180"/>
      <c r="E389" s="328">
        <v>4</v>
      </c>
      <c r="F389" s="997" t="s">
        <v>108</v>
      </c>
      <c r="G389" s="997" t="s">
        <v>3908</v>
      </c>
      <c r="H389" s="997" t="s">
        <v>3909</v>
      </c>
      <c r="I389" s="997" t="s">
        <v>3910</v>
      </c>
      <c r="J389" s="1191">
        <v>270</v>
      </c>
      <c r="K389" s="194">
        <f t="shared" si="159"/>
        <v>1080</v>
      </c>
      <c r="L389" s="1180"/>
      <c r="M389" s="194"/>
      <c r="N389" s="1180"/>
      <c r="O389" s="194"/>
      <c r="P389" s="1180"/>
      <c r="Q389" s="194"/>
      <c r="R389" s="1180"/>
      <c r="S389" s="194"/>
      <c r="T389" s="1180"/>
      <c r="U389" s="194"/>
      <c r="V389" s="1180"/>
      <c r="W389" s="194"/>
      <c r="X389" s="1180">
        <f t="shared" si="157"/>
        <v>4</v>
      </c>
      <c r="Y389" s="194">
        <f t="shared" si="158"/>
        <v>1080</v>
      </c>
      <c r="Z389" s="1180"/>
      <c r="AA389" s="194"/>
      <c r="AB389" s="1180"/>
      <c r="AC389" s="194"/>
      <c r="AD389" s="1180"/>
      <c r="AE389" s="194"/>
      <c r="AF389" s="1180"/>
      <c r="AG389" s="194"/>
      <c r="AH389" s="1180"/>
      <c r="AI389" s="194"/>
    </row>
    <row r="390" spans="2:35" s="6" customFormat="1" ht="57.75">
      <c r="B390" s="1187"/>
      <c r="C390" s="1190" t="s">
        <v>4441</v>
      </c>
      <c r="D390" s="1180"/>
      <c r="E390" s="328">
        <v>5</v>
      </c>
      <c r="F390" s="997" t="s">
        <v>4416</v>
      </c>
      <c r="G390" s="997" t="s">
        <v>3908</v>
      </c>
      <c r="H390" s="997" t="s">
        <v>3909</v>
      </c>
      <c r="I390" s="997" t="s">
        <v>3910</v>
      </c>
      <c r="J390" s="1191">
        <v>1483.9165439999999</v>
      </c>
      <c r="K390" s="194">
        <f t="shared" si="159"/>
        <v>7419.5827199999994</v>
      </c>
      <c r="L390" s="1180"/>
      <c r="M390" s="194"/>
      <c r="N390" s="1180"/>
      <c r="O390" s="194"/>
      <c r="P390" s="1180"/>
      <c r="Q390" s="194"/>
      <c r="R390" s="1180"/>
      <c r="S390" s="194"/>
      <c r="T390" s="1180"/>
      <c r="U390" s="194"/>
      <c r="V390" s="1180"/>
      <c r="W390" s="194"/>
      <c r="X390" s="1180">
        <f t="shared" si="157"/>
        <v>5</v>
      </c>
      <c r="Y390" s="194">
        <f t="shared" si="158"/>
        <v>7419.5827199999994</v>
      </c>
      <c r="Z390" s="1180"/>
      <c r="AA390" s="194"/>
      <c r="AB390" s="1180"/>
      <c r="AC390" s="194"/>
      <c r="AD390" s="1180"/>
      <c r="AE390" s="194"/>
      <c r="AF390" s="1180"/>
      <c r="AG390" s="194"/>
      <c r="AH390" s="1180"/>
      <c r="AI390" s="194"/>
    </row>
    <row r="391" spans="2:35" s="6" customFormat="1" ht="57.75">
      <c r="B391" s="1187"/>
      <c r="C391" s="1190" t="s">
        <v>4442</v>
      </c>
      <c r="D391" s="1180"/>
      <c r="E391" s="328">
        <v>5</v>
      </c>
      <c r="F391" s="997" t="s">
        <v>4416</v>
      </c>
      <c r="G391" s="997" t="s">
        <v>3908</v>
      </c>
      <c r="H391" s="997" t="s">
        <v>3909</v>
      </c>
      <c r="I391" s="997" t="s">
        <v>3910</v>
      </c>
      <c r="J391" s="1191">
        <v>3194.6400000000003</v>
      </c>
      <c r="K391" s="194">
        <f t="shared" si="159"/>
        <v>15973.2</v>
      </c>
      <c r="L391" s="1180"/>
      <c r="M391" s="194"/>
      <c r="N391" s="1180"/>
      <c r="O391" s="194"/>
      <c r="P391" s="1180"/>
      <c r="Q391" s="194"/>
      <c r="R391" s="1180"/>
      <c r="S391" s="194"/>
      <c r="T391" s="1180"/>
      <c r="U391" s="194"/>
      <c r="V391" s="1180"/>
      <c r="W391" s="194"/>
      <c r="X391" s="1180">
        <f t="shared" si="157"/>
        <v>5</v>
      </c>
      <c r="Y391" s="194">
        <f t="shared" si="158"/>
        <v>15973.2</v>
      </c>
      <c r="Z391" s="1180"/>
      <c r="AA391" s="194"/>
      <c r="AB391" s="1180"/>
      <c r="AC391" s="194"/>
      <c r="AD391" s="1180"/>
      <c r="AE391" s="194"/>
      <c r="AF391" s="1180"/>
      <c r="AG391" s="194"/>
      <c r="AH391" s="1180"/>
      <c r="AI391" s="194"/>
    </row>
    <row r="392" spans="2:35" s="6" customFormat="1" ht="57.75">
      <c r="B392" s="1187"/>
      <c r="C392" s="1190" t="s">
        <v>4443</v>
      </c>
      <c r="D392" s="1180"/>
      <c r="E392" s="328">
        <v>5</v>
      </c>
      <c r="F392" s="997" t="s">
        <v>4416</v>
      </c>
      <c r="G392" s="997" t="s">
        <v>3908</v>
      </c>
      <c r="H392" s="997" t="s">
        <v>3909</v>
      </c>
      <c r="I392" s="997" t="s">
        <v>3910</v>
      </c>
      <c r="J392" s="1191">
        <v>572.40431999999998</v>
      </c>
      <c r="K392" s="194">
        <f t="shared" si="159"/>
        <v>2862.0216</v>
      </c>
      <c r="L392" s="1180"/>
      <c r="M392" s="194"/>
      <c r="N392" s="1180"/>
      <c r="O392" s="194"/>
      <c r="P392" s="1180"/>
      <c r="Q392" s="194"/>
      <c r="R392" s="1180"/>
      <c r="S392" s="194"/>
      <c r="T392" s="1180"/>
      <c r="U392" s="194"/>
      <c r="V392" s="1180"/>
      <c r="W392" s="194"/>
      <c r="X392" s="1180">
        <f t="shared" si="157"/>
        <v>5</v>
      </c>
      <c r="Y392" s="194">
        <f t="shared" si="158"/>
        <v>2862.0216</v>
      </c>
      <c r="Z392" s="1180"/>
      <c r="AA392" s="194"/>
      <c r="AB392" s="1180"/>
      <c r="AC392" s="194"/>
      <c r="AD392" s="1180"/>
      <c r="AE392" s="194"/>
      <c r="AF392" s="1180"/>
      <c r="AG392" s="194"/>
      <c r="AH392" s="1180"/>
      <c r="AI392" s="194"/>
    </row>
    <row r="393" spans="2:35" s="6" customFormat="1" ht="57.75">
      <c r="B393" s="1187"/>
      <c r="C393" s="1190" t="s">
        <v>4444</v>
      </c>
      <c r="D393" s="1180"/>
      <c r="E393" s="328">
        <v>5</v>
      </c>
      <c r="F393" s="997" t="s">
        <v>4416</v>
      </c>
      <c r="G393" s="997" t="s">
        <v>3908</v>
      </c>
      <c r="H393" s="997" t="s">
        <v>3909</v>
      </c>
      <c r="I393" s="997" t="s">
        <v>3910</v>
      </c>
      <c r="J393" s="1191">
        <v>725.75956799999994</v>
      </c>
      <c r="K393" s="194">
        <f t="shared" si="159"/>
        <v>3628.7978399999997</v>
      </c>
      <c r="L393" s="1180"/>
      <c r="M393" s="194"/>
      <c r="N393" s="1180"/>
      <c r="O393" s="194"/>
      <c r="P393" s="1180"/>
      <c r="Q393" s="194"/>
      <c r="R393" s="1180"/>
      <c r="S393" s="194"/>
      <c r="T393" s="1180"/>
      <c r="U393" s="194"/>
      <c r="V393" s="1180"/>
      <c r="W393" s="194"/>
      <c r="X393" s="1180">
        <f t="shared" si="157"/>
        <v>5</v>
      </c>
      <c r="Y393" s="194">
        <f t="shared" si="158"/>
        <v>3628.7978399999997</v>
      </c>
      <c r="Z393" s="1180"/>
      <c r="AA393" s="194"/>
      <c r="AB393" s="1180"/>
      <c r="AC393" s="194"/>
      <c r="AD393" s="1180"/>
      <c r="AE393" s="194"/>
      <c r="AF393" s="1180"/>
      <c r="AG393" s="194"/>
      <c r="AH393" s="1180"/>
      <c r="AI393" s="194"/>
    </row>
    <row r="394" spans="2:35" s="6" customFormat="1" ht="57.75">
      <c r="B394" s="1187"/>
      <c r="C394" s="1190" t="s">
        <v>4445</v>
      </c>
      <c r="D394" s="1180"/>
      <c r="E394" s="328">
        <v>5</v>
      </c>
      <c r="F394" s="997" t="s">
        <v>4416</v>
      </c>
      <c r="G394" s="997" t="s">
        <v>3908</v>
      </c>
      <c r="H394" s="997" t="s">
        <v>3909</v>
      </c>
      <c r="I394" s="997" t="s">
        <v>3910</v>
      </c>
      <c r="J394" s="1191">
        <v>4492.8038880000004</v>
      </c>
      <c r="K394" s="194">
        <f t="shared" si="159"/>
        <v>22464.019440000004</v>
      </c>
      <c r="L394" s="1180"/>
      <c r="M394" s="194"/>
      <c r="N394" s="1180"/>
      <c r="O394" s="194"/>
      <c r="P394" s="1180"/>
      <c r="Q394" s="194"/>
      <c r="R394" s="1180"/>
      <c r="S394" s="194"/>
      <c r="T394" s="1180"/>
      <c r="U394" s="194"/>
      <c r="V394" s="1180"/>
      <c r="W394" s="194"/>
      <c r="X394" s="1180">
        <f t="shared" si="157"/>
        <v>5</v>
      </c>
      <c r="Y394" s="194">
        <f t="shared" si="158"/>
        <v>22464.019440000004</v>
      </c>
      <c r="Z394" s="1180"/>
      <c r="AA394" s="194"/>
      <c r="AB394" s="1180"/>
      <c r="AC394" s="194"/>
      <c r="AD394" s="1180"/>
      <c r="AE394" s="194"/>
      <c r="AF394" s="1180"/>
      <c r="AG394" s="194"/>
      <c r="AH394" s="1180"/>
      <c r="AI394" s="194"/>
    </row>
    <row r="395" spans="2:35" s="6" customFormat="1" ht="57.75">
      <c r="B395" s="1187"/>
      <c r="C395" s="1190" t="s">
        <v>4446</v>
      </c>
      <c r="D395" s="1180"/>
      <c r="E395" s="328">
        <v>5</v>
      </c>
      <c r="F395" s="997" t="s">
        <v>4416</v>
      </c>
      <c r="G395" s="997" t="s">
        <v>3908</v>
      </c>
      <c r="H395" s="997" t="s">
        <v>3909</v>
      </c>
      <c r="I395" s="997" t="s">
        <v>3910</v>
      </c>
      <c r="J395" s="1191">
        <v>5454.00216</v>
      </c>
      <c r="K395" s="194">
        <f t="shared" si="159"/>
        <v>27270.0108</v>
      </c>
      <c r="L395" s="1180"/>
      <c r="M395" s="194"/>
      <c r="N395" s="1180"/>
      <c r="O395" s="194"/>
      <c r="P395" s="1180"/>
      <c r="Q395" s="194"/>
      <c r="R395" s="1180"/>
      <c r="S395" s="194"/>
      <c r="T395" s="1180"/>
      <c r="U395" s="194"/>
      <c r="V395" s="1180"/>
      <c r="W395" s="194"/>
      <c r="X395" s="1180">
        <f t="shared" si="157"/>
        <v>5</v>
      </c>
      <c r="Y395" s="194">
        <f t="shared" si="158"/>
        <v>27270.0108</v>
      </c>
      <c r="Z395" s="1180"/>
      <c r="AA395" s="194"/>
      <c r="AB395" s="1180"/>
      <c r="AC395" s="194"/>
      <c r="AD395" s="1180"/>
      <c r="AE395" s="194"/>
      <c r="AF395" s="1180"/>
      <c r="AG395" s="194"/>
      <c r="AH395" s="1180"/>
      <c r="AI395" s="194"/>
    </row>
    <row r="396" spans="2:35" s="6" customFormat="1" ht="57.75">
      <c r="B396" s="1187"/>
      <c r="C396" s="1190" t="s">
        <v>4133</v>
      </c>
      <c r="D396" s="1180"/>
      <c r="E396" s="328">
        <v>5</v>
      </c>
      <c r="F396" s="997" t="s">
        <v>108</v>
      </c>
      <c r="G396" s="997" t="s">
        <v>3908</v>
      </c>
      <c r="H396" s="997" t="s">
        <v>3909</v>
      </c>
      <c r="I396" s="997" t="s">
        <v>3910</v>
      </c>
      <c r="J396" s="1191">
        <v>928</v>
      </c>
      <c r="K396" s="194">
        <f t="shared" si="159"/>
        <v>4640</v>
      </c>
      <c r="L396" s="1180"/>
      <c r="M396" s="194"/>
      <c r="N396" s="1180"/>
      <c r="O396" s="194"/>
      <c r="P396" s="1180"/>
      <c r="Q396" s="194"/>
      <c r="R396" s="1180"/>
      <c r="S396" s="194"/>
      <c r="T396" s="1180"/>
      <c r="U396" s="194"/>
      <c r="V396" s="1180"/>
      <c r="W396" s="194"/>
      <c r="X396" s="1180">
        <f t="shared" si="157"/>
        <v>5</v>
      </c>
      <c r="Y396" s="194">
        <f t="shared" si="158"/>
        <v>4640</v>
      </c>
      <c r="Z396" s="1180"/>
      <c r="AA396" s="194"/>
      <c r="AB396" s="1180"/>
      <c r="AC396" s="194"/>
      <c r="AD396" s="1180"/>
      <c r="AE396" s="194"/>
      <c r="AF396" s="1180"/>
      <c r="AG396" s="194"/>
      <c r="AH396" s="1180"/>
      <c r="AI396" s="194"/>
    </row>
    <row r="397" spans="2:35" s="6" customFormat="1" ht="57.75">
      <c r="B397" s="1187"/>
      <c r="C397" s="1190" t="s">
        <v>4134</v>
      </c>
      <c r="D397" s="1180"/>
      <c r="E397" s="328">
        <v>5</v>
      </c>
      <c r="F397" s="997" t="s">
        <v>108</v>
      </c>
      <c r="G397" s="997" t="s">
        <v>3908</v>
      </c>
      <c r="H397" s="997" t="s">
        <v>3909</v>
      </c>
      <c r="I397" s="997" t="s">
        <v>3910</v>
      </c>
      <c r="J397" s="1191">
        <v>4988</v>
      </c>
      <c r="K397" s="194">
        <f t="shared" si="159"/>
        <v>24940</v>
      </c>
      <c r="L397" s="1180"/>
      <c r="M397" s="194"/>
      <c r="N397" s="1180"/>
      <c r="O397" s="194"/>
      <c r="P397" s="1180"/>
      <c r="Q397" s="194"/>
      <c r="R397" s="1180"/>
      <c r="S397" s="194"/>
      <c r="T397" s="1180"/>
      <c r="U397" s="194"/>
      <c r="V397" s="1180"/>
      <c r="W397" s="194"/>
      <c r="X397" s="1180">
        <f t="shared" si="157"/>
        <v>5</v>
      </c>
      <c r="Y397" s="194">
        <f t="shared" si="158"/>
        <v>24940</v>
      </c>
      <c r="Z397" s="1180"/>
      <c r="AA397" s="194"/>
      <c r="AB397" s="1180"/>
      <c r="AC397" s="194"/>
      <c r="AD397" s="1180"/>
      <c r="AE397" s="194"/>
      <c r="AF397" s="1180"/>
      <c r="AG397" s="194"/>
      <c r="AH397" s="1180"/>
      <c r="AI397" s="194"/>
    </row>
    <row r="398" spans="2:35" s="6" customFormat="1" ht="101.25">
      <c r="B398" s="1187"/>
      <c r="C398" s="1190" t="s">
        <v>4447</v>
      </c>
      <c r="D398" s="1180"/>
      <c r="E398" s="1180">
        <v>2</v>
      </c>
      <c r="F398" s="194" t="s">
        <v>4416</v>
      </c>
      <c r="G398" s="194" t="s">
        <v>3908</v>
      </c>
      <c r="H398" s="194" t="s">
        <v>3909</v>
      </c>
      <c r="I398" s="194" t="s">
        <v>3910</v>
      </c>
      <c r="J398" s="194">
        <v>269.35199999999998</v>
      </c>
      <c r="K398" s="194">
        <f t="shared" si="159"/>
        <v>538.70399999999995</v>
      </c>
      <c r="L398" s="1180"/>
      <c r="M398" s="194"/>
      <c r="N398" s="1180"/>
      <c r="O398" s="194"/>
      <c r="P398" s="1180"/>
      <c r="Q398" s="194"/>
      <c r="R398" s="1180"/>
      <c r="S398" s="194"/>
      <c r="T398" s="1180"/>
      <c r="U398" s="194"/>
      <c r="V398" s="1180"/>
      <c r="W398" s="194"/>
      <c r="X398" s="1180">
        <f t="shared" si="157"/>
        <v>2</v>
      </c>
      <c r="Y398" s="194">
        <f t="shared" si="158"/>
        <v>538.70399999999995</v>
      </c>
      <c r="Z398" s="1180"/>
      <c r="AA398" s="194"/>
      <c r="AB398" s="1180"/>
      <c r="AC398" s="194"/>
      <c r="AD398" s="1180"/>
      <c r="AE398" s="194"/>
      <c r="AF398" s="1180"/>
      <c r="AG398" s="194"/>
      <c r="AH398" s="1180"/>
      <c r="AI398" s="194"/>
    </row>
    <row r="399" spans="2:35" s="6" customFormat="1" ht="101.25">
      <c r="B399" s="1187"/>
      <c r="C399" s="1190" t="s">
        <v>4448</v>
      </c>
      <c r="D399" s="1180"/>
      <c r="E399" s="1180">
        <v>3</v>
      </c>
      <c r="F399" s="194" t="s">
        <v>108</v>
      </c>
      <c r="G399" s="194" t="s">
        <v>3908</v>
      </c>
      <c r="H399" s="194" t="s">
        <v>3909</v>
      </c>
      <c r="I399" s="194" t="s">
        <v>3910</v>
      </c>
      <c r="J399" s="194">
        <v>324</v>
      </c>
      <c r="K399" s="194">
        <f t="shared" si="159"/>
        <v>972</v>
      </c>
      <c r="L399" s="1180"/>
      <c r="M399" s="194"/>
      <c r="N399" s="1180"/>
      <c r="O399" s="194"/>
      <c r="P399" s="1180"/>
      <c r="Q399" s="194"/>
      <c r="R399" s="1180"/>
      <c r="S399" s="194"/>
      <c r="T399" s="1180"/>
      <c r="U399" s="194"/>
      <c r="V399" s="1180"/>
      <c r="W399" s="194"/>
      <c r="X399" s="1180">
        <f t="shared" si="157"/>
        <v>3</v>
      </c>
      <c r="Y399" s="194">
        <f t="shared" si="158"/>
        <v>972</v>
      </c>
      <c r="Z399" s="1180"/>
      <c r="AA399" s="194"/>
      <c r="AB399" s="1180"/>
      <c r="AC399" s="194"/>
      <c r="AD399" s="1180"/>
      <c r="AE399" s="194"/>
      <c r="AF399" s="1180"/>
      <c r="AG399" s="194"/>
      <c r="AH399" s="1180"/>
      <c r="AI399" s="194"/>
    </row>
    <row r="400" spans="2:35" s="6" customFormat="1" ht="101.25">
      <c r="B400" s="1187"/>
      <c r="C400" s="1190" t="s">
        <v>4449</v>
      </c>
      <c r="D400" s="1180"/>
      <c r="E400" s="1180">
        <v>3</v>
      </c>
      <c r="F400" s="194" t="s">
        <v>108</v>
      </c>
      <c r="G400" s="194" t="s">
        <v>3908</v>
      </c>
      <c r="H400" s="194" t="s">
        <v>3909</v>
      </c>
      <c r="I400" s="194" t="s">
        <v>3910</v>
      </c>
      <c r="J400" s="194">
        <v>702</v>
      </c>
      <c r="K400" s="194">
        <f t="shared" si="159"/>
        <v>2106</v>
      </c>
      <c r="L400" s="1180"/>
      <c r="M400" s="194"/>
      <c r="N400" s="1180"/>
      <c r="O400" s="194"/>
      <c r="P400" s="1180"/>
      <c r="Q400" s="194"/>
      <c r="R400" s="1180"/>
      <c r="S400" s="194"/>
      <c r="T400" s="1180"/>
      <c r="U400" s="194"/>
      <c r="V400" s="1180"/>
      <c r="W400" s="194"/>
      <c r="X400" s="1180">
        <f t="shared" si="157"/>
        <v>3</v>
      </c>
      <c r="Y400" s="194">
        <f t="shared" si="158"/>
        <v>2106</v>
      </c>
      <c r="Z400" s="1180"/>
      <c r="AA400" s="194"/>
      <c r="AB400" s="1180"/>
      <c r="AC400" s="194"/>
      <c r="AD400" s="1180"/>
      <c r="AE400" s="194"/>
      <c r="AF400" s="1180"/>
      <c r="AG400" s="194"/>
      <c r="AH400" s="1180"/>
      <c r="AI400" s="194"/>
    </row>
    <row r="401" spans="2:35" s="6" customFormat="1" ht="101.25">
      <c r="B401" s="1187"/>
      <c r="C401" s="1190" t="s">
        <v>4450</v>
      </c>
      <c r="D401" s="1180"/>
      <c r="E401" s="1180">
        <v>3</v>
      </c>
      <c r="F401" s="194" t="s">
        <v>108</v>
      </c>
      <c r="G401" s="194" t="s">
        <v>3908</v>
      </c>
      <c r="H401" s="194" t="s">
        <v>3909</v>
      </c>
      <c r="I401" s="194" t="s">
        <v>3910</v>
      </c>
      <c r="J401" s="194">
        <v>918.00000000000011</v>
      </c>
      <c r="K401" s="194">
        <f t="shared" si="159"/>
        <v>2754.0000000000005</v>
      </c>
      <c r="L401" s="1180"/>
      <c r="M401" s="194"/>
      <c r="N401" s="1180"/>
      <c r="O401" s="194"/>
      <c r="P401" s="1180"/>
      <c r="Q401" s="194"/>
      <c r="R401" s="1180"/>
      <c r="S401" s="194"/>
      <c r="T401" s="1180"/>
      <c r="U401" s="194"/>
      <c r="V401" s="1180"/>
      <c r="W401" s="194"/>
      <c r="X401" s="1180">
        <f t="shared" si="157"/>
        <v>3</v>
      </c>
      <c r="Y401" s="194">
        <f t="shared" si="158"/>
        <v>2754.0000000000005</v>
      </c>
      <c r="Z401" s="1180"/>
      <c r="AA401" s="194"/>
      <c r="AB401" s="1180"/>
      <c r="AC401" s="194"/>
      <c r="AD401" s="1180"/>
      <c r="AE401" s="194"/>
      <c r="AF401" s="1180"/>
      <c r="AG401" s="194"/>
      <c r="AH401" s="1180"/>
      <c r="AI401" s="194"/>
    </row>
    <row r="402" spans="2:35" s="6" customFormat="1" ht="101.25">
      <c r="B402" s="1187"/>
      <c r="C402" s="1190" t="s">
        <v>4451</v>
      </c>
      <c r="D402" s="1180"/>
      <c r="E402" s="1180">
        <v>6</v>
      </c>
      <c r="F402" s="194" t="s">
        <v>108</v>
      </c>
      <c r="G402" s="194" t="s">
        <v>3908</v>
      </c>
      <c r="H402" s="194" t="s">
        <v>3909</v>
      </c>
      <c r="I402" s="194" t="s">
        <v>3910</v>
      </c>
      <c r="J402" s="194">
        <v>72.36</v>
      </c>
      <c r="K402" s="194">
        <f t="shared" si="159"/>
        <v>434.15999999999997</v>
      </c>
      <c r="L402" s="1180"/>
      <c r="M402" s="194"/>
      <c r="N402" s="1180"/>
      <c r="O402" s="194"/>
      <c r="P402" s="1180"/>
      <c r="Q402" s="194"/>
      <c r="R402" s="1180"/>
      <c r="S402" s="194"/>
      <c r="T402" s="1180"/>
      <c r="U402" s="194"/>
      <c r="V402" s="1180"/>
      <c r="W402" s="194"/>
      <c r="X402" s="1180">
        <f t="shared" si="157"/>
        <v>6</v>
      </c>
      <c r="Y402" s="194">
        <f t="shared" si="158"/>
        <v>434.15999999999997</v>
      </c>
      <c r="Z402" s="1180"/>
      <c r="AA402" s="194"/>
      <c r="AB402" s="1180"/>
      <c r="AC402" s="194"/>
      <c r="AD402" s="1180"/>
      <c r="AE402" s="194"/>
      <c r="AF402" s="1180"/>
      <c r="AG402" s="194"/>
      <c r="AH402" s="1180"/>
      <c r="AI402" s="194"/>
    </row>
    <row r="403" spans="2:35" s="6" customFormat="1" ht="101.25">
      <c r="B403" s="1187"/>
      <c r="C403" s="1190" t="s">
        <v>4452</v>
      </c>
      <c r="D403" s="1180"/>
      <c r="E403" s="1180">
        <v>6</v>
      </c>
      <c r="F403" s="194" t="s">
        <v>108</v>
      </c>
      <c r="G403" s="194" t="s">
        <v>3908</v>
      </c>
      <c r="H403" s="194" t="s">
        <v>3909</v>
      </c>
      <c r="I403" s="194" t="s">
        <v>3910</v>
      </c>
      <c r="J403" s="194">
        <v>53.05</v>
      </c>
      <c r="K403" s="194">
        <f t="shared" si="159"/>
        <v>318.29999999999995</v>
      </c>
      <c r="L403" s="1180"/>
      <c r="M403" s="194"/>
      <c r="N403" s="1180"/>
      <c r="O403" s="194"/>
      <c r="P403" s="1180"/>
      <c r="Q403" s="194"/>
      <c r="R403" s="1180"/>
      <c r="S403" s="194"/>
      <c r="T403" s="1180"/>
      <c r="U403" s="194"/>
      <c r="V403" s="1180"/>
      <c r="W403" s="194"/>
      <c r="X403" s="1180">
        <f t="shared" si="157"/>
        <v>6</v>
      </c>
      <c r="Y403" s="194">
        <f t="shared" si="158"/>
        <v>318.29999999999995</v>
      </c>
      <c r="Z403" s="1180"/>
      <c r="AA403" s="194"/>
      <c r="AB403" s="1180"/>
      <c r="AC403" s="194"/>
      <c r="AD403" s="1180"/>
      <c r="AE403" s="194"/>
      <c r="AF403" s="1180"/>
      <c r="AG403" s="194"/>
      <c r="AH403" s="1180"/>
      <c r="AI403" s="194"/>
    </row>
    <row r="404" spans="2:35" s="6" customFormat="1" ht="101.25">
      <c r="B404" s="1187"/>
      <c r="C404" s="1190" t="s">
        <v>4453</v>
      </c>
      <c r="D404" s="1180"/>
      <c r="E404" s="1180">
        <v>2</v>
      </c>
      <c r="F404" s="194" t="s">
        <v>1048</v>
      </c>
      <c r="G404" s="194" t="s">
        <v>3908</v>
      </c>
      <c r="H404" s="194" t="s">
        <v>3909</v>
      </c>
      <c r="I404" s="194" t="s">
        <v>3910</v>
      </c>
      <c r="J404" s="194">
        <v>540</v>
      </c>
      <c r="K404" s="194">
        <f t="shared" si="159"/>
        <v>1080</v>
      </c>
      <c r="L404" s="1180"/>
      <c r="M404" s="194"/>
      <c r="N404" s="1180"/>
      <c r="O404" s="194"/>
      <c r="P404" s="1180"/>
      <c r="Q404" s="194"/>
      <c r="R404" s="1180"/>
      <c r="S404" s="194"/>
      <c r="T404" s="1180"/>
      <c r="U404" s="194"/>
      <c r="V404" s="1180"/>
      <c r="W404" s="194"/>
      <c r="X404" s="1180">
        <f t="shared" si="157"/>
        <v>2</v>
      </c>
      <c r="Y404" s="194">
        <f t="shared" si="158"/>
        <v>1080</v>
      </c>
      <c r="Z404" s="1180"/>
      <c r="AA404" s="194"/>
      <c r="AB404" s="1180"/>
      <c r="AC404" s="194"/>
      <c r="AD404" s="1180"/>
      <c r="AE404" s="194"/>
      <c r="AF404" s="1180"/>
      <c r="AG404" s="194"/>
      <c r="AH404" s="1180"/>
      <c r="AI404" s="194"/>
    </row>
    <row r="405" spans="2:35" s="6" customFormat="1" ht="101.25">
      <c r="B405" s="1187"/>
      <c r="C405" s="1190" t="s">
        <v>4454</v>
      </c>
      <c r="D405" s="1180"/>
      <c r="E405" s="1180">
        <v>5</v>
      </c>
      <c r="F405" s="194" t="s">
        <v>4046</v>
      </c>
      <c r="G405" s="194" t="s">
        <v>3908</v>
      </c>
      <c r="H405" s="194" t="s">
        <v>3909</v>
      </c>
      <c r="I405" s="194" t="s">
        <v>3910</v>
      </c>
      <c r="J405" s="194">
        <v>270</v>
      </c>
      <c r="K405" s="194">
        <f t="shared" si="159"/>
        <v>1350</v>
      </c>
      <c r="L405" s="1180"/>
      <c r="M405" s="194"/>
      <c r="N405" s="1180"/>
      <c r="O405" s="194"/>
      <c r="P405" s="1180"/>
      <c r="Q405" s="194"/>
      <c r="R405" s="1180"/>
      <c r="S405" s="194"/>
      <c r="T405" s="1180"/>
      <c r="U405" s="194"/>
      <c r="V405" s="1180"/>
      <c r="W405" s="194"/>
      <c r="X405" s="1180">
        <f t="shared" si="157"/>
        <v>5</v>
      </c>
      <c r="Y405" s="194">
        <f t="shared" si="158"/>
        <v>1350</v>
      </c>
      <c r="Z405" s="1180"/>
      <c r="AA405" s="194"/>
      <c r="AB405" s="1180"/>
      <c r="AC405" s="194"/>
      <c r="AD405" s="1180"/>
      <c r="AE405" s="194"/>
      <c r="AF405" s="1180"/>
      <c r="AG405" s="194"/>
      <c r="AH405" s="1180"/>
      <c r="AI405" s="194"/>
    </row>
    <row r="406" spans="2:35" s="6" customFormat="1" ht="101.25">
      <c r="B406" s="1187"/>
      <c r="C406" s="1190" t="s">
        <v>4135</v>
      </c>
      <c r="D406" s="1180"/>
      <c r="E406" s="1180">
        <v>150</v>
      </c>
      <c r="F406" s="194" t="s">
        <v>108</v>
      </c>
      <c r="G406" s="194" t="s">
        <v>3908</v>
      </c>
      <c r="H406" s="194" t="s">
        <v>3909</v>
      </c>
      <c r="I406" s="194" t="s">
        <v>3910</v>
      </c>
      <c r="J406" s="194">
        <v>217.1</v>
      </c>
      <c r="K406" s="194">
        <f t="shared" si="159"/>
        <v>32565</v>
      </c>
      <c r="L406" s="1180"/>
      <c r="M406" s="194"/>
      <c r="N406" s="1180"/>
      <c r="O406" s="194"/>
      <c r="P406" s="1180"/>
      <c r="Q406" s="194"/>
      <c r="R406" s="1180"/>
      <c r="S406" s="194"/>
      <c r="T406" s="1180"/>
      <c r="U406" s="194"/>
      <c r="V406" s="1180"/>
      <c r="W406" s="194"/>
      <c r="X406" s="1180">
        <f t="shared" si="157"/>
        <v>150</v>
      </c>
      <c r="Y406" s="194">
        <f t="shared" si="158"/>
        <v>32565</v>
      </c>
      <c r="Z406" s="1180"/>
      <c r="AA406" s="194"/>
      <c r="AB406" s="1180"/>
      <c r="AC406" s="194"/>
      <c r="AD406" s="1180"/>
      <c r="AE406" s="194"/>
      <c r="AF406" s="1180"/>
      <c r="AG406" s="194"/>
      <c r="AH406" s="1180"/>
      <c r="AI406" s="194"/>
    </row>
    <row r="407" spans="2:35" s="6" customFormat="1" ht="57.75">
      <c r="B407" s="1187"/>
      <c r="C407" s="1190" t="s">
        <v>4119</v>
      </c>
      <c r="D407" s="1180"/>
      <c r="E407" s="328">
        <v>100</v>
      </c>
      <c r="F407" s="997" t="s">
        <v>1048</v>
      </c>
      <c r="G407" s="997" t="s">
        <v>3908</v>
      </c>
      <c r="H407" s="997" t="s">
        <v>3909</v>
      </c>
      <c r="I407" s="997" t="s">
        <v>3910</v>
      </c>
      <c r="J407" s="1191">
        <v>89.66</v>
      </c>
      <c r="K407" s="1191">
        <f t="shared" si="159"/>
        <v>8966</v>
      </c>
      <c r="L407" s="1192"/>
      <c r="M407" s="1164"/>
      <c r="N407" s="1165"/>
      <c r="O407" s="542"/>
      <c r="P407" s="1166"/>
      <c r="Q407" s="542"/>
      <c r="R407" s="1180">
        <f t="shared" ref="R407:R438" si="160">E407</f>
        <v>100</v>
      </c>
      <c r="S407" s="194">
        <f>R407*J407</f>
        <v>8966</v>
      </c>
      <c r="T407" s="1180"/>
      <c r="U407" s="194"/>
      <c r="V407" s="1180"/>
      <c r="W407" s="194"/>
      <c r="X407" s="1180"/>
      <c r="Y407" s="194"/>
      <c r="Z407" s="1180"/>
      <c r="AA407" s="194"/>
      <c r="AB407" s="1180"/>
      <c r="AC407" s="194"/>
      <c r="AD407" s="1180"/>
      <c r="AE407" s="194"/>
      <c r="AF407" s="1180"/>
      <c r="AG407" s="194"/>
      <c r="AH407" s="1166"/>
      <c r="AI407" s="1167"/>
    </row>
    <row r="408" spans="2:35" s="6" customFormat="1" ht="58.5" thickBot="1">
      <c r="B408" s="1187"/>
      <c r="C408" s="1190" t="s">
        <v>4120</v>
      </c>
      <c r="D408" s="1180"/>
      <c r="E408" s="328">
        <v>2000</v>
      </c>
      <c r="F408" s="997" t="s">
        <v>108</v>
      </c>
      <c r="G408" s="997" t="s">
        <v>3908</v>
      </c>
      <c r="H408" s="997" t="s">
        <v>3909</v>
      </c>
      <c r="I408" s="997" t="s">
        <v>3910</v>
      </c>
      <c r="J408" s="1191">
        <v>4.5999999999999996</v>
      </c>
      <c r="K408" s="1191">
        <f t="shared" si="159"/>
        <v>9200</v>
      </c>
      <c r="L408" s="1192"/>
      <c r="M408" s="1164"/>
      <c r="N408" s="1165"/>
      <c r="O408" s="542"/>
      <c r="P408" s="1166"/>
      <c r="Q408" s="542"/>
      <c r="R408" s="1180">
        <f t="shared" si="160"/>
        <v>2000</v>
      </c>
      <c r="S408" s="194">
        <f t="shared" ref="S408:S471" si="161">R408*J408</f>
        <v>9200</v>
      </c>
      <c r="T408" s="1180"/>
      <c r="U408" s="194"/>
      <c r="V408" s="1180"/>
      <c r="W408" s="194"/>
      <c r="X408" s="1180"/>
      <c r="Y408" s="194"/>
      <c r="Z408" s="1180"/>
      <c r="AA408" s="194"/>
      <c r="AB408" s="1180"/>
      <c r="AC408" s="194"/>
      <c r="AD408" s="1180"/>
      <c r="AE408" s="194"/>
      <c r="AF408" s="1180"/>
      <c r="AG408" s="194"/>
      <c r="AH408" s="1166"/>
      <c r="AI408" s="1167"/>
    </row>
    <row r="409" spans="2:35" s="6" customFormat="1" ht="57.75">
      <c r="B409" s="1187"/>
      <c r="C409" s="1237" t="s">
        <v>4455</v>
      </c>
      <c r="D409" s="1180"/>
      <c r="E409" s="1238">
        <v>6</v>
      </c>
      <c r="F409" s="1239" t="s">
        <v>11</v>
      </c>
      <c r="G409" s="997" t="s">
        <v>3908</v>
      </c>
      <c r="H409" s="997" t="s">
        <v>3909</v>
      </c>
      <c r="I409" s="997" t="s">
        <v>3910</v>
      </c>
      <c r="J409" s="1240">
        <v>853.45</v>
      </c>
      <c r="K409" s="1191">
        <f t="shared" si="159"/>
        <v>5120.7000000000007</v>
      </c>
      <c r="L409" s="1192"/>
      <c r="M409" s="1164"/>
      <c r="N409" s="1165"/>
      <c r="O409" s="542"/>
      <c r="P409" s="1166"/>
      <c r="Q409" s="542"/>
      <c r="R409" s="1180">
        <f t="shared" si="160"/>
        <v>6</v>
      </c>
      <c r="S409" s="194">
        <f t="shared" si="161"/>
        <v>5120.7000000000007</v>
      </c>
      <c r="T409" s="1180"/>
      <c r="U409" s="194"/>
      <c r="V409" s="1180"/>
      <c r="W409" s="194"/>
      <c r="X409" s="1180"/>
      <c r="Y409" s="194"/>
      <c r="Z409" s="1180"/>
      <c r="AA409" s="194"/>
      <c r="AB409" s="1180"/>
      <c r="AC409" s="194"/>
      <c r="AD409" s="1180"/>
      <c r="AE409" s="194"/>
      <c r="AF409" s="1180"/>
      <c r="AG409" s="194"/>
      <c r="AH409" s="1166"/>
      <c r="AI409" s="1167"/>
    </row>
    <row r="410" spans="2:35" s="6" customFormat="1" ht="57.75">
      <c r="B410" s="1187"/>
      <c r="C410" s="1221" t="s">
        <v>4456</v>
      </c>
      <c r="D410" s="1180"/>
      <c r="E410" s="1222">
        <v>15</v>
      </c>
      <c r="F410" s="1223" t="s">
        <v>26</v>
      </c>
      <c r="G410" s="997" t="s">
        <v>3908</v>
      </c>
      <c r="H410" s="997" t="s">
        <v>3909</v>
      </c>
      <c r="I410" s="997" t="s">
        <v>3910</v>
      </c>
      <c r="J410" s="1169">
        <v>60.34</v>
      </c>
      <c r="K410" s="1191">
        <f t="shared" si="159"/>
        <v>905.1</v>
      </c>
      <c r="L410" s="1192"/>
      <c r="M410" s="1164"/>
      <c r="N410" s="1165"/>
      <c r="O410" s="542"/>
      <c r="P410" s="1166"/>
      <c r="Q410" s="542"/>
      <c r="R410" s="1180">
        <f t="shared" si="160"/>
        <v>15</v>
      </c>
      <c r="S410" s="194">
        <f t="shared" si="161"/>
        <v>905.1</v>
      </c>
      <c r="T410" s="1180"/>
      <c r="U410" s="194"/>
      <c r="V410" s="1180"/>
      <c r="W410" s="194"/>
      <c r="X410" s="1180"/>
      <c r="Y410" s="194"/>
      <c r="Z410" s="1180"/>
      <c r="AA410" s="194"/>
      <c r="AB410" s="1180"/>
      <c r="AC410" s="194"/>
      <c r="AD410" s="1180"/>
      <c r="AE410" s="194"/>
      <c r="AF410" s="1180"/>
      <c r="AG410" s="194"/>
      <c r="AH410" s="1166"/>
      <c r="AI410" s="1167"/>
    </row>
    <row r="411" spans="2:35" s="6" customFormat="1" ht="57.75">
      <c r="B411" s="1187"/>
      <c r="C411" s="1221" t="s">
        <v>4457</v>
      </c>
      <c r="D411" s="1180"/>
      <c r="E411" s="1222">
        <v>15</v>
      </c>
      <c r="F411" s="1223" t="s">
        <v>26</v>
      </c>
      <c r="G411" s="997" t="s">
        <v>3908</v>
      </c>
      <c r="H411" s="997" t="s">
        <v>3909</v>
      </c>
      <c r="I411" s="997" t="s">
        <v>3910</v>
      </c>
      <c r="J411" s="1169">
        <v>106.25</v>
      </c>
      <c r="K411" s="1191">
        <f t="shared" si="159"/>
        <v>1593.75</v>
      </c>
      <c r="L411" s="1192"/>
      <c r="M411" s="1164"/>
      <c r="N411" s="1165"/>
      <c r="O411" s="542"/>
      <c r="P411" s="1166"/>
      <c r="Q411" s="542"/>
      <c r="R411" s="1180">
        <f t="shared" si="160"/>
        <v>15</v>
      </c>
      <c r="S411" s="194">
        <f t="shared" si="161"/>
        <v>1593.75</v>
      </c>
      <c r="T411" s="1180"/>
      <c r="U411" s="194"/>
      <c r="V411" s="1180"/>
      <c r="W411" s="194"/>
      <c r="X411" s="1180"/>
      <c r="Y411" s="194"/>
      <c r="Z411" s="1180"/>
      <c r="AA411" s="194"/>
      <c r="AB411" s="1180"/>
      <c r="AC411" s="194"/>
      <c r="AD411" s="1180"/>
      <c r="AE411" s="194"/>
      <c r="AF411" s="1180"/>
      <c r="AG411" s="194"/>
      <c r="AH411" s="1166"/>
      <c r="AI411" s="1167"/>
    </row>
    <row r="412" spans="2:35" s="6" customFormat="1" ht="57.75">
      <c r="B412" s="1187"/>
      <c r="C412" s="1221" t="s">
        <v>4458</v>
      </c>
      <c r="D412" s="1180"/>
      <c r="E412" s="1222">
        <v>15</v>
      </c>
      <c r="F412" s="1223" t="s">
        <v>26</v>
      </c>
      <c r="G412" s="997" t="s">
        <v>3908</v>
      </c>
      <c r="H412" s="997" t="s">
        <v>3909</v>
      </c>
      <c r="I412" s="997" t="s">
        <v>3910</v>
      </c>
      <c r="J412" s="1169">
        <v>100</v>
      </c>
      <c r="K412" s="1191">
        <f t="shared" si="159"/>
        <v>1500</v>
      </c>
      <c r="L412" s="1192"/>
      <c r="M412" s="1164"/>
      <c r="N412" s="1165"/>
      <c r="O412" s="542"/>
      <c r="P412" s="1166"/>
      <c r="Q412" s="542"/>
      <c r="R412" s="1180">
        <f t="shared" si="160"/>
        <v>15</v>
      </c>
      <c r="S412" s="194">
        <f t="shared" si="161"/>
        <v>1500</v>
      </c>
      <c r="T412" s="1180"/>
      <c r="U412" s="194"/>
      <c r="V412" s="1180"/>
      <c r="W412" s="194"/>
      <c r="X412" s="1180"/>
      <c r="Y412" s="194"/>
      <c r="Z412" s="1180"/>
      <c r="AA412" s="194"/>
      <c r="AB412" s="1180"/>
      <c r="AC412" s="194"/>
      <c r="AD412" s="1180"/>
      <c r="AE412" s="194"/>
      <c r="AF412" s="1180"/>
      <c r="AG412" s="194"/>
      <c r="AH412" s="1166"/>
      <c r="AI412" s="1167"/>
    </row>
    <row r="413" spans="2:35" s="6" customFormat="1" ht="57.75">
      <c r="B413" s="1187"/>
      <c r="C413" s="1221" t="s">
        <v>4459</v>
      </c>
      <c r="D413" s="1180"/>
      <c r="E413" s="1222">
        <v>15</v>
      </c>
      <c r="F413" s="1223" t="s">
        <v>26</v>
      </c>
      <c r="G413" s="997" t="s">
        <v>3908</v>
      </c>
      <c r="H413" s="997" t="s">
        <v>3909</v>
      </c>
      <c r="I413" s="997" t="s">
        <v>3910</v>
      </c>
      <c r="J413" s="1169">
        <v>106.25</v>
      </c>
      <c r="K413" s="1191">
        <f t="shared" si="159"/>
        <v>1593.75</v>
      </c>
      <c r="L413" s="1192"/>
      <c r="M413" s="1164"/>
      <c r="N413" s="1165"/>
      <c r="O413" s="542"/>
      <c r="P413" s="1166"/>
      <c r="Q413" s="542"/>
      <c r="R413" s="1180">
        <f t="shared" si="160"/>
        <v>15</v>
      </c>
      <c r="S413" s="194">
        <f t="shared" si="161"/>
        <v>1593.75</v>
      </c>
      <c r="T413" s="1180"/>
      <c r="U413" s="194"/>
      <c r="V413" s="1180"/>
      <c r="W413" s="194"/>
      <c r="X413" s="1180"/>
      <c r="Y413" s="194"/>
      <c r="Z413" s="1180"/>
      <c r="AA413" s="194"/>
      <c r="AB413" s="1180"/>
      <c r="AC413" s="194"/>
      <c r="AD413" s="1180"/>
      <c r="AE413" s="194"/>
      <c r="AF413" s="1180"/>
      <c r="AG413" s="194"/>
      <c r="AH413" s="1166"/>
      <c r="AI413" s="1167"/>
    </row>
    <row r="414" spans="2:35" s="6" customFormat="1" ht="57.75">
      <c r="B414" s="1187"/>
      <c r="C414" s="1221" t="s">
        <v>4460</v>
      </c>
      <c r="D414" s="1180"/>
      <c r="E414" s="1222">
        <v>15</v>
      </c>
      <c r="F414" s="1223" t="s">
        <v>26</v>
      </c>
      <c r="G414" s="997" t="s">
        <v>3908</v>
      </c>
      <c r="H414" s="997" t="s">
        <v>3909</v>
      </c>
      <c r="I414" s="997" t="s">
        <v>3910</v>
      </c>
      <c r="J414" s="1169">
        <v>106.25</v>
      </c>
      <c r="K414" s="1191">
        <f t="shared" si="159"/>
        <v>1593.75</v>
      </c>
      <c r="L414" s="1192"/>
      <c r="M414" s="1164"/>
      <c r="N414" s="1165"/>
      <c r="O414" s="542"/>
      <c r="P414" s="1166"/>
      <c r="Q414" s="542"/>
      <c r="R414" s="1180">
        <f t="shared" si="160"/>
        <v>15</v>
      </c>
      <c r="S414" s="194">
        <f t="shared" si="161"/>
        <v>1593.75</v>
      </c>
      <c r="T414" s="1180"/>
      <c r="U414" s="194"/>
      <c r="V414" s="1180"/>
      <c r="W414" s="194"/>
      <c r="X414" s="1180"/>
      <c r="Y414" s="194"/>
      <c r="Z414" s="1180"/>
      <c r="AA414" s="194"/>
      <c r="AB414" s="1180"/>
      <c r="AC414" s="194"/>
      <c r="AD414" s="1180"/>
      <c r="AE414" s="194"/>
      <c r="AF414" s="1180"/>
      <c r="AG414" s="194"/>
      <c r="AH414" s="1166"/>
      <c r="AI414" s="1167"/>
    </row>
    <row r="415" spans="2:35" s="6" customFormat="1" ht="57.75">
      <c r="B415" s="1187"/>
      <c r="C415" s="1221" t="s">
        <v>4461</v>
      </c>
      <c r="D415" s="1180"/>
      <c r="E415" s="1222">
        <v>40</v>
      </c>
      <c r="F415" s="1223" t="s">
        <v>26</v>
      </c>
      <c r="G415" s="997" t="s">
        <v>3908</v>
      </c>
      <c r="H415" s="997" t="s">
        <v>3909</v>
      </c>
      <c r="I415" s="997" t="s">
        <v>3910</v>
      </c>
      <c r="J415" s="1169">
        <v>106.25</v>
      </c>
      <c r="K415" s="1191">
        <f t="shared" si="159"/>
        <v>4250</v>
      </c>
      <c r="L415" s="1192"/>
      <c r="M415" s="1164"/>
      <c r="N415" s="1165"/>
      <c r="O415" s="542"/>
      <c r="P415" s="1166"/>
      <c r="Q415" s="542"/>
      <c r="R415" s="1180">
        <f t="shared" si="160"/>
        <v>40</v>
      </c>
      <c r="S415" s="194">
        <f t="shared" si="161"/>
        <v>4250</v>
      </c>
      <c r="T415" s="1180"/>
      <c r="U415" s="194"/>
      <c r="V415" s="1180"/>
      <c r="W415" s="194"/>
      <c r="X415" s="1180"/>
      <c r="Y415" s="194"/>
      <c r="Z415" s="1180"/>
      <c r="AA415" s="194"/>
      <c r="AB415" s="1180"/>
      <c r="AC415" s="194"/>
      <c r="AD415" s="1180"/>
      <c r="AE415" s="194"/>
      <c r="AF415" s="1180"/>
      <c r="AG415" s="194"/>
      <c r="AH415" s="1166"/>
      <c r="AI415" s="1167"/>
    </row>
    <row r="416" spans="2:35" s="6" customFormat="1" ht="57.75">
      <c r="B416" s="1187"/>
      <c r="C416" s="1221" t="s">
        <v>4462</v>
      </c>
      <c r="D416" s="1180"/>
      <c r="E416" s="1222">
        <v>5</v>
      </c>
      <c r="F416" s="1223" t="s">
        <v>26</v>
      </c>
      <c r="G416" s="997" t="s">
        <v>3908</v>
      </c>
      <c r="H416" s="997" t="s">
        <v>3909</v>
      </c>
      <c r="I416" s="997" t="s">
        <v>3910</v>
      </c>
      <c r="J416" s="1169">
        <v>76.25</v>
      </c>
      <c r="K416" s="1191">
        <f t="shared" si="159"/>
        <v>381.25</v>
      </c>
      <c r="L416" s="1192"/>
      <c r="M416" s="1164"/>
      <c r="N416" s="1165"/>
      <c r="O416" s="542"/>
      <c r="P416" s="1166"/>
      <c r="Q416" s="542"/>
      <c r="R416" s="1180">
        <f t="shared" si="160"/>
        <v>5</v>
      </c>
      <c r="S416" s="194">
        <f t="shared" si="161"/>
        <v>381.25</v>
      </c>
      <c r="T416" s="1180"/>
      <c r="U416" s="194"/>
      <c r="V416" s="1180"/>
      <c r="W416" s="194"/>
      <c r="X416" s="1180"/>
      <c r="Y416" s="194"/>
      <c r="Z416" s="1180"/>
      <c r="AA416" s="194"/>
      <c r="AB416" s="1180"/>
      <c r="AC416" s="194"/>
      <c r="AD416" s="1180"/>
      <c r="AE416" s="194"/>
      <c r="AF416" s="1180"/>
      <c r="AG416" s="194"/>
      <c r="AH416" s="1166"/>
      <c r="AI416" s="1167"/>
    </row>
    <row r="417" spans="2:35" s="6" customFormat="1" ht="57.75">
      <c r="B417" s="1187"/>
      <c r="C417" s="1221" t="s">
        <v>4463</v>
      </c>
      <c r="D417" s="1180"/>
      <c r="E417" s="1222">
        <v>16</v>
      </c>
      <c r="F417" s="1223" t="s">
        <v>11</v>
      </c>
      <c r="G417" s="997" t="s">
        <v>3908</v>
      </c>
      <c r="H417" s="997" t="s">
        <v>3909</v>
      </c>
      <c r="I417" s="997" t="s">
        <v>3910</v>
      </c>
      <c r="J417" s="1169">
        <v>149.11000000000001</v>
      </c>
      <c r="K417" s="1191">
        <f t="shared" si="159"/>
        <v>2385.7600000000002</v>
      </c>
      <c r="L417" s="1192"/>
      <c r="M417" s="1164"/>
      <c r="N417" s="1165"/>
      <c r="O417" s="542"/>
      <c r="P417" s="1166"/>
      <c r="Q417" s="542"/>
      <c r="R417" s="1180">
        <f t="shared" si="160"/>
        <v>16</v>
      </c>
      <c r="S417" s="194">
        <f t="shared" si="161"/>
        <v>2385.7600000000002</v>
      </c>
      <c r="T417" s="1180"/>
      <c r="U417" s="194"/>
      <c r="V417" s="1180"/>
      <c r="W417" s="194"/>
      <c r="X417" s="1180"/>
      <c r="Y417" s="194"/>
      <c r="Z417" s="1180"/>
      <c r="AA417" s="194"/>
      <c r="AB417" s="1180"/>
      <c r="AC417" s="194"/>
      <c r="AD417" s="1180"/>
      <c r="AE417" s="194"/>
      <c r="AF417" s="1180"/>
      <c r="AG417" s="194"/>
      <c r="AH417" s="1166"/>
      <c r="AI417" s="1167"/>
    </row>
    <row r="418" spans="2:35" s="6" customFormat="1" ht="57.75">
      <c r="B418" s="1187"/>
      <c r="C418" s="1221" t="s">
        <v>4464</v>
      </c>
      <c r="D418" s="1180"/>
      <c r="E418" s="1222">
        <v>9</v>
      </c>
      <c r="F418" s="1223" t="s">
        <v>11</v>
      </c>
      <c r="G418" s="997" t="s">
        <v>3908</v>
      </c>
      <c r="H418" s="997" t="s">
        <v>3909</v>
      </c>
      <c r="I418" s="997" t="s">
        <v>3910</v>
      </c>
      <c r="J418" s="1169">
        <v>149.11000000000001</v>
      </c>
      <c r="K418" s="1191">
        <f t="shared" ref="K418:K449" si="162">E418*J418</f>
        <v>1341.9900000000002</v>
      </c>
      <c r="L418" s="1192"/>
      <c r="M418" s="1164"/>
      <c r="N418" s="1165"/>
      <c r="O418" s="542"/>
      <c r="P418" s="1166"/>
      <c r="Q418" s="542"/>
      <c r="R418" s="1180">
        <f t="shared" si="160"/>
        <v>9</v>
      </c>
      <c r="S418" s="194">
        <f t="shared" si="161"/>
        <v>1341.9900000000002</v>
      </c>
      <c r="T418" s="1180"/>
      <c r="U418" s="194"/>
      <c r="V418" s="1180"/>
      <c r="W418" s="194"/>
      <c r="X418" s="1180"/>
      <c r="Y418" s="194"/>
      <c r="Z418" s="1180"/>
      <c r="AA418" s="194"/>
      <c r="AB418" s="1180"/>
      <c r="AC418" s="194"/>
      <c r="AD418" s="1180"/>
      <c r="AE418" s="194"/>
      <c r="AF418" s="1180"/>
      <c r="AG418" s="194"/>
      <c r="AH418" s="1166"/>
      <c r="AI418" s="1167"/>
    </row>
    <row r="419" spans="2:35" s="6" customFormat="1" ht="57.75">
      <c r="B419" s="1187"/>
      <c r="C419" s="1221" t="s">
        <v>4465</v>
      </c>
      <c r="D419" s="1180"/>
      <c r="E419" s="1222">
        <v>13</v>
      </c>
      <c r="F419" s="1223" t="s">
        <v>11</v>
      </c>
      <c r="G419" s="997" t="s">
        <v>3908</v>
      </c>
      <c r="H419" s="997" t="s">
        <v>3909</v>
      </c>
      <c r="I419" s="997" t="s">
        <v>3910</v>
      </c>
      <c r="J419" s="1169">
        <v>149.11000000000001</v>
      </c>
      <c r="K419" s="1191">
        <f t="shared" si="162"/>
        <v>1938.4300000000003</v>
      </c>
      <c r="L419" s="1192"/>
      <c r="M419" s="1164"/>
      <c r="N419" s="1165"/>
      <c r="O419" s="542"/>
      <c r="P419" s="1166"/>
      <c r="Q419" s="542"/>
      <c r="R419" s="1180">
        <f t="shared" si="160"/>
        <v>13</v>
      </c>
      <c r="S419" s="194">
        <f t="shared" si="161"/>
        <v>1938.4300000000003</v>
      </c>
      <c r="T419" s="1180"/>
      <c r="U419" s="194"/>
      <c r="V419" s="1180"/>
      <c r="W419" s="194"/>
      <c r="X419" s="1180"/>
      <c r="Y419" s="194"/>
      <c r="Z419" s="1180"/>
      <c r="AA419" s="194"/>
      <c r="AB419" s="1180"/>
      <c r="AC419" s="194"/>
      <c r="AD419" s="1180"/>
      <c r="AE419" s="194"/>
      <c r="AF419" s="1180"/>
      <c r="AG419" s="194"/>
      <c r="AH419" s="1166"/>
      <c r="AI419" s="1167"/>
    </row>
    <row r="420" spans="2:35" s="6" customFormat="1" ht="57.75">
      <c r="B420" s="1187"/>
      <c r="C420" s="1221" t="s">
        <v>4466</v>
      </c>
      <c r="D420" s="1180"/>
      <c r="E420" s="1222">
        <v>11</v>
      </c>
      <c r="F420" s="1223" t="s">
        <v>11</v>
      </c>
      <c r="G420" s="997" t="s">
        <v>3908</v>
      </c>
      <c r="H420" s="997" t="s">
        <v>3909</v>
      </c>
      <c r="I420" s="997" t="s">
        <v>3910</v>
      </c>
      <c r="J420" s="1169">
        <v>121.71</v>
      </c>
      <c r="K420" s="1191">
        <f t="shared" si="162"/>
        <v>1338.81</v>
      </c>
      <c r="L420" s="1192"/>
      <c r="M420" s="1164"/>
      <c r="N420" s="1165"/>
      <c r="O420" s="542"/>
      <c r="P420" s="1166"/>
      <c r="Q420" s="542"/>
      <c r="R420" s="1180">
        <f t="shared" si="160"/>
        <v>11</v>
      </c>
      <c r="S420" s="194">
        <f t="shared" si="161"/>
        <v>1338.81</v>
      </c>
      <c r="T420" s="1180"/>
      <c r="U420" s="194"/>
      <c r="V420" s="1180"/>
      <c r="W420" s="194"/>
      <c r="X420" s="1180"/>
      <c r="Y420" s="194"/>
      <c r="Z420" s="1180"/>
      <c r="AA420" s="194"/>
      <c r="AB420" s="1180"/>
      <c r="AC420" s="194"/>
      <c r="AD420" s="1180"/>
      <c r="AE420" s="194"/>
      <c r="AF420" s="1180"/>
      <c r="AG420" s="194"/>
      <c r="AH420" s="1166"/>
      <c r="AI420" s="1167"/>
    </row>
    <row r="421" spans="2:35" s="6" customFormat="1" ht="57.75">
      <c r="B421" s="1187"/>
      <c r="C421" s="1221" t="s">
        <v>4467</v>
      </c>
      <c r="D421" s="1180"/>
      <c r="E421" s="1222">
        <v>36</v>
      </c>
      <c r="F421" s="1223" t="s">
        <v>11</v>
      </c>
      <c r="G421" s="997" t="s">
        <v>3908</v>
      </c>
      <c r="H421" s="997" t="s">
        <v>3909</v>
      </c>
      <c r="I421" s="997" t="s">
        <v>3910</v>
      </c>
      <c r="J421" s="1169">
        <v>121.71</v>
      </c>
      <c r="K421" s="1191">
        <f t="shared" si="162"/>
        <v>4381.5599999999995</v>
      </c>
      <c r="L421" s="1192"/>
      <c r="M421" s="1164"/>
      <c r="N421" s="1165"/>
      <c r="O421" s="542"/>
      <c r="P421" s="1166"/>
      <c r="Q421" s="542"/>
      <c r="R421" s="1180">
        <f t="shared" si="160"/>
        <v>36</v>
      </c>
      <c r="S421" s="194">
        <f t="shared" si="161"/>
        <v>4381.5599999999995</v>
      </c>
      <c r="T421" s="1180"/>
      <c r="U421" s="194"/>
      <c r="V421" s="1180"/>
      <c r="W421" s="194"/>
      <c r="X421" s="1180"/>
      <c r="Y421" s="194"/>
      <c r="Z421" s="1180"/>
      <c r="AA421" s="194"/>
      <c r="AB421" s="1180"/>
      <c r="AC421" s="194"/>
      <c r="AD421" s="1180"/>
      <c r="AE421" s="194"/>
      <c r="AF421" s="1180"/>
      <c r="AG421" s="194"/>
      <c r="AH421" s="1166"/>
      <c r="AI421" s="1167"/>
    </row>
    <row r="422" spans="2:35" s="6" customFormat="1" ht="57.75">
      <c r="B422" s="1187"/>
      <c r="C422" s="1221" t="s">
        <v>4468</v>
      </c>
      <c r="D422" s="1180"/>
      <c r="E422" s="1222">
        <v>7</v>
      </c>
      <c r="F422" s="1223" t="s">
        <v>26</v>
      </c>
      <c r="G422" s="997" t="s">
        <v>3908</v>
      </c>
      <c r="H422" s="997" t="s">
        <v>3909</v>
      </c>
      <c r="I422" s="997" t="s">
        <v>3910</v>
      </c>
      <c r="J422" s="1169">
        <v>520</v>
      </c>
      <c r="K422" s="1191">
        <f t="shared" si="162"/>
        <v>3640</v>
      </c>
      <c r="L422" s="1192"/>
      <c r="M422" s="1164"/>
      <c r="N422" s="1165"/>
      <c r="O422" s="542"/>
      <c r="P422" s="1166"/>
      <c r="Q422" s="542"/>
      <c r="R422" s="1180">
        <f t="shared" si="160"/>
        <v>7</v>
      </c>
      <c r="S422" s="194">
        <f t="shared" si="161"/>
        <v>3640</v>
      </c>
      <c r="T422" s="1180"/>
      <c r="U422" s="194"/>
      <c r="V422" s="1180"/>
      <c r="W422" s="194"/>
      <c r="X422" s="1180"/>
      <c r="Y422" s="194"/>
      <c r="Z422" s="1180"/>
      <c r="AA422" s="194"/>
      <c r="AB422" s="1180"/>
      <c r="AC422" s="194"/>
      <c r="AD422" s="1180"/>
      <c r="AE422" s="194"/>
      <c r="AF422" s="1180"/>
      <c r="AG422" s="194"/>
      <c r="AH422" s="1166"/>
      <c r="AI422" s="1167"/>
    </row>
    <row r="423" spans="2:35" s="6" customFormat="1" ht="57.75">
      <c r="B423" s="1187"/>
      <c r="C423" s="1221" t="s">
        <v>4469</v>
      </c>
      <c r="D423" s="1180"/>
      <c r="E423" s="1222">
        <v>6</v>
      </c>
      <c r="F423" s="1223" t="s">
        <v>26</v>
      </c>
      <c r="G423" s="997" t="s">
        <v>3908</v>
      </c>
      <c r="H423" s="997" t="s">
        <v>3909</v>
      </c>
      <c r="I423" s="997" t="s">
        <v>3910</v>
      </c>
      <c r="J423" s="1169">
        <v>623.65</v>
      </c>
      <c r="K423" s="1191">
        <f t="shared" si="162"/>
        <v>3741.8999999999996</v>
      </c>
      <c r="L423" s="1192"/>
      <c r="M423" s="1164"/>
      <c r="N423" s="1165"/>
      <c r="O423" s="542"/>
      <c r="P423" s="1166"/>
      <c r="Q423" s="542"/>
      <c r="R423" s="1180">
        <f t="shared" si="160"/>
        <v>6</v>
      </c>
      <c r="S423" s="194">
        <f t="shared" si="161"/>
        <v>3741.8999999999996</v>
      </c>
      <c r="T423" s="1180"/>
      <c r="U423" s="194"/>
      <c r="V423" s="1180"/>
      <c r="W423" s="194"/>
      <c r="X423" s="1180"/>
      <c r="Y423" s="194"/>
      <c r="Z423" s="1180"/>
      <c r="AA423" s="194"/>
      <c r="AB423" s="1180"/>
      <c r="AC423" s="194"/>
      <c r="AD423" s="1180"/>
      <c r="AE423" s="194"/>
      <c r="AF423" s="1180"/>
      <c r="AG423" s="194"/>
      <c r="AH423" s="1166"/>
      <c r="AI423" s="1167"/>
    </row>
    <row r="424" spans="2:35" s="6" customFormat="1" ht="57.75">
      <c r="B424" s="1187"/>
      <c r="C424" s="1221" t="s">
        <v>4121</v>
      </c>
      <c r="D424" s="1180"/>
      <c r="E424" s="1222">
        <v>2</v>
      </c>
      <c r="F424" s="1223" t="s">
        <v>22</v>
      </c>
      <c r="G424" s="997" t="s">
        <v>3908</v>
      </c>
      <c r="H424" s="997" t="s">
        <v>3909</v>
      </c>
      <c r="I424" s="997" t="s">
        <v>3910</v>
      </c>
      <c r="J424" s="1169">
        <v>99.14</v>
      </c>
      <c r="K424" s="1191">
        <f t="shared" si="162"/>
        <v>198.28</v>
      </c>
      <c r="L424" s="1192"/>
      <c r="M424" s="1164"/>
      <c r="N424" s="1165"/>
      <c r="O424" s="542"/>
      <c r="P424" s="1166"/>
      <c r="Q424" s="542"/>
      <c r="R424" s="1180">
        <f t="shared" si="160"/>
        <v>2</v>
      </c>
      <c r="S424" s="194">
        <f t="shared" si="161"/>
        <v>198.28</v>
      </c>
      <c r="T424" s="1180"/>
      <c r="U424" s="194"/>
      <c r="V424" s="1180"/>
      <c r="W424" s="194"/>
      <c r="X424" s="1180"/>
      <c r="Y424" s="194"/>
      <c r="Z424" s="1180"/>
      <c r="AA424" s="194"/>
      <c r="AB424" s="1180"/>
      <c r="AC424" s="194"/>
      <c r="AD424" s="1180"/>
      <c r="AE424" s="194"/>
      <c r="AF424" s="1180"/>
      <c r="AG424" s="194"/>
      <c r="AH424" s="1166"/>
      <c r="AI424" s="1167"/>
    </row>
    <row r="425" spans="2:35" s="6" customFormat="1" ht="57.75">
      <c r="B425" s="1187"/>
      <c r="C425" s="1221" t="s">
        <v>4470</v>
      </c>
      <c r="D425" s="1180"/>
      <c r="E425" s="1222">
        <v>2</v>
      </c>
      <c r="F425" s="1223" t="s">
        <v>1187</v>
      </c>
      <c r="G425" s="997" t="s">
        <v>3908</v>
      </c>
      <c r="H425" s="997" t="s">
        <v>3909</v>
      </c>
      <c r="I425" s="997" t="s">
        <v>3910</v>
      </c>
      <c r="J425" s="1169">
        <v>157.5</v>
      </c>
      <c r="K425" s="1191">
        <f t="shared" si="162"/>
        <v>315</v>
      </c>
      <c r="L425" s="1192"/>
      <c r="M425" s="1164"/>
      <c r="N425" s="1165"/>
      <c r="O425" s="542"/>
      <c r="P425" s="1166"/>
      <c r="Q425" s="542"/>
      <c r="R425" s="1180">
        <f t="shared" si="160"/>
        <v>2</v>
      </c>
      <c r="S425" s="194">
        <f t="shared" si="161"/>
        <v>315</v>
      </c>
      <c r="T425" s="1180"/>
      <c r="U425" s="194"/>
      <c r="V425" s="1180"/>
      <c r="W425" s="194"/>
      <c r="X425" s="1180"/>
      <c r="Y425" s="194"/>
      <c r="Z425" s="1180"/>
      <c r="AA425" s="194"/>
      <c r="AB425" s="1180"/>
      <c r="AC425" s="194"/>
      <c r="AD425" s="1180"/>
      <c r="AE425" s="194"/>
      <c r="AF425" s="1180"/>
      <c r="AG425" s="194"/>
      <c r="AH425" s="1166"/>
      <c r="AI425" s="1167"/>
    </row>
    <row r="426" spans="2:35" s="6" customFormat="1" ht="57.75">
      <c r="B426" s="1187"/>
      <c r="C426" s="1221" t="s">
        <v>4122</v>
      </c>
      <c r="D426" s="1180"/>
      <c r="E426" s="1222">
        <v>12</v>
      </c>
      <c r="F426" s="1223" t="s">
        <v>1187</v>
      </c>
      <c r="G426" s="997" t="s">
        <v>3908</v>
      </c>
      <c r="H426" s="997" t="s">
        <v>3909</v>
      </c>
      <c r="I426" s="997" t="s">
        <v>3910</v>
      </c>
      <c r="J426" s="1169">
        <v>43.97</v>
      </c>
      <c r="K426" s="1191">
        <f t="shared" si="162"/>
        <v>527.64</v>
      </c>
      <c r="L426" s="1192"/>
      <c r="M426" s="1164"/>
      <c r="N426" s="1165"/>
      <c r="O426" s="542"/>
      <c r="P426" s="1166"/>
      <c r="Q426" s="542"/>
      <c r="R426" s="1180">
        <f t="shared" si="160"/>
        <v>12</v>
      </c>
      <c r="S426" s="194">
        <f t="shared" si="161"/>
        <v>527.64</v>
      </c>
      <c r="T426" s="1180"/>
      <c r="U426" s="194"/>
      <c r="V426" s="1180"/>
      <c r="W426" s="194"/>
      <c r="X426" s="1180"/>
      <c r="Y426" s="194"/>
      <c r="Z426" s="1180"/>
      <c r="AA426" s="194"/>
      <c r="AB426" s="1180"/>
      <c r="AC426" s="194"/>
      <c r="AD426" s="1180"/>
      <c r="AE426" s="194"/>
      <c r="AF426" s="1180"/>
      <c r="AG426" s="194"/>
      <c r="AH426" s="1166"/>
      <c r="AI426" s="1167"/>
    </row>
    <row r="427" spans="2:35" s="6" customFormat="1" ht="57.75">
      <c r="B427" s="1187"/>
      <c r="C427" s="1221" t="s">
        <v>4471</v>
      </c>
      <c r="D427" s="1180"/>
      <c r="E427" s="1222">
        <v>2</v>
      </c>
      <c r="F427" s="1223" t="s">
        <v>26</v>
      </c>
      <c r="G427" s="997" t="s">
        <v>3908</v>
      </c>
      <c r="H427" s="997" t="s">
        <v>3909</v>
      </c>
      <c r="I427" s="997" t="s">
        <v>3910</v>
      </c>
      <c r="J427" s="1169">
        <v>215.59824</v>
      </c>
      <c r="K427" s="1191">
        <f t="shared" si="162"/>
        <v>431.19648000000001</v>
      </c>
      <c r="L427" s="1192"/>
      <c r="M427" s="1164"/>
      <c r="N427" s="1165"/>
      <c r="O427" s="542"/>
      <c r="P427" s="1166"/>
      <c r="Q427" s="542"/>
      <c r="R427" s="1180">
        <f t="shared" si="160"/>
        <v>2</v>
      </c>
      <c r="S427" s="194">
        <f t="shared" si="161"/>
        <v>431.19648000000001</v>
      </c>
      <c r="T427" s="1180"/>
      <c r="U427" s="194"/>
      <c r="V427" s="1180"/>
      <c r="W427" s="194"/>
      <c r="X427" s="1180"/>
      <c r="Y427" s="194"/>
      <c r="Z427" s="1180"/>
      <c r="AA427" s="194"/>
      <c r="AB427" s="1180"/>
      <c r="AC427" s="194"/>
      <c r="AD427" s="1180"/>
      <c r="AE427" s="194"/>
      <c r="AF427" s="1180"/>
      <c r="AG427" s="194"/>
      <c r="AH427" s="1166"/>
      <c r="AI427" s="1167"/>
    </row>
    <row r="428" spans="2:35" s="6" customFormat="1" ht="57.75">
      <c r="B428" s="1187"/>
      <c r="C428" s="1221" t="s">
        <v>4472</v>
      </c>
      <c r="D428" s="1180"/>
      <c r="E428" s="1222">
        <v>12</v>
      </c>
      <c r="F428" s="1223" t="s">
        <v>22</v>
      </c>
      <c r="G428" s="997" t="s">
        <v>3908</v>
      </c>
      <c r="H428" s="997" t="s">
        <v>3909</v>
      </c>
      <c r="I428" s="997" t="s">
        <v>3910</v>
      </c>
      <c r="J428" s="1169">
        <v>785</v>
      </c>
      <c r="K428" s="1191">
        <f t="shared" si="162"/>
        <v>9420</v>
      </c>
      <c r="L428" s="1192"/>
      <c r="M428" s="1164"/>
      <c r="N428" s="1165"/>
      <c r="O428" s="542"/>
      <c r="P428" s="1166"/>
      <c r="Q428" s="542"/>
      <c r="R428" s="1180">
        <f t="shared" si="160"/>
        <v>12</v>
      </c>
      <c r="S428" s="194">
        <f t="shared" si="161"/>
        <v>9420</v>
      </c>
      <c r="T428" s="1180"/>
      <c r="U428" s="194"/>
      <c r="V428" s="1180"/>
      <c r="W428" s="194"/>
      <c r="X428" s="1180"/>
      <c r="Y428" s="194"/>
      <c r="Z428" s="1180"/>
      <c r="AA428" s="194"/>
      <c r="AB428" s="1180"/>
      <c r="AC428" s="194"/>
      <c r="AD428" s="1180"/>
      <c r="AE428" s="194"/>
      <c r="AF428" s="1180"/>
      <c r="AG428" s="194"/>
      <c r="AH428" s="1166"/>
      <c r="AI428" s="1167"/>
    </row>
    <row r="429" spans="2:35" s="6" customFormat="1" ht="57.75">
      <c r="B429" s="1187"/>
      <c r="C429" s="1221" t="s">
        <v>4473</v>
      </c>
      <c r="D429" s="1180"/>
      <c r="E429" s="1222">
        <v>16</v>
      </c>
      <c r="F429" s="1223" t="s">
        <v>22</v>
      </c>
      <c r="G429" s="997" t="s">
        <v>3908</v>
      </c>
      <c r="H429" s="997" t="s">
        <v>3909</v>
      </c>
      <c r="I429" s="997" t="s">
        <v>3910</v>
      </c>
      <c r="J429" s="1169">
        <v>81.94</v>
      </c>
      <c r="K429" s="1191">
        <f t="shared" si="162"/>
        <v>1311.04</v>
      </c>
      <c r="L429" s="1192"/>
      <c r="M429" s="1164"/>
      <c r="N429" s="1165"/>
      <c r="O429" s="542"/>
      <c r="P429" s="1166"/>
      <c r="Q429" s="542"/>
      <c r="R429" s="1180">
        <f t="shared" si="160"/>
        <v>16</v>
      </c>
      <c r="S429" s="194">
        <f t="shared" si="161"/>
        <v>1311.04</v>
      </c>
      <c r="T429" s="1180"/>
      <c r="U429" s="194"/>
      <c r="V429" s="1180"/>
      <c r="W429" s="194"/>
      <c r="X429" s="1180"/>
      <c r="Y429" s="194"/>
      <c r="Z429" s="1180"/>
      <c r="AA429" s="194"/>
      <c r="AB429" s="1180"/>
      <c r="AC429" s="194"/>
      <c r="AD429" s="1180"/>
      <c r="AE429" s="194"/>
      <c r="AF429" s="1180"/>
      <c r="AG429" s="194"/>
      <c r="AH429" s="1166"/>
      <c r="AI429" s="1167"/>
    </row>
    <row r="430" spans="2:35" s="6" customFormat="1" ht="57.75">
      <c r="B430" s="1187"/>
      <c r="C430" s="1221" t="s">
        <v>4474</v>
      </c>
      <c r="D430" s="1180"/>
      <c r="E430" s="1222">
        <v>2</v>
      </c>
      <c r="F430" s="1223" t="s">
        <v>26</v>
      </c>
      <c r="G430" s="997" t="s">
        <v>3908</v>
      </c>
      <c r="H430" s="997" t="s">
        <v>3909</v>
      </c>
      <c r="I430" s="997" t="s">
        <v>3910</v>
      </c>
      <c r="J430" s="1169">
        <v>49.75</v>
      </c>
      <c r="K430" s="1191">
        <f t="shared" si="162"/>
        <v>99.5</v>
      </c>
      <c r="L430" s="1192"/>
      <c r="M430" s="1164"/>
      <c r="N430" s="1165"/>
      <c r="O430" s="542"/>
      <c r="P430" s="1166"/>
      <c r="Q430" s="542"/>
      <c r="R430" s="1180">
        <f t="shared" si="160"/>
        <v>2</v>
      </c>
      <c r="S430" s="194">
        <f t="shared" si="161"/>
        <v>99.5</v>
      </c>
      <c r="T430" s="1180"/>
      <c r="U430" s="194"/>
      <c r="V430" s="1180"/>
      <c r="W430" s="194"/>
      <c r="X430" s="1180"/>
      <c r="Y430" s="194"/>
      <c r="Z430" s="1180"/>
      <c r="AA430" s="194"/>
      <c r="AB430" s="1180"/>
      <c r="AC430" s="194"/>
      <c r="AD430" s="1180"/>
      <c r="AE430" s="194"/>
      <c r="AF430" s="1180"/>
      <c r="AG430" s="194"/>
      <c r="AH430" s="1166"/>
      <c r="AI430" s="1167"/>
    </row>
    <row r="431" spans="2:35" s="6" customFormat="1" ht="57.75">
      <c r="B431" s="1187"/>
      <c r="C431" s="1221" t="s">
        <v>4475</v>
      </c>
      <c r="D431" s="1180"/>
      <c r="E431" s="1222">
        <v>2</v>
      </c>
      <c r="F431" s="1223" t="s">
        <v>26</v>
      </c>
      <c r="G431" s="997" t="s">
        <v>3908</v>
      </c>
      <c r="H431" s="997" t="s">
        <v>3909</v>
      </c>
      <c r="I431" s="997" t="s">
        <v>3910</v>
      </c>
      <c r="J431" s="1169">
        <v>107.54</v>
      </c>
      <c r="K431" s="1191">
        <f t="shared" si="162"/>
        <v>215.08</v>
      </c>
      <c r="L431" s="1192"/>
      <c r="M431" s="1164"/>
      <c r="N431" s="1165"/>
      <c r="O431" s="542"/>
      <c r="P431" s="1166"/>
      <c r="Q431" s="542"/>
      <c r="R431" s="1180">
        <f t="shared" si="160"/>
        <v>2</v>
      </c>
      <c r="S431" s="194">
        <f t="shared" si="161"/>
        <v>215.08</v>
      </c>
      <c r="T431" s="1180"/>
      <c r="U431" s="194"/>
      <c r="V431" s="1180"/>
      <c r="W431" s="194"/>
      <c r="X431" s="1180"/>
      <c r="Y431" s="194"/>
      <c r="Z431" s="1180"/>
      <c r="AA431" s="194"/>
      <c r="AB431" s="1180"/>
      <c r="AC431" s="194"/>
      <c r="AD431" s="1180"/>
      <c r="AE431" s="194"/>
      <c r="AF431" s="1180"/>
      <c r="AG431" s="194"/>
      <c r="AH431" s="1166"/>
      <c r="AI431" s="1167"/>
    </row>
    <row r="432" spans="2:35" s="6" customFormat="1" ht="57.75">
      <c r="B432" s="1187"/>
      <c r="C432" s="1221" t="s">
        <v>4476</v>
      </c>
      <c r="D432" s="1180"/>
      <c r="E432" s="1222">
        <v>14</v>
      </c>
      <c r="F432" s="1223" t="s">
        <v>22</v>
      </c>
      <c r="G432" s="997" t="s">
        <v>3908</v>
      </c>
      <c r="H432" s="997" t="s">
        <v>3909</v>
      </c>
      <c r="I432" s="997" t="s">
        <v>3910</v>
      </c>
      <c r="J432" s="1169">
        <v>107.63</v>
      </c>
      <c r="K432" s="1191">
        <f t="shared" si="162"/>
        <v>1506.82</v>
      </c>
      <c r="L432" s="1192"/>
      <c r="M432" s="1164"/>
      <c r="N432" s="1165"/>
      <c r="O432" s="542"/>
      <c r="P432" s="1166"/>
      <c r="Q432" s="542"/>
      <c r="R432" s="1180">
        <f t="shared" si="160"/>
        <v>14</v>
      </c>
      <c r="S432" s="194">
        <f t="shared" si="161"/>
        <v>1506.82</v>
      </c>
      <c r="T432" s="1180"/>
      <c r="U432" s="194"/>
      <c r="V432" s="1180"/>
      <c r="W432" s="194"/>
      <c r="X432" s="1180"/>
      <c r="Y432" s="194"/>
      <c r="Z432" s="1180"/>
      <c r="AA432" s="194"/>
      <c r="AB432" s="1180"/>
      <c r="AC432" s="194"/>
      <c r="AD432" s="1180"/>
      <c r="AE432" s="194"/>
      <c r="AF432" s="1180"/>
      <c r="AG432" s="194"/>
      <c r="AH432" s="1166"/>
      <c r="AI432" s="1167"/>
    </row>
    <row r="433" spans="2:35" s="6" customFormat="1" ht="57.75">
      <c r="B433" s="1187"/>
      <c r="C433" s="1221" t="s">
        <v>4477</v>
      </c>
      <c r="D433" s="1180"/>
      <c r="E433" s="1222">
        <v>15</v>
      </c>
      <c r="F433" s="1223" t="s">
        <v>11</v>
      </c>
      <c r="G433" s="997" t="s">
        <v>3908</v>
      </c>
      <c r="H433" s="997" t="s">
        <v>3909</v>
      </c>
      <c r="I433" s="997" t="s">
        <v>3910</v>
      </c>
      <c r="J433" s="1169">
        <v>50.18</v>
      </c>
      <c r="K433" s="1191">
        <f t="shared" si="162"/>
        <v>752.7</v>
      </c>
      <c r="L433" s="1192"/>
      <c r="M433" s="1164"/>
      <c r="N433" s="1165"/>
      <c r="O433" s="542"/>
      <c r="P433" s="1166"/>
      <c r="Q433" s="542"/>
      <c r="R433" s="1180">
        <f t="shared" si="160"/>
        <v>15</v>
      </c>
      <c r="S433" s="194">
        <f t="shared" si="161"/>
        <v>752.7</v>
      </c>
      <c r="T433" s="1180"/>
      <c r="U433" s="194"/>
      <c r="V433" s="1180"/>
      <c r="W433" s="194"/>
      <c r="X433" s="1180"/>
      <c r="Y433" s="194"/>
      <c r="Z433" s="1180"/>
      <c r="AA433" s="194"/>
      <c r="AB433" s="1180"/>
      <c r="AC433" s="194"/>
      <c r="AD433" s="1180"/>
      <c r="AE433" s="194"/>
      <c r="AF433" s="1180"/>
      <c r="AG433" s="194"/>
      <c r="AH433" s="1166"/>
      <c r="AI433" s="1167"/>
    </row>
    <row r="434" spans="2:35" s="6" customFormat="1" ht="57.75">
      <c r="B434" s="1187"/>
      <c r="C434" s="1221" t="s">
        <v>4478</v>
      </c>
      <c r="D434" s="1180"/>
      <c r="E434" s="1222">
        <v>10</v>
      </c>
      <c r="F434" s="1223" t="s">
        <v>11</v>
      </c>
      <c r="G434" s="997" t="s">
        <v>3908</v>
      </c>
      <c r="H434" s="997" t="s">
        <v>3909</v>
      </c>
      <c r="I434" s="997" t="s">
        <v>3910</v>
      </c>
      <c r="J434" s="1169">
        <v>50.18</v>
      </c>
      <c r="K434" s="1191">
        <f t="shared" si="162"/>
        <v>501.8</v>
      </c>
      <c r="L434" s="1192"/>
      <c r="M434" s="1164"/>
      <c r="N434" s="1165"/>
      <c r="O434" s="542"/>
      <c r="P434" s="1166"/>
      <c r="Q434" s="542"/>
      <c r="R434" s="1180">
        <f t="shared" si="160"/>
        <v>10</v>
      </c>
      <c r="S434" s="194">
        <f t="shared" si="161"/>
        <v>501.8</v>
      </c>
      <c r="T434" s="1180"/>
      <c r="U434" s="194"/>
      <c r="V434" s="1180"/>
      <c r="W434" s="194"/>
      <c r="X434" s="1180"/>
      <c r="Y434" s="194"/>
      <c r="Z434" s="1180"/>
      <c r="AA434" s="194"/>
      <c r="AB434" s="1180"/>
      <c r="AC434" s="194"/>
      <c r="AD434" s="1180"/>
      <c r="AE434" s="194"/>
      <c r="AF434" s="1180"/>
      <c r="AG434" s="194"/>
      <c r="AH434" s="1166"/>
      <c r="AI434" s="1167"/>
    </row>
    <row r="435" spans="2:35" s="6" customFormat="1" ht="57.75">
      <c r="B435" s="1187"/>
      <c r="C435" s="1221" t="s">
        <v>4479</v>
      </c>
      <c r="D435" s="1180"/>
      <c r="E435" s="1222">
        <v>10</v>
      </c>
      <c r="F435" s="1223" t="s">
        <v>11</v>
      </c>
      <c r="G435" s="997" t="s">
        <v>3908</v>
      </c>
      <c r="H435" s="997" t="s">
        <v>3909</v>
      </c>
      <c r="I435" s="997" t="s">
        <v>3910</v>
      </c>
      <c r="J435" s="1169">
        <v>50.18</v>
      </c>
      <c r="K435" s="1191">
        <f t="shared" si="162"/>
        <v>501.8</v>
      </c>
      <c r="L435" s="1192"/>
      <c r="M435" s="1164"/>
      <c r="N435" s="1165"/>
      <c r="O435" s="542"/>
      <c r="P435" s="1166"/>
      <c r="Q435" s="542"/>
      <c r="R435" s="1180">
        <f t="shared" si="160"/>
        <v>10</v>
      </c>
      <c r="S435" s="194">
        <f t="shared" si="161"/>
        <v>501.8</v>
      </c>
      <c r="T435" s="1180"/>
      <c r="U435" s="194"/>
      <c r="V435" s="1180"/>
      <c r="W435" s="194"/>
      <c r="X435" s="1180"/>
      <c r="Y435" s="194"/>
      <c r="Z435" s="1180"/>
      <c r="AA435" s="194"/>
      <c r="AB435" s="1180"/>
      <c r="AC435" s="194"/>
      <c r="AD435" s="1180"/>
      <c r="AE435" s="194"/>
      <c r="AF435" s="1180"/>
      <c r="AG435" s="194"/>
      <c r="AH435" s="1166"/>
      <c r="AI435" s="1167"/>
    </row>
    <row r="436" spans="2:35" s="6" customFormat="1" ht="57.75">
      <c r="B436" s="1187"/>
      <c r="C436" s="1221" t="s">
        <v>4480</v>
      </c>
      <c r="D436" s="1180"/>
      <c r="E436" s="1222">
        <v>10</v>
      </c>
      <c r="F436" s="1223" t="s">
        <v>11</v>
      </c>
      <c r="G436" s="997" t="s">
        <v>3908</v>
      </c>
      <c r="H436" s="997" t="s">
        <v>3909</v>
      </c>
      <c r="I436" s="997" t="s">
        <v>3910</v>
      </c>
      <c r="J436" s="1169">
        <v>50.18</v>
      </c>
      <c r="K436" s="1191">
        <f t="shared" si="162"/>
        <v>501.8</v>
      </c>
      <c r="L436" s="1192"/>
      <c r="M436" s="1164"/>
      <c r="N436" s="1165"/>
      <c r="O436" s="542"/>
      <c r="P436" s="1166"/>
      <c r="Q436" s="542"/>
      <c r="R436" s="1180">
        <f t="shared" si="160"/>
        <v>10</v>
      </c>
      <c r="S436" s="194">
        <f t="shared" si="161"/>
        <v>501.8</v>
      </c>
      <c r="T436" s="1180"/>
      <c r="U436" s="194"/>
      <c r="V436" s="1180"/>
      <c r="W436" s="194"/>
      <c r="X436" s="1180"/>
      <c r="Y436" s="194"/>
      <c r="Z436" s="1180"/>
      <c r="AA436" s="194"/>
      <c r="AB436" s="1180"/>
      <c r="AC436" s="194"/>
      <c r="AD436" s="1180"/>
      <c r="AE436" s="194"/>
      <c r="AF436" s="1180"/>
      <c r="AG436" s="194"/>
      <c r="AH436" s="1166"/>
      <c r="AI436" s="1167"/>
    </row>
    <row r="437" spans="2:35" s="6" customFormat="1" ht="57.75">
      <c r="B437" s="1187"/>
      <c r="C437" s="1221" t="s">
        <v>4481</v>
      </c>
      <c r="D437" s="1180"/>
      <c r="E437" s="1222">
        <v>15</v>
      </c>
      <c r="F437" s="1223" t="s">
        <v>11</v>
      </c>
      <c r="G437" s="997" t="s">
        <v>3908</v>
      </c>
      <c r="H437" s="997" t="s">
        <v>3909</v>
      </c>
      <c r="I437" s="997" t="s">
        <v>3910</v>
      </c>
      <c r="J437" s="1169">
        <v>50.18</v>
      </c>
      <c r="K437" s="1191">
        <f t="shared" si="162"/>
        <v>752.7</v>
      </c>
      <c r="L437" s="1192"/>
      <c r="M437" s="1164"/>
      <c r="N437" s="1165"/>
      <c r="O437" s="542"/>
      <c r="P437" s="1166"/>
      <c r="Q437" s="542"/>
      <c r="R437" s="1180">
        <f t="shared" si="160"/>
        <v>15</v>
      </c>
      <c r="S437" s="194">
        <f t="shared" si="161"/>
        <v>752.7</v>
      </c>
      <c r="T437" s="1180"/>
      <c r="U437" s="194"/>
      <c r="V437" s="1180"/>
      <c r="W437" s="194"/>
      <c r="X437" s="1180"/>
      <c r="Y437" s="194"/>
      <c r="Z437" s="1180"/>
      <c r="AA437" s="194"/>
      <c r="AB437" s="1180"/>
      <c r="AC437" s="194"/>
      <c r="AD437" s="1180"/>
      <c r="AE437" s="194"/>
      <c r="AF437" s="1180"/>
      <c r="AG437" s="194"/>
      <c r="AH437" s="1166"/>
      <c r="AI437" s="1167"/>
    </row>
    <row r="438" spans="2:35" s="6" customFormat="1" ht="57.75">
      <c r="B438" s="1187"/>
      <c r="C438" s="1221" t="s">
        <v>4482</v>
      </c>
      <c r="D438" s="1180"/>
      <c r="E438" s="1222">
        <v>10</v>
      </c>
      <c r="F438" s="1223" t="s">
        <v>11</v>
      </c>
      <c r="G438" s="997" t="s">
        <v>3908</v>
      </c>
      <c r="H438" s="997" t="s">
        <v>3909</v>
      </c>
      <c r="I438" s="997" t="s">
        <v>3910</v>
      </c>
      <c r="J438" s="1169">
        <v>50.18</v>
      </c>
      <c r="K438" s="1191">
        <f t="shared" si="162"/>
        <v>501.8</v>
      </c>
      <c r="L438" s="1192"/>
      <c r="M438" s="1164"/>
      <c r="N438" s="1165"/>
      <c r="O438" s="542"/>
      <c r="P438" s="1166"/>
      <c r="Q438" s="542"/>
      <c r="R438" s="1180">
        <f t="shared" si="160"/>
        <v>10</v>
      </c>
      <c r="S438" s="194">
        <f t="shared" si="161"/>
        <v>501.8</v>
      </c>
      <c r="T438" s="1180"/>
      <c r="U438" s="194"/>
      <c r="V438" s="1180"/>
      <c r="W438" s="194"/>
      <c r="X438" s="1180"/>
      <c r="Y438" s="194"/>
      <c r="Z438" s="1180"/>
      <c r="AA438" s="194"/>
      <c r="AB438" s="1180"/>
      <c r="AC438" s="194"/>
      <c r="AD438" s="1180"/>
      <c r="AE438" s="194"/>
      <c r="AF438" s="1180"/>
      <c r="AG438" s="194"/>
      <c r="AH438" s="1166"/>
      <c r="AI438" s="1167"/>
    </row>
    <row r="439" spans="2:35" s="6" customFormat="1" ht="57.75">
      <c r="B439" s="1187"/>
      <c r="C439" s="1221" t="s">
        <v>4483</v>
      </c>
      <c r="D439" s="1180"/>
      <c r="E439" s="1222">
        <v>15</v>
      </c>
      <c r="F439" s="1223" t="s">
        <v>11</v>
      </c>
      <c r="G439" s="997" t="s">
        <v>3908</v>
      </c>
      <c r="H439" s="997" t="s">
        <v>3909</v>
      </c>
      <c r="I439" s="997" t="s">
        <v>3910</v>
      </c>
      <c r="J439" s="1169">
        <v>50.18</v>
      </c>
      <c r="K439" s="1191">
        <f t="shared" si="162"/>
        <v>752.7</v>
      </c>
      <c r="L439" s="1192"/>
      <c r="M439" s="1164"/>
      <c r="N439" s="1165"/>
      <c r="O439" s="542"/>
      <c r="P439" s="1166"/>
      <c r="Q439" s="542"/>
      <c r="R439" s="1180">
        <f t="shared" ref="R439:R470" si="163">E439</f>
        <v>15</v>
      </c>
      <c r="S439" s="194">
        <f t="shared" si="161"/>
        <v>752.7</v>
      </c>
      <c r="T439" s="1180"/>
      <c r="U439" s="194"/>
      <c r="V439" s="1180"/>
      <c r="W439" s="194"/>
      <c r="X439" s="1180"/>
      <c r="Y439" s="194"/>
      <c r="Z439" s="1180"/>
      <c r="AA439" s="194"/>
      <c r="AB439" s="1180"/>
      <c r="AC439" s="194"/>
      <c r="AD439" s="1180"/>
      <c r="AE439" s="194"/>
      <c r="AF439" s="1180"/>
      <c r="AG439" s="194"/>
      <c r="AH439" s="1166"/>
      <c r="AI439" s="1167"/>
    </row>
    <row r="440" spans="2:35" s="6" customFormat="1" ht="57.75">
      <c r="B440" s="1187"/>
      <c r="C440" s="1221" t="s">
        <v>4484</v>
      </c>
      <c r="D440" s="1180"/>
      <c r="E440" s="1222">
        <v>20</v>
      </c>
      <c r="F440" s="1223" t="s">
        <v>11</v>
      </c>
      <c r="G440" s="997" t="s">
        <v>3908</v>
      </c>
      <c r="H440" s="997" t="s">
        <v>3909</v>
      </c>
      <c r="I440" s="997" t="s">
        <v>3910</v>
      </c>
      <c r="J440" s="1169">
        <v>50.18</v>
      </c>
      <c r="K440" s="1191">
        <f t="shared" si="162"/>
        <v>1003.6</v>
      </c>
      <c r="L440" s="1192"/>
      <c r="M440" s="1164"/>
      <c r="N440" s="1165"/>
      <c r="O440" s="542"/>
      <c r="P440" s="1166"/>
      <c r="Q440" s="542"/>
      <c r="R440" s="1180">
        <f t="shared" si="163"/>
        <v>20</v>
      </c>
      <c r="S440" s="194">
        <f t="shared" si="161"/>
        <v>1003.6</v>
      </c>
      <c r="T440" s="1180"/>
      <c r="U440" s="194"/>
      <c r="V440" s="1180"/>
      <c r="W440" s="194"/>
      <c r="X440" s="1180"/>
      <c r="Y440" s="194"/>
      <c r="Z440" s="1180"/>
      <c r="AA440" s="194"/>
      <c r="AB440" s="1180"/>
      <c r="AC440" s="194"/>
      <c r="AD440" s="1180"/>
      <c r="AE440" s="194"/>
      <c r="AF440" s="1180"/>
      <c r="AG440" s="194"/>
      <c r="AH440" s="1166"/>
      <c r="AI440" s="1167"/>
    </row>
    <row r="441" spans="2:35" s="6" customFormat="1" ht="57.75">
      <c r="B441" s="1187"/>
      <c r="C441" s="1221" t="s">
        <v>4485</v>
      </c>
      <c r="D441" s="1180"/>
      <c r="E441" s="1222">
        <v>15</v>
      </c>
      <c r="F441" s="1223" t="s">
        <v>11</v>
      </c>
      <c r="G441" s="997" t="s">
        <v>3908</v>
      </c>
      <c r="H441" s="997" t="s">
        <v>3909</v>
      </c>
      <c r="I441" s="997" t="s">
        <v>3910</v>
      </c>
      <c r="J441" s="1169">
        <v>50.18</v>
      </c>
      <c r="K441" s="1191">
        <f t="shared" si="162"/>
        <v>752.7</v>
      </c>
      <c r="L441" s="1192"/>
      <c r="M441" s="1164"/>
      <c r="N441" s="1165"/>
      <c r="O441" s="542"/>
      <c r="P441" s="1166"/>
      <c r="Q441" s="542"/>
      <c r="R441" s="1180">
        <f t="shared" si="163"/>
        <v>15</v>
      </c>
      <c r="S441" s="194">
        <f t="shared" si="161"/>
        <v>752.7</v>
      </c>
      <c r="T441" s="1180"/>
      <c r="U441" s="194"/>
      <c r="V441" s="1180"/>
      <c r="W441" s="194"/>
      <c r="X441" s="1180"/>
      <c r="Y441" s="194"/>
      <c r="Z441" s="1180"/>
      <c r="AA441" s="194"/>
      <c r="AB441" s="1180"/>
      <c r="AC441" s="194"/>
      <c r="AD441" s="1180"/>
      <c r="AE441" s="194"/>
      <c r="AF441" s="1180"/>
      <c r="AG441" s="194"/>
      <c r="AH441" s="1166"/>
      <c r="AI441" s="1167"/>
    </row>
    <row r="442" spans="2:35" s="6" customFormat="1" ht="57.75">
      <c r="B442" s="1187"/>
      <c r="C442" s="1221" t="s">
        <v>4486</v>
      </c>
      <c r="D442" s="1180"/>
      <c r="E442" s="1222">
        <v>20</v>
      </c>
      <c r="F442" s="1223" t="s">
        <v>11</v>
      </c>
      <c r="G442" s="997" t="s">
        <v>3908</v>
      </c>
      <c r="H442" s="997" t="s">
        <v>3909</v>
      </c>
      <c r="I442" s="997" t="s">
        <v>3910</v>
      </c>
      <c r="J442" s="1169">
        <v>50.18</v>
      </c>
      <c r="K442" s="1191">
        <f t="shared" si="162"/>
        <v>1003.6</v>
      </c>
      <c r="L442" s="1192"/>
      <c r="M442" s="1164"/>
      <c r="N442" s="1165"/>
      <c r="O442" s="542"/>
      <c r="P442" s="1166"/>
      <c r="Q442" s="542"/>
      <c r="R442" s="1180">
        <f t="shared" si="163"/>
        <v>20</v>
      </c>
      <c r="S442" s="194">
        <f t="shared" si="161"/>
        <v>1003.6</v>
      </c>
      <c r="T442" s="1180"/>
      <c r="U442" s="194"/>
      <c r="V442" s="1180"/>
      <c r="W442" s="194"/>
      <c r="X442" s="1180"/>
      <c r="Y442" s="194"/>
      <c r="Z442" s="1180"/>
      <c r="AA442" s="194"/>
      <c r="AB442" s="1180"/>
      <c r="AC442" s="194"/>
      <c r="AD442" s="1180"/>
      <c r="AE442" s="194"/>
      <c r="AF442" s="1180"/>
      <c r="AG442" s="194"/>
      <c r="AH442" s="1166"/>
      <c r="AI442" s="1167"/>
    </row>
    <row r="443" spans="2:35" s="6" customFormat="1" ht="57.75">
      <c r="B443" s="1187"/>
      <c r="C443" s="1221" t="s">
        <v>4487</v>
      </c>
      <c r="D443" s="1180"/>
      <c r="E443" s="1222">
        <v>20</v>
      </c>
      <c r="F443" s="1223" t="s">
        <v>11</v>
      </c>
      <c r="G443" s="997" t="s">
        <v>3908</v>
      </c>
      <c r="H443" s="997" t="s">
        <v>3909</v>
      </c>
      <c r="I443" s="997" t="s">
        <v>3910</v>
      </c>
      <c r="J443" s="1169">
        <v>50.18</v>
      </c>
      <c r="K443" s="1191">
        <f t="shared" si="162"/>
        <v>1003.6</v>
      </c>
      <c r="L443" s="1192"/>
      <c r="M443" s="1164"/>
      <c r="N443" s="1165"/>
      <c r="O443" s="542"/>
      <c r="P443" s="1166"/>
      <c r="Q443" s="542"/>
      <c r="R443" s="1180">
        <f t="shared" si="163"/>
        <v>20</v>
      </c>
      <c r="S443" s="194">
        <f t="shared" si="161"/>
        <v>1003.6</v>
      </c>
      <c r="T443" s="1180"/>
      <c r="U443" s="194"/>
      <c r="V443" s="1180"/>
      <c r="W443" s="194"/>
      <c r="X443" s="1180"/>
      <c r="Y443" s="194"/>
      <c r="Z443" s="1180"/>
      <c r="AA443" s="194"/>
      <c r="AB443" s="1180"/>
      <c r="AC443" s="194"/>
      <c r="AD443" s="1180"/>
      <c r="AE443" s="194"/>
      <c r="AF443" s="1180"/>
      <c r="AG443" s="194"/>
      <c r="AH443" s="1166"/>
      <c r="AI443" s="1167"/>
    </row>
    <row r="444" spans="2:35" s="6" customFormat="1" ht="57.75">
      <c r="B444" s="1187"/>
      <c r="C444" s="1221" t="s">
        <v>4488</v>
      </c>
      <c r="D444" s="1180"/>
      <c r="E444" s="1222">
        <v>20</v>
      </c>
      <c r="F444" s="1223" t="s">
        <v>11</v>
      </c>
      <c r="G444" s="997" t="s">
        <v>3908</v>
      </c>
      <c r="H444" s="997" t="s">
        <v>3909</v>
      </c>
      <c r="I444" s="997" t="s">
        <v>3910</v>
      </c>
      <c r="J444" s="1169">
        <v>74.099999999999994</v>
      </c>
      <c r="K444" s="1191">
        <f t="shared" si="162"/>
        <v>1482</v>
      </c>
      <c r="L444" s="1192"/>
      <c r="M444" s="1164"/>
      <c r="N444" s="1165"/>
      <c r="O444" s="542"/>
      <c r="P444" s="1166"/>
      <c r="Q444" s="542"/>
      <c r="R444" s="1180">
        <f t="shared" si="163"/>
        <v>20</v>
      </c>
      <c r="S444" s="194">
        <f t="shared" si="161"/>
        <v>1482</v>
      </c>
      <c r="T444" s="1180"/>
      <c r="U444" s="194"/>
      <c r="V444" s="1180"/>
      <c r="W444" s="194"/>
      <c r="X444" s="1180"/>
      <c r="Y444" s="194"/>
      <c r="Z444" s="1180"/>
      <c r="AA444" s="194"/>
      <c r="AB444" s="1180"/>
      <c r="AC444" s="194"/>
      <c r="AD444" s="1180"/>
      <c r="AE444" s="194"/>
      <c r="AF444" s="1180"/>
      <c r="AG444" s="194"/>
      <c r="AH444" s="1166"/>
      <c r="AI444" s="1167"/>
    </row>
    <row r="445" spans="2:35" s="6" customFormat="1" ht="57.75">
      <c r="B445" s="1187"/>
      <c r="C445" s="1221" t="s">
        <v>4489</v>
      </c>
      <c r="D445" s="1180"/>
      <c r="E445" s="1222">
        <v>12</v>
      </c>
      <c r="F445" s="1223" t="s">
        <v>11</v>
      </c>
      <c r="G445" s="997" t="s">
        <v>3908</v>
      </c>
      <c r="H445" s="997" t="s">
        <v>3909</v>
      </c>
      <c r="I445" s="997" t="s">
        <v>3910</v>
      </c>
      <c r="J445" s="1169">
        <v>74.099999999999994</v>
      </c>
      <c r="K445" s="1191">
        <f t="shared" si="162"/>
        <v>889.19999999999993</v>
      </c>
      <c r="L445" s="1192"/>
      <c r="M445" s="1164"/>
      <c r="N445" s="1165"/>
      <c r="O445" s="542"/>
      <c r="P445" s="1166"/>
      <c r="Q445" s="542"/>
      <c r="R445" s="1180">
        <f t="shared" si="163"/>
        <v>12</v>
      </c>
      <c r="S445" s="194">
        <f t="shared" si="161"/>
        <v>889.19999999999993</v>
      </c>
      <c r="T445" s="1180"/>
      <c r="U445" s="194"/>
      <c r="V445" s="1180"/>
      <c r="W445" s="194"/>
      <c r="X445" s="1180"/>
      <c r="Y445" s="194"/>
      <c r="Z445" s="1180"/>
      <c r="AA445" s="194"/>
      <c r="AB445" s="1180"/>
      <c r="AC445" s="194"/>
      <c r="AD445" s="1180"/>
      <c r="AE445" s="194"/>
      <c r="AF445" s="1180"/>
      <c r="AG445" s="194"/>
      <c r="AH445" s="1166"/>
      <c r="AI445" s="1167"/>
    </row>
    <row r="446" spans="2:35" s="6" customFormat="1" ht="57.75">
      <c r="B446" s="1187"/>
      <c r="C446" s="1221" t="s">
        <v>4490</v>
      </c>
      <c r="D446" s="1180"/>
      <c r="E446" s="1222">
        <v>12</v>
      </c>
      <c r="F446" s="1223" t="s">
        <v>11</v>
      </c>
      <c r="G446" s="997" t="s">
        <v>3908</v>
      </c>
      <c r="H446" s="997" t="s">
        <v>3909</v>
      </c>
      <c r="I446" s="997" t="s">
        <v>3910</v>
      </c>
      <c r="J446" s="1169">
        <v>74.099999999999994</v>
      </c>
      <c r="K446" s="1191">
        <f t="shared" si="162"/>
        <v>889.19999999999993</v>
      </c>
      <c r="L446" s="1192"/>
      <c r="M446" s="1164"/>
      <c r="N446" s="1165"/>
      <c r="O446" s="542"/>
      <c r="P446" s="1166"/>
      <c r="Q446" s="542"/>
      <c r="R446" s="1180">
        <f t="shared" si="163"/>
        <v>12</v>
      </c>
      <c r="S446" s="194">
        <f t="shared" si="161"/>
        <v>889.19999999999993</v>
      </c>
      <c r="T446" s="1180"/>
      <c r="U446" s="194"/>
      <c r="V446" s="1180"/>
      <c r="W446" s="194"/>
      <c r="X446" s="1180"/>
      <c r="Y446" s="194"/>
      <c r="Z446" s="1180"/>
      <c r="AA446" s="194"/>
      <c r="AB446" s="1180"/>
      <c r="AC446" s="194"/>
      <c r="AD446" s="1180"/>
      <c r="AE446" s="194"/>
      <c r="AF446" s="1180"/>
      <c r="AG446" s="194"/>
      <c r="AH446" s="1166"/>
      <c r="AI446" s="1167"/>
    </row>
    <row r="447" spans="2:35" s="6" customFormat="1" ht="57.75">
      <c r="B447" s="1187"/>
      <c r="C447" s="1221" t="s">
        <v>4491</v>
      </c>
      <c r="D447" s="1180"/>
      <c r="E447" s="1222">
        <v>24</v>
      </c>
      <c r="F447" s="1223" t="s">
        <v>11</v>
      </c>
      <c r="G447" s="997" t="s">
        <v>3908</v>
      </c>
      <c r="H447" s="997" t="s">
        <v>3909</v>
      </c>
      <c r="I447" s="997" t="s">
        <v>3910</v>
      </c>
      <c r="J447" s="1169">
        <v>22.74</v>
      </c>
      <c r="K447" s="1191">
        <f t="shared" si="162"/>
        <v>545.76</v>
      </c>
      <c r="L447" s="1192"/>
      <c r="M447" s="1164"/>
      <c r="N447" s="1165"/>
      <c r="O447" s="542"/>
      <c r="P447" s="1166"/>
      <c r="Q447" s="542"/>
      <c r="R447" s="1180">
        <f t="shared" si="163"/>
        <v>24</v>
      </c>
      <c r="S447" s="194">
        <f t="shared" si="161"/>
        <v>545.76</v>
      </c>
      <c r="T447" s="1180"/>
      <c r="U447" s="194"/>
      <c r="V447" s="1180"/>
      <c r="W447" s="194"/>
      <c r="X447" s="1180"/>
      <c r="Y447" s="194"/>
      <c r="Z447" s="1180"/>
      <c r="AA447" s="194"/>
      <c r="AB447" s="1180"/>
      <c r="AC447" s="194"/>
      <c r="AD447" s="1180"/>
      <c r="AE447" s="194"/>
      <c r="AF447" s="1180"/>
      <c r="AG447" s="194"/>
      <c r="AH447" s="1166"/>
      <c r="AI447" s="1167"/>
    </row>
    <row r="448" spans="2:35" s="6" customFormat="1" ht="57.75">
      <c r="B448" s="1187"/>
      <c r="C448" s="1221" t="s">
        <v>4492</v>
      </c>
      <c r="D448" s="1180"/>
      <c r="E448" s="1222">
        <v>2</v>
      </c>
      <c r="F448" s="1223" t="s">
        <v>22</v>
      </c>
      <c r="G448" s="997" t="s">
        <v>3908</v>
      </c>
      <c r="H448" s="997" t="s">
        <v>3909</v>
      </c>
      <c r="I448" s="997" t="s">
        <v>3910</v>
      </c>
      <c r="J448" s="1169">
        <v>87.06</v>
      </c>
      <c r="K448" s="1191">
        <f t="shared" si="162"/>
        <v>174.12</v>
      </c>
      <c r="L448" s="1192"/>
      <c r="M448" s="1164"/>
      <c r="N448" s="1165"/>
      <c r="O448" s="542"/>
      <c r="P448" s="1166"/>
      <c r="Q448" s="542"/>
      <c r="R448" s="1180">
        <f t="shared" si="163"/>
        <v>2</v>
      </c>
      <c r="S448" s="194">
        <f t="shared" si="161"/>
        <v>174.12</v>
      </c>
      <c r="T448" s="1180"/>
      <c r="U448" s="194"/>
      <c r="V448" s="1180"/>
      <c r="W448" s="194"/>
      <c r="X448" s="1180"/>
      <c r="Y448" s="194"/>
      <c r="Z448" s="1180"/>
      <c r="AA448" s="194"/>
      <c r="AB448" s="1180"/>
      <c r="AC448" s="194"/>
      <c r="AD448" s="1180"/>
      <c r="AE448" s="194"/>
      <c r="AF448" s="1180"/>
      <c r="AG448" s="194"/>
      <c r="AH448" s="1166"/>
      <c r="AI448" s="1167"/>
    </row>
    <row r="449" spans="2:35" s="6" customFormat="1" ht="57.75">
      <c r="B449" s="1187"/>
      <c r="C449" s="1221" t="s">
        <v>4493</v>
      </c>
      <c r="D449" s="1180"/>
      <c r="E449" s="1222">
        <v>10</v>
      </c>
      <c r="F449" s="1223" t="s">
        <v>1187</v>
      </c>
      <c r="G449" s="997" t="s">
        <v>3908</v>
      </c>
      <c r="H449" s="997" t="s">
        <v>3909</v>
      </c>
      <c r="I449" s="997" t="s">
        <v>3910</v>
      </c>
      <c r="J449" s="1169">
        <v>93.96</v>
      </c>
      <c r="K449" s="1191">
        <f t="shared" si="162"/>
        <v>939.59999999999991</v>
      </c>
      <c r="L449" s="1192"/>
      <c r="M449" s="1164"/>
      <c r="N449" s="1165"/>
      <c r="O449" s="542"/>
      <c r="P449" s="1166"/>
      <c r="Q449" s="542"/>
      <c r="R449" s="1180">
        <f t="shared" si="163"/>
        <v>10</v>
      </c>
      <c r="S449" s="194">
        <f t="shared" si="161"/>
        <v>939.59999999999991</v>
      </c>
      <c r="T449" s="1180"/>
      <c r="U449" s="194"/>
      <c r="V449" s="1180"/>
      <c r="W449" s="194"/>
      <c r="X449" s="1180"/>
      <c r="Y449" s="194"/>
      <c r="Z449" s="1180"/>
      <c r="AA449" s="194"/>
      <c r="AB449" s="1180"/>
      <c r="AC449" s="194"/>
      <c r="AD449" s="1180"/>
      <c r="AE449" s="194"/>
      <c r="AF449" s="1180"/>
      <c r="AG449" s="194"/>
      <c r="AH449" s="1166"/>
      <c r="AI449" s="1167"/>
    </row>
    <row r="450" spans="2:35" s="6" customFormat="1" ht="57.75">
      <c r="B450" s="1187"/>
      <c r="C450" s="1221" t="s">
        <v>4494</v>
      </c>
      <c r="D450" s="1180"/>
      <c r="E450" s="1222">
        <v>10</v>
      </c>
      <c r="F450" s="1223" t="s">
        <v>1187</v>
      </c>
      <c r="G450" s="997" t="s">
        <v>3908</v>
      </c>
      <c r="H450" s="997" t="s">
        <v>3909</v>
      </c>
      <c r="I450" s="997" t="s">
        <v>3910</v>
      </c>
      <c r="J450" s="1169">
        <v>91.2</v>
      </c>
      <c r="K450" s="1191">
        <f t="shared" ref="K450:K481" si="164">E450*J450</f>
        <v>912</v>
      </c>
      <c r="L450" s="1192"/>
      <c r="M450" s="1164"/>
      <c r="N450" s="1165"/>
      <c r="O450" s="542"/>
      <c r="P450" s="1166"/>
      <c r="Q450" s="542"/>
      <c r="R450" s="1180">
        <f t="shared" si="163"/>
        <v>10</v>
      </c>
      <c r="S450" s="194">
        <f t="shared" si="161"/>
        <v>912</v>
      </c>
      <c r="T450" s="1180"/>
      <c r="U450" s="194"/>
      <c r="V450" s="1180"/>
      <c r="W450" s="194"/>
      <c r="X450" s="1180"/>
      <c r="Y450" s="194"/>
      <c r="Z450" s="1180"/>
      <c r="AA450" s="194"/>
      <c r="AB450" s="1180"/>
      <c r="AC450" s="194"/>
      <c r="AD450" s="1180"/>
      <c r="AE450" s="194"/>
      <c r="AF450" s="1180"/>
      <c r="AG450" s="194"/>
      <c r="AH450" s="1166"/>
      <c r="AI450" s="1167"/>
    </row>
    <row r="451" spans="2:35" s="6" customFormat="1" ht="57.75">
      <c r="B451" s="1187"/>
      <c r="C451" s="1221" t="s">
        <v>4495</v>
      </c>
      <c r="D451" s="1180"/>
      <c r="E451" s="1222">
        <v>2</v>
      </c>
      <c r="F451" s="1223" t="s">
        <v>1187</v>
      </c>
      <c r="G451" s="997" t="s">
        <v>3908</v>
      </c>
      <c r="H451" s="997" t="s">
        <v>3909</v>
      </c>
      <c r="I451" s="997" t="s">
        <v>3910</v>
      </c>
      <c r="J451" s="1169">
        <v>93.12</v>
      </c>
      <c r="K451" s="1191">
        <f t="shared" si="164"/>
        <v>186.24</v>
      </c>
      <c r="L451" s="1192"/>
      <c r="M451" s="1164"/>
      <c r="N451" s="1165"/>
      <c r="O451" s="542"/>
      <c r="P451" s="1166"/>
      <c r="Q451" s="542"/>
      <c r="R451" s="1180">
        <f t="shared" si="163"/>
        <v>2</v>
      </c>
      <c r="S451" s="194">
        <f t="shared" si="161"/>
        <v>186.24</v>
      </c>
      <c r="T451" s="1180"/>
      <c r="U451" s="194"/>
      <c r="V451" s="1180"/>
      <c r="W451" s="194"/>
      <c r="X451" s="1180"/>
      <c r="Y451" s="194"/>
      <c r="Z451" s="1180"/>
      <c r="AA451" s="194"/>
      <c r="AB451" s="1180"/>
      <c r="AC451" s="194"/>
      <c r="AD451" s="1180"/>
      <c r="AE451" s="194"/>
      <c r="AF451" s="1180"/>
      <c r="AG451" s="194"/>
      <c r="AH451" s="1166"/>
      <c r="AI451" s="1167"/>
    </row>
    <row r="452" spans="2:35" s="6" customFormat="1" ht="57.75">
      <c r="B452" s="1187"/>
      <c r="C452" s="1221" t="s">
        <v>4496</v>
      </c>
      <c r="D452" s="1180"/>
      <c r="E452" s="1222">
        <v>2</v>
      </c>
      <c r="F452" s="1223" t="s">
        <v>1187</v>
      </c>
      <c r="G452" s="997" t="s">
        <v>3908</v>
      </c>
      <c r="H452" s="997" t="s">
        <v>3909</v>
      </c>
      <c r="I452" s="997" t="s">
        <v>3910</v>
      </c>
      <c r="J452" s="1169">
        <v>202</v>
      </c>
      <c r="K452" s="1191">
        <f t="shared" si="164"/>
        <v>404</v>
      </c>
      <c r="L452" s="1192"/>
      <c r="M452" s="1164"/>
      <c r="N452" s="1165"/>
      <c r="O452" s="542"/>
      <c r="P452" s="1166"/>
      <c r="Q452" s="542"/>
      <c r="R452" s="1180">
        <f t="shared" si="163"/>
        <v>2</v>
      </c>
      <c r="S452" s="194">
        <f t="shared" si="161"/>
        <v>404</v>
      </c>
      <c r="T452" s="1180"/>
      <c r="U452" s="194"/>
      <c r="V452" s="1180"/>
      <c r="W452" s="194"/>
      <c r="X452" s="1180"/>
      <c r="Y452" s="194"/>
      <c r="Z452" s="1180"/>
      <c r="AA452" s="194"/>
      <c r="AB452" s="1180"/>
      <c r="AC452" s="194"/>
      <c r="AD452" s="1180"/>
      <c r="AE452" s="194"/>
      <c r="AF452" s="1180"/>
      <c r="AG452" s="194"/>
      <c r="AH452" s="1166"/>
      <c r="AI452" s="1167"/>
    </row>
    <row r="453" spans="2:35" s="6" customFormat="1" ht="57.75">
      <c r="B453" s="1187"/>
      <c r="C453" s="1221" t="s">
        <v>4497</v>
      </c>
      <c r="D453" s="1180"/>
      <c r="E453" s="1222">
        <v>2</v>
      </c>
      <c r="F453" s="1223" t="s">
        <v>26</v>
      </c>
      <c r="G453" s="997" t="s">
        <v>3908</v>
      </c>
      <c r="H453" s="997" t="s">
        <v>3909</v>
      </c>
      <c r="I453" s="997" t="s">
        <v>3910</v>
      </c>
      <c r="J453" s="1169">
        <v>425.02</v>
      </c>
      <c r="K453" s="1191">
        <f t="shared" si="164"/>
        <v>850.04</v>
      </c>
      <c r="L453" s="1192"/>
      <c r="M453" s="1164"/>
      <c r="N453" s="1165"/>
      <c r="O453" s="542"/>
      <c r="P453" s="1166"/>
      <c r="Q453" s="542"/>
      <c r="R453" s="1180">
        <f t="shared" si="163"/>
        <v>2</v>
      </c>
      <c r="S453" s="194">
        <f t="shared" si="161"/>
        <v>850.04</v>
      </c>
      <c r="T453" s="1180"/>
      <c r="U453" s="194"/>
      <c r="V453" s="1180"/>
      <c r="W453" s="194"/>
      <c r="X453" s="1180"/>
      <c r="Y453" s="194"/>
      <c r="Z453" s="1180"/>
      <c r="AA453" s="194"/>
      <c r="AB453" s="1180"/>
      <c r="AC453" s="194"/>
      <c r="AD453" s="1180"/>
      <c r="AE453" s="194"/>
      <c r="AF453" s="1180"/>
      <c r="AG453" s="194"/>
      <c r="AH453" s="1166"/>
      <c r="AI453" s="1167"/>
    </row>
    <row r="454" spans="2:35" s="6" customFormat="1" ht="57.75">
      <c r="B454" s="1187"/>
      <c r="C454" s="1221" t="s">
        <v>4498</v>
      </c>
      <c r="D454" s="1180"/>
      <c r="E454" s="1222">
        <v>2</v>
      </c>
      <c r="F454" s="1223" t="s">
        <v>1187</v>
      </c>
      <c r="G454" s="997" t="s">
        <v>3908</v>
      </c>
      <c r="H454" s="997" t="s">
        <v>3909</v>
      </c>
      <c r="I454" s="997" t="s">
        <v>3910</v>
      </c>
      <c r="J454" s="1169">
        <v>114.35</v>
      </c>
      <c r="K454" s="1191">
        <f t="shared" si="164"/>
        <v>228.7</v>
      </c>
      <c r="L454" s="1192"/>
      <c r="M454" s="1164"/>
      <c r="N454" s="1165"/>
      <c r="O454" s="542"/>
      <c r="P454" s="1166"/>
      <c r="Q454" s="542"/>
      <c r="R454" s="1180">
        <f t="shared" si="163"/>
        <v>2</v>
      </c>
      <c r="S454" s="194">
        <f t="shared" si="161"/>
        <v>228.7</v>
      </c>
      <c r="T454" s="1180"/>
      <c r="U454" s="194"/>
      <c r="V454" s="1180"/>
      <c r="W454" s="194"/>
      <c r="X454" s="1180"/>
      <c r="Y454" s="194"/>
      <c r="Z454" s="1180"/>
      <c r="AA454" s="194"/>
      <c r="AB454" s="1180"/>
      <c r="AC454" s="194"/>
      <c r="AD454" s="1180"/>
      <c r="AE454" s="194"/>
      <c r="AF454" s="1180"/>
      <c r="AG454" s="194"/>
      <c r="AH454" s="1166"/>
      <c r="AI454" s="1167"/>
    </row>
    <row r="455" spans="2:35" s="6" customFormat="1" ht="57.75">
      <c r="B455" s="1187"/>
      <c r="C455" s="1221" t="s">
        <v>4499</v>
      </c>
      <c r="D455" s="1180"/>
      <c r="E455" s="1222">
        <v>2</v>
      </c>
      <c r="F455" s="1223" t="s">
        <v>26</v>
      </c>
      <c r="G455" s="997" t="s">
        <v>3908</v>
      </c>
      <c r="H455" s="997" t="s">
        <v>3909</v>
      </c>
      <c r="I455" s="997" t="s">
        <v>3910</v>
      </c>
      <c r="J455" s="1169">
        <v>274.49</v>
      </c>
      <c r="K455" s="1191">
        <f t="shared" si="164"/>
        <v>548.98</v>
      </c>
      <c r="L455" s="1192"/>
      <c r="M455" s="1164"/>
      <c r="N455" s="1165"/>
      <c r="O455" s="542"/>
      <c r="P455" s="1166"/>
      <c r="Q455" s="542"/>
      <c r="R455" s="1180">
        <f t="shared" si="163"/>
        <v>2</v>
      </c>
      <c r="S455" s="194">
        <f t="shared" si="161"/>
        <v>548.98</v>
      </c>
      <c r="T455" s="1180"/>
      <c r="U455" s="194"/>
      <c r="V455" s="1180"/>
      <c r="W455" s="194"/>
      <c r="X455" s="1180"/>
      <c r="Y455" s="194"/>
      <c r="Z455" s="1180"/>
      <c r="AA455" s="194"/>
      <c r="AB455" s="1180"/>
      <c r="AC455" s="194"/>
      <c r="AD455" s="1180"/>
      <c r="AE455" s="194"/>
      <c r="AF455" s="1180"/>
      <c r="AG455" s="194"/>
      <c r="AH455" s="1166"/>
      <c r="AI455" s="1167"/>
    </row>
    <row r="456" spans="2:35" s="6" customFormat="1" ht="57.75">
      <c r="B456" s="1187"/>
      <c r="C456" s="1221" t="s">
        <v>4500</v>
      </c>
      <c r="D456" s="1180"/>
      <c r="E456" s="1222">
        <v>8</v>
      </c>
      <c r="F456" s="1223" t="s">
        <v>11</v>
      </c>
      <c r="G456" s="997" t="s">
        <v>3908</v>
      </c>
      <c r="H456" s="997" t="s">
        <v>3909</v>
      </c>
      <c r="I456" s="997" t="s">
        <v>3910</v>
      </c>
      <c r="J456" s="1169">
        <v>320.05</v>
      </c>
      <c r="K456" s="1191">
        <f t="shared" si="164"/>
        <v>2560.4</v>
      </c>
      <c r="L456" s="1192"/>
      <c r="M456" s="1164"/>
      <c r="N456" s="1165"/>
      <c r="O456" s="542"/>
      <c r="P456" s="1166"/>
      <c r="Q456" s="542"/>
      <c r="R456" s="1180">
        <f t="shared" si="163"/>
        <v>8</v>
      </c>
      <c r="S456" s="194">
        <f t="shared" si="161"/>
        <v>2560.4</v>
      </c>
      <c r="T456" s="1180"/>
      <c r="U456" s="194"/>
      <c r="V456" s="1180"/>
      <c r="W456" s="194"/>
      <c r="X456" s="1180"/>
      <c r="Y456" s="194"/>
      <c r="Z456" s="1180"/>
      <c r="AA456" s="194"/>
      <c r="AB456" s="1180"/>
      <c r="AC456" s="194"/>
      <c r="AD456" s="1180"/>
      <c r="AE456" s="194"/>
      <c r="AF456" s="1180"/>
      <c r="AG456" s="194"/>
      <c r="AH456" s="1166"/>
      <c r="AI456" s="1167"/>
    </row>
    <row r="457" spans="2:35" s="6" customFormat="1" ht="57.75">
      <c r="B457" s="1187"/>
      <c r="C457" s="1221" t="s">
        <v>4123</v>
      </c>
      <c r="D457" s="1180"/>
      <c r="E457" s="1222">
        <v>4</v>
      </c>
      <c r="F457" s="1223" t="s">
        <v>26</v>
      </c>
      <c r="G457" s="997" t="s">
        <v>3908</v>
      </c>
      <c r="H457" s="997" t="s">
        <v>3909</v>
      </c>
      <c r="I457" s="997" t="s">
        <v>3910</v>
      </c>
      <c r="J457" s="1169">
        <v>321.72000000000003</v>
      </c>
      <c r="K457" s="1191">
        <f t="shared" si="164"/>
        <v>1286.8800000000001</v>
      </c>
      <c r="L457" s="1192"/>
      <c r="M457" s="1164"/>
      <c r="N457" s="1165"/>
      <c r="O457" s="542"/>
      <c r="P457" s="1166"/>
      <c r="Q457" s="542"/>
      <c r="R457" s="1180">
        <f t="shared" si="163"/>
        <v>4</v>
      </c>
      <c r="S457" s="194">
        <f t="shared" si="161"/>
        <v>1286.8800000000001</v>
      </c>
      <c r="T457" s="1180"/>
      <c r="U457" s="194"/>
      <c r="V457" s="1180"/>
      <c r="W457" s="194"/>
      <c r="X457" s="1180"/>
      <c r="Y457" s="194"/>
      <c r="Z457" s="1180"/>
      <c r="AA457" s="194"/>
      <c r="AB457" s="1180"/>
      <c r="AC457" s="194"/>
      <c r="AD457" s="1180"/>
      <c r="AE457" s="194"/>
      <c r="AF457" s="1180"/>
      <c r="AG457" s="194"/>
      <c r="AH457" s="1166"/>
      <c r="AI457" s="1167"/>
    </row>
    <row r="458" spans="2:35" s="6" customFormat="1" ht="57.75">
      <c r="B458" s="1187"/>
      <c r="C458" s="1221" t="s">
        <v>4501</v>
      </c>
      <c r="D458" s="1180"/>
      <c r="E458" s="1222">
        <v>2</v>
      </c>
      <c r="F458" s="1223" t="s">
        <v>26</v>
      </c>
      <c r="G458" s="997" t="s">
        <v>3908</v>
      </c>
      <c r="H458" s="997" t="s">
        <v>3909</v>
      </c>
      <c r="I458" s="997" t="s">
        <v>3910</v>
      </c>
      <c r="J458" s="1169">
        <v>1013.9</v>
      </c>
      <c r="K458" s="1191">
        <f t="shared" si="164"/>
        <v>2027.8</v>
      </c>
      <c r="L458" s="1192"/>
      <c r="M458" s="1164"/>
      <c r="N458" s="1165"/>
      <c r="O458" s="542"/>
      <c r="P458" s="1166"/>
      <c r="Q458" s="542"/>
      <c r="R458" s="1180">
        <f t="shared" si="163"/>
        <v>2</v>
      </c>
      <c r="S458" s="194">
        <f t="shared" si="161"/>
        <v>2027.8</v>
      </c>
      <c r="T458" s="1180"/>
      <c r="U458" s="194"/>
      <c r="V458" s="1180"/>
      <c r="W458" s="194"/>
      <c r="X458" s="1180"/>
      <c r="Y458" s="194"/>
      <c r="Z458" s="1180"/>
      <c r="AA458" s="194"/>
      <c r="AB458" s="1180"/>
      <c r="AC458" s="194"/>
      <c r="AD458" s="1180"/>
      <c r="AE458" s="194"/>
      <c r="AF458" s="1180"/>
      <c r="AG458" s="194"/>
      <c r="AH458" s="1166"/>
      <c r="AI458" s="1167"/>
    </row>
    <row r="459" spans="2:35" s="6" customFormat="1" ht="57.75">
      <c r="B459" s="1187"/>
      <c r="C459" s="1221" t="s">
        <v>4124</v>
      </c>
      <c r="D459" s="1180"/>
      <c r="E459" s="1222">
        <v>2</v>
      </c>
      <c r="F459" s="1223" t="s">
        <v>26</v>
      </c>
      <c r="G459" s="997" t="s">
        <v>3908</v>
      </c>
      <c r="H459" s="997" t="s">
        <v>3909</v>
      </c>
      <c r="I459" s="997" t="s">
        <v>3910</v>
      </c>
      <c r="J459" s="1169">
        <v>6.18</v>
      </c>
      <c r="K459" s="1191">
        <f t="shared" si="164"/>
        <v>12.36</v>
      </c>
      <c r="L459" s="1192"/>
      <c r="M459" s="1164"/>
      <c r="N459" s="1165"/>
      <c r="O459" s="542"/>
      <c r="P459" s="1166"/>
      <c r="Q459" s="542"/>
      <c r="R459" s="1180">
        <f t="shared" si="163"/>
        <v>2</v>
      </c>
      <c r="S459" s="194">
        <f t="shared" si="161"/>
        <v>12.36</v>
      </c>
      <c r="T459" s="1180"/>
      <c r="U459" s="194"/>
      <c r="V459" s="1180"/>
      <c r="W459" s="194"/>
      <c r="X459" s="1180"/>
      <c r="Y459" s="194"/>
      <c r="Z459" s="1180"/>
      <c r="AA459" s="194"/>
      <c r="AB459" s="1180"/>
      <c r="AC459" s="194"/>
      <c r="AD459" s="1180"/>
      <c r="AE459" s="194"/>
      <c r="AF459" s="1180"/>
      <c r="AG459" s="194"/>
      <c r="AH459" s="1166"/>
      <c r="AI459" s="1167"/>
    </row>
    <row r="460" spans="2:35" s="6" customFormat="1" ht="57.75">
      <c r="B460" s="1187"/>
      <c r="C460" s="1221" t="s">
        <v>4502</v>
      </c>
      <c r="D460" s="1180"/>
      <c r="E460" s="1222">
        <v>8</v>
      </c>
      <c r="F460" s="1223" t="s">
        <v>26</v>
      </c>
      <c r="G460" s="997" t="s">
        <v>3908</v>
      </c>
      <c r="H460" s="997" t="s">
        <v>3909</v>
      </c>
      <c r="I460" s="997" t="s">
        <v>3910</v>
      </c>
      <c r="J460" s="1169">
        <v>287.76</v>
      </c>
      <c r="K460" s="1191">
        <f t="shared" si="164"/>
        <v>2302.08</v>
      </c>
      <c r="L460" s="1192"/>
      <c r="M460" s="1164"/>
      <c r="N460" s="1165"/>
      <c r="O460" s="542"/>
      <c r="P460" s="1166"/>
      <c r="Q460" s="542"/>
      <c r="R460" s="1180">
        <f t="shared" si="163"/>
        <v>8</v>
      </c>
      <c r="S460" s="194">
        <f t="shared" si="161"/>
        <v>2302.08</v>
      </c>
      <c r="T460" s="1180"/>
      <c r="U460" s="194"/>
      <c r="V460" s="1180"/>
      <c r="W460" s="194"/>
      <c r="X460" s="1180"/>
      <c r="Y460" s="194"/>
      <c r="Z460" s="1180"/>
      <c r="AA460" s="194"/>
      <c r="AB460" s="1180"/>
      <c r="AC460" s="194"/>
      <c r="AD460" s="1180"/>
      <c r="AE460" s="194"/>
      <c r="AF460" s="1180"/>
      <c r="AG460" s="194"/>
      <c r="AH460" s="1166"/>
      <c r="AI460" s="1167"/>
    </row>
    <row r="461" spans="2:35" s="6" customFormat="1" ht="57.75">
      <c r="B461" s="1187"/>
      <c r="C461" s="1221" t="s">
        <v>4503</v>
      </c>
      <c r="D461" s="1180"/>
      <c r="E461" s="1222">
        <v>6</v>
      </c>
      <c r="F461" s="1223" t="s">
        <v>11</v>
      </c>
      <c r="G461" s="997" t="s">
        <v>3908</v>
      </c>
      <c r="H461" s="997" t="s">
        <v>3909</v>
      </c>
      <c r="I461" s="997" t="s">
        <v>3910</v>
      </c>
      <c r="J461" s="1169">
        <v>71</v>
      </c>
      <c r="K461" s="1191">
        <f t="shared" si="164"/>
        <v>426</v>
      </c>
      <c r="L461" s="1192"/>
      <c r="M461" s="1164"/>
      <c r="N461" s="1165"/>
      <c r="O461" s="542"/>
      <c r="P461" s="1166"/>
      <c r="Q461" s="542"/>
      <c r="R461" s="1180">
        <f t="shared" si="163"/>
        <v>6</v>
      </c>
      <c r="S461" s="194">
        <f t="shared" si="161"/>
        <v>426</v>
      </c>
      <c r="T461" s="1180"/>
      <c r="U461" s="194"/>
      <c r="V461" s="1180"/>
      <c r="W461" s="194"/>
      <c r="X461" s="1180"/>
      <c r="Y461" s="194"/>
      <c r="Z461" s="1180"/>
      <c r="AA461" s="194"/>
      <c r="AB461" s="1180"/>
      <c r="AC461" s="194"/>
      <c r="AD461" s="1180"/>
      <c r="AE461" s="194"/>
      <c r="AF461" s="1180"/>
      <c r="AG461" s="194"/>
      <c r="AH461" s="1166"/>
      <c r="AI461" s="1167"/>
    </row>
    <row r="462" spans="2:35" s="6" customFormat="1" ht="57.75">
      <c r="B462" s="1187"/>
      <c r="C462" s="1221" t="s">
        <v>4504</v>
      </c>
      <c r="D462" s="1180"/>
      <c r="E462" s="1222">
        <v>2</v>
      </c>
      <c r="F462" s="1223" t="s">
        <v>1187</v>
      </c>
      <c r="G462" s="997" t="s">
        <v>3908</v>
      </c>
      <c r="H462" s="997" t="s">
        <v>3909</v>
      </c>
      <c r="I462" s="997" t="s">
        <v>3910</v>
      </c>
      <c r="J462" s="1169">
        <v>47.52</v>
      </c>
      <c r="K462" s="1191">
        <f t="shared" si="164"/>
        <v>95.04</v>
      </c>
      <c r="L462" s="1192"/>
      <c r="M462" s="1164"/>
      <c r="N462" s="1165"/>
      <c r="O462" s="542"/>
      <c r="P462" s="1166"/>
      <c r="Q462" s="542"/>
      <c r="R462" s="1180">
        <f t="shared" si="163"/>
        <v>2</v>
      </c>
      <c r="S462" s="194">
        <f t="shared" si="161"/>
        <v>95.04</v>
      </c>
      <c r="T462" s="1180"/>
      <c r="U462" s="194"/>
      <c r="V462" s="1180"/>
      <c r="W462" s="194"/>
      <c r="X462" s="1180"/>
      <c r="Y462" s="194"/>
      <c r="Z462" s="1180"/>
      <c r="AA462" s="194"/>
      <c r="AB462" s="1180"/>
      <c r="AC462" s="194"/>
      <c r="AD462" s="1180"/>
      <c r="AE462" s="194"/>
      <c r="AF462" s="1180"/>
      <c r="AG462" s="194"/>
      <c r="AH462" s="1166"/>
      <c r="AI462" s="1167"/>
    </row>
    <row r="463" spans="2:35" s="6" customFormat="1" ht="57.75">
      <c r="B463" s="1187"/>
      <c r="C463" s="1221" t="s">
        <v>4505</v>
      </c>
      <c r="D463" s="1180"/>
      <c r="E463" s="1222">
        <v>2</v>
      </c>
      <c r="F463" s="1223" t="s">
        <v>4506</v>
      </c>
      <c r="G463" s="997" t="s">
        <v>3908</v>
      </c>
      <c r="H463" s="997" t="s">
        <v>3909</v>
      </c>
      <c r="I463" s="997" t="s">
        <v>3910</v>
      </c>
      <c r="J463" s="1169">
        <v>809.23</v>
      </c>
      <c r="K463" s="1191">
        <f t="shared" si="164"/>
        <v>1618.46</v>
      </c>
      <c r="L463" s="1192"/>
      <c r="M463" s="1164"/>
      <c r="N463" s="1165"/>
      <c r="O463" s="542"/>
      <c r="P463" s="1166"/>
      <c r="Q463" s="542"/>
      <c r="R463" s="1180">
        <f t="shared" si="163"/>
        <v>2</v>
      </c>
      <c r="S463" s="194">
        <f t="shared" si="161"/>
        <v>1618.46</v>
      </c>
      <c r="T463" s="1180"/>
      <c r="U463" s="194"/>
      <c r="V463" s="1180"/>
      <c r="W463" s="194"/>
      <c r="X463" s="1180"/>
      <c r="Y463" s="194"/>
      <c r="Z463" s="1180"/>
      <c r="AA463" s="194"/>
      <c r="AB463" s="1180"/>
      <c r="AC463" s="194"/>
      <c r="AD463" s="1180"/>
      <c r="AE463" s="194"/>
      <c r="AF463" s="1180"/>
      <c r="AG463" s="194"/>
      <c r="AH463" s="1166"/>
      <c r="AI463" s="1167"/>
    </row>
    <row r="464" spans="2:35" s="6" customFormat="1" ht="57.75">
      <c r="B464" s="1187"/>
      <c r="C464" s="1221" t="s">
        <v>4507</v>
      </c>
      <c r="D464" s="1180"/>
      <c r="E464" s="1222">
        <v>2</v>
      </c>
      <c r="F464" s="1223" t="s">
        <v>1187</v>
      </c>
      <c r="G464" s="997" t="s">
        <v>3908</v>
      </c>
      <c r="H464" s="997" t="s">
        <v>3909</v>
      </c>
      <c r="I464" s="997" t="s">
        <v>3910</v>
      </c>
      <c r="J464" s="1169">
        <v>475.2</v>
      </c>
      <c r="K464" s="1191">
        <f t="shared" si="164"/>
        <v>950.4</v>
      </c>
      <c r="L464" s="1192"/>
      <c r="M464" s="1164"/>
      <c r="N464" s="1165"/>
      <c r="O464" s="542"/>
      <c r="P464" s="1166"/>
      <c r="Q464" s="542"/>
      <c r="R464" s="1180">
        <f t="shared" si="163"/>
        <v>2</v>
      </c>
      <c r="S464" s="194">
        <f t="shared" si="161"/>
        <v>950.4</v>
      </c>
      <c r="T464" s="1180"/>
      <c r="U464" s="194"/>
      <c r="V464" s="1180"/>
      <c r="W464" s="194"/>
      <c r="X464" s="1180"/>
      <c r="Y464" s="194"/>
      <c r="Z464" s="1180"/>
      <c r="AA464" s="194"/>
      <c r="AB464" s="1180"/>
      <c r="AC464" s="194"/>
      <c r="AD464" s="1180"/>
      <c r="AE464" s="194"/>
      <c r="AF464" s="1180"/>
      <c r="AG464" s="194"/>
      <c r="AH464" s="1166"/>
      <c r="AI464" s="1167"/>
    </row>
    <row r="465" spans="2:35" s="6" customFormat="1" ht="57.75">
      <c r="B465" s="1187"/>
      <c r="C465" s="1221" t="s">
        <v>4508</v>
      </c>
      <c r="D465" s="1180"/>
      <c r="E465" s="1222">
        <v>2</v>
      </c>
      <c r="F465" s="1223" t="s">
        <v>1187</v>
      </c>
      <c r="G465" s="997" t="s">
        <v>3908</v>
      </c>
      <c r="H465" s="997" t="s">
        <v>3909</v>
      </c>
      <c r="I465" s="997" t="s">
        <v>3910</v>
      </c>
      <c r="J465" s="1169">
        <v>139.08000000000001</v>
      </c>
      <c r="K465" s="1191">
        <f t="shared" si="164"/>
        <v>278.16000000000003</v>
      </c>
      <c r="L465" s="1192"/>
      <c r="M465" s="1164"/>
      <c r="N465" s="1165"/>
      <c r="O465" s="542"/>
      <c r="P465" s="1166"/>
      <c r="Q465" s="542"/>
      <c r="R465" s="1180">
        <f t="shared" si="163"/>
        <v>2</v>
      </c>
      <c r="S465" s="194">
        <f t="shared" si="161"/>
        <v>278.16000000000003</v>
      </c>
      <c r="T465" s="1180"/>
      <c r="U465" s="194"/>
      <c r="V465" s="1180"/>
      <c r="W465" s="194"/>
      <c r="X465" s="1180"/>
      <c r="Y465" s="194"/>
      <c r="Z465" s="1180"/>
      <c r="AA465" s="194"/>
      <c r="AB465" s="1180"/>
      <c r="AC465" s="194"/>
      <c r="AD465" s="1180"/>
      <c r="AE465" s="194"/>
      <c r="AF465" s="1180"/>
      <c r="AG465" s="194"/>
      <c r="AH465" s="1166"/>
      <c r="AI465" s="1167"/>
    </row>
    <row r="466" spans="2:35" s="6" customFormat="1" ht="57.75">
      <c r="B466" s="1187"/>
      <c r="C466" s="1221" t="s">
        <v>4509</v>
      </c>
      <c r="D466" s="1180"/>
      <c r="E466" s="1222">
        <v>12</v>
      </c>
      <c r="F466" s="1223" t="s">
        <v>26</v>
      </c>
      <c r="G466" s="997" t="s">
        <v>3908</v>
      </c>
      <c r="H466" s="997" t="s">
        <v>3909</v>
      </c>
      <c r="I466" s="997" t="s">
        <v>3910</v>
      </c>
      <c r="J466" s="1169">
        <v>132.21</v>
      </c>
      <c r="K466" s="1191">
        <f t="shared" si="164"/>
        <v>1586.52</v>
      </c>
      <c r="L466" s="1192"/>
      <c r="M466" s="1164"/>
      <c r="N466" s="1165"/>
      <c r="O466" s="542"/>
      <c r="P466" s="1166"/>
      <c r="Q466" s="542"/>
      <c r="R466" s="1180">
        <f t="shared" si="163"/>
        <v>12</v>
      </c>
      <c r="S466" s="194">
        <f t="shared" si="161"/>
        <v>1586.52</v>
      </c>
      <c r="T466" s="1180"/>
      <c r="U466" s="194"/>
      <c r="V466" s="1180"/>
      <c r="W466" s="194"/>
      <c r="X466" s="1180"/>
      <c r="Y466" s="194"/>
      <c r="Z466" s="1180"/>
      <c r="AA466" s="194"/>
      <c r="AB466" s="1180"/>
      <c r="AC466" s="194"/>
      <c r="AD466" s="1180"/>
      <c r="AE466" s="194"/>
      <c r="AF466" s="1180"/>
      <c r="AG466" s="194"/>
      <c r="AH466" s="1166"/>
      <c r="AI466" s="1167"/>
    </row>
    <row r="467" spans="2:35" s="6" customFormat="1" ht="57.75">
      <c r="B467" s="1187"/>
      <c r="C467" s="1221" t="s">
        <v>4510</v>
      </c>
      <c r="D467" s="1180"/>
      <c r="E467" s="1222">
        <v>4</v>
      </c>
      <c r="F467" s="1223" t="s">
        <v>26</v>
      </c>
      <c r="G467" s="997" t="s">
        <v>3908</v>
      </c>
      <c r="H467" s="997" t="s">
        <v>3909</v>
      </c>
      <c r="I467" s="997" t="s">
        <v>3910</v>
      </c>
      <c r="J467" s="1169">
        <v>247.2</v>
      </c>
      <c r="K467" s="1191">
        <f t="shared" si="164"/>
        <v>988.8</v>
      </c>
      <c r="L467" s="1192"/>
      <c r="M467" s="1164"/>
      <c r="N467" s="1165"/>
      <c r="O467" s="542"/>
      <c r="P467" s="1166"/>
      <c r="Q467" s="542"/>
      <c r="R467" s="1180">
        <f t="shared" si="163"/>
        <v>4</v>
      </c>
      <c r="S467" s="194">
        <f t="shared" si="161"/>
        <v>988.8</v>
      </c>
      <c r="T467" s="1180"/>
      <c r="U467" s="194"/>
      <c r="V467" s="1180"/>
      <c r="W467" s="194"/>
      <c r="X467" s="1180"/>
      <c r="Y467" s="194"/>
      <c r="Z467" s="1180"/>
      <c r="AA467" s="194"/>
      <c r="AB467" s="1180"/>
      <c r="AC467" s="194"/>
      <c r="AD467" s="1180"/>
      <c r="AE467" s="194"/>
      <c r="AF467" s="1180"/>
      <c r="AG467" s="194"/>
      <c r="AH467" s="1166"/>
      <c r="AI467" s="1167"/>
    </row>
    <row r="468" spans="2:35" s="6" customFormat="1" ht="57.75">
      <c r="B468" s="1187"/>
      <c r="C468" s="1221" t="s">
        <v>4511</v>
      </c>
      <c r="D468" s="1180"/>
      <c r="E468" s="1222">
        <v>22</v>
      </c>
      <c r="F468" s="1223" t="s">
        <v>26</v>
      </c>
      <c r="G468" s="997" t="s">
        <v>3908</v>
      </c>
      <c r="H468" s="997" t="s">
        <v>3909</v>
      </c>
      <c r="I468" s="997" t="s">
        <v>3910</v>
      </c>
      <c r="J468" s="1169">
        <v>35.64</v>
      </c>
      <c r="K468" s="1191">
        <f t="shared" si="164"/>
        <v>784.08</v>
      </c>
      <c r="L468" s="1192"/>
      <c r="M468" s="1164"/>
      <c r="N468" s="1165"/>
      <c r="O468" s="542"/>
      <c r="P468" s="1166"/>
      <c r="Q468" s="542"/>
      <c r="R468" s="1180">
        <f t="shared" si="163"/>
        <v>22</v>
      </c>
      <c r="S468" s="194">
        <f t="shared" si="161"/>
        <v>784.08</v>
      </c>
      <c r="T468" s="1180"/>
      <c r="U468" s="194"/>
      <c r="V468" s="1180"/>
      <c r="W468" s="194"/>
      <c r="X468" s="1180"/>
      <c r="Y468" s="194"/>
      <c r="Z468" s="1180"/>
      <c r="AA468" s="194"/>
      <c r="AB468" s="1180"/>
      <c r="AC468" s="194"/>
      <c r="AD468" s="1180"/>
      <c r="AE468" s="194"/>
      <c r="AF468" s="1180"/>
      <c r="AG468" s="194"/>
      <c r="AH468" s="1166"/>
      <c r="AI468" s="1167"/>
    </row>
    <row r="469" spans="2:35" s="6" customFormat="1" ht="57.75">
      <c r="B469" s="1187"/>
      <c r="C469" s="1221" t="s">
        <v>4512</v>
      </c>
      <c r="D469" s="1180"/>
      <c r="E469" s="1222">
        <v>2</v>
      </c>
      <c r="F469" s="1223" t="s">
        <v>26</v>
      </c>
      <c r="G469" s="997" t="s">
        <v>3908</v>
      </c>
      <c r="H469" s="997" t="s">
        <v>3909</v>
      </c>
      <c r="I469" s="997" t="s">
        <v>3910</v>
      </c>
      <c r="J469" s="1169">
        <v>212.79</v>
      </c>
      <c r="K469" s="1191">
        <f t="shared" si="164"/>
        <v>425.58</v>
      </c>
      <c r="L469" s="1192"/>
      <c r="M469" s="1164"/>
      <c r="N469" s="1165"/>
      <c r="O469" s="542"/>
      <c r="P469" s="1166"/>
      <c r="Q469" s="542"/>
      <c r="R469" s="1180">
        <f t="shared" si="163"/>
        <v>2</v>
      </c>
      <c r="S469" s="194">
        <f t="shared" si="161"/>
        <v>425.58</v>
      </c>
      <c r="T469" s="1180"/>
      <c r="U469" s="194"/>
      <c r="V469" s="1180"/>
      <c r="W469" s="194"/>
      <c r="X469" s="1180"/>
      <c r="Y469" s="194"/>
      <c r="Z469" s="1180"/>
      <c r="AA469" s="194"/>
      <c r="AB469" s="1180"/>
      <c r="AC469" s="194"/>
      <c r="AD469" s="1180"/>
      <c r="AE469" s="194"/>
      <c r="AF469" s="1180"/>
      <c r="AG469" s="194"/>
      <c r="AH469" s="1166"/>
      <c r="AI469" s="1167"/>
    </row>
    <row r="470" spans="2:35" s="6" customFormat="1" ht="57.75">
      <c r="B470" s="1187"/>
      <c r="C470" s="1221" t="s">
        <v>4513</v>
      </c>
      <c r="D470" s="1180"/>
      <c r="E470" s="1222">
        <v>4</v>
      </c>
      <c r="F470" s="1223" t="s">
        <v>11</v>
      </c>
      <c r="G470" s="997" t="s">
        <v>3908</v>
      </c>
      <c r="H470" s="997" t="s">
        <v>3909</v>
      </c>
      <c r="I470" s="997" t="s">
        <v>3910</v>
      </c>
      <c r="J470" s="1169">
        <v>60.43</v>
      </c>
      <c r="K470" s="1191">
        <f t="shared" si="164"/>
        <v>241.72</v>
      </c>
      <c r="L470" s="1192"/>
      <c r="M470" s="1164"/>
      <c r="N470" s="1165"/>
      <c r="O470" s="542"/>
      <c r="P470" s="1166"/>
      <c r="Q470" s="542"/>
      <c r="R470" s="1180">
        <f t="shared" si="163"/>
        <v>4</v>
      </c>
      <c r="S470" s="194">
        <f t="shared" si="161"/>
        <v>241.72</v>
      </c>
      <c r="T470" s="1180"/>
      <c r="U470" s="194"/>
      <c r="V470" s="1180"/>
      <c r="W470" s="194"/>
      <c r="X470" s="1180"/>
      <c r="Y470" s="194"/>
      <c r="Z470" s="1180"/>
      <c r="AA470" s="194"/>
      <c r="AB470" s="1180"/>
      <c r="AC470" s="194"/>
      <c r="AD470" s="1180"/>
      <c r="AE470" s="194"/>
      <c r="AF470" s="1180"/>
      <c r="AG470" s="194"/>
      <c r="AH470" s="1166"/>
      <c r="AI470" s="1167"/>
    </row>
    <row r="471" spans="2:35" s="6" customFormat="1" ht="57.75">
      <c r="B471" s="1187"/>
      <c r="C471" s="1221" t="s">
        <v>4514</v>
      </c>
      <c r="D471" s="1180"/>
      <c r="E471" s="1222">
        <v>2</v>
      </c>
      <c r="F471" s="1223" t="s">
        <v>1187</v>
      </c>
      <c r="G471" s="997" t="s">
        <v>3908</v>
      </c>
      <c r="H471" s="997" t="s">
        <v>3909</v>
      </c>
      <c r="I471" s="997" t="s">
        <v>3910</v>
      </c>
      <c r="J471" s="1169">
        <v>135.46</v>
      </c>
      <c r="K471" s="1191">
        <f t="shared" si="164"/>
        <v>270.92</v>
      </c>
      <c r="L471" s="1192"/>
      <c r="M471" s="1164"/>
      <c r="N471" s="1165"/>
      <c r="O471" s="542"/>
      <c r="P471" s="1166"/>
      <c r="Q471" s="542"/>
      <c r="R471" s="1180">
        <f t="shared" ref="R471:R500" si="165">E471</f>
        <v>2</v>
      </c>
      <c r="S471" s="194">
        <f t="shared" si="161"/>
        <v>270.92</v>
      </c>
      <c r="T471" s="1180"/>
      <c r="U471" s="194"/>
      <c r="V471" s="1180"/>
      <c r="W471" s="194"/>
      <c r="X471" s="1180"/>
      <c r="Y471" s="194"/>
      <c r="Z471" s="1180"/>
      <c r="AA471" s="194"/>
      <c r="AB471" s="1180"/>
      <c r="AC471" s="194"/>
      <c r="AD471" s="1180"/>
      <c r="AE471" s="194"/>
      <c r="AF471" s="1180"/>
      <c r="AG471" s="194"/>
      <c r="AH471" s="1166"/>
      <c r="AI471" s="1167"/>
    </row>
    <row r="472" spans="2:35" s="6" customFormat="1" ht="57.75">
      <c r="B472" s="1187"/>
      <c r="C472" s="1221" t="s">
        <v>4515</v>
      </c>
      <c r="D472" s="1180"/>
      <c r="E472" s="1222">
        <v>3</v>
      </c>
      <c r="F472" s="1223" t="s">
        <v>11</v>
      </c>
      <c r="G472" s="997" t="s">
        <v>3908</v>
      </c>
      <c r="H472" s="997" t="s">
        <v>3909</v>
      </c>
      <c r="I472" s="997" t="s">
        <v>3910</v>
      </c>
      <c r="J472" s="1169">
        <v>1468.01</v>
      </c>
      <c r="K472" s="1191">
        <f t="shared" si="164"/>
        <v>4404.03</v>
      </c>
      <c r="L472" s="1192"/>
      <c r="M472" s="1164"/>
      <c r="N472" s="1165"/>
      <c r="O472" s="542"/>
      <c r="P472" s="1166"/>
      <c r="Q472" s="542"/>
      <c r="R472" s="1180">
        <f t="shared" si="165"/>
        <v>3</v>
      </c>
      <c r="S472" s="194">
        <f t="shared" ref="S472:S500" si="166">R472*J472</f>
        <v>4404.03</v>
      </c>
      <c r="T472" s="1180"/>
      <c r="U472" s="194"/>
      <c r="V472" s="1180"/>
      <c r="W472" s="194"/>
      <c r="X472" s="1180"/>
      <c r="Y472" s="194"/>
      <c r="Z472" s="1180"/>
      <c r="AA472" s="194"/>
      <c r="AB472" s="1180"/>
      <c r="AC472" s="194"/>
      <c r="AD472" s="1180"/>
      <c r="AE472" s="194"/>
      <c r="AF472" s="1180"/>
      <c r="AG472" s="194"/>
      <c r="AH472" s="1166"/>
      <c r="AI472" s="1167"/>
    </row>
    <row r="473" spans="2:35" s="6" customFormat="1" ht="57.75">
      <c r="B473" s="1187"/>
      <c r="C473" s="1221" t="s">
        <v>4516</v>
      </c>
      <c r="D473" s="1180"/>
      <c r="E473" s="1222">
        <v>22</v>
      </c>
      <c r="F473" s="1223" t="s">
        <v>26</v>
      </c>
      <c r="G473" s="997" t="s">
        <v>3908</v>
      </c>
      <c r="H473" s="997" t="s">
        <v>3909</v>
      </c>
      <c r="I473" s="997" t="s">
        <v>3910</v>
      </c>
      <c r="J473" s="1169">
        <v>39.94</v>
      </c>
      <c r="K473" s="1191">
        <f t="shared" si="164"/>
        <v>878.68</v>
      </c>
      <c r="L473" s="1192"/>
      <c r="M473" s="1164"/>
      <c r="N473" s="1165"/>
      <c r="O473" s="542"/>
      <c r="P473" s="1166"/>
      <c r="Q473" s="542"/>
      <c r="R473" s="1180">
        <f t="shared" si="165"/>
        <v>22</v>
      </c>
      <c r="S473" s="194">
        <f t="shared" si="166"/>
        <v>878.68</v>
      </c>
      <c r="T473" s="1180"/>
      <c r="U473" s="194"/>
      <c r="V473" s="1180"/>
      <c r="W473" s="194"/>
      <c r="X473" s="1180"/>
      <c r="Y473" s="194"/>
      <c r="Z473" s="1180"/>
      <c r="AA473" s="194"/>
      <c r="AB473" s="1180"/>
      <c r="AC473" s="194"/>
      <c r="AD473" s="1180"/>
      <c r="AE473" s="194"/>
      <c r="AF473" s="1180"/>
      <c r="AG473" s="194"/>
      <c r="AH473" s="1166"/>
      <c r="AI473" s="1167"/>
    </row>
    <row r="474" spans="2:35" s="6" customFormat="1" ht="57.75">
      <c r="B474" s="1187"/>
      <c r="C474" s="1221" t="s">
        <v>4517</v>
      </c>
      <c r="D474" s="1180"/>
      <c r="E474" s="1222">
        <v>2</v>
      </c>
      <c r="F474" s="1223" t="s">
        <v>22</v>
      </c>
      <c r="G474" s="997" t="s">
        <v>3908</v>
      </c>
      <c r="H474" s="997" t="s">
        <v>3909</v>
      </c>
      <c r="I474" s="997" t="s">
        <v>3910</v>
      </c>
      <c r="J474" s="1169">
        <v>174.53</v>
      </c>
      <c r="K474" s="1191">
        <f t="shared" si="164"/>
        <v>349.06</v>
      </c>
      <c r="L474" s="1192"/>
      <c r="M474" s="1164"/>
      <c r="N474" s="1165"/>
      <c r="O474" s="542"/>
      <c r="P474" s="1166"/>
      <c r="Q474" s="542"/>
      <c r="R474" s="1180">
        <f t="shared" si="165"/>
        <v>2</v>
      </c>
      <c r="S474" s="194">
        <f t="shared" si="166"/>
        <v>349.06</v>
      </c>
      <c r="T474" s="1180"/>
      <c r="U474" s="194"/>
      <c r="V474" s="1180"/>
      <c r="W474" s="194"/>
      <c r="X474" s="1180"/>
      <c r="Y474" s="194"/>
      <c r="Z474" s="1180"/>
      <c r="AA474" s="194"/>
      <c r="AB474" s="1180"/>
      <c r="AC474" s="194"/>
      <c r="AD474" s="1180"/>
      <c r="AE474" s="194"/>
      <c r="AF474" s="1180"/>
      <c r="AG474" s="194"/>
      <c r="AH474" s="1166"/>
      <c r="AI474" s="1167"/>
    </row>
    <row r="475" spans="2:35" s="6" customFormat="1" ht="57.75">
      <c r="B475" s="1187"/>
      <c r="C475" s="1221" t="s">
        <v>4518</v>
      </c>
      <c r="D475" s="1180"/>
      <c r="E475" s="1222">
        <v>2</v>
      </c>
      <c r="F475" s="1223" t="s">
        <v>22</v>
      </c>
      <c r="G475" s="997" t="s">
        <v>3908</v>
      </c>
      <c r="H475" s="997" t="s">
        <v>3909</v>
      </c>
      <c r="I475" s="997" t="s">
        <v>3910</v>
      </c>
      <c r="J475" s="1169">
        <v>39.06</v>
      </c>
      <c r="K475" s="1191">
        <f t="shared" si="164"/>
        <v>78.12</v>
      </c>
      <c r="L475" s="1192"/>
      <c r="M475" s="1164"/>
      <c r="N475" s="1165"/>
      <c r="O475" s="542"/>
      <c r="P475" s="1166"/>
      <c r="Q475" s="542"/>
      <c r="R475" s="1180">
        <f t="shared" si="165"/>
        <v>2</v>
      </c>
      <c r="S475" s="194">
        <f t="shared" si="166"/>
        <v>78.12</v>
      </c>
      <c r="T475" s="1180"/>
      <c r="U475" s="194"/>
      <c r="V475" s="1180"/>
      <c r="W475" s="194"/>
      <c r="X475" s="1180"/>
      <c r="Y475" s="194"/>
      <c r="Z475" s="1180"/>
      <c r="AA475" s="194"/>
      <c r="AB475" s="1180"/>
      <c r="AC475" s="194"/>
      <c r="AD475" s="1180"/>
      <c r="AE475" s="194"/>
      <c r="AF475" s="1180"/>
      <c r="AG475" s="194"/>
      <c r="AH475" s="1166"/>
      <c r="AI475" s="1167"/>
    </row>
    <row r="476" spans="2:35" s="6" customFormat="1" ht="57.75">
      <c r="B476" s="1187"/>
      <c r="C476" s="1221" t="s">
        <v>1282</v>
      </c>
      <c r="D476" s="1180"/>
      <c r="E476" s="1222">
        <v>4</v>
      </c>
      <c r="F476" s="1223" t="s">
        <v>26</v>
      </c>
      <c r="G476" s="997" t="s">
        <v>3908</v>
      </c>
      <c r="H476" s="997" t="s">
        <v>3909</v>
      </c>
      <c r="I476" s="997" t="s">
        <v>3910</v>
      </c>
      <c r="J476" s="1169">
        <v>65.92</v>
      </c>
      <c r="K476" s="1191">
        <f t="shared" si="164"/>
        <v>263.68</v>
      </c>
      <c r="L476" s="1192"/>
      <c r="M476" s="1164"/>
      <c r="N476" s="1165"/>
      <c r="O476" s="542"/>
      <c r="P476" s="1166"/>
      <c r="Q476" s="542"/>
      <c r="R476" s="1180">
        <f t="shared" si="165"/>
        <v>4</v>
      </c>
      <c r="S476" s="194">
        <f t="shared" si="166"/>
        <v>263.68</v>
      </c>
      <c r="T476" s="1180"/>
      <c r="U476" s="194"/>
      <c r="V476" s="1180"/>
      <c r="W476" s="194"/>
      <c r="X476" s="1180"/>
      <c r="Y476" s="194"/>
      <c r="Z476" s="1180"/>
      <c r="AA476" s="194"/>
      <c r="AB476" s="1180"/>
      <c r="AC476" s="194"/>
      <c r="AD476" s="1180"/>
      <c r="AE476" s="194"/>
      <c r="AF476" s="1180"/>
      <c r="AG476" s="194"/>
      <c r="AH476" s="1166"/>
      <c r="AI476" s="1167"/>
    </row>
    <row r="477" spans="2:35" s="6" customFormat="1" ht="57.75">
      <c r="B477" s="1187"/>
      <c r="C477" s="1221" t="s">
        <v>4519</v>
      </c>
      <c r="D477" s="1180"/>
      <c r="E477" s="1222">
        <v>8</v>
      </c>
      <c r="F477" s="1223" t="s">
        <v>26</v>
      </c>
      <c r="G477" s="997" t="s">
        <v>3908</v>
      </c>
      <c r="H477" s="997" t="s">
        <v>3909</v>
      </c>
      <c r="I477" s="997" t="s">
        <v>3910</v>
      </c>
      <c r="J477" s="1169">
        <v>148.5</v>
      </c>
      <c r="K477" s="1191">
        <f t="shared" si="164"/>
        <v>1188</v>
      </c>
      <c r="L477" s="1192"/>
      <c r="M477" s="1164"/>
      <c r="N477" s="1165"/>
      <c r="O477" s="542"/>
      <c r="P477" s="1166"/>
      <c r="Q477" s="542"/>
      <c r="R477" s="1180">
        <f t="shared" si="165"/>
        <v>8</v>
      </c>
      <c r="S477" s="194">
        <f t="shared" si="166"/>
        <v>1188</v>
      </c>
      <c r="T477" s="1180"/>
      <c r="U477" s="194"/>
      <c r="V477" s="1180"/>
      <c r="W477" s="194"/>
      <c r="X477" s="1180"/>
      <c r="Y477" s="194"/>
      <c r="Z477" s="1180"/>
      <c r="AA477" s="194"/>
      <c r="AB477" s="1180"/>
      <c r="AC477" s="194"/>
      <c r="AD477" s="1180"/>
      <c r="AE477" s="194"/>
      <c r="AF477" s="1180"/>
      <c r="AG477" s="194"/>
      <c r="AH477" s="1166"/>
      <c r="AI477" s="1167"/>
    </row>
    <row r="478" spans="2:35" s="6" customFormat="1" ht="57.75">
      <c r="B478" s="1187"/>
      <c r="C478" s="1221" t="s">
        <v>4520</v>
      </c>
      <c r="D478" s="1180"/>
      <c r="E478" s="1222">
        <v>2</v>
      </c>
      <c r="F478" s="1223" t="s">
        <v>26</v>
      </c>
      <c r="G478" s="997" t="s">
        <v>3908</v>
      </c>
      <c r="H478" s="997" t="s">
        <v>3909</v>
      </c>
      <c r="I478" s="997" t="s">
        <v>3910</v>
      </c>
      <c r="J478" s="1169">
        <v>179.22</v>
      </c>
      <c r="K478" s="1191">
        <f t="shared" si="164"/>
        <v>358.44</v>
      </c>
      <c r="L478" s="1192"/>
      <c r="M478" s="1164"/>
      <c r="N478" s="1165"/>
      <c r="O478" s="542"/>
      <c r="P478" s="1166"/>
      <c r="Q478" s="542"/>
      <c r="R478" s="1180">
        <f t="shared" si="165"/>
        <v>2</v>
      </c>
      <c r="S478" s="194">
        <f t="shared" si="166"/>
        <v>358.44</v>
      </c>
      <c r="T478" s="1180"/>
      <c r="U478" s="194"/>
      <c r="V478" s="1180"/>
      <c r="W478" s="194"/>
      <c r="X478" s="1180"/>
      <c r="Y478" s="194"/>
      <c r="Z478" s="1180"/>
      <c r="AA478" s="194"/>
      <c r="AB478" s="1180"/>
      <c r="AC478" s="194"/>
      <c r="AD478" s="1180"/>
      <c r="AE478" s="194"/>
      <c r="AF478" s="1180"/>
      <c r="AG478" s="194"/>
      <c r="AH478" s="1166"/>
      <c r="AI478" s="1167"/>
    </row>
    <row r="479" spans="2:35" s="6" customFormat="1" ht="57.75">
      <c r="B479" s="1187"/>
      <c r="C479" s="1221" t="s">
        <v>4521</v>
      </c>
      <c r="D479" s="1180"/>
      <c r="E479" s="1222">
        <v>1</v>
      </c>
      <c r="F479" s="1223" t="s">
        <v>1187</v>
      </c>
      <c r="G479" s="997" t="s">
        <v>3908</v>
      </c>
      <c r="H479" s="997" t="s">
        <v>3909</v>
      </c>
      <c r="I479" s="997" t="s">
        <v>3910</v>
      </c>
      <c r="J479" s="1169">
        <v>59.4</v>
      </c>
      <c r="K479" s="1191">
        <f t="shared" si="164"/>
        <v>59.4</v>
      </c>
      <c r="L479" s="1192"/>
      <c r="M479" s="1164"/>
      <c r="N479" s="1165"/>
      <c r="O479" s="542"/>
      <c r="P479" s="1166"/>
      <c r="Q479" s="542"/>
      <c r="R479" s="1180">
        <f t="shared" si="165"/>
        <v>1</v>
      </c>
      <c r="S479" s="194">
        <f t="shared" si="166"/>
        <v>59.4</v>
      </c>
      <c r="T479" s="1180"/>
      <c r="U479" s="194"/>
      <c r="V479" s="1180"/>
      <c r="W479" s="194"/>
      <c r="X479" s="1180"/>
      <c r="Y479" s="194"/>
      <c r="Z479" s="1180"/>
      <c r="AA479" s="194"/>
      <c r="AB479" s="1180"/>
      <c r="AC479" s="194"/>
      <c r="AD479" s="1180"/>
      <c r="AE479" s="194"/>
      <c r="AF479" s="1180"/>
      <c r="AG479" s="194"/>
      <c r="AH479" s="1166"/>
      <c r="AI479" s="1167"/>
    </row>
    <row r="480" spans="2:35" s="6" customFormat="1" ht="57.75">
      <c r="B480" s="1187"/>
      <c r="C480" s="1221" t="s">
        <v>4522</v>
      </c>
      <c r="D480" s="1180"/>
      <c r="E480" s="1222">
        <v>2</v>
      </c>
      <c r="F480" s="1223" t="s">
        <v>4523</v>
      </c>
      <c r="G480" s="997" t="s">
        <v>3908</v>
      </c>
      <c r="H480" s="997" t="s">
        <v>3909</v>
      </c>
      <c r="I480" s="997" t="s">
        <v>3910</v>
      </c>
      <c r="J480" s="1169">
        <v>299.97000000000003</v>
      </c>
      <c r="K480" s="1191">
        <f t="shared" si="164"/>
        <v>599.94000000000005</v>
      </c>
      <c r="L480" s="1192"/>
      <c r="M480" s="1164"/>
      <c r="N480" s="1165"/>
      <c r="O480" s="542"/>
      <c r="P480" s="1166"/>
      <c r="Q480" s="542"/>
      <c r="R480" s="1180">
        <f t="shared" si="165"/>
        <v>2</v>
      </c>
      <c r="S480" s="194">
        <f t="shared" si="166"/>
        <v>599.94000000000005</v>
      </c>
      <c r="T480" s="1180"/>
      <c r="U480" s="194"/>
      <c r="V480" s="1180"/>
      <c r="W480" s="194"/>
      <c r="X480" s="1180"/>
      <c r="Y480" s="194"/>
      <c r="Z480" s="1180"/>
      <c r="AA480" s="194"/>
      <c r="AB480" s="1180"/>
      <c r="AC480" s="194"/>
      <c r="AD480" s="1180"/>
      <c r="AE480" s="194"/>
      <c r="AF480" s="1180"/>
      <c r="AG480" s="194"/>
      <c r="AH480" s="1166"/>
      <c r="AI480" s="1167"/>
    </row>
    <row r="481" spans="2:35" s="6" customFormat="1" ht="57.75">
      <c r="B481" s="1187"/>
      <c r="C481" s="1221" t="s">
        <v>4524</v>
      </c>
      <c r="D481" s="1180"/>
      <c r="E481" s="1222">
        <v>2</v>
      </c>
      <c r="F481" s="1223" t="s">
        <v>40</v>
      </c>
      <c r="G481" s="997" t="s">
        <v>3908</v>
      </c>
      <c r="H481" s="997" t="s">
        <v>3909</v>
      </c>
      <c r="I481" s="997" t="s">
        <v>3910</v>
      </c>
      <c r="J481" s="1169">
        <v>699</v>
      </c>
      <c r="K481" s="1191">
        <f t="shared" si="164"/>
        <v>1398</v>
      </c>
      <c r="L481" s="1192"/>
      <c r="M481" s="1164"/>
      <c r="N481" s="1165"/>
      <c r="O481" s="542"/>
      <c r="P481" s="1166"/>
      <c r="Q481" s="542"/>
      <c r="R481" s="1180">
        <f t="shared" si="165"/>
        <v>2</v>
      </c>
      <c r="S481" s="194">
        <f t="shared" si="166"/>
        <v>1398</v>
      </c>
      <c r="T481" s="1180"/>
      <c r="U481" s="194"/>
      <c r="V481" s="1180"/>
      <c r="W481" s="194"/>
      <c r="X481" s="1180"/>
      <c r="Y481" s="194"/>
      <c r="Z481" s="1180"/>
      <c r="AA481" s="194"/>
      <c r="AB481" s="1180"/>
      <c r="AC481" s="194"/>
      <c r="AD481" s="1180"/>
      <c r="AE481" s="194"/>
      <c r="AF481" s="1180"/>
      <c r="AG481" s="194"/>
      <c r="AH481" s="1166"/>
      <c r="AI481" s="1167"/>
    </row>
    <row r="482" spans="2:35" s="6" customFormat="1" ht="57.75">
      <c r="B482" s="1187"/>
      <c r="C482" s="1221" t="s">
        <v>4525</v>
      </c>
      <c r="D482" s="1180"/>
      <c r="E482" s="1222">
        <v>2</v>
      </c>
      <c r="F482" s="1223" t="s">
        <v>40</v>
      </c>
      <c r="G482" s="997" t="s">
        <v>3908</v>
      </c>
      <c r="H482" s="997" t="s">
        <v>3909</v>
      </c>
      <c r="I482" s="997" t="s">
        <v>3910</v>
      </c>
      <c r="J482" s="1169">
        <v>1084</v>
      </c>
      <c r="K482" s="1191">
        <f t="shared" ref="K482:K500" si="167">E482*J482</f>
        <v>2168</v>
      </c>
      <c r="L482" s="1192"/>
      <c r="M482" s="1164"/>
      <c r="N482" s="1165"/>
      <c r="O482" s="542"/>
      <c r="P482" s="1166"/>
      <c r="Q482" s="542"/>
      <c r="R482" s="1180">
        <f t="shared" si="165"/>
        <v>2</v>
      </c>
      <c r="S482" s="194">
        <f t="shared" si="166"/>
        <v>2168</v>
      </c>
      <c r="T482" s="1180"/>
      <c r="U482" s="194"/>
      <c r="V482" s="1180"/>
      <c r="W482" s="194"/>
      <c r="X482" s="1180"/>
      <c r="Y482" s="194"/>
      <c r="Z482" s="1180"/>
      <c r="AA482" s="194"/>
      <c r="AB482" s="1180"/>
      <c r="AC482" s="194"/>
      <c r="AD482" s="1180"/>
      <c r="AE482" s="194"/>
      <c r="AF482" s="1180"/>
      <c r="AG482" s="194"/>
      <c r="AH482" s="1166"/>
      <c r="AI482" s="1167"/>
    </row>
    <row r="483" spans="2:35" s="6" customFormat="1" ht="57.75">
      <c r="B483" s="1187"/>
      <c r="C483" s="1221" t="s">
        <v>4526</v>
      </c>
      <c r="D483" s="1180"/>
      <c r="E483" s="1241">
        <v>3</v>
      </c>
      <c r="F483" s="1223" t="s">
        <v>4527</v>
      </c>
      <c r="G483" s="997" t="s">
        <v>3908</v>
      </c>
      <c r="H483" s="997" t="s">
        <v>3909</v>
      </c>
      <c r="I483" s="997" t="s">
        <v>3910</v>
      </c>
      <c r="J483" s="1169">
        <v>479</v>
      </c>
      <c r="K483" s="1191">
        <f t="shared" si="167"/>
        <v>1437</v>
      </c>
      <c r="L483" s="1192"/>
      <c r="M483" s="1164"/>
      <c r="N483" s="1165"/>
      <c r="O483" s="542"/>
      <c r="P483" s="1166"/>
      <c r="Q483" s="542"/>
      <c r="R483" s="1180">
        <f t="shared" si="165"/>
        <v>3</v>
      </c>
      <c r="S483" s="194">
        <f t="shared" si="166"/>
        <v>1437</v>
      </c>
      <c r="T483" s="1180"/>
      <c r="U483" s="194"/>
      <c r="V483" s="1180"/>
      <c r="W483" s="194"/>
      <c r="X483" s="1180"/>
      <c r="Y483" s="194"/>
      <c r="Z483" s="1180"/>
      <c r="AA483" s="194"/>
      <c r="AB483" s="1180"/>
      <c r="AC483" s="194"/>
      <c r="AD483" s="1180"/>
      <c r="AE483" s="194"/>
      <c r="AF483" s="1180"/>
      <c r="AG483" s="194"/>
      <c r="AH483" s="1166"/>
      <c r="AI483" s="1167"/>
    </row>
    <row r="484" spans="2:35" s="6" customFormat="1" ht="57.75">
      <c r="B484" s="1187"/>
      <c r="C484" s="1221" t="s">
        <v>4528</v>
      </c>
      <c r="D484" s="1180"/>
      <c r="E484" s="1222">
        <v>2</v>
      </c>
      <c r="F484" s="1223" t="s">
        <v>11</v>
      </c>
      <c r="G484" s="997" t="s">
        <v>3908</v>
      </c>
      <c r="H484" s="997" t="s">
        <v>3909</v>
      </c>
      <c r="I484" s="997" t="s">
        <v>3910</v>
      </c>
      <c r="J484" s="1169">
        <v>49</v>
      </c>
      <c r="K484" s="1191">
        <f t="shared" si="167"/>
        <v>98</v>
      </c>
      <c r="L484" s="1192"/>
      <c r="M484" s="1164"/>
      <c r="N484" s="1165"/>
      <c r="O484" s="542"/>
      <c r="P484" s="1166"/>
      <c r="Q484" s="542"/>
      <c r="R484" s="1180">
        <f t="shared" si="165"/>
        <v>2</v>
      </c>
      <c r="S484" s="194">
        <f t="shared" si="166"/>
        <v>98</v>
      </c>
      <c r="T484" s="1180"/>
      <c r="U484" s="194"/>
      <c r="V484" s="1180"/>
      <c r="W484" s="194"/>
      <c r="X484" s="1180"/>
      <c r="Y484" s="194"/>
      <c r="Z484" s="1180"/>
      <c r="AA484" s="194"/>
      <c r="AB484" s="1180"/>
      <c r="AC484" s="194"/>
      <c r="AD484" s="1180"/>
      <c r="AE484" s="194"/>
      <c r="AF484" s="1180"/>
      <c r="AG484" s="194"/>
      <c r="AH484" s="1166"/>
      <c r="AI484" s="1167"/>
    </row>
    <row r="485" spans="2:35" s="6" customFormat="1" ht="57.75">
      <c r="B485" s="1187"/>
      <c r="C485" s="1221" t="s">
        <v>4529</v>
      </c>
      <c r="D485" s="1180"/>
      <c r="E485" s="1222">
        <v>16</v>
      </c>
      <c r="F485" s="1223" t="s">
        <v>4523</v>
      </c>
      <c r="G485" s="997" t="s">
        <v>3908</v>
      </c>
      <c r="H485" s="997" t="s">
        <v>3909</v>
      </c>
      <c r="I485" s="997" t="s">
        <v>3910</v>
      </c>
      <c r="J485" s="1169">
        <v>625.45000000000005</v>
      </c>
      <c r="K485" s="1191">
        <f t="shared" si="167"/>
        <v>10007.200000000001</v>
      </c>
      <c r="L485" s="1192"/>
      <c r="M485" s="1164"/>
      <c r="N485" s="1165"/>
      <c r="O485" s="542"/>
      <c r="P485" s="1166"/>
      <c r="Q485" s="542"/>
      <c r="R485" s="1180">
        <f t="shared" si="165"/>
        <v>16</v>
      </c>
      <c r="S485" s="194">
        <f t="shared" si="166"/>
        <v>10007.200000000001</v>
      </c>
      <c r="T485" s="1180"/>
      <c r="U485" s="194"/>
      <c r="V485" s="1180"/>
      <c r="W485" s="194"/>
      <c r="X485" s="1180"/>
      <c r="Y485" s="194"/>
      <c r="Z485" s="1180"/>
      <c r="AA485" s="194"/>
      <c r="AB485" s="1180"/>
      <c r="AC485" s="194"/>
      <c r="AD485" s="1180"/>
      <c r="AE485" s="194"/>
      <c r="AF485" s="1180"/>
      <c r="AG485" s="194"/>
      <c r="AH485" s="1166"/>
      <c r="AI485" s="1167"/>
    </row>
    <row r="486" spans="2:35" s="6" customFormat="1" ht="57.75">
      <c r="B486" s="1187"/>
      <c r="C486" s="1221" t="s">
        <v>4530</v>
      </c>
      <c r="D486" s="1180"/>
      <c r="E486" s="1222">
        <v>3</v>
      </c>
      <c r="F486" s="1223" t="s">
        <v>26</v>
      </c>
      <c r="G486" s="997" t="s">
        <v>3908</v>
      </c>
      <c r="H486" s="997" t="s">
        <v>3909</v>
      </c>
      <c r="I486" s="997" t="s">
        <v>3910</v>
      </c>
      <c r="J486" s="1169">
        <v>473.68</v>
      </c>
      <c r="K486" s="1191">
        <f t="shared" si="167"/>
        <v>1421.04</v>
      </c>
      <c r="L486" s="1192"/>
      <c r="M486" s="1164"/>
      <c r="N486" s="1165"/>
      <c r="O486" s="542"/>
      <c r="P486" s="1166"/>
      <c r="Q486" s="542"/>
      <c r="R486" s="1180">
        <f t="shared" si="165"/>
        <v>3</v>
      </c>
      <c r="S486" s="194">
        <f t="shared" si="166"/>
        <v>1421.04</v>
      </c>
      <c r="T486" s="1180"/>
      <c r="U486" s="194"/>
      <c r="V486" s="1180"/>
      <c r="W486" s="194"/>
      <c r="X486" s="1180"/>
      <c r="Y486" s="194"/>
      <c r="Z486" s="1180"/>
      <c r="AA486" s="194"/>
      <c r="AB486" s="1180"/>
      <c r="AC486" s="194"/>
      <c r="AD486" s="1180"/>
      <c r="AE486" s="194"/>
      <c r="AF486" s="1180"/>
      <c r="AG486" s="194"/>
      <c r="AH486" s="1166"/>
      <c r="AI486" s="1167"/>
    </row>
    <row r="487" spans="2:35" s="6" customFormat="1" ht="57.75">
      <c r="B487" s="1187"/>
      <c r="C487" s="1221" t="s">
        <v>4531</v>
      </c>
      <c r="D487" s="1180"/>
      <c r="E487" s="1222">
        <v>6</v>
      </c>
      <c r="F487" s="1223" t="s">
        <v>26</v>
      </c>
      <c r="G487" s="997" t="s">
        <v>3908</v>
      </c>
      <c r="H487" s="997" t="s">
        <v>3909</v>
      </c>
      <c r="I487" s="997" t="s">
        <v>3910</v>
      </c>
      <c r="J487" s="1169">
        <v>611.99</v>
      </c>
      <c r="K487" s="1191">
        <f t="shared" si="167"/>
        <v>3671.94</v>
      </c>
      <c r="L487" s="1192"/>
      <c r="M487" s="1164"/>
      <c r="N487" s="1165"/>
      <c r="O487" s="542"/>
      <c r="P487" s="1166"/>
      <c r="Q487" s="542"/>
      <c r="R487" s="1180">
        <f t="shared" si="165"/>
        <v>6</v>
      </c>
      <c r="S487" s="194">
        <f t="shared" si="166"/>
        <v>3671.94</v>
      </c>
      <c r="T487" s="1180"/>
      <c r="U487" s="194"/>
      <c r="V487" s="1180"/>
      <c r="W487" s="194"/>
      <c r="X487" s="1180"/>
      <c r="Y487" s="194"/>
      <c r="Z487" s="1180"/>
      <c r="AA487" s="194"/>
      <c r="AB487" s="1180"/>
      <c r="AC487" s="194"/>
      <c r="AD487" s="1180"/>
      <c r="AE487" s="194"/>
      <c r="AF487" s="1180"/>
      <c r="AG487" s="194"/>
      <c r="AH487" s="1166"/>
      <c r="AI487" s="1167"/>
    </row>
    <row r="488" spans="2:35" s="6" customFormat="1" ht="57.75">
      <c r="B488" s="1187"/>
      <c r="C488" s="1221" t="s">
        <v>4532</v>
      </c>
      <c r="D488" s="1180"/>
      <c r="E488" s="1222">
        <v>2</v>
      </c>
      <c r="F488" s="1223" t="s">
        <v>26</v>
      </c>
      <c r="G488" s="997" t="s">
        <v>3908</v>
      </c>
      <c r="H488" s="997" t="s">
        <v>3909</v>
      </c>
      <c r="I488" s="997" t="s">
        <v>3910</v>
      </c>
      <c r="J488" s="1169">
        <v>55</v>
      </c>
      <c r="K488" s="1191">
        <f t="shared" si="167"/>
        <v>110</v>
      </c>
      <c r="L488" s="1192"/>
      <c r="M488" s="1164"/>
      <c r="N488" s="1165"/>
      <c r="O488" s="542"/>
      <c r="P488" s="1166"/>
      <c r="Q488" s="542"/>
      <c r="R488" s="1180">
        <f t="shared" si="165"/>
        <v>2</v>
      </c>
      <c r="S488" s="194">
        <f t="shared" si="166"/>
        <v>110</v>
      </c>
      <c r="T488" s="1180"/>
      <c r="U488" s="194"/>
      <c r="V488" s="1180"/>
      <c r="W488" s="194"/>
      <c r="X488" s="1180"/>
      <c r="Y488" s="194"/>
      <c r="Z488" s="1180"/>
      <c r="AA488" s="194"/>
      <c r="AB488" s="1180"/>
      <c r="AC488" s="194"/>
      <c r="AD488" s="1180"/>
      <c r="AE488" s="194"/>
      <c r="AF488" s="1180"/>
      <c r="AG488" s="194"/>
      <c r="AH488" s="1166"/>
      <c r="AI488" s="1167"/>
    </row>
    <row r="489" spans="2:35" s="6" customFormat="1" ht="57.75">
      <c r="B489" s="1187"/>
      <c r="C489" s="1221" t="s">
        <v>4533</v>
      </c>
      <c r="D489" s="1180"/>
      <c r="E489" s="1222">
        <v>400</v>
      </c>
      <c r="F489" s="1223" t="s">
        <v>40</v>
      </c>
      <c r="G489" s="997" t="s">
        <v>3908</v>
      </c>
      <c r="H489" s="997" t="s">
        <v>3909</v>
      </c>
      <c r="I489" s="997" t="s">
        <v>3910</v>
      </c>
      <c r="J489" s="1169">
        <v>2.91</v>
      </c>
      <c r="K489" s="1191">
        <f t="shared" si="167"/>
        <v>1164</v>
      </c>
      <c r="L489" s="1192"/>
      <c r="M489" s="1164"/>
      <c r="N489" s="1165"/>
      <c r="O489" s="542"/>
      <c r="P489" s="1166"/>
      <c r="Q489" s="542"/>
      <c r="R489" s="1180">
        <f t="shared" si="165"/>
        <v>400</v>
      </c>
      <c r="S489" s="194">
        <f t="shared" si="166"/>
        <v>1164</v>
      </c>
      <c r="T489" s="1180"/>
      <c r="U489" s="194"/>
      <c r="V489" s="1180"/>
      <c r="W489" s="194"/>
      <c r="X489" s="1180"/>
      <c r="Y489" s="194"/>
      <c r="Z489" s="1180"/>
      <c r="AA489" s="194"/>
      <c r="AB489" s="1180"/>
      <c r="AC489" s="194"/>
      <c r="AD489" s="1180"/>
      <c r="AE489" s="194"/>
      <c r="AF489" s="1180"/>
      <c r="AG489" s="194"/>
      <c r="AH489" s="1166"/>
      <c r="AI489" s="1167"/>
    </row>
    <row r="490" spans="2:35" s="6" customFormat="1" ht="57.75">
      <c r="B490" s="1187"/>
      <c r="C490" s="1221" t="s">
        <v>4534</v>
      </c>
      <c r="D490" s="1180"/>
      <c r="E490" s="1222">
        <v>2</v>
      </c>
      <c r="F490" s="1223" t="s">
        <v>26</v>
      </c>
      <c r="G490" s="997" t="s">
        <v>3908</v>
      </c>
      <c r="H490" s="997" t="s">
        <v>3909</v>
      </c>
      <c r="I490" s="997" t="s">
        <v>3910</v>
      </c>
      <c r="J490" s="1169">
        <v>972.94</v>
      </c>
      <c r="K490" s="1191">
        <f t="shared" si="167"/>
        <v>1945.88</v>
      </c>
      <c r="L490" s="1192"/>
      <c r="M490" s="1164"/>
      <c r="N490" s="1165"/>
      <c r="O490" s="542"/>
      <c r="P490" s="1166"/>
      <c r="Q490" s="542"/>
      <c r="R490" s="1180">
        <f t="shared" si="165"/>
        <v>2</v>
      </c>
      <c r="S490" s="194">
        <f t="shared" si="166"/>
        <v>1945.88</v>
      </c>
      <c r="T490" s="1180"/>
      <c r="U490" s="194"/>
      <c r="V490" s="1180"/>
      <c r="W490" s="194"/>
      <c r="X490" s="1180"/>
      <c r="Y490" s="194"/>
      <c r="Z490" s="1180"/>
      <c r="AA490" s="194"/>
      <c r="AB490" s="1180"/>
      <c r="AC490" s="194"/>
      <c r="AD490" s="1180"/>
      <c r="AE490" s="194"/>
      <c r="AF490" s="1180"/>
      <c r="AG490" s="194"/>
      <c r="AH490" s="1166"/>
      <c r="AI490" s="1167"/>
    </row>
    <row r="491" spans="2:35" s="6" customFormat="1" ht="57.75">
      <c r="B491" s="1187"/>
      <c r="C491" s="1221" t="s">
        <v>4535</v>
      </c>
      <c r="D491" s="1180"/>
      <c r="E491" s="1222">
        <v>4</v>
      </c>
      <c r="F491" s="1223" t="s">
        <v>1187</v>
      </c>
      <c r="G491" s="997" t="s">
        <v>3908</v>
      </c>
      <c r="H491" s="997" t="s">
        <v>3909</v>
      </c>
      <c r="I491" s="997" t="s">
        <v>3910</v>
      </c>
      <c r="J491" s="1169">
        <v>68.930000000000007</v>
      </c>
      <c r="K491" s="1191">
        <f t="shared" si="167"/>
        <v>275.72000000000003</v>
      </c>
      <c r="L491" s="1192"/>
      <c r="M491" s="1164"/>
      <c r="N491" s="1165"/>
      <c r="O491" s="542"/>
      <c r="P491" s="1166"/>
      <c r="Q491" s="542"/>
      <c r="R491" s="1180">
        <f t="shared" si="165"/>
        <v>4</v>
      </c>
      <c r="S491" s="194">
        <f t="shared" si="166"/>
        <v>275.72000000000003</v>
      </c>
      <c r="T491" s="1180"/>
      <c r="U491" s="194"/>
      <c r="V491" s="1180"/>
      <c r="W491" s="194"/>
      <c r="X491" s="1180"/>
      <c r="Y491" s="194"/>
      <c r="Z491" s="1180"/>
      <c r="AA491" s="194"/>
      <c r="AB491" s="1180"/>
      <c r="AC491" s="194"/>
      <c r="AD491" s="1180"/>
      <c r="AE491" s="194"/>
      <c r="AF491" s="1180"/>
      <c r="AG491" s="194"/>
      <c r="AH491" s="1166"/>
      <c r="AI491" s="1167"/>
    </row>
    <row r="492" spans="2:35" s="6" customFormat="1" ht="57.75">
      <c r="B492" s="1187"/>
      <c r="C492" s="1190" t="s">
        <v>4536</v>
      </c>
      <c r="D492" s="1180"/>
      <c r="E492" s="328">
        <v>3</v>
      </c>
      <c r="F492" s="997" t="s">
        <v>108</v>
      </c>
      <c r="G492" s="997" t="s">
        <v>3908</v>
      </c>
      <c r="H492" s="997" t="s">
        <v>3909</v>
      </c>
      <c r="I492" s="997" t="s">
        <v>3910</v>
      </c>
      <c r="J492" s="1191">
        <v>38.43</v>
      </c>
      <c r="K492" s="1191">
        <f t="shared" si="167"/>
        <v>115.28999999999999</v>
      </c>
      <c r="L492" s="1192"/>
      <c r="M492" s="1164"/>
      <c r="N492" s="1165"/>
      <c r="O492" s="542"/>
      <c r="P492" s="1166"/>
      <c r="Q492" s="542"/>
      <c r="R492" s="1180">
        <f t="shared" si="165"/>
        <v>3</v>
      </c>
      <c r="S492" s="194">
        <f t="shared" si="166"/>
        <v>115.28999999999999</v>
      </c>
      <c r="T492" s="1180"/>
      <c r="U492" s="194"/>
      <c r="V492" s="1180"/>
      <c r="W492" s="194"/>
      <c r="X492" s="1180"/>
      <c r="Y492" s="194"/>
      <c r="Z492" s="1180"/>
      <c r="AA492" s="194"/>
      <c r="AB492" s="1180"/>
      <c r="AC492" s="194"/>
      <c r="AD492" s="1180"/>
      <c r="AE492" s="194"/>
      <c r="AF492" s="1180"/>
      <c r="AG492" s="194"/>
      <c r="AH492" s="1166"/>
      <c r="AI492" s="1167"/>
    </row>
    <row r="493" spans="2:35" s="6" customFormat="1" ht="57.75">
      <c r="B493" s="1187"/>
      <c r="C493" s="1190" t="s">
        <v>4537</v>
      </c>
      <c r="D493" s="1180"/>
      <c r="E493" s="328">
        <v>6</v>
      </c>
      <c r="F493" s="997" t="s">
        <v>108</v>
      </c>
      <c r="G493" s="997" t="s">
        <v>3908</v>
      </c>
      <c r="H493" s="997" t="s">
        <v>3909</v>
      </c>
      <c r="I493" s="997" t="s">
        <v>3910</v>
      </c>
      <c r="J493" s="1191">
        <v>38.79</v>
      </c>
      <c r="K493" s="1191">
        <f t="shared" si="167"/>
        <v>232.74</v>
      </c>
      <c r="L493" s="1192"/>
      <c r="M493" s="1164"/>
      <c r="N493" s="1165"/>
      <c r="O493" s="542"/>
      <c r="P493" s="1166"/>
      <c r="Q493" s="542"/>
      <c r="R493" s="1180">
        <f t="shared" si="165"/>
        <v>6</v>
      </c>
      <c r="S493" s="194">
        <f t="shared" si="166"/>
        <v>232.74</v>
      </c>
      <c r="T493" s="1180"/>
      <c r="U493" s="194"/>
      <c r="V493" s="1180"/>
      <c r="W493" s="194"/>
      <c r="X493" s="1180"/>
      <c r="Y493" s="194"/>
      <c r="Z493" s="1180"/>
      <c r="AA493" s="194"/>
      <c r="AB493" s="1180"/>
      <c r="AC493" s="194"/>
      <c r="AD493" s="1180"/>
      <c r="AE493" s="194"/>
      <c r="AF493" s="1180"/>
      <c r="AG493" s="194"/>
      <c r="AH493" s="1166"/>
      <c r="AI493" s="1167"/>
    </row>
    <row r="494" spans="2:35" s="6" customFormat="1" ht="57.75">
      <c r="B494" s="1187"/>
      <c r="C494" s="1190" t="s">
        <v>4521</v>
      </c>
      <c r="D494" s="1180"/>
      <c r="E494" s="328">
        <v>2</v>
      </c>
      <c r="F494" s="997" t="s">
        <v>3609</v>
      </c>
      <c r="G494" s="997" t="s">
        <v>3908</v>
      </c>
      <c r="H494" s="997" t="s">
        <v>3909</v>
      </c>
      <c r="I494" s="997" t="s">
        <v>3910</v>
      </c>
      <c r="J494" s="1191">
        <v>60.04</v>
      </c>
      <c r="K494" s="1191">
        <f t="shared" si="167"/>
        <v>120.08</v>
      </c>
      <c r="L494" s="1192"/>
      <c r="M494" s="1164"/>
      <c r="N494" s="1165"/>
      <c r="O494" s="542"/>
      <c r="P494" s="1166"/>
      <c r="Q494" s="542"/>
      <c r="R494" s="1180">
        <f t="shared" si="165"/>
        <v>2</v>
      </c>
      <c r="S494" s="194">
        <f t="shared" si="166"/>
        <v>120.08</v>
      </c>
      <c r="T494" s="1180"/>
      <c r="U494" s="194"/>
      <c r="V494" s="1180"/>
      <c r="W494" s="194"/>
      <c r="X494" s="1180"/>
      <c r="Y494" s="194"/>
      <c r="Z494" s="1180"/>
      <c r="AA494" s="194"/>
      <c r="AB494" s="1180"/>
      <c r="AC494" s="194"/>
      <c r="AD494" s="1180"/>
      <c r="AE494" s="194"/>
      <c r="AF494" s="1180"/>
      <c r="AG494" s="194"/>
      <c r="AH494" s="1166"/>
      <c r="AI494" s="1167"/>
    </row>
    <row r="495" spans="2:35" s="6" customFormat="1" ht="57.75">
      <c r="B495" s="1187"/>
      <c r="C495" s="1190" t="s">
        <v>4538</v>
      </c>
      <c r="D495" s="1180"/>
      <c r="E495" s="1180">
        <v>2</v>
      </c>
      <c r="F495" s="997" t="s">
        <v>108</v>
      </c>
      <c r="G495" s="997" t="s">
        <v>3908</v>
      </c>
      <c r="H495" s="997" t="s">
        <v>3909</v>
      </c>
      <c r="I495" s="997" t="s">
        <v>3910</v>
      </c>
      <c r="J495" s="194">
        <v>173</v>
      </c>
      <c r="K495" s="1191">
        <f t="shared" si="167"/>
        <v>346</v>
      </c>
      <c r="L495" s="1192"/>
      <c r="M495" s="1164"/>
      <c r="N495" s="1165"/>
      <c r="O495" s="542"/>
      <c r="P495" s="1166"/>
      <c r="Q495" s="542"/>
      <c r="R495" s="1180">
        <f t="shared" si="165"/>
        <v>2</v>
      </c>
      <c r="S495" s="194">
        <f t="shared" si="166"/>
        <v>346</v>
      </c>
      <c r="T495" s="1180"/>
      <c r="U495" s="194"/>
      <c r="V495" s="1180"/>
      <c r="W495" s="194"/>
      <c r="X495" s="1180"/>
      <c r="Y495" s="194"/>
      <c r="Z495" s="1180"/>
      <c r="AA495" s="194"/>
      <c r="AB495" s="1180"/>
      <c r="AC495" s="194"/>
      <c r="AD495" s="1180"/>
      <c r="AE495" s="194"/>
      <c r="AF495" s="1180"/>
      <c r="AG495" s="194"/>
      <c r="AH495" s="1166"/>
      <c r="AI495" s="1167"/>
    </row>
    <row r="496" spans="2:35" s="6" customFormat="1" ht="57.75">
      <c r="B496" s="1187"/>
      <c r="C496" s="1190" t="s">
        <v>4120</v>
      </c>
      <c r="D496" s="1180"/>
      <c r="E496" s="1180">
        <v>400</v>
      </c>
      <c r="F496" s="997" t="s">
        <v>108</v>
      </c>
      <c r="G496" s="997" t="s">
        <v>3908</v>
      </c>
      <c r="H496" s="997" t="s">
        <v>3909</v>
      </c>
      <c r="I496" s="997" t="s">
        <v>3910</v>
      </c>
      <c r="J496" s="194">
        <v>3.6</v>
      </c>
      <c r="K496" s="1191">
        <f t="shared" si="167"/>
        <v>1440</v>
      </c>
      <c r="L496" s="1192"/>
      <c r="M496" s="1164"/>
      <c r="N496" s="1165"/>
      <c r="O496" s="542"/>
      <c r="P496" s="1166"/>
      <c r="Q496" s="542"/>
      <c r="R496" s="1180">
        <f t="shared" si="165"/>
        <v>400</v>
      </c>
      <c r="S496" s="194">
        <f t="shared" si="166"/>
        <v>1440</v>
      </c>
      <c r="T496" s="1180"/>
      <c r="U496" s="194"/>
      <c r="V496" s="1180"/>
      <c r="W496" s="194"/>
      <c r="X496" s="1180"/>
      <c r="Y496" s="194"/>
      <c r="Z496" s="1180"/>
      <c r="AA496" s="194"/>
      <c r="AB496" s="1180"/>
      <c r="AC496" s="194"/>
      <c r="AD496" s="1180"/>
      <c r="AE496" s="194"/>
      <c r="AF496" s="1180"/>
      <c r="AG496" s="194"/>
      <c r="AH496" s="1166"/>
      <c r="AI496" s="1167"/>
    </row>
    <row r="497" spans="2:35" s="6" customFormat="1" ht="57.75">
      <c r="B497" s="1187"/>
      <c r="C497" s="1190" t="s">
        <v>4539</v>
      </c>
      <c r="D497" s="1180"/>
      <c r="E497" s="1180">
        <v>3</v>
      </c>
      <c r="F497" s="997" t="s">
        <v>3609</v>
      </c>
      <c r="G497" s="997" t="s">
        <v>3908</v>
      </c>
      <c r="H497" s="997" t="s">
        <v>3909</v>
      </c>
      <c r="I497" s="997" t="s">
        <v>3910</v>
      </c>
      <c r="J497" s="194">
        <v>56.25</v>
      </c>
      <c r="K497" s="1191">
        <f t="shared" si="167"/>
        <v>168.75</v>
      </c>
      <c r="L497" s="1192"/>
      <c r="M497" s="1164"/>
      <c r="N497" s="1165"/>
      <c r="O497" s="542"/>
      <c r="P497" s="1166"/>
      <c r="Q497" s="542"/>
      <c r="R497" s="1180">
        <f t="shared" si="165"/>
        <v>3</v>
      </c>
      <c r="S497" s="194">
        <f t="shared" si="166"/>
        <v>168.75</v>
      </c>
      <c r="T497" s="1180"/>
      <c r="U497" s="194"/>
      <c r="V497" s="1180"/>
      <c r="W497" s="194"/>
      <c r="X497" s="1180"/>
      <c r="Y497" s="194"/>
      <c r="Z497" s="1180"/>
      <c r="AA497" s="194"/>
      <c r="AB497" s="1180"/>
      <c r="AC497" s="194"/>
      <c r="AD497" s="1180"/>
      <c r="AE497" s="194"/>
      <c r="AF497" s="1180"/>
      <c r="AG497" s="194"/>
      <c r="AH497" s="1166"/>
      <c r="AI497" s="1167"/>
    </row>
    <row r="498" spans="2:35" s="6" customFormat="1" ht="57.75">
      <c r="B498" s="1187"/>
      <c r="C498" s="1190" t="s">
        <v>4125</v>
      </c>
      <c r="D498" s="1180"/>
      <c r="E498" s="1180">
        <v>24</v>
      </c>
      <c r="F498" s="997" t="s">
        <v>4126</v>
      </c>
      <c r="G498" s="997" t="s">
        <v>3908</v>
      </c>
      <c r="H498" s="997" t="s">
        <v>3909</v>
      </c>
      <c r="I498" s="997" t="s">
        <v>3910</v>
      </c>
      <c r="J498" s="194">
        <v>70</v>
      </c>
      <c r="K498" s="1191">
        <f t="shared" si="167"/>
        <v>1680</v>
      </c>
      <c r="L498" s="1192"/>
      <c r="M498" s="1164"/>
      <c r="N498" s="1165"/>
      <c r="O498" s="542"/>
      <c r="P498" s="1166"/>
      <c r="Q498" s="542"/>
      <c r="R498" s="1180">
        <f t="shared" si="165"/>
        <v>24</v>
      </c>
      <c r="S498" s="194">
        <f t="shared" si="166"/>
        <v>1680</v>
      </c>
      <c r="T498" s="1180"/>
      <c r="U498" s="194"/>
      <c r="V498" s="1180"/>
      <c r="W498" s="194"/>
      <c r="X498" s="1180"/>
      <c r="Y498" s="194"/>
      <c r="Z498" s="1180"/>
      <c r="AA498" s="194"/>
      <c r="AB498" s="1180"/>
      <c r="AC498" s="194"/>
      <c r="AD498" s="1180"/>
      <c r="AE498" s="194"/>
      <c r="AF498" s="1180"/>
      <c r="AG498" s="194"/>
      <c r="AH498" s="1166"/>
      <c r="AI498" s="1167"/>
    </row>
    <row r="499" spans="2:35" s="6" customFormat="1" ht="57.75">
      <c r="B499" s="1187"/>
      <c r="C499" s="1190" t="s">
        <v>4540</v>
      </c>
      <c r="D499" s="1180"/>
      <c r="E499" s="1180">
        <v>4</v>
      </c>
      <c r="F499" s="997" t="s">
        <v>108</v>
      </c>
      <c r="G499" s="997" t="s">
        <v>3908</v>
      </c>
      <c r="H499" s="997" t="s">
        <v>3909</v>
      </c>
      <c r="I499" s="997" t="s">
        <v>3910</v>
      </c>
      <c r="J499" s="194">
        <v>350</v>
      </c>
      <c r="K499" s="1191">
        <f t="shared" si="167"/>
        <v>1400</v>
      </c>
      <c r="L499" s="1192"/>
      <c r="M499" s="1164"/>
      <c r="N499" s="1165"/>
      <c r="O499" s="542"/>
      <c r="P499" s="1166"/>
      <c r="Q499" s="542"/>
      <c r="R499" s="1180">
        <f t="shared" si="165"/>
        <v>4</v>
      </c>
      <c r="S499" s="194">
        <f t="shared" si="166"/>
        <v>1400</v>
      </c>
      <c r="T499" s="1180"/>
      <c r="U499" s="194"/>
      <c r="V499" s="1180"/>
      <c r="W499" s="194"/>
      <c r="X499" s="1180"/>
      <c r="Y499" s="194"/>
      <c r="Z499" s="1180"/>
      <c r="AA499" s="194"/>
      <c r="AB499" s="1180"/>
      <c r="AC499" s="194"/>
      <c r="AD499" s="1180"/>
      <c r="AE499" s="194"/>
      <c r="AF499" s="1180"/>
      <c r="AG499" s="194"/>
      <c r="AH499" s="1166"/>
      <c r="AI499" s="1167"/>
    </row>
    <row r="500" spans="2:35" s="6" customFormat="1" ht="57.75">
      <c r="B500" s="1187"/>
      <c r="C500" s="1190" t="s">
        <v>4541</v>
      </c>
      <c r="D500" s="1180"/>
      <c r="E500" s="1180">
        <v>1</v>
      </c>
      <c r="F500" s="997" t="s">
        <v>108</v>
      </c>
      <c r="G500" s="997" t="s">
        <v>3908</v>
      </c>
      <c r="H500" s="997" t="s">
        <v>3909</v>
      </c>
      <c r="I500" s="997" t="s">
        <v>3910</v>
      </c>
      <c r="J500" s="194">
        <v>1500</v>
      </c>
      <c r="K500" s="1191">
        <f t="shared" si="167"/>
        <v>1500</v>
      </c>
      <c r="L500" s="1192"/>
      <c r="M500" s="1164"/>
      <c r="N500" s="1165"/>
      <c r="O500" s="542"/>
      <c r="P500" s="1166"/>
      <c r="Q500" s="542"/>
      <c r="R500" s="1180">
        <f t="shared" si="165"/>
        <v>1</v>
      </c>
      <c r="S500" s="194">
        <f t="shared" si="166"/>
        <v>1500</v>
      </c>
      <c r="T500" s="1180"/>
      <c r="U500" s="194"/>
      <c r="V500" s="1180"/>
      <c r="W500" s="194"/>
      <c r="X500" s="1180"/>
      <c r="Y500" s="194"/>
      <c r="Z500" s="1180"/>
      <c r="AA500" s="194"/>
      <c r="AB500" s="1180"/>
      <c r="AC500" s="194"/>
      <c r="AD500" s="1180"/>
      <c r="AE500" s="194"/>
      <c r="AF500" s="1180"/>
      <c r="AG500" s="194"/>
      <c r="AH500" s="1166"/>
      <c r="AI500" s="1167"/>
    </row>
    <row r="501" spans="2:35" s="6" customFormat="1" ht="22.5">
      <c r="B501" s="1187">
        <v>256</v>
      </c>
      <c r="C501" s="1186" t="s">
        <v>1391</v>
      </c>
      <c r="D501" s="1187"/>
      <c r="E501" s="1187"/>
      <c r="F501" s="968"/>
      <c r="G501" s="968"/>
      <c r="H501" s="1188"/>
      <c r="I501" s="1023"/>
      <c r="J501" s="968"/>
      <c r="K501" s="968">
        <f>K502</f>
        <v>22483.299200000005</v>
      </c>
      <c r="L501" s="1187"/>
      <c r="M501" s="968">
        <f t="shared" ref="M501:AI501" si="168">M502</f>
        <v>0</v>
      </c>
      <c r="N501" s="1187"/>
      <c r="O501" s="968">
        <f t="shared" si="168"/>
        <v>0</v>
      </c>
      <c r="P501" s="1187"/>
      <c r="Q501" s="968">
        <f t="shared" si="168"/>
        <v>0</v>
      </c>
      <c r="R501" s="1187"/>
      <c r="S501" s="968">
        <f t="shared" si="168"/>
        <v>0</v>
      </c>
      <c r="T501" s="1187"/>
      <c r="U501" s="968">
        <f t="shared" si="168"/>
        <v>22483.299200000005</v>
      </c>
      <c r="V501" s="1187"/>
      <c r="W501" s="968">
        <f t="shared" si="168"/>
        <v>0</v>
      </c>
      <c r="X501" s="1187"/>
      <c r="Y501" s="968">
        <f t="shared" si="168"/>
        <v>0</v>
      </c>
      <c r="Z501" s="1187"/>
      <c r="AA501" s="968">
        <f t="shared" si="168"/>
        <v>0</v>
      </c>
      <c r="AB501" s="1187"/>
      <c r="AC501" s="968">
        <f t="shared" si="168"/>
        <v>0</v>
      </c>
      <c r="AD501" s="1187"/>
      <c r="AE501" s="968">
        <f t="shared" si="168"/>
        <v>0</v>
      </c>
      <c r="AF501" s="1187"/>
      <c r="AG501" s="968">
        <f t="shared" si="168"/>
        <v>0</v>
      </c>
      <c r="AH501" s="1187"/>
      <c r="AI501" s="968">
        <f t="shared" si="168"/>
        <v>0</v>
      </c>
    </row>
    <row r="502" spans="2:35" s="6" customFormat="1" ht="22.5">
      <c r="B502" s="1187">
        <v>25601</v>
      </c>
      <c r="C502" s="1186" t="s">
        <v>1391</v>
      </c>
      <c r="D502" s="1187"/>
      <c r="E502" s="1187"/>
      <c r="F502" s="968"/>
      <c r="G502" s="968"/>
      <c r="H502" s="1231"/>
      <c r="I502" s="1023"/>
      <c r="J502" s="968"/>
      <c r="K502" s="968">
        <f>SUM(K503:K510)</f>
        <v>22483.299200000005</v>
      </c>
      <c r="L502" s="1187"/>
      <c r="M502" s="968">
        <f>SUM(M503:M510)</f>
        <v>0</v>
      </c>
      <c r="N502" s="1187"/>
      <c r="O502" s="968">
        <f>SUM(O503:O510)</f>
        <v>0</v>
      </c>
      <c r="P502" s="1187"/>
      <c r="Q502" s="968">
        <f>SUM(Q503:Q510)</f>
        <v>0</v>
      </c>
      <c r="R502" s="1187"/>
      <c r="S502" s="968">
        <f>SUM(S503:S510)</f>
        <v>0</v>
      </c>
      <c r="T502" s="1187"/>
      <c r="U502" s="968">
        <f>SUM(U503:U510)</f>
        <v>22483.299200000005</v>
      </c>
      <c r="V502" s="1187"/>
      <c r="W502" s="968">
        <f>SUM(W503:W510)</f>
        <v>0</v>
      </c>
      <c r="X502" s="1187"/>
      <c r="Y502" s="968">
        <f>SUM(Y503:Y510)</f>
        <v>0</v>
      </c>
      <c r="Z502" s="1187"/>
      <c r="AA502" s="968">
        <f>SUM(AA503:AA510)</f>
        <v>0</v>
      </c>
      <c r="AB502" s="1187"/>
      <c r="AC502" s="968">
        <f>SUM(AC503:AC510)</f>
        <v>0</v>
      </c>
      <c r="AD502" s="1187"/>
      <c r="AE502" s="968">
        <f>SUM(AE503:AE510)</f>
        <v>0</v>
      </c>
      <c r="AF502" s="1187"/>
      <c r="AG502" s="968">
        <f>SUM(AG503:AG510)</f>
        <v>0</v>
      </c>
      <c r="AH502" s="1187"/>
      <c r="AI502" s="968">
        <f>SUM(AI503:AI510)</f>
        <v>0</v>
      </c>
    </row>
    <row r="503" spans="2:35" s="6" customFormat="1" ht="101.25">
      <c r="B503" s="1187"/>
      <c r="C503" s="1190" t="s">
        <v>4136</v>
      </c>
      <c r="D503" s="1180"/>
      <c r="E503" s="1180">
        <v>35</v>
      </c>
      <c r="F503" s="194" t="s">
        <v>3992</v>
      </c>
      <c r="G503" s="194" t="s">
        <v>3908</v>
      </c>
      <c r="H503" s="194" t="s">
        <v>3909</v>
      </c>
      <c r="I503" s="194" t="s">
        <v>3910</v>
      </c>
      <c r="J503" s="194">
        <v>77.34</v>
      </c>
      <c r="K503" s="194">
        <f t="shared" ref="K503:K510" si="169">E503*J503</f>
        <v>2706.9</v>
      </c>
      <c r="L503" s="1180"/>
      <c r="M503" s="194"/>
      <c r="N503" s="1180"/>
      <c r="O503" s="194"/>
      <c r="P503" s="1180"/>
      <c r="Q503" s="194"/>
      <c r="R503" s="1180"/>
      <c r="S503" s="194"/>
      <c r="T503" s="1180">
        <f t="shared" ref="T503:T510" si="170">E503</f>
        <v>35</v>
      </c>
      <c r="U503" s="194">
        <f t="shared" ref="U503:U510" si="171">T503*J503</f>
        <v>2706.9</v>
      </c>
      <c r="V503" s="1180"/>
      <c r="W503" s="194"/>
      <c r="X503" s="1180"/>
      <c r="Y503" s="194"/>
      <c r="Z503" s="1180"/>
      <c r="AA503" s="194"/>
      <c r="AB503" s="1180"/>
      <c r="AC503" s="194"/>
      <c r="AD503" s="1180"/>
      <c r="AE503" s="194"/>
      <c r="AF503" s="1180"/>
      <c r="AG503" s="194"/>
      <c r="AH503" s="1180"/>
      <c r="AI503" s="194"/>
    </row>
    <row r="504" spans="2:35" s="6" customFormat="1" ht="101.25">
      <c r="B504" s="1187"/>
      <c r="C504" s="1190" t="s">
        <v>4138</v>
      </c>
      <c r="D504" s="1180"/>
      <c r="E504" s="1180">
        <v>35</v>
      </c>
      <c r="F504" s="194" t="s">
        <v>3992</v>
      </c>
      <c r="G504" s="194" t="s">
        <v>3908</v>
      </c>
      <c r="H504" s="194" t="s">
        <v>3909</v>
      </c>
      <c r="I504" s="194" t="s">
        <v>3910</v>
      </c>
      <c r="J504" s="194">
        <v>70.209999999999994</v>
      </c>
      <c r="K504" s="194">
        <f t="shared" si="169"/>
        <v>2457.35</v>
      </c>
      <c r="L504" s="1180"/>
      <c r="M504" s="194"/>
      <c r="N504" s="1180"/>
      <c r="O504" s="194"/>
      <c r="P504" s="1180"/>
      <c r="Q504" s="194"/>
      <c r="R504" s="1180"/>
      <c r="S504" s="194"/>
      <c r="T504" s="1180">
        <f t="shared" si="170"/>
        <v>35</v>
      </c>
      <c r="U504" s="194">
        <f t="shared" si="171"/>
        <v>2457.35</v>
      </c>
      <c r="V504" s="1180"/>
      <c r="W504" s="194"/>
      <c r="X504" s="1180"/>
      <c r="Y504" s="194"/>
      <c r="Z504" s="1180"/>
      <c r="AA504" s="194"/>
      <c r="AB504" s="1180"/>
      <c r="AC504" s="194"/>
      <c r="AD504" s="1180"/>
      <c r="AE504" s="194"/>
      <c r="AF504" s="1180"/>
      <c r="AG504" s="194"/>
      <c r="AH504" s="1180"/>
      <c r="AI504" s="194"/>
    </row>
    <row r="505" spans="2:35" s="6" customFormat="1" ht="101.25">
      <c r="B505" s="1187"/>
      <c r="C505" s="1190" t="s">
        <v>4542</v>
      </c>
      <c r="D505" s="1180"/>
      <c r="E505" s="1180">
        <v>35</v>
      </c>
      <c r="F505" s="194" t="s">
        <v>3992</v>
      </c>
      <c r="G505" s="194" t="s">
        <v>3908</v>
      </c>
      <c r="H505" s="194" t="s">
        <v>3909</v>
      </c>
      <c r="I505" s="194" t="s">
        <v>3910</v>
      </c>
      <c r="J505" s="194">
        <v>97.82</v>
      </c>
      <c r="K505" s="194">
        <f t="shared" si="169"/>
        <v>3423.7</v>
      </c>
      <c r="L505" s="1180"/>
      <c r="M505" s="194"/>
      <c r="N505" s="1180"/>
      <c r="O505" s="194"/>
      <c r="P505" s="1180"/>
      <c r="Q505" s="194"/>
      <c r="R505" s="1180"/>
      <c r="S505" s="194"/>
      <c r="T505" s="1180">
        <f t="shared" si="170"/>
        <v>35</v>
      </c>
      <c r="U505" s="194">
        <f t="shared" si="171"/>
        <v>3423.7</v>
      </c>
      <c r="V505" s="1180"/>
      <c r="W505" s="194"/>
      <c r="X505" s="1180"/>
      <c r="Y505" s="194"/>
      <c r="Z505" s="1180"/>
      <c r="AA505" s="194"/>
      <c r="AB505" s="1180"/>
      <c r="AC505" s="194"/>
      <c r="AD505" s="1180"/>
      <c r="AE505" s="194"/>
      <c r="AF505" s="1180"/>
      <c r="AG505" s="194"/>
      <c r="AH505" s="1180"/>
      <c r="AI505" s="194"/>
    </row>
    <row r="506" spans="2:35" s="6" customFormat="1" ht="101.25">
      <c r="B506" s="1187"/>
      <c r="C506" s="1190" t="s">
        <v>4543</v>
      </c>
      <c r="D506" s="1180"/>
      <c r="E506" s="1180">
        <v>110</v>
      </c>
      <c r="F506" s="194" t="s">
        <v>3992</v>
      </c>
      <c r="G506" s="194" t="s">
        <v>3908</v>
      </c>
      <c r="H506" s="194" t="s">
        <v>3909</v>
      </c>
      <c r="I506" s="194" t="s">
        <v>3910</v>
      </c>
      <c r="J506" s="194">
        <v>47.72</v>
      </c>
      <c r="K506" s="194">
        <f t="shared" si="169"/>
        <v>5249.2</v>
      </c>
      <c r="L506" s="1180"/>
      <c r="M506" s="194"/>
      <c r="N506" s="1180"/>
      <c r="O506" s="194"/>
      <c r="P506" s="1180"/>
      <c r="Q506" s="194"/>
      <c r="R506" s="1180"/>
      <c r="S506" s="194"/>
      <c r="T506" s="1180">
        <f t="shared" si="170"/>
        <v>110</v>
      </c>
      <c r="U506" s="194">
        <f t="shared" si="171"/>
        <v>5249.2</v>
      </c>
      <c r="V506" s="1180"/>
      <c r="W506" s="194"/>
      <c r="X506" s="1180"/>
      <c r="Y506" s="194"/>
      <c r="Z506" s="1180"/>
      <c r="AA506" s="194"/>
      <c r="AB506" s="1180"/>
      <c r="AC506" s="194"/>
      <c r="AD506" s="1180"/>
      <c r="AE506" s="194"/>
      <c r="AF506" s="1180"/>
      <c r="AG506" s="194"/>
      <c r="AH506" s="1180"/>
      <c r="AI506" s="194"/>
    </row>
    <row r="507" spans="2:35" s="6" customFormat="1" ht="101.25">
      <c r="B507" s="1187"/>
      <c r="C507" s="1190" t="s">
        <v>4544</v>
      </c>
      <c r="D507" s="1180"/>
      <c r="E507" s="1180">
        <v>37</v>
      </c>
      <c r="F507" s="194" t="s">
        <v>3992</v>
      </c>
      <c r="G507" s="194" t="s">
        <v>3908</v>
      </c>
      <c r="H507" s="194" t="s">
        <v>3909</v>
      </c>
      <c r="I507" s="194" t="s">
        <v>3910</v>
      </c>
      <c r="J507" s="194">
        <v>58</v>
      </c>
      <c r="K507" s="194">
        <f t="shared" si="169"/>
        <v>2146</v>
      </c>
      <c r="L507" s="1180"/>
      <c r="M507" s="194"/>
      <c r="N507" s="1180"/>
      <c r="O507" s="194"/>
      <c r="P507" s="1180"/>
      <c r="Q507" s="194"/>
      <c r="R507" s="1180"/>
      <c r="S507" s="194"/>
      <c r="T507" s="1180">
        <f t="shared" si="170"/>
        <v>37</v>
      </c>
      <c r="U507" s="194">
        <f t="shared" si="171"/>
        <v>2146</v>
      </c>
      <c r="V507" s="1180"/>
      <c r="W507" s="194"/>
      <c r="X507" s="1180"/>
      <c r="Y507" s="194"/>
      <c r="Z507" s="1180"/>
      <c r="AA507" s="194"/>
      <c r="AB507" s="1180"/>
      <c r="AC507" s="194"/>
      <c r="AD507" s="1180"/>
      <c r="AE507" s="194"/>
      <c r="AF507" s="1180"/>
      <c r="AG507" s="194"/>
      <c r="AH507" s="1180"/>
      <c r="AI507" s="194"/>
    </row>
    <row r="508" spans="2:35" s="6" customFormat="1" ht="101.25">
      <c r="B508" s="1187"/>
      <c r="C508" s="1190" t="s">
        <v>4545</v>
      </c>
      <c r="D508" s="1180"/>
      <c r="E508" s="1180">
        <v>35</v>
      </c>
      <c r="F508" s="194" t="s">
        <v>3829</v>
      </c>
      <c r="G508" s="194" t="s">
        <v>3908</v>
      </c>
      <c r="H508" s="194" t="s">
        <v>3909</v>
      </c>
      <c r="I508" s="194" t="s">
        <v>3910</v>
      </c>
      <c r="J508" s="194">
        <v>20.79</v>
      </c>
      <c r="K508" s="194">
        <f t="shared" si="169"/>
        <v>727.65</v>
      </c>
      <c r="L508" s="1180"/>
      <c r="M508" s="194"/>
      <c r="N508" s="1180"/>
      <c r="O508" s="194"/>
      <c r="P508" s="1180"/>
      <c r="Q508" s="194"/>
      <c r="R508" s="1180"/>
      <c r="S508" s="194"/>
      <c r="T508" s="1180">
        <f t="shared" si="170"/>
        <v>35</v>
      </c>
      <c r="U508" s="194">
        <f t="shared" si="171"/>
        <v>727.65</v>
      </c>
      <c r="V508" s="1180"/>
      <c r="W508" s="194"/>
      <c r="X508" s="1180"/>
      <c r="Y508" s="194"/>
      <c r="Z508" s="1180"/>
      <c r="AA508" s="194"/>
      <c r="AB508" s="1180"/>
      <c r="AC508" s="194"/>
      <c r="AD508" s="1180"/>
      <c r="AE508" s="194"/>
      <c r="AF508" s="1180"/>
      <c r="AG508" s="194"/>
      <c r="AH508" s="1180"/>
      <c r="AI508" s="194"/>
    </row>
    <row r="509" spans="2:35" s="6" customFormat="1" ht="101.25">
      <c r="B509" s="1187"/>
      <c r="C509" s="1190" t="s">
        <v>4139</v>
      </c>
      <c r="D509" s="1180"/>
      <c r="E509" s="1180">
        <v>50</v>
      </c>
      <c r="F509" s="194" t="s">
        <v>3992</v>
      </c>
      <c r="G509" s="194" t="s">
        <v>3908</v>
      </c>
      <c r="H509" s="194" t="s">
        <v>3909</v>
      </c>
      <c r="I509" s="194" t="s">
        <v>3910</v>
      </c>
      <c r="J509" s="194">
        <v>60.171984000000009</v>
      </c>
      <c r="K509" s="194">
        <f t="shared" si="169"/>
        <v>3008.5992000000006</v>
      </c>
      <c r="L509" s="1180"/>
      <c r="M509" s="194"/>
      <c r="N509" s="1180"/>
      <c r="O509" s="194"/>
      <c r="P509" s="1180"/>
      <c r="Q509" s="194"/>
      <c r="R509" s="1180"/>
      <c r="S509" s="194"/>
      <c r="T509" s="1180">
        <f t="shared" si="170"/>
        <v>50</v>
      </c>
      <c r="U509" s="194">
        <f t="shared" si="171"/>
        <v>3008.5992000000006</v>
      </c>
      <c r="V509" s="1180"/>
      <c r="W509" s="194"/>
      <c r="X509" s="1180"/>
      <c r="Y509" s="194"/>
      <c r="Z509" s="1180"/>
      <c r="AA509" s="194"/>
      <c r="AB509" s="1180"/>
      <c r="AC509" s="194"/>
      <c r="AD509" s="1180"/>
      <c r="AE509" s="194"/>
      <c r="AF509" s="1180"/>
      <c r="AG509" s="194"/>
      <c r="AH509" s="1180"/>
      <c r="AI509" s="194"/>
    </row>
    <row r="510" spans="2:35" s="6" customFormat="1" ht="101.25">
      <c r="B510" s="1187"/>
      <c r="C510" s="1190" t="s">
        <v>1400</v>
      </c>
      <c r="D510" s="1180"/>
      <c r="E510" s="1180">
        <v>90</v>
      </c>
      <c r="F510" s="194" t="s">
        <v>3992</v>
      </c>
      <c r="G510" s="194" t="s">
        <v>3908</v>
      </c>
      <c r="H510" s="194" t="s">
        <v>3909</v>
      </c>
      <c r="I510" s="194" t="s">
        <v>3910</v>
      </c>
      <c r="J510" s="194">
        <v>30.71</v>
      </c>
      <c r="K510" s="194">
        <f t="shared" si="169"/>
        <v>2763.9</v>
      </c>
      <c r="L510" s="1180"/>
      <c r="M510" s="194"/>
      <c r="N510" s="1180"/>
      <c r="O510" s="194"/>
      <c r="P510" s="1180"/>
      <c r="Q510" s="194"/>
      <c r="R510" s="1180"/>
      <c r="S510" s="194"/>
      <c r="T510" s="1180">
        <f t="shared" si="170"/>
        <v>90</v>
      </c>
      <c r="U510" s="194">
        <f t="shared" si="171"/>
        <v>2763.9</v>
      </c>
      <c r="V510" s="1180"/>
      <c r="W510" s="194"/>
      <c r="X510" s="1180"/>
      <c r="Y510" s="194"/>
      <c r="Z510" s="1180"/>
      <c r="AA510" s="194"/>
      <c r="AB510" s="1180"/>
      <c r="AC510" s="194"/>
      <c r="AD510" s="1180"/>
      <c r="AE510" s="194"/>
      <c r="AF510" s="1180"/>
      <c r="AG510" s="194"/>
      <c r="AH510" s="1180"/>
      <c r="AI510" s="194"/>
    </row>
    <row r="511" spans="2:35" s="6" customFormat="1">
      <c r="B511" s="1187">
        <v>2600</v>
      </c>
      <c r="C511" s="1199" t="s">
        <v>1414</v>
      </c>
      <c r="D511" s="1187"/>
      <c r="E511" s="1187"/>
      <c r="F511" s="968"/>
      <c r="G511" s="968"/>
      <c r="H511" s="968"/>
      <c r="I511" s="968"/>
      <c r="J511" s="968"/>
      <c r="K511" s="968">
        <f>K512</f>
        <v>101195.91127200001</v>
      </c>
      <c r="L511" s="1187"/>
      <c r="M511" s="968">
        <f t="shared" ref="M511:AI512" si="172">M512</f>
        <v>0</v>
      </c>
      <c r="N511" s="1187"/>
      <c r="O511" s="968">
        <f t="shared" si="172"/>
        <v>0</v>
      </c>
      <c r="P511" s="1187"/>
      <c r="Q511" s="968">
        <f t="shared" si="172"/>
        <v>0</v>
      </c>
      <c r="R511" s="1187"/>
      <c r="S511" s="968">
        <f t="shared" si="172"/>
        <v>0</v>
      </c>
      <c r="T511" s="1187"/>
      <c r="U511" s="968">
        <f t="shared" si="172"/>
        <v>50597.955636000006</v>
      </c>
      <c r="V511" s="1187"/>
      <c r="W511" s="968">
        <f t="shared" si="172"/>
        <v>0</v>
      </c>
      <c r="X511" s="1187"/>
      <c r="Y511" s="968">
        <f t="shared" si="172"/>
        <v>0</v>
      </c>
      <c r="Z511" s="1187"/>
      <c r="AA511" s="968">
        <f t="shared" si="172"/>
        <v>0</v>
      </c>
      <c r="AB511" s="1187"/>
      <c r="AC511" s="968">
        <f t="shared" si="172"/>
        <v>50597.955636000006</v>
      </c>
      <c r="AD511" s="1187"/>
      <c r="AE511" s="968">
        <f t="shared" si="172"/>
        <v>0</v>
      </c>
      <c r="AF511" s="1187"/>
      <c r="AG511" s="968">
        <f t="shared" si="172"/>
        <v>0</v>
      </c>
      <c r="AH511" s="1187"/>
      <c r="AI511" s="968">
        <f t="shared" si="172"/>
        <v>0</v>
      </c>
    </row>
    <row r="512" spans="2:35" s="6" customFormat="1">
      <c r="B512" s="1187">
        <v>261</v>
      </c>
      <c r="C512" s="1186" t="s">
        <v>1414</v>
      </c>
      <c r="D512" s="1187"/>
      <c r="E512" s="1187"/>
      <c r="F512" s="968"/>
      <c r="G512" s="968"/>
      <c r="H512" s="1188"/>
      <c r="I512" s="1023"/>
      <c r="J512" s="968"/>
      <c r="K512" s="968">
        <f>K513</f>
        <v>101195.91127200001</v>
      </c>
      <c r="L512" s="1187"/>
      <c r="M512" s="968">
        <f t="shared" si="172"/>
        <v>0</v>
      </c>
      <c r="N512" s="1187"/>
      <c r="O512" s="968">
        <f t="shared" si="172"/>
        <v>0</v>
      </c>
      <c r="P512" s="1187"/>
      <c r="Q512" s="968">
        <f t="shared" si="172"/>
        <v>0</v>
      </c>
      <c r="R512" s="1187"/>
      <c r="S512" s="968">
        <f t="shared" si="172"/>
        <v>0</v>
      </c>
      <c r="T512" s="1187"/>
      <c r="U512" s="968">
        <f t="shared" si="172"/>
        <v>50597.955636000006</v>
      </c>
      <c r="V512" s="1187"/>
      <c r="W512" s="968">
        <f t="shared" si="172"/>
        <v>0</v>
      </c>
      <c r="X512" s="1187"/>
      <c r="Y512" s="968">
        <f t="shared" si="172"/>
        <v>0</v>
      </c>
      <c r="Z512" s="1187"/>
      <c r="AA512" s="968">
        <f t="shared" si="172"/>
        <v>0</v>
      </c>
      <c r="AB512" s="1187"/>
      <c r="AC512" s="968">
        <f t="shared" si="172"/>
        <v>50597.955636000006</v>
      </c>
      <c r="AD512" s="1187"/>
      <c r="AE512" s="968">
        <f t="shared" si="172"/>
        <v>0</v>
      </c>
      <c r="AF512" s="1187"/>
      <c r="AG512" s="968">
        <f t="shared" si="172"/>
        <v>0</v>
      </c>
      <c r="AH512" s="1187"/>
      <c r="AI512" s="968">
        <f t="shared" si="172"/>
        <v>0</v>
      </c>
    </row>
    <row r="513" spans="2:35" s="6" customFormat="1">
      <c r="B513" s="1187">
        <v>26101</v>
      </c>
      <c r="C513" s="1186" t="s">
        <v>1414</v>
      </c>
      <c r="D513" s="1187"/>
      <c r="E513" s="1187"/>
      <c r="F513" s="968"/>
      <c r="G513" s="968"/>
      <c r="H513" s="1231"/>
      <c r="I513" s="1023"/>
      <c r="J513" s="968"/>
      <c r="K513" s="968">
        <f>SUM(K514:K519)</f>
        <v>101195.91127200001</v>
      </c>
      <c r="L513" s="1187"/>
      <c r="M513" s="968">
        <f t="shared" ref="M513:AI513" si="173">SUM(M514:M519)</f>
        <v>0</v>
      </c>
      <c r="N513" s="1187"/>
      <c r="O513" s="968">
        <f t="shared" si="173"/>
        <v>0</v>
      </c>
      <c r="P513" s="1187"/>
      <c r="Q513" s="968">
        <f t="shared" si="173"/>
        <v>0</v>
      </c>
      <c r="R513" s="1187"/>
      <c r="S513" s="968">
        <f t="shared" si="173"/>
        <v>0</v>
      </c>
      <c r="T513" s="1187"/>
      <c r="U513" s="968">
        <f t="shared" si="173"/>
        <v>50597.955636000006</v>
      </c>
      <c r="V513" s="1187"/>
      <c r="W513" s="968">
        <f t="shared" si="173"/>
        <v>0</v>
      </c>
      <c r="X513" s="1187"/>
      <c r="Y513" s="968">
        <f t="shared" si="173"/>
        <v>0</v>
      </c>
      <c r="Z513" s="1187"/>
      <c r="AA513" s="968">
        <f t="shared" si="173"/>
        <v>0</v>
      </c>
      <c r="AB513" s="1187"/>
      <c r="AC513" s="968">
        <f t="shared" si="173"/>
        <v>50597.955636000006</v>
      </c>
      <c r="AD513" s="1187"/>
      <c r="AE513" s="968">
        <f t="shared" si="173"/>
        <v>0</v>
      </c>
      <c r="AF513" s="1187"/>
      <c r="AG513" s="968">
        <f t="shared" si="173"/>
        <v>0</v>
      </c>
      <c r="AH513" s="1187"/>
      <c r="AI513" s="968">
        <f t="shared" si="173"/>
        <v>0</v>
      </c>
    </row>
    <row r="514" spans="2:35" s="6" customFormat="1" ht="101.25">
      <c r="B514" s="1187"/>
      <c r="C514" s="1190" t="s">
        <v>3332</v>
      </c>
      <c r="D514" s="1180"/>
      <c r="E514" s="1180">
        <v>3990</v>
      </c>
      <c r="F514" s="194" t="s">
        <v>3333</v>
      </c>
      <c r="G514" s="194" t="s">
        <v>3908</v>
      </c>
      <c r="H514" s="194" t="s">
        <v>3909</v>
      </c>
      <c r="I514" s="194" t="s">
        <v>3910</v>
      </c>
      <c r="J514" s="194">
        <v>25.295000000000002</v>
      </c>
      <c r="K514" s="194">
        <f t="shared" ref="K514:K519" si="174">E514*J514</f>
        <v>100927.05</v>
      </c>
      <c r="L514" s="1180"/>
      <c r="M514" s="194"/>
      <c r="N514" s="1180"/>
      <c r="O514" s="194"/>
      <c r="P514" s="1180"/>
      <c r="Q514" s="194"/>
      <c r="R514" s="1180"/>
      <c r="S514" s="194"/>
      <c r="T514" s="1180">
        <f t="shared" ref="T514:T519" si="175">E514/2</f>
        <v>1995</v>
      </c>
      <c r="U514" s="194">
        <f>T514*J514</f>
        <v>50463.525000000001</v>
      </c>
      <c r="V514" s="1180"/>
      <c r="W514" s="194"/>
      <c r="X514" s="1180"/>
      <c r="Y514" s="194"/>
      <c r="Z514" s="1180"/>
      <c r="AA514" s="194"/>
      <c r="AB514" s="1180">
        <f t="shared" ref="AB514:AB519" si="176">E514/2</f>
        <v>1995</v>
      </c>
      <c r="AC514" s="194">
        <f>AB514*J514</f>
        <v>50463.525000000001</v>
      </c>
      <c r="AD514" s="1180"/>
      <c r="AE514" s="194"/>
      <c r="AF514" s="1180"/>
      <c r="AG514" s="194"/>
      <c r="AH514" s="1180"/>
      <c r="AI514" s="194"/>
    </row>
    <row r="515" spans="2:35" s="6" customFormat="1" ht="101.25">
      <c r="B515" s="1187"/>
      <c r="C515" s="1190" t="s">
        <v>4546</v>
      </c>
      <c r="D515" s="1180"/>
      <c r="E515" s="1180">
        <v>1</v>
      </c>
      <c r="F515" s="194" t="s">
        <v>108</v>
      </c>
      <c r="G515" s="194" t="s">
        <v>3908</v>
      </c>
      <c r="H515" s="194" t="s">
        <v>3909</v>
      </c>
      <c r="I515" s="194" t="s">
        <v>3910</v>
      </c>
      <c r="J515" s="194">
        <v>64.798200000000008</v>
      </c>
      <c r="K515" s="194">
        <f t="shared" si="174"/>
        <v>64.798200000000008</v>
      </c>
      <c r="L515" s="1180"/>
      <c r="M515" s="194"/>
      <c r="N515" s="1180"/>
      <c r="O515" s="194"/>
      <c r="P515" s="1180"/>
      <c r="Q515" s="194"/>
      <c r="R515" s="1180"/>
      <c r="S515" s="194"/>
      <c r="T515" s="1180">
        <f t="shared" si="175"/>
        <v>0.5</v>
      </c>
      <c r="U515" s="194">
        <f t="shared" ref="U515:U519" si="177">T515*J515</f>
        <v>32.399100000000004</v>
      </c>
      <c r="V515" s="1180"/>
      <c r="W515" s="194"/>
      <c r="X515" s="1180"/>
      <c r="Y515" s="194"/>
      <c r="Z515" s="1180"/>
      <c r="AA515" s="194"/>
      <c r="AB515" s="1180">
        <f t="shared" si="176"/>
        <v>0.5</v>
      </c>
      <c r="AC515" s="194">
        <f t="shared" ref="AC515:AC519" si="178">AB515*J515</f>
        <v>32.399100000000004</v>
      </c>
      <c r="AD515" s="1180"/>
      <c r="AE515" s="194"/>
      <c r="AF515" s="1180"/>
      <c r="AG515" s="194"/>
      <c r="AH515" s="1180"/>
      <c r="AI515" s="194"/>
    </row>
    <row r="516" spans="2:35" s="6" customFormat="1" ht="101.25">
      <c r="B516" s="1187"/>
      <c r="C516" s="1190" t="s">
        <v>1424</v>
      </c>
      <c r="D516" s="1180"/>
      <c r="E516" s="1180">
        <v>1</v>
      </c>
      <c r="F516" s="194" t="s">
        <v>108</v>
      </c>
      <c r="G516" s="194" t="s">
        <v>3908</v>
      </c>
      <c r="H516" s="194" t="s">
        <v>3909</v>
      </c>
      <c r="I516" s="194" t="s">
        <v>3910</v>
      </c>
      <c r="J516" s="194">
        <v>21.598271999999998</v>
      </c>
      <c r="K516" s="194">
        <f t="shared" si="174"/>
        <v>21.598271999999998</v>
      </c>
      <c r="L516" s="1180"/>
      <c r="M516" s="194"/>
      <c r="N516" s="1180"/>
      <c r="O516" s="194"/>
      <c r="P516" s="1180"/>
      <c r="Q516" s="194"/>
      <c r="R516" s="1180"/>
      <c r="S516" s="194"/>
      <c r="T516" s="1180">
        <f t="shared" si="175"/>
        <v>0.5</v>
      </c>
      <c r="U516" s="194">
        <f t="shared" si="177"/>
        <v>10.799135999999999</v>
      </c>
      <c r="V516" s="1180"/>
      <c r="W516" s="194"/>
      <c r="X516" s="1180"/>
      <c r="Y516" s="194"/>
      <c r="Z516" s="1180"/>
      <c r="AA516" s="194"/>
      <c r="AB516" s="1180">
        <f t="shared" si="176"/>
        <v>0.5</v>
      </c>
      <c r="AC516" s="194">
        <f t="shared" si="178"/>
        <v>10.799135999999999</v>
      </c>
      <c r="AD516" s="1180"/>
      <c r="AE516" s="194"/>
      <c r="AF516" s="1180"/>
      <c r="AG516" s="194"/>
      <c r="AH516" s="1180"/>
      <c r="AI516" s="194"/>
    </row>
    <row r="517" spans="2:35" s="6" customFormat="1" ht="101.25">
      <c r="B517" s="1187"/>
      <c r="C517" s="1190" t="s">
        <v>4547</v>
      </c>
      <c r="D517" s="1180"/>
      <c r="E517" s="1180">
        <v>1</v>
      </c>
      <c r="F517" s="194" t="s">
        <v>108</v>
      </c>
      <c r="G517" s="194" t="s">
        <v>3908</v>
      </c>
      <c r="H517" s="194" t="s">
        <v>3909</v>
      </c>
      <c r="I517" s="194" t="s">
        <v>3910</v>
      </c>
      <c r="J517" s="194">
        <v>70.02</v>
      </c>
      <c r="K517" s="194">
        <f t="shared" si="174"/>
        <v>70.02</v>
      </c>
      <c r="L517" s="1180"/>
      <c r="M517" s="194"/>
      <c r="N517" s="1180"/>
      <c r="O517" s="194"/>
      <c r="P517" s="1180"/>
      <c r="Q517" s="194"/>
      <c r="R517" s="1180"/>
      <c r="S517" s="194"/>
      <c r="T517" s="1180">
        <f t="shared" si="175"/>
        <v>0.5</v>
      </c>
      <c r="U517" s="194">
        <f t="shared" si="177"/>
        <v>35.01</v>
      </c>
      <c r="V517" s="1180"/>
      <c r="W517" s="194"/>
      <c r="X517" s="1180"/>
      <c r="Y517" s="194"/>
      <c r="Z517" s="1180"/>
      <c r="AA517" s="194"/>
      <c r="AB517" s="1180">
        <f t="shared" si="176"/>
        <v>0.5</v>
      </c>
      <c r="AC517" s="194">
        <f t="shared" si="178"/>
        <v>35.01</v>
      </c>
      <c r="AD517" s="1180"/>
      <c r="AE517" s="194"/>
      <c r="AF517" s="1180"/>
      <c r="AG517" s="194"/>
      <c r="AH517" s="1180"/>
      <c r="AI517" s="194"/>
    </row>
    <row r="518" spans="2:35" s="6" customFormat="1" ht="101.25">
      <c r="B518" s="1187"/>
      <c r="C518" s="1190" t="s">
        <v>1422</v>
      </c>
      <c r="D518" s="1180"/>
      <c r="E518" s="1180">
        <v>1</v>
      </c>
      <c r="F518" s="194" t="s">
        <v>3333</v>
      </c>
      <c r="G518" s="194" t="s">
        <v>3908</v>
      </c>
      <c r="H518" s="194" t="s">
        <v>3909</v>
      </c>
      <c r="I518" s="194" t="s">
        <v>3910</v>
      </c>
      <c r="J518" s="194">
        <v>25.444800000000001</v>
      </c>
      <c r="K518" s="194">
        <f t="shared" si="174"/>
        <v>25.444800000000001</v>
      </c>
      <c r="L518" s="1180"/>
      <c r="M518" s="194"/>
      <c r="N518" s="1180"/>
      <c r="O518" s="194"/>
      <c r="P518" s="1180"/>
      <c r="Q518" s="194"/>
      <c r="R518" s="1180"/>
      <c r="S518" s="194"/>
      <c r="T518" s="1180">
        <f t="shared" si="175"/>
        <v>0.5</v>
      </c>
      <c r="U518" s="194">
        <f t="shared" si="177"/>
        <v>12.7224</v>
      </c>
      <c r="V518" s="1180"/>
      <c r="W518" s="194"/>
      <c r="X518" s="1180"/>
      <c r="Y518" s="194"/>
      <c r="Z518" s="1180"/>
      <c r="AA518" s="194"/>
      <c r="AB518" s="1180">
        <f t="shared" si="176"/>
        <v>0.5</v>
      </c>
      <c r="AC518" s="194">
        <f t="shared" si="178"/>
        <v>12.7224</v>
      </c>
      <c r="AD518" s="1180"/>
      <c r="AE518" s="194"/>
      <c r="AF518" s="1180"/>
      <c r="AG518" s="194"/>
      <c r="AH518" s="1180"/>
      <c r="AI518" s="194"/>
    </row>
    <row r="519" spans="2:35" s="6" customFormat="1" ht="101.25">
      <c r="B519" s="1187"/>
      <c r="C519" s="1190" t="s">
        <v>4548</v>
      </c>
      <c r="D519" s="1180"/>
      <c r="E519" s="1180">
        <v>1</v>
      </c>
      <c r="F519" s="194" t="s">
        <v>4549</v>
      </c>
      <c r="G519" s="194" t="s">
        <v>3908</v>
      </c>
      <c r="H519" s="194" t="s">
        <v>3909</v>
      </c>
      <c r="I519" s="194" t="s">
        <v>3910</v>
      </c>
      <c r="J519" s="194">
        <v>87</v>
      </c>
      <c r="K519" s="194">
        <f t="shared" si="174"/>
        <v>87</v>
      </c>
      <c r="L519" s="1180"/>
      <c r="M519" s="194"/>
      <c r="N519" s="1180"/>
      <c r="O519" s="194"/>
      <c r="P519" s="1180"/>
      <c r="Q519" s="194"/>
      <c r="R519" s="1180"/>
      <c r="S519" s="194"/>
      <c r="T519" s="1180">
        <f t="shared" si="175"/>
        <v>0.5</v>
      </c>
      <c r="U519" s="194">
        <f t="shared" si="177"/>
        <v>43.5</v>
      </c>
      <c r="V519" s="1180"/>
      <c r="W519" s="194"/>
      <c r="X519" s="1180"/>
      <c r="Y519" s="194"/>
      <c r="Z519" s="1180"/>
      <c r="AA519" s="194"/>
      <c r="AB519" s="1180">
        <f t="shared" si="176"/>
        <v>0.5</v>
      </c>
      <c r="AC519" s="194">
        <f t="shared" si="178"/>
        <v>43.5</v>
      </c>
      <c r="AD519" s="1180"/>
      <c r="AE519" s="194"/>
      <c r="AF519" s="1180"/>
      <c r="AG519" s="194"/>
      <c r="AH519" s="1180"/>
      <c r="AI519" s="194"/>
    </row>
    <row r="520" spans="2:35" s="6" customFormat="1" ht="22.5">
      <c r="B520" s="1187">
        <v>2700</v>
      </c>
      <c r="C520" s="1199" t="s">
        <v>1429</v>
      </c>
      <c r="D520" s="1187"/>
      <c r="E520" s="1187"/>
      <c r="F520" s="968"/>
      <c r="G520" s="968"/>
      <c r="H520" s="968"/>
      <c r="I520" s="968"/>
      <c r="J520" s="968"/>
      <c r="K520" s="968">
        <f>K521+K532+K525</f>
        <v>6250</v>
      </c>
      <c r="L520" s="1187"/>
      <c r="M520" s="968">
        <f t="shared" ref="M520:Y520" si="179">M521+M532</f>
        <v>0</v>
      </c>
      <c r="N520" s="1187"/>
      <c r="O520" s="968">
        <f t="shared" si="179"/>
        <v>0</v>
      </c>
      <c r="P520" s="1187"/>
      <c r="Q520" s="968">
        <f t="shared" si="179"/>
        <v>0</v>
      </c>
      <c r="R520" s="1187"/>
      <c r="S520" s="968">
        <f t="shared" si="179"/>
        <v>0</v>
      </c>
      <c r="T520" s="1187"/>
      <c r="U520" s="968">
        <f t="shared" si="179"/>
        <v>0</v>
      </c>
      <c r="V520" s="1187"/>
      <c r="W520" s="968">
        <f t="shared" si="179"/>
        <v>0</v>
      </c>
      <c r="X520" s="1187"/>
      <c r="Y520" s="968">
        <f t="shared" si="179"/>
        <v>0</v>
      </c>
      <c r="Z520" s="1187"/>
      <c r="AA520" s="968">
        <f>AA521+AA532+AA525</f>
        <v>412.8</v>
      </c>
      <c r="AB520" s="1187"/>
      <c r="AC520" s="968">
        <f>AC521+AC525+AC532</f>
        <v>440</v>
      </c>
      <c r="AD520" s="1187"/>
      <c r="AE520" s="968">
        <f>AE521+AE525+AE532</f>
        <v>1744</v>
      </c>
      <c r="AF520" s="1187"/>
      <c r="AG520" s="968">
        <f t="shared" ref="AG520:AI520" si="180">AG521+AG532</f>
        <v>0</v>
      </c>
      <c r="AH520" s="1187"/>
      <c r="AI520" s="968">
        <f t="shared" si="180"/>
        <v>3653.2</v>
      </c>
    </row>
    <row r="521" spans="2:35" s="6" customFormat="1">
      <c r="B521" s="1187">
        <v>271</v>
      </c>
      <c r="C521" s="1186" t="s">
        <v>1430</v>
      </c>
      <c r="D521" s="1187"/>
      <c r="E521" s="1187"/>
      <c r="F521" s="968"/>
      <c r="G521" s="968"/>
      <c r="H521" s="1188"/>
      <c r="I521" s="1023"/>
      <c r="J521" s="968"/>
      <c r="K521" s="968">
        <f>K522</f>
        <v>3653.2</v>
      </c>
      <c r="L521" s="1187"/>
      <c r="M521" s="968">
        <f t="shared" ref="M521:AI521" si="181">M522</f>
        <v>0</v>
      </c>
      <c r="N521" s="1187"/>
      <c r="O521" s="968">
        <f t="shared" si="181"/>
        <v>0</v>
      </c>
      <c r="P521" s="1187"/>
      <c r="Q521" s="968">
        <f t="shared" si="181"/>
        <v>0</v>
      </c>
      <c r="R521" s="1187"/>
      <c r="S521" s="968">
        <f t="shared" si="181"/>
        <v>0</v>
      </c>
      <c r="T521" s="1187"/>
      <c r="U521" s="968">
        <f t="shared" si="181"/>
        <v>0</v>
      </c>
      <c r="V521" s="1187"/>
      <c r="W521" s="968">
        <f t="shared" si="181"/>
        <v>0</v>
      </c>
      <c r="X521" s="1187"/>
      <c r="Y521" s="968">
        <f t="shared" si="181"/>
        <v>0</v>
      </c>
      <c r="Z521" s="1187"/>
      <c r="AA521" s="968">
        <f t="shared" si="181"/>
        <v>0</v>
      </c>
      <c r="AB521" s="1187"/>
      <c r="AC521" s="968">
        <f t="shared" si="181"/>
        <v>0</v>
      </c>
      <c r="AD521" s="1187"/>
      <c r="AE521" s="968">
        <f t="shared" si="181"/>
        <v>0</v>
      </c>
      <c r="AF521" s="1187"/>
      <c r="AG521" s="968">
        <f t="shared" si="181"/>
        <v>0</v>
      </c>
      <c r="AH521" s="1187"/>
      <c r="AI521" s="968">
        <f t="shared" si="181"/>
        <v>3653.2</v>
      </c>
    </row>
    <row r="522" spans="2:35" s="6" customFormat="1" ht="22.5">
      <c r="B522" s="1187">
        <v>27106</v>
      </c>
      <c r="C522" s="1186" t="s">
        <v>1439</v>
      </c>
      <c r="D522" s="1187"/>
      <c r="E522" s="1187"/>
      <c r="F522" s="968"/>
      <c r="G522" s="968"/>
      <c r="H522" s="1231"/>
      <c r="I522" s="1023"/>
      <c r="J522" s="968"/>
      <c r="K522" s="968">
        <f>SUM(K523:K524)</f>
        <v>3653.2</v>
      </c>
      <c r="L522" s="1187"/>
      <c r="M522" s="968">
        <f t="shared" ref="M522:Y522" si="182">SUM(M523:M524)</f>
        <v>0</v>
      </c>
      <c r="N522" s="1187"/>
      <c r="O522" s="968">
        <f t="shared" si="182"/>
        <v>0</v>
      </c>
      <c r="P522" s="1187"/>
      <c r="Q522" s="968">
        <f t="shared" si="182"/>
        <v>0</v>
      </c>
      <c r="R522" s="1187"/>
      <c r="S522" s="968">
        <f t="shared" si="182"/>
        <v>0</v>
      </c>
      <c r="T522" s="1187"/>
      <c r="U522" s="968">
        <f t="shared" si="182"/>
        <v>0</v>
      </c>
      <c r="V522" s="1187"/>
      <c r="W522" s="968">
        <f t="shared" si="182"/>
        <v>0</v>
      </c>
      <c r="X522" s="1187"/>
      <c r="Y522" s="968">
        <f t="shared" si="182"/>
        <v>0</v>
      </c>
      <c r="Z522" s="1187"/>
      <c r="AA522" s="968">
        <f t="shared" ref="AA522:AI522" si="183">SUM(AA523:AA524)</f>
        <v>0</v>
      </c>
      <c r="AB522" s="1187"/>
      <c r="AC522" s="968">
        <f t="shared" si="183"/>
        <v>0</v>
      </c>
      <c r="AD522" s="1187"/>
      <c r="AE522" s="968">
        <f t="shared" si="183"/>
        <v>0</v>
      </c>
      <c r="AF522" s="1187"/>
      <c r="AG522" s="968">
        <f t="shared" si="183"/>
        <v>0</v>
      </c>
      <c r="AH522" s="1187"/>
      <c r="AI522" s="968">
        <f t="shared" si="183"/>
        <v>3653.2</v>
      </c>
    </row>
    <row r="523" spans="2:35" s="6" customFormat="1" ht="101.25">
      <c r="B523" s="1187"/>
      <c r="C523" s="1233" t="s">
        <v>4141</v>
      </c>
      <c r="D523" s="1180"/>
      <c r="E523" s="1180">
        <v>10</v>
      </c>
      <c r="F523" s="194" t="s">
        <v>108</v>
      </c>
      <c r="G523" s="194" t="s">
        <v>3908</v>
      </c>
      <c r="H523" s="194" t="s">
        <v>3909</v>
      </c>
      <c r="I523" s="964" t="s">
        <v>3910</v>
      </c>
      <c r="J523" s="194">
        <v>294.8</v>
      </c>
      <c r="K523" s="194">
        <f>E523*J523</f>
        <v>2948</v>
      </c>
      <c r="L523" s="1180"/>
      <c r="M523" s="194"/>
      <c r="N523" s="1180"/>
      <c r="O523" s="194"/>
      <c r="P523" s="1180"/>
      <c r="Q523" s="194"/>
      <c r="R523" s="1180"/>
      <c r="S523" s="194"/>
      <c r="T523" s="1180"/>
      <c r="U523" s="194"/>
      <c r="V523" s="1180"/>
      <c r="W523" s="194"/>
      <c r="X523" s="1180"/>
      <c r="Y523" s="194"/>
      <c r="Z523" s="1180"/>
      <c r="AA523" s="194"/>
      <c r="AB523" s="1180"/>
      <c r="AC523" s="194"/>
      <c r="AD523" s="1180"/>
      <c r="AE523" s="194"/>
      <c r="AF523" s="1180"/>
      <c r="AG523" s="194"/>
      <c r="AH523" s="1180">
        <f>E523</f>
        <v>10</v>
      </c>
      <c r="AI523" s="194">
        <f>AH523*J523</f>
        <v>2948</v>
      </c>
    </row>
    <row r="524" spans="2:35" s="6" customFormat="1" ht="101.25">
      <c r="B524" s="1187"/>
      <c r="C524" s="1242" t="s">
        <v>1452</v>
      </c>
      <c r="D524" s="1180"/>
      <c r="E524" s="1180">
        <v>1</v>
      </c>
      <c r="F524" s="194" t="s">
        <v>108</v>
      </c>
      <c r="G524" s="194" t="s">
        <v>3908</v>
      </c>
      <c r="H524" s="194" t="s">
        <v>3909</v>
      </c>
      <c r="I524" s="964" t="s">
        <v>3910</v>
      </c>
      <c r="J524" s="194">
        <f>900.6-195.4</f>
        <v>705.2</v>
      </c>
      <c r="K524" s="194">
        <f>E524*J524</f>
        <v>705.2</v>
      </c>
      <c r="L524" s="1180"/>
      <c r="M524" s="194"/>
      <c r="N524" s="1180"/>
      <c r="O524" s="194"/>
      <c r="P524" s="1180"/>
      <c r="Q524" s="194"/>
      <c r="R524" s="1180"/>
      <c r="S524" s="194"/>
      <c r="T524" s="1180"/>
      <c r="U524" s="194"/>
      <c r="V524" s="1180"/>
      <c r="W524" s="194"/>
      <c r="X524" s="1180"/>
      <c r="Y524" s="194"/>
      <c r="Z524" s="1180"/>
      <c r="AA524" s="194"/>
      <c r="AB524" s="1180"/>
      <c r="AC524" s="194"/>
      <c r="AD524" s="1180"/>
      <c r="AE524" s="194"/>
      <c r="AF524" s="1180"/>
      <c r="AG524" s="194"/>
      <c r="AH524" s="1180">
        <f>E524</f>
        <v>1</v>
      </c>
      <c r="AI524" s="194">
        <f>AH524*J524</f>
        <v>705.2</v>
      </c>
    </row>
    <row r="525" spans="2:35" s="6" customFormat="1" ht="22.5">
      <c r="B525" s="1187">
        <v>272</v>
      </c>
      <c r="C525" s="1186" t="s">
        <v>4550</v>
      </c>
      <c r="D525" s="1187"/>
      <c r="E525" s="1187"/>
      <c r="F525" s="968"/>
      <c r="G525" s="968"/>
      <c r="H525" s="1188"/>
      <c r="I525" s="1023"/>
      <c r="J525" s="968"/>
      <c r="K525" s="968">
        <f>K526+K530+K528</f>
        <v>2184</v>
      </c>
      <c r="L525" s="1187"/>
      <c r="M525" s="968">
        <f>M526+M530+M528</f>
        <v>0</v>
      </c>
      <c r="N525" s="1187"/>
      <c r="O525" s="968">
        <f>O526+O530+O528</f>
        <v>0</v>
      </c>
      <c r="P525" s="1187"/>
      <c r="Q525" s="968">
        <f>Q526+Q530+Q528</f>
        <v>0</v>
      </c>
      <c r="R525" s="1187"/>
      <c r="S525" s="968">
        <f>S526+S530+S528</f>
        <v>0</v>
      </c>
      <c r="T525" s="1187"/>
      <c r="U525" s="968">
        <f>U526+U530+U528</f>
        <v>0</v>
      </c>
      <c r="V525" s="1187"/>
      <c r="W525" s="968">
        <f>W526+W530+W528</f>
        <v>0</v>
      </c>
      <c r="X525" s="1187"/>
      <c r="Y525" s="968">
        <f>Y526+Y530+Y528</f>
        <v>0</v>
      </c>
      <c r="Z525" s="1187"/>
      <c r="AA525" s="968">
        <f>AA526+AA530+AA528</f>
        <v>0</v>
      </c>
      <c r="AB525" s="1187"/>
      <c r="AC525" s="968">
        <f>AC526+AC530+AC528</f>
        <v>440</v>
      </c>
      <c r="AD525" s="1187"/>
      <c r="AE525" s="968">
        <f>AE526+AE530+AE528</f>
        <v>1744</v>
      </c>
      <c r="AF525" s="1187"/>
      <c r="AG525" s="968">
        <f>AG526+AG530+AG528</f>
        <v>0</v>
      </c>
      <c r="AH525" s="1187"/>
      <c r="AI525" s="968">
        <f>AI526+AI530+AI528</f>
        <v>0</v>
      </c>
    </row>
    <row r="526" spans="2:35" s="6" customFormat="1" ht="22.5">
      <c r="B526" s="1187">
        <v>27201</v>
      </c>
      <c r="C526" s="1186" t="s">
        <v>4551</v>
      </c>
      <c r="D526" s="1180"/>
      <c r="E526" s="1180"/>
      <c r="F526" s="194"/>
      <c r="G526" s="194"/>
      <c r="H526" s="1189"/>
      <c r="I526" s="964"/>
      <c r="J526" s="194"/>
      <c r="K526" s="194">
        <f>SUM(K527:K527)</f>
        <v>344</v>
      </c>
      <c r="L526" s="1180"/>
      <c r="M526" s="194">
        <f t="shared" ref="M526:Y526" si="184">SUM(M527:M527)</f>
        <v>0</v>
      </c>
      <c r="N526" s="1180"/>
      <c r="O526" s="194">
        <f t="shared" si="184"/>
        <v>0</v>
      </c>
      <c r="P526" s="1180"/>
      <c r="Q526" s="194">
        <f t="shared" si="184"/>
        <v>0</v>
      </c>
      <c r="R526" s="1180"/>
      <c r="S526" s="194">
        <f t="shared" si="184"/>
        <v>0</v>
      </c>
      <c r="T526" s="1180"/>
      <c r="U526" s="194">
        <f t="shared" si="184"/>
        <v>0</v>
      </c>
      <c r="V526" s="1180"/>
      <c r="W526" s="194">
        <f t="shared" si="184"/>
        <v>0</v>
      </c>
      <c r="X526" s="1180"/>
      <c r="Y526" s="194">
        <f t="shared" si="184"/>
        <v>0</v>
      </c>
      <c r="Z526" s="1180"/>
      <c r="AA526" s="194">
        <f t="shared" ref="AA526:AI526" si="185">SUM(AA527:AA527)</f>
        <v>0</v>
      </c>
      <c r="AB526" s="1180"/>
      <c r="AC526" s="194">
        <f t="shared" si="185"/>
        <v>0</v>
      </c>
      <c r="AD526" s="1180"/>
      <c r="AE526" s="194">
        <f t="shared" si="185"/>
        <v>344</v>
      </c>
      <c r="AF526" s="1180"/>
      <c r="AG526" s="194">
        <f t="shared" si="185"/>
        <v>0</v>
      </c>
      <c r="AH526" s="1180"/>
      <c r="AI526" s="194">
        <f t="shared" si="185"/>
        <v>0</v>
      </c>
    </row>
    <row r="527" spans="2:35" s="6" customFormat="1" ht="101.25">
      <c r="B527" s="1187"/>
      <c r="C527" s="1190" t="s">
        <v>4552</v>
      </c>
      <c r="D527" s="1180"/>
      <c r="E527" s="1180">
        <v>5</v>
      </c>
      <c r="F527" s="194" t="s">
        <v>108</v>
      </c>
      <c r="G527" s="194" t="s">
        <v>3908</v>
      </c>
      <c r="H527" s="194" t="s">
        <v>3909</v>
      </c>
      <c r="I527" s="194" t="s">
        <v>3910</v>
      </c>
      <c r="J527" s="194">
        <v>68.8</v>
      </c>
      <c r="K527" s="194">
        <f>E527*J527</f>
        <v>344</v>
      </c>
      <c r="L527" s="1180"/>
      <c r="M527" s="194"/>
      <c r="N527" s="1180"/>
      <c r="O527" s="194"/>
      <c r="P527" s="1180"/>
      <c r="Q527" s="194"/>
      <c r="R527" s="1180"/>
      <c r="S527" s="194"/>
      <c r="T527" s="1180"/>
      <c r="U527" s="194"/>
      <c r="V527" s="1180"/>
      <c r="W527" s="194"/>
      <c r="X527" s="1180"/>
      <c r="Y527" s="194"/>
      <c r="Z527" s="1180"/>
      <c r="AA527" s="194"/>
      <c r="AB527" s="1180"/>
      <c r="AC527" s="194"/>
      <c r="AD527" s="1180">
        <f>E527</f>
        <v>5</v>
      </c>
      <c r="AE527" s="194">
        <f>AD527*J527</f>
        <v>344</v>
      </c>
      <c r="AF527" s="1180"/>
      <c r="AG527" s="194"/>
      <c r="AH527" s="1180"/>
      <c r="AI527" s="194"/>
    </row>
    <row r="528" spans="2:35" s="6" customFormat="1" ht="22.5">
      <c r="B528" s="1187">
        <v>27203</v>
      </c>
      <c r="C528" s="1186" t="s">
        <v>1457</v>
      </c>
      <c r="D528" s="1180"/>
      <c r="E528" s="1180"/>
      <c r="F528" s="194"/>
      <c r="G528" s="194"/>
      <c r="H528" s="1189"/>
      <c r="I528" s="964"/>
      <c r="J528" s="194"/>
      <c r="K528" s="194">
        <f t="shared" ref="K528" si="186">SUM(K529:K529)</f>
        <v>1400</v>
      </c>
      <c r="L528" s="1180"/>
      <c r="M528" s="194">
        <f t="shared" ref="M528" si="187">SUM(M529:M529)</f>
        <v>0</v>
      </c>
      <c r="N528" s="1180"/>
      <c r="O528" s="194">
        <f t="shared" ref="O528" si="188">SUM(O529:O529)</f>
        <v>0</v>
      </c>
      <c r="P528" s="1180"/>
      <c r="Q528" s="194">
        <f t="shared" ref="Q528" si="189">SUM(Q529:Q529)</f>
        <v>0</v>
      </c>
      <c r="R528" s="1180"/>
      <c r="S528" s="194">
        <f t="shared" ref="S528" si="190">SUM(S529:S529)</f>
        <v>0</v>
      </c>
      <c r="T528" s="1180"/>
      <c r="U528" s="194">
        <f t="shared" ref="U528" si="191">SUM(U529:U529)</f>
        <v>0</v>
      </c>
      <c r="V528" s="1180"/>
      <c r="W528" s="194">
        <f t="shared" ref="W528" si="192">SUM(W529:W529)</f>
        <v>0</v>
      </c>
      <c r="X528" s="1180"/>
      <c r="Y528" s="194">
        <f t="shared" ref="Y528" si="193">SUM(Y529:Y529)</f>
        <v>0</v>
      </c>
      <c r="Z528" s="1180"/>
      <c r="AA528" s="194">
        <f t="shared" ref="AA528" si="194">SUM(AA529:AA529)</f>
        <v>0</v>
      </c>
      <c r="AB528" s="1180"/>
      <c r="AC528" s="194">
        <f t="shared" ref="AC528" si="195">SUM(AC529:AC529)</f>
        <v>0</v>
      </c>
      <c r="AD528" s="1180"/>
      <c r="AE528" s="194">
        <f t="shared" ref="AE528" si="196">SUM(AE529:AE529)</f>
        <v>1400</v>
      </c>
      <c r="AF528" s="1180"/>
      <c r="AG528" s="194">
        <f t="shared" ref="AG528" si="197">SUM(AG529:AG529)</f>
        <v>0</v>
      </c>
      <c r="AH528" s="1180"/>
      <c r="AI528" s="194">
        <f t="shared" ref="AI528" si="198">SUM(AI529:AI529)</f>
        <v>0</v>
      </c>
    </row>
    <row r="529" spans="2:35" s="6" customFormat="1" ht="101.25">
      <c r="B529" s="1187"/>
      <c r="C529" s="1190" t="s">
        <v>4553</v>
      </c>
      <c r="D529" s="1180"/>
      <c r="E529" s="1180">
        <v>4</v>
      </c>
      <c r="F529" s="194" t="s">
        <v>108</v>
      </c>
      <c r="G529" s="194" t="s">
        <v>3908</v>
      </c>
      <c r="H529" s="194" t="s">
        <v>3909</v>
      </c>
      <c r="I529" s="194" t="s">
        <v>3910</v>
      </c>
      <c r="J529" s="194">
        <v>350</v>
      </c>
      <c r="K529" s="194">
        <f>E529*J529</f>
        <v>1400</v>
      </c>
      <c r="L529" s="1180"/>
      <c r="M529" s="194"/>
      <c r="N529" s="1180"/>
      <c r="O529" s="194"/>
      <c r="P529" s="1180"/>
      <c r="Q529" s="194"/>
      <c r="R529" s="1180"/>
      <c r="S529" s="194"/>
      <c r="T529" s="1180"/>
      <c r="U529" s="194"/>
      <c r="V529" s="1180"/>
      <c r="W529" s="194"/>
      <c r="X529" s="1180"/>
      <c r="Y529" s="194"/>
      <c r="Z529" s="1180"/>
      <c r="AA529" s="194"/>
      <c r="AB529" s="1180"/>
      <c r="AC529" s="194"/>
      <c r="AD529" s="1180">
        <f>E529</f>
        <v>4</v>
      </c>
      <c r="AE529" s="194">
        <f>AD529*J529</f>
        <v>1400</v>
      </c>
      <c r="AF529" s="1180"/>
      <c r="AG529" s="194"/>
      <c r="AH529" s="1180"/>
      <c r="AI529" s="194"/>
    </row>
    <row r="530" spans="2:35" s="6" customFormat="1" ht="22.5">
      <c r="B530" s="1187">
        <v>27205</v>
      </c>
      <c r="C530" s="1186" t="s">
        <v>1463</v>
      </c>
      <c r="D530" s="1180"/>
      <c r="E530" s="1180"/>
      <c r="F530" s="194"/>
      <c r="G530" s="194"/>
      <c r="H530" s="1189"/>
      <c r="I530" s="964"/>
      <c r="J530" s="194"/>
      <c r="K530" s="194">
        <f t="shared" ref="K530:Y530" si="199">SUM(K531:K531)</f>
        <v>440</v>
      </c>
      <c r="L530" s="1180"/>
      <c r="M530" s="194">
        <f t="shared" si="199"/>
        <v>0</v>
      </c>
      <c r="N530" s="1180"/>
      <c r="O530" s="194">
        <f t="shared" si="199"/>
        <v>0</v>
      </c>
      <c r="P530" s="1180"/>
      <c r="Q530" s="194">
        <f t="shared" si="199"/>
        <v>0</v>
      </c>
      <c r="R530" s="1180"/>
      <c r="S530" s="194">
        <f t="shared" si="199"/>
        <v>0</v>
      </c>
      <c r="T530" s="1180"/>
      <c r="U530" s="194">
        <f t="shared" si="199"/>
        <v>0</v>
      </c>
      <c r="V530" s="1180"/>
      <c r="W530" s="194">
        <f t="shared" si="199"/>
        <v>0</v>
      </c>
      <c r="X530" s="1180"/>
      <c r="Y530" s="194">
        <f t="shared" si="199"/>
        <v>0</v>
      </c>
      <c r="Z530" s="1180"/>
      <c r="AA530" s="194">
        <f t="shared" ref="AA530:AI530" si="200">SUM(AA531:AA531)</f>
        <v>0</v>
      </c>
      <c r="AB530" s="1180"/>
      <c r="AC530" s="194">
        <f t="shared" si="200"/>
        <v>440</v>
      </c>
      <c r="AD530" s="1180"/>
      <c r="AE530" s="194">
        <f t="shared" si="200"/>
        <v>0</v>
      </c>
      <c r="AF530" s="1180"/>
      <c r="AG530" s="194">
        <f t="shared" si="200"/>
        <v>0</v>
      </c>
      <c r="AH530" s="1180"/>
      <c r="AI530" s="194">
        <f t="shared" si="200"/>
        <v>0</v>
      </c>
    </row>
    <row r="531" spans="2:35" s="6" customFormat="1" ht="101.25">
      <c r="B531" s="1187"/>
      <c r="C531" s="1190" t="s">
        <v>4554</v>
      </c>
      <c r="D531" s="1180"/>
      <c r="E531" s="1180">
        <v>5</v>
      </c>
      <c r="F531" s="194" t="s">
        <v>108</v>
      </c>
      <c r="G531" s="194" t="s">
        <v>3908</v>
      </c>
      <c r="H531" s="194" t="s">
        <v>3909</v>
      </c>
      <c r="I531" s="194" t="s">
        <v>3910</v>
      </c>
      <c r="J531" s="194">
        <v>88</v>
      </c>
      <c r="K531" s="194">
        <f>E531*J531</f>
        <v>440</v>
      </c>
      <c r="L531" s="1180"/>
      <c r="M531" s="194"/>
      <c r="N531" s="1180"/>
      <c r="O531" s="194"/>
      <c r="P531" s="1180"/>
      <c r="Q531" s="194"/>
      <c r="R531" s="1180"/>
      <c r="S531" s="194"/>
      <c r="T531" s="1180"/>
      <c r="U531" s="194"/>
      <c r="V531" s="1180"/>
      <c r="W531" s="194"/>
      <c r="X531" s="1180"/>
      <c r="Y531" s="194"/>
      <c r="Z531" s="1180"/>
      <c r="AA531" s="194"/>
      <c r="AB531" s="1180">
        <f>E531</f>
        <v>5</v>
      </c>
      <c r="AC531" s="194">
        <f>AB531*J531</f>
        <v>440</v>
      </c>
      <c r="AD531" s="1180"/>
      <c r="AE531" s="194"/>
      <c r="AF531" s="1180"/>
      <c r="AG531" s="194"/>
      <c r="AH531" s="1180"/>
      <c r="AI531" s="194"/>
    </row>
    <row r="532" spans="2:35" s="6" customFormat="1" ht="22.5">
      <c r="B532" s="1187">
        <v>275</v>
      </c>
      <c r="C532" s="1186" t="s">
        <v>3354</v>
      </c>
      <c r="D532" s="1187"/>
      <c r="E532" s="1187"/>
      <c r="F532" s="968"/>
      <c r="G532" s="968"/>
      <c r="H532" s="1188"/>
      <c r="I532" s="1023"/>
      <c r="J532" s="968"/>
      <c r="K532" s="968">
        <f>K533</f>
        <v>412.8</v>
      </c>
      <c r="L532" s="1187"/>
      <c r="M532" s="968">
        <f t="shared" ref="M532:AI532" si="201">M533</f>
        <v>0</v>
      </c>
      <c r="N532" s="1187"/>
      <c r="O532" s="968">
        <f t="shared" si="201"/>
        <v>0</v>
      </c>
      <c r="P532" s="1187"/>
      <c r="Q532" s="968">
        <f t="shared" si="201"/>
        <v>0</v>
      </c>
      <c r="R532" s="1187"/>
      <c r="S532" s="968">
        <f t="shared" si="201"/>
        <v>0</v>
      </c>
      <c r="T532" s="1187"/>
      <c r="U532" s="968">
        <f t="shared" si="201"/>
        <v>0</v>
      </c>
      <c r="V532" s="1187"/>
      <c r="W532" s="968">
        <f t="shared" si="201"/>
        <v>0</v>
      </c>
      <c r="X532" s="1187"/>
      <c r="Y532" s="968">
        <f t="shared" si="201"/>
        <v>0</v>
      </c>
      <c r="Z532" s="1187"/>
      <c r="AA532" s="968">
        <f t="shared" si="201"/>
        <v>412.8</v>
      </c>
      <c r="AB532" s="1187"/>
      <c r="AC532" s="968">
        <f t="shared" si="201"/>
        <v>0</v>
      </c>
      <c r="AD532" s="1187"/>
      <c r="AE532" s="968">
        <f t="shared" si="201"/>
        <v>0</v>
      </c>
      <c r="AF532" s="1187"/>
      <c r="AG532" s="968">
        <f t="shared" si="201"/>
        <v>0</v>
      </c>
      <c r="AH532" s="1187"/>
      <c r="AI532" s="968">
        <f t="shared" si="201"/>
        <v>0</v>
      </c>
    </row>
    <row r="533" spans="2:35" s="6" customFormat="1">
      <c r="B533" s="1187">
        <v>27503</v>
      </c>
      <c r="C533" s="1186" t="s">
        <v>3355</v>
      </c>
      <c r="D533" s="1187"/>
      <c r="E533" s="1187"/>
      <c r="F533" s="968"/>
      <c r="G533" s="968"/>
      <c r="H533" s="1231"/>
      <c r="I533" s="1023"/>
      <c r="J533" s="968"/>
      <c r="K533" s="968">
        <f t="shared" ref="K533:Y533" si="202">SUM(K534:K534)</f>
        <v>412.8</v>
      </c>
      <c r="L533" s="1187"/>
      <c r="M533" s="968">
        <f t="shared" si="202"/>
        <v>0</v>
      </c>
      <c r="N533" s="1187"/>
      <c r="O533" s="968">
        <f t="shared" si="202"/>
        <v>0</v>
      </c>
      <c r="P533" s="1187"/>
      <c r="Q533" s="968">
        <f t="shared" si="202"/>
        <v>0</v>
      </c>
      <c r="R533" s="1187"/>
      <c r="S533" s="968">
        <f t="shared" si="202"/>
        <v>0</v>
      </c>
      <c r="T533" s="1187"/>
      <c r="U533" s="968">
        <f t="shared" si="202"/>
        <v>0</v>
      </c>
      <c r="V533" s="1187"/>
      <c r="W533" s="968">
        <f t="shared" si="202"/>
        <v>0</v>
      </c>
      <c r="X533" s="1187"/>
      <c r="Y533" s="968">
        <f t="shared" si="202"/>
        <v>0</v>
      </c>
      <c r="Z533" s="1187"/>
      <c r="AA533" s="968">
        <f t="shared" ref="AA533:AI533" si="203">SUM(AA534:AA534)</f>
        <v>412.8</v>
      </c>
      <c r="AB533" s="1187"/>
      <c r="AC533" s="968">
        <f t="shared" si="203"/>
        <v>0</v>
      </c>
      <c r="AD533" s="1187"/>
      <c r="AE533" s="968">
        <f t="shared" si="203"/>
        <v>0</v>
      </c>
      <c r="AF533" s="1187"/>
      <c r="AG533" s="968">
        <f t="shared" si="203"/>
        <v>0</v>
      </c>
      <c r="AH533" s="1187"/>
      <c r="AI533" s="968">
        <f t="shared" si="203"/>
        <v>0</v>
      </c>
    </row>
    <row r="534" spans="2:35" s="6" customFormat="1" ht="101.25">
      <c r="B534" s="1180"/>
      <c r="C534" s="1233" t="s">
        <v>4143</v>
      </c>
      <c r="D534" s="1180"/>
      <c r="E534" s="1180">
        <v>2</v>
      </c>
      <c r="F534" s="194" t="s">
        <v>108</v>
      </c>
      <c r="G534" s="194" t="s">
        <v>3908</v>
      </c>
      <c r="H534" s="194" t="s">
        <v>3909</v>
      </c>
      <c r="I534" s="964" t="s">
        <v>3910</v>
      </c>
      <c r="J534" s="194">
        <v>206.4</v>
      </c>
      <c r="K534" s="194">
        <f>E534*J534</f>
        <v>412.8</v>
      </c>
      <c r="L534" s="1180"/>
      <c r="M534" s="194"/>
      <c r="N534" s="1180"/>
      <c r="O534" s="194"/>
      <c r="P534" s="1180"/>
      <c r="Q534" s="194"/>
      <c r="R534" s="1180"/>
      <c r="S534" s="194"/>
      <c r="T534" s="1180"/>
      <c r="U534" s="194"/>
      <c r="V534" s="1180"/>
      <c r="W534" s="194"/>
      <c r="X534" s="1180"/>
      <c r="Y534" s="194"/>
      <c r="Z534" s="1180">
        <f>E534</f>
        <v>2</v>
      </c>
      <c r="AA534" s="194">
        <f>Z534*J534</f>
        <v>412.8</v>
      </c>
      <c r="AB534" s="1180"/>
      <c r="AC534" s="194"/>
      <c r="AD534" s="1180"/>
      <c r="AE534" s="194"/>
      <c r="AF534" s="1180"/>
      <c r="AG534" s="194"/>
      <c r="AH534" s="1180"/>
      <c r="AI534" s="194"/>
    </row>
    <row r="535" spans="2:35" s="6" customFormat="1" ht="22.5">
      <c r="B535" s="1187">
        <v>2900</v>
      </c>
      <c r="C535" s="1199" t="s">
        <v>1520</v>
      </c>
      <c r="D535" s="1187"/>
      <c r="E535" s="1187"/>
      <c r="F535" s="968"/>
      <c r="G535" s="968"/>
      <c r="H535" s="968"/>
      <c r="I535" s="968"/>
      <c r="J535" s="968"/>
      <c r="K535" s="968">
        <f t="shared" ref="K535:Y535" si="204">K536+K548+K556+K570+K576+K579</f>
        <v>29789.282431999996</v>
      </c>
      <c r="L535" s="1187"/>
      <c r="M535" s="968">
        <f t="shared" si="204"/>
        <v>0</v>
      </c>
      <c r="N535" s="1187"/>
      <c r="O535" s="968">
        <f t="shared" si="204"/>
        <v>0</v>
      </c>
      <c r="P535" s="1187"/>
      <c r="Q535" s="968">
        <f t="shared" si="204"/>
        <v>0</v>
      </c>
      <c r="R535" s="1187"/>
      <c r="S535" s="968">
        <f t="shared" si="204"/>
        <v>16086.279999999999</v>
      </c>
      <c r="T535" s="1187"/>
      <c r="U535" s="968">
        <f t="shared" si="204"/>
        <v>2161.0589599999998</v>
      </c>
      <c r="V535" s="1187"/>
      <c r="W535" s="968">
        <f t="shared" si="204"/>
        <v>7103.9434719999981</v>
      </c>
      <c r="X535" s="1187"/>
      <c r="Y535" s="968">
        <f t="shared" si="204"/>
        <v>4438</v>
      </c>
      <c r="Z535" s="1187"/>
      <c r="AA535" s="968">
        <f t="shared" ref="AA535:AI535" si="205">AA536+AA548+AA556+AA570+AA576+AA579</f>
        <v>0</v>
      </c>
      <c r="AB535" s="1187"/>
      <c r="AC535" s="968">
        <f t="shared" si="205"/>
        <v>0</v>
      </c>
      <c r="AD535" s="1187"/>
      <c r="AE535" s="968">
        <f t="shared" si="205"/>
        <v>0</v>
      </c>
      <c r="AF535" s="1187"/>
      <c r="AG535" s="968">
        <f t="shared" si="205"/>
        <v>0</v>
      </c>
      <c r="AH535" s="1187"/>
      <c r="AI535" s="968">
        <f t="shared" si="205"/>
        <v>0</v>
      </c>
    </row>
    <row r="536" spans="2:35" s="6" customFormat="1">
      <c r="B536" s="1187">
        <v>291</v>
      </c>
      <c r="C536" s="1186" t="s">
        <v>3356</v>
      </c>
      <c r="D536" s="1187"/>
      <c r="E536" s="1187"/>
      <c r="F536" s="968"/>
      <c r="G536" s="968"/>
      <c r="H536" s="1188"/>
      <c r="I536" s="1023"/>
      <c r="J536" s="968"/>
      <c r="K536" s="968">
        <f>K537</f>
        <v>7044.28</v>
      </c>
      <c r="L536" s="1187"/>
      <c r="M536" s="968">
        <f t="shared" ref="M536:AI536" si="206">M537</f>
        <v>0</v>
      </c>
      <c r="N536" s="1187"/>
      <c r="O536" s="968">
        <f t="shared" si="206"/>
        <v>0</v>
      </c>
      <c r="P536" s="1187"/>
      <c r="Q536" s="968">
        <f t="shared" si="206"/>
        <v>0</v>
      </c>
      <c r="R536" s="1187"/>
      <c r="S536" s="968">
        <f t="shared" si="206"/>
        <v>7044.28</v>
      </c>
      <c r="T536" s="1187"/>
      <c r="U536" s="968">
        <f t="shared" si="206"/>
        <v>0</v>
      </c>
      <c r="V536" s="1187"/>
      <c r="W536" s="968">
        <f t="shared" si="206"/>
        <v>0</v>
      </c>
      <c r="X536" s="1187"/>
      <c r="Y536" s="968">
        <f t="shared" si="206"/>
        <v>0</v>
      </c>
      <c r="Z536" s="1187"/>
      <c r="AA536" s="968">
        <f t="shared" si="206"/>
        <v>0</v>
      </c>
      <c r="AB536" s="1187"/>
      <c r="AC536" s="968">
        <f t="shared" si="206"/>
        <v>0</v>
      </c>
      <c r="AD536" s="1187"/>
      <c r="AE536" s="968">
        <f t="shared" si="206"/>
        <v>0</v>
      </c>
      <c r="AF536" s="1187"/>
      <c r="AG536" s="968">
        <f t="shared" si="206"/>
        <v>0</v>
      </c>
      <c r="AH536" s="1187"/>
      <c r="AI536" s="968">
        <f t="shared" si="206"/>
        <v>0</v>
      </c>
    </row>
    <row r="537" spans="2:35" s="6" customFormat="1">
      <c r="B537" s="1187">
        <v>29101</v>
      </c>
      <c r="C537" s="1186" t="s">
        <v>1522</v>
      </c>
      <c r="D537" s="1187"/>
      <c r="E537" s="1187"/>
      <c r="F537" s="968"/>
      <c r="G537" s="968"/>
      <c r="H537" s="1231"/>
      <c r="I537" s="1023"/>
      <c r="J537" s="968"/>
      <c r="K537" s="968">
        <f t="shared" ref="K537:Y537" si="207">SUM(K538:K547)</f>
        <v>7044.28</v>
      </c>
      <c r="L537" s="1187"/>
      <c r="M537" s="968">
        <f t="shared" si="207"/>
        <v>0</v>
      </c>
      <c r="N537" s="1187"/>
      <c r="O537" s="968">
        <f t="shared" si="207"/>
        <v>0</v>
      </c>
      <c r="P537" s="1187"/>
      <c r="Q537" s="968">
        <f t="shared" si="207"/>
        <v>0</v>
      </c>
      <c r="R537" s="1187"/>
      <c r="S537" s="968">
        <f t="shared" si="207"/>
        <v>7044.28</v>
      </c>
      <c r="T537" s="1187"/>
      <c r="U537" s="968">
        <f t="shared" si="207"/>
        <v>0</v>
      </c>
      <c r="V537" s="1187"/>
      <c r="W537" s="968">
        <f t="shared" si="207"/>
        <v>0</v>
      </c>
      <c r="X537" s="1187"/>
      <c r="Y537" s="968">
        <f t="shared" si="207"/>
        <v>0</v>
      </c>
      <c r="Z537" s="1187"/>
      <c r="AA537" s="968">
        <f t="shared" ref="AA537:AI537" si="208">SUM(AA538:AA547)</f>
        <v>0</v>
      </c>
      <c r="AB537" s="1187"/>
      <c r="AC537" s="968">
        <f t="shared" si="208"/>
        <v>0</v>
      </c>
      <c r="AD537" s="1187"/>
      <c r="AE537" s="968">
        <f t="shared" si="208"/>
        <v>0</v>
      </c>
      <c r="AF537" s="1187"/>
      <c r="AG537" s="968">
        <f t="shared" si="208"/>
        <v>0</v>
      </c>
      <c r="AH537" s="1187"/>
      <c r="AI537" s="968">
        <f t="shared" si="208"/>
        <v>0</v>
      </c>
    </row>
    <row r="538" spans="2:35" s="6" customFormat="1" ht="101.25">
      <c r="B538" s="1187"/>
      <c r="C538" s="1190" t="s">
        <v>4555</v>
      </c>
      <c r="D538" s="1180"/>
      <c r="E538" s="1180">
        <v>1</v>
      </c>
      <c r="F538" s="194" t="s">
        <v>108</v>
      </c>
      <c r="G538" s="194" t="s">
        <v>3908</v>
      </c>
      <c r="H538" s="194" t="s">
        <v>3909</v>
      </c>
      <c r="I538" s="194" t="s">
        <v>3910</v>
      </c>
      <c r="J538" s="194">
        <v>2160</v>
      </c>
      <c r="K538" s="194">
        <f t="shared" ref="K538:K547" si="209">E538*J538</f>
        <v>2160</v>
      </c>
      <c r="L538" s="1180"/>
      <c r="M538" s="194"/>
      <c r="N538" s="1180"/>
      <c r="O538" s="194"/>
      <c r="P538" s="1180"/>
      <c r="Q538" s="194"/>
      <c r="R538" s="1180">
        <f t="shared" ref="R538:R547" si="210">E538</f>
        <v>1</v>
      </c>
      <c r="S538" s="194">
        <f t="shared" ref="S538:S547" si="211">R538*J538</f>
        <v>2160</v>
      </c>
      <c r="T538" s="1180"/>
      <c r="U538" s="194"/>
      <c r="V538" s="1180"/>
      <c r="W538" s="194"/>
      <c r="X538" s="1180"/>
      <c r="Y538" s="194"/>
      <c r="Z538" s="1180"/>
      <c r="AA538" s="194"/>
      <c r="AB538" s="1180"/>
      <c r="AC538" s="194"/>
      <c r="AD538" s="1180"/>
      <c r="AE538" s="194"/>
      <c r="AF538" s="1180"/>
      <c r="AG538" s="194"/>
      <c r="AH538" s="1180"/>
      <c r="AI538" s="194"/>
    </row>
    <row r="539" spans="2:35" s="6" customFormat="1" ht="101.25">
      <c r="B539" s="1187"/>
      <c r="C539" s="1190" t="s">
        <v>4556</v>
      </c>
      <c r="D539" s="1180"/>
      <c r="E539" s="1180">
        <v>2</v>
      </c>
      <c r="F539" s="194" t="s">
        <v>108</v>
      </c>
      <c r="G539" s="194" t="s">
        <v>3908</v>
      </c>
      <c r="H539" s="194" t="s">
        <v>3909</v>
      </c>
      <c r="I539" s="194" t="s">
        <v>3910</v>
      </c>
      <c r="J539" s="194">
        <v>30</v>
      </c>
      <c r="K539" s="194">
        <f t="shared" si="209"/>
        <v>60</v>
      </c>
      <c r="L539" s="1180"/>
      <c r="M539" s="194"/>
      <c r="N539" s="1180"/>
      <c r="O539" s="194"/>
      <c r="P539" s="1180"/>
      <c r="Q539" s="194"/>
      <c r="R539" s="1180">
        <f t="shared" si="210"/>
        <v>2</v>
      </c>
      <c r="S539" s="194">
        <f t="shared" si="211"/>
        <v>60</v>
      </c>
      <c r="T539" s="1180"/>
      <c r="U539" s="194"/>
      <c r="V539" s="1180"/>
      <c r="W539" s="194"/>
      <c r="X539" s="1180"/>
      <c r="Y539" s="194"/>
      <c r="Z539" s="1180"/>
      <c r="AA539" s="194"/>
      <c r="AB539" s="1180"/>
      <c r="AC539" s="194"/>
      <c r="AD539" s="1180"/>
      <c r="AE539" s="194"/>
      <c r="AF539" s="1180"/>
      <c r="AG539" s="194"/>
      <c r="AH539" s="1180"/>
      <c r="AI539" s="194"/>
    </row>
    <row r="540" spans="2:35" s="6" customFormat="1" ht="101.25">
      <c r="B540" s="1187"/>
      <c r="C540" s="1190" t="s">
        <v>4557</v>
      </c>
      <c r="D540" s="1180"/>
      <c r="E540" s="1180">
        <v>2</v>
      </c>
      <c r="F540" s="194" t="s">
        <v>108</v>
      </c>
      <c r="G540" s="194" t="s">
        <v>3908</v>
      </c>
      <c r="H540" s="194" t="s">
        <v>3909</v>
      </c>
      <c r="I540" s="194" t="s">
        <v>3910</v>
      </c>
      <c r="J540" s="194">
        <v>115</v>
      </c>
      <c r="K540" s="194">
        <f t="shared" si="209"/>
        <v>230</v>
      </c>
      <c r="L540" s="1180"/>
      <c r="M540" s="194"/>
      <c r="N540" s="1180"/>
      <c r="O540" s="194"/>
      <c r="P540" s="1180"/>
      <c r="Q540" s="194"/>
      <c r="R540" s="1180">
        <f t="shared" si="210"/>
        <v>2</v>
      </c>
      <c r="S540" s="194">
        <f t="shared" si="211"/>
        <v>230</v>
      </c>
      <c r="T540" s="1180"/>
      <c r="U540" s="194"/>
      <c r="V540" s="1180"/>
      <c r="W540" s="194"/>
      <c r="X540" s="1180"/>
      <c r="Y540" s="194"/>
      <c r="Z540" s="1180"/>
      <c r="AA540" s="194"/>
      <c r="AB540" s="1180"/>
      <c r="AC540" s="194"/>
      <c r="AD540" s="1180"/>
      <c r="AE540" s="194"/>
      <c r="AF540" s="1180"/>
      <c r="AG540" s="194"/>
      <c r="AH540" s="1180"/>
      <c r="AI540" s="194"/>
    </row>
    <row r="541" spans="2:35" s="6" customFormat="1" ht="101.25">
      <c r="B541" s="1187"/>
      <c r="C541" s="1190" t="s">
        <v>4558</v>
      </c>
      <c r="D541" s="1180"/>
      <c r="E541" s="1180">
        <v>10</v>
      </c>
      <c r="F541" s="194" t="s">
        <v>108</v>
      </c>
      <c r="G541" s="194" t="s">
        <v>3908</v>
      </c>
      <c r="H541" s="194" t="s">
        <v>3909</v>
      </c>
      <c r="I541" s="194" t="s">
        <v>3910</v>
      </c>
      <c r="J541" s="194">
        <v>20</v>
      </c>
      <c r="K541" s="194">
        <f t="shared" si="209"/>
        <v>200</v>
      </c>
      <c r="L541" s="1180"/>
      <c r="M541" s="194"/>
      <c r="N541" s="1180"/>
      <c r="O541" s="194"/>
      <c r="P541" s="1180"/>
      <c r="Q541" s="194"/>
      <c r="R541" s="1180">
        <f t="shared" si="210"/>
        <v>10</v>
      </c>
      <c r="S541" s="194">
        <f t="shared" si="211"/>
        <v>200</v>
      </c>
      <c r="T541" s="1180"/>
      <c r="U541" s="194"/>
      <c r="V541" s="1180"/>
      <c r="W541" s="194"/>
      <c r="X541" s="1180"/>
      <c r="Y541" s="194"/>
      <c r="Z541" s="1180"/>
      <c r="AA541" s="194"/>
      <c r="AB541" s="1180"/>
      <c r="AC541" s="194"/>
      <c r="AD541" s="1180"/>
      <c r="AE541" s="194"/>
      <c r="AF541" s="1180"/>
      <c r="AG541" s="194"/>
      <c r="AH541" s="1180"/>
      <c r="AI541" s="194"/>
    </row>
    <row r="542" spans="2:35" s="6" customFormat="1" ht="101.25">
      <c r="B542" s="1187"/>
      <c r="C542" s="1190" t="s">
        <v>4559</v>
      </c>
      <c r="D542" s="1180"/>
      <c r="E542" s="1180">
        <v>5</v>
      </c>
      <c r="F542" s="194" t="s">
        <v>108</v>
      </c>
      <c r="G542" s="194" t="s">
        <v>3908</v>
      </c>
      <c r="H542" s="194" t="s">
        <v>3909</v>
      </c>
      <c r="I542" s="194" t="s">
        <v>3910</v>
      </c>
      <c r="J542" s="194">
        <v>405</v>
      </c>
      <c r="K542" s="194">
        <f t="shared" si="209"/>
        <v>2025</v>
      </c>
      <c r="L542" s="1180"/>
      <c r="M542" s="194"/>
      <c r="N542" s="1180"/>
      <c r="O542" s="194"/>
      <c r="P542" s="1180"/>
      <c r="Q542" s="194"/>
      <c r="R542" s="1180">
        <f t="shared" si="210"/>
        <v>5</v>
      </c>
      <c r="S542" s="194">
        <f t="shared" si="211"/>
        <v>2025</v>
      </c>
      <c r="T542" s="1180"/>
      <c r="U542" s="194"/>
      <c r="V542" s="1180"/>
      <c r="W542" s="194"/>
      <c r="X542" s="1180"/>
      <c r="Y542" s="194"/>
      <c r="Z542" s="1180"/>
      <c r="AA542" s="194"/>
      <c r="AB542" s="1180"/>
      <c r="AC542" s="194"/>
      <c r="AD542" s="1180"/>
      <c r="AE542" s="194"/>
      <c r="AF542" s="1180"/>
      <c r="AG542" s="194"/>
      <c r="AH542" s="1180"/>
      <c r="AI542" s="194"/>
    </row>
    <row r="543" spans="2:35" s="6" customFormat="1" ht="101.25">
      <c r="B543" s="1187"/>
      <c r="C543" s="1190" t="s">
        <v>4560</v>
      </c>
      <c r="D543" s="1180"/>
      <c r="E543" s="1180">
        <v>2</v>
      </c>
      <c r="F543" s="194" t="s">
        <v>108</v>
      </c>
      <c r="G543" s="194" t="s">
        <v>3908</v>
      </c>
      <c r="H543" s="194" t="s">
        <v>3909</v>
      </c>
      <c r="I543" s="194" t="s">
        <v>3910</v>
      </c>
      <c r="J543" s="194">
        <v>35</v>
      </c>
      <c r="K543" s="194">
        <f t="shared" si="209"/>
        <v>70</v>
      </c>
      <c r="L543" s="1180"/>
      <c r="M543" s="194"/>
      <c r="N543" s="1180"/>
      <c r="O543" s="194"/>
      <c r="P543" s="1180"/>
      <c r="Q543" s="194"/>
      <c r="R543" s="1180">
        <f t="shared" si="210"/>
        <v>2</v>
      </c>
      <c r="S543" s="194">
        <f t="shared" si="211"/>
        <v>70</v>
      </c>
      <c r="T543" s="1180"/>
      <c r="U543" s="194"/>
      <c r="V543" s="1180"/>
      <c r="W543" s="194"/>
      <c r="X543" s="1180"/>
      <c r="Y543" s="194"/>
      <c r="Z543" s="1180"/>
      <c r="AA543" s="194"/>
      <c r="AB543" s="1180"/>
      <c r="AC543" s="194"/>
      <c r="AD543" s="1180"/>
      <c r="AE543" s="194"/>
      <c r="AF543" s="1180"/>
      <c r="AG543" s="194"/>
      <c r="AH543" s="1180"/>
      <c r="AI543" s="194"/>
    </row>
    <row r="544" spans="2:35" s="6" customFormat="1" ht="101.25">
      <c r="B544" s="1187"/>
      <c r="C544" s="1190" t="s">
        <v>4167</v>
      </c>
      <c r="D544" s="1180"/>
      <c r="E544" s="1180">
        <v>5</v>
      </c>
      <c r="F544" s="194" t="s">
        <v>108</v>
      </c>
      <c r="G544" s="194" t="s">
        <v>3908</v>
      </c>
      <c r="H544" s="194" t="s">
        <v>3909</v>
      </c>
      <c r="I544" s="194" t="s">
        <v>3910</v>
      </c>
      <c r="J544" s="194">
        <v>15</v>
      </c>
      <c r="K544" s="194">
        <f t="shared" si="209"/>
        <v>75</v>
      </c>
      <c r="L544" s="1180"/>
      <c r="M544" s="194"/>
      <c r="N544" s="1180"/>
      <c r="O544" s="194"/>
      <c r="P544" s="1180"/>
      <c r="Q544" s="194"/>
      <c r="R544" s="1180">
        <f t="shared" si="210"/>
        <v>5</v>
      </c>
      <c r="S544" s="194">
        <f t="shared" si="211"/>
        <v>75</v>
      </c>
      <c r="T544" s="1180"/>
      <c r="U544" s="194"/>
      <c r="V544" s="1180"/>
      <c r="W544" s="194"/>
      <c r="X544" s="1180"/>
      <c r="Y544" s="194"/>
      <c r="Z544" s="1180"/>
      <c r="AA544" s="194"/>
      <c r="AB544" s="1180"/>
      <c r="AC544" s="194"/>
      <c r="AD544" s="1180"/>
      <c r="AE544" s="194"/>
      <c r="AF544" s="1180"/>
      <c r="AG544" s="194"/>
      <c r="AH544" s="1180"/>
      <c r="AI544" s="194"/>
    </row>
    <row r="545" spans="2:35" s="6" customFormat="1" ht="101.25">
      <c r="B545" s="1187"/>
      <c r="C545" s="1190" t="s">
        <v>4561</v>
      </c>
      <c r="D545" s="1180"/>
      <c r="E545" s="1180">
        <v>2</v>
      </c>
      <c r="F545" s="194" t="s">
        <v>108</v>
      </c>
      <c r="G545" s="194" t="s">
        <v>3908</v>
      </c>
      <c r="H545" s="194" t="s">
        <v>3909</v>
      </c>
      <c r="I545" s="194" t="s">
        <v>3910</v>
      </c>
      <c r="J545" s="194">
        <v>74.989999999999995</v>
      </c>
      <c r="K545" s="194">
        <f t="shared" si="209"/>
        <v>149.97999999999999</v>
      </c>
      <c r="L545" s="1180"/>
      <c r="M545" s="194"/>
      <c r="N545" s="1180"/>
      <c r="O545" s="194"/>
      <c r="P545" s="1180"/>
      <c r="Q545" s="194"/>
      <c r="R545" s="1180">
        <f t="shared" si="210"/>
        <v>2</v>
      </c>
      <c r="S545" s="194">
        <f t="shared" si="211"/>
        <v>149.97999999999999</v>
      </c>
      <c r="T545" s="1180"/>
      <c r="U545" s="194"/>
      <c r="V545" s="1180"/>
      <c r="W545" s="194"/>
      <c r="X545" s="1180"/>
      <c r="Y545" s="194"/>
      <c r="Z545" s="1180"/>
      <c r="AA545" s="194"/>
      <c r="AB545" s="1180"/>
      <c r="AC545" s="194"/>
      <c r="AD545" s="1180"/>
      <c r="AE545" s="194"/>
      <c r="AF545" s="1180"/>
      <c r="AG545" s="194"/>
      <c r="AH545" s="1180"/>
      <c r="AI545" s="194"/>
    </row>
    <row r="546" spans="2:35" s="6" customFormat="1" ht="101.25">
      <c r="B546" s="1187"/>
      <c r="C546" s="1190" t="s">
        <v>4147</v>
      </c>
      <c r="D546" s="1180"/>
      <c r="E546" s="1180">
        <v>5</v>
      </c>
      <c r="F546" s="194" t="s">
        <v>108</v>
      </c>
      <c r="G546" s="194" t="s">
        <v>3908</v>
      </c>
      <c r="H546" s="194" t="s">
        <v>3909</v>
      </c>
      <c r="I546" s="194" t="s">
        <v>3910</v>
      </c>
      <c r="J546" s="194">
        <v>231.66</v>
      </c>
      <c r="K546" s="194">
        <f t="shared" si="209"/>
        <v>1158.3</v>
      </c>
      <c r="L546" s="1180"/>
      <c r="M546" s="194"/>
      <c r="N546" s="1180"/>
      <c r="O546" s="194"/>
      <c r="P546" s="1180"/>
      <c r="Q546" s="194"/>
      <c r="R546" s="1180">
        <f t="shared" si="210"/>
        <v>5</v>
      </c>
      <c r="S546" s="194">
        <f t="shared" si="211"/>
        <v>1158.3</v>
      </c>
      <c r="T546" s="1180"/>
      <c r="U546" s="194"/>
      <c r="V546" s="1180"/>
      <c r="W546" s="194"/>
      <c r="X546" s="1180"/>
      <c r="Y546" s="194"/>
      <c r="Z546" s="1180"/>
      <c r="AA546" s="194"/>
      <c r="AB546" s="1180"/>
      <c r="AC546" s="194"/>
      <c r="AD546" s="1180"/>
      <c r="AE546" s="194"/>
      <c r="AF546" s="1180"/>
      <c r="AG546" s="194"/>
      <c r="AH546" s="1180"/>
      <c r="AI546" s="194"/>
    </row>
    <row r="547" spans="2:35" s="6" customFormat="1" ht="101.25">
      <c r="B547" s="1187"/>
      <c r="C547" s="1190" t="s">
        <v>4562</v>
      </c>
      <c r="D547" s="1180"/>
      <c r="E547" s="1180">
        <v>2</v>
      </c>
      <c r="F547" s="194" t="s">
        <v>108</v>
      </c>
      <c r="G547" s="194" t="s">
        <v>3908</v>
      </c>
      <c r="H547" s="194" t="s">
        <v>3909</v>
      </c>
      <c r="I547" s="194" t="s">
        <v>3910</v>
      </c>
      <c r="J547" s="194">
        <v>458</v>
      </c>
      <c r="K547" s="194">
        <f t="shared" si="209"/>
        <v>916</v>
      </c>
      <c r="L547" s="1180"/>
      <c r="M547" s="194"/>
      <c r="N547" s="1180"/>
      <c r="O547" s="194"/>
      <c r="P547" s="1180"/>
      <c r="Q547" s="194"/>
      <c r="R547" s="1180">
        <f t="shared" si="210"/>
        <v>2</v>
      </c>
      <c r="S547" s="194">
        <f t="shared" si="211"/>
        <v>916</v>
      </c>
      <c r="T547" s="1180"/>
      <c r="U547" s="194"/>
      <c r="V547" s="1180"/>
      <c r="W547" s="194"/>
      <c r="X547" s="1180"/>
      <c r="Y547" s="194"/>
      <c r="Z547" s="1180"/>
      <c r="AA547" s="194"/>
      <c r="AB547" s="1180"/>
      <c r="AC547" s="194"/>
      <c r="AD547" s="1180"/>
      <c r="AE547" s="194"/>
      <c r="AF547" s="1180"/>
      <c r="AG547" s="194"/>
      <c r="AH547" s="1180"/>
      <c r="AI547" s="194"/>
    </row>
    <row r="548" spans="2:35" s="6" customFormat="1" ht="22.5">
      <c r="B548" s="1187">
        <v>292</v>
      </c>
      <c r="C548" s="1186" t="s">
        <v>1582</v>
      </c>
      <c r="D548" s="1187"/>
      <c r="E548" s="1187"/>
      <c r="F548" s="968"/>
      <c r="G548" s="968"/>
      <c r="H548" s="1188"/>
      <c r="I548" s="1023"/>
      <c r="J548" s="968"/>
      <c r="K548" s="968">
        <f>K549</f>
        <v>1499.6</v>
      </c>
      <c r="L548" s="1187"/>
      <c r="M548" s="968">
        <f t="shared" ref="M548:AI548" si="212">M549</f>
        <v>0</v>
      </c>
      <c r="N548" s="1187"/>
      <c r="O548" s="968">
        <f t="shared" si="212"/>
        <v>0</v>
      </c>
      <c r="P548" s="1187"/>
      <c r="Q548" s="968">
        <f t="shared" si="212"/>
        <v>0</v>
      </c>
      <c r="R548" s="1187"/>
      <c r="S548" s="968">
        <f t="shared" si="212"/>
        <v>0</v>
      </c>
      <c r="T548" s="1187"/>
      <c r="U548" s="968">
        <f t="shared" si="212"/>
        <v>1499.6</v>
      </c>
      <c r="V548" s="1187"/>
      <c r="W548" s="968">
        <f t="shared" si="212"/>
        <v>0</v>
      </c>
      <c r="X548" s="1187"/>
      <c r="Y548" s="968">
        <f t="shared" si="212"/>
        <v>0</v>
      </c>
      <c r="Z548" s="1187"/>
      <c r="AA548" s="968">
        <f t="shared" si="212"/>
        <v>0</v>
      </c>
      <c r="AB548" s="1187"/>
      <c r="AC548" s="968">
        <f t="shared" si="212"/>
        <v>0</v>
      </c>
      <c r="AD548" s="1187"/>
      <c r="AE548" s="968">
        <f t="shared" si="212"/>
        <v>0</v>
      </c>
      <c r="AF548" s="1187"/>
      <c r="AG548" s="968">
        <f t="shared" si="212"/>
        <v>0</v>
      </c>
      <c r="AH548" s="1187"/>
      <c r="AI548" s="968">
        <f t="shared" si="212"/>
        <v>0</v>
      </c>
    </row>
    <row r="549" spans="2:35" s="6" customFormat="1" ht="22.5">
      <c r="B549" s="1187">
        <v>29202</v>
      </c>
      <c r="C549" s="1186" t="s">
        <v>1583</v>
      </c>
      <c r="D549" s="1187"/>
      <c r="E549" s="1187"/>
      <c r="F549" s="968"/>
      <c r="G549" s="968"/>
      <c r="H549" s="1231"/>
      <c r="I549" s="1023"/>
      <c r="J549" s="968"/>
      <c r="K549" s="968">
        <f t="shared" ref="K549:Y549" si="213">SUM(K550:K555)</f>
        <v>1499.6</v>
      </c>
      <c r="L549" s="1187"/>
      <c r="M549" s="968">
        <f t="shared" si="213"/>
        <v>0</v>
      </c>
      <c r="N549" s="1187"/>
      <c r="O549" s="968">
        <f t="shared" si="213"/>
        <v>0</v>
      </c>
      <c r="P549" s="1187"/>
      <c r="Q549" s="968">
        <f t="shared" si="213"/>
        <v>0</v>
      </c>
      <c r="R549" s="1187"/>
      <c r="S549" s="968">
        <f t="shared" si="213"/>
        <v>0</v>
      </c>
      <c r="T549" s="1187"/>
      <c r="U549" s="968">
        <f t="shared" si="213"/>
        <v>1499.6</v>
      </c>
      <c r="V549" s="1187"/>
      <c r="W549" s="968">
        <f t="shared" si="213"/>
        <v>0</v>
      </c>
      <c r="X549" s="1187"/>
      <c r="Y549" s="968">
        <f t="shared" si="213"/>
        <v>0</v>
      </c>
      <c r="Z549" s="1187"/>
      <c r="AA549" s="968">
        <f t="shared" ref="AA549:AI549" si="214">SUM(AA550:AA555)</f>
        <v>0</v>
      </c>
      <c r="AB549" s="1187"/>
      <c r="AC549" s="968">
        <f t="shared" si="214"/>
        <v>0</v>
      </c>
      <c r="AD549" s="1187"/>
      <c r="AE549" s="968">
        <f t="shared" si="214"/>
        <v>0</v>
      </c>
      <c r="AF549" s="1187"/>
      <c r="AG549" s="968">
        <f t="shared" si="214"/>
        <v>0</v>
      </c>
      <c r="AH549" s="1187"/>
      <c r="AI549" s="968">
        <f t="shared" si="214"/>
        <v>0</v>
      </c>
    </row>
    <row r="550" spans="2:35" s="6" customFormat="1" ht="101.25">
      <c r="B550" s="1187"/>
      <c r="C550" s="1190" t="s">
        <v>4563</v>
      </c>
      <c r="D550" s="1180"/>
      <c r="E550" s="1180">
        <v>5</v>
      </c>
      <c r="F550" s="194" t="s">
        <v>108</v>
      </c>
      <c r="G550" s="194" t="s">
        <v>3908</v>
      </c>
      <c r="H550" s="194" t="s">
        <v>3909</v>
      </c>
      <c r="I550" s="194" t="s">
        <v>3910</v>
      </c>
      <c r="J550" s="194">
        <v>74.98</v>
      </c>
      <c r="K550" s="194">
        <f t="shared" ref="K550:K555" si="215">E550*J550</f>
        <v>374.90000000000003</v>
      </c>
      <c r="L550" s="1180"/>
      <c r="M550" s="194"/>
      <c r="N550" s="1180"/>
      <c r="O550" s="194"/>
      <c r="P550" s="1180"/>
      <c r="Q550" s="194"/>
      <c r="R550" s="1180"/>
      <c r="S550" s="194"/>
      <c r="T550" s="1180">
        <f t="shared" ref="T550:T555" si="216">E550</f>
        <v>5</v>
      </c>
      <c r="U550" s="194">
        <f>T550*J550</f>
        <v>374.90000000000003</v>
      </c>
      <c r="V550" s="1180"/>
      <c r="W550" s="194"/>
      <c r="X550" s="1180"/>
      <c r="Y550" s="194"/>
      <c r="Z550" s="1180"/>
      <c r="AA550" s="194"/>
      <c r="AB550" s="1180"/>
      <c r="AC550" s="194"/>
      <c r="AD550" s="1180"/>
      <c r="AE550" s="194"/>
      <c r="AF550" s="1180"/>
      <c r="AG550" s="194"/>
      <c r="AH550" s="1180"/>
      <c r="AI550" s="194"/>
    </row>
    <row r="551" spans="2:35" s="6" customFormat="1" ht="101.25">
      <c r="B551" s="1187"/>
      <c r="C551" s="1190" t="s">
        <v>4564</v>
      </c>
      <c r="D551" s="1180"/>
      <c r="E551" s="1180">
        <v>1</v>
      </c>
      <c r="F551" s="194" t="s">
        <v>108</v>
      </c>
      <c r="G551" s="194" t="s">
        <v>3908</v>
      </c>
      <c r="H551" s="194" t="s">
        <v>3909</v>
      </c>
      <c r="I551" s="194" t="s">
        <v>3910</v>
      </c>
      <c r="J551" s="194">
        <v>60</v>
      </c>
      <c r="K551" s="194">
        <f t="shared" si="215"/>
        <v>60</v>
      </c>
      <c r="L551" s="1180"/>
      <c r="M551" s="194"/>
      <c r="N551" s="1180"/>
      <c r="O551" s="194"/>
      <c r="P551" s="1180"/>
      <c r="Q551" s="194"/>
      <c r="R551" s="1180"/>
      <c r="S551" s="194"/>
      <c r="T551" s="1180">
        <f t="shared" si="216"/>
        <v>1</v>
      </c>
      <c r="U551" s="194">
        <f t="shared" ref="U551:U555" si="217">T551*J551</f>
        <v>60</v>
      </c>
      <c r="V551" s="1180"/>
      <c r="W551" s="194"/>
      <c r="X551" s="1180"/>
      <c r="Y551" s="194"/>
      <c r="Z551" s="1180"/>
      <c r="AA551" s="194"/>
      <c r="AB551" s="1180"/>
      <c r="AC551" s="194"/>
      <c r="AD551" s="1180"/>
      <c r="AE551" s="194"/>
      <c r="AF551" s="1180"/>
      <c r="AG551" s="194"/>
      <c r="AH551" s="1180"/>
      <c r="AI551" s="194"/>
    </row>
    <row r="552" spans="2:35" s="6" customFormat="1" ht="101.25">
      <c r="B552" s="1187"/>
      <c r="C552" s="1190" t="s">
        <v>4565</v>
      </c>
      <c r="D552" s="1180"/>
      <c r="E552" s="1180">
        <v>1</v>
      </c>
      <c r="F552" s="194" t="s">
        <v>108</v>
      </c>
      <c r="G552" s="194" t="s">
        <v>3908</v>
      </c>
      <c r="H552" s="194" t="s">
        <v>3909</v>
      </c>
      <c r="I552" s="194" t="s">
        <v>3910</v>
      </c>
      <c r="J552" s="194">
        <v>45</v>
      </c>
      <c r="K552" s="194">
        <f t="shared" si="215"/>
        <v>45</v>
      </c>
      <c r="L552" s="1180"/>
      <c r="M552" s="194"/>
      <c r="N552" s="1180"/>
      <c r="O552" s="194"/>
      <c r="P552" s="1180"/>
      <c r="Q552" s="194"/>
      <c r="R552" s="1180"/>
      <c r="S552" s="194"/>
      <c r="T552" s="1180">
        <f t="shared" si="216"/>
        <v>1</v>
      </c>
      <c r="U552" s="194">
        <f t="shared" si="217"/>
        <v>45</v>
      </c>
      <c r="V552" s="1180"/>
      <c r="W552" s="194"/>
      <c r="X552" s="1180"/>
      <c r="Y552" s="194"/>
      <c r="Z552" s="1180"/>
      <c r="AA552" s="194"/>
      <c r="AB552" s="1180"/>
      <c r="AC552" s="194"/>
      <c r="AD552" s="1180"/>
      <c r="AE552" s="194"/>
      <c r="AF552" s="1180"/>
      <c r="AG552" s="194"/>
      <c r="AH552" s="1180"/>
      <c r="AI552" s="194"/>
    </row>
    <row r="553" spans="2:35" s="6" customFormat="1" ht="101.25">
      <c r="B553" s="1187"/>
      <c r="C553" s="1190" t="s">
        <v>4566</v>
      </c>
      <c r="D553" s="1180"/>
      <c r="E553" s="1180">
        <v>15</v>
      </c>
      <c r="F553" s="194" t="s">
        <v>108</v>
      </c>
      <c r="G553" s="194" t="s">
        <v>3908</v>
      </c>
      <c r="H553" s="194" t="s">
        <v>3909</v>
      </c>
      <c r="I553" s="194" t="s">
        <v>3910</v>
      </c>
      <c r="J553" s="194">
        <v>34.99</v>
      </c>
      <c r="K553" s="194">
        <f t="shared" si="215"/>
        <v>524.85</v>
      </c>
      <c r="L553" s="1180"/>
      <c r="M553" s="194"/>
      <c r="N553" s="1180"/>
      <c r="O553" s="194"/>
      <c r="P553" s="1180"/>
      <c r="Q553" s="194"/>
      <c r="R553" s="1180"/>
      <c r="S553" s="194"/>
      <c r="T553" s="1180">
        <f t="shared" si="216"/>
        <v>15</v>
      </c>
      <c r="U553" s="194">
        <f t="shared" si="217"/>
        <v>524.85</v>
      </c>
      <c r="V553" s="1180"/>
      <c r="W553" s="194"/>
      <c r="X553" s="1180"/>
      <c r="Y553" s="194"/>
      <c r="Z553" s="1180"/>
      <c r="AA553" s="194"/>
      <c r="AB553" s="1180"/>
      <c r="AC553" s="194"/>
      <c r="AD553" s="1180"/>
      <c r="AE553" s="194"/>
      <c r="AF553" s="1180"/>
      <c r="AG553" s="194"/>
      <c r="AH553" s="1180"/>
      <c r="AI553" s="194"/>
    </row>
    <row r="554" spans="2:35" s="6" customFormat="1" ht="101.25">
      <c r="B554" s="1187"/>
      <c r="C554" s="1190" t="s">
        <v>4567</v>
      </c>
      <c r="D554" s="1180"/>
      <c r="E554" s="1180">
        <v>15</v>
      </c>
      <c r="F554" s="194" t="s">
        <v>108</v>
      </c>
      <c r="G554" s="194" t="s">
        <v>3908</v>
      </c>
      <c r="H554" s="194" t="s">
        <v>3909</v>
      </c>
      <c r="I554" s="194" t="s">
        <v>3910</v>
      </c>
      <c r="J554" s="194">
        <v>17.989999999999998</v>
      </c>
      <c r="K554" s="194">
        <f t="shared" si="215"/>
        <v>269.84999999999997</v>
      </c>
      <c r="L554" s="1180"/>
      <c r="M554" s="194"/>
      <c r="N554" s="1180"/>
      <c r="O554" s="194"/>
      <c r="P554" s="1180"/>
      <c r="Q554" s="194"/>
      <c r="R554" s="1180"/>
      <c r="S554" s="194"/>
      <c r="T554" s="1180">
        <f t="shared" si="216"/>
        <v>15</v>
      </c>
      <c r="U554" s="194">
        <f t="shared" si="217"/>
        <v>269.84999999999997</v>
      </c>
      <c r="V554" s="1180"/>
      <c r="W554" s="194"/>
      <c r="X554" s="1180"/>
      <c r="Y554" s="194"/>
      <c r="Z554" s="1180"/>
      <c r="AA554" s="194"/>
      <c r="AB554" s="1180"/>
      <c r="AC554" s="194"/>
      <c r="AD554" s="1180"/>
      <c r="AE554" s="194"/>
      <c r="AF554" s="1180"/>
      <c r="AG554" s="194"/>
      <c r="AH554" s="1180"/>
      <c r="AI554" s="194"/>
    </row>
    <row r="555" spans="2:35" s="6" customFormat="1" ht="101.25">
      <c r="B555" s="1187"/>
      <c r="C555" s="1190" t="s">
        <v>4150</v>
      </c>
      <c r="D555" s="1180"/>
      <c r="E555" s="1180">
        <v>15</v>
      </c>
      <c r="F555" s="194" t="s">
        <v>108</v>
      </c>
      <c r="G555" s="194" t="s">
        <v>3908</v>
      </c>
      <c r="H555" s="194" t="s">
        <v>3909</v>
      </c>
      <c r="I555" s="194" t="s">
        <v>3910</v>
      </c>
      <c r="J555" s="194">
        <v>15</v>
      </c>
      <c r="K555" s="194">
        <f t="shared" si="215"/>
        <v>225</v>
      </c>
      <c r="L555" s="1180"/>
      <c r="M555" s="194"/>
      <c r="N555" s="1180"/>
      <c r="O555" s="194"/>
      <c r="P555" s="1180"/>
      <c r="Q555" s="194"/>
      <c r="R555" s="1180"/>
      <c r="S555" s="194"/>
      <c r="T555" s="1180">
        <f t="shared" si="216"/>
        <v>15</v>
      </c>
      <c r="U555" s="194">
        <f t="shared" si="217"/>
        <v>225</v>
      </c>
      <c r="V555" s="1180"/>
      <c r="W555" s="194"/>
      <c r="X555" s="1180"/>
      <c r="Y555" s="194"/>
      <c r="Z555" s="1180"/>
      <c r="AA555" s="194"/>
      <c r="AB555" s="1180"/>
      <c r="AC555" s="194"/>
      <c r="AD555" s="1180"/>
      <c r="AE555" s="194"/>
      <c r="AF555" s="1180"/>
      <c r="AG555" s="194"/>
      <c r="AH555" s="1180"/>
      <c r="AI555" s="194"/>
    </row>
    <row r="556" spans="2:35" s="6" customFormat="1" ht="33.75">
      <c r="B556" s="1187">
        <v>293</v>
      </c>
      <c r="C556" s="1186" t="s">
        <v>4152</v>
      </c>
      <c r="D556" s="1187"/>
      <c r="E556" s="1187"/>
      <c r="F556" s="968"/>
      <c r="G556" s="968"/>
      <c r="H556" s="1188"/>
      <c r="I556" s="1023"/>
      <c r="J556" s="968"/>
      <c r="K556" s="968">
        <f>SUM(K557)</f>
        <v>7103.9434719999981</v>
      </c>
      <c r="L556" s="1187"/>
      <c r="M556" s="968">
        <f t="shared" ref="M556:AI556" si="218">SUM(M557)</f>
        <v>0</v>
      </c>
      <c r="N556" s="1187"/>
      <c r="O556" s="968">
        <f t="shared" si="218"/>
        <v>0</v>
      </c>
      <c r="P556" s="1187"/>
      <c r="Q556" s="968">
        <f t="shared" si="218"/>
        <v>0</v>
      </c>
      <c r="R556" s="1187"/>
      <c r="S556" s="968">
        <f t="shared" si="218"/>
        <v>0</v>
      </c>
      <c r="T556" s="1187"/>
      <c r="U556" s="968">
        <f t="shared" si="218"/>
        <v>0</v>
      </c>
      <c r="V556" s="1187"/>
      <c r="W556" s="968">
        <f t="shared" si="218"/>
        <v>7103.9434719999981</v>
      </c>
      <c r="X556" s="1187"/>
      <c r="Y556" s="968">
        <f t="shared" si="218"/>
        <v>0</v>
      </c>
      <c r="Z556" s="1187"/>
      <c r="AA556" s="968">
        <f t="shared" si="218"/>
        <v>0</v>
      </c>
      <c r="AB556" s="1187"/>
      <c r="AC556" s="968">
        <f t="shared" si="218"/>
        <v>0</v>
      </c>
      <c r="AD556" s="1187"/>
      <c r="AE556" s="968">
        <f t="shared" si="218"/>
        <v>0</v>
      </c>
      <c r="AF556" s="1187"/>
      <c r="AG556" s="968">
        <f t="shared" si="218"/>
        <v>0</v>
      </c>
      <c r="AH556" s="1187"/>
      <c r="AI556" s="968">
        <f t="shared" si="218"/>
        <v>0</v>
      </c>
    </row>
    <row r="557" spans="2:35" s="6" customFormat="1" ht="22.5">
      <c r="B557" s="1187">
        <v>29301</v>
      </c>
      <c r="C557" s="1186" t="s">
        <v>1607</v>
      </c>
      <c r="D557" s="1187"/>
      <c r="E557" s="1187"/>
      <c r="F557" s="968"/>
      <c r="G557" s="968"/>
      <c r="H557" s="1231"/>
      <c r="I557" s="1023"/>
      <c r="J557" s="968"/>
      <c r="K557" s="968">
        <f t="shared" ref="K557:Y557" si="219">SUM(K558:K569)</f>
        <v>7103.9434719999981</v>
      </c>
      <c r="L557" s="1187"/>
      <c r="M557" s="968">
        <f t="shared" si="219"/>
        <v>0</v>
      </c>
      <c r="N557" s="1187"/>
      <c r="O557" s="968">
        <f t="shared" si="219"/>
        <v>0</v>
      </c>
      <c r="P557" s="1187"/>
      <c r="Q557" s="968">
        <f t="shared" si="219"/>
        <v>0</v>
      </c>
      <c r="R557" s="1187"/>
      <c r="S557" s="968">
        <f t="shared" si="219"/>
        <v>0</v>
      </c>
      <c r="T557" s="1187"/>
      <c r="U557" s="968">
        <f t="shared" si="219"/>
        <v>0</v>
      </c>
      <c r="V557" s="1187"/>
      <c r="W557" s="968">
        <f t="shared" si="219"/>
        <v>7103.9434719999981</v>
      </c>
      <c r="X557" s="1187"/>
      <c r="Y557" s="968">
        <f t="shared" si="219"/>
        <v>0</v>
      </c>
      <c r="Z557" s="1187"/>
      <c r="AA557" s="968">
        <f t="shared" ref="AA557:AI557" si="220">SUM(AA558:AA569)</f>
        <v>0</v>
      </c>
      <c r="AB557" s="1187"/>
      <c r="AC557" s="968">
        <f t="shared" si="220"/>
        <v>0</v>
      </c>
      <c r="AD557" s="1187"/>
      <c r="AE557" s="968">
        <f t="shared" si="220"/>
        <v>0</v>
      </c>
      <c r="AF557" s="1187"/>
      <c r="AG557" s="968">
        <f t="shared" si="220"/>
        <v>0</v>
      </c>
      <c r="AH557" s="1187"/>
      <c r="AI557" s="968">
        <f t="shared" si="220"/>
        <v>0</v>
      </c>
    </row>
    <row r="558" spans="2:35" s="6" customFormat="1" ht="101.25">
      <c r="B558" s="1187"/>
      <c r="C558" s="1190" t="s">
        <v>4568</v>
      </c>
      <c r="D558" s="1180"/>
      <c r="E558" s="1180">
        <v>7</v>
      </c>
      <c r="F558" s="194" t="s">
        <v>108</v>
      </c>
      <c r="G558" s="194" t="s">
        <v>3908</v>
      </c>
      <c r="H558" s="194" t="s">
        <v>3909</v>
      </c>
      <c r="I558" s="194" t="s">
        <v>3910</v>
      </c>
      <c r="J558" s="194">
        <v>68</v>
      </c>
      <c r="K558" s="194">
        <f t="shared" ref="K558:K569" si="221">E558*J558</f>
        <v>476</v>
      </c>
      <c r="L558" s="1180"/>
      <c r="M558" s="194"/>
      <c r="N558" s="1180"/>
      <c r="O558" s="194"/>
      <c r="P558" s="1180"/>
      <c r="Q558" s="194"/>
      <c r="R558" s="1180"/>
      <c r="S558" s="194"/>
      <c r="T558" s="1180"/>
      <c r="U558" s="194"/>
      <c r="V558" s="1180">
        <f t="shared" ref="V558:V569" si="222">E558</f>
        <v>7</v>
      </c>
      <c r="W558" s="194">
        <f>V558*J558</f>
        <v>476</v>
      </c>
      <c r="X558" s="1180"/>
      <c r="Y558" s="194"/>
      <c r="Z558" s="1180"/>
      <c r="AA558" s="194"/>
      <c r="AB558" s="1180"/>
      <c r="AC558" s="194"/>
      <c r="AD558" s="1180"/>
      <c r="AE558" s="194"/>
      <c r="AF558" s="1180"/>
      <c r="AG558" s="194"/>
      <c r="AH558" s="1180"/>
      <c r="AI558" s="194"/>
    </row>
    <row r="559" spans="2:35" s="6" customFormat="1" ht="101.25">
      <c r="B559" s="1187"/>
      <c r="C559" s="1190" t="s">
        <v>4569</v>
      </c>
      <c r="D559" s="1180"/>
      <c r="E559" s="1180">
        <v>5</v>
      </c>
      <c r="F559" s="194" t="s">
        <v>115</v>
      </c>
      <c r="G559" s="194" t="s">
        <v>3908</v>
      </c>
      <c r="H559" s="194" t="s">
        <v>3909</v>
      </c>
      <c r="I559" s="194" t="s">
        <v>3910</v>
      </c>
      <c r="J559" s="194">
        <v>60.01</v>
      </c>
      <c r="K559" s="194">
        <f t="shared" si="221"/>
        <v>300.05</v>
      </c>
      <c r="L559" s="1180"/>
      <c r="M559" s="194"/>
      <c r="N559" s="1180"/>
      <c r="O559" s="194"/>
      <c r="P559" s="1180"/>
      <c r="Q559" s="194"/>
      <c r="R559" s="1180"/>
      <c r="S559" s="194"/>
      <c r="T559" s="1180"/>
      <c r="U559" s="194"/>
      <c r="V559" s="1180">
        <f t="shared" si="222"/>
        <v>5</v>
      </c>
      <c r="W559" s="194">
        <f t="shared" ref="W559:W569" si="223">V559*J559</f>
        <v>300.05</v>
      </c>
      <c r="X559" s="1180"/>
      <c r="Y559" s="194"/>
      <c r="Z559" s="1180"/>
      <c r="AA559" s="194"/>
      <c r="AB559" s="1180"/>
      <c r="AC559" s="194"/>
      <c r="AD559" s="1180"/>
      <c r="AE559" s="194"/>
      <c r="AF559" s="1180"/>
      <c r="AG559" s="194"/>
      <c r="AH559" s="1180"/>
      <c r="AI559" s="194"/>
    </row>
    <row r="560" spans="2:35" s="6" customFormat="1" ht="101.25">
      <c r="B560" s="1187"/>
      <c r="C560" s="1190" t="s">
        <v>4570</v>
      </c>
      <c r="D560" s="1180"/>
      <c r="E560" s="1180">
        <v>10</v>
      </c>
      <c r="F560" s="194" t="s">
        <v>115</v>
      </c>
      <c r="G560" s="194" t="s">
        <v>3908</v>
      </c>
      <c r="H560" s="194" t="s">
        <v>3909</v>
      </c>
      <c r="I560" s="194" t="s">
        <v>3910</v>
      </c>
      <c r="J560" s="194">
        <v>50</v>
      </c>
      <c r="K560" s="194">
        <f t="shared" si="221"/>
        <v>500</v>
      </c>
      <c r="L560" s="1180"/>
      <c r="M560" s="194"/>
      <c r="N560" s="1180"/>
      <c r="O560" s="194"/>
      <c r="P560" s="1180"/>
      <c r="Q560" s="194"/>
      <c r="R560" s="1180"/>
      <c r="S560" s="194"/>
      <c r="T560" s="1180"/>
      <c r="U560" s="194"/>
      <c r="V560" s="1180">
        <f t="shared" si="222"/>
        <v>10</v>
      </c>
      <c r="W560" s="194">
        <f t="shared" si="223"/>
        <v>500</v>
      </c>
      <c r="X560" s="1180"/>
      <c r="Y560" s="194"/>
      <c r="Z560" s="1180"/>
      <c r="AA560" s="194"/>
      <c r="AB560" s="1180"/>
      <c r="AC560" s="194"/>
      <c r="AD560" s="1180"/>
      <c r="AE560" s="194"/>
      <c r="AF560" s="1180"/>
      <c r="AG560" s="194"/>
      <c r="AH560" s="1180"/>
      <c r="AI560" s="194"/>
    </row>
    <row r="561" spans="2:35" s="6" customFormat="1" ht="101.25">
      <c r="B561" s="1187"/>
      <c r="C561" s="1190" t="s">
        <v>4571</v>
      </c>
      <c r="D561" s="1180"/>
      <c r="E561" s="1180">
        <v>1</v>
      </c>
      <c r="F561" s="194" t="s">
        <v>108</v>
      </c>
      <c r="G561" s="194" t="s">
        <v>3908</v>
      </c>
      <c r="H561" s="194" t="s">
        <v>3909</v>
      </c>
      <c r="I561" s="194" t="s">
        <v>3910</v>
      </c>
      <c r="J561" s="194">
        <v>2500</v>
      </c>
      <c r="K561" s="194">
        <f t="shared" si="221"/>
        <v>2500</v>
      </c>
      <c r="L561" s="1180"/>
      <c r="M561" s="194"/>
      <c r="N561" s="1180"/>
      <c r="O561" s="194"/>
      <c r="P561" s="1180"/>
      <c r="Q561" s="194"/>
      <c r="R561" s="1180"/>
      <c r="S561" s="194"/>
      <c r="T561" s="1180"/>
      <c r="U561" s="194"/>
      <c r="V561" s="1180">
        <f t="shared" si="222"/>
        <v>1</v>
      </c>
      <c r="W561" s="194">
        <f t="shared" si="223"/>
        <v>2500</v>
      </c>
      <c r="X561" s="1180"/>
      <c r="Y561" s="194"/>
      <c r="Z561" s="1180"/>
      <c r="AA561" s="194"/>
      <c r="AB561" s="1180"/>
      <c r="AC561" s="194"/>
      <c r="AD561" s="1180"/>
      <c r="AE561" s="194"/>
      <c r="AF561" s="1180"/>
      <c r="AG561" s="194"/>
      <c r="AH561" s="1180"/>
      <c r="AI561" s="194"/>
    </row>
    <row r="562" spans="2:35" s="6" customFormat="1" ht="101.25">
      <c r="B562" s="1187"/>
      <c r="C562" s="1190" t="s">
        <v>4572</v>
      </c>
      <c r="D562" s="1180"/>
      <c r="E562" s="1180">
        <v>10</v>
      </c>
      <c r="F562" s="194" t="s">
        <v>108</v>
      </c>
      <c r="G562" s="194" t="s">
        <v>3908</v>
      </c>
      <c r="H562" s="194" t="s">
        <v>3909</v>
      </c>
      <c r="I562" s="194" t="s">
        <v>3910</v>
      </c>
      <c r="J562" s="194">
        <v>35.64</v>
      </c>
      <c r="K562" s="194">
        <f t="shared" si="221"/>
        <v>356.4</v>
      </c>
      <c r="L562" s="1180"/>
      <c r="M562" s="194"/>
      <c r="N562" s="1180"/>
      <c r="O562" s="194"/>
      <c r="P562" s="1180"/>
      <c r="Q562" s="194"/>
      <c r="R562" s="1180"/>
      <c r="S562" s="194"/>
      <c r="T562" s="1180"/>
      <c r="U562" s="194"/>
      <c r="V562" s="1180">
        <f t="shared" si="222"/>
        <v>10</v>
      </c>
      <c r="W562" s="194">
        <f t="shared" si="223"/>
        <v>356.4</v>
      </c>
      <c r="X562" s="1180"/>
      <c r="Y562" s="194"/>
      <c r="Z562" s="1180"/>
      <c r="AA562" s="194"/>
      <c r="AB562" s="1180"/>
      <c r="AC562" s="194"/>
      <c r="AD562" s="1180"/>
      <c r="AE562" s="194"/>
      <c r="AF562" s="1180"/>
      <c r="AG562" s="194"/>
      <c r="AH562" s="1180"/>
      <c r="AI562" s="194"/>
    </row>
    <row r="563" spans="2:35" s="6" customFormat="1" ht="101.25">
      <c r="B563" s="1187"/>
      <c r="C563" s="1190" t="s">
        <v>4573</v>
      </c>
      <c r="D563" s="1180"/>
      <c r="E563" s="1180">
        <v>10</v>
      </c>
      <c r="F563" s="194" t="s">
        <v>115</v>
      </c>
      <c r="G563" s="194" t="s">
        <v>3908</v>
      </c>
      <c r="H563" s="194" t="s">
        <v>3909</v>
      </c>
      <c r="I563" s="194" t="s">
        <v>3910</v>
      </c>
      <c r="J563" s="194">
        <v>94.99</v>
      </c>
      <c r="K563" s="194">
        <f t="shared" si="221"/>
        <v>949.9</v>
      </c>
      <c r="L563" s="1180"/>
      <c r="M563" s="194"/>
      <c r="N563" s="1180"/>
      <c r="O563" s="194"/>
      <c r="P563" s="1180"/>
      <c r="Q563" s="194"/>
      <c r="R563" s="1180"/>
      <c r="S563" s="194"/>
      <c r="T563" s="1180"/>
      <c r="U563" s="194"/>
      <c r="V563" s="1180">
        <f t="shared" si="222"/>
        <v>10</v>
      </c>
      <c r="W563" s="194">
        <f t="shared" si="223"/>
        <v>949.9</v>
      </c>
      <c r="X563" s="1180"/>
      <c r="Y563" s="194"/>
      <c r="Z563" s="1180"/>
      <c r="AA563" s="194"/>
      <c r="AB563" s="1180"/>
      <c r="AC563" s="194"/>
      <c r="AD563" s="1180"/>
      <c r="AE563" s="194"/>
      <c r="AF563" s="1180"/>
      <c r="AG563" s="194"/>
      <c r="AH563" s="1180"/>
      <c r="AI563" s="194"/>
    </row>
    <row r="564" spans="2:35" s="6" customFormat="1" ht="101.25">
      <c r="B564" s="1187"/>
      <c r="C564" s="1190" t="s">
        <v>4156</v>
      </c>
      <c r="D564" s="1180"/>
      <c r="E564" s="1180">
        <v>4</v>
      </c>
      <c r="F564" s="194" t="s">
        <v>108</v>
      </c>
      <c r="G564" s="194" t="s">
        <v>3908</v>
      </c>
      <c r="H564" s="194" t="s">
        <v>3909</v>
      </c>
      <c r="I564" s="194" t="s">
        <v>3910</v>
      </c>
      <c r="J564" s="194">
        <v>40.490496</v>
      </c>
      <c r="K564" s="194">
        <f t="shared" si="221"/>
        <v>161.961984</v>
      </c>
      <c r="L564" s="1180"/>
      <c r="M564" s="194"/>
      <c r="N564" s="1180"/>
      <c r="O564" s="194"/>
      <c r="P564" s="1180"/>
      <c r="Q564" s="194"/>
      <c r="R564" s="1180"/>
      <c r="S564" s="194"/>
      <c r="T564" s="1180"/>
      <c r="U564" s="194"/>
      <c r="V564" s="1180">
        <f t="shared" si="222"/>
        <v>4</v>
      </c>
      <c r="W564" s="194">
        <f t="shared" si="223"/>
        <v>161.961984</v>
      </c>
      <c r="X564" s="1180"/>
      <c r="Y564" s="194"/>
      <c r="Z564" s="1180"/>
      <c r="AA564" s="194"/>
      <c r="AB564" s="1180"/>
      <c r="AC564" s="194"/>
      <c r="AD564" s="1180"/>
      <c r="AE564" s="194"/>
      <c r="AF564" s="1180"/>
      <c r="AG564" s="194"/>
      <c r="AH564" s="1180"/>
      <c r="AI564" s="194"/>
    </row>
    <row r="565" spans="2:35" s="6" customFormat="1" ht="101.25">
      <c r="B565" s="1187"/>
      <c r="C565" s="1190" t="s">
        <v>4157</v>
      </c>
      <c r="D565" s="1180"/>
      <c r="E565" s="1180">
        <v>6</v>
      </c>
      <c r="F565" s="194" t="s">
        <v>108</v>
      </c>
      <c r="G565" s="194" t="s">
        <v>3908</v>
      </c>
      <c r="H565" s="194" t="s">
        <v>3909</v>
      </c>
      <c r="I565" s="194" t="s">
        <v>3910</v>
      </c>
      <c r="J565" s="194">
        <v>29.7</v>
      </c>
      <c r="K565" s="194">
        <f t="shared" si="221"/>
        <v>178.2</v>
      </c>
      <c r="L565" s="1180"/>
      <c r="M565" s="194"/>
      <c r="N565" s="1180"/>
      <c r="O565" s="194"/>
      <c r="P565" s="1180"/>
      <c r="Q565" s="194"/>
      <c r="R565" s="1180"/>
      <c r="S565" s="194"/>
      <c r="T565" s="1180"/>
      <c r="U565" s="194"/>
      <c r="V565" s="1180">
        <f t="shared" si="222"/>
        <v>6</v>
      </c>
      <c r="W565" s="194">
        <f t="shared" si="223"/>
        <v>178.2</v>
      </c>
      <c r="X565" s="1180"/>
      <c r="Y565" s="194"/>
      <c r="Z565" s="1180"/>
      <c r="AA565" s="194"/>
      <c r="AB565" s="1180"/>
      <c r="AC565" s="194"/>
      <c r="AD565" s="1180"/>
      <c r="AE565" s="194"/>
      <c r="AF565" s="1180"/>
      <c r="AG565" s="194"/>
      <c r="AH565" s="1180"/>
      <c r="AI565" s="194"/>
    </row>
    <row r="566" spans="2:35" s="6" customFormat="1" ht="101.25">
      <c r="B566" s="1187"/>
      <c r="C566" s="1190" t="s">
        <v>4158</v>
      </c>
      <c r="D566" s="1180"/>
      <c r="E566" s="1180">
        <v>6</v>
      </c>
      <c r="F566" s="194" t="s">
        <v>108</v>
      </c>
      <c r="G566" s="194" t="s">
        <v>3908</v>
      </c>
      <c r="H566" s="194" t="s">
        <v>3909</v>
      </c>
      <c r="I566" s="194" t="s">
        <v>3910</v>
      </c>
      <c r="J566" s="194">
        <v>41.58</v>
      </c>
      <c r="K566" s="194">
        <f t="shared" si="221"/>
        <v>249.48</v>
      </c>
      <c r="L566" s="1180"/>
      <c r="M566" s="194"/>
      <c r="N566" s="1180"/>
      <c r="O566" s="194"/>
      <c r="P566" s="1180"/>
      <c r="Q566" s="194"/>
      <c r="R566" s="1180"/>
      <c r="S566" s="194"/>
      <c r="T566" s="1180"/>
      <c r="U566" s="194"/>
      <c r="V566" s="1180">
        <f t="shared" si="222"/>
        <v>6</v>
      </c>
      <c r="W566" s="194">
        <f t="shared" si="223"/>
        <v>249.48</v>
      </c>
      <c r="X566" s="1180"/>
      <c r="Y566" s="194"/>
      <c r="Z566" s="1180"/>
      <c r="AA566" s="194"/>
      <c r="AB566" s="1180"/>
      <c r="AC566" s="194"/>
      <c r="AD566" s="1180"/>
      <c r="AE566" s="194"/>
      <c r="AF566" s="1180"/>
      <c r="AG566" s="194"/>
      <c r="AH566" s="1180"/>
      <c r="AI566" s="194"/>
    </row>
    <row r="567" spans="2:35" s="6" customFormat="1" ht="101.25">
      <c r="B567" s="1187"/>
      <c r="C567" s="1190" t="s">
        <v>4159</v>
      </c>
      <c r="D567" s="1180"/>
      <c r="E567" s="1180">
        <v>6</v>
      </c>
      <c r="F567" s="194" t="s">
        <v>108</v>
      </c>
      <c r="G567" s="194" t="s">
        <v>3908</v>
      </c>
      <c r="H567" s="194" t="s">
        <v>3909</v>
      </c>
      <c r="I567" s="194" t="s">
        <v>3910</v>
      </c>
      <c r="J567" s="194">
        <v>59.395247999999995</v>
      </c>
      <c r="K567" s="194">
        <f t="shared" si="221"/>
        <v>356.371488</v>
      </c>
      <c r="L567" s="1180"/>
      <c r="M567" s="194"/>
      <c r="N567" s="1180"/>
      <c r="O567" s="194"/>
      <c r="P567" s="1180"/>
      <c r="Q567" s="194"/>
      <c r="R567" s="1180"/>
      <c r="S567" s="194"/>
      <c r="T567" s="1180"/>
      <c r="U567" s="194"/>
      <c r="V567" s="1180">
        <f t="shared" si="222"/>
        <v>6</v>
      </c>
      <c r="W567" s="194">
        <f t="shared" si="223"/>
        <v>356.371488</v>
      </c>
      <c r="X567" s="1180"/>
      <c r="Y567" s="194"/>
      <c r="Z567" s="1180"/>
      <c r="AA567" s="194"/>
      <c r="AB567" s="1180"/>
      <c r="AC567" s="194"/>
      <c r="AD567" s="1180"/>
      <c r="AE567" s="194"/>
      <c r="AF567" s="1180"/>
      <c r="AG567" s="194"/>
      <c r="AH567" s="1180"/>
      <c r="AI567" s="194"/>
    </row>
    <row r="568" spans="2:35" s="6" customFormat="1" ht="101.25">
      <c r="B568" s="1187"/>
      <c r="C568" s="1190" t="s">
        <v>4574</v>
      </c>
      <c r="D568" s="1180"/>
      <c r="E568" s="1180">
        <v>2</v>
      </c>
      <c r="F568" s="194" t="s">
        <v>108</v>
      </c>
      <c r="G568" s="194" t="s">
        <v>3908</v>
      </c>
      <c r="H568" s="194" t="s">
        <v>3909</v>
      </c>
      <c r="I568" s="194" t="s">
        <v>3910</v>
      </c>
      <c r="J568" s="194">
        <v>212.79</v>
      </c>
      <c r="K568" s="194">
        <f t="shared" si="221"/>
        <v>425.58</v>
      </c>
      <c r="L568" s="1180"/>
      <c r="M568" s="194"/>
      <c r="N568" s="1180"/>
      <c r="O568" s="194"/>
      <c r="P568" s="1180"/>
      <c r="Q568" s="194"/>
      <c r="R568" s="1180"/>
      <c r="S568" s="194"/>
      <c r="T568" s="1180"/>
      <c r="U568" s="194"/>
      <c r="V568" s="1180">
        <f t="shared" si="222"/>
        <v>2</v>
      </c>
      <c r="W568" s="194">
        <f t="shared" si="223"/>
        <v>425.58</v>
      </c>
      <c r="X568" s="1180"/>
      <c r="Y568" s="194"/>
      <c r="Z568" s="1180"/>
      <c r="AA568" s="194"/>
      <c r="AB568" s="1180"/>
      <c r="AC568" s="194"/>
      <c r="AD568" s="1180"/>
      <c r="AE568" s="194"/>
      <c r="AF568" s="1180"/>
      <c r="AG568" s="194"/>
      <c r="AH568" s="1180"/>
      <c r="AI568" s="194"/>
    </row>
    <row r="569" spans="2:35" s="6" customFormat="1" ht="101.25">
      <c r="B569" s="1187"/>
      <c r="C569" s="1190" t="s">
        <v>4575</v>
      </c>
      <c r="D569" s="1180"/>
      <c r="E569" s="1180">
        <v>20</v>
      </c>
      <c r="F569" s="194" t="s">
        <v>115</v>
      </c>
      <c r="G569" s="194" t="s">
        <v>3908</v>
      </c>
      <c r="H569" s="194" t="s">
        <v>3909</v>
      </c>
      <c r="I569" s="194" t="s">
        <v>3910</v>
      </c>
      <c r="J569" s="194">
        <v>32.5</v>
      </c>
      <c r="K569" s="194">
        <f t="shared" si="221"/>
        <v>650</v>
      </c>
      <c r="L569" s="1180"/>
      <c r="M569" s="194"/>
      <c r="N569" s="1180"/>
      <c r="O569" s="194"/>
      <c r="P569" s="1180"/>
      <c r="Q569" s="194"/>
      <c r="R569" s="1180"/>
      <c r="S569" s="194"/>
      <c r="T569" s="1180"/>
      <c r="U569" s="194"/>
      <c r="V569" s="1180">
        <f t="shared" si="222"/>
        <v>20</v>
      </c>
      <c r="W569" s="194">
        <f t="shared" si="223"/>
        <v>650</v>
      </c>
      <c r="X569" s="1180"/>
      <c r="Y569" s="194"/>
      <c r="Z569" s="1180"/>
      <c r="AA569" s="194"/>
      <c r="AB569" s="1180"/>
      <c r="AC569" s="194"/>
      <c r="AD569" s="1180"/>
      <c r="AE569" s="194"/>
      <c r="AF569" s="1180"/>
      <c r="AG569" s="194"/>
      <c r="AH569" s="1180"/>
      <c r="AI569" s="194"/>
    </row>
    <row r="570" spans="2:35" s="6" customFormat="1" ht="33.75">
      <c r="B570" s="1187">
        <v>294</v>
      </c>
      <c r="C570" s="1186" t="s">
        <v>1627</v>
      </c>
      <c r="D570" s="1187"/>
      <c r="E570" s="1187"/>
      <c r="F570" s="968"/>
      <c r="G570" s="968"/>
      <c r="H570" s="1188"/>
      <c r="I570" s="1023"/>
      <c r="J570" s="968"/>
      <c r="K570" s="968">
        <f>K571</f>
        <v>11320</v>
      </c>
      <c r="L570" s="1187"/>
      <c r="M570" s="968">
        <f t="shared" ref="M570:AI570" si="224">M571</f>
        <v>0</v>
      </c>
      <c r="N570" s="1187"/>
      <c r="O570" s="968">
        <f t="shared" si="224"/>
        <v>0</v>
      </c>
      <c r="P570" s="1187"/>
      <c r="Q570" s="968">
        <f t="shared" si="224"/>
        <v>0</v>
      </c>
      <c r="R570" s="1187"/>
      <c r="S570" s="968">
        <f t="shared" si="224"/>
        <v>6882</v>
      </c>
      <c r="T570" s="1187"/>
      <c r="U570" s="968">
        <f t="shared" si="224"/>
        <v>0</v>
      </c>
      <c r="V570" s="1187"/>
      <c r="W570" s="968">
        <f t="shared" si="224"/>
        <v>0</v>
      </c>
      <c r="X570" s="1187"/>
      <c r="Y570" s="968">
        <f t="shared" si="224"/>
        <v>4438</v>
      </c>
      <c r="Z570" s="1187"/>
      <c r="AA570" s="968">
        <f t="shared" si="224"/>
        <v>0</v>
      </c>
      <c r="AB570" s="1187"/>
      <c r="AC570" s="968">
        <f t="shared" si="224"/>
        <v>0</v>
      </c>
      <c r="AD570" s="1187"/>
      <c r="AE570" s="968">
        <f t="shared" si="224"/>
        <v>0</v>
      </c>
      <c r="AF570" s="1187"/>
      <c r="AG570" s="968">
        <f t="shared" si="224"/>
        <v>0</v>
      </c>
      <c r="AH570" s="1187"/>
      <c r="AI570" s="968">
        <f t="shared" si="224"/>
        <v>0</v>
      </c>
    </row>
    <row r="571" spans="2:35" s="6" customFormat="1" ht="45">
      <c r="B571" s="1187">
        <v>29403</v>
      </c>
      <c r="C571" s="1186" t="s">
        <v>4161</v>
      </c>
      <c r="D571" s="1187"/>
      <c r="E571" s="1187"/>
      <c r="F571" s="968"/>
      <c r="G571" s="968"/>
      <c r="H571" s="1231"/>
      <c r="I571" s="1023"/>
      <c r="J571" s="968"/>
      <c r="K571" s="968">
        <f t="shared" ref="K571:Y571" si="225">SUM(K572:K575)</f>
        <v>11320</v>
      </c>
      <c r="L571" s="1187"/>
      <c r="M571" s="968">
        <f t="shared" si="225"/>
        <v>0</v>
      </c>
      <c r="N571" s="1187"/>
      <c r="O571" s="968">
        <f t="shared" si="225"/>
        <v>0</v>
      </c>
      <c r="P571" s="1187"/>
      <c r="Q571" s="968">
        <f t="shared" si="225"/>
        <v>0</v>
      </c>
      <c r="R571" s="1187"/>
      <c r="S571" s="968">
        <f t="shared" si="225"/>
        <v>6882</v>
      </c>
      <c r="T571" s="1187"/>
      <c r="U571" s="968">
        <f t="shared" si="225"/>
        <v>0</v>
      </c>
      <c r="V571" s="1187"/>
      <c r="W571" s="968">
        <f t="shared" si="225"/>
        <v>0</v>
      </c>
      <c r="X571" s="1187"/>
      <c r="Y571" s="968">
        <f t="shared" si="225"/>
        <v>4438</v>
      </c>
      <c r="Z571" s="1187"/>
      <c r="AA571" s="968">
        <f t="shared" ref="AA571:AI571" si="226">SUM(AA572:AA575)</f>
        <v>0</v>
      </c>
      <c r="AB571" s="1187"/>
      <c r="AC571" s="968">
        <f t="shared" si="226"/>
        <v>0</v>
      </c>
      <c r="AD571" s="1187"/>
      <c r="AE571" s="968">
        <f t="shared" si="226"/>
        <v>0</v>
      </c>
      <c r="AF571" s="1187"/>
      <c r="AG571" s="968">
        <f t="shared" si="226"/>
        <v>0</v>
      </c>
      <c r="AH571" s="1187"/>
      <c r="AI571" s="968">
        <f t="shared" si="226"/>
        <v>0</v>
      </c>
    </row>
    <row r="572" spans="2:35" s="6" customFormat="1" ht="101.25">
      <c r="B572" s="1187"/>
      <c r="C572" s="1190" t="s">
        <v>4576</v>
      </c>
      <c r="D572" s="1180"/>
      <c r="E572" s="1180">
        <v>5</v>
      </c>
      <c r="F572" s="194" t="s">
        <v>108</v>
      </c>
      <c r="G572" s="194" t="s">
        <v>3908</v>
      </c>
      <c r="H572" s="194" t="s">
        <v>3909</v>
      </c>
      <c r="I572" s="194" t="s">
        <v>3910</v>
      </c>
      <c r="J572" s="194">
        <v>1500</v>
      </c>
      <c r="K572" s="194">
        <f>E572*J572</f>
        <v>7500</v>
      </c>
      <c r="L572" s="1180"/>
      <c r="M572" s="194"/>
      <c r="N572" s="1180"/>
      <c r="O572" s="194"/>
      <c r="P572" s="1180"/>
      <c r="Q572" s="194"/>
      <c r="R572" s="1180">
        <v>3</v>
      </c>
      <c r="S572" s="194">
        <f t="shared" ref="S572:S575" si="227">R572*J572</f>
        <v>4500</v>
      </c>
      <c r="T572" s="1180"/>
      <c r="U572" s="194"/>
      <c r="V572" s="1180"/>
      <c r="W572" s="194"/>
      <c r="X572" s="1180">
        <v>2</v>
      </c>
      <c r="Y572" s="194">
        <f t="shared" ref="Y572:Y575" si="228">X572*J572</f>
        <v>3000</v>
      </c>
      <c r="Z572" s="1180"/>
      <c r="AA572" s="194"/>
      <c r="AB572" s="1180"/>
      <c r="AC572" s="194"/>
      <c r="AD572" s="1180"/>
      <c r="AE572" s="194"/>
      <c r="AF572" s="1180"/>
      <c r="AG572" s="194"/>
      <c r="AH572" s="1180"/>
      <c r="AI572" s="194"/>
    </row>
    <row r="573" spans="2:35" s="6" customFormat="1" ht="101.25">
      <c r="B573" s="1187"/>
      <c r="C573" s="1190" t="s">
        <v>4577</v>
      </c>
      <c r="D573" s="1180"/>
      <c r="E573" s="1180">
        <v>6</v>
      </c>
      <c r="F573" s="194" t="s">
        <v>108</v>
      </c>
      <c r="G573" s="194" t="s">
        <v>3908</v>
      </c>
      <c r="H573" s="194" t="s">
        <v>3909</v>
      </c>
      <c r="I573" s="194" t="s">
        <v>3910</v>
      </c>
      <c r="J573" s="194">
        <v>30</v>
      </c>
      <c r="K573" s="194">
        <f>E573*J573</f>
        <v>180</v>
      </c>
      <c r="L573" s="1180"/>
      <c r="M573" s="194"/>
      <c r="N573" s="1180"/>
      <c r="O573" s="194"/>
      <c r="P573" s="1180"/>
      <c r="Q573" s="194"/>
      <c r="R573" s="1180">
        <v>3</v>
      </c>
      <c r="S573" s="194">
        <f t="shared" si="227"/>
        <v>90</v>
      </c>
      <c r="T573" s="1180"/>
      <c r="U573" s="194"/>
      <c r="V573" s="1180"/>
      <c r="W573" s="194"/>
      <c r="X573" s="1180">
        <v>3</v>
      </c>
      <c r="Y573" s="194">
        <f t="shared" si="228"/>
        <v>90</v>
      </c>
      <c r="Z573" s="1180"/>
      <c r="AA573" s="194"/>
      <c r="AB573" s="1180"/>
      <c r="AC573" s="194"/>
      <c r="AD573" s="1180"/>
      <c r="AE573" s="194"/>
      <c r="AF573" s="1180"/>
      <c r="AG573" s="194"/>
      <c r="AH573" s="1180"/>
      <c r="AI573" s="194"/>
    </row>
    <row r="574" spans="2:35" s="6" customFormat="1" ht="101.25">
      <c r="B574" s="1187"/>
      <c r="C574" s="1190" t="s">
        <v>4578</v>
      </c>
      <c r="D574" s="1180"/>
      <c r="E574" s="1180">
        <v>5</v>
      </c>
      <c r="F574" s="194" t="s">
        <v>108</v>
      </c>
      <c r="G574" s="194" t="s">
        <v>3908</v>
      </c>
      <c r="H574" s="194" t="s">
        <v>3909</v>
      </c>
      <c r="I574" s="194" t="s">
        <v>3910</v>
      </c>
      <c r="J574" s="194">
        <v>404</v>
      </c>
      <c r="K574" s="194">
        <f>E574*J574</f>
        <v>2020</v>
      </c>
      <c r="L574" s="1180"/>
      <c r="M574" s="194"/>
      <c r="N574" s="1180"/>
      <c r="O574" s="194"/>
      <c r="P574" s="1180"/>
      <c r="Q574" s="194"/>
      <c r="R574" s="1180">
        <v>3</v>
      </c>
      <c r="S574" s="194">
        <f t="shared" si="227"/>
        <v>1212</v>
      </c>
      <c r="T574" s="1180"/>
      <c r="U574" s="194"/>
      <c r="V574" s="1180"/>
      <c r="W574" s="194"/>
      <c r="X574" s="1180">
        <v>2</v>
      </c>
      <c r="Y574" s="194">
        <f t="shared" si="228"/>
        <v>808</v>
      </c>
      <c r="Z574" s="1180"/>
      <c r="AA574" s="194"/>
      <c r="AB574" s="1180"/>
      <c r="AC574" s="194"/>
      <c r="AD574" s="1180"/>
      <c r="AE574" s="194"/>
      <c r="AF574" s="1180"/>
      <c r="AG574" s="194"/>
      <c r="AH574" s="1180"/>
      <c r="AI574" s="194"/>
    </row>
    <row r="575" spans="2:35" s="6" customFormat="1" ht="101.25">
      <c r="B575" s="1187"/>
      <c r="C575" s="1190" t="s">
        <v>4163</v>
      </c>
      <c r="D575" s="1180"/>
      <c r="E575" s="1180">
        <v>3</v>
      </c>
      <c r="F575" s="194" t="s">
        <v>108</v>
      </c>
      <c r="G575" s="194" t="s">
        <v>3908</v>
      </c>
      <c r="H575" s="194" t="s">
        <v>3909</v>
      </c>
      <c r="I575" s="194" t="s">
        <v>3910</v>
      </c>
      <c r="J575" s="194">
        <v>540</v>
      </c>
      <c r="K575" s="194">
        <f>E575*J575</f>
        <v>1620</v>
      </c>
      <c r="L575" s="1180"/>
      <c r="M575" s="194"/>
      <c r="N575" s="1180"/>
      <c r="O575" s="194"/>
      <c r="P575" s="1180"/>
      <c r="Q575" s="194"/>
      <c r="R575" s="1180">
        <v>2</v>
      </c>
      <c r="S575" s="194">
        <f t="shared" si="227"/>
        <v>1080</v>
      </c>
      <c r="T575" s="1180"/>
      <c r="U575" s="194"/>
      <c r="V575" s="1180"/>
      <c r="W575" s="194"/>
      <c r="X575" s="1180">
        <v>1</v>
      </c>
      <c r="Y575" s="194">
        <f t="shared" si="228"/>
        <v>540</v>
      </c>
      <c r="Z575" s="1180"/>
      <c r="AA575" s="194"/>
      <c r="AB575" s="1180"/>
      <c r="AC575" s="194"/>
      <c r="AD575" s="1180"/>
      <c r="AE575" s="194"/>
      <c r="AF575" s="1180"/>
      <c r="AG575" s="194"/>
      <c r="AH575" s="1180"/>
      <c r="AI575" s="194"/>
    </row>
    <row r="576" spans="2:35" s="6" customFormat="1" ht="22.5">
      <c r="B576" s="1187">
        <v>296</v>
      </c>
      <c r="C576" s="1186" t="s">
        <v>3380</v>
      </c>
      <c r="D576" s="1187"/>
      <c r="E576" s="1187"/>
      <c r="F576" s="968"/>
      <c r="G576" s="968"/>
      <c r="H576" s="1188"/>
      <c r="I576" s="1023"/>
      <c r="J576" s="968"/>
      <c r="K576" s="968">
        <f>K577</f>
        <v>2160</v>
      </c>
      <c r="L576" s="1187"/>
      <c r="M576" s="968">
        <f t="shared" ref="M576:AI577" si="229">M577</f>
        <v>0</v>
      </c>
      <c r="N576" s="1187"/>
      <c r="O576" s="968">
        <f t="shared" si="229"/>
        <v>0</v>
      </c>
      <c r="P576" s="1187"/>
      <c r="Q576" s="968">
        <f t="shared" si="229"/>
        <v>0</v>
      </c>
      <c r="R576" s="1187"/>
      <c r="S576" s="968">
        <f t="shared" si="229"/>
        <v>2160</v>
      </c>
      <c r="T576" s="1187"/>
      <c r="U576" s="968">
        <f t="shared" si="229"/>
        <v>0</v>
      </c>
      <c r="V576" s="1187"/>
      <c r="W576" s="968">
        <f t="shared" si="229"/>
        <v>0</v>
      </c>
      <c r="X576" s="1187"/>
      <c r="Y576" s="968">
        <f t="shared" si="229"/>
        <v>0</v>
      </c>
      <c r="Z576" s="1187"/>
      <c r="AA576" s="968">
        <f t="shared" si="229"/>
        <v>0</v>
      </c>
      <c r="AB576" s="1187"/>
      <c r="AC576" s="968">
        <f t="shared" si="229"/>
        <v>0</v>
      </c>
      <c r="AD576" s="1187"/>
      <c r="AE576" s="968">
        <f t="shared" si="229"/>
        <v>0</v>
      </c>
      <c r="AF576" s="1187"/>
      <c r="AG576" s="968">
        <f t="shared" si="229"/>
        <v>0</v>
      </c>
      <c r="AH576" s="1187"/>
      <c r="AI576" s="968">
        <f t="shared" si="229"/>
        <v>0</v>
      </c>
    </row>
    <row r="577" spans="2:35" s="6" customFormat="1" ht="22.5">
      <c r="B577" s="1187">
        <v>29605</v>
      </c>
      <c r="C577" s="1186" t="s">
        <v>4164</v>
      </c>
      <c r="D577" s="1187"/>
      <c r="E577" s="1187"/>
      <c r="F577" s="968"/>
      <c r="G577" s="968"/>
      <c r="H577" s="1231"/>
      <c r="I577" s="1023"/>
      <c r="J577" s="968"/>
      <c r="K577" s="968">
        <f>K578</f>
        <v>2160</v>
      </c>
      <c r="L577" s="1187"/>
      <c r="M577" s="968">
        <f t="shared" si="229"/>
        <v>0</v>
      </c>
      <c r="N577" s="1187"/>
      <c r="O577" s="968">
        <f t="shared" si="229"/>
        <v>0</v>
      </c>
      <c r="P577" s="1187"/>
      <c r="Q577" s="968">
        <f t="shared" si="229"/>
        <v>0</v>
      </c>
      <c r="R577" s="1187"/>
      <c r="S577" s="968">
        <f t="shared" si="229"/>
        <v>2160</v>
      </c>
      <c r="T577" s="1187"/>
      <c r="U577" s="968">
        <f t="shared" si="229"/>
        <v>0</v>
      </c>
      <c r="V577" s="1187"/>
      <c r="W577" s="968">
        <f t="shared" si="229"/>
        <v>0</v>
      </c>
      <c r="X577" s="1187"/>
      <c r="Y577" s="968">
        <f t="shared" si="229"/>
        <v>0</v>
      </c>
      <c r="Z577" s="1187"/>
      <c r="AA577" s="968">
        <f t="shared" si="229"/>
        <v>0</v>
      </c>
      <c r="AB577" s="1187"/>
      <c r="AC577" s="968">
        <f t="shared" si="229"/>
        <v>0</v>
      </c>
      <c r="AD577" s="1187"/>
      <c r="AE577" s="968">
        <f t="shared" si="229"/>
        <v>0</v>
      </c>
      <c r="AF577" s="1187"/>
      <c r="AG577" s="968">
        <f t="shared" si="229"/>
        <v>0</v>
      </c>
      <c r="AH577" s="1187"/>
      <c r="AI577" s="968">
        <f t="shared" si="229"/>
        <v>0</v>
      </c>
    </row>
    <row r="578" spans="2:35" s="6" customFormat="1" ht="101.25">
      <c r="B578" s="1187"/>
      <c r="C578" s="1190" t="s">
        <v>4165</v>
      </c>
      <c r="D578" s="1180"/>
      <c r="E578" s="1180">
        <v>1</v>
      </c>
      <c r="F578" s="194" t="s">
        <v>108</v>
      </c>
      <c r="G578" s="194" t="s">
        <v>3908</v>
      </c>
      <c r="H578" s="194" t="s">
        <v>3909</v>
      </c>
      <c r="I578" s="194" t="s">
        <v>3910</v>
      </c>
      <c r="J578" s="194">
        <v>2160</v>
      </c>
      <c r="K578" s="194">
        <f>E578*J578</f>
        <v>2160</v>
      </c>
      <c r="L578" s="1180"/>
      <c r="M578" s="194"/>
      <c r="N578" s="1180"/>
      <c r="O578" s="194"/>
      <c r="P578" s="1180"/>
      <c r="Q578" s="194"/>
      <c r="R578" s="1180">
        <f>E578</f>
        <v>1</v>
      </c>
      <c r="S578" s="194">
        <f t="shared" ref="S578" si="230">R578*J578</f>
        <v>2160</v>
      </c>
      <c r="T578" s="1180"/>
      <c r="U578" s="194"/>
      <c r="V578" s="1180"/>
      <c r="W578" s="194"/>
      <c r="X578" s="1180"/>
      <c r="Y578" s="194"/>
      <c r="Z578" s="1180"/>
      <c r="AA578" s="194"/>
      <c r="AB578" s="1180"/>
      <c r="AC578" s="194"/>
      <c r="AD578" s="1180"/>
      <c r="AE578" s="194"/>
      <c r="AF578" s="1180"/>
      <c r="AG578" s="194"/>
      <c r="AH578" s="1180"/>
      <c r="AI578" s="194"/>
    </row>
    <row r="579" spans="2:35" s="6" customFormat="1" ht="22.5">
      <c r="B579" s="1187">
        <v>298</v>
      </c>
      <c r="C579" s="1186" t="s">
        <v>2393</v>
      </c>
      <c r="D579" s="1187"/>
      <c r="E579" s="1187"/>
      <c r="F579" s="968"/>
      <c r="G579" s="968"/>
      <c r="H579" s="968"/>
      <c r="I579" s="968"/>
      <c r="J579" s="968"/>
      <c r="K579" s="968">
        <f>K580</f>
        <v>661.45895999999993</v>
      </c>
      <c r="L579" s="1187"/>
      <c r="M579" s="968">
        <f t="shared" ref="M579:AI579" si="231">M580</f>
        <v>0</v>
      </c>
      <c r="N579" s="1187"/>
      <c r="O579" s="968">
        <f t="shared" si="231"/>
        <v>0</v>
      </c>
      <c r="P579" s="1187"/>
      <c r="Q579" s="968">
        <f t="shared" si="231"/>
        <v>0</v>
      </c>
      <c r="R579" s="1187"/>
      <c r="S579" s="968">
        <f t="shared" si="231"/>
        <v>0</v>
      </c>
      <c r="T579" s="1187"/>
      <c r="U579" s="968">
        <f t="shared" si="231"/>
        <v>661.45895999999993</v>
      </c>
      <c r="V579" s="1187"/>
      <c r="W579" s="968">
        <f t="shared" si="231"/>
        <v>0</v>
      </c>
      <c r="X579" s="1187"/>
      <c r="Y579" s="968">
        <f t="shared" si="231"/>
        <v>0</v>
      </c>
      <c r="Z579" s="1187"/>
      <c r="AA579" s="968">
        <f t="shared" si="231"/>
        <v>0</v>
      </c>
      <c r="AB579" s="1187"/>
      <c r="AC579" s="968">
        <f t="shared" si="231"/>
        <v>0</v>
      </c>
      <c r="AD579" s="1187"/>
      <c r="AE579" s="968">
        <f t="shared" si="231"/>
        <v>0</v>
      </c>
      <c r="AF579" s="1187"/>
      <c r="AG579" s="968">
        <f t="shared" si="231"/>
        <v>0</v>
      </c>
      <c r="AH579" s="1187"/>
      <c r="AI579" s="968">
        <f t="shared" si="231"/>
        <v>0</v>
      </c>
    </row>
    <row r="580" spans="2:35" s="6" customFormat="1" ht="22.5">
      <c r="B580" s="1187">
        <v>29801</v>
      </c>
      <c r="C580" s="1186" t="s">
        <v>4166</v>
      </c>
      <c r="D580" s="1187"/>
      <c r="E580" s="1187"/>
      <c r="F580" s="968"/>
      <c r="G580" s="968"/>
      <c r="H580" s="1231"/>
      <c r="I580" s="1023"/>
      <c r="J580" s="968"/>
      <c r="K580" s="968">
        <f>SUM(K581:K583)</f>
        <v>661.45895999999993</v>
      </c>
      <c r="L580" s="1187"/>
      <c r="M580" s="968">
        <f t="shared" ref="M580:AI580" si="232">SUM(M581:M583)</f>
        <v>0</v>
      </c>
      <c r="N580" s="1187"/>
      <c r="O580" s="968">
        <f t="shared" si="232"/>
        <v>0</v>
      </c>
      <c r="P580" s="1187"/>
      <c r="Q580" s="968">
        <f t="shared" si="232"/>
        <v>0</v>
      </c>
      <c r="R580" s="1187"/>
      <c r="S580" s="968">
        <f t="shared" si="232"/>
        <v>0</v>
      </c>
      <c r="T580" s="1187"/>
      <c r="U580" s="968">
        <f t="shared" si="232"/>
        <v>661.45895999999993</v>
      </c>
      <c r="V580" s="1187"/>
      <c r="W580" s="968">
        <f t="shared" si="232"/>
        <v>0</v>
      </c>
      <c r="X580" s="1187"/>
      <c r="Y580" s="968">
        <f t="shared" si="232"/>
        <v>0</v>
      </c>
      <c r="Z580" s="1187"/>
      <c r="AA580" s="968">
        <f t="shared" si="232"/>
        <v>0</v>
      </c>
      <c r="AB580" s="1187"/>
      <c r="AC580" s="968">
        <f t="shared" si="232"/>
        <v>0</v>
      </c>
      <c r="AD580" s="1187"/>
      <c r="AE580" s="968">
        <f t="shared" si="232"/>
        <v>0</v>
      </c>
      <c r="AF580" s="1187"/>
      <c r="AG580" s="968">
        <f t="shared" si="232"/>
        <v>0</v>
      </c>
      <c r="AH580" s="1187"/>
      <c r="AI580" s="968">
        <f t="shared" si="232"/>
        <v>0</v>
      </c>
    </row>
    <row r="581" spans="2:35" s="6" customFormat="1" ht="101.25">
      <c r="B581" s="1187"/>
      <c r="C581" s="1190" t="s">
        <v>4167</v>
      </c>
      <c r="D581" s="1180"/>
      <c r="E581" s="1180">
        <v>5</v>
      </c>
      <c r="F581" s="194" t="s">
        <v>108</v>
      </c>
      <c r="G581" s="194" t="s">
        <v>3908</v>
      </c>
      <c r="H581" s="194" t="s">
        <v>3909</v>
      </c>
      <c r="I581" s="194" t="s">
        <v>3910</v>
      </c>
      <c r="J581" s="194">
        <v>29.7</v>
      </c>
      <c r="K581" s="194">
        <f>E581*J581</f>
        <v>148.5</v>
      </c>
      <c r="L581" s="1180"/>
      <c r="M581" s="194"/>
      <c r="N581" s="1180"/>
      <c r="O581" s="194"/>
      <c r="P581" s="1180"/>
      <c r="Q581" s="194"/>
      <c r="R581" s="1180"/>
      <c r="S581" s="194"/>
      <c r="T581" s="1180">
        <f>E581</f>
        <v>5</v>
      </c>
      <c r="U581" s="194">
        <f>T581*J581</f>
        <v>148.5</v>
      </c>
      <c r="V581" s="1180"/>
      <c r="W581" s="194"/>
      <c r="X581" s="1180"/>
      <c r="Y581" s="194"/>
      <c r="Z581" s="1180"/>
      <c r="AA581" s="194"/>
      <c r="AB581" s="1180"/>
      <c r="AC581" s="194"/>
      <c r="AD581" s="1180"/>
      <c r="AE581" s="194"/>
      <c r="AF581" s="1180"/>
      <c r="AG581" s="194"/>
      <c r="AH581" s="1180"/>
      <c r="AI581" s="194"/>
    </row>
    <row r="582" spans="2:35" s="6" customFormat="1" ht="101.25">
      <c r="B582" s="1187"/>
      <c r="C582" s="1190" t="s">
        <v>4579</v>
      </c>
      <c r="D582" s="1180"/>
      <c r="E582" s="1180">
        <v>5</v>
      </c>
      <c r="F582" s="194" t="s">
        <v>108</v>
      </c>
      <c r="G582" s="194" t="s">
        <v>3908</v>
      </c>
      <c r="H582" s="194" t="s">
        <v>3909</v>
      </c>
      <c r="I582" s="194" t="s">
        <v>3910</v>
      </c>
      <c r="J582" s="194">
        <v>86.393087999999992</v>
      </c>
      <c r="K582" s="194">
        <f>E582*J582</f>
        <v>431.96543999999994</v>
      </c>
      <c r="L582" s="1180"/>
      <c r="M582" s="194"/>
      <c r="N582" s="1180"/>
      <c r="O582" s="194"/>
      <c r="P582" s="1180"/>
      <c r="Q582" s="194"/>
      <c r="R582" s="1180"/>
      <c r="S582" s="194"/>
      <c r="T582" s="1180">
        <f>E582</f>
        <v>5</v>
      </c>
      <c r="U582" s="194">
        <f t="shared" ref="U582:U583" si="233">T582*J582</f>
        <v>431.96543999999994</v>
      </c>
      <c r="V582" s="1180"/>
      <c r="W582" s="194"/>
      <c r="X582" s="1180"/>
      <c r="Y582" s="194"/>
      <c r="Z582" s="1180"/>
      <c r="AA582" s="194"/>
      <c r="AB582" s="1180"/>
      <c r="AC582" s="194"/>
      <c r="AD582" s="1180"/>
      <c r="AE582" s="194"/>
      <c r="AF582" s="1180"/>
      <c r="AG582" s="194"/>
      <c r="AH582" s="1180"/>
      <c r="AI582" s="194"/>
    </row>
    <row r="583" spans="2:35" s="6" customFormat="1" ht="101.25">
      <c r="B583" s="1187"/>
      <c r="C583" s="1190" t="s">
        <v>4168</v>
      </c>
      <c r="D583" s="1180"/>
      <c r="E583" s="1180">
        <v>5</v>
      </c>
      <c r="F583" s="194" t="s">
        <v>108</v>
      </c>
      <c r="G583" s="194" t="s">
        <v>3908</v>
      </c>
      <c r="H583" s="194" t="s">
        <v>3909</v>
      </c>
      <c r="I583" s="194" t="s">
        <v>3910</v>
      </c>
      <c r="J583" s="194">
        <v>16.198703999999999</v>
      </c>
      <c r="K583" s="194">
        <f>E583*J583</f>
        <v>80.99351999999999</v>
      </c>
      <c r="L583" s="1180"/>
      <c r="M583" s="194"/>
      <c r="N583" s="1180"/>
      <c r="O583" s="194"/>
      <c r="P583" s="1180"/>
      <c r="Q583" s="194"/>
      <c r="R583" s="1180"/>
      <c r="S583" s="194"/>
      <c r="T583" s="1180">
        <f>E583</f>
        <v>5</v>
      </c>
      <c r="U583" s="194">
        <f t="shared" si="233"/>
        <v>80.99351999999999</v>
      </c>
      <c r="V583" s="1180"/>
      <c r="W583" s="194"/>
      <c r="X583" s="1180"/>
      <c r="Y583" s="194"/>
      <c r="Z583" s="1180"/>
      <c r="AA583" s="194"/>
      <c r="AB583" s="1180"/>
      <c r="AC583" s="194"/>
      <c r="AD583" s="1180"/>
      <c r="AE583" s="194"/>
      <c r="AF583" s="1180"/>
      <c r="AG583" s="194"/>
      <c r="AH583" s="1180"/>
      <c r="AI583" s="194"/>
    </row>
    <row r="584" spans="2:35" s="6" customFormat="1">
      <c r="B584" s="1187">
        <v>3000</v>
      </c>
      <c r="C584" s="1199" t="s">
        <v>1709</v>
      </c>
      <c r="D584" s="1187"/>
      <c r="E584" s="1187"/>
      <c r="F584" s="968"/>
      <c r="G584" s="968"/>
      <c r="H584" s="968"/>
      <c r="I584" s="968"/>
      <c r="J584" s="968"/>
      <c r="K584" s="968">
        <f>K585+K603+K610+K614+K623+K657+K667+K671</f>
        <v>256615.552</v>
      </c>
      <c r="L584" s="1187"/>
      <c r="M584" s="968">
        <f>M585+M603+M610+M614+M623+M657+M667+M671</f>
        <v>11890</v>
      </c>
      <c r="N584" s="1187"/>
      <c r="O584" s="968">
        <f>O585+O603+O610+O614+O623+O657+O667+O671</f>
        <v>11890</v>
      </c>
      <c r="P584" s="1187"/>
      <c r="Q584" s="968">
        <f>Q585+Q603+Q610+Q614+Q623+Q657+Q667+Q671</f>
        <v>11890</v>
      </c>
      <c r="R584" s="1187"/>
      <c r="S584" s="968">
        <f>S585+S603+S610+S614+S623+S657+S667+S671</f>
        <v>7421.12</v>
      </c>
      <c r="T584" s="1187"/>
      <c r="U584" s="968">
        <f>U585+U603+U610+U614+U623+U657+U667+U671</f>
        <v>21800</v>
      </c>
      <c r="V584" s="1187"/>
      <c r="W584" s="968">
        <f>W585+W603+W610+W614+W623+W657+W667+W671</f>
        <v>47072.61</v>
      </c>
      <c r="X584" s="1187"/>
      <c r="Y584" s="968">
        <f>Y585+Y603+Y610+Y614+Y623+Y657+Y667+Y671</f>
        <v>2159</v>
      </c>
      <c r="Z584" s="1187"/>
      <c r="AA584" s="968">
        <f>AA585+AA603+AA610+AA614+AA623+AA657+AA667+AA671</f>
        <v>90092.26</v>
      </c>
      <c r="AB584" s="1187"/>
      <c r="AC584" s="968">
        <f>AC585+AC603+AC610+AC614+AC623+AC657+AC667+AC671</f>
        <v>0</v>
      </c>
      <c r="AD584" s="1187"/>
      <c r="AE584" s="968">
        <f>AE585+AE603+AE610+AE614+AE623+AE657+AE667+AE671</f>
        <v>7159</v>
      </c>
      <c r="AF584" s="1187"/>
      <c r="AG584" s="968">
        <f>AG585+AG603+AG610+AG614+AG623+AG657+AG667+AG671</f>
        <v>45241.561999999998</v>
      </c>
      <c r="AH584" s="1187"/>
      <c r="AI584" s="968">
        <f>AI585+AI603+AI610+AI614+AI623+AI657+AI667+AI671</f>
        <v>0</v>
      </c>
    </row>
    <row r="585" spans="2:35" s="6" customFormat="1">
      <c r="B585" s="1235">
        <v>3100</v>
      </c>
      <c r="C585" s="1243" t="s">
        <v>1710</v>
      </c>
      <c r="D585" s="1187"/>
      <c r="E585" s="1187"/>
      <c r="F585" s="968"/>
      <c r="G585" s="968"/>
      <c r="H585" s="968"/>
      <c r="I585" s="1244"/>
      <c r="J585" s="968"/>
      <c r="K585" s="968">
        <f>K586+K589+K592+K596+K599</f>
        <v>34077</v>
      </c>
      <c r="L585" s="1187"/>
      <c r="M585" s="968">
        <f t="shared" ref="M585:AI585" si="234">M586+M589+M592+M596+M599</f>
        <v>9200</v>
      </c>
      <c r="N585" s="1187"/>
      <c r="O585" s="968">
        <f t="shared" si="234"/>
        <v>9200</v>
      </c>
      <c r="P585" s="1187"/>
      <c r="Q585" s="968">
        <f t="shared" si="234"/>
        <v>9200</v>
      </c>
      <c r="R585" s="1187"/>
      <c r="S585" s="968">
        <f t="shared" si="234"/>
        <v>2159</v>
      </c>
      <c r="T585" s="1187"/>
      <c r="U585" s="968">
        <f t="shared" si="234"/>
        <v>0</v>
      </c>
      <c r="V585" s="1187"/>
      <c r="W585" s="968">
        <f t="shared" si="234"/>
        <v>0</v>
      </c>
      <c r="X585" s="1187"/>
      <c r="Y585" s="968">
        <f t="shared" si="234"/>
        <v>2159</v>
      </c>
      <c r="Z585" s="1187"/>
      <c r="AA585" s="968">
        <f t="shared" si="234"/>
        <v>0</v>
      </c>
      <c r="AB585" s="1187"/>
      <c r="AC585" s="968">
        <f t="shared" si="234"/>
        <v>0</v>
      </c>
      <c r="AD585" s="1187"/>
      <c r="AE585" s="968">
        <f t="shared" si="234"/>
        <v>2159</v>
      </c>
      <c r="AF585" s="1187"/>
      <c r="AG585" s="968">
        <f t="shared" si="234"/>
        <v>0</v>
      </c>
      <c r="AH585" s="1187"/>
      <c r="AI585" s="968">
        <f t="shared" si="234"/>
        <v>0</v>
      </c>
    </row>
    <row r="586" spans="2:35" s="6" customFormat="1">
      <c r="B586" s="1187">
        <v>311</v>
      </c>
      <c r="C586" s="1186" t="s">
        <v>3389</v>
      </c>
      <c r="D586" s="1187"/>
      <c r="E586" s="1187"/>
      <c r="F586" s="968"/>
      <c r="G586" s="968"/>
      <c r="H586" s="968"/>
      <c r="I586" s="968"/>
      <c r="J586" s="968"/>
      <c r="K586" s="968">
        <f>K587</f>
        <v>0</v>
      </c>
      <c r="L586" s="1187"/>
      <c r="M586" s="968">
        <f t="shared" ref="M586:AI586" si="235">M587</f>
        <v>0</v>
      </c>
      <c r="N586" s="1187"/>
      <c r="O586" s="968">
        <f t="shared" si="235"/>
        <v>0</v>
      </c>
      <c r="P586" s="1187"/>
      <c r="Q586" s="968">
        <f t="shared" si="235"/>
        <v>0</v>
      </c>
      <c r="R586" s="1187"/>
      <c r="S586" s="968">
        <f t="shared" si="235"/>
        <v>0</v>
      </c>
      <c r="T586" s="1187"/>
      <c r="U586" s="968">
        <f t="shared" si="235"/>
        <v>0</v>
      </c>
      <c r="V586" s="1187"/>
      <c r="W586" s="968">
        <f t="shared" si="235"/>
        <v>0</v>
      </c>
      <c r="X586" s="1187"/>
      <c r="Y586" s="968">
        <f t="shared" si="235"/>
        <v>0</v>
      </c>
      <c r="Z586" s="1187"/>
      <c r="AA586" s="968">
        <f t="shared" si="235"/>
        <v>0</v>
      </c>
      <c r="AB586" s="1187"/>
      <c r="AC586" s="968">
        <f t="shared" si="235"/>
        <v>0</v>
      </c>
      <c r="AD586" s="1187"/>
      <c r="AE586" s="968">
        <f t="shared" si="235"/>
        <v>0</v>
      </c>
      <c r="AF586" s="1187"/>
      <c r="AG586" s="968">
        <f t="shared" si="235"/>
        <v>0</v>
      </c>
      <c r="AH586" s="1187"/>
      <c r="AI586" s="968">
        <f t="shared" si="235"/>
        <v>0</v>
      </c>
    </row>
    <row r="587" spans="2:35" s="6" customFormat="1">
      <c r="B587" s="1187">
        <v>31101</v>
      </c>
      <c r="C587" s="1186" t="s">
        <v>3389</v>
      </c>
      <c r="D587" s="1187"/>
      <c r="E587" s="1187"/>
      <c r="F587" s="968"/>
      <c r="G587" s="968"/>
      <c r="H587" s="1231"/>
      <c r="I587" s="1023"/>
      <c r="J587" s="968"/>
      <c r="K587" s="968">
        <f>SUM(K588)</f>
        <v>0</v>
      </c>
      <c r="L587" s="1187"/>
      <c r="M587" s="968">
        <f t="shared" ref="M587:AI587" si="236">SUM(M588)</f>
        <v>0</v>
      </c>
      <c r="N587" s="1187"/>
      <c r="O587" s="968">
        <f t="shared" si="236"/>
        <v>0</v>
      </c>
      <c r="P587" s="1187"/>
      <c r="Q587" s="968">
        <f t="shared" si="236"/>
        <v>0</v>
      </c>
      <c r="R587" s="1187"/>
      <c r="S587" s="968">
        <f t="shared" si="236"/>
        <v>0</v>
      </c>
      <c r="T587" s="1187"/>
      <c r="U587" s="968">
        <f t="shared" si="236"/>
        <v>0</v>
      </c>
      <c r="V587" s="1187"/>
      <c r="W587" s="968">
        <f t="shared" si="236"/>
        <v>0</v>
      </c>
      <c r="X587" s="1187"/>
      <c r="Y587" s="968">
        <f t="shared" si="236"/>
        <v>0</v>
      </c>
      <c r="Z587" s="1187"/>
      <c r="AA587" s="968">
        <f t="shared" si="236"/>
        <v>0</v>
      </c>
      <c r="AB587" s="1187"/>
      <c r="AC587" s="968">
        <f t="shared" si="236"/>
        <v>0</v>
      </c>
      <c r="AD587" s="1187"/>
      <c r="AE587" s="968">
        <f t="shared" si="236"/>
        <v>0</v>
      </c>
      <c r="AF587" s="1187"/>
      <c r="AG587" s="968">
        <f t="shared" si="236"/>
        <v>0</v>
      </c>
      <c r="AH587" s="1187"/>
      <c r="AI587" s="968">
        <f t="shared" si="236"/>
        <v>0</v>
      </c>
    </row>
    <row r="588" spans="2:35" s="6" customFormat="1" ht="101.25">
      <c r="B588" s="1187"/>
      <c r="C588" s="1190" t="s">
        <v>3389</v>
      </c>
      <c r="D588" s="1180"/>
      <c r="E588" s="1180">
        <v>0</v>
      </c>
      <c r="F588" s="194" t="s">
        <v>4169</v>
      </c>
      <c r="G588" s="194" t="s">
        <v>3908</v>
      </c>
      <c r="H588" s="194" t="s">
        <v>3909</v>
      </c>
      <c r="I588" s="194" t="s">
        <v>3910</v>
      </c>
      <c r="J588" s="194">
        <v>71433</v>
      </c>
      <c r="K588" s="194">
        <f>E588*J588</f>
        <v>0</v>
      </c>
      <c r="L588" s="1180">
        <f>E588/3</f>
        <v>0</v>
      </c>
      <c r="M588" s="194">
        <f>L588*J588</f>
        <v>0</v>
      </c>
      <c r="N588" s="1180">
        <f>E588/3</f>
        <v>0</v>
      </c>
      <c r="O588" s="194">
        <f>N588*J588</f>
        <v>0</v>
      </c>
      <c r="P588" s="1180">
        <f>E588/3</f>
        <v>0</v>
      </c>
      <c r="Q588" s="194">
        <f>P588*J588</f>
        <v>0</v>
      </c>
      <c r="R588" s="1180"/>
      <c r="S588" s="194"/>
      <c r="T588" s="1180"/>
      <c r="U588" s="194"/>
      <c r="V588" s="1180"/>
      <c r="W588" s="194"/>
      <c r="X588" s="1180"/>
      <c r="Y588" s="194"/>
      <c r="Z588" s="1180"/>
      <c r="AA588" s="194"/>
      <c r="AB588" s="1180"/>
      <c r="AC588" s="194"/>
      <c r="AD588" s="1180"/>
      <c r="AE588" s="194"/>
      <c r="AF588" s="1180"/>
      <c r="AG588" s="194"/>
      <c r="AH588" s="1180"/>
      <c r="AI588" s="194"/>
    </row>
    <row r="589" spans="2:35" s="6" customFormat="1">
      <c r="B589" s="1187">
        <v>312</v>
      </c>
      <c r="C589" s="1186" t="s">
        <v>1712</v>
      </c>
      <c r="D589" s="1187"/>
      <c r="E589" s="1187"/>
      <c r="F589" s="968"/>
      <c r="G589" s="968"/>
      <c r="H589" s="968"/>
      <c r="I589" s="968"/>
      <c r="J589" s="968"/>
      <c r="K589" s="968">
        <f>K590</f>
        <v>0</v>
      </c>
      <c r="L589" s="1187"/>
      <c r="M589" s="968">
        <f t="shared" ref="M589:AI590" si="237">M590</f>
        <v>0</v>
      </c>
      <c r="N589" s="1187"/>
      <c r="O589" s="968">
        <f t="shared" si="237"/>
        <v>0</v>
      </c>
      <c r="P589" s="1187"/>
      <c r="Q589" s="968">
        <f t="shared" si="237"/>
        <v>0</v>
      </c>
      <c r="R589" s="1187"/>
      <c r="S589" s="968">
        <f t="shared" si="237"/>
        <v>0</v>
      </c>
      <c r="T589" s="1187"/>
      <c r="U589" s="968">
        <f t="shared" si="237"/>
        <v>0</v>
      </c>
      <c r="V589" s="1187"/>
      <c r="W589" s="968">
        <f t="shared" si="237"/>
        <v>0</v>
      </c>
      <c r="X589" s="1187"/>
      <c r="Y589" s="968">
        <f t="shared" si="237"/>
        <v>0</v>
      </c>
      <c r="Z589" s="1187"/>
      <c r="AA589" s="968">
        <f t="shared" si="237"/>
        <v>0</v>
      </c>
      <c r="AB589" s="1187"/>
      <c r="AC589" s="968">
        <f t="shared" si="237"/>
        <v>0</v>
      </c>
      <c r="AD589" s="1187"/>
      <c r="AE589" s="968">
        <f t="shared" si="237"/>
        <v>0</v>
      </c>
      <c r="AF589" s="1187"/>
      <c r="AG589" s="968">
        <f t="shared" si="237"/>
        <v>0</v>
      </c>
      <c r="AH589" s="1187"/>
      <c r="AI589" s="968">
        <f t="shared" si="237"/>
        <v>0</v>
      </c>
    </row>
    <row r="590" spans="2:35" s="6" customFormat="1">
      <c r="B590" s="1187">
        <v>31201</v>
      </c>
      <c r="C590" s="1186" t="s">
        <v>1712</v>
      </c>
      <c r="D590" s="1187"/>
      <c r="E590" s="1187"/>
      <c r="F590" s="968"/>
      <c r="G590" s="968"/>
      <c r="H590" s="1231"/>
      <c r="I590" s="1023"/>
      <c r="J590" s="968"/>
      <c r="K590" s="968">
        <f>K591</f>
        <v>0</v>
      </c>
      <c r="L590" s="1187"/>
      <c r="M590" s="968">
        <f t="shared" si="237"/>
        <v>0</v>
      </c>
      <c r="N590" s="1187"/>
      <c r="O590" s="968">
        <f t="shared" si="237"/>
        <v>0</v>
      </c>
      <c r="P590" s="1187"/>
      <c r="Q590" s="968">
        <f t="shared" si="237"/>
        <v>0</v>
      </c>
      <c r="R590" s="1187"/>
      <c r="S590" s="968">
        <f t="shared" si="237"/>
        <v>0</v>
      </c>
      <c r="T590" s="1187"/>
      <c r="U590" s="968">
        <f t="shared" si="237"/>
        <v>0</v>
      </c>
      <c r="V590" s="1187"/>
      <c r="W590" s="968">
        <f t="shared" si="237"/>
        <v>0</v>
      </c>
      <c r="X590" s="1187"/>
      <c r="Y590" s="968">
        <f t="shared" si="237"/>
        <v>0</v>
      </c>
      <c r="Z590" s="1187"/>
      <c r="AA590" s="968">
        <f t="shared" si="237"/>
        <v>0</v>
      </c>
      <c r="AB590" s="1187"/>
      <c r="AC590" s="968">
        <f t="shared" si="237"/>
        <v>0</v>
      </c>
      <c r="AD590" s="1187"/>
      <c r="AE590" s="968">
        <f t="shared" si="237"/>
        <v>0</v>
      </c>
      <c r="AF590" s="1187"/>
      <c r="AG590" s="968">
        <f t="shared" si="237"/>
        <v>0</v>
      </c>
      <c r="AH590" s="1187"/>
      <c r="AI590" s="968">
        <f t="shared" si="237"/>
        <v>0</v>
      </c>
    </row>
    <row r="591" spans="2:35" s="6" customFormat="1" ht="101.25">
      <c r="B591" s="1187"/>
      <c r="C591" s="1190" t="s">
        <v>1712</v>
      </c>
      <c r="D591" s="1180"/>
      <c r="E591" s="1180">
        <v>0</v>
      </c>
      <c r="F591" s="194" t="s">
        <v>4170</v>
      </c>
      <c r="G591" s="194" t="s">
        <v>3908</v>
      </c>
      <c r="H591" s="194" t="s">
        <v>3909</v>
      </c>
      <c r="I591" s="194" t="s">
        <v>3910</v>
      </c>
      <c r="J591" s="194">
        <v>600.32000000000005</v>
      </c>
      <c r="K591" s="194">
        <f>E591*J591</f>
        <v>0</v>
      </c>
      <c r="L591" s="1180"/>
      <c r="M591" s="194"/>
      <c r="N591" s="1180"/>
      <c r="O591" s="194"/>
      <c r="P591" s="1180"/>
      <c r="Q591" s="194"/>
      <c r="R591" s="1180"/>
      <c r="S591" s="194"/>
      <c r="T591" s="1180"/>
      <c r="U591" s="194"/>
      <c r="V591" s="1180">
        <v>0</v>
      </c>
      <c r="W591" s="194">
        <f>V591*J591</f>
        <v>0</v>
      </c>
      <c r="X591" s="1180"/>
      <c r="Y591" s="194"/>
      <c r="Z591" s="1180"/>
      <c r="AA591" s="194"/>
      <c r="AB591" s="1180"/>
      <c r="AC591" s="194"/>
      <c r="AD591" s="1180"/>
      <c r="AE591" s="194"/>
      <c r="AF591" s="1180"/>
      <c r="AG591" s="194"/>
      <c r="AH591" s="1180"/>
      <c r="AI591" s="194"/>
    </row>
    <row r="592" spans="2:35" s="6" customFormat="1">
      <c r="B592" s="1187">
        <v>313</v>
      </c>
      <c r="C592" s="1186" t="s">
        <v>1713</v>
      </c>
      <c r="D592" s="1187"/>
      <c r="E592" s="1187"/>
      <c r="F592" s="968"/>
      <c r="G592" s="968"/>
      <c r="H592" s="968"/>
      <c r="I592" s="968"/>
      <c r="J592" s="968"/>
      <c r="K592" s="968">
        <f>K593</f>
        <v>0</v>
      </c>
      <c r="L592" s="1187"/>
      <c r="M592" s="968">
        <f t="shared" ref="M592:AI592" si="238">M593</f>
        <v>0</v>
      </c>
      <c r="N592" s="1187"/>
      <c r="O592" s="968">
        <f t="shared" si="238"/>
        <v>0</v>
      </c>
      <c r="P592" s="1187"/>
      <c r="Q592" s="968">
        <f t="shared" si="238"/>
        <v>0</v>
      </c>
      <c r="R592" s="1187"/>
      <c r="S592" s="968">
        <f t="shared" si="238"/>
        <v>0</v>
      </c>
      <c r="T592" s="1187"/>
      <c r="U592" s="968">
        <f t="shared" si="238"/>
        <v>0</v>
      </c>
      <c r="V592" s="1187"/>
      <c r="W592" s="968">
        <f t="shared" si="238"/>
        <v>0</v>
      </c>
      <c r="X592" s="1187"/>
      <c r="Y592" s="968">
        <f t="shared" si="238"/>
        <v>0</v>
      </c>
      <c r="Z592" s="1187"/>
      <c r="AA592" s="968">
        <f t="shared" si="238"/>
        <v>0</v>
      </c>
      <c r="AB592" s="1187"/>
      <c r="AC592" s="968">
        <f t="shared" si="238"/>
        <v>0</v>
      </c>
      <c r="AD592" s="1187"/>
      <c r="AE592" s="968">
        <f t="shared" si="238"/>
        <v>0</v>
      </c>
      <c r="AF592" s="1187"/>
      <c r="AG592" s="968">
        <f t="shared" si="238"/>
        <v>0</v>
      </c>
      <c r="AH592" s="1187"/>
      <c r="AI592" s="968">
        <f t="shared" si="238"/>
        <v>0</v>
      </c>
    </row>
    <row r="593" spans="2:35" s="6" customFormat="1">
      <c r="B593" s="1187">
        <v>31301</v>
      </c>
      <c r="C593" s="1245" t="s">
        <v>4171</v>
      </c>
      <c r="D593" s="1246"/>
      <c r="E593" s="1246"/>
      <c r="F593" s="1247"/>
      <c r="G593" s="1247"/>
      <c r="H593" s="1247"/>
      <c r="I593" s="1247"/>
      <c r="J593" s="1247"/>
      <c r="K593" s="1247">
        <f>SUM(K594:K595)</f>
        <v>0</v>
      </c>
      <c r="L593" s="1246"/>
      <c r="M593" s="1247">
        <f t="shared" ref="M593:AI593" si="239">SUM(M594:M595)</f>
        <v>0</v>
      </c>
      <c r="N593" s="1246"/>
      <c r="O593" s="1247">
        <f t="shared" si="239"/>
        <v>0</v>
      </c>
      <c r="P593" s="1246"/>
      <c r="Q593" s="1247">
        <f t="shared" si="239"/>
        <v>0</v>
      </c>
      <c r="R593" s="1246"/>
      <c r="S593" s="1247">
        <f t="shared" si="239"/>
        <v>0</v>
      </c>
      <c r="T593" s="1246"/>
      <c r="U593" s="1247">
        <f t="shared" si="239"/>
        <v>0</v>
      </c>
      <c r="V593" s="1246"/>
      <c r="W593" s="1247">
        <f t="shared" si="239"/>
        <v>0</v>
      </c>
      <c r="X593" s="1246"/>
      <c r="Y593" s="1247">
        <f t="shared" si="239"/>
        <v>0</v>
      </c>
      <c r="Z593" s="1246"/>
      <c r="AA593" s="1247">
        <f t="shared" si="239"/>
        <v>0</v>
      </c>
      <c r="AB593" s="1246"/>
      <c r="AC593" s="1247">
        <f t="shared" si="239"/>
        <v>0</v>
      </c>
      <c r="AD593" s="1246"/>
      <c r="AE593" s="1247">
        <f t="shared" si="239"/>
        <v>0</v>
      </c>
      <c r="AF593" s="1246"/>
      <c r="AG593" s="1247">
        <f t="shared" si="239"/>
        <v>0</v>
      </c>
      <c r="AH593" s="1246"/>
      <c r="AI593" s="1247">
        <f t="shared" si="239"/>
        <v>0</v>
      </c>
    </row>
    <row r="594" spans="2:35" s="6" customFormat="1" ht="101.25">
      <c r="B594" s="1187"/>
      <c r="C594" s="1190" t="s">
        <v>4172</v>
      </c>
      <c r="D594" s="1180"/>
      <c r="E594" s="1180">
        <v>0</v>
      </c>
      <c r="F594" s="194" t="s">
        <v>4169</v>
      </c>
      <c r="G594" s="194" t="s">
        <v>3908</v>
      </c>
      <c r="H594" s="194" t="s">
        <v>3909</v>
      </c>
      <c r="I594" s="194" t="s">
        <v>3910</v>
      </c>
      <c r="J594" s="194">
        <v>3300</v>
      </c>
      <c r="K594" s="194">
        <f>E594*J594</f>
        <v>0</v>
      </c>
      <c r="L594" s="1180"/>
      <c r="M594" s="194">
        <f>L594*J594</f>
        <v>0</v>
      </c>
      <c r="N594" s="1180"/>
      <c r="O594" s="194">
        <f>N594*J594</f>
        <v>0</v>
      </c>
      <c r="P594" s="1180"/>
      <c r="Q594" s="194">
        <f>P594*J594</f>
        <v>0</v>
      </c>
      <c r="R594" s="1180"/>
      <c r="S594" s="194"/>
      <c r="T594" s="1180"/>
      <c r="U594" s="194"/>
      <c r="V594" s="1180"/>
      <c r="W594" s="194"/>
      <c r="X594" s="1180"/>
      <c r="Y594" s="194"/>
      <c r="Z594" s="1180"/>
      <c r="AA594" s="194"/>
      <c r="AB594" s="1180"/>
      <c r="AC594" s="194"/>
      <c r="AD594" s="1180"/>
      <c r="AE594" s="194"/>
      <c r="AF594" s="1180"/>
      <c r="AG594" s="194"/>
      <c r="AH594" s="1180"/>
      <c r="AI594" s="194"/>
    </row>
    <row r="595" spans="2:35" s="6" customFormat="1" ht="101.25">
      <c r="B595" s="1187"/>
      <c r="C595" s="1190" t="s">
        <v>4173</v>
      </c>
      <c r="D595" s="1180"/>
      <c r="E595" s="1180">
        <v>0</v>
      </c>
      <c r="F595" s="194" t="s">
        <v>4174</v>
      </c>
      <c r="G595" s="194" t="s">
        <v>3908</v>
      </c>
      <c r="H595" s="194" t="s">
        <v>3909</v>
      </c>
      <c r="I595" s="194" t="s">
        <v>3910</v>
      </c>
      <c r="J595" s="194">
        <v>1508</v>
      </c>
      <c r="K595" s="194">
        <f>E595*J595</f>
        <v>0</v>
      </c>
      <c r="L595" s="1180">
        <f>E595/3</f>
        <v>0</v>
      </c>
      <c r="M595" s="194">
        <f>L595*J595</f>
        <v>0</v>
      </c>
      <c r="N595" s="1180">
        <f>E595/3</f>
        <v>0</v>
      </c>
      <c r="O595" s="194">
        <f>N595*J595</f>
        <v>0</v>
      </c>
      <c r="P595" s="1180">
        <f>E595/3</f>
        <v>0</v>
      </c>
      <c r="Q595" s="194">
        <f>P595*J595</f>
        <v>0</v>
      </c>
      <c r="R595" s="1180"/>
      <c r="S595" s="194"/>
      <c r="T595" s="1180"/>
      <c r="U595" s="194"/>
      <c r="V595" s="1180"/>
      <c r="W595" s="194"/>
      <c r="X595" s="1180"/>
      <c r="Y595" s="194"/>
      <c r="Z595" s="1180"/>
      <c r="AA595" s="194"/>
      <c r="AB595" s="1180"/>
      <c r="AC595" s="194"/>
      <c r="AD595" s="1180"/>
      <c r="AE595" s="194"/>
      <c r="AF595" s="1180"/>
      <c r="AG595" s="194"/>
      <c r="AH595" s="1180"/>
      <c r="AI595" s="194"/>
    </row>
    <row r="596" spans="2:35" s="6" customFormat="1">
      <c r="B596" s="1187">
        <v>314</v>
      </c>
      <c r="C596" s="1186" t="s">
        <v>4175</v>
      </c>
      <c r="D596" s="1187"/>
      <c r="E596" s="1187"/>
      <c r="F596" s="968"/>
      <c r="G596" s="968"/>
      <c r="H596" s="968"/>
      <c r="I596" s="968"/>
      <c r="J596" s="968"/>
      <c r="K596" s="968">
        <f>K597</f>
        <v>27600</v>
      </c>
      <c r="L596" s="1187"/>
      <c r="M596" s="968">
        <f t="shared" ref="M596:AI597" si="240">M597</f>
        <v>9200</v>
      </c>
      <c r="N596" s="1187"/>
      <c r="O596" s="968">
        <f t="shared" si="240"/>
        <v>9200</v>
      </c>
      <c r="P596" s="1187"/>
      <c r="Q596" s="968">
        <f t="shared" si="240"/>
        <v>9200</v>
      </c>
      <c r="R596" s="1187"/>
      <c r="S596" s="968">
        <f t="shared" si="240"/>
        <v>0</v>
      </c>
      <c r="T596" s="1187"/>
      <c r="U596" s="968">
        <f t="shared" si="240"/>
        <v>0</v>
      </c>
      <c r="V596" s="1187"/>
      <c r="W596" s="968">
        <f t="shared" si="240"/>
        <v>0</v>
      </c>
      <c r="X596" s="1187"/>
      <c r="Y596" s="968">
        <f t="shared" si="240"/>
        <v>0</v>
      </c>
      <c r="Z596" s="1187"/>
      <c r="AA596" s="968">
        <f t="shared" si="240"/>
        <v>0</v>
      </c>
      <c r="AB596" s="1187"/>
      <c r="AC596" s="968">
        <f t="shared" si="240"/>
        <v>0</v>
      </c>
      <c r="AD596" s="1187"/>
      <c r="AE596" s="968">
        <f t="shared" si="240"/>
        <v>0</v>
      </c>
      <c r="AF596" s="1187"/>
      <c r="AG596" s="968">
        <f t="shared" si="240"/>
        <v>0</v>
      </c>
      <c r="AH596" s="1187"/>
      <c r="AI596" s="968">
        <f t="shared" si="240"/>
        <v>0</v>
      </c>
    </row>
    <row r="597" spans="2:35" s="6" customFormat="1">
      <c r="B597" s="1187">
        <v>31401</v>
      </c>
      <c r="C597" s="1245" t="s">
        <v>4175</v>
      </c>
      <c r="D597" s="1246"/>
      <c r="E597" s="1246"/>
      <c r="F597" s="1247"/>
      <c r="G597" s="1247"/>
      <c r="H597" s="1247"/>
      <c r="I597" s="1247"/>
      <c r="J597" s="1247"/>
      <c r="K597" s="1247">
        <f>K598</f>
        <v>27600</v>
      </c>
      <c r="L597" s="1246"/>
      <c r="M597" s="1247">
        <f t="shared" si="240"/>
        <v>9200</v>
      </c>
      <c r="N597" s="1246"/>
      <c r="O597" s="1247">
        <f t="shared" si="240"/>
        <v>9200</v>
      </c>
      <c r="P597" s="1246"/>
      <c r="Q597" s="1247">
        <f t="shared" si="240"/>
        <v>9200</v>
      </c>
      <c r="R597" s="1246"/>
      <c r="S597" s="1247">
        <f t="shared" si="240"/>
        <v>0</v>
      </c>
      <c r="T597" s="1246"/>
      <c r="U597" s="1247">
        <f t="shared" si="240"/>
        <v>0</v>
      </c>
      <c r="V597" s="1246"/>
      <c r="W597" s="1247">
        <f t="shared" si="240"/>
        <v>0</v>
      </c>
      <c r="X597" s="1246"/>
      <c r="Y597" s="1247">
        <f t="shared" si="240"/>
        <v>0</v>
      </c>
      <c r="Z597" s="1246"/>
      <c r="AA597" s="1247">
        <f t="shared" si="240"/>
        <v>0</v>
      </c>
      <c r="AB597" s="1246"/>
      <c r="AC597" s="1247">
        <f t="shared" si="240"/>
        <v>0</v>
      </c>
      <c r="AD597" s="1246"/>
      <c r="AE597" s="1247">
        <f t="shared" si="240"/>
        <v>0</v>
      </c>
      <c r="AF597" s="1246"/>
      <c r="AG597" s="1247">
        <f t="shared" si="240"/>
        <v>0</v>
      </c>
      <c r="AH597" s="1246"/>
      <c r="AI597" s="1247">
        <f t="shared" si="240"/>
        <v>0</v>
      </c>
    </row>
    <row r="598" spans="2:35" s="6" customFormat="1" ht="101.25">
      <c r="B598" s="1187"/>
      <c r="C598" s="1190" t="s">
        <v>4175</v>
      </c>
      <c r="D598" s="1180"/>
      <c r="E598" s="1180">
        <v>3</v>
      </c>
      <c r="F598" s="194" t="s">
        <v>3251</v>
      </c>
      <c r="G598" s="194" t="s">
        <v>3908</v>
      </c>
      <c r="H598" s="194" t="s">
        <v>3909</v>
      </c>
      <c r="I598" s="194" t="s">
        <v>3910</v>
      </c>
      <c r="J598" s="194">
        <v>9200</v>
      </c>
      <c r="K598" s="194">
        <f>E598*J598</f>
        <v>27600</v>
      </c>
      <c r="L598" s="1180">
        <f>E598/3</f>
        <v>1</v>
      </c>
      <c r="M598" s="194">
        <f>L598*J598</f>
        <v>9200</v>
      </c>
      <c r="N598" s="1180">
        <f>E598/3</f>
        <v>1</v>
      </c>
      <c r="O598" s="194">
        <f>N598*J598</f>
        <v>9200</v>
      </c>
      <c r="P598" s="1180">
        <f>E598/3</f>
        <v>1</v>
      </c>
      <c r="Q598" s="194">
        <f>P598*J598</f>
        <v>9200</v>
      </c>
      <c r="R598" s="1180"/>
      <c r="S598" s="194"/>
      <c r="T598" s="1180"/>
      <c r="U598" s="194"/>
      <c r="V598" s="1180"/>
      <c r="W598" s="194"/>
      <c r="X598" s="1180"/>
      <c r="Y598" s="194"/>
      <c r="Z598" s="1180"/>
      <c r="AA598" s="194"/>
      <c r="AB598" s="1180"/>
      <c r="AC598" s="194"/>
      <c r="AD598" s="1180"/>
      <c r="AE598" s="194"/>
      <c r="AF598" s="1180"/>
      <c r="AG598" s="194"/>
      <c r="AH598" s="1180"/>
      <c r="AI598" s="194"/>
    </row>
    <row r="599" spans="2:35" s="6" customFormat="1">
      <c r="B599" s="1187">
        <v>318</v>
      </c>
      <c r="C599" s="1186" t="s">
        <v>4176</v>
      </c>
      <c r="D599" s="1187"/>
      <c r="E599" s="1187"/>
      <c r="F599" s="968"/>
      <c r="G599" s="968"/>
      <c r="H599" s="968"/>
      <c r="I599" s="968"/>
      <c r="J599" s="968"/>
      <c r="K599" s="968">
        <f>K600</f>
        <v>6477</v>
      </c>
      <c r="L599" s="1187"/>
      <c r="M599" s="968">
        <f t="shared" ref="M599:AI599" si="241">M600</f>
        <v>0</v>
      </c>
      <c r="N599" s="1187"/>
      <c r="O599" s="968">
        <f t="shared" si="241"/>
        <v>0</v>
      </c>
      <c r="P599" s="1187"/>
      <c r="Q599" s="968">
        <f t="shared" si="241"/>
        <v>0</v>
      </c>
      <c r="R599" s="1187"/>
      <c r="S599" s="968">
        <f t="shared" si="241"/>
        <v>2159</v>
      </c>
      <c r="T599" s="1187"/>
      <c r="U599" s="968">
        <f t="shared" si="241"/>
        <v>0</v>
      </c>
      <c r="V599" s="1187"/>
      <c r="W599" s="968">
        <f t="shared" si="241"/>
        <v>0</v>
      </c>
      <c r="X599" s="1187"/>
      <c r="Y599" s="968">
        <f t="shared" si="241"/>
        <v>2159</v>
      </c>
      <c r="Z599" s="1187"/>
      <c r="AA599" s="968">
        <f t="shared" si="241"/>
        <v>0</v>
      </c>
      <c r="AB599" s="1187"/>
      <c r="AC599" s="968">
        <f t="shared" si="241"/>
        <v>0</v>
      </c>
      <c r="AD599" s="1187"/>
      <c r="AE599" s="968">
        <f t="shared" si="241"/>
        <v>2159</v>
      </c>
      <c r="AF599" s="1187"/>
      <c r="AG599" s="968">
        <f t="shared" si="241"/>
        <v>0</v>
      </c>
      <c r="AH599" s="1187"/>
      <c r="AI599" s="968">
        <f t="shared" si="241"/>
        <v>0</v>
      </c>
    </row>
    <row r="600" spans="2:35" s="6" customFormat="1">
      <c r="B600" s="1187">
        <v>31801</v>
      </c>
      <c r="C600" s="1245" t="s">
        <v>4177</v>
      </c>
      <c r="D600" s="1246"/>
      <c r="E600" s="1246"/>
      <c r="F600" s="1247"/>
      <c r="G600" s="1247"/>
      <c r="H600" s="1247"/>
      <c r="I600" s="1247"/>
      <c r="J600" s="1247"/>
      <c r="K600" s="1247">
        <f>SUM(K601:K602)</f>
        <v>6477</v>
      </c>
      <c r="L600" s="1246"/>
      <c r="M600" s="1247">
        <f t="shared" ref="M600:AI600" si="242">SUM(M601:M602)</f>
        <v>0</v>
      </c>
      <c r="N600" s="1246"/>
      <c r="O600" s="1247">
        <f t="shared" si="242"/>
        <v>0</v>
      </c>
      <c r="P600" s="1246"/>
      <c r="Q600" s="1247">
        <f t="shared" si="242"/>
        <v>0</v>
      </c>
      <c r="R600" s="1246"/>
      <c r="S600" s="1247">
        <f t="shared" si="242"/>
        <v>2159</v>
      </c>
      <c r="T600" s="1246"/>
      <c r="U600" s="1247">
        <f t="shared" si="242"/>
        <v>0</v>
      </c>
      <c r="V600" s="1246"/>
      <c r="W600" s="1247">
        <f t="shared" si="242"/>
        <v>0</v>
      </c>
      <c r="X600" s="1246"/>
      <c r="Y600" s="1247">
        <f t="shared" si="242"/>
        <v>2159</v>
      </c>
      <c r="Z600" s="1246"/>
      <c r="AA600" s="1247">
        <f t="shared" si="242"/>
        <v>0</v>
      </c>
      <c r="AB600" s="1246"/>
      <c r="AC600" s="1247">
        <f t="shared" si="242"/>
        <v>0</v>
      </c>
      <c r="AD600" s="1246"/>
      <c r="AE600" s="1247">
        <f t="shared" si="242"/>
        <v>2159</v>
      </c>
      <c r="AF600" s="1246"/>
      <c r="AG600" s="1247">
        <f t="shared" si="242"/>
        <v>0</v>
      </c>
      <c r="AH600" s="1246"/>
      <c r="AI600" s="1247">
        <f t="shared" si="242"/>
        <v>0</v>
      </c>
    </row>
    <row r="601" spans="2:35" s="6" customFormat="1" ht="101.25">
      <c r="B601" s="1187"/>
      <c r="C601" s="1190" t="s">
        <v>4178</v>
      </c>
      <c r="D601" s="1180"/>
      <c r="E601" s="1180">
        <v>20</v>
      </c>
      <c r="F601" s="194" t="s">
        <v>4179</v>
      </c>
      <c r="G601" s="194" t="s">
        <v>3908</v>
      </c>
      <c r="H601" s="194" t="s">
        <v>3909</v>
      </c>
      <c r="I601" s="194" t="s">
        <v>3910</v>
      </c>
      <c r="J601" s="194">
        <v>295.14999999999998</v>
      </c>
      <c r="K601" s="194">
        <f>E601*J601</f>
        <v>5903</v>
      </c>
      <c r="L601" s="1180"/>
      <c r="M601" s="194"/>
      <c r="N601" s="1180"/>
      <c r="O601" s="194"/>
      <c r="P601" s="1180"/>
      <c r="Q601" s="194"/>
      <c r="R601" s="1180">
        <f>E601/3</f>
        <v>6.666666666666667</v>
      </c>
      <c r="S601" s="194">
        <f>J601*R601</f>
        <v>1967.6666666666665</v>
      </c>
      <c r="T601" s="1180"/>
      <c r="U601" s="194"/>
      <c r="V601" s="1180"/>
      <c r="W601" s="194"/>
      <c r="X601" s="1180">
        <f>E601/3</f>
        <v>6.666666666666667</v>
      </c>
      <c r="Y601" s="194">
        <f>X601*J601</f>
        <v>1967.6666666666665</v>
      </c>
      <c r="Z601" s="1180"/>
      <c r="AA601" s="194"/>
      <c r="AB601" s="1180"/>
      <c r="AC601" s="194"/>
      <c r="AD601" s="1180">
        <f>E601/3</f>
        <v>6.666666666666667</v>
      </c>
      <c r="AE601" s="194">
        <f>J601*AD601</f>
        <v>1967.6666666666665</v>
      </c>
      <c r="AF601" s="1180"/>
      <c r="AG601" s="194"/>
      <c r="AH601" s="1180"/>
      <c r="AI601" s="194"/>
    </row>
    <row r="602" spans="2:35" s="6" customFormat="1" ht="101.25">
      <c r="B602" s="1187"/>
      <c r="C602" s="1190" t="s">
        <v>4180</v>
      </c>
      <c r="D602" s="1180"/>
      <c r="E602" s="1180">
        <v>2</v>
      </c>
      <c r="F602" s="194" t="s">
        <v>4174</v>
      </c>
      <c r="G602" s="194" t="s">
        <v>3908</v>
      </c>
      <c r="H602" s="194" t="s">
        <v>3909</v>
      </c>
      <c r="I602" s="194" t="s">
        <v>3910</v>
      </c>
      <c r="J602" s="194">
        <v>287</v>
      </c>
      <c r="K602" s="194">
        <f>E602*J602</f>
        <v>574</v>
      </c>
      <c r="L602" s="1180"/>
      <c r="M602" s="194"/>
      <c r="N602" s="1180"/>
      <c r="O602" s="194"/>
      <c r="P602" s="1180"/>
      <c r="Q602" s="194"/>
      <c r="R602" s="1180">
        <f>E602/3</f>
        <v>0.66666666666666663</v>
      </c>
      <c r="S602" s="194">
        <f>J602*R602</f>
        <v>191.33333333333331</v>
      </c>
      <c r="T602" s="1180"/>
      <c r="U602" s="194"/>
      <c r="V602" s="1180"/>
      <c r="W602" s="194"/>
      <c r="X602" s="1180">
        <f>E602/3</f>
        <v>0.66666666666666663</v>
      </c>
      <c r="Y602" s="194">
        <f>X602*J602</f>
        <v>191.33333333333331</v>
      </c>
      <c r="Z602" s="1180"/>
      <c r="AA602" s="194"/>
      <c r="AB602" s="1180"/>
      <c r="AC602" s="194"/>
      <c r="AD602" s="1180">
        <f>E602/3</f>
        <v>0.66666666666666663</v>
      </c>
      <c r="AE602" s="194">
        <f>J602*AD602</f>
        <v>191.33333333333331</v>
      </c>
      <c r="AF602" s="1180"/>
      <c r="AG602" s="194"/>
      <c r="AH602" s="1180"/>
      <c r="AI602" s="194"/>
    </row>
    <row r="603" spans="2:35" s="6" customFormat="1">
      <c r="B603" s="1187">
        <v>3200</v>
      </c>
      <c r="C603" s="1179" t="s">
        <v>1720</v>
      </c>
      <c r="D603" s="1187"/>
      <c r="E603" s="1187"/>
      <c r="F603" s="968"/>
      <c r="G603" s="968"/>
      <c r="H603" s="1188"/>
      <c r="I603" s="1023"/>
      <c r="J603" s="968"/>
      <c r="K603" s="968">
        <f t="shared" ref="K603:Y603" si="243">K604+K607</f>
        <v>9070</v>
      </c>
      <c r="L603" s="1187"/>
      <c r="M603" s="968">
        <f t="shared" si="243"/>
        <v>2690</v>
      </c>
      <c r="N603" s="1187"/>
      <c r="O603" s="968">
        <f t="shared" si="243"/>
        <v>2690</v>
      </c>
      <c r="P603" s="1187"/>
      <c r="Q603" s="968">
        <f t="shared" si="243"/>
        <v>2690</v>
      </c>
      <c r="R603" s="1187"/>
      <c r="S603" s="968">
        <f t="shared" si="243"/>
        <v>1000</v>
      </c>
      <c r="T603" s="1187"/>
      <c r="U603" s="968">
        <f t="shared" si="243"/>
        <v>0</v>
      </c>
      <c r="V603" s="1187"/>
      <c r="W603" s="968">
        <f t="shared" si="243"/>
        <v>0</v>
      </c>
      <c r="X603" s="1187"/>
      <c r="Y603" s="968">
        <f t="shared" si="243"/>
        <v>0</v>
      </c>
      <c r="Z603" s="1187"/>
      <c r="AA603" s="968">
        <f t="shared" ref="AA603:AI603" si="244">AA604+AA607</f>
        <v>0</v>
      </c>
      <c r="AB603" s="1187"/>
      <c r="AC603" s="968">
        <f t="shared" si="244"/>
        <v>0</v>
      </c>
      <c r="AD603" s="1187"/>
      <c r="AE603" s="968">
        <f t="shared" si="244"/>
        <v>0</v>
      </c>
      <c r="AF603" s="1187"/>
      <c r="AG603" s="968">
        <f t="shared" si="244"/>
        <v>0</v>
      </c>
      <c r="AH603" s="1187"/>
      <c r="AI603" s="968">
        <f t="shared" si="244"/>
        <v>0</v>
      </c>
    </row>
    <row r="604" spans="2:35" s="6" customFormat="1">
      <c r="B604" s="1187">
        <v>323</v>
      </c>
      <c r="C604" s="1186" t="s">
        <v>4181</v>
      </c>
      <c r="D604" s="1187"/>
      <c r="E604" s="1187"/>
      <c r="F604" s="968"/>
      <c r="G604" s="968"/>
      <c r="H604" s="1188"/>
      <c r="I604" s="1023"/>
      <c r="J604" s="968"/>
      <c r="K604" s="968">
        <f>K605</f>
        <v>8070</v>
      </c>
      <c r="L604" s="1187"/>
      <c r="M604" s="968">
        <f t="shared" ref="M604:AI605" si="245">M605</f>
        <v>2690</v>
      </c>
      <c r="N604" s="1187"/>
      <c r="O604" s="968">
        <f t="shared" si="245"/>
        <v>2690</v>
      </c>
      <c r="P604" s="1187"/>
      <c r="Q604" s="968">
        <f t="shared" si="245"/>
        <v>2690</v>
      </c>
      <c r="R604" s="1187"/>
      <c r="S604" s="968">
        <f t="shared" si="245"/>
        <v>0</v>
      </c>
      <c r="T604" s="1187"/>
      <c r="U604" s="968">
        <f t="shared" si="245"/>
        <v>0</v>
      </c>
      <c r="V604" s="1187"/>
      <c r="W604" s="968">
        <f t="shared" si="245"/>
        <v>0</v>
      </c>
      <c r="X604" s="1187"/>
      <c r="Y604" s="968">
        <f t="shared" si="245"/>
        <v>0</v>
      </c>
      <c r="Z604" s="1187"/>
      <c r="AA604" s="968">
        <f t="shared" si="245"/>
        <v>0</v>
      </c>
      <c r="AB604" s="1187"/>
      <c r="AC604" s="968">
        <f t="shared" si="245"/>
        <v>0</v>
      </c>
      <c r="AD604" s="1187"/>
      <c r="AE604" s="968">
        <f t="shared" si="245"/>
        <v>0</v>
      </c>
      <c r="AF604" s="1187"/>
      <c r="AG604" s="968">
        <f t="shared" si="245"/>
        <v>0</v>
      </c>
      <c r="AH604" s="1187"/>
      <c r="AI604" s="968">
        <f t="shared" si="245"/>
        <v>0</v>
      </c>
    </row>
    <row r="605" spans="2:35" s="6" customFormat="1">
      <c r="B605" s="1187">
        <v>32301</v>
      </c>
      <c r="C605" s="1186" t="s">
        <v>4182</v>
      </c>
      <c r="D605" s="1187"/>
      <c r="E605" s="1187"/>
      <c r="F605" s="968"/>
      <c r="G605" s="968"/>
      <c r="H605" s="1231"/>
      <c r="I605" s="1023"/>
      <c r="J605" s="968"/>
      <c r="K605" s="968">
        <f>K606</f>
        <v>8070</v>
      </c>
      <c r="L605" s="1187"/>
      <c r="M605" s="968">
        <f t="shared" si="245"/>
        <v>2690</v>
      </c>
      <c r="N605" s="1187"/>
      <c r="O605" s="968">
        <f t="shared" si="245"/>
        <v>2690</v>
      </c>
      <c r="P605" s="1187"/>
      <c r="Q605" s="968">
        <f t="shared" si="245"/>
        <v>2690</v>
      </c>
      <c r="R605" s="1187"/>
      <c r="S605" s="968">
        <f t="shared" si="245"/>
        <v>0</v>
      </c>
      <c r="T605" s="1187"/>
      <c r="U605" s="968">
        <f t="shared" si="245"/>
        <v>0</v>
      </c>
      <c r="V605" s="1187"/>
      <c r="W605" s="968">
        <f t="shared" si="245"/>
        <v>0</v>
      </c>
      <c r="X605" s="1187"/>
      <c r="Y605" s="968">
        <f t="shared" si="245"/>
        <v>0</v>
      </c>
      <c r="Z605" s="1187"/>
      <c r="AA605" s="968">
        <f t="shared" si="245"/>
        <v>0</v>
      </c>
      <c r="AB605" s="1187"/>
      <c r="AC605" s="968">
        <f t="shared" si="245"/>
        <v>0</v>
      </c>
      <c r="AD605" s="1187"/>
      <c r="AE605" s="968">
        <f t="shared" si="245"/>
        <v>0</v>
      </c>
      <c r="AF605" s="1187"/>
      <c r="AG605" s="968">
        <f t="shared" si="245"/>
        <v>0</v>
      </c>
      <c r="AH605" s="1187"/>
      <c r="AI605" s="968">
        <f t="shared" si="245"/>
        <v>0</v>
      </c>
    </row>
    <row r="606" spans="2:35" s="6" customFormat="1" ht="101.25">
      <c r="B606" s="1187"/>
      <c r="C606" s="1190" t="s">
        <v>4183</v>
      </c>
      <c r="D606" s="1180"/>
      <c r="E606" s="1180">
        <v>3</v>
      </c>
      <c r="F606" s="194" t="s">
        <v>3251</v>
      </c>
      <c r="G606" s="194" t="s">
        <v>3908</v>
      </c>
      <c r="H606" s="194" t="s">
        <v>3909</v>
      </c>
      <c r="I606" s="194" t="s">
        <v>3910</v>
      </c>
      <c r="J606" s="194">
        <v>2690</v>
      </c>
      <c r="K606" s="194">
        <f>E606*J606</f>
        <v>8070</v>
      </c>
      <c r="L606" s="1180">
        <f>E606/3</f>
        <v>1</v>
      </c>
      <c r="M606" s="194">
        <f>L606*J606</f>
        <v>2690</v>
      </c>
      <c r="N606" s="1180">
        <f>E606/3</f>
        <v>1</v>
      </c>
      <c r="O606" s="194">
        <f>N606*J606</f>
        <v>2690</v>
      </c>
      <c r="P606" s="1180">
        <f>E606/3</f>
        <v>1</v>
      </c>
      <c r="Q606" s="194">
        <f>P606*J606</f>
        <v>2690</v>
      </c>
      <c r="R606" s="1180"/>
      <c r="S606" s="194"/>
      <c r="T606" s="1180"/>
      <c r="U606" s="194"/>
      <c r="V606" s="1180"/>
      <c r="W606" s="194"/>
      <c r="X606" s="1180"/>
      <c r="Y606" s="194"/>
      <c r="Z606" s="1180"/>
      <c r="AA606" s="194"/>
      <c r="AB606" s="1180"/>
      <c r="AC606" s="194"/>
      <c r="AD606" s="1180"/>
      <c r="AE606" s="194"/>
      <c r="AF606" s="1180"/>
      <c r="AG606" s="194"/>
      <c r="AH606" s="1180"/>
      <c r="AI606" s="194"/>
    </row>
    <row r="607" spans="2:35" s="6" customFormat="1">
      <c r="B607" s="1187">
        <v>327</v>
      </c>
      <c r="C607" s="1186" t="s">
        <v>1728</v>
      </c>
      <c r="D607" s="1187"/>
      <c r="E607" s="1187"/>
      <c r="F607" s="968"/>
      <c r="G607" s="968"/>
      <c r="H607" s="968"/>
      <c r="I607" s="968"/>
      <c r="J607" s="968"/>
      <c r="K607" s="968">
        <f>K608</f>
        <v>1000</v>
      </c>
      <c r="L607" s="1187"/>
      <c r="M607" s="968">
        <f t="shared" ref="M607:AI607" si="246">M608</f>
        <v>0</v>
      </c>
      <c r="N607" s="1187"/>
      <c r="O607" s="968">
        <f t="shared" si="246"/>
        <v>0</v>
      </c>
      <c r="P607" s="1187"/>
      <c r="Q607" s="968">
        <f t="shared" si="246"/>
        <v>0</v>
      </c>
      <c r="R607" s="1187"/>
      <c r="S607" s="968">
        <f t="shared" si="246"/>
        <v>1000</v>
      </c>
      <c r="T607" s="1187"/>
      <c r="U607" s="968">
        <f t="shared" si="246"/>
        <v>0</v>
      </c>
      <c r="V607" s="1187"/>
      <c r="W607" s="968">
        <f t="shared" si="246"/>
        <v>0</v>
      </c>
      <c r="X607" s="1187"/>
      <c r="Y607" s="968">
        <f t="shared" si="246"/>
        <v>0</v>
      </c>
      <c r="Z607" s="1187"/>
      <c r="AA607" s="968">
        <f t="shared" si="246"/>
        <v>0</v>
      </c>
      <c r="AB607" s="1187"/>
      <c r="AC607" s="968">
        <f t="shared" si="246"/>
        <v>0</v>
      </c>
      <c r="AD607" s="1187"/>
      <c r="AE607" s="968">
        <f t="shared" si="246"/>
        <v>0</v>
      </c>
      <c r="AF607" s="1187"/>
      <c r="AG607" s="968">
        <f t="shared" si="246"/>
        <v>0</v>
      </c>
      <c r="AH607" s="1187"/>
      <c r="AI607" s="968">
        <f t="shared" si="246"/>
        <v>0</v>
      </c>
    </row>
    <row r="608" spans="2:35" s="6" customFormat="1">
      <c r="B608" s="1187">
        <v>32701</v>
      </c>
      <c r="C608" s="1245" t="s">
        <v>1728</v>
      </c>
      <c r="D608" s="1246"/>
      <c r="E608" s="1246"/>
      <c r="F608" s="1247"/>
      <c r="G608" s="1247"/>
      <c r="H608" s="1247"/>
      <c r="I608" s="1247"/>
      <c r="J608" s="1247"/>
      <c r="K608" s="1247">
        <f>SUM(K609)</f>
        <v>1000</v>
      </c>
      <c r="L608" s="1246"/>
      <c r="M608" s="1247">
        <f t="shared" ref="M608:AI608" si="247">SUM(M609)</f>
        <v>0</v>
      </c>
      <c r="N608" s="1246"/>
      <c r="O608" s="1247">
        <f t="shared" si="247"/>
        <v>0</v>
      </c>
      <c r="P608" s="1246"/>
      <c r="Q608" s="1247">
        <f t="shared" si="247"/>
        <v>0</v>
      </c>
      <c r="R608" s="1246"/>
      <c r="S608" s="1247">
        <f t="shared" si="247"/>
        <v>1000</v>
      </c>
      <c r="T608" s="1246"/>
      <c r="U608" s="1247">
        <f t="shared" si="247"/>
        <v>0</v>
      </c>
      <c r="V608" s="1246"/>
      <c r="W608" s="1247">
        <f t="shared" si="247"/>
        <v>0</v>
      </c>
      <c r="X608" s="1246"/>
      <c r="Y608" s="1247">
        <f t="shared" si="247"/>
        <v>0</v>
      </c>
      <c r="Z608" s="1246"/>
      <c r="AA608" s="1247">
        <f t="shared" si="247"/>
        <v>0</v>
      </c>
      <c r="AB608" s="1246"/>
      <c r="AC608" s="1247">
        <f t="shared" si="247"/>
        <v>0</v>
      </c>
      <c r="AD608" s="1246"/>
      <c r="AE608" s="1247">
        <f t="shared" si="247"/>
        <v>0</v>
      </c>
      <c r="AF608" s="1246"/>
      <c r="AG608" s="1247">
        <f t="shared" si="247"/>
        <v>0</v>
      </c>
      <c r="AH608" s="1246"/>
      <c r="AI608" s="1247">
        <f t="shared" si="247"/>
        <v>0</v>
      </c>
    </row>
    <row r="609" spans="2:35" s="6" customFormat="1" ht="101.25">
      <c r="B609" s="1187"/>
      <c r="C609" s="1190" t="s">
        <v>4184</v>
      </c>
      <c r="D609" s="1180"/>
      <c r="E609" s="1180">
        <v>1</v>
      </c>
      <c r="F609" s="194" t="s">
        <v>3251</v>
      </c>
      <c r="G609" s="194" t="s">
        <v>3908</v>
      </c>
      <c r="H609" s="194" t="s">
        <v>3909</v>
      </c>
      <c r="I609" s="194" t="s">
        <v>3910</v>
      </c>
      <c r="J609" s="194">
        <v>1000</v>
      </c>
      <c r="K609" s="194">
        <f>E609*J609</f>
        <v>1000</v>
      </c>
      <c r="L609" s="1180"/>
      <c r="M609" s="194"/>
      <c r="N609" s="1180"/>
      <c r="O609" s="194"/>
      <c r="P609" s="1180"/>
      <c r="Q609" s="194"/>
      <c r="R609" s="1180">
        <f>E609</f>
        <v>1</v>
      </c>
      <c r="S609" s="194">
        <f>J609*R609</f>
        <v>1000</v>
      </c>
      <c r="T609" s="1180"/>
      <c r="U609" s="194"/>
      <c r="V609" s="1180"/>
      <c r="W609" s="194"/>
      <c r="X609" s="1180"/>
      <c r="Y609" s="194"/>
      <c r="Z609" s="1180"/>
      <c r="AA609" s="194"/>
      <c r="AB609" s="1180"/>
      <c r="AC609" s="194"/>
      <c r="AD609" s="1180"/>
      <c r="AE609" s="194"/>
      <c r="AF609" s="1180"/>
      <c r="AG609" s="194"/>
      <c r="AH609" s="1180"/>
      <c r="AI609" s="194"/>
    </row>
    <row r="610" spans="2:35" s="6" customFormat="1">
      <c r="B610" s="1187">
        <v>3300</v>
      </c>
      <c r="C610" s="1179" t="s">
        <v>4185</v>
      </c>
      <c r="D610" s="1187"/>
      <c r="E610" s="1187"/>
      <c r="F610" s="968"/>
      <c r="G610" s="968"/>
      <c r="H610" s="1188"/>
      <c r="I610" s="1023"/>
      <c r="J610" s="968"/>
      <c r="K610" s="968">
        <f>K611</f>
        <v>4000</v>
      </c>
      <c r="L610" s="1187"/>
      <c r="M610" s="968">
        <f t="shared" ref="M610:AI611" si="248">M611</f>
        <v>0</v>
      </c>
      <c r="N610" s="1187"/>
      <c r="O610" s="968">
        <f t="shared" si="248"/>
        <v>0</v>
      </c>
      <c r="P610" s="1187"/>
      <c r="Q610" s="968">
        <f t="shared" si="248"/>
        <v>0</v>
      </c>
      <c r="R610" s="1187"/>
      <c r="S610" s="968">
        <f t="shared" si="248"/>
        <v>4000</v>
      </c>
      <c r="T610" s="1187"/>
      <c r="U610" s="968">
        <f t="shared" si="248"/>
        <v>0</v>
      </c>
      <c r="V610" s="1187"/>
      <c r="W610" s="968">
        <f t="shared" si="248"/>
        <v>0</v>
      </c>
      <c r="X610" s="1187"/>
      <c r="Y610" s="968">
        <f t="shared" si="248"/>
        <v>0</v>
      </c>
      <c r="Z610" s="1187"/>
      <c r="AA610" s="968">
        <f t="shared" si="248"/>
        <v>0</v>
      </c>
      <c r="AB610" s="1187"/>
      <c r="AC610" s="968">
        <f t="shared" si="248"/>
        <v>0</v>
      </c>
      <c r="AD610" s="1187"/>
      <c r="AE610" s="968">
        <f t="shared" si="248"/>
        <v>0</v>
      </c>
      <c r="AF610" s="1187"/>
      <c r="AG610" s="968">
        <f t="shared" si="248"/>
        <v>0</v>
      </c>
      <c r="AH610" s="1187"/>
      <c r="AI610" s="968">
        <f t="shared" si="248"/>
        <v>0</v>
      </c>
    </row>
    <row r="611" spans="2:35" s="6" customFormat="1">
      <c r="B611" s="1187">
        <v>334</v>
      </c>
      <c r="C611" s="1186" t="s">
        <v>4186</v>
      </c>
      <c r="D611" s="1187"/>
      <c r="E611" s="1187"/>
      <c r="F611" s="968"/>
      <c r="G611" s="968"/>
      <c r="H611" s="1188"/>
      <c r="I611" s="1023"/>
      <c r="J611" s="968"/>
      <c r="K611" s="968">
        <f>K612</f>
        <v>4000</v>
      </c>
      <c r="L611" s="1187"/>
      <c r="M611" s="968">
        <f t="shared" si="248"/>
        <v>0</v>
      </c>
      <c r="N611" s="1187"/>
      <c r="O611" s="968">
        <f t="shared" si="248"/>
        <v>0</v>
      </c>
      <c r="P611" s="1187"/>
      <c r="Q611" s="968">
        <f t="shared" si="248"/>
        <v>0</v>
      </c>
      <c r="R611" s="1187"/>
      <c r="S611" s="968">
        <f t="shared" si="248"/>
        <v>4000</v>
      </c>
      <c r="T611" s="1187"/>
      <c r="U611" s="968">
        <f t="shared" si="248"/>
        <v>0</v>
      </c>
      <c r="V611" s="1187"/>
      <c r="W611" s="968">
        <f t="shared" si="248"/>
        <v>0</v>
      </c>
      <c r="X611" s="1187"/>
      <c r="Y611" s="968">
        <f t="shared" si="248"/>
        <v>0</v>
      </c>
      <c r="Z611" s="1187"/>
      <c r="AA611" s="968">
        <f t="shared" si="248"/>
        <v>0</v>
      </c>
      <c r="AB611" s="1187"/>
      <c r="AC611" s="968">
        <f t="shared" si="248"/>
        <v>0</v>
      </c>
      <c r="AD611" s="1187"/>
      <c r="AE611" s="968">
        <f t="shared" si="248"/>
        <v>0</v>
      </c>
      <c r="AF611" s="1187"/>
      <c r="AG611" s="968">
        <f t="shared" si="248"/>
        <v>0</v>
      </c>
      <c r="AH611" s="1187"/>
      <c r="AI611" s="968">
        <f t="shared" si="248"/>
        <v>0</v>
      </c>
    </row>
    <row r="612" spans="2:35" s="6" customFormat="1">
      <c r="B612" s="1187">
        <v>33401</v>
      </c>
      <c r="C612" s="1186" t="s">
        <v>4186</v>
      </c>
      <c r="D612" s="1187"/>
      <c r="E612" s="1187"/>
      <c r="F612" s="968"/>
      <c r="G612" s="968"/>
      <c r="H612" s="1231"/>
      <c r="I612" s="1023"/>
      <c r="J612" s="968"/>
      <c r="K612" s="968">
        <f>SUM(K613)</f>
        <v>4000</v>
      </c>
      <c r="L612" s="1187"/>
      <c r="M612" s="968">
        <f t="shared" ref="M612:AI612" si="249">SUM(M613)</f>
        <v>0</v>
      </c>
      <c r="N612" s="1187"/>
      <c r="O612" s="968">
        <f t="shared" si="249"/>
        <v>0</v>
      </c>
      <c r="P612" s="1187"/>
      <c r="Q612" s="968">
        <f t="shared" si="249"/>
        <v>0</v>
      </c>
      <c r="R612" s="1187"/>
      <c r="S612" s="968">
        <f t="shared" si="249"/>
        <v>4000</v>
      </c>
      <c r="T612" s="1187"/>
      <c r="U612" s="968">
        <f t="shared" si="249"/>
        <v>0</v>
      </c>
      <c r="V612" s="1187"/>
      <c r="W612" s="968">
        <f t="shared" si="249"/>
        <v>0</v>
      </c>
      <c r="X612" s="1187"/>
      <c r="Y612" s="968">
        <f t="shared" si="249"/>
        <v>0</v>
      </c>
      <c r="Z612" s="1187"/>
      <c r="AA612" s="968">
        <f t="shared" si="249"/>
        <v>0</v>
      </c>
      <c r="AB612" s="1187"/>
      <c r="AC612" s="968">
        <f t="shared" si="249"/>
        <v>0</v>
      </c>
      <c r="AD612" s="1187"/>
      <c r="AE612" s="968">
        <f t="shared" si="249"/>
        <v>0</v>
      </c>
      <c r="AF612" s="1187"/>
      <c r="AG612" s="968">
        <f t="shared" si="249"/>
        <v>0</v>
      </c>
      <c r="AH612" s="1187"/>
      <c r="AI612" s="968">
        <f t="shared" si="249"/>
        <v>0</v>
      </c>
    </row>
    <row r="613" spans="2:35" s="6" customFormat="1" ht="101.25">
      <c r="B613" s="1187"/>
      <c r="C613" s="1190" t="s">
        <v>4186</v>
      </c>
      <c r="D613" s="1180"/>
      <c r="E613" s="1180">
        <v>2</v>
      </c>
      <c r="F613" s="194" t="s">
        <v>3251</v>
      </c>
      <c r="G613" s="194" t="s">
        <v>3908</v>
      </c>
      <c r="H613" s="194" t="s">
        <v>3909</v>
      </c>
      <c r="I613" s="194" t="s">
        <v>3910</v>
      </c>
      <c r="J613" s="194">
        <v>2000</v>
      </c>
      <c r="K613" s="194">
        <f>E613*J613</f>
        <v>4000</v>
      </c>
      <c r="L613" s="1180"/>
      <c r="M613" s="194"/>
      <c r="N613" s="1180"/>
      <c r="O613" s="194"/>
      <c r="P613" s="1180"/>
      <c r="Q613" s="194"/>
      <c r="R613" s="1180">
        <f>E613</f>
        <v>2</v>
      </c>
      <c r="S613" s="194">
        <f>J613*R613</f>
        <v>4000</v>
      </c>
      <c r="T613" s="1180"/>
      <c r="U613" s="194"/>
      <c r="V613" s="1180"/>
      <c r="W613" s="194"/>
      <c r="X613" s="1180"/>
      <c r="Y613" s="194"/>
      <c r="Z613" s="1180"/>
      <c r="AA613" s="194"/>
      <c r="AB613" s="1180"/>
      <c r="AC613" s="194"/>
      <c r="AD613" s="1180"/>
      <c r="AE613" s="194"/>
      <c r="AF613" s="1180"/>
      <c r="AG613" s="194"/>
      <c r="AH613" s="1180"/>
      <c r="AI613" s="194"/>
    </row>
    <row r="614" spans="2:35" s="6" customFormat="1">
      <c r="B614" s="1187">
        <v>3400</v>
      </c>
      <c r="C614" s="1179" t="s">
        <v>4189</v>
      </c>
      <c r="D614" s="1187"/>
      <c r="E614" s="1187"/>
      <c r="F614" s="968"/>
      <c r="G614" s="968"/>
      <c r="H614" s="1188"/>
      <c r="I614" s="1023"/>
      <c r="J614" s="968"/>
      <c r="K614" s="968">
        <f>K615+K620</f>
        <v>262.12</v>
      </c>
      <c r="L614" s="1187"/>
      <c r="M614" s="968">
        <f t="shared" ref="M614:AI614" si="250">M615+M620</f>
        <v>0</v>
      </c>
      <c r="N614" s="1187"/>
      <c r="O614" s="968">
        <f t="shared" si="250"/>
        <v>0</v>
      </c>
      <c r="P614" s="1187"/>
      <c r="Q614" s="968">
        <f t="shared" si="250"/>
        <v>0</v>
      </c>
      <c r="R614" s="1187"/>
      <c r="S614" s="968">
        <f t="shared" si="250"/>
        <v>262.12</v>
      </c>
      <c r="T614" s="1187"/>
      <c r="U614" s="968">
        <f t="shared" si="250"/>
        <v>0</v>
      </c>
      <c r="V614" s="1187"/>
      <c r="W614" s="968">
        <f t="shared" si="250"/>
        <v>0</v>
      </c>
      <c r="X614" s="1187"/>
      <c r="Y614" s="968">
        <f t="shared" si="250"/>
        <v>0</v>
      </c>
      <c r="Z614" s="1187"/>
      <c r="AA614" s="968">
        <f t="shared" si="250"/>
        <v>0</v>
      </c>
      <c r="AB614" s="1187"/>
      <c r="AC614" s="968">
        <f t="shared" si="250"/>
        <v>0</v>
      </c>
      <c r="AD614" s="1187"/>
      <c r="AE614" s="968">
        <f t="shared" si="250"/>
        <v>0</v>
      </c>
      <c r="AF614" s="1187"/>
      <c r="AG614" s="968">
        <f t="shared" si="250"/>
        <v>0</v>
      </c>
      <c r="AH614" s="1187"/>
      <c r="AI614" s="968">
        <f t="shared" si="250"/>
        <v>0</v>
      </c>
    </row>
    <row r="615" spans="2:35" s="6" customFormat="1">
      <c r="B615" s="1187">
        <v>341</v>
      </c>
      <c r="C615" s="1186" t="s">
        <v>1797</v>
      </c>
      <c r="D615" s="1187"/>
      <c r="E615" s="1187"/>
      <c r="F615" s="968"/>
      <c r="G615" s="968"/>
      <c r="H615" s="1188"/>
      <c r="I615" s="1023"/>
      <c r="J615" s="968"/>
      <c r="K615" s="968">
        <f>K616+K618</f>
        <v>262.12</v>
      </c>
      <c r="L615" s="1187"/>
      <c r="M615" s="968">
        <f t="shared" ref="M615:AI615" si="251">M616+M618</f>
        <v>0</v>
      </c>
      <c r="N615" s="1187"/>
      <c r="O615" s="968">
        <f t="shared" si="251"/>
        <v>0</v>
      </c>
      <c r="P615" s="1187"/>
      <c r="Q615" s="968">
        <f t="shared" si="251"/>
        <v>0</v>
      </c>
      <c r="R615" s="1187"/>
      <c r="S615" s="968">
        <f t="shared" si="251"/>
        <v>262.12</v>
      </c>
      <c r="T615" s="1187"/>
      <c r="U615" s="968">
        <f t="shared" si="251"/>
        <v>0</v>
      </c>
      <c r="V615" s="1187"/>
      <c r="W615" s="968">
        <f t="shared" si="251"/>
        <v>0</v>
      </c>
      <c r="X615" s="1187"/>
      <c r="Y615" s="968">
        <f t="shared" si="251"/>
        <v>0</v>
      </c>
      <c r="Z615" s="1187"/>
      <c r="AA615" s="968">
        <f t="shared" si="251"/>
        <v>0</v>
      </c>
      <c r="AB615" s="1187"/>
      <c r="AC615" s="968">
        <f t="shared" si="251"/>
        <v>0</v>
      </c>
      <c r="AD615" s="1187"/>
      <c r="AE615" s="968">
        <f t="shared" si="251"/>
        <v>0</v>
      </c>
      <c r="AF615" s="1187"/>
      <c r="AG615" s="968">
        <f t="shared" si="251"/>
        <v>0</v>
      </c>
      <c r="AH615" s="1187"/>
      <c r="AI615" s="968">
        <f t="shared" si="251"/>
        <v>0</v>
      </c>
    </row>
    <row r="616" spans="2:35" s="6" customFormat="1">
      <c r="B616" s="1187">
        <v>34101</v>
      </c>
      <c r="C616" s="1186" t="s">
        <v>1798</v>
      </c>
      <c r="D616" s="1187"/>
      <c r="E616" s="1187"/>
      <c r="F616" s="968"/>
      <c r="G616" s="968"/>
      <c r="H616" s="1231"/>
      <c r="I616" s="1023"/>
      <c r="J616" s="968"/>
      <c r="K616" s="968">
        <f>K617</f>
        <v>62.12</v>
      </c>
      <c r="L616" s="1187"/>
      <c r="M616" s="968">
        <f t="shared" ref="M616:AI616" si="252">M617</f>
        <v>0</v>
      </c>
      <c r="N616" s="1187"/>
      <c r="O616" s="968">
        <f t="shared" si="252"/>
        <v>0</v>
      </c>
      <c r="P616" s="1187"/>
      <c r="Q616" s="968">
        <f t="shared" si="252"/>
        <v>0</v>
      </c>
      <c r="R616" s="1187"/>
      <c r="S616" s="968">
        <f t="shared" si="252"/>
        <v>62.12</v>
      </c>
      <c r="T616" s="1187"/>
      <c r="U616" s="968">
        <f t="shared" si="252"/>
        <v>0</v>
      </c>
      <c r="V616" s="1187"/>
      <c r="W616" s="968">
        <f t="shared" si="252"/>
        <v>0</v>
      </c>
      <c r="X616" s="1187"/>
      <c r="Y616" s="968">
        <f t="shared" si="252"/>
        <v>0</v>
      </c>
      <c r="Z616" s="1187"/>
      <c r="AA616" s="968">
        <f t="shared" si="252"/>
        <v>0</v>
      </c>
      <c r="AB616" s="1187"/>
      <c r="AC616" s="968">
        <f t="shared" si="252"/>
        <v>0</v>
      </c>
      <c r="AD616" s="1187"/>
      <c r="AE616" s="968">
        <f t="shared" si="252"/>
        <v>0</v>
      </c>
      <c r="AF616" s="1187"/>
      <c r="AG616" s="968">
        <f t="shared" si="252"/>
        <v>0</v>
      </c>
      <c r="AH616" s="1187"/>
      <c r="AI616" s="968">
        <f t="shared" si="252"/>
        <v>0</v>
      </c>
    </row>
    <row r="617" spans="2:35" s="6" customFormat="1" ht="101.25">
      <c r="B617" s="1187"/>
      <c r="C617" s="1190" t="s">
        <v>1798</v>
      </c>
      <c r="D617" s="1180"/>
      <c r="E617" s="1180">
        <v>4</v>
      </c>
      <c r="F617" s="194" t="s">
        <v>3251</v>
      </c>
      <c r="G617" s="194" t="s">
        <v>3908</v>
      </c>
      <c r="H617" s="194" t="s">
        <v>3909</v>
      </c>
      <c r="I617" s="194" t="s">
        <v>3910</v>
      </c>
      <c r="J617" s="194">
        <v>15.53</v>
      </c>
      <c r="K617" s="194">
        <f>E617*J617</f>
        <v>62.12</v>
      </c>
      <c r="L617" s="1180"/>
      <c r="M617" s="194"/>
      <c r="N617" s="1180"/>
      <c r="O617" s="194"/>
      <c r="P617" s="1180"/>
      <c r="Q617" s="194"/>
      <c r="R617" s="1180">
        <f>E617</f>
        <v>4</v>
      </c>
      <c r="S617" s="194">
        <f>J617*R617</f>
        <v>62.12</v>
      </c>
      <c r="T617" s="1180"/>
      <c r="U617" s="194"/>
      <c r="V617" s="1180"/>
      <c r="W617" s="194"/>
      <c r="X617" s="1180"/>
      <c r="Y617" s="194"/>
      <c r="Z617" s="1180"/>
      <c r="AA617" s="194"/>
      <c r="AB617" s="1180"/>
      <c r="AC617" s="194"/>
      <c r="AD617" s="1180"/>
      <c r="AE617" s="194"/>
      <c r="AF617" s="1180"/>
      <c r="AG617" s="194"/>
      <c r="AH617" s="1180"/>
      <c r="AI617" s="194"/>
    </row>
    <row r="618" spans="2:35" s="6" customFormat="1">
      <c r="B618" s="1187">
        <v>34102</v>
      </c>
      <c r="C618" s="1186" t="s">
        <v>4190</v>
      </c>
      <c r="D618" s="1187"/>
      <c r="E618" s="1187"/>
      <c r="F618" s="968"/>
      <c r="G618" s="968"/>
      <c r="H618" s="1231"/>
      <c r="I618" s="1023"/>
      <c r="J618" s="968"/>
      <c r="K618" s="968">
        <f>SUM(K619)</f>
        <v>200</v>
      </c>
      <c r="L618" s="1187"/>
      <c r="M618" s="968">
        <f t="shared" ref="M618:AI618" si="253">SUM(M619)</f>
        <v>0</v>
      </c>
      <c r="N618" s="1187"/>
      <c r="O618" s="968">
        <f t="shared" si="253"/>
        <v>0</v>
      </c>
      <c r="P618" s="1187"/>
      <c r="Q618" s="968">
        <f t="shared" si="253"/>
        <v>0</v>
      </c>
      <c r="R618" s="1187"/>
      <c r="S618" s="968">
        <f t="shared" si="253"/>
        <v>200</v>
      </c>
      <c r="T618" s="1187"/>
      <c r="U618" s="968">
        <f t="shared" si="253"/>
        <v>0</v>
      </c>
      <c r="V618" s="1187"/>
      <c r="W618" s="968">
        <f t="shared" si="253"/>
        <v>0</v>
      </c>
      <c r="X618" s="1187"/>
      <c r="Y618" s="968">
        <f t="shared" si="253"/>
        <v>0</v>
      </c>
      <c r="Z618" s="1187"/>
      <c r="AA618" s="968">
        <f t="shared" si="253"/>
        <v>0</v>
      </c>
      <c r="AB618" s="1187"/>
      <c r="AC618" s="968">
        <f t="shared" si="253"/>
        <v>0</v>
      </c>
      <c r="AD618" s="1187"/>
      <c r="AE618" s="968">
        <f t="shared" si="253"/>
        <v>0</v>
      </c>
      <c r="AF618" s="1187"/>
      <c r="AG618" s="968">
        <f t="shared" si="253"/>
        <v>0</v>
      </c>
      <c r="AH618" s="1187"/>
      <c r="AI618" s="968">
        <f t="shared" si="253"/>
        <v>0</v>
      </c>
    </row>
    <row r="619" spans="2:35" s="6" customFormat="1" ht="101.25">
      <c r="B619" s="1248"/>
      <c r="C619" s="1236" t="s">
        <v>4190</v>
      </c>
      <c r="D619" s="1180"/>
      <c r="E619" s="1180">
        <v>1</v>
      </c>
      <c r="F619" s="14" t="s">
        <v>3251</v>
      </c>
      <c r="G619" s="194" t="s">
        <v>3908</v>
      </c>
      <c r="H619" s="194" t="s">
        <v>3909</v>
      </c>
      <c r="I619" s="964" t="s">
        <v>3910</v>
      </c>
      <c r="J619" s="194">
        <v>200</v>
      </c>
      <c r="K619" s="194">
        <f>E619*J619</f>
        <v>200</v>
      </c>
      <c r="L619" s="1180"/>
      <c r="M619" s="194"/>
      <c r="N619" s="1180"/>
      <c r="O619" s="194"/>
      <c r="P619" s="1180"/>
      <c r="Q619" s="194"/>
      <c r="R619" s="1180">
        <f>E619</f>
        <v>1</v>
      </c>
      <c r="S619" s="194">
        <f>J619*R619</f>
        <v>200</v>
      </c>
      <c r="T619" s="1180"/>
      <c r="U619" s="194"/>
      <c r="V619" s="1180"/>
      <c r="W619" s="194"/>
      <c r="X619" s="1180"/>
      <c r="Y619" s="194"/>
      <c r="Z619" s="1180"/>
      <c r="AA619" s="194"/>
      <c r="AB619" s="1180"/>
      <c r="AC619" s="194"/>
      <c r="AD619" s="1180"/>
      <c r="AE619" s="194"/>
      <c r="AF619" s="1180"/>
      <c r="AG619" s="194"/>
      <c r="AH619" s="1180"/>
      <c r="AI619" s="194"/>
    </row>
    <row r="620" spans="2:35" s="6" customFormat="1">
      <c r="B620" s="1187">
        <v>345</v>
      </c>
      <c r="C620" s="1186" t="s">
        <v>1799</v>
      </c>
      <c r="D620" s="1187"/>
      <c r="E620" s="1187"/>
      <c r="F620" s="968"/>
      <c r="G620" s="968"/>
      <c r="H620" s="1188"/>
      <c r="I620" s="1023"/>
      <c r="J620" s="968"/>
      <c r="K620" s="968">
        <f>K621</f>
        <v>0</v>
      </c>
      <c r="L620" s="1187"/>
      <c r="M620" s="968">
        <f t="shared" ref="M620:AI620" si="254">M621</f>
        <v>0</v>
      </c>
      <c r="N620" s="1187"/>
      <c r="O620" s="968">
        <f t="shared" si="254"/>
        <v>0</v>
      </c>
      <c r="P620" s="1187"/>
      <c r="Q620" s="968">
        <f t="shared" si="254"/>
        <v>0</v>
      </c>
      <c r="R620" s="1187"/>
      <c r="S620" s="968">
        <f t="shared" si="254"/>
        <v>0</v>
      </c>
      <c r="T620" s="1187"/>
      <c r="U620" s="968">
        <f t="shared" si="254"/>
        <v>0</v>
      </c>
      <c r="V620" s="1187"/>
      <c r="W620" s="968">
        <f t="shared" si="254"/>
        <v>0</v>
      </c>
      <c r="X620" s="1187"/>
      <c r="Y620" s="968">
        <f t="shared" si="254"/>
        <v>0</v>
      </c>
      <c r="Z620" s="1187"/>
      <c r="AA620" s="968">
        <f t="shared" si="254"/>
        <v>0</v>
      </c>
      <c r="AB620" s="1187"/>
      <c r="AC620" s="968">
        <f t="shared" si="254"/>
        <v>0</v>
      </c>
      <c r="AD620" s="1187"/>
      <c r="AE620" s="968">
        <f t="shared" si="254"/>
        <v>0</v>
      </c>
      <c r="AF620" s="1187"/>
      <c r="AG620" s="968">
        <f t="shared" si="254"/>
        <v>0</v>
      </c>
      <c r="AH620" s="1187"/>
      <c r="AI620" s="968">
        <f t="shared" si="254"/>
        <v>0</v>
      </c>
    </row>
    <row r="621" spans="2:35" s="6" customFormat="1">
      <c r="B621" s="1187">
        <v>34501</v>
      </c>
      <c r="C621" s="1186" t="s">
        <v>1799</v>
      </c>
      <c r="D621" s="1187"/>
      <c r="E621" s="1187">
        <v>0</v>
      </c>
      <c r="F621" s="968"/>
      <c r="G621" s="968"/>
      <c r="H621" s="1231"/>
      <c r="I621" s="1023"/>
      <c r="J621" s="968"/>
      <c r="K621" s="968">
        <f>SUM(K622)</f>
        <v>0</v>
      </c>
      <c r="L621" s="1187"/>
      <c r="M621" s="968">
        <f t="shared" ref="M621:AI621" si="255">SUM(M622)</f>
        <v>0</v>
      </c>
      <c r="N621" s="1187"/>
      <c r="O621" s="968">
        <f t="shared" si="255"/>
        <v>0</v>
      </c>
      <c r="P621" s="1187"/>
      <c r="Q621" s="968">
        <f t="shared" si="255"/>
        <v>0</v>
      </c>
      <c r="R621" s="1187"/>
      <c r="S621" s="968">
        <f t="shared" si="255"/>
        <v>0</v>
      </c>
      <c r="T621" s="1187"/>
      <c r="U621" s="968">
        <f t="shared" si="255"/>
        <v>0</v>
      </c>
      <c r="V621" s="1187"/>
      <c r="W621" s="968">
        <f t="shared" si="255"/>
        <v>0</v>
      </c>
      <c r="X621" s="1187"/>
      <c r="Y621" s="968">
        <f t="shared" si="255"/>
        <v>0</v>
      </c>
      <c r="Z621" s="1187"/>
      <c r="AA621" s="968">
        <f t="shared" si="255"/>
        <v>0</v>
      </c>
      <c r="AB621" s="1187"/>
      <c r="AC621" s="968">
        <f t="shared" si="255"/>
        <v>0</v>
      </c>
      <c r="AD621" s="1187"/>
      <c r="AE621" s="968">
        <f t="shared" si="255"/>
        <v>0</v>
      </c>
      <c r="AF621" s="1187"/>
      <c r="AG621" s="968">
        <f t="shared" si="255"/>
        <v>0</v>
      </c>
      <c r="AH621" s="1187"/>
      <c r="AI621" s="968">
        <f t="shared" si="255"/>
        <v>0</v>
      </c>
    </row>
    <row r="622" spans="2:35" s="6" customFormat="1" ht="101.25">
      <c r="B622" s="1187"/>
      <c r="C622" s="1190" t="s">
        <v>4191</v>
      </c>
      <c r="D622" s="1180"/>
      <c r="E622" s="1180">
        <v>0</v>
      </c>
      <c r="F622" s="194" t="s">
        <v>3251</v>
      </c>
      <c r="G622" s="194" t="s">
        <v>3908</v>
      </c>
      <c r="H622" s="194" t="s">
        <v>3909</v>
      </c>
      <c r="I622" s="194" t="s">
        <v>3910</v>
      </c>
      <c r="J622" s="194">
        <v>11000</v>
      </c>
      <c r="K622" s="194">
        <f>E622*J622</f>
        <v>0</v>
      </c>
      <c r="L622" s="1180"/>
      <c r="M622" s="194"/>
      <c r="N622" s="1180"/>
      <c r="O622" s="194"/>
      <c r="P622" s="1180"/>
      <c r="Q622" s="194"/>
      <c r="R622" s="1180"/>
      <c r="S622" s="194"/>
      <c r="T622" s="1180"/>
      <c r="U622" s="194"/>
      <c r="V622" s="1180"/>
      <c r="W622" s="194"/>
      <c r="X622" s="1180"/>
      <c r="Y622" s="194"/>
      <c r="Z622" s="1180"/>
      <c r="AA622" s="194"/>
      <c r="AB622" s="1180"/>
      <c r="AC622" s="194"/>
      <c r="AD622" s="1180"/>
      <c r="AE622" s="194"/>
      <c r="AF622" s="1180"/>
      <c r="AG622" s="194"/>
      <c r="AH622" s="1180"/>
      <c r="AI622" s="194"/>
    </row>
    <row r="623" spans="2:35" s="6" customFormat="1">
      <c r="B623" s="1187">
        <v>3500</v>
      </c>
      <c r="C623" s="1179" t="s">
        <v>4192</v>
      </c>
      <c r="D623" s="1187"/>
      <c r="E623" s="1187"/>
      <c r="F623" s="968"/>
      <c r="G623" s="968"/>
      <c r="H623" s="1188"/>
      <c r="I623" s="1023"/>
      <c r="J623" s="968"/>
      <c r="K623" s="968">
        <f>K624+K632+K635+K640+K644+K651+K654</f>
        <v>165066.432</v>
      </c>
      <c r="L623" s="1187"/>
      <c r="M623" s="968">
        <f>M624+M632+M635+M640+M644+M651+M654</f>
        <v>0</v>
      </c>
      <c r="N623" s="1187"/>
      <c r="O623" s="968">
        <f>O624+O632+O635+O640+O644+O651+O654</f>
        <v>0</v>
      </c>
      <c r="P623" s="1187"/>
      <c r="Q623" s="968">
        <f>Q624+Q632+Q635+Q640+Q644+Q651+Q654</f>
        <v>0</v>
      </c>
      <c r="R623" s="1187"/>
      <c r="S623" s="968">
        <f>S624+S632+S635+S640+S644+S651+S654</f>
        <v>0</v>
      </c>
      <c r="T623" s="1187"/>
      <c r="U623" s="968">
        <f>U624+U632+U635+U640+U644+U651+U654</f>
        <v>0</v>
      </c>
      <c r="V623" s="1187"/>
      <c r="W623" s="968">
        <f>W624+W632+W635+W640+W644+W651+W654</f>
        <v>46532.61</v>
      </c>
      <c r="X623" s="1187"/>
      <c r="Y623" s="968">
        <f>Y624+Y632+Y635+Y640+Y644+Y651+Y654</f>
        <v>0</v>
      </c>
      <c r="Z623" s="1187"/>
      <c r="AA623" s="968">
        <f>AA624+AA632+AA635+AA640+AA644+AA651+AA654</f>
        <v>90092.26</v>
      </c>
      <c r="AB623" s="1187"/>
      <c r="AC623" s="968">
        <f>AC624+AC632+AC635+AC640+AC644+AC651+AC654</f>
        <v>0</v>
      </c>
      <c r="AD623" s="1187"/>
      <c r="AE623" s="968">
        <f>AE624+AE632+AE635+AE640+AE644+AE651+AE654</f>
        <v>0</v>
      </c>
      <c r="AF623" s="1187"/>
      <c r="AG623" s="968">
        <f>AG624+AG632+AG635+AG640+AG644+AG651+AG654</f>
        <v>28441.561999999998</v>
      </c>
      <c r="AH623" s="1187"/>
      <c r="AI623" s="968">
        <f>AI624+AI632+AI635+AI640+AI644+AI651+AI654</f>
        <v>0</v>
      </c>
    </row>
    <row r="624" spans="2:35" s="6" customFormat="1">
      <c r="B624" s="1187">
        <v>351</v>
      </c>
      <c r="C624" s="1186" t="s">
        <v>4193</v>
      </c>
      <c r="D624" s="1187"/>
      <c r="E624" s="1187"/>
      <c r="F624" s="968"/>
      <c r="G624" s="968"/>
      <c r="H624" s="1188"/>
      <c r="I624" s="1023"/>
      <c r="J624" s="968"/>
      <c r="K624" s="968">
        <f>K625+K628</f>
        <v>92033.61</v>
      </c>
      <c r="L624" s="1187"/>
      <c r="M624" s="968">
        <f t="shared" ref="M624:AI624" si="256">M625</f>
        <v>0</v>
      </c>
      <c r="N624" s="1187"/>
      <c r="O624" s="968">
        <f t="shared" si="256"/>
        <v>0</v>
      </c>
      <c r="P624" s="1187"/>
      <c r="Q624" s="968">
        <f t="shared" si="256"/>
        <v>0</v>
      </c>
      <c r="R624" s="1187"/>
      <c r="S624" s="968">
        <f t="shared" si="256"/>
        <v>0</v>
      </c>
      <c r="T624" s="1187"/>
      <c r="U624" s="968">
        <f t="shared" si="256"/>
        <v>0</v>
      </c>
      <c r="V624" s="1187"/>
      <c r="W624" s="968">
        <f>W625+W628</f>
        <v>46532.61</v>
      </c>
      <c r="X624" s="1187"/>
      <c r="Y624" s="968">
        <f t="shared" si="256"/>
        <v>0</v>
      </c>
      <c r="Z624" s="1187"/>
      <c r="AA624" s="968">
        <f>AA625+AA628</f>
        <v>45501</v>
      </c>
      <c r="AB624" s="1187"/>
      <c r="AC624" s="968">
        <f t="shared" si="256"/>
        <v>0</v>
      </c>
      <c r="AD624" s="1187"/>
      <c r="AE624" s="968">
        <f t="shared" si="256"/>
        <v>0</v>
      </c>
      <c r="AF624" s="1187"/>
      <c r="AG624" s="968">
        <f t="shared" si="256"/>
        <v>0</v>
      </c>
      <c r="AH624" s="1187"/>
      <c r="AI624" s="968">
        <f t="shared" si="256"/>
        <v>0</v>
      </c>
    </row>
    <row r="625" spans="2:35" s="6" customFormat="1" ht="22.5">
      <c r="B625" s="1187">
        <v>35101</v>
      </c>
      <c r="C625" s="1186" t="s">
        <v>4194</v>
      </c>
      <c r="D625" s="1187"/>
      <c r="E625" s="1187">
        <v>0</v>
      </c>
      <c r="F625" s="968"/>
      <c r="G625" s="968"/>
      <c r="H625" s="1231"/>
      <c r="I625" s="1023"/>
      <c r="J625" s="968"/>
      <c r="K625" s="968">
        <f>SUM(K626:K627)</f>
        <v>0</v>
      </c>
      <c r="L625" s="1187"/>
      <c r="M625" s="968">
        <f>SUM(M626:M631)</f>
        <v>0</v>
      </c>
      <c r="N625" s="1187"/>
      <c r="O625" s="968">
        <f>SUM(O626:O631)</f>
        <v>0</v>
      </c>
      <c r="P625" s="1187"/>
      <c r="Q625" s="968">
        <f>SUM(Q626:Q631)</f>
        <v>0</v>
      </c>
      <c r="R625" s="1187"/>
      <c r="S625" s="968">
        <f>SUM(S626:S631)</f>
        <v>0</v>
      </c>
      <c r="T625" s="1187"/>
      <c r="U625" s="968">
        <f>SUM(U626:U631)</f>
        <v>0</v>
      </c>
      <c r="V625" s="1187"/>
      <c r="W625" s="968">
        <f>SUM(W626:W627)</f>
        <v>0</v>
      </c>
      <c r="X625" s="1187"/>
      <c r="Y625" s="968">
        <f>SUM(Y626:Y631)</f>
        <v>0</v>
      </c>
      <c r="Z625" s="1187"/>
      <c r="AA625" s="968">
        <f>SUM(AA626:AA627)</f>
        <v>0</v>
      </c>
      <c r="AB625" s="1187"/>
      <c r="AC625" s="968">
        <f>SUM(AC626:AC631)</f>
        <v>0</v>
      </c>
      <c r="AD625" s="1187"/>
      <c r="AE625" s="968">
        <f>SUM(AE626:AE631)</f>
        <v>0</v>
      </c>
      <c r="AF625" s="1187"/>
      <c r="AG625" s="968">
        <f>SUM(AG626:AG631)</f>
        <v>0</v>
      </c>
      <c r="AH625" s="1187"/>
      <c r="AI625" s="968">
        <f>SUM(AI626:AI631)</f>
        <v>0</v>
      </c>
    </row>
    <row r="626" spans="2:35" s="6" customFormat="1" ht="101.25">
      <c r="B626" s="1187"/>
      <c r="C626" s="1190" t="s">
        <v>4151</v>
      </c>
      <c r="D626" s="1180"/>
      <c r="E626" s="1180">
        <v>0</v>
      </c>
      <c r="F626" s="194" t="s">
        <v>3251</v>
      </c>
      <c r="G626" s="194" t="s">
        <v>3908</v>
      </c>
      <c r="H626" s="194" t="s">
        <v>3909</v>
      </c>
      <c r="I626" s="194" t="s">
        <v>3910</v>
      </c>
      <c r="J626" s="194">
        <v>57.37</v>
      </c>
      <c r="K626" s="194">
        <f>E626*J626</f>
        <v>0</v>
      </c>
      <c r="L626" s="1180"/>
      <c r="M626" s="194"/>
      <c r="N626" s="1180"/>
      <c r="O626" s="194"/>
      <c r="P626" s="1180"/>
      <c r="Q626" s="194"/>
      <c r="R626" s="1180"/>
      <c r="S626" s="194"/>
      <c r="T626" s="1180"/>
      <c r="U626" s="194"/>
      <c r="V626" s="1180"/>
      <c r="W626" s="194"/>
      <c r="X626" s="1180"/>
      <c r="Y626" s="194"/>
      <c r="Z626" s="1180">
        <f>E626-L626-N626-P626-R626-T626-V626-X626</f>
        <v>0</v>
      </c>
      <c r="AA626" s="194">
        <f t="shared" ref="AA626:AA656" si="257">K626-M626-O626-Q626-S626-U626-W626-Y626</f>
        <v>0</v>
      </c>
      <c r="AB626" s="1180"/>
      <c r="AC626" s="194"/>
      <c r="AD626" s="1180"/>
      <c r="AE626" s="194"/>
      <c r="AF626" s="1180"/>
      <c r="AG626" s="194"/>
      <c r="AH626" s="1180"/>
      <c r="AI626" s="194"/>
    </row>
    <row r="627" spans="2:35" s="6" customFormat="1" ht="101.25">
      <c r="B627" s="1187"/>
      <c r="C627" s="1236" t="s">
        <v>1807</v>
      </c>
      <c r="D627" s="1180"/>
      <c r="E627" s="1180">
        <v>0</v>
      </c>
      <c r="F627" s="194" t="s">
        <v>3251</v>
      </c>
      <c r="G627" s="194" t="s">
        <v>3908</v>
      </c>
      <c r="H627" s="194" t="s">
        <v>3909</v>
      </c>
      <c r="I627" s="964" t="s">
        <v>3910</v>
      </c>
      <c r="J627" s="194">
        <v>2000</v>
      </c>
      <c r="K627" s="194">
        <f>E627*J627</f>
        <v>0</v>
      </c>
      <c r="L627" s="1180"/>
      <c r="M627" s="194"/>
      <c r="N627" s="1180"/>
      <c r="O627" s="194"/>
      <c r="P627" s="1180"/>
      <c r="Q627" s="194"/>
      <c r="R627" s="1180"/>
      <c r="S627" s="194"/>
      <c r="T627" s="1180"/>
      <c r="U627" s="194"/>
      <c r="V627" s="1180"/>
      <c r="W627" s="194"/>
      <c r="X627" s="1180"/>
      <c r="Y627" s="194"/>
      <c r="Z627" s="1180">
        <f>E627-L627-N627-P627-R627-T627-V627-X627</f>
        <v>0</v>
      </c>
      <c r="AA627" s="194">
        <f t="shared" si="257"/>
        <v>0</v>
      </c>
      <c r="AB627" s="1180"/>
      <c r="AC627" s="194"/>
      <c r="AD627" s="1180"/>
      <c r="AE627" s="194"/>
      <c r="AF627" s="1180"/>
      <c r="AG627" s="194"/>
      <c r="AH627" s="1180"/>
      <c r="AI627" s="194"/>
    </row>
    <row r="628" spans="2:35" s="6" customFormat="1" ht="22.5">
      <c r="B628" s="1187">
        <v>35102</v>
      </c>
      <c r="C628" s="1186" t="s">
        <v>4580</v>
      </c>
      <c r="D628" s="1187"/>
      <c r="E628" s="1187">
        <v>0</v>
      </c>
      <c r="F628" s="968"/>
      <c r="G628" s="968"/>
      <c r="H628" s="1231"/>
      <c r="I628" s="1023"/>
      <c r="J628" s="968"/>
      <c r="K628" s="968">
        <f>SUM(K629:K631)</f>
        <v>92033.61</v>
      </c>
      <c r="L628" s="1187"/>
      <c r="M628" s="968">
        <f>SUM(M629:M631)</f>
        <v>0</v>
      </c>
      <c r="N628" s="1187"/>
      <c r="O628" s="968">
        <f>SUM(O629:O631)</f>
        <v>0</v>
      </c>
      <c r="P628" s="1187"/>
      <c r="Q628" s="968">
        <f>SUM(Q629:Q631)</f>
        <v>0</v>
      </c>
      <c r="R628" s="1187"/>
      <c r="S628" s="968">
        <f>SUM(S629:S631)</f>
        <v>0</v>
      </c>
      <c r="T628" s="1187"/>
      <c r="U628" s="968">
        <f>SUM(U629:U631)</f>
        <v>0</v>
      </c>
      <c r="V628" s="1187"/>
      <c r="W628" s="968">
        <f>SUM(W629:W631)</f>
        <v>46532.61</v>
      </c>
      <c r="X628" s="1187"/>
      <c r="Y628" s="968">
        <f>SUM(Y629:Y631)</f>
        <v>0</v>
      </c>
      <c r="Z628" s="1187"/>
      <c r="AA628" s="968">
        <f>SUM(AA629:AA631)</f>
        <v>45501</v>
      </c>
      <c r="AB628" s="1187"/>
      <c r="AC628" s="968">
        <f>SUM(AC629:AC631)</f>
        <v>0</v>
      </c>
      <c r="AD628" s="1187"/>
      <c r="AE628" s="968">
        <f>SUM(AE629:AE631)</f>
        <v>0</v>
      </c>
      <c r="AF628" s="1187"/>
      <c r="AG628" s="968">
        <f>SUM(AG629:AG631)</f>
        <v>0</v>
      </c>
      <c r="AH628" s="1187"/>
      <c r="AI628" s="968">
        <f>SUM(AI629:AI631)</f>
        <v>0</v>
      </c>
    </row>
    <row r="629" spans="2:35" s="6" customFormat="1" ht="101.25">
      <c r="B629" s="1187"/>
      <c r="C629" s="1249" t="s">
        <v>4581</v>
      </c>
      <c r="D629" s="1187"/>
      <c r="E629" s="1180">
        <v>1</v>
      </c>
      <c r="F629" s="194" t="s">
        <v>3251</v>
      </c>
      <c r="G629" s="194" t="s">
        <v>3908</v>
      </c>
      <c r="H629" s="194" t="s">
        <v>3909</v>
      </c>
      <c r="I629" s="964" t="s">
        <v>3910</v>
      </c>
      <c r="J629" s="194">
        <v>30060.61</v>
      </c>
      <c r="K629" s="194">
        <f>E629*J629</f>
        <v>30060.61</v>
      </c>
      <c r="L629" s="1187"/>
      <c r="M629" s="968"/>
      <c r="N629" s="1187"/>
      <c r="O629" s="968"/>
      <c r="P629" s="1187"/>
      <c r="Q629" s="968"/>
      <c r="R629" s="1187"/>
      <c r="S629" s="968"/>
      <c r="T629" s="1187"/>
      <c r="U629" s="968"/>
      <c r="V629" s="1180">
        <f>E629</f>
        <v>1</v>
      </c>
      <c r="W629" s="194">
        <f>V629*J629</f>
        <v>30060.61</v>
      </c>
      <c r="X629" s="1187"/>
      <c r="Y629" s="968"/>
      <c r="Z629" s="1187"/>
      <c r="AA629" s="968"/>
      <c r="AB629" s="1187"/>
      <c r="AC629" s="968"/>
      <c r="AD629" s="1187"/>
      <c r="AE629" s="968"/>
      <c r="AF629" s="1187"/>
      <c r="AG629" s="968"/>
      <c r="AH629" s="1187"/>
      <c r="AI629" s="968"/>
    </row>
    <row r="630" spans="2:35" s="6" customFormat="1" ht="101.25">
      <c r="B630" s="1187"/>
      <c r="C630" s="1249" t="s">
        <v>4582</v>
      </c>
      <c r="D630" s="1187"/>
      <c r="E630" s="1180">
        <v>1</v>
      </c>
      <c r="F630" s="194" t="s">
        <v>3251</v>
      </c>
      <c r="G630" s="194" t="s">
        <v>3908</v>
      </c>
      <c r="H630" s="194" t="s">
        <v>3909</v>
      </c>
      <c r="I630" s="964" t="s">
        <v>3910</v>
      </c>
      <c r="J630" s="194">
        <v>16472</v>
      </c>
      <c r="K630" s="194">
        <f>E630*J630</f>
        <v>16472</v>
      </c>
      <c r="L630" s="1187"/>
      <c r="M630" s="968"/>
      <c r="N630" s="1187"/>
      <c r="O630" s="968"/>
      <c r="P630" s="1187"/>
      <c r="Q630" s="968"/>
      <c r="R630" s="1180"/>
      <c r="S630" s="194"/>
      <c r="T630" s="1187"/>
      <c r="U630" s="968"/>
      <c r="V630" s="1180">
        <f>E630</f>
        <v>1</v>
      </c>
      <c r="W630" s="194">
        <f>V630*J630</f>
        <v>16472</v>
      </c>
      <c r="X630" s="1187"/>
      <c r="Y630" s="968"/>
      <c r="Z630" s="1187"/>
      <c r="AA630" s="968"/>
      <c r="AB630" s="1187"/>
      <c r="AC630" s="968"/>
      <c r="AD630" s="1187"/>
      <c r="AE630" s="968"/>
      <c r="AF630" s="1187"/>
      <c r="AG630" s="968"/>
      <c r="AH630" s="1187"/>
      <c r="AI630" s="968"/>
    </row>
    <row r="631" spans="2:35" s="6" customFormat="1" ht="101.25">
      <c r="B631" s="1187"/>
      <c r="C631" s="1249" t="s">
        <v>4583</v>
      </c>
      <c r="D631" s="1180"/>
      <c r="E631" s="1180">
        <v>1</v>
      </c>
      <c r="F631" s="194" t="s">
        <v>3251</v>
      </c>
      <c r="G631" s="194" t="s">
        <v>3908</v>
      </c>
      <c r="H631" s="194" t="s">
        <v>3909</v>
      </c>
      <c r="I631" s="964" t="s">
        <v>3910</v>
      </c>
      <c r="J631" s="194">
        <v>45501</v>
      </c>
      <c r="K631" s="194">
        <f>E631*J631</f>
        <v>45501</v>
      </c>
      <c r="L631" s="1180"/>
      <c r="M631" s="194"/>
      <c r="N631" s="1180"/>
      <c r="O631" s="194"/>
      <c r="P631" s="1180"/>
      <c r="Q631" s="194"/>
      <c r="R631" s="1180"/>
      <c r="S631" s="194"/>
      <c r="T631" s="1180"/>
      <c r="U631" s="194"/>
      <c r="V631" s="1180"/>
      <c r="W631" s="194"/>
      <c r="X631" s="1180"/>
      <c r="Y631" s="194"/>
      <c r="Z631" s="1180">
        <f>E631</f>
        <v>1</v>
      </c>
      <c r="AA631" s="194">
        <f>Z631*J631</f>
        <v>45501</v>
      </c>
      <c r="AB631" s="1180"/>
      <c r="AC631" s="194"/>
      <c r="AD631" s="1180"/>
      <c r="AE631" s="194"/>
      <c r="AF631" s="1180"/>
      <c r="AG631" s="194"/>
      <c r="AH631" s="1180"/>
      <c r="AI631" s="194"/>
    </row>
    <row r="632" spans="2:35" s="6" customFormat="1" ht="22.5">
      <c r="B632" s="1187">
        <v>353</v>
      </c>
      <c r="C632" s="1186" t="s">
        <v>4196</v>
      </c>
      <c r="D632" s="1187"/>
      <c r="E632" s="1187">
        <v>0</v>
      </c>
      <c r="F632" s="968"/>
      <c r="G632" s="968"/>
      <c r="H632" s="1188"/>
      <c r="I632" s="1023"/>
      <c r="J632" s="968"/>
      <c r="K632" s="968">
        <f>K633</f>
        <v>2000</v>
      </c>
      <c r="L632" s="1187"/>
      <c r="M632" s="968">
        <f t="shared" ref="M632:AI632" si="258">M633</f>
        <v>0</v>
      </c>
      <c r="N632" s="1187"/>
      <c r="O632" s="968">
        <f t="shared" si="258"/>
        <v>0</v>
      </c>
      <c r="P632" s="1187"/>
      <c r="Q632" s="968">
        <f t="shared" si="258"/>
        <v>0</v>
      </c>
      <c r="R632" s="1187"/>
      <c r="S632" s="968">
        <f t="shared" si="258"/>
        <v>0</v>
      </c>
      <c r="T632" s="1187"/>
      <c r="U632" s="968">
        <f t="shared" si="258"/>
        <v>0</v>
      </c>
      <c r="V632" s="1187"/>
      <c r="W632" s="968">
        <f t="shared" si="258"/>
        <v>0</v>
      </c>
      <c r="X632" s="1187"/>
      <c r="Y632" s="968">
        <f t="shared" si="258"/>
        <v>0</v>
      </c>
      <c r="Z632" s="1187"/>
      <c r="AA632" s="968">
        <f t="shared" si="258"/>
        <v>2000</v>
      </c>
      <c r="AB632" s="1187"/>
      <c r="AC632" s="968">
        <f t="shared" si="258"/>
        <v>0</v>
      </c>
      <c r="AD632" s="1187"/>
      <c r="AE632" s="968">
        <f t="shared" si="258"/>
        <v>0</v>
      </c>
      <c r="AF632" s="1187"/>
      <c r="AG632" s="968">
        <f t="shared" si="258"/>
        <v>0</v>
      </c>
      <c r="AH632" s="1187"/>
      <c r="AI632" s="968">
        <f t="shared" si="258"/>
        <v>0</v>
      </c>
    </row>
    <row r="633" spans="2:35" s="6" customFormat="1" ht="22.5">
      <c r="B633" s="1187">
        <v>35301</v>
      </c>
      <c r="C633" s="1186" t="s">
        <v>4196</v>
      </c>
      <c r="D633" s="1187"/>
      <c r="E633" s="1187">
        <v>0</v>
      </c>
      <c r="F633" s="968"/>
      <c r="G633" s="968"/>
      <c r="H633" s="1231"/>
      <c r="I633" s="1023"/>
      <c r="J633" s="968"/>
      <c r="K633" s="968">
        <f>SUM(K634)</f>
        <v>2000</v>
      </c>
      <c r="L633" s="1187"/>
      <c r="M633" s="968">
        <f t="shared" ref="M633:AI633" si="259">SUM(M634)</f>
        <v>0</v>
      </c>
      <c r="N633" s="1187"/>
      <c r="O633" s="968">
        <f t="shared" si="259"/>
        <v>0</v>
      </c>
      <c r="P633" s="1187"/>
      <c r="Q633" s="968">
        <f t="shared" si="259"/>
        <v>0</v>
      </c>
      <c r="R633" s="1187"/>
      <c r="S633" s="968">
        <f t="shared" si="259"/>
        <v>0</v>
      </c>
      <c r="T633" s="1187"/>
      <c r="U633" s="968">
        <f t="shared" si="259"/>
        <v>0</v>
      </c>
      <c r="V633" s="1187"/>
      <c r="W633" s="968">
        <f t="shared" si="259"/>
        <v>0</v>
      </c>
      <c r="X633" s="1187"/>
      <c r="Y633" s="968">
        <f t="shared" si="259"/>
        <v>0</v>
      </c>
      <c r="Z633" s="1187"/>
      <c r="AA633" s="968">
        <f t="shared" si="259"/>
        <v>2000</v>
      </c>
      <c r="AB633" s="1187"/>
      <c r="AC633" s="968">
        <f t="shared" si="259"/>
        <v>0</v>
      </c>
      <c r="AD633" s="1187"/>
      <c r="AE633" s="968">
        <f t="shared" si="259"/>
        <v>0</v>
      </c>
      <c r="AF633" s="1187"/>
      <c r="AG633" s="968">
        <f t="shared" si="259"/>
        <v>0</v>
      </c>
      <c r="AH633" s="1187"/>
      <c r="AI633" s="968">
        <f t="shared" si="259"/>
        <v>0</v>
      </c>
    </row>
    <row r="634" spans="2:35" s="6" customFormat="1" ht="101.25">
      <c r="B634" s="1187"/>
      <c r="C634" s="1190" t="s">
        <v>4584</v>
      </c>
      <c r="D634" s="1180"/>
      <c r="E634" s="1180">
        <v>2</v>
      </c>
      <c r="F634" s="194" t="s">
        <v>3251</v>
      </c>
      <c r="G634" s="194" t="s">
        <v>3908</v>
      </c>
      <c r="H634" s="194" t="s">
        <v>3909</v>
      </c>
      <c r="I634" s="194" t="s">
        <v>3910</v>
      </c>
      <c r="J634" s="194">
        <v>1000</v>
      </c>
      <c r="K634" s="194">
        <f>E634*J634</f>
        <v>2000</v>
      </c>
      <c r="L634" s="1180"/>
      <c r="M634" s="194"/>
      <c r="N634" s="1180"/>
      <c r="O634" s="194"/>
      <c r="P634" s="1180"/>
      <c r="Q634" s="194"/>
      <c r="R634" s="1180"/>
      <c r="S634" s="194"/>
      <c r="T634" s="1180"/>
      <c r="U634" s="194"/>
      <c r="V634" s="1180"/>
      <c r="W634" s="194"/>
      <c r="X634" s="1180"/>
      <c r="Y634" s="194"/>
      <c r="Z634" s="1180">
        <f>E634</f>
        <v>2</v>
      </c>
      <c r="AA634" s="194">
        <f>Z634*J634</f>
        <v>2000</v>
      </c>
      <c r="AB634" s="1180"/>
      <c r="AC634" s="194"/>
      <c r="AD634" s="1180"/>
      <c r="AE634" s="194"/>
      <c r="AF634" s="1180"/>
      <c r="AG634" s="194"/>
      <c r="AH634" s="1180"/>
      <c r="AI634" s="194"/>
    </row>
    <row r="635" spans="2:35" s="6" customFormat="1">
      <c r="B635" s="1187">
        <v>354</v>
      </c>
      <c r="C635" s="1186" t="s">
        <v>4197</v>
      </c>
      <c r="D635" s="1187"/>
      <c r="E635" s="1187">
        <v>0</v>
      </c>
      <c r="F635" s="968"/>
      <c r="G635" s="968"/>
      <c r="H635" s="1188"/>
      <c r="I635" s="1023"/>
      <c r="J635" s="968"/>
      <c r="K635" s="968">
        <f>K636</f>
        <v>25503.26</v>
      </c>
      <c r="L635" s="1187"/>
      <c r="M635" s="968">
        <f t="shared" ref="M635:AI635" si="260">M636</f>
        <v>0</v>
      </c>
      <c r="N635" s="1187"/>
      <c r="O635" s="968">
        <f t="shared" si="260"/>
        <v>0</v>
      </c>
      <c r="P635" s="1187"/>
      <c r="Q635" s="968">
        <f t="shared" si="260"/>
        <v>0</v>
      </c>
      <c r="R635" s="1187"/>
      <c r="S635" s="968">
        <f t="shared" si="260"/>
        <v>0</v>
      </c>
      <c r="T635" s="1187"/>
      <c r="U635" s="968">
        <f t="shared" si="260"/>
        <v>0</v>
      </c>
      <c r="V635" s="1187"/>
      <c r="W635" s="968">
        <f t="shared" si="260"/>
        <v>0</v>
      </c>
      <c r="X635" s="1187"/>
      <c r="Y635" s="968">
        <f t="shared" si="260"/>
        <v>0</v>
      </c>
      <c r="Z635" s="1187"/>
      <c r="AA635" s="968">
        <f t="shared" si="260"/>
        <v>25503.26</v>
      </c>
      <c r="AB635" s="1187"/>
      <c r="AC635" s="968">
        <f t="shared" si="260"/>
        <v>0</v>
      </c>
      <c r="AD635" s="1187"/>
      <c r="AE635" s="968">
        <f t="shared" si="260"/>
        <v>0</v>
      </c>
      <c r="AF635" s="1187"/>
      <c r="AG635" s="968">
        <f t="shared" si="260"/>
        <v>0</v>
      </c>
      <c r="AH635" s="1187"/>
      <c r="AI635" s="968">
        <f t="shared" si="260"/>
        <v>0</v>
      </c>
    </row>
    <row r="636" spans="2:35" s="6" customFormat="1" ht="22.5">
      <c r="B636" s="1187">
        <v>35401</v>
      </c>
      <c r="C636" s="1186" t="s">
        <v>4198</v>
      </c>
      <c r="D636" s="1187"/>
      <c r="E636" s="1187">
        <v>0</v>
      </c>
      <c r="F636" s="968"/>
      <c r="G636" s="968"/>
      <c r="H636" s="1231"/>
      <c r="I636" s="1023"/>
      <c r="J636" s="968"/>
      <c r="K636" s="968">
        <f>SUM(K637:K639)</f>
        <v>25503.26</v>
      </c>
      <c r="L636" s="1187"/>
      <c r="M636" s="968">
        <f>M637</f>
        <v>0</v>
      </c>
      <c r="N636" s="1187"/>
      <c r="O636" s="968">
        <f>O637</f>
        <v>0</v>
      </c>
      <c r="P636" s="1187"/>
      <c r="Q636" s="968">
        <f>Q637</f>
        <v>0</v>
      </c>
      <c r="R636" s="1187"/>
      <c r="S636" s="968">
        <f>S637</f>
        <v>0</v>
      </c>
      <c r="T636" s="1187"/>
      <c r="U636" s="968">
        <f>U637</f>
        <v>0</v>
      </c>
      <c r="V636" s="1187"/>
      <c r="W636" s="968">
        <f>W637</f>
        <v>0</v>
      </c>
      <c r="X636" s="1187"/>
      <c r="Y636" s="968">
        <f>Y637</f>
        <v>0</v>
      </c>
      <c r="Z636" s="1187"/>
      <c r="AA636" s="968">
        <f>SUM(AA637:AA639)</f>
        <v>25503.26</v>
      </c>
      <c r="AB636" s="1187"/>
      <c r="AC636" s="968">
        <f>AC637</f>
        <v>0</v>
      </c>
      <c r="AD636" s="1187"/>
      <c r="AE636" s="968">
        <f>AE637</f>
        <v>0</v>
      </c>
      <c r="AF636" s="1187"/>
      <c r="AG636" s="968">
        <f>AG637</f>
        <v>0</v>
      </c>
      <c r="AH636" s="1187"/>
      <c r="AI636" s="968">
        <f>AI637</f>
        <v>0</v>
      </c>
    </row>
    <row r="637" spans="2:35" s="6" customFormat="1" ht="101.25">
      <c r="B637" s="1187"/>
      <c r="C637" s="1190" t="s">
        <v>4585</v>
      </c>
      <c r="D637" s="1180"/>
      <c r="E637" s="1180">
        <v>1</v>
      </c>
      <c r="F637" s="194" t="s">
        <v>3251</v>
      </c>
      <c r="G637" s="194" t="s">
        <v>3908</v>
      </c>
      <c r="H637" s="194" t="s">
        <v>3909</v>
      </c>
      <c r="I637" s="194" t="s">
        <v>3910</v>
      </c>
      <c r="J637" s="194">
        <v>22503.26</v>
      </c>
      <c r="K637" s="194">
        <f>E637*J637</f>
        <v>22503.26</v>
      </c>
      <c r="L637" s="1180"/>
      <c r="M637" s="194"/>
      <c r="N637" s="1180"/>
      <c r="O637" s="194"/>
      <c r="P637" s="1180"/>
      <c r="Q637" s="194"/>
      <c r="R637" s="1180"/>
      <c r="S637" s="194"/>
      <c r="T637" s="1180"/>
      <c r="U637" s="194"/>
      <c r="V637" s="1180"/>
      <c r="W637" s="194"/>
      <c r="X637" s="1180"/>
      <c r="Y637" s="194"/>
      <c r="Z637" s="1180">
        <f>E637-L637-N637-P637-R637-T637-V637-X637</f>
        <v>1</v>
      </c>
      <c r="AA637" s="194">
        <f t="shared" si="257"/>
        <v>22503.26</v>
      </c>
      <c r="AB637" s="1180"/>
      <c r="AC637" s="194"/>
      <c r="AD637" s="1180"/>
      <c r="AE637" s="194"/>
      <c r="AF637" s="1180"/>
      <c r="AG637" s="194"/>
      <c r="AH637" s="1180"/>
      <c r="AI637" s="194"/>
    </row>
    <row r="638" spans="2:35" s="6" customFormat="1" ht="101.25">
      <c r="B638" s="1187"/>
      <c r="C638" s="1190" t="s">
        <v>4585</v>
      </c>
      <c r="D638" s="1180"/>
      <c r="E638" s="1180">
        <v>4</v>
      </c>
      <c r="F638" s="194" t="s">
        <v>3251</v>
      </c>
      <c r="G638" s="194" t="s">
        <v>3908</v>
      </c>
      <c r="H638" s="194" t="s">
        <v>3909</v>
      </c>
      <c r="I638" s="194" t="s">
        <v>3910</v>
      </c>
      <c r="J638" s="194">
        <v>250</v>
      </c>
      <c r="K638" s="194">
        <f>E638*J638</f>
        <v>1000</v>
      </c>
      <c r="L638" s="1180"/>
      <c r="M638" s="194"/>
      <c r="N638" s="1180"/>
      <c r="O638" s="194"/>
      <c r="P638" s="1180"/>
      <c r="Q638" s="194"/>
      <c r="R638" s="1180"/>
      <c r="S638" s="194"/>
      <c r="T638" s="1180"/>
      <c r="U638" s="194"/>
      <c r="V638" s="1180"/>
      <c r="W638" s="194"/>
      <c r="X638" s="1180"/>
      <c r="Y638" s="194"/>
      <c r="Z638" s="1180">
        <f>E638-L638-N638-P638-R638-T638-V638-X638</f>
        <v>4</v>
      </c>
      <c r="AA638" s="194">
        <f t="shared" si="257"/>
        <v>1000</v>
      </c>
      <c r="AB638" s="1180"/>
      <c r="AC638" s="194"/>
      <c r="AD638" s="1180"/>
      <c r="AE638" s="194"/>
      <c r="AF638" s="1180"/>
      <c r="AG638" s="194"/>
      <c r="AH638" s="1180"/>
      <c r="AI638" s="194"/>
    </row>
    <row r="639" spans="2:35" s="6" customFormat="1" ht="101.25">
      <c r="B639" s="1187"/>
      <c r="C639" s="1190" t="s">
        <v>4586</v>
      </c>
      <c r="D639" s="1180"/>
      <c r="E639" s="1180">
        <v>8</v>
      </c>
      <c r="F639" s="194" t="s">
        <v>3251</v>
      </c>
      <c r="G639" s="194" t="s">
        <v>3908</v>
      </c>
      <c r="H639" s="194" t="s">
        <v>3909</v>
      </c>
      <c r="I639" s="194" t="s">
        <v>3910</v>
      </c>
      <c r="J639" s="194">
        <v>250</v>
      </c>
      <c r="K639" s="194">
        <f>E639*J639</f>
        <v>2000</v>
      </c>
      <c r="L639" s="1180"/>
      <c r="M639" s="194"/>
      <c r="N639" s="1180"/>
      <c r="O639" s="194"/>
      <c r="P639" s="1180"/>
      <c r="Q639" s="194"/>
      <c r="R639" s="1180"/>
      <c r="S639" s="194"/>
      <c r="T639" s="1180"/>
      <c r="U639" s="194"/>
      <c r="V639" s="1180"/>
      <c r="W639" s="194"/>
      <c r="X639" s="1180"/>
      <c r="Y639" s="194"/>
      <c r="Z639" s="1180">
        <f>E639-L639-N639-P639-R639-T639-V639-X639</f>
        <v>8</v>
      </c>
      <c r="AA639" s="194">
        <f t="shared" si="257"/>
        <v>2000</v>
      </c>
      <c r="AB639" s="1180"/>
      <c r="AC639" s="194"/>
      <c r="AD639" s="1180"/>
      <c r="AE639" s="194"/>
      <c r="AF639" s="1180"/>
      <c r="AG639" s="194"/>
      <c r="AH639" s="1180"/>
      <c r="AI639" s="194"/>
    </row>
    <row r="640" spans="2:35" s="6" customFormat="1">
      <c r="B640" s="1187">
        <v>355</v>
      </c>
      <c r="C640" s="1186" t="s">
        <v>4205</v>
      </c>
      <c r="D640" s="1187"/>
      <c r="E640" s="1187"/>
      <c r="F640" s="968"/>
      <c r="G640" s="968"/>
      <c r="H640" s="1188"/>
      <c r="I640" s="1023"/>
      <c r="J640" s="968"/>
      <c r="K640" s="968">
        <f>K641</f>
        <v>17725</v>
      </c>
      <c r="L640" s="1187"/>
      <c r="M640" s="968">
        <f t="shared" ref="M640:AI640" si="261">M641</f>
        <v>0</v>
      </c>
      <c r="N640" s="1187"/>
      <c r="O640" s="968">
        <f t="shared" si="261"/>
        <v>0</v>
      </c>
      <c r="P640" s="1187"/>
      <c r="Q640" s="968">
        <f t="shared" si="261"/>
        <v>0</v>
      </c>
      <c r="R640" s="1187"/>
      <c r="S640" s="968">
        <f t="shared" si="261"/>
        <v>0</v>
      </c>
      <c r="T640" s="1187"/>
      <c r="U640" s="968">
        <f t="shared" si="261"/>
        <v>0</v>
      </c>
      <c r="V640" s="1187"/>
      <c r="W640" s="968">
        <f t="shared" si="261"/>
        <v>0</v>
      </c>
      <c r="X640" s="1187"/>
      <c r="Y640" s="968">
        <f t="shared" si="261"/>
        <v>0</v>
      </c>
      <c r="Z640" s="1187"/>
      <c r="AA640" s="968">
        <f t="shared" si="261"/>
        <v>0</v>
      </c>
      <c r="AB640" s="1187"/>
      <c r="AC640" s="968">
        <f t="shared" si="261"/>
        <v>0</v>
      </c>
      <c r="AD640" s="1187"/>
      <c r="AE640" s="968">
        <f t="shared" si="261"/>
        <v>0</v>
      </c>
      <c r="AF640" s="1187"/>
      <c r="AG640" s="968">
        <f t="shared" si="261"/>
        <v>17725</v>
      </c>
      <c r="AH640" s="1187"/>
      <c r="AI640" s="968">
        <f t="shared" si="261"/>
        <v>0</v>
      </c>
    </row>
    <row r="641" spans="2:35" s="6" customFormat="1">
      <c r="B641" s="1187">
        <v>35501</v>
      </c>
      <c r="C641" s="1186" t="s">
        <v>4205</v>
      </c>
      <c r="D641" s="1187"/>
      <c r="E641" s="1187"/>
      <c r="F641" s="968"/>
      <c r="G641" s="968"/>
      <c r="H641" s="1231"/>
      <c r="I641" s="1023"/>
      <c r="J641" s="968"/>
      <c r="K641" s="968">
        <f>SUM(K642:K643)</f>
        <v>17725</v>
      </c>
      <c r="L641" s="1187"/>
      <c r="M641" s="968">
        <f t="shared" ref="M641:AI641" si="262">SUM(M642:M643)</f>
        <v>0</v>
      </c>
      <c r="N641" s="1187"/>
      <c r="O641" s="968">
        <f t="shared" si="262"/>
        <v>0</v>
      </c>
      <c r="P641" s="1187"/>
      <c r="Q641" s="968">
        <f t="shared" si="262"/>
        <v>0</v>
      </c>
      <c r="R641" s="1187"/>
      <c r="S641" s="968">
        <f t="shared" si="262"/>
        <v>0</v>
      </c>
      <c r="T641" s="1187"/>
      <c r="U641" s="968">
        <f t="shared" si="262"/>
        <v>0</v>
      </c>
      <c r="V641" s="1187"/>
      <c r="W641" s="968">
        <f t="shared" si="262"/>
        <v>0</v>
      </c>
      <c r="X641" s="1187"/>
      <c r="Y641" s="968">
        <f t="shared" si="262"/>
        <v>0</v>
      </c>
      <c r="Z641" s="1187"/>
      <c r="AA641" s="968">
        <f t="shared" si="262"/>
        <v>0</v>
      </c>
      <c r="AB641" s="1187"/>
      <c r="AC641" s="968">
        <f t="shared" si="262"/>
        <v>0</v>
      </c>
      <c r="AD641" s="1187"/>
      <c r="AE641" s="968">
        <f t="shared" si="262"/>
        <v>0</v>
      </c>
      <c r="AF641" s="1187"/>
      <c r="AG641" s="968">
        <f t="shared" si="262"/>
        <v>17725</v>
      </c>
      <c r="AH641" s="1187"/>
      <c r="AI641" s="968">
        <f t="shared" si="262"/>
        <v>0</v>
      </c>
    </row>
    <row r="642" spans="2:35" s="6" customFormat="1" ht="101.25">
      <c r="B642" s="1187"/>
      <c r="C642" s="1190" t="s">
        <v>4206</v>
      </c>
      <c r="D642" s="1180"/>
      <c r="E642" s="1180">
        <v>3</v>
      </c>
      <c r="F642" s="194" t="s">
        <v>4174</v>
      </c>
      <c r="G642" s="194" t="s">
        <v>3908</v>
      </c>
      <c r="H642" s="194" t="s">
        <v>3909</v>
      </c>
      <c r="I642" s="194" t="s">
        <v>3910</v>
      </c>
      <c r="J642" s="194">
        <v>2575</v>
      </c>
      <c r="K642" s="194">
        <f>E642*J642</f>
        <v>7725</v>
      </c>
      <c r="L642" s="1180"/>
      <c r="M642" s="194"/>
      <c r="N642" s="1180"/>
      <c r="O642" s="194"/>
      <c r="P642" s="1180"/>
      <c r="Q642" s="194"/>
      <c r="R642" s="1180"/>
      <c r="S642" s="194"/>
      <c r="T642" s="1180"/>
      <c r="U642" s="194"/>
      <c r="V642" s="1180"/>
      <c r="W642" s="194"/>
      <c r="X642" s="1180"/>
      <c r="Y642" s="194"/>
      <c r="Z642" s="1180"/>
      <c r="AA642" s="194"/>
      <c r="AB642" s="1180"/>
      <c r="AC642" s="194"/>
      <c r="AD642" s="1180"/>
      <c r="AE642" s="194"/>
      <c r="AF642" s="1180">
        <f>E642</f>
        <v>3</v>
      </c>
      <c r="AG642" s="194">
        <f>AF642*J642</f>
        <v>7725</v>
      </c>
      <c r="AH642" s="1180"/>
      <c r="AI642" s="194"/>
    </row>
    <row r="643" spans="2:35" s="6" customFormat="1" ht="101.25">
      <c r="B643" s="1235"/>
      <c r="C643" s="1236" t="s">
        <v>4207</v>
      </c>
      <c r="D643" s="1180"/>
      <c r="E643" s="1180">
        <v>2</v>
      </c>
      <c r="F643" s="194" t="s">
        <v>4174</v>
      </c>
      <c r="G643" s="194" t="s">
        <v>3908</v>
      </c>
      <c r="H643" s="194" t="s">
        <v>3909</v>
      </c>
      <c r="I643" s="964" t="s">
        <v>3910</v>
      </c>
      <c r="J643" s="194">
        <v>5000</v>
      </c>
      <c r="K643" s="194">
        <f>E643*J643</f>
        <v>10000</v>
      </c>
      <c r="L643" s="1180"/>
      <c r="M643" s="194"/>
      <c r="N643" s="1180"/>
      <c r="O643" s="194"/>
      <c r="P643" s="1180"/>
      <c r="Q643" s="194"/>
      <c r="R643" s="1180"/>
      <c r="S643" s="194"/>
      <c r="T643" s="1180"/>
      <c r="U643" s="194"/>
      <c r="V643" s="1180"/>
      <c r="W643" s="194"/>
      <c r="X643" s="1180"/>
      <c r="Y643" s="194"/>
      <c r="Z643" s="1180"/>
      <c r="AA643" s="194"/>
      <c r="AB643" s="1180"/>
      <c r="AC643" s="194"/>
      <c r="AD643" s="1180"/>
      <c r="AE643" s="194"/>
      <c r="AF643" s="1180">
        <f>E643</f>
        <v>2</v>
      </c>
      <c r="AG643" s="194">
        <f>AF643*J643</f>
        <v>10000</v>
      </c>
      <c r="AH643" s="1180"/>
      <c r="AI643" s="194"/>
    </row>
    <row r="644" spans="2:35" s="6" customFormat="1" ht="22.5">
      <c r="B644" s="1187">
        <v>357</v>
      </c>
      <c r="C644" s="1186" t="s">
        <v>4208</v>
      </c>
      <c r="D644" s="1187"/>
      <c r="E644" s="1187"/>
      <c r="F644" s="968"/>
      <c r="G644" s="968"/>
      <c r="H644" s="1188"/>
      <c r="I644" s="1023"/>
      <c r="J644" s="968"/>
      <c r="K644" s="968">
        <f>K645</f>
        <v>24004.561999999998</v>
      </c>
      <c r="L644" s="1187"/>
      <c r="M644" s="968">
        <f t="shared" ref="M644:AI644" si="263">M645</f>
        <v>0</v>
      </c>
      <c r="N644" s="1187"/>
      <c r="O644" s="968">
        <f t="shared" si="263"/>
        <v>0</v>
      </c>
      <c r="P644" s="1187"/>
      <c r="Q644" s="968">
        <f t="shared" si="263"/>
        <v>0</v>
      </c>
      <c r="R644" s="1187"/>
      <c r="S644" s="968">
        <f t="shared" si="263"/>
        <v>0</v>
      </c>
      <c r="T644" s="1187"/>
      <c r="U644" s="968">
        <f t="shared" si="263"/>
        <v>0</v>
      </c>
      <c r="V644" s="1187"/>
      <c r="W644" s="968">
        <f t="shared" si="263"/>
        <v>0</v>
      </c>
      <c r="X644" s="1187"/>
      <c r="Y644" s="968">
        <f t="shared" si="263"/>
        <v>0</v>
      </c>
      <c r="Z644" s="1187"/>
      <c r="AA644" s="968">
        <f t="shared" si="263"/>
        <v>17088</v>
      </c>
      <c r="AB644" s="1187"/>
      <c r="AC644" s="968">
        <f t="shared" si="263"/>
        <v>0</v>
      </c>
      <c r="AD644" s="1187"/>
      <c r="AE644" s="968">
        <f t="shared" si="263"/>
        <v>0</v>
      </c>
      <c r="AF644" s="1187"/>
      <c r="AG644" s="968">
        <f t="shared" si="263"/>
        <v>6916.5619999999999</v>
      </c>
      <c r="AH644" s="1187"/>
      <c r="AI644" s="968">
        <f t="shared" si="263"/>
        <v>0</v>
      </c>
    </row>
    <row r="645" spans="2:35" s="6" customFormat="1" ht="22.5">
      <c r="B645" s="1187">
        <v>35701</v>
      </c>
      <c r="C645" s="1186" t="s">
        <v>4208</v>
      </c>
      <c r="D645" s="1187"/>
      <c r="E645" s="1187"/>
      <c r="F645" s="968"/>
      <c r="G645" s="968"/>
      <c r="H645" s="1231"/>
      <c r="I645" s="1023"/>
      <c r="J645" s="968"/>
      <c r="K645" s="968">
        <f t="shared" ref="K645:Y645" si="264">SUM(K646:K650)</f>
        <v>24004.561999999998</v>
      </c>
      <c r="L645" s="1187"/>
      <c r="M645" s="968">
        <f t="shared" si="264"/>
        <v>0</v>
      </c>
      <c r="N645" s="1187"/>
      <c r="O645" s="968">
        <f t="shared" si="264"/>
        <v>0</v>
      </c>
      <c r="P645" s="1187"/>
      <c r="Q645" s="968">
        <f t="shared" si="264"/>
        <v>0</v>
      </c>
      <c r="R645" s="1187"/>
      <c r="S645" s="968">
        <f t="shared" si="264"/>
        <v>0</v>
      </c>
      <c r="T645" s="1187"/>
      <c r="U645" s="968">
        <f t="shared" si="264"/>
        <v>0</v>
      </c>
      <c r="V645" s="1187"/>
      <c r="W645" s="968">
        <f t="shared" si="264"/>
        <v>0</v>
      </c>
      <c r="X645" s="1187"/>
      <c r="Y645" s="968">
        <f t="shared" si="264"/>
        <v>0</v>
      </c>
      <c r="Z645" s="1187"/>
      <c r="AA645" s="968">
        <f t="shared" ref="AA645:AI645" si="265">SUM(AA646:AA650)</f>
        <v>17088</v>
      </c>
      <c r="AB645" s="1187"/>
      <c r="AC645" s="968">
        <f t="shared" si="265"/>
        <v>0</v>
      </c>
      <c r="AD645" s="1187"/>
      <c r="AE645" s="968">
        <f t="shared" si="265"/>
        <v>0</v>
      </c>
      <c r="AF645" s="1187"/>
      <c r="AG645" s="968">
        <f t="shared" si="265"/>
        <v>6916.5619999999999</v>
      </c>
      <c r="AH645" s="1187"/>
      <c r="AI645" s="968">
        <f t="shared" si="265"/>
        <v>0</v>
      </c>
    </row>
    <row r="646" spans="2:35" s="6" customFormat="1" ht="101.25">
      <c r="B646" s="1187"/>
      <c r="C646" s="1190" t="s">
        <v>4587</v>
      </c>
      <c r="D646" s="1180"/>
      <c r="E646" s="1180">
        <v>5</v>
      </c>
      <c r="F646" s="194" t="s">
        <v>4588</v>
      </c>
      <c r="G646" s="194" t="s">
        <v>3908</v>
      </c>
      <c r="H646" s="194" t="s">
        <v>3909</v>
      </c>
      <c r="I646" s="194" t="s">
        <v>3910</v>
      </c>
      <c r="J646" s="194">
        <v>3000</v>
      </c>
      <c r="K646" s="194">
        <f>E646*J646</f>
        <v>15000</v>
      </c>
      <c r="L646" s="1180"/>
      <c r="M646" s="194"/>
      <c r="N646" s="1180"/>
      <c r="O646" s="194"/>
      <c r="P646" s="1180"/>
      <c r="Q646" s="194"/>
      <c r="R646" s="1180"/>
      <c r="S646" s="194"/>
      <c r="T646" s="1180"/>
      <c r="U646" s="194"/>
      <c r="V646" s="1180"/>
      <c r="W646" s="194"/>
      <c r="X646" s="1180"/>
      <c r="Y646" s="194"/>
      <c r="Z646" s="1180">
        <f>E646-L646-N646-P646-R646-T646-V646-X646</f>
        <v>5</v>
      </c>
      <c r="AA646" s="194">
        <f t="shared" si="257"/>
        <v>15000</v>
      </c>
      <c r="AB646" s="1180"/>
      <c r="AC646" s="194"/>
      <c r="AD646" s="1180"/>
      <c r="AE646" s="194"/>
      <c r="AF646" s="1180"/>
      <c r="AG646" s="194"/>
      <c r="AH646" s="1180"/>
      <c r="AI646" s="194"/>
    </row>
    <row r="647" spans="2:35" s="6" customFormat="1" ht="101.25">
      <c r="B647" s="1187"/>
      <c r="C647" s="1190" t="s">
        <v>4589</v>
      </c>
      <c r="D647" s="1180"/>
      <c r="E647" s="1180">
        <v>1</v>
      </c>
      <c r="F647" s="194" t="s">
        <v>3251</v>
      </c>
      <c r="G647" s="194" t="s">
        <v>3908</v>
      </c>
      <c r="H647" s="194" t="s">
        <v>3909</v>
      </c>
      <c r="I647" s="194" t="s">
        <v>3910</v>
      </c>
      <c r="J647" s="194">
        <v>2088</v>
      </c>
      <c r="K647" s="194">
        <f>E647*J647</f>
        <v>2088</v>
      </c>
      <c r="L647" s="1180"/>
      <c r="M647" s="194"/>
      <c r="N647" s="1180"/>
      <c r="O647" s="194"/>
      <c r="P647" s="1180"/>
      <c r="Q647" s="194"/>
      <c r="R647" s="1180"/>
      <c r="S647" s="194"/>
      <c r="T647" s="1180"/>
      <c r="U647" s="194"/>
      <c r="V647" s="1180"/>
      <c r="W647" s="194"/>
      <c r="X647" s="1180"/>
      <c r="Y647" s="194"/>
      <c r="Z647" s="1180">
        <f>E647-L647-N647-P647-R647-T647-V647-X647</f>
        <v>1</v>
      </c>
      <c r="AA647" s="194">
        <f t="shared" si="257"/>
        <v>2088</v>
      </c>
      <c r="AB647" s="1180"/>
      <c r="AC647" s="194"/>
      <c r="AD647" s="1180"/>
      <c r="AE647" s="194"/>
      <c r="AF647" s="1180"/>
      <c r="AG647" s="194"/>
      <c r="AH647" s="1180"/>
      <c r="AI647" s="194"/>
    </row>
    <row r="648" spans="2:35" s="6" customFormat="1" ht="101.25">
      <c r="B648" s="1187"/>
      <c r="C648" s="1190" t="s">
        <v>4590</v>
      </c>
      <c r="D648" s="1180"/>
      <c r="E648" s="1180">
        <v>10</v>
      </c>
      <c r="F648" s="194" t="s">
        <v>3251</v>
      </c>
      <c r="G648" s="194" t="s">
        <v>3908</v>
      </c>
      <c r="H648" s="194" t="s">
        <v>3909</v>
      </c>
      <c r="I648" s="194" t="s">
        <v>3910</v>
      </c>
      <c r="J648" s="194">
        <v>440</v>
      </c>
      <c r="K648" s="194">
        <f>E648*J648</f>
        <v>4400</v>
      </c>
      <c r="L648" s="1180"/>
      <c r="M648" s="194"/>
      <c r="N648" s="1180"/>
      <c r="O648" s="194"/>
      <c r="P648" s="1180"/>
      <c r="Q648" s="194"/>
      <c r="R648" s="1180"/>
      <c r="S648" s="194"/>
      <c r="T648" s="1180"/>
      <c r="U648" s="194"/>
      <c r="V648" s="1180"/>
      <c r="W648" s="194"/>
      <c r="X648" s="1180"/>
      <c r="Y648" s="194"/>
      <c r="Z648" s="1180"/>
      <c r="AA648" s="194"/>
      <c r="AB648" s="1180"/>
      <c r="AC648" s="194"/>
      <c r="AD648" s="1180"/>
      <c r="AE648" s="194"/>
      <c r="AF648" s="1180">
        <f>E648</f>
        <v>10</v>
      </c>
      <c r="AG648" s="194">
        <f>AF648*J648</f>
        <v>4400</v>
      </c>
      <c r="AH648" s="1180"/>
      <c r="AI648" s="194"/>
    </row>
    <row r="649" spans="2:35" s="6" customFormat="1" ht="101.25">
      <c r="B649" s="1187"/>
      <c r="C649" s="1190" t="s">
        <v>4591</v>
      </c>
      <c r="D649" s="1180"/>
      <c r="E649" s="1180">
        <v>1</v>
      </c>
      <c r="F649" s="194" t="s">
        <v>108</v>
      </c>
      <c r="G649" s="194" t="s">
        <v>3908</v>
      </c>
      <c r="H649" s="194" t="s">
        <v>3909</v>
      </c>
      <c r="I649" s="194" t="s">
        <v>3910</v>
      </c>
      <c r="J649" s="194">
        <v>386.80200000000002</v>
      </c>
      <c r="K649" s="194">
        <f>E649*J649</f>
        <v>386.80200000000002</v>
      </c>
      <c r="L649" s="1180"/>
      <c r="M649" s="194"/>
      <c r="N649" s="1180"/>
      <c r="O649" s="194"/>
      <c r="P649" s="1180"/>
      <c r="Q649" s="194"/>
      <c r="R649" s="1180"/>
      <c r="S649" s="194"/>
      <c r="T649" s="1180"/>
      <c r="U649" s="194"/>
      <c r="V649" s="1180"/>
      <c r="W649" s="194"/>
      <c r="X649" s="1180"/>
      <c r="Y649" s="194"/>
      <c r="Z649" s="1180"/>
      <c r="AA649" s="194"/>
      <c r="AB649" s="1180"/>
      <c r="AC649" s="194"/>
      <c r="AD649" s="1180"/>
      <c r="AE649" s="194"/>
      <c r="AF649" s="1180">
        <f>E649</f>
        <v>1</v>
      </c>
      <c r="AG649" s="194">
        <f t="shared" ref="AG649:AG650" si="266">AF649*J649</f>
        <v>386.80200000000002</v>
      </c>
      <c r="AH649" s="1180"/>
      <c r="AI649" s="194"/>
    </row>
    <row r="650" spans="2:35" s="6" customFormat="1" ht="101.25">
      <c r="B650" s="1187"/>
      <c r="C650" s="1190" t="s">
        <v>4213</v>
      </c>
      <c r="D650" s="1180"/>
      <c r="E650" s="1180">
        <v>2</v>
      </c>
      <c r="F650" s="194" t="s">
        <v>3251</v>
      </c>
      <c r="G650" s="194" t="s">
        <v>3908</v>
      </c>
      <c r="H650" s="194" t="s">
        <v>3909</v>
      </c>
      <c r="I650" s="194" t="s">
        <v>3910</v>
      </c>
      <c r="J650" s="194">
        <v>1064.8800000000001</v>
      </c>
      <c r="K650" s="194">
        <f>E650*J650</f>
        <v>2129.7600000000002</v>
      </c>
      <c r="L650" s="1180"/>
      <c r="M650" s="194"/>
      <c r="N650" s="1180"/>
      <c r="O650" s="194"/>
      <c r="P650" s="1180"/>
      <c r="Q650" s="194"/>
      <c r="R650" s="1180"/>
      <c r="S650" s="194"/>
      <c r="T650" s="1180"/>
      <c r="U650" s="194"/>
      <c r="V650" s="1180"/>
      <c r="W650" s="194"/>
      <c r="X650" s="1180"/>
      <c r="Y650" s="194"/>
      <c r="Z650" s="1180"/>
      <c r="AA650" s="194"/>
      <c r="AB650" s="1180"/>
      <c r="AC650" s="194"/>
      <c r="AD650" s="1180"/>
      <c r="AE650" s="194"/>
      <c r="AF650" s="1180">
        <f>E650</f>
        <v>2</v>
      </c>
      <c r="AG650" s="194">
        <f t="shared" si="266"/>
        <v>2129.7600000000002</v>
      </c>
      <c r="AH650" s="1180"/>
      <c r="AI650" s="194"/>
    </row>
    <row r="651" spans="2:35" s="6" customFormat="1">
      <c r="B651" s="1187">
        <v>358</v>
      </c>
      <c r="C651" s="1186" t="s">
        <v>4215</v>
      </c>
      <c r="D651" s="1187"/>
      <c r="E651" s="1187"/>
      <c r="F651" s="968"/>
      <c r="G651" s="968"/>
      <c r="H651" s="1188"/>
      <c r="I651" s="1023"/>
      <c r="J651" s="968"/>
      <c r="K651" s="968">
        <f>K652</f>
        <v>3800</v>
      </c>
      <c r="L651" s="1187"/>
      <c r="M651" s="968">
        <f t="shared" ref="M651:AI651" si="267">M652</f>
        <v>0</v>
      </c>
      <c r="N651" s="1187"/>
      <c r="O651" s="968">
        <f t="shared" si="267"/>
        <v>0</v>
      </c>
      <c r="P651" s="1187"/>
      <c r="Q651" s="968">
        <f t="shared" si="267"/>
        <v>0</v>
      </c>
      <c r="R651" s="1187"/>
      <c r="S651" s="968">
        <f t="shared" si="267"/>
        <v>0</v>
      </c>
      <c r="T651" s="1187"/>
      <c r="U651" s="968">
        <f t="shared" si="267"/>
        <v>0</v>
      </c>
      <c r="V651" s="1187"/>
      <c r="W651" s="968">
        <f t="shared" si="267"/>
        <v>0</v>
      </c>
      <c r="X651" s="1187"/>
      <c r="Y651" s="968">
        <f t="shared" si="267"/>
        <v>0</v>
      </c>
      <c r="Z651" s="1187"/>
      <c r="AA651" s="968">
        <f t="shared" si="267"/>
        <v>0</v>
      </c>
      <c r="AB651" s="1187"/>
      <c r="AC651" s="968">
        <f t="shared" si="267"/>
        <v>0</v>
      </c>
      <c r="AD651" s="1187"/>
      <c r="AE651" s="968">
        <f t="shared" si="267"/>
        <v>0</v>
      </c>
      <c r="AF651" s="1187"/>
      <c r="AG651" s="968">
        <f t="shared" si="267"/>
        <v>3800</v>
      </c>
      <c r="AH651" s="1187"/>
      <c r="AI651" s="968">
        <f t="shared" si="267"/>
        <v>0</v>
      </c>
    </row>
    <row r="652" spans="2:35" s="6" customFormat="1">
      <c r="B652" s="1187">
        <v>35802</v>
      </c>
      <c r="C652" s="1186" t="s">
        <v>3415</v>
      </c>
      <c r="D652" s="1187"/>
      <c r="E652" s="1187"/>
      <c r="F652" s="968"/>
      <c r="G652" s="968"/>
      <c r="H652" s="1231"/>
      <c r="I652" s="1023"/>
      <c r="J652" s="968"/>
      <c r="K652" s="968">
        <f>SUM(K653)</f>
        <v>3800</v>
      </c>
      <c r="L652" s="1187"/>
      <c r="M652" s="968">
        <f t="shared" ref="M652:AI652" si="268">SUM(M653)</f>
        <v>0</v>
      </c>
      <c r="N652" s="1187"/>
      <c r="O652" s="968">
        <f t="shared" si="268"/>
        <v>0</v>
      </c>
      <c r="P652" s="1187"/>
      <c r="Q652" s="968">
        <f t="shared" si="268"/>
        <v>0</v>
      </c>
      <c r="R652" s="1187"/>
      <c r="S652" s="968">
        <f t="shared" si="268"/>
        <v>0</v>
      </c>
      <c r="T652" s="1187"/>
      <c r="U652" s="968">
        <f t="shared" si="268"/>
        <v>0</v>
      </c>
      <c r="V652" s="1187"/>
      <c r="W652" s="968">
        <f t="shared" si="268"/>
        <v>0</v>
      </c>
      <c r="X652" s="1187"/>
      <c r="Y652" s="968">
        <f t="shared" si="268"/>
        <v>0</v>
      </c>
      <c r="Z652" s="1187"/>
      <c r="AA652" s="968">
        <f t="shared" si="268"/>
        <v>0</v>
      </c>
      <c r="AB652" s="1187"/>
      <c r="AC652" s="968">
        <f t="shared" si="268"/>
        <v>0</v>
      </c>
      <c r="AD652" s="1187"/>
      <c r="AE652" s="968">
        <f t="shared" si="268"/>
        <v>0</v>
      </c>
      <c r="AF652" s="1187"/>
      <c r="AG652" s="968">
        <f t="shared" si="268"/>
        <v>3800</v>
      </c>
      <c r="AH652" s="1187"/>
      <c r="AI652" s="968">
        <f t="shared" si="268"/>
        <v>0</v>
      </c>
    </row>
    <row r="653" spans="2:35" s="6" customFormat="1" ht="101.25">
      <c r="B653" s="1187"/>
      <c r="C653" s="1190" t="s">
        <v>4216</v>
      </c>
      <c r="D653" s="1180"/>
      <c r="E653" s="1180">
        <v>4</v>
      </c>
      <c r="F653" s="194" t="s">
        <v>3251</v>
      </c>
      <c r="G653" s="194" t="s">
        <v>3908</v>
      </c>
      <c r="H653" s="194" t="s">
        <v>3909</v>
      </c>
      <c r="I653" s="194" t="s">
        <v>3910</v>
      </c>
      <c r="J653" s="194">
        <v>950</v>
      </c>
      <c r="K653" s="194">
        <f>E653*J653</f>
        <v>3800</v>
      </c>
      <c r="L653" s="1180"/>
      <c r="M653" s="194"/>
      <c r="N653" s="1180"/>
      <c r="O653" s="194"/>
      <c r="P653" s="1180"/>
      <c r="Q653" s="194"/>
      <c r="R653" s="1180"/>
      <c r="S653" s="194"/>
      <c r="T653" s="1180"/>
      <c r="U653" s="194"/>
      <c r="V653" s="1180"/>
      <c r="W653" s="194"/>
      <c r="X653" s="1180"/>
      <c r="Y653" s="194"/>
      <c r="Z653" s="1180"/>
      <c r="AA653" s="194"/>
      <c r="AB653" s="1180"/>
      <c r="AC653" s="194"/>
      <c r="AD653" s="1180"/>
      <c r="AE653" s="194"/>
      <c r="AF653" s="1180">
        <f>E653</f>
        <v>4</v>
      </c>
      <c r="AG653" s="194">
        <f t="shared" ref="AG653" si="269">AF653*J653</f>
        <v>3800</v>
      </c>
      <c r="AH653" s="1180"/>
      <c r="AI653" s="194"/>
    </row>
    <row r="654" spans="2:35" s="6" customFormat="1">
      <c r="B654" s="1187">
        <v>359</v>
      </c>
      <c r="C654" s="1186" t="s">
        <v>3325</v>
      </c>
      <c r="D654" s="1187"/>
      <c r="E654" s="1187"/>
      <c r="F654" s="968"/>
      <c r="G654" s="968"/>
      <c r="H654" s="1188"/>
      <c r="I654" s="1023"/>
      <c r="J654" s="968"/>
      <c r="K654" s="968">
        <f>K655</f>
        <v>0</v>
      </c>
      <c r="L654" s="1187"/>
      <c r="M654" s="968">
        <f t="shared" ref="M654:AI655" si="270">M655</f>
        <v>0</v>
      </c>
      <c r="N654" s="1187"/>
      <c r="O654" s="968">
        <f t="shared" si="270"/>
        <v>0</v>
      </c>
      <c r="P654" s="1187"/>
      <c r="Q654" s="968">
        <f t="shared" si="270"/>
        <v>0</v>
      </c>
      <c r="R654" s="1187"/>
      <c r="S654" s="968">
        <f t="shared" si="270"/>
        <v>0</v>
      </c>
      <c r="T654" s="1187"/>
      <c r="U654" s="968">
        <f t="shared" si="270"/>
        <v>0</v>
      </c>
      <c r="V654" s="1187"/>
      <c r="W654" s="968">
        <f t="shared" si="270"/>
        <v>0</v>
      </c>
      <c r="X654" s="1187"/>
      <c r="Y654" s="968">
        <f t="shared" si="270"/>
        <v>0</v>
      </c>
      <c r="Z654" s="1187"/>
      <c r="AA654" s="968">
        <f t="shared" si="270"/>
        <v>0</v>
      </c>
      <c r="AB654" s="1187"/>
      <c r="AC654" s="968">
        <f t="shared" si="270"/>
        <v>0</v>
      </c>
      <c r="AD654" s="1187"/>
      <c r="AE654" s="968">
        <f t="shared" si="270"/>
        <v>0</v>
      </c>
      <c r="AF654" s="1187"/>
      <c r="AG654" s="968">
        <f t="shared" si="270"/>
        <v>0</v>
      </c>
      <c r="AH654" s="1187"/>
      <c r="AI654" s="968">
        <f t="shared" si="270"/>
        <v>0</v>
      </c>
    </row>
    <row r="655" spans="2:35" s="6" customFormat="1">
      <c r="B655" s="1187">
        <v>35901</v>
      </c>
      <c r="C655" s="1186" t="s">
        <v>1412</v>
      </c>
      <c r="D655" s="1187"/>
      <c r="E655" s="1187"/>
      <c r="F655" s="968"/>
      <c r="G655" s="968"/>
      <c r="H655" s="1231"/>
      <c r="I655" s="1023"/>
      <c r="J655" s="968"/>
      <c r="K655" s="968">
        <f>K656</f>
        <v>0</v>
      </c>
      <c r="L655" s="1187"/>
      <c r="M655" s="968">
        <f t="shared" si="270"/>
        <v>0</v>
      </c>
      <c r="N655" s="1187"/>
      <c r="O655" s="968">
        <f t="shared" si="270"/>
        <v>0</v>
      </c>
      <c r="P655" s="1187"/>
      <c r="Q655" s="968">
        <f t="shared" si="270"/>
        <v>0</v>
      </c>
      <c r="R655" s="1187"/>
      <c r="S655" s="968">
        <f t="shared" si="270"/>
        <v>0</v>
      </c>
      <c r="T655" s="1187"/>
      <c r="U655" s="968">
        <f t="shared" si="270"/>
        <v>0</v>
      </c>
      <c r="V655" s="1187"/>
      <c r="W655" s="968">
        <f t="shared" si="270"/>
        <v>0</v>
      </c>
      <c r="X655" s="1187"/>
      <c r="Y655" s="968">
        <f t="shared" si="270"/>
        <v>0</v>
      </c>
      <c r="Z655" s="1187"/>
      <c r="AA655" s="968">
        <f t="shared" si="270"/>
        <v>0</v>
      </c>
      <c r="AB655" s="1187"/>
      <c r="AC655" s="968">
        <f t="shared" si="270"/>
        <v>0</v>
      </c>
      <c r="AD655" s="1187"/>
      <c r="AE655" s="968">
        <f t="shared" si="270"/>
        <v>0</v>
      </c>
      <c r="AF655" s="1187"/>
      <c r="AG655" s="968">
        <f t="shared" si="270"/>
        <v>0</v>
      </c>
      <c r="AH655" s="1187"/>
      <c r="AI655" s="968">
        <f t="shared" si="270"/>
        <v>0</v>
      </c>
    </row>
    <row r="656" spans="2:35" s="6" customFormat="1" ht="101.25">
      <c r="B656" s="1187"/>
      <c r="C656" s="1190" t="s">
        <v>4217</v>
      </c>
      <c r="D656" s="1180"/>
      <c r="E656" s="1180">
        <v>0</v>
      </c>
      <c r="F656" s="194" t="s">
        <v>3251</v>
      </c>
      <c r="G656" s="194" t="s">
        <v>3908</v>
      </c>
      <c r="H656" s="194" t="s">
        <v>3909</v>
      </c>
      <c r="I656" s="194" t="s">
        <v>3910</v>
      </c>
      <c r="J656" s="194">
        <v>2900</v>
      </c>
      <c r="K656" s="194">
        <f>E656*J656</f>
        <v>0</v>
      </c>
      <c r="L656" s="1180"/>
      <c r="M656" s="194"/>
      <c r="N656" s="1180"/>
      <c r="O656" s="194"/>
      <c r="P656" s="1180"/>
      <c r="Q656" s="194"/>
      <c r="R656" s="1180"/>
      <c r="S656" s="194"/>
      <c r="T656" s="1180"/>
      <c r="U656" s="194"/>
      <c r="V656" s="1180"/>
      <c r="W656" s="194"/>
      <c r="X656" s="1180"/>
      <c r="Y656" s="194"/>
      <c r="Z656" s="1180">
        <f>E656-L656-N656-P656-R656-T656-V656-X656</f>
        <v>0</v>
      </c>
      <c r="AA656" s="194">
        <f t="shared" si="257"/>
        <v>0</v>
      </c>
      <c r="AB656" s="1180"/>
      <c r="AC656" s="194"/>
      <c r="AD656" s="1180"/>
      <c r="AE656" s="194"/>
      <c r="AF656" s="1180"/>
      <c r="AG656" s="194"/>
      <c r="AH656" s="1180"/>
      <c r="AI656" s="194"/>
    </row>
    <row r="657" spans="2:35" s="6" customFormat="1">
      <c r="B657" s="1187">
        <v>3700</v>
      </c>
      <c r="C657" s="1179" t="s">
        <v>4218</v>
      </c>
      <c r="D657" s="1187"/>
      <c r="E657" s="1187"/>
      <c r="F657" s="968"/>
      <c r="G657" s="968"/>
      <c r="H657" s="1188"/>
      <c r="I657" s="1023"/>
      <c r="J657" s="968"/>
      <c r="K657" s="968">
        <f>K658+K661+K664</f>
        <v>0</v>
      </c>
      <c r="L657" s="1187"/>
      <c r="M657" s="968">
        <f t="shared" ref="M657:AI657" si="271">M658+M661+M664</f>
        <v>0</v>
      </c>
      <c r="N657" s="1187"/>
      <c r="O657" s="968">
        <f t="shared" si="271"/>
        <v>0</v>
      </c>
      <c r="P657" s="1187"/>
      <c r="Q657" s="968">
        <f t="shared" si="271"/>
        <v>0</v>
      </c>
      <c r="R657" s="1187"/>
      <c r="S657" s="968">
        <f t="shared" si="271"/>
        <v>0</v>
      </c>
      <c r="T657" s="1187"/>
      <c r="U657" s="968">
        <f t="shared" si="271"/>
        <v>0</v>
      </c>
      <c r="V657" s="1187"/>
      <c r="W657" s="968">
        <f t="shared" si="271"/>
        <v>0</v>
      </c>
      <c r="X657" s="1187"/>
      <c r="Y657" s="968">
        <f t="shared" si="271"/>
        <v>0</v>
      </c>
      <c r="Z657" s="1187"/>
      <c r="AA657" s="968">
        <f t="shared" si="271"/>
        <v>0</v>
      </c>
      <c r="AB657" s="1187"/>
      <c r="AC657" s="968">
        <f t="shared" si="271"/>
        <v>0</v>
      </c>
      <c r="AD657" s="1187"/>
      <c r="AE657" s="968">
        <f t="shared" si="271"/>
        <v>0</v>
      </c>
      <c r="AF657" s="1187"/>
      <c r="AG657" s="968">
        <f t="shared" si="271"/>
        <v>0</v>
      </c>
      <c r="AH657" s="1187"/>
      <c r="AI657" s="968">
        <f t="shared" si="271"/>
        <v>0</v>
      </c>
    </row>
    <row r="658" spans="2:35" s="6" customFormat="1">
      <c r="B658" s="1187">
        <v>371</v>
      </c>
      <c r="C658" s="1186" t="s">
        <v>4219</v>
      </c>
      <c r="D658" s="1187"/>
      <c r="E658" s="1187"/>
      <c r="F658" s="968"/>
      <c r="G658" s="968"/>
      <c r="H658" s="1188"/>
      <c r="I658" s="1023"/>
      <c r="J658" s="968"/>
      <c r="K658" s="968">
        <f>K659</f>
        <v>0</v>
      </c>
      <c r="L658" s="1187"/>
      <c r="M658" s="968">
        <f t="shared" ref="M658:AI659" si="272">M659</f>
        <v>0</v>
      </c>
      <c r="N658" s="1187"/>
      <c r="O658" s="968">
        <f t="shared" si="272"/>
        <v>0</v>
      </c>
      <c r="P658" s="1187"/>
      <c r="Q658" s="968">
        <f t="shared" si="272"/>
        <v>0</v>
      </c>
      <c r="R658" s="1187"/>
      <c r="S658" s="968">
        <f t="shared" si="272"/>
        <v>0</v>
      </c>
      <c r="T658" s="1187"/>
      <c r="U658" s="968">
        <f t="shared" si="272"/>
        <v>0</v>
      </c>
      <c r="V658" s="1187"/>
      <c r="W658" s="968">
        <f t="shared" si="272"/>
        <v>0</v>
      </c>
      <c r="X658" s="1187"/>
      <c r="Y658" s="968">
        <f t="shared" si="272"/>
        <v>0</v>
      </c>
      <c r="Z658" s="1187"/>
      <c r="AA658" s="968">
        <f t="shared" si="272"/>
        <v>0</v>
      </c>
      <c r="AB658" s="1187"/>
      <c r="AC658" s="968">
        <f t="shared" si="272"/>
        <v>0</v>
      </c>
      <c r="AD658" s="1187"/>
      <c r="AE658" s="968">
        <f t="shared" si="272"/>
        <v>0</v>
      </c>
      <c r="AF658" s="1187"/>
      <c r="AG658" s="968">
        <f t="shared" si="272"/>
        <v>0</v>
      </c>
      <c r="AH658" s="1187"/>
      <c r="AI658" s="968">
        <f t="shared" si="272"/>
        <v>0</v>
      </c>
    </row>
    <row r="659" spans="2:35" s="6" customFormat="1">
      <c r="B659" s="1187">
        <v>37101</v>
      </c>
      <c r="C659" s="1186" t="s">
        <v>4219</v>
      </c>
      <c r="D659" s="1187"/>
      <c r="E659" s="1187"/>
      <c r="F659" s="968"/>
      <c r="G659" s="968"/>
      <c r="H659" s="1231"/>
      <c r="I659" s="1023"/>
      <c r="J659" s="968"/>
      <c r="K659" s="968">
        <f>K660</f>
        <v>0</v>
      </c>
      <c r="L659" s="1187"/>
      <c r="M659" s="968">
        <f t="shared" si="272"/>
        <v>0</v>
      </c>
      <c r="N659" s="1187"/>
      <c r="O659" s="968">
        <f t="shared" si="272"/>
        <v>0</v>
      </c>
      <c r="P659" s="1187"/>
      <c r="Q659" s="968">
        <f t="shared" si="272"/>
        <v>0</v>
      </c>
      <c r="R659" s="1187"/>
      <c r="S659" s="968">
        <f t="shared" si="272"/>
        <v>0</v>
      </c>
      <c r="T659" s="1187"/>
      <c r="U659" s="968">
        <f t="shared" si="272"/>
        <v>0</v>
      </c>
      <c r="V659" s="1187"/>
      <c r="W659" s="968">
        <f t="shared" si="272"/>
        <v>0</v>
      </c>
      <c r="X659" s="1187"/>
      <c r="Y659" s="968">
        <f t="shared" si="272"/>
        <v>0</v>
      </c>
      <c r="Z659" s="1187"/>
      <c r="AA659" s="968">
        <f t="shared" si="272"/>
        <v>0</v>
      </c>
      <c r="AB659" s="1187"/>
      <c r="AC659" s="968">
        <f t="shared" si="272"/>
        <v>0</v>
      </c>
      <c r="AD659" s="1187"/>
      <c r="AE659" s="968">
        <f t="shared" si="272"/>
        <v>0</v>
      </c>
      <c r="AF659" s="1187"/>
      <c r="AG659" s="968">
        <f t="shared" si="272"/>
        <v>0</v>
      </c>
      <c r="AH659" s="1187"/>
      <c r="AI659" s="968">
        <f t="shared" si="272"/>
        <v>0</v>
      </c>
    </row>
    <row r="660" spans="2:35" s="6" customFormat="1" ht="101.25">
      <c r="B660" s="1187"/>
      <c r="C660" s="1190" t="s">
        <v>4220</v>
      </c>
      <c r="D660" s="1180"/>
      <c r="E660" s="1180">
        <v>0</v>
      </c>
      <c r="F660" s="194" t="s">
        <v>3251</v>
      </c>
      <c r="G660" s="194" t="s">
        <v>3908</v>
      </c>
      <c r="H660" s="194" t="s">
        <v>3909</v>
      </c>
      <c r="I660" s="194" t="s">
        <v>3910</v>
      </c>
      <c r="J660" s="194">
        <v>5000</v>
      </c>
      <c r="K660" s="194">
        <f>E660*J660</f>
        <v>0</v>
      </c>
      <c r="L660" s="1180"/>
      <c r="M660" s="194"/>
      <c r="N660" s="1180"/>
      <c r="O660" s="194"/>
      <c r="P660" s="1180"/>
      <c r="Q660" s="194"/>
      <c r="R660" s="1180"/>
      <c r="S660" s="194"/>
      <c r="T660" s="1180"/>
      <c r="U660" s="194"/>
      <c r="V660" s="1180"/>
      <c r="W660" s="194"/>
      <c r="X660" s="1180"/>
      <c r="Y660" s="194"/>
      <c r="Z660" s="1180"/>
      <c r="AA660" s="194"/>
      <c r="AB660" s="1180"/>
      <c r="AC660" s="194"/>
      <c r="AD660" s="1180">
        <f>E660</f>
        <v>0</v>
      </c>
      <c r="AE660" s="194">
        <f>AD660*J660</f>
        <v>0</v>
      </c>
      <c r="AF660" s="1180"/>
      <c r="AG660" s="194"/>
      <c r="AH660" s="1180"/>
      <c r="AI660" s="194"/>
    </row>
    <row r="661" spans="2:35" s="6" customFormat="1">
      <c r="B661" s="1187">
        <v>372</v>
      </c>
      <c r="C661" s="1186" t="s">
        <v>1887</v>
      </c>
      <c r="D661" s="1187"/>
      <c r="E661" s="1187"/>
      <c r="F661" s="968"/>
      <c r="G661" s="968"/>
      <c r="H661" s="1188"/>
      <c r="I661" s="1023"/>
      <c r="J661" s="968"/>
      <c r="K661" s="968">
        <f>K662</f>
        <v>0</v>
      </c>
      <c r="L661" s="1187"/>
      <c r="M661" s="968">
        <f t="shared" ref="M661:AI662" si="273">M662</f>
        <v>0</v>
      </c>
      <c r="N661" s="1187"/>
      <c r="O661" s="968">
        <f t="shared" si="273"/>
        <v>0</v>
      </c>
      <c r="P661" s="1187"/>
      <c r="Q661" s="968">
        <f t="shared" si="273"/>
        <v>0</v>
      </c>
      <c r="R661" s="1187"/>
      <c r="S661" s="968">
        <f t="shared" si="273"/>
        <v>0</v>
      </c>
      <c r="T661" s="1187"/>
      <c r="U661" s="968">
        <f t="shared" si="273"/>
        <v>0</v>
      </c>
      <c r="V661" s="1187"/>
      <c r="W661" s="968">
        <f t="shared" si="273"/>
        <v>0</v>
      </c>
      <c r="X661" s="1187"/>
      <c r="Y661" s="968">
        <f t="shared" si="273"/>
        <v>0</v>
      </c>
      <c r="Z661" s="1187"/>
      <c r="AA661" s="968">
        <f t="shared" si="273"/>
        <v>0</v>
      </c>
      <c r="AB661" s="1187"/>
      <c r="AC661" s="968">
        <f t="shared" si="273"/>
        <v>0</v>
      </c>
      <c r="AD661" s="1187"/>
      <c r="AE661" s="968">
        <f t="shared" si="273"/>
        <v>0</v>
      </c>
      <c r="AF661" s="1187"/>
      <c r="AG661" s="968">
        <f t="shared" si="273"/>
        <v>0</v>
      </c>
      <c r="AH661" s="1187"/>
      <c r="AI661" s="968">
        <f t="shared" si="273"/>
        <v>0</v>
      </c>
    </row>
    <row r="662" spans="2:35" s="6" customFormat="1">
      <c r="B662" s="1187">
        <v>37201</v>
      </c>
      <c r="C662" s="1186" t="s">
        <v>1887</v>
      </c>
      <c r="D662" s="1187"/>
      <c r="E662" s="1187"/>
      <c r="F662" s="968"/>
      <c r="G662" s="968"/>
      <c r="H662" s="1231"/>
      <c r="I662" s="1023"/>
      <c r="J662" s="968"/>
      <c r="K662" s="968">
        <f>K663</f>
        <v>0</v>
      </c>
      <c r="L662" s="1187"/>
      <c r="M662" s="968">
        <f t="shared" si="273"/>
        <v>0</v>
      </c>
      <c r="N662" s="1187"/>
      <c r="O662" s="968">
        <f t="shared" si="273"/>
        <v>0</v>
      </c>
      <c r="P662" s="1187"/>
      <c r="Q662" s="968">
        <f t="shared" si="273"/>
        <v>0</v>
      </c>
      <c r="R662" s="1187"/>
      <c r="S662" s="968">
        <f t="shared" si="273"/>
        <v>0</v>
      </c>
      <c r="T662" s="1187"/>
      <c r="U662" s="968">
        <f t="shared" si="273"/>
        <v>0</v>
      </c>
      <c r="V662" s="1187"/>
      <c r="W662" s="968">
        <f t="shared" si="273"/>
        <v>0</v>
      </c>
      <c r="X662" s="1187"/>
      <c r="Y662" s="968">
        <f t="shared" si="273"/>
        <v>0</v>
      </c>
      <c r="Z662" s="1187"/>
      <c r="AA662" s="968">
        <f t="shared" si="273"/>
        <v>0</v>
      </c>
      <c r="AB662" s="1187"/>
      <c r="AC662" s="968">
        <f t="shared" si="273"/>
        <v>0</v>
      </c>
      <c r="AD662" s="1187"/>
      <c r="AE662" s="968">
        <f t="shared" si="273"/>
        <v>0</v>
      </c>
      <c r="AF662" s="1187"/>
      <c r="AG662" s="968">
        <f t="shared" si="273"/>
        <v>0</v>
      </c>
      <c r="AH662" s="1187"/>
      <c r="AI662" s="968">
        <f t="shared" si="273"/>
        <v>0</v>
      </c>
    </row>
    <row r="663" spans="2:35" s="6" customFormat="1" ht="101.25">
      <c r="B663" s="1187"/>
      <c r="C663" s="1190" t="s">
        <v>4221</v>
      </c>
      <c r="D663" s="1180"/>
      <c r="E663" s="1180">
        <v>0</v>
      </c>
      <c r="F663" s="194" t="s">
        <v>3251</v>
      </c>
      <c r="G663" s="194" t="s">
        <v>3908</v>
      </c>
      <c r="H663" s="194" t="s">
        <v>3909</v>
      </c>
      <c r="I663" s="194" t="s">
        <v>3910</v>
      </c>
      <c r="J663" s="194">
        <v>158.19999999999999</v>
      </c>
      <c r="K663" s="194">
        <f>E663*J663</f>
        <v>0</v>
      </c>
      <c r="L663" s="1180"/>
      <c r="M663" s="194"/>
      <c r="N663" s="1180"/>
      <c r="O663" s="194"/>
      <c r="P663" s="1180"/>
      <c r="Q663" s="194"/>
      <c r="R663" s="1180"/>
      <c r="S663" s="194"/>
      <c r="T663" s="1180"/>
      <c r="U663" s="194"/>
      <c r="V663" s="1180"/>
      <c r="W663" s="194"/>
      <c r="X663" s="1180"/>
      <c r="Y663" s="194"/>
      <c r="Z663" s="1180"/>
      <c r="AA663" s="194"/>
      <c r="AB663" s="1180"/>
      <c r="AC663" s="194"/>
      <c r="AD663" s="1180">
        <f>E663</f>
        <v>0</v>
      </c>
      <c r="AE663" s="194">
        <f>AD663*J663</f>
        <v>0</v>
      </c>
      <c r="AF663" s="1180"/>
      <c r="AG663" s="194"/>
      <c r="AH663" s="1180"/>
      <c r="AI663" s="194"/>
    </row>
    <row r="664" spans="2:35" s="6" customFormat="1">
      <c r="B664" s="1187">
        <v>375</v>
      </c>
      <c r="C664" s="1186" t="s">
        <v>4222</v>
      </c>
      <c r="D664" s="1187"/>
      <c r="E664" s="1187"/>
      <c r="F664" s="968"/>
      <c r="G664" s="968"/>
      <c r="H664" s="1188"/>
      <c r="I664" s="1023"/>
      <c r="J664" s="968"/>
      <c r="K664" s="968">
        <f>K665</f>
        <v>0</v>
      </c>
      <c r="L664" s="1187"/>
      <c r="M664" s="968">
        <f t="shared" ref="M664:AI664" si="274">M665</f>
        <v>0</v>
      </c>
      <c r="N664" s="1187"/>
      <c r="O664" s="968">
        <f t="shared" si="274"/>
        <v>0</v>
      </c>
      <c r="P664" s="1187"/>
      <c r="Q664" s="968">
        <f t="shared" si="274"/>
        <v>0</v>
      </c>
      <c r="R664" s="1187"/>
      <c r="S664" s="968">
        <f t="shared" si="274"/>
        <v>0</v>
      </c>
      <c r="T664" s="1187"/>
      <c r="U664" s="968">
        <f t="shared" si="274"/>
        <v>0</v>
      </c>
      <c r="V664" s="1187"/>
      <c r="W664" s="968">
        <f t="shared" si="274"/>
        <v>0</v>
      </c>
      <c r="X664" s="1187"/>
      <c r="Y664" s="968">
        <f t="shared" si="274"/>
        <v>0</v>
      </c>
      <c r="Z664" s="1187"/>
      <c r="AA664" s="968">
        <f t="shared" si="274"/>
        <v>0</v>
      </c>
      <c r="AB664" s="1187"/>
      <c r="AC664" s="968">
        <f t="shared" si="274"/>
        <v>0</v>
      </c>
      <c r="AD664" s="1187"/>
      <c r="AE664" s="968">
        <f t="shared" si="274"/>
        <v>0</v>
      </c>
      <c r="AF664" s="1187"/>
      <c r="AG664" s="968">
        <f t="shared" si="274"/>
        <v>0</v>
      </c>
      <c r="AH664" s="1187"/>
      <c r="AI664" s="968">
        <f t="shared" si="274"/>
        <v>0</v>
      </c>
    </row>
    <row r="665" spans="2:35" s="6" customFormat="1">
      <c r="B665" s="1187">
        <v>37501</v>
      </c>
      <c r="C665" s="1186" t="s">
        <v>4222</v>
      </c>
      <c r="D665" s="1187"/>
      <c r="E665" s="1187"/>
      <c r="F665" s="968"/>
      <c r="G665" s="968"/>
      <c r="H665" s="1231"/>
      <c r="I665" s="1023"/>
      <c r="J665" s="968"/>
      <c r="K665" s="968">
        <f>SUM(K666)</f>
        <v>0</v>
      </c>
      <c r="L665" s="1187"/>
      <c r="M665" s="968">
        <f t="shared" ref="M665:AI665" si="275">SUM(M666)</f>
        <v>0</v>
      </c>
      <c r="N665" s="1187"/>
      <c r="O665" s="968">
        <f t="shared" si="275"/>
        <v>0</v>
      </c>
      <c r="P665" s="1187"/>
      <c r="Q665" s="968">
        <f t="shared" si="275"/>
        <v>0</v>
      </c>
      <c r="R665" s="1187"/>
      <c r="S665" s="968">
        <f t="shared" si="275"/>
        <v>0</v>
      </c>
      <c r="T665" s="1187"/>
      <c r="U665" s="968">
        <f t="shared" si="275"/>
        <v>0</v>
      </c>
      <c r="V665" s="1187"/>
      <c r="W665" s="968">
        <f t="shared" si="275"/>
        <v>0</v>
      </c>
      <c r="X665" s="1187"/>
      <c r="Y665" s="968">
        <f t="shared" si="275"/>
        <v>0</v>
      </c>
      <c r="Z665" s="1187"/>
      <c r="AA665" s="968">
        <f t="shared" si="275"/>
        <v>0</v>
      </c>
      <c r="AB665" s="1187"/>
      <c r="AC665" s="968">
        <f t="shared" si="275"/>
        <v>0</v>
      </c>
      <c r="AD665" s="1187"/>
      <c r="AE665" s="968">
        <f t="shared" si="275"/>
        <v>0</v>
      </c>
      <c r="AF665" s="1187"/>
      <c r="AG665" s="968">
        <f t="shared" si="275"/>
        <v>0</v>
      </c>
      <c r="AH665" s="1187"/>
      <c r="AI665" s="968">
        <f t="shared" si="275"/>
        <v>0</v>
      </c>
    </row>
    <row r="666" spans="2:35" s="6" customFormat="1" ht="101.25">
      <c r="B666" s="1187"/>
      <c r="C666" s="1190" t="s">
        <v>4223</v>
      </c>
      <c r="D666" s="1180"/>
      <c r="E666" s="1180">
        <v>0</v>
      </c>
      <c r="F666" s="194" t="s">
        <v>3251</v>
      </c>
      <c r="G666" s="194" t="s">
        <v>3908</v>
      </c>
      <c r="H666" s="194" t="s">
        <v>3909</v>
      </c>
      <c r="I666" s="194" t="s">
        <v>3910</v>
      </c>
      <c r="J666" s="194">
        <v>2000</v>
      </c>
      <c r="K666" s="194">
        <f>E666*J666</f>
        <v>0</v>
      </c>
      <c r="L666" s="1180"/>
      <c r="M666" s="194"/>
      <c r="N666" s="1180"/>
      <c r="O666" s="194"/>
      <c r="P666" s="1180"/>
      <c r="Q666" s="194"/>
      <c r="R666" s="1180"/>
      <c r="S666" s="194"/>
      <c r="T666" s="1180"/>
      <c r="U666" s="194"/>
      <c r="V666" s="1180"/>
      <c r="W666" s="194"/>
      <c r="X666" s="1180"/>
      <c r="Y666" s="194"/>
      <c r="Z666" s="1180"/>
      <c r="AA666" s="194"/>
      <c r="AB666" s="1180"/>
      <c r="AC666" s="194"/>
      <c r="AD666" s="1180">
        <f>E666</f>
        <v>0</v>
      </c>
      <c r="AE666" s="194">
        <f>AD666*J666</f>
        <v>0</v>
      </c>
      <c r="AF666" s="1180"/>
      <c r="AG666" s="194"/>
      <c r="AH666" s="1180"/>
      <c r="AI666" s="194"/>
    </row>
    <row r="667" spans="2:35" s="6" customFormat="1">
      <c r="B667" s="1187">
        <v>3800</v>
      </c>
      <c r="C667" s="1179" t="s">
        <v>1894</v>
      </c>
      <c r="D667" s="1187"/>
      <c r="E667" s="1187"/>
      <c r="F667" s="968"/>
      <c r="G667" s="968"/>
      <c r="H667" s="1188"/>
      <c r="I667" s="1023"/>
      <c r="J667" s="968"/>
      <c r="K667" s="968">
        <f>K668</f>
        <v>540</v>
      </c>
      <c r="L667" s="1187"/>
      <c r="M667" s="968">
        <f t="shared" ref="M667:AI669" si="276">M668</f>
        <v>0</v>
      </c>
      <c r="N667" s="1187"/>
      <c r="O667" s="968">
        <f t="shared" si="276"/>
        <v>0</v>
      </c>
      <c r="P667" s="1187"/>
      <c r="Q667" s="968">
        <f t="shared" si="276"/>
        <v>0</v>
      </c>
      <c r="R667" s="1187"/>
      <c r="S667" s="968">
        <f t="shared" si="276"/>
        <v>0</v>
      </c>
      <c r="T667" s="1187"/>
      <c r="U667" s="968">
        <f t="shared" si="276"/>
        <v>0</v>
      </c>
      <c r="V667" s="1187"/>
      <c r="W667" s="968">
        <f t="shared" si="276"/>
        <v>540</v>
      </c>
      <c r="X667" s="1187"/>
      <c r="Y667" s="968">
        <f t="shared" si="276"/>
        <v>0</v>
      </c>
      <c r="Z667" s="1187"/>
      <c r="AA667" s="968">
        <f t="shared" si="276"/>
        <v>0</v>
      </c>
      <c r="AB667" s="1187"/>
      <c r="AC667" s="968">
        <f t="shared" si="276"/>
        <v>0</v>
      </c>
      <c r="AD667" s="1187"/>
      <c r="AE667" s="968">
        <f t="shared" si="276"/>
        <v>0</v>
      </c>
      <c r="AF667" s="1187"/>
      <c r="AG667" s="968">
        <f t="shared" si="276"/>
        <v>0</v>
      </c>
      <c r="AH667" s="1187"/>
      <c r="AI667" s="968">
        <f t="shared" si="276"/>
        <v>0</v>
      </c>
    </row>
    <row r="668" spans="2:35" s="6" customFormat="1">
      <c r="B668" s="1187">
        <v>382</v>
      </c>
      <c r="C668" s="1186" t="s">
        <v>1894</v>
      </c>
      <c r="D668" s="1187"/>
      <c r="E668" s="1187"/>
      <c r="F668" s="968"/>
      <c r="G668" s="968"/>
      <c r="H668" s="1188"/>
      <c r="I668" s="1023"/>
      <c r="J668" s="968"/>
      <c r="K668" s="968">
        <f>K669</f>
        <v>540</v>
      </c>
      <c r="L668" s="1187"/>
      <c r="M668" s="968">
        <f t="shared" si="276"/>
        <v>0</v>
      </c>
      <c r="N668" s="1187"/>
      <c r="O668" s="968">
        <f t="shared" si="276"/>
        <v>0</v>
      </c>
      <c r="P668" s="1187"/>
      <c r="Q668" s="968">
        <f t="shared" si="276"/>
        <v>0</v>
      </c>
      <c r="R668" s="1187"/>
      <c r="S668" s="968">
        <f t="shared" si="276"/>
        <v>0</v>
      </c>
      <c r="T668" s="1187"/>
      <c r="U668" s="968">
        <f t="shared" si="276"/>
        <v>0</v>
      </c>
      <c r="V668" s="1187"/>
      <c r="W668" s="968">
        <f t="shared" si="276"/>
        <v>540</v>
      </c>
      <c r="X668" s="1187"/>
      <c r="Y668" s="968">
        <f t="shared" si="276"/>
        <v>0</v>
      </c>
      <c r="Z668" s="1187"/>
      <c r="AA668" s="968">
        <f t="shared" si="276"/>
        <v>0</v>
      </c>
      <c r="AB668" s="1187"/>
      <c r="AC668" s="968">
        <f t="shared" si="276"/>
        <v>0</v>
      </c>
      <c r="AD668" s="1187"/>
      <c r="AE668" s="968">
        <f t="shared" si="276"/>
        <v>0</v>
      </c>
      <c r="AF668" s="1187"/>
      <c r="AG668" s="968">
        <f t="shared" si="276"/>
        <v>0</v>
      </c>
      <c r="AH668" s="1187"/>
      <c r="AI668" s="968">
        <f t="shared" si="276"/>
        <v>0</v>
      </c>
    </row>
    <row r="669" spans="2:35" s="6" customFormat="1">
      <c r="B669" s="1187">
        <v>38201</v>
      </c>
      <c r="C669" s="1186" t="s">
        <v>1894</v>
      </c>
      <c r="D669" s="1187"/>
      <c r="E669" s="1187"/>
      <c r="F669" s="968"/>
      <c r="G669" s="968"/>
      <c r="H669" s="1231"/>
      <c r="I669" s="1023"/>
      <c r="J669" s="968"/>
      <c r="K669" s="968">
        <f>K670</f>
        <v>540</v>
      </c>
      <c r="L669" s="1187"/>
      <c r="M669" s="968">
        <f t="shared" si="276"/>
        <v>0</v>
      </c>
      <c r="N669" s="1187"/>
      <c r="O669" s="968">
        <f t="shared" si="276"/>
        <v>0</v>
      </c>
      <c r="P669" s="1187"/>
      <c r="Q669" s="968">
        <f t="shared" si="276"/>
        <v>0</v>
      </c>
      <c r="R669" s="1187"/>
      <c r="S669" s="968">
        <f t="shared" si="276"/>
        <v>0</v>
      </c>
      <c r="T669" s="1187"/>
      <c r="U669" s="968">
        <f t="shared" si="276"/>
        <v>0</v>
      </c>
      <c r="V669" s="1187"/>
      <c r="W669" s="968">
        <f t="shared" si="276"/>
        <v>540</v>
      </c>
      <c r="X669" s="1187"/>
      <c r="Y669" s="968">
        <f t="shared" si="276"/>
        <v>0</v>
      </c>
      <c r="Z669" s="1187"/>
      <c r="AA669" s="968">
        <f t="shared" si="276"/>
        <v>0</v>
      </c>
      <c r="AB669" s="1187"/>
      <c r="AC669" s="968">
        <f t="shared" si="276"/>
        <v>0</v>
      </c>
      <c r="AD669" s="1187"/>
      <c r="AE669" s="968">
        <f t="shared" si="276"/>
        <v>0</v>
      </c>
      <c r="AF669" s="1187"/>
      <c r="AG669" s="968">
        <f t="shared" si="276"/>
        <v>0</v>
      </c>
      <c r="AH669" s="1187"/>
      <c r="AI669" s="968">
        <f t="shared" si="276"/>
        <v>0</v>
      </c>
    </row>
    <row r="670" spans="2:35" s="6" customFormat="1" ht="101.25">
      <c r="B670" s="1187"/>
      <c r="C670" s="1190" t="s">
        <v>4224</v>
      </c>
      <c r="D670" s="1180"/>
      <c r="E670" s="1180">
        <v>50</v>
      </c>
      <c r="F670" s="194" t="s">
        <v>108</v>
      </c>
      <c r="G670" s="194" t="s">
        <v>3908</v>
      </c>
      <c r="H670" s="194" t="s">
        <v>3909</v>
      </c>
      <c r="I670" s="194" t="s">
        <v>3910</v>
      </c>
      <c r="J670" s="194">
        <v>10.8</v>
      </c>
      <c r="K670" s="194">
        <f>E670*J670</f>
        <v>540</v>
      </c>
      <c r="L670" s="1180"/>
      <c r="M670" s="194"/>
      <c r="N670" s="1180"/>
      <c r="O670" s="194"/>
      <c r="P670" s="1180"/>
      <c r="Q670" s="194"/>
      <c r="R670" s="1180"/>
      <c r="S670" s="194"/>
      <c r="T670" s="1180"/>
      <c r="U670" s="194"/>
      <c r="V670" s="1180">
        <f>E670</f>
        <v>50</v>
      </c>
      <c r="W670" s="194">
        <f t="shared" ref="W670" si="277">V670*J670</f>
        <v>540</v>
      </c>
      <c r="X670" s="1180"/>
      <c r="Y670" s="194"/>
      <c r="Z670" s="1180"/>
      <c r="AA670" s="194"/>
      <c r="AB670" s="1180"/>
      <c r="AC670" s="194"/>
      <c r="AD670" s="1180"/>
      <c r="AE670" s="194"/>
      <c r="AF670" s="1180"/>
      <c r="AG670" s="194"/>
      <c r="AH670" s="1180"/>
      <c r="AI670" s="194"/>
    </row>
    <row r="671" spans="2:35" s="6" customFormat="1">
      <c r="B671" s="1187">
        <v>3900</v>
      </c>
      <c r="C671" s="1179" t="s">
        <v>1906</v>
      </c>
      <c r="D671" s="1187"/>
      <c r="E671" s="1187"/>
      <c r="F671" s="968"/>
      <c r="G671" s="968"/>
      <c r="H671" s="1188"/>
      <c r="I671" s="968"/>
      <c r="J671" s="968"/>
      <c r="K671" s="968">
        <f>K672+K675</f>
        <v>43600</v>
      </c>
      <c r="L671" s="1187"/>
      <c r="M671" s="968">
        <f t="shared" ref="M671:AI671" si="278">M672+M675</f>
        <v>0</v>
      </c>
      <c r="N671" s="1187"/>
      <c r="O671" s="968">
        <f t="shared" si="278"/>
        <v>0</v>
      </c>
      <c r="P671" s="1187"/>
      <c r="Q671" s="968">
        <f t="shared" si="278"/>
        <v>0</v>
      </c>
      <c r="R671" s="1187"/>
      <c r="S671" s="968">
        <f t="shared" si="278"/>
        <v>0</v>
      </c>
      <c r="T671" s="1187"/>
      <c r="U671" s="968">
        <f t="shared" si="278"/>
        <v>21800</v>
      </c>
      <c r="V671" s="1187"/>
      <c r="W671" s="968">
        <f t="shared" si="278"/>
        <v>0</v>
      </c>
      <c r="X671" s="1187"/>
      <c r="Y671" s="968">
        <f t="shared" si="278"/>
        <v>0</v>
      </c>
      <c r="Z671" s="1187"/>
      <c r="AA671" s="968">
        <f t="shared" si="278"/>
        <v>0</v>
      </c>
      <c r="AB671" s="1187"/>
      <c r="AC671" s="968">
        <f t="shared" si="278"/>
        <v>0</v>
      </c>
      <c r="AD671" s="1187"/>
      <c r="AE671" s="968">
        <f t="shared" si="278"/>
        <v>5000</v>
      </c>
      <c r="AF671" s="1187"/>
      <c r="AG671" s="968">
        <f t="shared" si="278"/>
        <v>16800</v>
      </c>
      <c r="AH671" s="1187"/>
      <c r="AI671" s="968">
        <f t="shared" si="278"/>
        <v>0</v>
      </c>
    </row>
    <row r="672" spans="2:35" s="6" customFormat="1">
      <c r="B672" s="1187">
        <v>392</v>
      </c>
      <c r="C672" s="1186" t="s">
        <v>1907</v>
      </c>
      <c r="D672" s="1187"/>
      <c r="E672" s="1187"/>
      <c r="F672" s="968"/>
      <c r="G672" s="968"/>
      <c r="H672" s="1188"/>
      <c r="I672" s="968"/>
      <c r="J672" s="968"/>
      <c r="K672" s="968">
        <f>K673</f>
        <v>10000</v>
      </c>
      <c r="L672" s="1187"/>
      <c r="M672" s="968">
        <f t="shared" ref="M672:AI672" si="279">M673</f>
        <v>0</v>
      </c>
      <c r="N672" s="1187"/>
      <c r="O672" s="968">
        <f t="shared" si="279"/>
        <v>0</v>
      </c>
      <c r="P672" s="1187"/>
      <c r="Q672" s="968">
        <f t="shared" si="279"/>
        <v>0</v>
      </c>
      <c r="R672" s="1187"/>
      <c r="S672" s="968">
        <f t="shared" si="279"/>
        <v>0</v>
      </c>
      <c r="T672" s="1187"/>
      <c r="U672" s="968">
        <f t="shared" si="279"/>
        <v>5000</v>
      </c>
      <c r="V672" s="1187"/>
      <c r="W672" s="968">
        <f t="shared" si="279"/>
        <v>0</v>
      </c>
      <c r="X672" s="1187"/>
      <c r="Y672" s="968">
        <f t="shared" si="279"/>
        <v>0</v>
      </c>
      <c r="Z672" s="1187"/>
      <c r="AA672" s="968">
        <f t="shared" si="279"/>
        <v>0</v>
      </c>
      <c r="AB672" s="1187"/>
      <c r="AC672" s="968">
        <f t="shared" si="279"/>
        <v>0</v>
      </c>
      <c r="AD672" s="1187"/>
      <c r="AE672" s="968">
        <f t="shared" si="279"/>
        <v>5000</v>
      </c>
      <c r="AF672" s="1187"/>
      <c r="AG672" s="968">
        <f t="shared" si="279"/>
        <v>0</v>
      </c>
      <c r="AH672" s="1187"/>
      <c r="AI672" s="968">
        <f t="shared" si="279"/>
        <v>0</v>
      </c>
    </row>
    <row r="673" spans="2:35" s="6" customFormat="1">
      <c r="B673" s="1187">
        <v>39202</v>
      </c>
      <c r="C673" s="1186" t="s">
        <v>1908</v>
      </c>
      <c r="D673" s="1187"/>
      <c r="E673" s="1187"/>
      <c r="F673" s="968"/>
      <c r="G673" s="968"/>
      <c r="H673" s="1231"/>
      <c r="I673" s="1023"/>
      <c r="J673" s="968"/>
      <c r="K673" s="968">
        <f>SUM(K674)</f>
        <v>10000</v>
      </c>
      <c r="L673" s="1187"/>
      <c r="M673" s="968">
        <f t="shared" ref="M673:AI673" si="280">SUM(M674)</f>
        <v>0</v>
      </c>
      <c r="N673" s="1187"/>
      <c r="O673" s="968">
        <f t="shared" si="280"/>
        <v>0</v>
      </c>
      <c r="P673" s="1187"/>
      <c r="Q673" s="968">
        <f t="shared" si="280"/>
        <v>0</v>
      </c>
      <c r="R673" s="1187"/>
      <c r="S673" s="968">
        <f t="shared" si="280"/>
        <v>0</v>
      </c>
      <c r="T673" s="1187"/>
      <c r="U673" s="968">
        <f t="shared" si="280"/>
        <v>5000</v>
      </c>
      <c r="V673" s="1187"/>
      <c r="W673" s="968">
        <f t="shared" si="280"/>
        <v>0</v>
      </c>
      <c r="X673" s="1187"/>
      <c r="Y673" s="968">
        <f t="shared" si="280"/>
        <v>0</v>
      </c>
      <c r="Z673" s="1187"/>
      <c r="AA673" s="968">
        <f t="shared" si="280"/>
        <v>0</v>
      </c>
      <c r="AB673" s="1187"/>
      <c r="AC673" s="968">
        <f t="shared" si="280"/>
        <v>0</v>
      </c>
      <c r="AD673" s="1187"/>
      <c r="AE673" s="968">
        <f t="shared" si="280"/>
        <v>5000</v>
      </c>
      <c r="AF673" s="1187"/>
      <c r="AG673" s="968">
        <f t="shared" si="280"/>
        <v>0</v>
      </c>
      <c r="AH673" s="1187"/>
      <c r="AI673" s="968">
        <f t="shared" si="280"/>
        <v>0</v>
      </c>
    </row>
    <row r="674" spans="2:35" s="6" customFormat="1" ht="101.25">
      <c r="B674" s="1187"/>
      <c r="C674" s="1190" t="s">
        <v>1908</v>
      </c>
      <c r="D674" s="1180"/>
      <c r="E674" s="1180">
        <v>2</v>
      </c>
      <c r="F674" s="194" t="s">
        <v>3251</v>
      </c>
      <c r="G674" s="194" t="s">
        <v>3908</v>
      </c>
      <c r="H674" s="194" t="s">
        <v>3909</v>
      </c>
      <c r="I674" s="194" t="s">
        <v>3910</v>
      </c>
      <c r="J674" s="194">
        <v>5000</v>
      </c>
      <c r="K674" s="194">
        <f>E674*J674</f>
        <v>10000</v>
      </c>
      <c r="L674" s="1180"/>
      <c r="M674" s="194"/>
      <c r="N674" s="1180"/>
      <c r="O674" s="194"/>
      <c r="P674" s="1180"/>
      <c r="Q674" s="194"/>
      <c r="R674" s="1180"/>
      <c r="S674" s="194"/>
      <c r="T674" s="1180">
        <f>E674/2</f>
        <v>1</v>
      </c>
      <c r="U674" s="194">
        <f>T674*J674</f>
        <v>5000</v>
      </c>
      <c r="V674" s="1180"/>
      <c r="W674" s="194"/>
      <c r="X674" s="1180"/>
      <c r="Y674" s="194"/>
      <c r="Z674" s="1180"/>
      <c r="AA674" s="194"/>
      <c r="AB674" s="1180"/>
      <c r="AC674" s="194"/>
      <c r="AD674" s="1180">
        <f>E674/2</f>
        <v>1</v>
      </c>
      <c r="AE674" s="194">
        <f>AD674*J674</f>
        <v>5000</v>
      </c>
      <c r="AF674" s="1180"/>
      <c r="AG674" s="194"/>
      <c r="AH674" s="1180"/>
      <c r="AI674" s="194"/>
    </row>
    <row r="675" spans="2:35" s="6" customFormat="1" ht="22.5">
      <c r="B675" s="1187">
        <v>398</v>
      </c>
      <c r="C675" s="1186" t="s">
        <v>4592</v>
      </c>
      <c r="D675" s="1187"/>
      <c r="E675" s="1187"/>
      <c r="F675" s="968"/>
      <c r="G675" s="968"/>
      <c r="H675" s="1188"/>
      <c r="I675" s="968"/>
      <c r="J675" s="968"/>
      <c r="K675" s="968">
        <f>K676</f>
        <v>33600</v>
      </c>
      <c r="L675" s="1187"/>
      <c r="M675" s="968">
        <f t="shared" ref="M675:AI675" si="281">M676</f>
        <v>0</v>
      </c>
      <c r="N675" s="1187"/>
      <c r="O675" s="968">
        <f t="shared" si="281"/>
        <v>0</v>
      </c>
      <c r="P675" s="1187"/>
      <c r="Q675" s="968">
        <f t="shared" si="281"/>
        <v>0</v>
      </c>
      <c r="R675" s="1187"/>
      <c r="S675" s="968">
        <f t="shared" si="281"/>
        <v>0</v>
      </c>
      <c r="T675" s="1187"/>
      <c r="U675" s="968">
        <f t="shared" si="281"/>
        <v>16800</v>
      </c>
      <c r="V675" s="1187"/>
      <c r="W675" s="968">
        <f t="shared" si="281"/>
        <v>0</v>
      </c>
      <c r="X675" s="1187"/>
      <c r="Y675" s="968">
        <f t="shared" si="281"/>
        <v>0</v>
      </c>
      <c r="Z675" s="1187"/>
      <c r="AA675" s="968">
        <f t="shared" si="281"/>
        <v>0</v>
      </c>
      <c r="AB675" s="1187"/>
      <c r="AC675" s="968">
        <f t="shared" si="281"/>
        <v>0</v>
      </c>
      <c r="AD675" s="1187"/>
      <c r="AE675" s="968">
        <f t="shared" si="281"/>
        <v>0</v>
      </c>
      <c r="AF675" s="1187"/>
      <c r="AG675" s="968">
        <f t="shared" si="281"/>
        <v>16800</v>
      </c>
      <c r="AH675" s="1187"/>
      <c r="AI675" s="968">
        <f t="shared" si="281"/>
        <v>0</v>
      </c>
    </row>
    <row r="676" spans="2:35" s="6" customFormat="1" ht="22.5">
      <c r="B676" s="1187">
        <v>39801</v>
      </c>
      <c r="C676" s="1186" t="s">
        <v>4592</v>
      </c>
      <c r="D676" s="1187"/>
      <c r="E676" s="1187"/>
      <c r="F676" s="968"/>
      <c r="G676" s="968"/>
      <c r="H676" s="1231"/>
      <c r="I676" s="1023"/>
      <c r="J676" s="968"/>
      <c r="K676" s="968">
        <f>SUM(K677)</f>
        <v>33600</v>
      </c>
      <c r="L676" s="1187"/>
      <c r="M676" s="968">
        <f t="shared" ref="M676:AI676" si="282">SUM(M677)</f>
        <v>0</v>
      </c>
      <c r="N676" s="1187"/>
      <c r="O676" s="968">
        <f t="shared" si="282"/>
        <v>0</v>
      </c>
      <c r="P676" s="1187"/>
      <c r="Q676" s="968">
        <f t="shared" si="282"/>
        <v>0</v>
      </c>
      <c r="R676" s="1187"/>
      <c r="S676" s="968">
        <f t="shared" si="282"/>
        <v>0</v>
      </c>
      <c r="T676" s="1187"/>
      <c r="U676" s="968">
        <f t="shared" si="282"/>
        <v>16800</v>
      </c>
      <c r="V676" s="1187"/>
      <c r="W676" s="968">
        <f t="shared" si="282"/>
        <v>0</v>
      </c>
      <c r="X676" s="1187"/>
      <c r="Y676" s="968">
        <f t="shared" si="282"/>
        <v>0</v>
      </c>
      <c r="Z676" s="1187"/>
      <c r="AA676" s="968">
        <f t="shared" si="282"/>
        <v>0</v>
      </c>
      <c r="AB676" s="1187"/>
      <c r="AC676" s="968">
        <f t="shared" si="282"/>
        <v>0</v>
      </c>
      <c r="AD676" s="1187"/>
      <c r="AE676" s="968">
        <f t="shared" si="282"/>
        <v>0</v>
      </c>
      <c r="AF676" s="1187"/>
      <c r="AG676" s="968">
        <f t="shared" si="282"/>
        <v>16800</v>
      </c>
      <c r="AH676" s="1187"/>
      <c r="AI676" s="968">
        <f t="shared" si="282"/>
        <v>0</v>
      </c>
    </row>
    <row r="677" spans="2:35" s="6" customFormat="1" ht="101.25">
      <c r="B677" s="1187"/>
      <c r="C677" s="1190" t="s">
        <v>4593</v>
      </c>
      <c r="D677" s="1180"/>
      <c r="E677" s="1180">
        <v>12</v>
      </c>
      <c r="F677" s="194" t="s">
        <v>4594</v>
      </c>
      <c r="G677" s="194" t="s">
        <v>3908</v>
      </c>
      <c r="H677" s="194" t="s">
        <v>3909</v>
      </c>
      <c r="I677" s="194" t="s">
        <v>3910</v>
      </c>
      <c r="J677" s="194">
        <v>2800</v>
      </c>
      <c r="K677" s="194">
        <f>E677*J677</f>
        <v>33600</v>
      </c>
      <c r="L677" s="1180"/>
      <c r="M677" s="194"/>
      <c r="N677" s="1180"/>
      <c r="O677" s="194"/>
      <c r="P677" s="1180"/>
      <c r="Q677" s="194"/>
      <c r="R677" s="1180"/>
      <c r="S677" s="194"/>
      <c r="T677" s="1180">
        <f>E677/2</f>
        <v>6</v>
      </c>
      <c r="U677" s="194">
        <f>T677*J677</f>
        <v>16800</v>
      </c>
      <c r="V677" s="1180"/>
      <c r="W677" s="194"/>
      <c r="X677" s="1180"/>
      <c r="Y677" s="194"/>
      <c r="Z677" s="1180"/>
      <c r="AA677" s="194"/>
      <c r="AB677" s="1180"/>
      <c r="AC677" s="194"/>
      <c r="AD677" s="1180"/>
      <c r="AE677" s="194"/>
      <c r="AF677" s="1180">
        <f>E677/2</f>
        <v>6</v>
      </c>
      <c r="AG677" s="194">
        <f>AF677*J677</f>
        <v>16800</v>
      </c>
      <c r="AH677" s="1180"/>
      <c r="AI677" s="194"/>
    </row>
    <row r="678" spans="2:35" s="6" customFormat="1">
      <c r="B678" s="1187">
        <v>5000</v>
      </c>
      <c r="C678" s="1179" t="s">
        <v>2008</v>
      </c>
      <c r="D678" s="1187"/>
      <c r="E678" s="1187"/>
      <c r="F678" s="968"/>
      <c r="G678" s="968"/>
      <c r="H678" s="1188"/>
      <c r="I678" s="1250"/>
      <c r="J678" s="968"/>
      <c r="K678" s="968">
        <f>K679+K694+K698+K702</f>
        <v>53925.59</v>
      </c>
      <c r="L678" s="1187"/>
      <c r="M678" s="968">
        <f>M679+M698+M702</f>
        <v>0</v>
      </c>
      <c r="N678" s="1187"/>
      <c r="O678" s="968">
        <f>O679+O698+O702</f>
        <v>0</v>
      </c>
      <c r="P678" s="1187"/>
      <c r="Q678" s="968">
        <f>Q679+Q698+Q702</f>
        <v>0</v>
      </c>
      <c r="R678" s="1187"/>
      <c r="S678" s="968">
        <f>S679+S698+S702</f>
        <v>5840</v>
      </c>
      <c r="T678" s="1187"/>
      <c r="U678" s="968">
        <f>U679+U698+U702</f>
        <v>11801.1</v>
      </c>
      <c r="V678" s="1187"/>
      <c r="W678" s="968">
        <f>W679+W694+W698+W702</f>
        <v>15000</v>
      </c>
      <c r="X678" s="1187"/>
      <c r="Y678" s="968">
        <f>Y679+Y698+Y702</f>
        <v>0</v>
      </c>
      <c r="Z678" s="1187"/>
      <c r="AA678" s="968">
        <f>AA679+AA694+AA698+AA702</f>
        <v>0</v>
      </c>
      <c r="AB678" s="1187"/>
      <c r="AC678" s="968">
        <f>AC679+AC698+AC702</f>
        <v>0</v>
      </c>
      <c r="AD678" s="1187"/>
      <c r="AE678" s="968">
        <f>AE679+AE698+AE702</f>
        <v>6000</v>
      </c>
      <c r="AF678" s="1187"/>
      <c r="AG678" s="968">
        <f>AG679+AG698+AG702</f>
        <v>15284.49</v>
      </c>
      <c r="AH678" s="1187"/>
      <c r="AI678" s="968">
        <f>AI679+AI698+AI702</f>
        <v>0</v>
      </c>
    </row>
    <row r="679" spans="2:35" s="6" customFormat="1">
      <c r="B679" s="1187">
        <v>5100</v>
      </c>
      <c r="C679" s="1179" t="s">
        <v>2009</v>
      </c>
      <c r="D679" s="1187"/>
      <c r="E679" s="1187"/>
      <c r="F679" s="968"/>
      <c r="G679" s="968"/>
      <c r="H679" s="1188"/>
      <c r="I679" s="1023"/>
      <c r="J679" s="968"/>
      <c r="K679" s="968">
        <f>K680+K683+K689</f>
        <v>23124.489999999998</v>
      </c>
      <c r="L679" s="1187"/>
      <c r="M679" s="968">
        <f t="shared" ref="M679:AI679" si="283">M680+M683+M689</f>
        <v>0</v>
      </c>
      <c r="N679" s="1187"/>
      <c r="O679" s="968">
        <f t="shared" si="283"/>
        <v>0</v>
      </c>
      <c r="P679" s="1187"/>
      <c r="Q679" s="968">
        <f t="shared" si="283"/>
        <v>0</v>
      </c>
      <c r="R679" s="1187"/>
      <c r="S679" s="968">
        <f t="shared" si="283"/>
        <v>5840</v>
      </c>
      <c r="T679" s="1187"/>
      <c r="U679" s="968">
        <f t="shared" si="283"/>
        <v>0</v>
      </c>
      <c r="V679" s="1187"/>
      <c r="W679" s="968">
        <f t="shared" si="283"/>
        <v>0</v>
      </c>
      <c r="X679" s="1187"/>
      <c r="Y679" s="968">
        <f t="shared" si="283"/>
        <v>0</v>
      </c>
      <c r="Z679" s="1187"/>
      <c r="AA679" s="968">
        <f t="shared" si="283"/>
        <v>0</v>
      </c>
      <c r="AB679" s="1187"/>
      <c r="AC679" s="968">
        <f t="shared" si="283"/>
        <v>0</v>
      </c>
      <c r="AD679" s="1187"/>
      <c r="AE679" s="968">
        <f t="shared" si="283"/>
        <v>2000</v>
      </c>
      <c r="AF679" s="1187"/>
      <c r="AG679" s="968">
        <f t="shared" si="283"/>
        <v>15284.49</v>
      </c>
      <c r="AH679" s="1187"/>
      <c r="AI679" s="968">
        <f t="shared" si="283"/>
        <v>0</v>
      </c>
    </row>
    <row r="680" spans="2:35" s="6" customFormat="1">
      <c r="B680" s="1187">
        <v>511</v>
      </c>
      <c r="C680" s="1186" t="s">
        <v>2010</v>
      </c>
      <c r="D680" s="1187"/>
      <c r="E680" s="1187"/>
      <c r="F680" s="968"/>
      <c r="G680" s="968"/>
      <c r="H680" s="1188"/>
      <c r="I680" s="968"/>
      <c r="J680" s="968"/>
      <c r="K680" s="968">
        <f>K681</f>
        <v>2000</v>
      </c>
      <c r="L680" s="1187"/>
      <c r="M680" s="968">
        <f t="shared" ref="M680:AI681" si="284">M681</f>
        <v>0</v>
      </c>
      <c r="N680" s="1187"/>
      <c r="O680" s="968">
        <f t="shared" si="284"/>
        <v>0</v>
      </c>
      <c r="P680" s="1187"/>
      <c r="Q680" s="968">
        <f t="shared" si="284"/>
        <v>0</v>
      </c>
      <c r="R680" s="1187"/>
      <c r="S680" s="968">
        <f t="shared" si="284"/>
        <v>0</v>
      </c>
      <c r="T680" s="1187"/>
      <c r="U680" s="968">
        <f t="shared" si="284"/>
        <v>0</v>
      </c>
      <c r="V680" s="1187"/>
      <c r="W680" s="968">
        <f t="shared" si="284"/>
        <v>0</v>
      </c>
      <c r="X680" s="1187"/>
      <c r="Y680" s="968">
        <f t="shared" si="284"/>
        <v>0</v>
      </c>
      <c r="Z680" s="1187"/>
      <c r="AA680" s="968">
        <f t="shared" si="284"/>
        <v>0</v>
      </c>
      <c r="AB680" s="1187"/>
      <c r="AC680" s="968">
        <f t="shared" si="284"/>
        <v>0</v>
      </c>
      <c r="AD680" s="1187"/>
      <c r="AE680" s="968">
        <f t="shared" si="284"/>
        <v>2000</v>
      </c>
      <c r="AF680" s="1187"/>
      <c r="AG680" s="968">
        <f t="shared" si="284"/>
        <v>0</v>
      </c>
      <c r="AH680" s="1187"/>
      <c r="AI680" s="968">
        <f t="shared" si="284"/>
        <v>0</v>
      </c>
    </row>
    <row r="681" spans="2:35" s="6" customFormat="1">
      <c r="B681" s="1187">
        <v>51101</v>
      </c>
      <c r="C681" s="1186" t="s">
        <v>3850</v>
      </c>
      <c r="D681" s="1187"/>
      <c r="E681" s="1187"/>
      <c r="F681" s="968"/>
      <c r="G681" s="968"/>
      <c r="H681" s="1231"/>
      <c r="I681" s="1023"/>
      <c r="J681" s="968"/>
      <c r="K681" s="968">
        <f>K682</f>
        <v>2000</v>
      </c>
      <c r="L681" s="1187"/>
      <c r="M681" s="968">
        <f t="shared" si="284"/>
        <v>0</v>
      </c>
      <c r="N681" s="1187"/>
      <c r="O681" s="968">
        <f t="shared" si="284"/>
        <v>0</v>
      </c>
      <c r="P681" s="1187"/>
      <c r="Q681" s="968">
        <f t="shared" si="284"/>
        <v>0</v>
      </c>
      <c r="R681" s="1187"/>
      <c r="S681" s="968">
        <f t="shared" si="284"/>
        <v>0</v>
      </c>
      <c r="T681" s="1187"/>
      <c r="U681" s="968">
        <f t="shared" si="284"/>
        <v>0</v>
      </c>
      <c r="V681" s="1187"/>
      <c r="W681" s="968">
        <f t="shared" si="284"/>
        <v>0</v>
      </c>
      <c r="X681" s="1187"/>
      <c r="Y681" s="968">
        <f t="shared" si="284"/>
        <v>0</v>
      </c>
      <c r="Z681" s="1187"/>
      <c r="AA681" s="968">
        <f t="shared" si="284"/>
        <v>0</v>
      </c>
      <c r="AB681" s="1187"/>
      <c r="AC681" s="968">
        <f t="shared" si="284"/>
        <v>0</v>
      </c>
      <c r="AD681" s="1187"/>
      <c r="AE681" s="968">
        <f t="shared" si="284"/>
        <v>2000</v>
      </c>
      <c r="AF681" s="1187"/>
      <c r="AG681" s="968">
        <f t="shared" si="284"/>
        <v>0</v>
      </c>
      <c r="AH681" s="1187"/>
      <c r="AI681" s="968">
        <f t="shared" si="284"/>
        <v>0</v>
      </c>
    </row>
    <row r="682" spans="2:35" s="6" customFormat="1" ht="101.25">
      <c r="B682" s="1187"/>
      <c r="C682" s="1190" t="s">
        <v>4595</v>
      </c>
      <c r="D682" s="1180"/>
      <c r="E682" s="1180">
        <v>2</v>
      </c>
      <c r="F682" s="194" t="s">
        <v>108</v>
      </c>
      <c r="G682" s="194" t="s">
        <v>3908</v>
      </c>
      <c r="H682" s="194" t="s">
        <v>3909</v>
      </c>
      <c r="I682" s="194" t="s">
        <v>3910</v>
      </c>
      <c r="J682" s="194">
        <v>1000</v>
      </c>
      <c r="K682" s="194">
        <f>E682*J682</f>
        <v>2000</v>
      </c>
      <c r="L682" s="1180"/>
      <c r="M682" s="194"/>
      <c r="N682" s="1180"/>
      <c r="O682" s="194"/>
      <c r="P682" s="1180"/>
      <c r="Q682" s="194"/>
      <c r="R682" s="1180"/>
      <c r="S682" s="194"/>
      <c r="T682" s="1180"/>
      <c r="U682" s="194"/>
      <c r="V682" s="1180"/>
      <c r="W682" s="194"/>
      <c r="X682" s="1180"/>
      <c r="Y682" s="194"/>
      <c r="Z682" s="1180"/>
      <c r="AA682" s="194"/>
      <c r="AB682" s="1180"/>
      <c r="AC682" s="194"/>
      <c r="AD682" s="1180">
        <f>E682</f>
        <v>2</v>
      </c>
      <c r="AE682" s="194">
        <f>AD682*J682</f>
        <v>2000</v>
      </c>
      <c r="AF682" s="1180"/>
      <c r="AG682" s="194"/>
      <c r="AH682" s="1180"/>
      <c r="AI682" s="194"/>
    </row>
    <row r="683" spans="2:35" s="6" customFormat="1">
      <c r="B683" s="1187">
        <v>515</v>
      </c>
      <c r="C683" s="1186" t="s">
        <v>4226</v>
      </c>
      <c r="D683" s="1187"/>
      <c r="E683" s="1187"/>
      <c r="F683" s="968"/>
      <c r="G683" s="968"/>
      <c r="H683" s="1188"/>
      <c r="I683" s="968"/>
      <c r="J683" s="968"/>
      <c r="K683" s="968">
        <f>K684</f>
        <v>15284.49</v>
      </c>
      <c r="L683" s="1187"/>
      <c r="M683" s="968">
        <f t="shared" ref="M683:AI683" si="285">M684</f>
        <v>0</v>
      </c>
      <c r="N683" s="1187"/>
      <c r="O683" s="968">
        <f t="shared" si="285"/>
        <v>0</v>
      </c>
      <c r="P683" s="1187"/>
      <c r="Q683" s="968">
        <f t="shared" si="285"/>
        <v>0</v>
      </c>
      <c r="R683" s="1187"/>
      <c r="S683" s="968">
        <f t="shared" si="285"/>
        <v>0</v>
      </c>
      <c r="T683" s="1187"/>
      <c r="U683" s="968">
        <f t="shared" si="285"/>
        <v>0</v>
      </c>
      <c r="V683" s="1187"/>
      <c r="W683" s="968">
        <f t="shared" si="285"/>
        <v>0</v>
      </c>
      <c r="X683" s="1187"/>
      <c r="Y683" s="968">
        <f t="shared" si="285"/>
        <v>0</v>
      </c>
      <c r="Z683" s="1187"/>
      <c r="AA683" s="968">
        <f t="shared" si="285"/>
        <v>0</v>
      </c>
      <c r="AB683" s="1187"/>
      <c r="AC683" s="968">
        <f t="shared" si="285"/>
        <v>0</v>
      </c>
      <c r="AD683" s="1187"/>
      <c r="AE683" s="968">
        <f t="shared" si="285"/>
        <v>0</v>
      </c>
      <c r="AF683" s="1187"/>
      <c r="AG683" s="968">
        <f t="shared" si="285"/>
        <v>15284.49</v>
      </c>
      <c r="AH683" s="1187"/>
      <c r="AI683" s="968">
        <f t="shared" si="285"/>
        <v>0</v>
      </c>
    </row>
    <row r="684" spans="2:35" s="6" customFormat="1">
      <c r="B684" s="1187">
        <v>51503</v>
      </c>
      <c r="C684" s="1186" t="s">
        <v>3863</v>
      </c>
      <c r="D684" s="1187"/>
      <c r="E684" s="1187"/>
      <c r="F684" s="968"/>
      <c r="G684" s="968"/>
      <c r="H684" s="1231"/>
      <c r="I684" s="1023"/>
      <c r="J684" s="968"/>
      <c r="K684" s="968">
        <f>SUM(K685:K688)</f>
        <v>15284.49</v>
      </c>
      <c r="L684" s="1187"/>
      <c r="M684" s="968">
        <f t="shared" ref="M684:AI684" si="286">SUM(M685:M688)</f>
        <v>0</v>
      </c>
      <c r="N684" s="1187"/>
      <c r="O684" s="968">
        <f t="shared" si="286"/>
        <v>0</v>
      </c>
      <c r="P684" s="1187"/>
      <c r="Q684" s="968">
        <f t="shared" si="286"/>
        <v>0</v>
      </c>
      <c r="R684" s="1187"/>
      <c r="S684" s="968">
        <f t="shared" si="286"/>
        <v>0</v>
      </c>
      <c r="T684" s="1187"/>
      <c r="U684" s="968">
        <f t="shared" si="286"/>
        <v>0</v>
      </c>
      <c r="V684" s="1187"/>
      <c r="W684" s="968">
        <f t="shared" si="286"/>
        <v>0</v>
      </c>
      <c r="X684" s="1187"/>
      <c r="Y684" s="968">
        <f t="shared" si="286"/>
        <v>0</v>
      </c>
      <c r="Z684" s="1187"/>
      <c r="AA684" s="968">
        <f t="shared" si="286"/>
        <v>0</v>
      </c>
      <c r="AB684" s="1187"/>
      <c r="AC684" s="968">
        <f t="shared" si="286"/>
        <v>0</v>
      </c>
      <c r="AD684" s="1187"/>
      <c r="AE684" s="968">
        <f t="shared" si="286"/>
        <v>0</v>
      </c>
      <c r="AF684" s="1187"/>
      <c r="AG684" s="968">
        <f t="shared" si="286"/>
        <v>15284.49</v>
      </c>
      <c r="AH684" s="1187"/>
      <c r="AI684" s="968">
        <f t="shared" si="286"/>
        <v>0</v>
      </c>
    </row>
    <row r="685" spans="2:35" s="6" customFormat="1" ht="101.25">
      <c r="B685" s="1187"/>
      <c r="C685" s="1190" t="s">
        <v>4596</v>
      </c>
      <c r="D685" s="1180"/>
      <c r="E685" s="1180">
        <v>1</v>
      </c>
      <c r="F685" s="194" t="s">
        <v>108</v>
      </c>
      <c r="G685" s="194" t="s">
        <v>3908</v>
      </c>
      <c r="H685" s="194" t="s">
        <v>3909</v>
      </c>
      <c r="I685" s="194" t="s">
        <v>3910</v>
      </c>
      <c r="J685" s="194">
        <v>5556.49</v>
      </c>
      <c r="K685" s="194">
        <f>E685*J685</f>
        <v>5556.49</v>
      </c>
      <c r="L685" s="1180"/>
      <c r="M685" s="194"/>
      <c r="N685" s="1180"/>
      <c r="O685" s="194"/>
      <c r="P685" s="1180"/>
      <c r="Q685" s="194"/>
      <c r="R685" s="1180"/>
      <c r="S685" s="194"/>
      <c r="T685" s="1180"/>
      <c r="U685" s="194"/>
      <c r="V685" s="1180"/>
      <c r="W685" s="194"/>
      <c r="X685" s="1180"/>
      <c r="Y685" s="194"/>
      <c r="Z685" s="1180"/>
      <c r="AA685" s="194"/>
      <c r="AB685" s="1180"/>
      <c r="AC685" s="194"/>
      <c r="AD685" s="1180"/>
      <c r="AE685" s="194"/>
      <c r="AF685" s="1180">
        <f>E685</f>
        <v>1</v>
      </c>
      <c r="AG685" s="194">
        <f>AF685*J685</f>
        <v>5556.49</v>
      </c>
      <c r="AH685" s="1180"/>
      <c r="AI685" s="194"/>
    </row>
    <row r="686" spans="2:35" s="6" customFormat="1" ht="101.25">
      <c r="B686" s="1187"/>
      <c r="C686" s="1190" t="s">
        <v>4597</v>
      </c>
      <c r="D686" s="1180"/>
      <c r="E686" s="1180">
        <v>1</v>
      </c>
      <c r="F686" s="194" t="s">
        <v>108</v>
      </c>
      <c r="G686" s="194" t="s">
        <v>3908</v>
      </c>
      <c r="H686" s="194" t="s">
        <v>3909</v>
      </c>
      <c r="I686" s="194" t="s">
        <v>3910</v>
      </c>
      <c r="J686" s="194">
        <v>4000</v>
      </c>
      <c r="K686" s="194">
        <f>E686*J686</f>
        <v>4000</v>
      </c>
      <c r="L686" s="1180"/>
      <c r="M686" s="194"/>
      <c r="N686" s="1180"/>
      <c r="O686" s="194"/>
      <c r="P686" s="1180"/>
      <c r="Q686" s="194"/>
      <c r="R686" s="1180"/>
      <c r="S686" s="194"/>
      <c r="T686" s="1180"/>
      <c r="U686" s="194"/>
      <c r="V686" s="1180"/>
      <c r="W686" s="194"/>
      <c r="X686" s="1180"/>
      <c r="Y686" s="194"/>
      <c r="Z686" s="1180"/>
      <c r="AA686" s="194"/>
      <c r="AB686" s="1180"/>
      <c r="AC686" s="194"/>
      <c r="AD686" s="1180"/>
      <c r="AE686" s="194"/>
      <c r="AF686" s="1180">
        <f>E686</f>
        <v>1</v>
      </c>
      <c r="AG686" s="194">
        <f t="shared" ref="AG686:AG688" si="287">AF686*J686</f>
        <v>4000</v>
      </c>
      <c r="AH686" s="1180"/>
      <c r="AI686" s="194"/>
    </row>
    <row r="687" spans="2:35" s="6" customFormat="1" ht="101.25">
      <c r="B687" s="1187"/>
      <c r="C687" s="1190" t="s">
        <v>4227</v>
      </c>
      <c r="D687" s="1180"/>
      <c r="E687" s="1180">
        <v>1</v>
      </c>
      <c r="F687" s="194" t="s">
        <v>108</v>
      </c>
      <c r="G687" s="194" t="s">
        <v>3908</v>
      </c>
      <c r="H687" s="194" t="s">
        <v>3909</v>
      </c>
      <c r="I687" s="194" t="s">
        <v>3910</v>
      </c>
      <c r="J687" s="194">
        <v>1728</v>
      </c>
      <c r="K687" s="194">
        <f>E687*J687</f>
        <v>1728</v>
      </c>
      <c r="L687" s="1180"/>
      <c r="M687" s="194"/>
      <c r="N687" s="1180"/>
      <c r="O687" s="194"/>
      <c r="P687" s="1180"/>
      <c r="Q687" s="194"/>
      <c r="R687" s="1180"/>
      <c r="S687" s="194"/>
      <c r="T687" s="1180"/>
      <c r="U687" s="194"/>
      <c r="V687" s="1180"/>
      <c r="W687" s="194"/>
      <c r="X687" s="1180"/>
      <c r="Y687" s="194"/>
      <c r="Z687" s="1180"/>
      <c r="AA687" s="194"/>
      <c r="AB687" s="1180"/>
      <c r="AC687" s="194"/>
      <c r="AD687" s="1180"/>
      <c r="AE687" s="194"/>
      <c r="AF687" s="1180">
        <f>E687</f>
        <v>1</v>
      </c>
      <c r="AG687" s="194">
        <f t="shared" si="287"/>
        <v>1728</v>
      </c>
      <c r="AH687" s="1180"/>
      <c r="AI687" s="194"/>
    </row>
    <row r="688" spans="2:35" s="6" customFormat="1" ht="101.25">
      <c r="B688" s="1187"/>
      <c r="C688" s="1190" t="s">
        <v>4598</v>
      </c>
      <c r="D688" s="1180"/>
      <c r="E688" s="1180">
        <v>1</v>
      </c>
      <c r="F688" s="194" t="s">
        <v>108</v>
      </c>
      <c r="G688" s="194" t="s">
        <v>3908</v>
      </c>
      <c r="H688" s="194" t="s">
        <v>3909</v>
      </c>
      <c r="I688" s="194" t="s">
        <v>3910</v>
      </c>
      <c r="J688" s="194">
        <v>4000</v>
      </c>
      <c r="K688" s="194">
        <f>E688*J688</f>
        <v>4000</v>
      </c>
      <c r="L688" s="1180"/>
      <c r="M688" s="194"/>
      <c r="N688" s="1180"/>
      <c r="O688" s="194"/>
      <c r="P688" s="1180"/>
      <c r="Q688" s="194"/>
      <c r="R688" s="1180"/>
      <c r="S688" s="194"/>
      <c r="T688" s="1180"/>
      <c r="U688" s="194"/>
      <c r="V688" s="1180"/>
      <c r="W688" s="194"/>
      <c r="X688" s="1180"/>
      <c r="Y688" s="194"/>
      <c r="Z688" s="1180"/>
      <c r="AA688" s="194"/>
      <c r="AB688" s="1180"/>
      <c r="AC688" s="194"/>
      <c r="AD688" s="1180"/>
      <c r="AE688" s="194"/>
      <c r="AF688" s="1180">
        <f>E688</f>
        <v>1</v>
      </c>
      <c r="AG688" s="194">
        <f t="shared" si="287"/>
        <v>4000</v>
      </c>
      <c r="AH688" s="1180"/>
      <c r="AI688" s="194"/>
    </row>
    <row r="689" spans="2:35" s="6" customFormat="1" ht="22.5">
      <c r="B689" s="1187">
        <v>519</v>
      </c>
      <c r="C689" s="1186" t="s">
        <v>4228</v>
      </c>
      <c r="D689" s="1187"/>
      <c r="E689" s="1187"/>
      <c r="F689" s="968"/>
      <c r="G689" s="968"/>
      <c r="H689" s="1188"/>
      <c r="I689" s="968"/>
      <c r="J689" s="968"/>
      <c r="K689" s="968">
        <f>K690+K692</f>
        <v>5840</v>
      </c>
      <c r="L689" s="1187"/>
      <c r="M689" s="968">
        <f t="shared" ref="M689:AI689" si="288">M690+M692</f>
        <v>0</v>
      </c>
      <c r="N689" s="1187"/>
      <c r="O689" s="968">
        <f t="shared" si="288"/>
        <v>0</v>
      </c>
      <c r="P689" s="1187"/>
      <c r="Q689" s="968">
        <f t="shared" si="288"/>
        <v>0</v>
      </c>
      <c r="R689" s="1187"/>
      <c r="S689" s="968">
        <f t="shared" si="288"/>
        <v>5840</v>
      </c>
      <c r="T689" s="1187"/>
      <c r="U689" s="968">
        <f t="shared" si="288"/>
        <v>0</v>
      </c>
      <c r="V689" s="1187"/>
      <c r="W689" s="968">
        <f t="shared" si="288"/>
        <v>0</v>
      </c>
      <c r="X689" s="1187"/>
      <c r="Y689" s="968">
        <f t="shared" si="288"/>
        <v>0</v>
      </c>
      <c r="Z689" s="1187"/>
      <c r="AA689" s="968">
        <f t="shared" si="288"/>
        <v>0</v>
      </c>
      <c r="AB689" s="1187"/>
      <c r="AC689" s="968">
        <f t="shared" si="288"/>
        <v>0</v>
      </c>
      <c r="AD689" s="1187"/>
      <c r="AE689" s="968">
        <f t="shared" si="288"/>
        <v>0</v>
      </c>
      <c r="AF689" s="1187"/>
      <c r="AG689" s="968">
        <f t="shared" si="288"/>
        <v>0</v>
      </c>
      <c r="AH689" s="1187"/>
      <c r="AI689" s="968">
        <f t="shared" si="288"/>
        <v>0</v>
      </c>
    </row>
    <row r="690" spans="2:35" s="6" customFormat="1">
      <c r="B690" s="1187">
        <v>51903</v>
      </c>
      <c r="C690" s="1186" t="s">
        <v>4229</v>
      </c>
      <c r="D690" s="1187"/>
      <c r="E690" s="1187"/>
      <c r="F690" s="968"/>
      <c r="G690" s="968"/>
      <c r="H690" s="1231"/>
      <c r="I690" s="1023"/>
      <c r="J690" s="968"/>
      <c r="K690" s="968">
        <f>K691</f>
        <v>2240</v>
      </c>
      <c r="L690" s="1187"/>
      <c r="M690" s="968">
        <f t="shared" ref="M690:AI690" si="289">M691</f>
        <v>0</v>
      </c>
      <c r="N690" s="1187"/>
      <c r="O690" s="968">
        <f t="shared" si="289"/>
        <v>0</v>
      </c>
      <c r="P690" s="1187"/>
      <c r="Q690" s="968">
        <f t="shared" si="289"/>
        <v>0</v>
      </c>
      <c r="R690" s="1187"/>
      <c r="S690" s="968">
        <f t="shared" si="289"/>
        <v>2240</v>
      </c>
      <c r="T690" s="1187"/>
      <c r="U690" s="968">
        <f t="shared" si="289"/>
        <v>0</v>
      </c>
      <c r="V690" s="1187"/>
      <c r="W690" s="968">
        <f t="shared" si="289"/>
        <v>0</v>
      </c>
      <c r="X690" s="1187"/>
      <c r="Y690" s="968">
        <f t="shared" si="289"/>
        <v>0</v>
      </c>
      <c r="Z690" s="1187"/>
      <c r="AA690" s="968">
        <f t="shared" si="289"/>
        <v>0</v>
      </c>
      <c r="AB690" s="1187"/>
      <c r="AC690" s="968">
        <f t="shared" si="289"/>
        <v>0</v>
      </c>
      <c r="AD690" s="1187"/>
      <c r="AE690" s="968">
        <f t="shared" si="289"/>
        <v>0</v>
      </c>
      <c r="AF690" s="1187"/>
      <c r="AG690" s="968">
        <f t="shared" si="289"/>
        <v>0</v>
      </c>
      <c r="AH690" s="1187"/>
      <c r="AI690" s="968">
        <f t="shared" si="289"/>
        <v>0</v>
      </c>
    </row>
    <row r="691" spans="2:35" s="6" customFormat="1" ht="101.25">
      <c r="B691" s="1187"/>
      <c r="C691" s="1190" t="s">
        <v>4230</v>
      </c>
      <c r="D691" s="1180"/>
      <c r="E691" s="1180">
        <v>1</v>
      </c>
      <c r="F691" s="194" t="s">
        <v>108</v>
      </c>
      <c r="G691" s="194" t="s">
        <v>3908</v>
      </c>
      <c r="H691" s="194" t="s">
        <v>3909</v>
      </c>
      <c r="I691" s="194" t="s">
        <v>3910</v>
      </c>
      <c r="J691" s="194">
        <v>2240</v>
      </c>
      <c r="K691" s="194">
        <f>E691*J691</f>
        <v>2240</v>
      </c>
      <c r="L691" s="1180"/>
      <c r="M691" s="194"/>
      <c r="N691" s="1180"/>
      <c r="O691" s="194"/>
      <c r="P691" s="1180"/>
      <c r="Q691" s="194"/>
      <c r="R691" s="1180">
        <f>E691</f>
        <v>1</v>
      </c>
      <c r="S691" s="194">
        <f>J691*R691</f>
        <v>2240</v>
      </c>
      <c r="T691" s="1180"/>
      <c r="U691" s="194"/>
      <c r="V691" s="1180"/>
      <c r="W691" s="194"/>
      <c r="X691" s="1180"/>
      <c r="Y691" s="194"/>
      <c r="Z691" s="1180"/>
      <c r="AA691" s="194"/>
      <c r="AB691" s="1180"/>
      <c r="AC691" s="194"/>
      <c r="AD691" s="1180"/>
      <c r="AE691" s="194"/>
      <c r="AF691" s="1180"/>
      <c r="AG691" s="194"/>
      <c r="AH691" s="1180"/>
      <c r="AI691" s="194"/>
    </row>
    <row r="692" spans="2:35" s="6" customFormat="1">
      <c r="B692" s="1187">
        <v>51908</v>
      </c>
      <c r="C692" s="1186" t="s">
        <v>3873</v>
      </c>
      <c r="D692" s="1187"/>
      <c r="E692" s="1187"/>
      <c r="F692" s="968"/>
      <c r="G692" s="968"/>
      <c r="H692" s="1231"/>
      <c r="I692" s="1023"/>
      <c r="J692" s="968"/>
      <c r="K692" s="968">
        <f>K693</f>
        <v>3600</v>
      </c>
      <c r="L692" s="1187"/>
      <c r="M692" s="968">
        <f t="shared" ref="M692:AI692" si="290">M697</f>
        <v>0</v>
      </c>
      <c r="N692" s="1187"/>
      <c r="O692" s="968">
        <f t="shared" si="290"/>
        <v>0</v>
      </c>
      <c r="P692" s="1187"/>
      <c r="Q692" s="968">
        <f t="shared" si="290"/>
        <v>0</v>
      </c>
      <c r="R692" s="1187"/>
      <c r="S692" s="968">
        <f>S693</f>
        <v>3600</v>
      </c>
      <c r="T692" s="1187"/>
      <c r="U692" s="968">
        <f t="shared" si="290"/>
        <v>0</v>
      </c>
      <c r="V692" s="1187"/>
      <c r="W692" s="968">
        <f>W693</f>
        <v>0</v>
      </c>
      <c r="X692" s="1187"/>
      <c r="Y692" s="968">
        <f t="shared" si="290"/>
        <v>0</v>
      </c>
      <c r="Z692" s="1187"/>
      <c r="AA692" s="968">
        <f>AA693</f>
        <v>0</v>
      </c>
      <c r="AB692" s="1187"/>
      <c r="AC692" s="968">
        <f t="shared" si="290"/>
        <v>0</v>
      </c>
      <c r="AD692" s="1187"/>
      <c r="AE692" s="968">
        <f t="shared" si="290"/>
        <v>0</v>
      </c>
      <c r="AF692" s="1187"/>
      <c r="AG692" s="968">
        <f t="shared" si="290"/>
        <v>0</v>
      </c>
      <c r="AH692" s="1187"/>
      <c r="AI692" s="968">
        <f t="shared" si="290"/>
        <v>0</v>
      </c>
    </row>
    <row r="693" spans="2:35" s="6" customFormat="1" ht="101.25">
      <c r="B693" s="1187"/>
      <c r="C693" s="1190" t="s">
        <v>4599</v>
      </c>
      <c r="D693" s="1180"/>
      <c r="E693" s="1180">
        <v>3</v>
      </c>
      <c r="F693" s="194" t="s">
        <v>108</v>
      </c>
      <c r="G693" s="194" t="s">
        <v>3908</v>
      </c>
      <c r="H693" s="194" t="s">
        <v>3909</v>
      </c>
      <c r="I693" s="194" t="s">
        <v>3910</v>
      </c>
      <c r="J693" s="194">
        <v>1200</v>
      </c>
      <c r="K693" s="194">
        <f>E693*J693</f>
        <v>3600</v>
      </c>
      <c r="L693" s="1180"/>
      <c r="M693" s="194"/>
      <c r="N693" s="1180"/>
      <c r="O693" s="194"/>
      <c r="P693" s="1180"/>
      <c r="Q693" s="194"/>
      <c r="R693" s="1180">
        <f>E693</f>
        <v>3</v>
      </c>
      <c r="S693" s="194">
        <f>J693*R693</f>
        <v>3600</v>
      </c>
      <c r="T693" s="1180"/>
      <c r="U693" s="194"/>
      <c r="V693" s="1180"/>
      <c r="W693" s="194"/>
      <c r="X693" s="1180"/>
      <c r="Y693" s="194"/>
      <c r="Z693" s="1180"/>
      <c r="AA693" s="194"/>
      <c r="AB693" s="1180"/>
      <c r="AC693" s="194"/>
      <c r="AD693" s="1180"/>
      <c r="AE693" s="194"/>
      <c r="AF693" s="1180"/>
      <c r="AG693" s="194"/>
      <c r="AH693" s="1180"/>
      <c r="AI693" s="194"/>
    </row>
    <row r="694" spans="2:35" s="6" customFormat="1">
      <c r="B694" s="1187">
        <v>5200</v>
      </c>
      <c r="C694" s="1179" t="s">
        <v>4600</v>
      </c>
      <c r="D694" s="1187"/>
      <c r="E694" s="1187"/>
      <c r="F694" s="968"/>
      <c r="G694" s="968"/>
      <c r="H694" s="1188"/>
      <c r="I694" s="1023"/>
      <c r="J694" s="968"/>
      <c r="K694" s="968">
        <f>K695</f>
        <v>15000</v>
      </c>
      <c r="L694" s="1187"/>
      <c r="M694" s="968">
        <f t="shared" ref="M694:AI695" si="291">M695</f>
        <v>0</v>
      </c>
      <c r="N694" s="1187"/>
      <c r="O694" s="968">
        <f t="shared" si="291"/>
        <v>0</v>
      </c>
      <c r="P694" s="1187"/>
      <c r="Q694" s="968">
        <f t="shared" si="291"/>
        <v>0</v>
      </c>
      <c r="R694" s="1187"/>
      <c r="S694" s="968">
        <f t="shared" si="291"/>
        <v>0</v>
      </c>
      <c r="T694" s="1187"/>
      <c r="U694" s="968">
        <f t="shared" si="291"/>
        <v>0</v>
      </c>
      <c r="V694" s="1187"/>
      <c r="W694" s="968">
        <f t="shared" si="291"/>
        <v>15000</v>
      </c>
      <c r="X694" s="1187"/>
      <c r="Y694" s="968">
        <f t="shared" si="291"/>
        <v>0</v>
      </c>
      <c r="Z694" s="1187"/>
      <c r="AA694" s="968">
        <f t="shared" si="291"/>
        <v>0</v>
      </c>
      <c r="AB694" s="1187"/>
      <c r="AC694" s="968">
        <f t="shared" si="291"/>
        <v>0</v>
      </c>
      <c r="AD694" s="1187"/>
      <c r="AE694" s="968">
        <f t="shared" si="291"/>
        <v>0</v>
      </c>
      <c r="AF694" s="1187"/>
      <c r="AG694" s="968">
        <f t="shared" si="291"/>
        <v>0</v>
      </c>
      <c r="AH694" s="1187"/>
      <c r="AI694" s="968">
        <f t="shared" si="291"/>
        <v>0</v>
      </c>
    </row>
    <row r="695" spans="2:35" s="6" customFormat="1">
      <c r="B695" s="1187">
        <v>521</v>
      </c>
      <c r="C695" s="1186" t="s">
        <v>4600</v>
      </c>
      <c r="D695" s="1187"/>
      <c r="E695" s="1187"/>
      <c r="F695" s="968"/>
      <c r="G695" s="968"/>
      <c r="H695" s="1188"/>
      <c r="I695" s="968"/>
      <c r="J695" s="968"/>
      <c r="K695" s="968">
        <f>K696</f>
        <v>15000</v>
      </c>
      <c r="L695" s="1187"/>
      <c r="M695" s="968">
        <f t="shared" si="291"/>
        <v>0</v>
      </c>
      <c r="N695" s="1187"/>
      <c r="O695" s="968">
        <f t="shared" si="291"/>
        <v>0</v>
      </c>
      <c r="P695" s="1187"/>
      <c r="Q695" s="968">
        <f t="shared" si="291"/>
        <v>0</v>
      </c>
      <c r="R695" s="1187"/>
      <c r="S695" s="968">
        <f t="shared" si="291"/>
        <v>0</v>
      </c>
      <c r="T695" s="1187"/>
      <c r="U695" s="968">
        <f t="shared" si="291"/>
        <v>0</v>
      </c>
      <c r="V695" s="1187"/>
      <c r="W695" s="968">
        <f t="shared" si="291"/>
        <v>15000</v>
      </c>
      <c r="X695" s="1187"/>
      <c r="Y695" s="968">
        <f t="shared" si="291"/>
        <v>0</v>
      </c>
      <c r="Z695" s="1187"/>
      <c r="AA695" s="968">
        <f t="shared" si="291"/>
        <v>0</v>
      </c>
      <c r="AB695" s="1187"/>
      <c r="AC695" s="968">
        <f t="shared" si="291"/>
        <v>0</v>
      </c>
      <c r="AD695" s="1187"/>
      <c r="AE695" s="968">
        <f t="shared" si="291"/>
        <v>0</v>
      </c>
      <c r="AF695" s="1187"/>
      <c r="AG695" s="968">
        <f t="shared" si="291"/>
        <v>0</v>
      </c>
      <c r="AH695" s="1187"/>
      <c r="AI695" s="968">
        <f t="shared" si="291"/>
        <v>0</v>
      </c>
    </row>
    <row r="696" spans="2:35" s="6" customFormat="1">
      <c r="B696" s="1187">
        <v>52102</v>
      </c>
      <c r="C696" s="1186" t="s">
        <v>4600</v>
      </c>
      <c r="D696" s="1187"/>
      <c r="E696" s="1187"/>
      <c r="F696" s="968"/>
      <c r="G696" s="968"/>
      <c r="H696" s="1231"/>
      <c r="I696" s="1023"/>
      <c r="J696" s="968"/>
      <c r="K696" s="968">
        <f t="shared" ref="K696:Y696" si="292">SUM(K697:K697)</f>
        <v>15000</v>
      </c>
      <c r="L696" s="1187"/>
      <c r="M696" s="968">
        <f t="shared" si="292"/>
        <v>0</v>
      </c>
      <c r="N696" s="1187"/>
      <c r="O696" s="968">
        <f t="shared" si="292"/>
        <v>0</v>
      </c>
      <c r="P696" s="1187"/>
      <c r="Q696" s="968">
        <f t="shared" si="292"/>
        <v>0</v>
      </c>
      <c r="R696" s="1187"/>
      <c r="S696" s="968">
        <f t="shared" si="292"/>
        <v>0</v>
      </c>
      <c r="T696" s="1187"/>
      <c r="U696" s="968">
        <f t="shared" si="292"/>
        <v>0</v>
      </c>
      <c r="V696" s="1187"/>
      <c r="W696" s="968">
        <f t="shared" si="292"/>
        <v>15000</v>
      </c>
      <c r="X696" s="1187"/>
      <c r="Y696" s="968">
        <f t="shared" si="292"/>
        <v>0</v>
      </c>
      <c r="Z696" s="1187"/>
      <c r="AA696" s="968">
        <f t="shared" ref="AA696:AI696" si="293">SUM(AA697:AA697)</f>
        <v>0</v>
      </c>
      <c r="AB696" s="1187"/>
      <c r="AC696" s="968">
        <f t="shared" si="293"/>
        <v>0</v>
      </c>
      <c r="AD696" s="1187"/>
      <c r="AE696" s="968">
        <f t="shared" si="293"/>
        <v>0</v>
      </c>
      <c r="AF696" s="1187"/>
      <c r="AG696" s="968">
        <f t="shared" si="293"/>
        <v>0</v>
      </c>
      <c r="AH696" s="1187"/>
      <c r="AI696" s="968">
        <f t="shared" si="293"/>
        <v>0</v>
      </c>
    </row>
    <row r="697" spans="2:35" s="6" customFormat="1" ht="101.25">
      <c r="B697" s="1187"/>
      <c r="C697" s="1190" t="s">
        <v>4601</v>
      </c>
      <c r="D697" s="1180"/>
      <c r="E697" s="1180">
        <v>2</v>
      </c>
      <c r="F697" s="194" t="s">
        <v>108</v>
      </c>
      <c r="G697" s="194" t="s">
        <v>3908</v>
      </c>
      <c r="H697" s="194" t="s">
        <v>3909</v>
      </c>
      <c r="I697" s="194" t="s">
        <v>3910</v>
      </c>
      <c r="J697" s="194">
        <v>7500</v>
      </c>
      <c r="K697" s="194">
        <f>E697*J697</f>
        <v>15000</v>
      </c>
      <c r="L697" s="1180"/>
      <c r="M697" s="194"/>
      <c r="N697" s="1180"/>
      <c r="O697" s="194"/>
      <c r="P697" s="1180"/>
      <c r="Q697" s="194"/>
      <c r="R697" s="1180"/>
      <c r="S697" s="194"/>
      <c r="T697" s="1180"/>
      <c r="U697" s="194"/>
      <c r="V697" s="1180">
        <f>E697</f>
        <v>2</v>
      </c>
      <c r="W697" s="194">
        <f>V697*J697</f>
        <v>15000</v>
      </c>
      <c r="X697" s="1180"/>
      <c r="Y697" s="194"/>
      <c r="Z697" s="1180"/>
      <c r="AA697" s="194"/>
      <c r="AB697" s="1180"/>
      <c r="AC697" s="194"/>
      <c r="AD697" s="1180"/>
      <c r="AE697" s="194"/>
      <c r="AF697" s="1180"/>
      <c r="AG697" s="194"/>
      <c r="AH697" s="1180"/>
      <c r="AI697" s="194"/>
    </row>
    <row r="698" spans="2:35" s="6" customFormat="1" ht="22.5">
      <c r="B698" s="1187">
        <v>5300</v>
      </c>
      <c r="C698" s="1179" t="s">
        <v>4232</v>
      </c>
      <c r="D698" s="1187"/>
      <c r="E698" s="1187"/>
      <c r="F698" s="968"/>
      <c r="G698" s="968"/>
      <c r="H698" s="1188"/>
      <c r="I698" s="1023"/>
      <c r="J698" s="968"/>
      <c r="K698" s="968">
        <f>K699</f>
        <v>2489.1</v>
      </c>
      <c r="L698" s="1187"/>
      <c r="M698" s="968">
        <f t="shared" ref="M698:AI699" si="294">M699</f>
        <v>0</v>
      </c>
      <c r="N698" s="1187"/>
      <c r="O698" s="968">
        <f t="shared" si="294"/>
        <v>0</v>
      </c>
      <c r="P698" s="1187"/>
      <c r="Q698" s="968">
        <f t="shared" si="294"/>
        <v>0</v>
      </c>
      <c r="R698" s="1187"/>
      <c r="S698" s="968">
        <f t="shared" si="294"/>
        <v>0</v>
      </c>
      <c r="T698" s="1187"/>
      <c r="U698" s="968">
        <f t="shared" si="294"/>
        <v>2489.1</v>
      </c>
      <c r="V698" s="1187"/>
      <c r="W698" s="968">
        <f t="shared" si="294"/>
        <v>0</v>
      </c>
      <c r="X698" s="1187"/>
      <c r="Y698" s="968">
        <f t="shared" si="294"/>
        <v>0</v>
      </c>
      <c r="Z698" s="1187"/>
      <c r="AA698" s="968">
        <f t="shared" si="294"/>
        <v>0</v>
      </c>
      <c r="AB698" s="1187"/>
      <c r="AC698" s="968">
        <f t="shared" si="294"/>
        <v>0</v>
      </c>
      <c r="AD698" s="1187"/>
      <c r="AE698" s="968">
        <f t="shared" si="294"/>
        <v>0</v>
      </c>
      <c r="AF698" s="1187"/>
      <c r="AG698" s="968">
        <f t="shared" si="294"/>
        <v>0</v>
      </c>
      <c r="AH698" s="1187"/>
      <c r="AI698" s="968">
        <f t="shared" si="294"/>
        <v>0</v>
      </c>
    </row>
    <row r="699" spans="2:35" s="6" customFormat="1">
      <c r="B699" s="1187">
        <v>531</v>
      </c>
      <c r="C699" s="1186" t="s">
        <v>4233</v>
      </c>
      <c r="D699" s="1187"/>
      <c r="E699" s="1187"/>
      <c r="F699" s="968"/>
      <c r="G699" s="968"/>
      <c r="H699" s="1188"/>
      <c r="I699" s="968"/>
      <c r="J699" s="968"/>
      <c r="K699" s="968">
        <f>K700</f>
        <v>2489.1</v>
      </c>
      <c r="L699" s="1187"/>
      <c r="M699" s="968">
        <f t="shared" si="294"/>
        <v>0</v>
      </c>
      <c r="N699" s="1187"/>
      <c r="O699" s="968">
        <f t="shared" si="294"/>
        <v>0</v>
      </c>
      <c r="P699" s="1187"/>
      <c r="Q699" s="968">
        <f t="shared" si="294"/>
        <v>0</v>
      </c>
      <c r="R699" s="1187"/>
      <c r="S699" s="968">
        <f t="shared" si="294"/>
        <v>0</v>
      </c>
      <c r="T699" s="1187"/>
      <c r="U699" s="968">
        <f t="shared" si="294"/>
        <v>2489.1</v>
      </c>
      <c r="V699" s="1187"/>
      <c r="W699" s="968">
        <f t="shared" si="294"/>
        <v>0</v>
      </c>
      <c r="X699" s="1187"/>
      <c r="Y699" s="968">
        <f t="shared" si="294"/>
        <v>0</v>
      </c>
      <c r="Z699" s="1187"/>
      <c r="AA699" s="968">
        <f t="shared" si="294"/>
        <v>0</v>
      </c>
      <c r="AB699" s="1187"/>
      <c r="AC699" s="968">
        <f t="shared" si="294"/>
        <v>0</v>
      </c>
      <c r="AD699" s="1187"/>
      <c r="AE699" s="968">
        <f t="shared" si="294"/>
        <v>0</v>
      </c>
      <c r="AF699" s="1187"/>
      <c r="AG699" s="968">
        <f t="shared" si="294"/>
        <v>0</v>
      </c>
      <c r="AH699" s="1187"/>
      <c r="AI699" s="968">
        <f t="shared" si="294"/>
        <v>0</v>
      </c>
    </row>
    <row r="700" spans="2:35" s="6" customFormat="1">
      <c r="B700" s="1187">
        <v>53102</v>
      </c>
      <c r="C700" s="1186" t="s">
        <v>4233</v>
      </c>
      <c r="D700" s="1187"/>
      <c r="E700" s="1187"/>
      <c r="F700" s="968"/>
      <c r="G700" s="968"/>
      <c r="H700" s="1231"/>
      <c r="I700" s="1023"/>
      <c r="J700" s="968"/>
      <c r="K700" s="968">
        <f t="shared" ref="K700:Y700" si="295">SUM(K701:K701)</f>
        <v>2489.1</v>
      </c>
      <c r="L700" s="1187"/>
      <c r="M700" s="968">
        <f t="shared" si="295"/>
        <v>0</v>
      </c>
      <c r="N700" s="1187"/>
      <c r="O700" s="968">
        <f t="shared" si="295"/>
        <v>0</v>
      </c>
      <c r="P700" s="1187"/>
      <c r="Q700" s="968">
        <f t="shared" si="295"/>
        <v>0</v>
      </c>
      <c r="R700" s="1187"/>
      <c r="S700" s="968">
        <f t="shared" si="295"/>
        <v>0</v>
      </c>
      <c r="T700" s="1187"/>
      <c r="U700" s="968">
        <f t="shared" si="295"/>
        <v>2489.1</v>
      </c>
      <c r="V700" s="1187"/>
      <c r="W700" s="968">
        <f t="shared" si="295"/>
        <v>0</v>
      </c>
      <c r="X700" s="1187"/>
      <c r="Y700" s="968">
        <f t="shared" si="295"/>
        <v>0</v>
      </c>
      <c r="Z700" s="1187"/>
      <c r="AA700" s="968">
        <f t="shared" ref="AA700:AI700" si="296">SUM(AA701:AA701)</f>
        <v>0</v>
      </c>
      <c r="AB700" s="1187"/>
      <c r="AC700" s="968">
        <f t="shared" si="296"/>
        <v>0</v>
      </c>
      <c r="AD700" s="1187"/>
      <c r="AE700" s="968">
        <f t="shared" si="296"/>
        <v>0</v>
      </c>
      <c r="AF700" s="1187"/>
      <c r="AG700" s="968">
        <f t="shared" si="296"/>
        <v>0</v>
      </c>
      <c r="AH700" s="1187"/>
      <c r="AI700" s="968">
        <f t="shared" si="296"/>
        <v>0</v>
      </c>
    </row>
    <row r="701" spans="2:35" s="6" customFormat="1" ht="101.25">
      <c r="B701" s="1187"/>
      <c r="C701" s="1190" t="s">
        <v>4602</v>
      </c>
      <c r="D701" s="1180"/>
      <c r="E701" s="1180">
        <v>1</v>
      </c>
      <c r="F701" s="194" t="s">
        <v>108</v>
      </c>
      <c r="G701" s="194" t="s">
        <v>3908</v>
      </c>
      <c r="H701" s="194" t="s">
        <v>3909</v>
      </c>
      <c r="I701" s="194" t="s">
        <v>3910</v>
      </c>
      <c r="J701" s="194">
        <v>2489.1</v>
      </c>
      <c r="K701" s="194">
        <f>E701*J701</f>
        <v>2489.1</v>
      </c>
      <c r="L701" s="1180"/>
      <c r="M701" s="194"/>
      <c r="N701" s="1180"/>
      <c r="O701" s="194"/>
      <c r="P701" s="1180"/>
      <c r="Q701" s="194"/>
      <c r="R701" s="1180"/>
      <c r="S701" s="194"/>
      <c r="T701" s="1180">
        <f>E701</f>
        <v>1</v>
      </c>
      <c r="U701" s="194">
        <f>T701*J701</f>
        <v>2489.1</v>
      </c>
      <c r="V701" s="1180"/>
      <c r="W701" s="194"/>
      <c r="X701" s="1180"/>
      <c r="Y701" s="194"/>
      <c r="Z701" s="1180"/>
      <c r="AA701" s="194"/>
      <c r="AB701" s="1180"/>
      <c r="AC701" s="194"/>
      <c r="AD701" s="1180"/>
      <c r="AE701" s="194"/>
      <c r="AF701" s="1180"/>
      <c r="AG701" s="194"/>
      <c r="AH701" s="1180"/>
      <c r="AI701" s="194"/>
    </row>
    <row r="702" spans="2:35" s="6" customFormat="1">
      <c r="B702" s="1187">
        <v>5600</v>
      </c>
      <c r="C702" s="1179" t="s">
        <v>4235</v>
      </c>
      <c r="D702" s="1187"/>
      <c r="E702" s="1187"/>
      <c r="F702" s="968"/>
      <c r="G702" s="968"/>
      <c r="H702" s="1188"/>
      <c r="I702" s="1023"/>
      <c r="J702" s="968"/>
      <c r="K702" s="968">
        <f t="shared" ref="K702:Y702" si="297">K703+K706+K709</f>
        <v>13312</v>
      </c>
      <c r="L702" s="1187"/>
      <c r="M702" s="968">
        <f t="shared" si="297"/>
        <v>0</v>
      </c>
      <c r="N702" s="1187"/>
      <c r="O702" s="968">
        <f t="shared" si="297"/>
        <v>0</v>
      </c>
      <c r="P702" s="1187"/>
      <c r="Q702" s="968">
        <f t="shared" si="297"/>
        <v>0</v>
      </c>
      <c r="R702" s="1187"/>
      <c r="S702" s="968">
        <f t="shared" si="297"/>
        <v>0</v>
      </c>
      <c r="T702" s="1187"/>
      <c r="U702" s="968">
        <f t="shared" si="297"/>
        <v>9312</v>
      </c>
      <c r="V702" s="1187"/>
      <c r="W702" s="968">
        <f t="shared" si="297"/>
        <v>0</v>
      </c>
      <c r="X702" s="1187"/>
      <c r="Y702" s="968">
        <f t="shared" si="297"/>
        <v>0</v>
      </c>
      <c r="Z702" s="1187"/>
      <c r="AA702" s="968">
        <f t="shared" ref="AA702:AI702" si="298">AA703+AA706+AA709</f>
        <v>0</v>
      </c>
      <c r="AB702" s="1187"/>
      <c r="AC702" s="968">
        <f t="shared" si="298"/>
        <v>0</v>
      </c>
      <c r="AD702" s="1187"/>
      <c r="AE702" s="968">
        <f t="shared" si="298"/>
        <v>4000</v>
      </c>
      <c r="AF702" s="1187"/>
      <c r="AG702" s="968">
        <f t="shared" si="298"/>
        <v>0</v>
      </c>
      <c r="AH702" s="1187"/>
      <c r="AI702" s="968">
        <f t="shared" si="298"/>
        <v>0</v>
      </c>
    </row>
    <row r="703" spans="2:35" s="6" customFormat="1">
      <c r="B703" s="1187">
        <v>562</v>
      </c>
      <c r="C703" s="1186" t="s">
        <v>4236</v>
      </c>
      <c r="D703" s="1187"/>
      <c r="E703" s="1187"/>
      <c r="F703" s="968"/>
      <c r="G703" s="968"/>
      <c r="H703" s="1188"/>
      <c r="I703" s="1023"/>
      <c r="J703" s="968"/>
      <c r="K703" s="968">
        <f>K704</f>
        <v>3000</v>
      </c>
      <c r="L703" s="1187"/>
      <c r="M703" s="968">
        <f t="shared" ref="M703:AI703" si="299">M704</f>
        <v>0</v>
      </c>
      <c r="N703" s="1187"/>
      <c r="O703" s="968">
        <f t="shared" si="299"/>
        <v>0</v>
      </c>
      <c r="P703" s="1187"/>
      <c r="Q703" s="968">
        <f t="shared" si="299"/>
        <v>0</v>
      </c>
      <c r="R703" s="1187"/>
      <c r="S703" s="968">
        <f t="shared" si="299"/>
        <v>0</v>
      </c>
      <c r="T703" s="1187"/>
      <c r="U703" s="968">
        <f t="shared" si="299"/>
        <v>3000</v>
      </c>
      <c r="V703" s="1187"/>
      <c r="W703" s="968">
        <f t="shared" si="299"/>
        <v>0</v>
      </c>
      <c r="X703" s="1187"/>
      <c r="Y703" s="968">
        <f t="shared" si="299"/>
        <v>0</v>
      </c>
      <c r="Z703" s="1187"/>
      <c r="AA703" s="968">
        <f t="shared" si="299"/>
        <v>0</v>
      </c>
      <c r="AB703" s="1187"/>
      <c r="AC703" s="968">
        <f t="shared" si="299"/>
        <v>0</v>
      </c>
      <c r="AD703" s="1187"/>
      <c r="AE703" s="968">
        <f t="shared" si="299"/>
        <v>0</v>
      </c>
      <c r="AF703" s="1187"/>
      <c r="AG703" s="968">
        <f t="shared" si="299"/>
        <v>0</v>
      </c>
      <c r="AH703" s="1187"/>
      <c r="AI703" s="968">
        <f t="shared" si="299"/>
        <v>0</v>
      </c>
    </row>
    <row r="704" spans="2:35" s="6" customFormat="1">
      <c r="B704" s="1187">
        <v>56206</v>
      </c>
      <c r="C704" s="1186" t="s">
        <v>4237</v>
      </c>
      <c r="D704" s="1187"/>
      <c r="E704" s="1187"/>
      <c r="F704" s="968"/>
      <c r="G704" s="968"/>
      <c r="H704" s="1231"/>
      <c r="I704" s="1023"/>
      <c r="J704" s="968"/>
      <c r="K704" s="968">
        <f t="shared" ref="K704:Y704" si="300">SUM(K705:K705)</f>
        <v>3000</v>
      </c>
      <c r="L704" s="1187"/>
      <c r="M704" s="968">
        <f t="shared" si="300"/>
        <v>0</v>
      </c>
      <c r="N704" s="1187"/>
      <c r="O704" s="968">
        <f t="shared" si="300"/>
        <v>0</v>
      </c>
      <c r="P704" s="1187"/>
      <c r="Q704" s="968">
        <f t="shared" si="300"/>
        <v>0</v>
      </c>
      <c r="R704" s="1187"/>
      <c r="S704" s="968">
        <f t="shared" si="300"/>
        <v>0</v>
      </c>
      <c r="T704" s="1187"/>
      <c r="U704" s="968">
        <f t="shared" si="300"/>
        <v>3000</v>
      </c>
      <c r="V704" s="1187"/>
      <c r="W704" s="968">
        <f t="shared" si="300"/>
        <v>0</v>
      </c>
      <c r="X704" s="1187"/>
      <c r="Y704" s="968">
        <f t="shared" si="300"/>
        <v>0</v>
      </c>
      <c r="Z704" s="1187"/>
      <c r="AA704" s="968">
        <f t="shared" ref="AA704:AI704" si="301">SUM(AA705:AA705)</f>
        <v>0</v>
      </c>
      <c r="AB704" s="1187"/>
      <c r="AC704" s="968">
        <f t="shared" si="301"/>
        <v>0</v>
      </c>
      <c r="AD704" s="1187"/>
      <c r="AE704" s="968">
        <f t="shared" si="301"/>
        <v>0</v>
      </c>
      <c r="AF704" s="1187"/>
      <c r="AG704" s="968">
        <f t="shared" si="301"/>
        <v>0</v>
      </c>
      <c r="AH704" s="1187"/>
      <c r="AI704" s="968">
        <f t="shared" si="301"/>
        <v>0</v>
      </c>
    </row>
    <row r="705" spans="1:37" s="6" customFormat="1" ht="101.25">
      <c r="B705" s="1187"/>
      <c r="C705" s="1190" t="s">
        <v>4238</v>
      </c>
      <c r="D705" s="1180"/>
      <c r="E705" s="1180">
        <v>2</v>
      </c>
      <c r="F705" s="194" t="s">
        <v>108</v>
      </c>
      <c r="G705" s="194" t="s">
        <v>3908</v>
      </c>
      <c r="H705" s="194" t="s">
        <v>3909</v>
      </c>
      <c r="I705" s="194" t="s">
        <v>3910</v>
      </c>
      <c r="J705" s="194">
        <v>1500</v>
      </c>
      <c r="K705" s="194">
        <f>E705*J705</f>
        <v>3000</v>
      </c>
      <c r="L705" s="1180"/>
      <c r="M705" s="194"/>
      <c r="N705" s="1180"/>
      <c r="O705" s="194"/>
      <c r="P705" s="1180"/>
      <c r="Q705" s="194"/>
      <c r="R705" s="1180"/>
      <c r="S705" s="194"/>
      <c r="T705" s="1180">
        <f>E705</f>
        <v>2</v>
      </c>
      <c r="U705" s="194">
        <f>T705*J705</f>
        <v>3000</v>
      </c>
      <c r="V705" s="1180"/>
      <c r="W705" s="194"/>
      <c r="X705" s="1180"/>
      <c r="Y705" s="194"/>
      <c r="Z705" s="1180"/>
      <c r="AA705" s="194"/>
      <c r="AB705" s="1180"/>
      <c r="AC705" s="194"/>
      <c r="AD705" s="1180"/>
      <c r="AE705" s="194"/>
      <c r="AF705" s="1180"/>
      <c r="AG705" s="194"/>
      <c r="AH705" s="1180"/>
      <c r="AI705" s="194"/>
    </row>
    <row r="706" spans="1:37" s="6" customFormat="1">
      <c r="B706" s="1187">
        <v>567</v>
      </c>
      <c r="C706" s="1186" t="s">
        <v>4239</v>
      </c>
      <c r="D706" s="1187"/>
      <c r="E706" s="1187"/>
      <c r="F706" s="968"/>
      <c r="G706" s="968"/>
      <c r="H706" s="1188"/>
      <c r="I706" s="968"/>
      <c r="J706" s="968"/>
      <c r="K706" s="968">
        <f>K707</f>
        <v>6312</v>
      </c>
      <c r="L706" s="1187"/>
      <c r="M706" s="968">
        <f t="shared" ref="M706:AI706" si="302">M707</f>
        <v>0</v>
      </c>
      <c r="N706" s="1187"/>
      <c r="O706" s="968">
        <f t="shared" si="302"/>
        <v>0</v>
      </c>
      <c r="P706" s="1187"/>
      <c r="Q706" s="968">
        <f t="shared" si="302"/>
        <v>0</v>
      </c>
      <c r="R706" s="1187"/>
      <c r="S706" s="968">
        <f t="shared" si="302"/>
        <v>0</v>
      </c>
      <c r="T706" s="1187"/>
      <c r="U706" s="968">
        <f t="shared" si="302"/>
        <v>6312</v>
      </c>
      <c r="V706" s="1187"/>
      <c r="W706" s="968">
        <f t="shared" si="302"/>
        <v>0</v>
      </c>
      <c r="X706" s="1187"/>
      <c r="Y706" s="968">
        <f t="shared" si="302"/>
        <v>0</v>
      </c>
      <c r="Z706" s="1187"/>
      <c r="AA706" s="968">
        <f t="shared" si="302"/>
        <v>0</v>
      </c>
      <c r="AB706" s="1187"/>
      <c r="AC706" s="968">
        <f t="shared" si="302"/>
        <v>0</v>
      </c>
      <c r="AD706" s="1187"/>
      <c r="AE706" s="968">
        <f t="shared" si="302"/>
        <v>0</v>
      </c>
      <c r="AF706" s="1187"/>
      <c r="AG706" s="968">
        <f t="shared" si="302"/>
        <v>0</v>
      </c>
      <c r="AH706" s="1187"/>
      <c r="AI706" s="968">
        <f t="shared" si="302"/>
        <v>0</v>
      </c>
    </row>
    <row r="707" spans="1:37" s="6" customFormat="1">
      <c r="B707" s="1187">
        <v>56704</v>
      </c>
      <c r="C707" s="1186" t="s">
        <v>4239</v>
      </c>
      <c r="D707" s="1187"/>
      <c r="E707" s="1187"/>
      <c r="F707" s="968"/>
      <c r="G707" s="968"/>
      <c r="H707" s="1231"/>
      <c r="I707" s="1023"/>
      <c r="J707" s="968"/>
      <c r="K707" s="968">
        <f>SUM(K708)</f>
        <v>6312</v>
      </c>
      <c r="L707" s="1187"/>
      <c r="M707" s="968">
        <f t="shared" ref="M707:AI707" si="303">SUM(M708)</f>
        <v>0</v>
      </c>
      <c r="N707" s="1187"/>
      <c r="O707" s="968">
        <f t="shared" si="303"/>
        <v>0</v>
      </c>
      <c r="P707" s="1187"/>
      <c r="Q707" s="968">
        <f t="shared" si="303"/>
        <v>0</v>
      </c>
      <c r="R707" s="1187"/>
      <c r="S707" s="968">
        <f t="shared" si="303"/>
        <v>0</v>
      </c>
      <c r="T707" s="1187"/>
      <c r="U707" s="968">
        <f t="shared" si="303"/>
        <v>6312</v>
      </c>
      <c r="V707" s="1187"/>
      <c r="W707" s="968">
        <f t="shared" si="303"/>
        <v>0</v>
      </c>
      <c r="X707" s="1187"/>
      <c r="Y707" s="968">
        <f t="shared" si="303"/>
        <v>0</v>
      </c>
      <c r="Z707" s="1187"/>
      <c r="AA707" s="968">
        <f t="shared" si="303"/>
        <v>0</v>
      </c>
      <c r="AB707" s="1187"/>
      <c r="AC707" s="968">
        <f t="shared" si="303"/>
        <v>0</v>
      </c>
      <c r="AD707" s="1187"/>
      <c r="AE707" s="968">
        <f t="shared" si="303"/>
        <v>0</v>
      </c>
      <c r="AF707" s="1187"/>
      <c r="AG707" s="968">
        <f t="shared" si="303"/>
        <v>0</v>
      </c>
      <c r="AH707" s="1187"/>
      <c r="AI707" s="968">
        <f t="shared" si="303"/>
        <v>0</v>
      </c>
    </row>
    <row r="708" spans="1:37" s="6" customFormat="1" ht="101.25">
      <c r="B708" s="1187"/>
      <c r="C708" s="1190" t="s">
        <v>4240</v>
      </c>
      <c r="D708" s="1180"/>
      <c r="E708" s="1180">
        <v>2</v>
      </c>
      <c r="F708" s="194" t="s">
        <v>108</v>
      </c>
      <c r="G708" s="194" t="s">
        <v>3908</v>
      </c>
      <c r="H708" s="194" t="s">
        <v>3909</v>
      </c>
      <c r="I708" s="194" t="s">
        <v>3910</v>
      </c>
      <c r="J708" s="194">
        <v>3156</v>
      </c>
      <c r="K708" s="194">
        <f>E708*J708</f>
        <v>6312</v>
      </c>
      <c r="L708" s="1180"/>
      <c r="M708" s="194"/>
      <c r="N708" s="1180"/>
      <c r="O708" s="194"/>
      <c r="P708" s="1180"/>
      <c r="Q708" s="194"/>
      <c r="R708" s="1180"/>
      <c r="S708" s="194"/>
      <c r="T708" s="1180">
        <f>E708</f>
        <v>2</v>
      </c>
      <c r="U708" s="194">
        <f>T708*J708</f>
        <v>6312</v>
      </c>
      <c r="V708" s="1180"/>
      <c r="W708" s="194"/>
      <c r="X708" s="1180"/>
      <c r="Y708" s="194"/>
      <c r="Z708" s="1180"/>
      <c r="AA708" s="194"/>
      <c r="AB708" s="1180"/>
      <c r="AC708" s="194"/>
      <c r="AD708" s="1180"/>
      <c r="AE708" s="194"/>
      <c r="AF708" s="1180"/>
      <c r="AG708" s="194"/>
      <c r="AH708" s="1180"/>
      <c r="AI708" s="194"/>
    </row>
    <row r="709" spans="1:37" s="6" customFormat="1">
      <c r="B709" s="1187">
        <v>569</v>
      </c>
      <c r="C709" s="1186" t="s">
        <v>2218</v>
      </c>
      <c r="D709" s="1187"/>
      <c r="E709" s="1187"/>
      <c r="F709" s="968"/>
      <c r="G709" s="968"/>
      <c r="H709" s="1188"/>
      <c r="I709" s="968"/>
      <c r="J709" s="968"/>
      <c r="K709" s="968">
        <f>K710</f>
        <v>4000</v>
      </c>
      <c r="L709" s="1187"/>
      <c r="M709" s="968">
        <f t="shared" ref="M709:AI709" si="304">M710</f>
        <v>0</v>
      </c>
      <c r="N709" s="1187"/>
      <c r="O709" s="968">
        <f t="shared" si="304"/>
        <v>0</v>
      </c>
      <c r="P709" s="1187"/>
      <c r="Q709" s="968">
        <f t="shared" si="304"/>
        <v>0</v>
      </c>
      <c r="R709" s="1187"/>
      <c r="S709" s="968">
        <f t="shared" si="304"/>
        <v>0</v>
      </c>
      <c r="T709" s="1187"/>
      <c r="U709" s="968">
        <f t="shared" si="304"/>
        <v>0</v>
      </c>
      <c r="V709" s="1187"/>
      <c r="W709" s="968">
        <f t="shared" si="304"/>
        <v>0</v>
      </c>
      <c r="X709" s="1187"/>
      <c r="Y709" s="968">
        <f t="shared" si="304"/>
        <v>0</v>
      </c>
      <c r="Z709" s="1187"/>
      <c r="AA709" s="968">
        <f t="shared" si="304"/>
        <v>0</v>
      </c>
      <c r="AB709" s="1187"/>
      <c r="AC709" s="968">
        <f t="shared" si="304"/>
        <v>0</v>
      </c>
      <c r="AD709" s="1187"/>
      <c r="AE709" s="968">
        <f t="shared" si="304"/>
        <v>4000</v>
      </c>
      <c r="AF709" s="1187"/>
      <c r="AG709" s="968">
        <f t="shared" si="304"/>
        <v>0</v>
      </c>
      <c r="AH709" s="1187"/>
      <c r="AI709" s="968">
        <f t="shared" si="304"/>
        <v>0</v>
      </c>
    </row>
    <row r="710" spans="1:37" s="6" customFormat="1" ht="22.5">
      <c r="B710" s="1187">
        <v>56901</v>
      </c>
      <c r="C710" s="1186" t="s">
        <v>4241</v>
      </c>
      <c r="D710" s="1187"/>
      <c r="E710" s="1187"/>
      <c r="F710" s="968"/>
      <c r="G710" s="968"/>
      <c r="H710" s="1231"/>
      <c r="I710" s="1023"/>
      <c r="J710" s="968"/>
      <c r="K710" s="968">
        <f>SUM(K711)</f>
        <v>4000</v>
      </c>
      <c r="L710" s="1187"/>
      <c r="M710" s="968">
        <f t="shared" ref="M710:AI710" si="305">SUM(M711)</f>
        <v>0</v>
      </c>
      <c r="N710" s="1187"/>
      <c r="O710" s="968">
        <f t="shared" si="305"/>
        <v>0</v>
      </c>
      <c r="P710" s="1187"/>
      <c r="Q710" s="968">
        <f t="shared" si="305"/>
        <v>0</v>
      </c>
      <c r="R710" s="1187"/>
      <c r="S710" s="968">
        <f t="shared" si="305"/>
        <v>0</v>
      </c>
      <c r="T710" s="1187"/>
      <c r="U710" s="968">
        <f t="shared" si="305"/>
        <v>0</v>
      </c>
      <c r="V710" s="1187"/>
      <c r="W710" s="968">
        <f t="shared" si="305"/>
        <v>0</v>
      </c>
      <c r="X710" s="1187"/>
      <c r="Y710" s="968">
        <f t="shared" si="305"/>
        <v>0</v>
      </c>
      <c r="Z710" s="1187"/>
      <c r="AA710" s="968">
        <f t="shared" si="305"/>
        <v>0</v>
      </c>
      <c r="AB710" s="1187"/>
      <c r="AC710" s="968">
        <f t="shared" si="305"/>
        <v>0</v>
      </c>
      <c r="AD710" s="1187"/>
      <c r="AE710" s="968">
        <f t="shared" si="305"/>
        <v>4000</v>
      </c>
      <c r="AF710" s="1187"/>
      <c r="AG710" s="968">
        <f t="shared" si="305"/>
        <v>0</v>
      </c>
      <c r="AH710" s="1187"/>
      <c r="AI710" s="968">
        <f t="shared" si="305"/>
        <v>0</v>
      </c>
    </row>
    <row r="711" spans="1:37" s="6" customFormat="1" ht="102" thickBot="1">
      <c r="B711" s="1187">
        <v>56901</v>
      </c>
      <c r="C711" s="1190" t="s">
        <v>4242</v>
      </c>
      <c r="D711" s="1180"/>
      <c r="E711" s="1180">
        <v>2</v>
      </c>
      <c r="F711" s="194" t="s">
        <v>108</v>
      </c>
      <c r="G711" s="194" t="s">
        <v>3908</v>
      </c>
      <c r="H711" s="194" t="s">
        <v>3909</v>
      </c>
      <c r="I711" s="194" t="s">
        <v>3910</v>
      </c>
      <c r="J711" s="194">
        <v>2000</v>
      </c>
      <c r="K711" s="194">
        <f>E711*J711</f>
        <v>4000</v>
      </c>
      <c r="L711" s="1180"/>
      <c r="M711" s="194"/>
      <c r="N711" s="1180"/>
      <c r="O711" s="194"/>
      <c r="P711" s="1180"/>
      <c r="Q711" s="194"/>
      <c r="R711" s="1180"/>
      <c r="S711" s="194"/>
      <c r="T711" s="1180"/>
      <c r="U711" s="194"/>
      <c r="V711" s="1180"/>
      <c r="W711" s="194"/>
      <c r="X711" s="1180"/>
      <c r="Y711" s="194"/>
      <c r="Z711" s="1180"/>
      <c r="AA711" s="194"/>
      <c r="AB711" s="1180"/>
      <c r="AC711" s="194"/>
      <c r="AD711" s="1180">
        <f>E711</f>
        <v>2</v>
      </c>
      <c r="AE711" s="194">
        <f>AD711*J711</f>
        <v>4000</v>
      </c>
      <c r="AF711" s="1180"/>
      <c r="AG711" s="194"/>
      <c r="AH711" s="1180"/>
      <c r="AI711" s="194"/>
    </row>
    <row r="712" spans="1:37" s="319" customFormat="1" ht="15.75" thickBot="1">
      <c r="A712" s="1170"/>
      <c r="B712" s="1627" t="s">
        <v>2227</v>
      </c>
      <c r="C712" s="1627"/>
      <c r="D712" s="1627"/>
      <c r="E712" s="1627"/>
      <c r="F712" s="1627"/>
      <c r="G712" s="1627"/>
      <c r="H712" s="1627"/>
      <c r="I712" s="1627"/>
      <c r="J712" s="1627"/>
      <c r="K712" s="1230">
        <f>K9+K584+K678</f>
        <v>1623070.6783471999</v>
      </c>
      <c r="L712" s="1230"/>
      <c r="M712" s="1230">
        <f>M9+M584+M678</f>
        <v>11890</v>
      </c>
      <c r="N712" s="1230"/>
      <c r="O712" s="1230">
        <f>O9+O584+O678</f>
        <v>11890</v>
      </c>
      <c r="P712" s="1230"/>
      <c r="Q712" s="1230">
        <f>Q9+Q584+Q678</f>
        <v>11890</v>
      </c>
      <c r="R712" s="1230"/>
      <c r="S712" s="1230">
        <f>S9+S584+S678</f>
        <v>404457.39916399994</v>
      </c>
      <c r="T712" s="1230"/>
      <c r="U712" s="1230">
        <f>U9+U584+U678</f>
        <v>132005.118136</v>
      </c>
      <c r="V712" s="1230"/>
      <c r="W712" s="1230">
        <f>W9+W584+W678</f>
        <v>75033.238471999997</v>
      </c>
      <c r="X712" s="1230"/>
      <c r="Y712" s="1230">
        <f>Y9+Y584+Y678</f>
        <v>469483.04721919994</v>
      </c>
      <c r="Z712" s="1230"/>
      <c r="AA712" s="1230">
        <f>AA9+AA584+AA678</f>
        <v>99933.570127999992</v>
      </c>
      <c r="AB712" s="1230"/>
      <c r="AC712" s="1230">
        <f>AC9+AC584+AC678</f>
        <v>84062.87270800001</v>
      </c>
      <c r="AD712" s="1230"/>
      <c r="AE712" s="1230">
        <f>AE9+AE584+AE678</f>
        <v>238430.01457999999</v>
      </c>
      <c r="AF712" s="1230"/>
      <c r="AG712" s="1230">
        <f>AG9+AG584+AG678</f>
        <v>80342.217940000002</v>
      </c>
      <c r="AH712" s="1230"/>
      <c r="AI712" s="1230">
        <f>AI9+AI584+AI678</f>
        <v>3653.2</v>
      </c>
      <c r="AJ712" s="1227"/>
      <c r="AK712" s="3"/>
    </row>
    <row r="718" spans="1:37" ht="18.75">
      <c r="G718" s="1628" t="s">
        <v>2228</v>
      </c>
      <c r="H718" s="1628"/>
      <c r="I718" s="1628"/>
      <c r="J718" s="1628"/>
      <c r="K718" s="1628"/>
    </row>
    <row r="719" spans="1:37">
      <c r="G719" s="319"/>
      <c r="H719" s="319"/>
      <c r="I719" s="319"/>
      <c r="J719" s="319"/>
      <c r="K719" s="3"/>
    </row>
    <row r="720" spans="1:37">
      <c r="G720" s="319"/>
      <c r="H720" s="319"/>
      <c r="I720" s="319"/>
      <c r="J720" s="319"/>
      <c r="K720" s="3"/>
    </row>
    <row r="721" spans="7:11">
      <c r="G721" s="319"/>
      <c r="H721" s="319"/>
      <c r="I721" s="319"/>
      <c r="J721" s="319"/>
      <c r="K721" s="3"/>
    </row>
    <row r="722" spans="7:11">
      <c r="G722" s="319"/>
      <c r="H722" s="319"/>
      <c r="I722" s="319"/>
      <c r="J722" s="319"/>
      <c r="K722" s="3"/>
    </row>
    <row r="723" spans="7:11">
      <c r="G723" s="319"/>
      <c r="H723" s="319"/>
      <c r="I723" s="319"/>
      <c r="J723" s="319"/>
      <c r="K723" s="3"/>
    </row>
    <row r="724" spans="7:11">
      <c r="G724" s="319"/>
      <c r="H724" s="319"/>
      <c r="I724" s="319"/>
      <c r="J724" s="319"/>
      <c r="K724" s="3"/>
    </row>
    <row r="725" spans="7:11" ht="21">
      <c r="G725" s="1629" t="s">
        <v>2229</v>
      </c>
      <c r="H725" s="1629"/>
      <c r="I725" s="1629"/>
      <c r="J725" s="1629"/>
      <c r="K725" s="1629"/>
    </row>
    <row r="726" spans="7:11" ht="21">
      <c r="G726" s="1629" t="s">
        <v>2230</v>
      </c>
      <c r="H726" s="1629"/>
      <c r="I726" s="1629"/>
      <c r="J726" s="1629"/>
      <c r="K726" s="1629"/>
    </row>
  </sheetData>
  <protectedRanges>
    <protectedRange sqref="AE6:AE8" name="Rango17_1_1_1_2"/>
    <protectedRange sqref="AC6:AC8" name="Rango16_1_1_1_2"/>
    <protectedRange sqref="AA6:AA8" name="Rango15_1_1_1_2"/>
    <protectedRange sqref="Y6:Y8" name="Rango14_1_1_1_2"/>
    <protectedRange sqref="W6:W8" name="Rango13_1_1_1_2"/>
    <protectedRange sqref="U6:U8" name="Rango12_1_1_1_2"/>
    <protectedRange sqref="S6:S8" name="Rango11_1_1_1_2"/>
    <protectedRange sqref="Q6:Q8" name="Rango10_2_1_1_2"/>
    <protectedRange sqref="O6:O8" name="Rango9_2_1_1_2"/>
  </protectedRanges>
  <mergeCells count="50">
    <mergeCell ref="G6:G8"/>
    <mergeCell ref="H6:H8"/>
    <mergeCell ref="I6:I8"/>
    <mergeCell ref="J6:J8"/>
    <mergeCell ref="B6:B8"/>
    <mergeCell ref="C6:C8"/>
    <mergeCell ref="D6:D8"/>
    <mergeCell ref="E6:E8"/>
    <mergeCell ref="F6:F8"/>
    <mergeCell ref="Y7:Y8"/>
    <mergeCell ref="K6:K8"/>
    <mergeCell ref="L6:AI6"/>
    <mergeCell ref="L7:L8"/>
    <mergeCell ref="M7:M8"/>
    <mergeCell ref="N7:N8"/>
    <mergeCell ref="O7:O8"/>
    <mergeCell ref="P7:P8"/>
    <mergeCell ref="Q7:Q8"/>
    <mergeCell ref="R7:R8"/>
    <mergeCell ref="S7:S8"/>
    <mergeCell ref="T7:T8"/>
    <mergeCell ref="U7:U8"/>
    <mergeCell ref="V7:V8"/>
    <mergeCell ref="W7:W8"/>
    <mergeCell ref="X7:X8"/>
    <mergeCell ref="AB2:AD2"/>
    <mergeCell ref="AE2:AI2"/>
    <mergeCell ref="AB3:AD3"/>
    <mergeCell ref="Z7:Z8"/>
    <mergeCell ref="AA7:AA8"/>
    <mergeCell ref="AB7:AB8"/>
    <mergeCell ref="AC7:AC8"/>
    <mergeCell ref="AD7:AD8"/>
    <mergeCell ref="AE7:AE8"/>
    <mergeCell ref="B712:J712"/>
    <mergeCell ref="G718:K718"/>
    <mergeCell ref="G725:K725"/>
    <mergeCell ref="G726:K726"/>
    <mergeCell ref="AE3:AI3"/>
    <mergeCell ref="AB4:AD4"/>
    <mergeCell ref="AE4:AI4"/>
    <mergeCell ref="AB5:AD5"/>
    <mergeCell ref="AE5:AI5"/>
    <mergeCell ref="AF7:AF8"/>
    <mergeCell ref="AG7:AG8"/>
    <mergeCell ref="AH7:AH8"/>
    <mergeCell ref="AI7:AI8"/>
    <mergeCell ref="B1:AA5"/>
    <mergeCell ref="AB1:AD1"/>
    <mergeCell ref="AE1:AI1"/>
  </mergeCells>
  <pageMargins left="0.7" right="0.7" top="0.75" bottom="0.75" header="0.3" footer="0.3"/>
  <pageSetup paperSize="5" scale="34"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481"/>
  <sheetViews>
    <sheetView topLeftCell="M1" workbookViewId="0">
      <selection activeCell="AD5" sqref="AD5:AI5"/>
    </sheetView>
  </sheetViews>
  <sheetFormatPr baseColWidth="10" defaultRowHeight="15"/>
  <cols>
    <col min="1" max="1" width="2.85546875" customWidth="1"/>
    <col min="2" max="2" width="13.85546875" customWidth="1"/>
    <col min="3" max="3" width="34.42578125" customWidth="1"/>
    <col min="9" max="9" width="14" customWidth="1"/>
  </cols>
  <sheetData>
    <row r="1" spans="1:36" s="319" customFormat="1" ht="23.25" customHeight="1">
      <c r="B1" s="1571" t="s">
        <v>2444</v>
      </c>
      <c r="C1" s="1571"/>
      <c r="D1" s="1571"/>
      <c r="E1" s="1571"/>
      <c r="F1" s="1571"/>
      <c r="G1" s="1571"/>
      <c r="H1" s="1571"/>
      <c r="I1" s="1571"/>
      <c r="J1" s="1571"/>
      <c r="K1" s="1571"/>
      <c r="L1" s="1571"/>
      <c r="M1" s="1571"/>
      <c r="N1" s="1571"/>
      <c r="O1" s="1571"/>
      <c r="P1" s="1571"/>
      <c r="Q1" s="1571"/>
      <c r="R1" s="1571"/>
      <c r="S1" s="1571"/>
      <c r="T1" s="1571"/>
      <c r="U1" s="1571"/>
      <c r="V1" s="1571"/>
      <c r="W1" s="1571"/>
      <c r="X1" s="1571"/>
      <c r="Y1" s="1571"/>
      <c r="Z1" s="1645"/>
      <c r="AA1" s="1630" t="s">
        <v>2474</v>
      </c>
      <c r="AB1" s="1631"/>
      <c r="AC1" s="1631"/>
      <c r="AD1" s="1632" t="s">
        <v>2475</v>
      </c>
      <c r="AE1" s="1632"/>
      <c r="AF1" s="1632"/>
      <c r="AG1" s="1632"/>
      <c r="AH1" s="1632"/>
      <c r="AI1" s="1633"/>
    </row>
    <row r="2" spans="1:36" s="319" customFormat="1" ht="67.5" customHeight="1">
      <c r="B2" s="1571"/>
      <c r="C2" s="1571"/>
      <c r="D2" s="1571"/>
      <c r="E2" s="1571"/>
      <c r="F2" s="1571"/>
      <c r="G2" s="1571"/>
      <c r="H2" s="1571"/>
      <c r="I2" s="1571"/>
      <c r="J2" s="1571"/>
      <c r="K2" s="1571"/>
      <c r="L2" s="1571"/>
      <c r="M2" s="1571"/>
      <c r="N2" s="1571"/>
      <c r="O2" s="1571"/>
      <c r="P2" s="1571"/>
      <c r="Q2" s="1571"/>
      <c r="R2" s="1571"/>
      <c r="S2" s="1571"/>
      <c r="T2" s="1571"/>
      <c r="U2" s="1571"/>
      <c r="V2" s="1571"/>
      <c r="W2" s="1571"/>
      <c r="X2" s="1571"/>
      <c r="Y2" s="1571"/>
      <c r="Z2" s="1645"/>
      <c r="AA2" s="1634" t="s">
        <v>2476</v>
      </c>
      <c r="AB2" s="1576"/>
      <c r="AC2" s="1576"/>
      <c r="AD2" s="1635" t="s">
        <v>2477</v>
      </c>
      <c r="AE2" s="1635"/>
      <c r="AF2" s="1635"/>
      <c r="AG2" s="1635"/>
      <c r="AH2" s="1635"/>
      <c r="AI2" s="1636"/>
    </row>
    <row r="3" spans="1:36" s="319" customFormat="1" ht="25.5" customHeight="1">
      <c r="B3" s="1571"/>
      <c r="C3" s="1571"/>
      <c r="D3" s="1571"/>
      <c r="E3" s="1571"/>
      <c r="F3" s="1571"/>
      <c r="G3" s="1571"/>
      <c r="H3" s="1571"/>
      <c r="I3" s="1571"/>
      <c r="J3" s="1571"/>
      <c r="K3" s="1571"/>
      <c r="L3" s="1571"/>
      <c r="M3" s="1571"/>
      <c r="N3" s="1571"/>
      <c r="O3" s="1571"/>
      <c r="P3" s="1571"/>
      <c r="Q3" s="1571"/>
      <c r="R3" s="1571"/>
      <c r="S3" s="1571"/>
      <c r="T3" s="1571"/>
      <c r="U3" s="1571"/>
      <c r="V3" s="1571"/>
      <c r="W3" s="1571"/>
      <c r="X3" s="1571"/>
      <c r="Y3" s="1571"/>
      <c r="Z3" s="1645"/>
      <c r="AA3" s="1634" t="s">
        <v>2478</v>
      </c>
      <c r="AB3" s="1576"/>
      <c r="AC3" s="1576"/>
      <c r="AD3" s="1637" t="s">
        <v>3905</v>
      </c>
      <c r="AE3" s="1637"/>
      <c r="AF3" s="1637"/>
      <c r="AG3" s="1637"/>
      <c r="AH3" s="1637"/>
      <c r="AI3" s="1638"/>
    </row>
    <row r="4" spans="1:36" s="6" customFormat="1" ht="29.25" customHeight="1">
      <c r="A4" s="319"/>
      <c r="B4" s="1571"/>
      <c r="C4" s="1571"/>
      <c r="D4" s="1571"/>
      <c r="E4" s="1571"/>
      <c r="F4" s="1571"/>
      <c r="G4" s="1571"/>
      <c r="H4" s="1571"/>
      <c r="I4" s="1571"/>
      <c r="J4" s="1571"/>
      <c r="K4" s="1571"/>
      <c r="L4" s="1571"/>
      <c r="M4" s="1571"/>
      <c r="N4" s="1571"/>
      <c r="O4" s="1571"/>
      <c r="P4" s="1571"/>
      <c r="Q4" s="1571"/>
      <c r="R4" s="1571"/>
      <c r="S4" s="1571"/>
      <c r="T4" s="1571"/>
      <c r="U4" s="1571"/>
      <c r="V4" s="1571"/>
      <c r="W4" s="1571"/>
      <c r="X4" s="1571"/>
      <c r="Y4" s="1571"/>
      <c r="Z4" s="1645"/>
      <c r="AA4" s="1634" t="s">
        <v>2480</v>
      </c>
      <c r="AB4" s="1576"/>
      <c r="AC4" s="1576"/>
      <c r="AD4" s="1639" t="s">
        <v>2481</v>
      </c>
      <c r="AE4" s="1639"/>
      <c r="AF4" s="1639"/>
      <c r="AG4" s="1639"/>
      <c r="AH4" s="1639"/>
      <c r="AI4" s="1640"/>
    </row>
    <row r="5" spans="1:36" s="319" customFormat="1" ht="15" customHeight="1" thickBot="1">
      <c r="B5" s="1571"/>
      <c r="C5" s="1571"/>
      <c r="D5" s="1571"/>
      <c r="E5" s="1571"/>
      <c r="F5" s="1571"/>
      <c r="G5" s="1571"/>
      <c r="H5" s="1571"/>
      <c r="I5" s="1571"/>
      <c r="J5" s="1571"/>
      <c r="K5" s="1571"/>
      <c r="L5" s="1571"/>
      <c r="M5" s="1571"/>
      <c r="N5" s="1571"/>
      <c r="O5" s="1571"/>
      <c r="P5" s="1571"/>
      <c r="Q5" s="1571"/>
      <c r="R5" s="1571"/>
      <c r="S5" s="1571"/>
      <c r="T5" s="1571"/>
      <c r="U5" s="1571"/>
      <c r="V5" s="1571"/>
      <c r="W5" s="1571"/>
      <c r="X5" s="1571"/>
      <c r="Y5" s="1571"/>
      <c r="Z5" s="1645"/>
      <c r="AA5" s="1641" t="s">
        <v>2482</v>
      </c>
      <c r="AB5" s="1642"/>
      <c r="AC5" s="1642"/>
      <c r="AD5" s="1643" t="s">
        <v>3906</v>
      </c>
      <c r="AE5" s="1643"/>
      <c r="AF5" s="1643"/>
      <c r="AG5" s="1643"/>
      <c r="AH5" s="1643"/>
      <c r="AI5" s="1644"/>
    </row>
    <row r="6" spans="1:36" s="321" customFormat="1" ht="24.75" customHeight="1">
      <c r="A6" s="319"/>
      <c r="B6" s="1585" t="s">
        <v>2445</v>
      </c>
      <c r="C6" s="1582" t="s">
        <v>2446</v>
      </c>
      <c r="D6" s="1582" t="s">
        <v>0</v>
      </c>
      <c r="E6" s="1585" t="s">
        <v>1</v>
      </c>
      <c r="F6" s="1582" t="s">
        <v>2</v>
      </c>
      <c r="G6" s="1582" t="s">
        <v>2447</v>
      </c>
      <c r="H6" s="1582" t="s">
        <v>3</v>
      </c>
      <c r="I6" s="1588" t="s">
        <v>2448</v>
      </c>
      <c r="J6" s="1582" t="s">
        <v>4</v>
      </c>
      <c r="K6" s="1591" t="s">
        <v>5</v>
      </c>
      <c r="L6" s="1594" t="s">
        <v>2449</v>
      </c>
      <c r="M6" s="1595"/>
      <c r="N6" s="1595"/>
      <c r="O6" s="1595"/>
      <c r="P6" s="1595"/>
      <c r="Q6" s="1595"/>
      <c r="R6" s="1595"/>
      <c r="S6" s="1595"/>
      <c r="T6" s="1595"/>
      <c r="U6" s="1595"/>
      <c r="V6" s="1595"/>
      <c r="W6" s="1595"/>
      <c r="X6" s="1595"/>
      <c r="Y6" s="1595"/>
      <c r="Z6" s="1595"/>
      <c r="AA6" s="1595"/>
      <c r="AB6" s="1595"/>
      <c r="AC6" s="1595"/>
      <c r="AD6" s="1595"/>
      <c r="AE6" s="1595"/>
      <c r="AF6" s="1595"/>
      <c r="AG6" s="1595"/>
      <c r="AH6" s="1595"/>
      <c r="AI6" s="1595"/>
    </row>
    <row r="7" spans="1:36" s="321" customFormat="1" ht="32.25" customHeight="1">
      <c r="A7" s="320"/>
      <c r="B7" s="1586"/>
      <c r="C7" s="1583"/>
      <c r="D7" s="1583"/>
      <c r="E7" s="1586"/>
      <c r="F7" s="1583"/>
      <c r="G7" s="1583"/>
      <c r="H7" s="1583"/>
      <c r="I7" s="1589"/>
      <c r="J7" s="1583"/>
      <c r="K7" s="1592"/>
      <c r="L7" s="1602" t="s">
        <v>2450</v>
      </c>
      <c r="M7" s="1572" t="s">
        <v>2451</v>
      </c>
      <c r="N7" s="1572" t="s">
        <v>2452</v>
      </c>
      <c r="O7" s="1572" t="s">
        <v>2453</v>
      </c>
      <c r="P7" s="1572" t="s">
        <v>2454</v>
      </c>
      <c r="Q7" s="1572" t="s">
        <v>2455</v>
      </c>
      <c r="R7" s="1572" t="s">
        <v>2456</v>
      </c>
      <c r="S7" s="1572" t="s">
        <v>2457</v>
      </c>
      <c r="T7" s="1572" t="s">
        <v>2458</v>
      </c>
      <c r="U7" s="1572" t="s">
        <v>2459</v>
      </c>
      <c r="V7" s="1572" t="s">
        <v>2460</v>
      </c>
      <c r="W7" s="1572" t="s">
        <v>2461</v>
      </c>
      <c r="X7" s="1572" t="s">
        <v>2462</v>
      </c>
      <c r="Y7" s="1572" t="s">
        <v>2463</v>
      </c>
      <c r="Z7" s="1572" t="s">
        <v>2464</v>
      </c>
      <c r="AA7" s="1572" t="s">
        <v>2465</v>
      </c>
      <c r="AB7" s="1574" t="s">
        <v>2466</v>
      </c>
      <c r="AC7" s="1572" t="s">
        <v>2467</v>
      </c>
      <c r="AD7" s="1574" t="s">
        <v>2468</v>
      </c>
      <c r="AE7" s="1572" t="s">
        <v>2469</v>
      </c>
      <c r="AF7" s="1574" t="s">
        <v>2470</v>
      </c>
      <c r="AG7" s="1572" t="s">
        <v>2471</v>
      </c>
      <c r="AH7" s="1574" t="s">
        <v>2472</v>
      </c>
      <c r="AI7" s="1572" t="s">
        <v>2473</v>
      </c>
    </row>
    <row r="8" spans="1:36" s="321" customFormat="1" ht="35.25" customHeight="1">
      <c r="A8" s="320"/>
      <c r="B8" s="1587"/>
      <c r="C8" s="1584"/>
      <c r="D8" s="1584"/>
      <c r="E8" s="1587"/>
      <c r="F8" s="1584"/>
      <c r="G8" s="1584"/>
      <c r="H8" s="1584"/>
      <c r="I8" s="1590"/>
      <c r="J8" s="1584"/>
      <c r="K8" s="1593"/>
      <c r="L8" s="1603"/>
      <c r="M8" s="1573"/>
      <c r="N8" s="1573"/>
      <c r="O8" s="1573"/>
      <c r="P8" s="1573"/>
      <c r="Q8" s="1573"/>
      <c r="R8" s="1573"/>
      <c r="S8" s="1573"/>
      <c r="T8" s="1573"/>
      <c r="U8" s="1573"/>
      <c r="V8" s="1573"/>
      <c r="W8" s="1573"/>
      <c r="X8" s="1573"/>
      <c r="Y8" s="1573"/>
      <c r="Z8" s="1573"/>
      <c r="AA8" s="1573"/>
      <c r="AB8" s="1575"/>
      <c r="AC8" s="1573"/>
      <c r="AD8" s="1575"/>
      <c r="AE8" s="1573"/>
      <c r="AF8" s="1575"/>
      <c r="AG8" s="1573"/>
      <c r="AH8" s="1575"/>
      <c r="AI8" s="1573"/>
    </row>
    <row r="9" spans="1:36">
      <c r="A9" s="1163"/>
      <c r="B9" s="1187">
        <v>2000</v>
      </c>
      <c r="C9" s="1179" t="s">
        <v>6</v>
      </c>
      <c r="D9" s="1180"/>
      <c r="E9" s="1181"/>
      <c r="F9" s="194"/>
      <c r="G9" s="194"/>
      <c r="H9" s="1182"/>
      <c r="I9" s="1182"/>
      <c r="J9" s="1181"/>
      <c r="K9" s="538">
        <f>K10+K154+K162+K252+K297+K301+K311</f>
        <v>145400.068788</v>
      </c>
      <c r="L9" s="1184"/>
      <c r="M9" s="538">
        <f>M10+M154+M162+M252+M297+M301+M311</f>
        <v>0</v>
      </c>
      <c r="N9" s="538"/>
      <c r="O9" s="538">
        <f>O10+O154+O162+O252+O297+O301+O311</f>
        <v>0</v>
      </c>
      <c r="P9" s="538">
        <f>P10+P154+P162+P252+P297+P301+P311</f>
        <v>0</v>
      </c>
      <c r="Q9" s="538">
        <f>Q10+Q154+Q162+Q252+Q297+Q301+Q311</f>
        <v>0</v>
      </c>
      <c r="R9" s="538">
        <f>R10+R154+R162+R252+R297+R301+R311</f>
        <v>10</v>
      </c>
      <c r="S9" s="538">
        <f>S10+S154+S162+S252+S297+S301+S311</f>
        <v>38153.171666666669</v>
      </c>
      <c r="T9" s="538"/>
      <c r="U9" s="538">
        <f t="shared" ref="U9:AJ9" si="0">U10+U154+U162+U252+U297+U301+U311</f>
        <v>4410.21</v>
      </c>
      <c r="V9" s="538">
        <f t="shared" si="0"/>
        <v>0</v>
      </c>
      <c r="W9" s="538">
        <f t="shared" si="0"/>
        <v>300</v>
      </c>
      <c r="X9" s="538">
        <f t="shared" si="0"/>
        <v>7</v>
      </c>
      <c r="Y9" s="538">
        <f t="shared" si="0"/>
        <v>45632.381414666677</v>
      </c>
      <c r="Z9" s="538">
        <f t="shared" si="0"/>
        <v>0</v>
      </c>
      <c r="AA9" s="538">
        <f t="shared" si="0"/>
        <v>20862.116816000002</v>
      </c>
      <c r="AB9" s="538">
        <f t="shared" si="0"/>
        <v>0</v>
      </c>
      <c r="AC9" s="538">
        <f t="shared" si="0"/>
        <v>15381.512224</v>
      </c>
      <c r="AD9" s="538">
        <f t="shared" si="0"/>
        <v>0</v>
      </c>
      <c r="AE9" s="538">
        <f t="shared" si="0"/>
        <v>14338.17666666667</v>
      </c>
      <c r="AF9" s="538">
        <f t="shared" si="0"/>
        <v>0</v>
      </c>
      <c r="AG9" s="538">
        <f t="shared" si="0"/>
        <v>6322.5</v>
      </c>
      <c r="AH9" s="538">
        <f t="shared" si="0"/>
        <v>0</v>
      </c>
      <c r="AI9" s="538">
        <f t="shared" si="0"/>
        <v>0</v>
      </c>
      <c r="AJ9" s="538">
        <f t="shared" si="0"/>
        <v>145400.068788</v>
      </c>
    </row>
    <row r="10" spans="1:36" ht="33.75">
      <c r="A10" s="1163"/>
      <c r="B10" s="1187">
        <v>2100</v>
      </c>
      <c r="C10" s="1179" t="s">
        <v>7</v>
      </c>
      <c r="D10" s="1180"/>
      <c r="E10" s="1181"/>
      <c r="F10" s="194"/>
      <c r="G10" s="194"/>
      <c r="H10" s="1182"/>
      <c r="I10" s="194"/>
      <c r="J10" s="1181"/>
      <c r="K10" s="538">
        <f>K11+K76+K84+K100+K103+K147+K150</f>
        <v>80546.304499999998</v>
      </c>
      <c r="L10" s="1185"/>
      <c r="M10" s="559">
        <f>M11+M76+M84+M100+M103+M147+M150</f>
        <v>0</v>
      </c>
      <c r="N10" s="538"/>
      <c r="O10" s="559">
        <f>O11+O76+O84+O100+O103+O147+O150</f>
        <v>0</v>
      </c>
      <c r="P10" s="538"/>
      <c r="Q10" s="559">
        <f>Q11+Q76+Q84+Q100+Q103+Q147+Q150</f>
        <v>0</v>
      </c>
      <c r="R10" s="538"/>
      <c r="S10" s="559">
        <f>S11+S76+S84+S100+S103+S147+S150</f>
        <v>35653.171666666669</v>
      </c>
      <c r="T10" s="538"/>
      <c r="U10" s="559">
        <f>U11+U76+U84+U100+U103+U147+U150</f>
        <v>0</v>
      </c>
      <c r="V10" s="538"/>
      <c r="W10" s="559">
        <f>W11+W76+W84+W100+W103+W147+W150</f>
        <v>300</v>
      </c>
      <c r="X10" s="538"/>
      <c r="Y10" s="559">
        <f>Y11+Y76+Y84+Y100+Y103+Y147+Y150</f>
        <v>30254.95616666667</v>
      </c>
      <c r="Z10" s="538"/>
      <c r="AA10" s="559">
        <f>AA11+AA76+AA84+AA100+AA103+AA147+AA150</f>
        <v>0</v>
      </c>
      <c r="AB10" s="538"/>
      <c r="AC10" s="559">
        <f>AC11+AC76+AC84+AC100+AC103+AC147+AC150</f>
        <v>0</v>
      </c>
      <c r="AD10" s="538"/>
      <c r="AE10" s="559">
        <f>AE11+AE76+AE84+AE100+AE103+AE147+AE150</f>
        <v>14338.17666666667</v>
      </c>
      <c r="AF10" s="538"/>
      <c r="AG10" s="559">
        <f>AG11+AG76+AG84+AG100+AG103+AG147+AG150</f>
        <v>0</v>
      </c>
      <c r="AH10" s="538"/>
      <c r="AI10" s="559">
        <f>AI11+AI76+AI84+AI100+AI103+AI147+AI150</f>
        <v>0</v>
      </c>
      <c r="AJ10" s="538">
        <f>AJ11+AJ76+AJ84+AJ100+AJ103+AJ147+AJ150</f>
        <v>80546.304499999998</v>
      </c>
    </row>
    <row r="11" spans="1:36" ht="22.5">
      <c r="A11" s="1163"/>
      <c r="B11" s="1187">
        <v>211</v>
      </c>
      <c r="C11" s="1186" t="s">
        <v>8</v>
      </c>
      <c r="D11" s="1187"/>
      <c r="E11" s="1181"/>
      <c r="F11" s="968"/>
      <c r="G11" s="968"/>
      <c r="H11" s="1188"/>
      <c r="I11" s="968"/>
      <c r="J11" s="1181"/>
      <c r="K11" s="559">
        <f>K12+K50+K74</f>
        <v>43453.924999999988</v>
      </c>
      <c r="L11" s="1185"/>
      <c r="M11" s="559">
        <f>M12+M50+M74</f>
        <v>0</v>
      </c>
      <c r="N11" s="782"/>
      <c r="O11" s="559">
        <f>O12+O50+O74</f>
        <v>0</v>
      </c>
      <c r="P11" s="782"/>
      <c r="Q11" s="559">
        <f>Q12+Q50+Q74</f>
        <v>0</v>
      </c>
      <c r="R11" s="782"/>
      <c r="S11" s="559">
        <f>S12+S50+S74</f>
        <v>14777.57166666667</v>
      </c>
      <c r="T11" s="782"/>
      <c r="U11" s="559">
        <f>U12+U50+U74</f>
        <v>0</v>
      </c>
      <c r="V11" s="782"/>
      <c r="W11" s="559">
        <f>W12+W50+W74</f>
        <v>0</v>
      </c>
      <c r="X11" s="782"/>
      <c r="Y11" s="559">
        <f>Y12+Y50+Y74</f>
        <v>14338.17666666667</v>
      </c>
      <c r="Z11" s="782"/>
      <c r="AA11" s="559">
        <f>AA12+AA50+AA74</f>
        <v>0</v>
      </c>
      <c r="AB11" s="782"/>
      <c r="AC11" s="559">
        <f>AC12+AC50+AC74</f>
        <v>0</v>
      </c>
      <c r="AD11" s="782"/>
      <c r="AE11" s="559">
        <f>AE12+AE50+AE74</f>
        <v>14338.17666666667</v>
      </c>
      <c r="AF11" s="782"/>
      <c r="AG11" s="559">
        <f>AG12+AG50+AG74</f>
        <v>0</v>
      </c>
      <c r="AH11" s="782"/>
      <c r="AI11" s="559">
        <f>AI12+AI50+AI74</f>
        <v>0</v>
      </c>
      <c r="AJ11" s="782">
        <f>AJ12+AJ50+AJ74</f>
        <v>43453.924999999988</v>
      </c>
    </row>
    <row r="12" spans="1:36">
      <c r="A12" s="1163"/>
      <c r="B12" s="1187">
        <v>21102</v>
      </c>
      <c r="C12" s="1186" t="s">
        <v>18</v>
      </c>
      <c r="D12" s="1180"/>
      <c r="E12" s="1181"/>
      <c r="F12" s="194"/>
      <c r="G12" s="194"/>
      <c r="H12" s="1189"/>
      <c r="I12" s="194"/>
      <c r="J12" s="1181"/>
      <c r="K12" s="559">
        <f>SUM(K13:K49)</f>
        <v>7604.07</v>
      </c>
      <c r="L12" s="1185"/>
      <c r="M12" s="559">
        <f>SUM(M13:M49)</f>
        <v>0</v>
      </c>
      <c r="N12" s="525"/>
      <c r="O12" s="559">
        <f>SUM(O13:O49)</f>
        <v>0</v>
      </c>
      <c r="P12" s="525"/>
      <c r="Q12" s="559">
        <f>SUM(Q13:Q49)</f>
        <v>0</v>
      </c>
      <c r="R12" s="525"/>
      <c r="S12" s="559">
        <f>SUM(S13:S49)</f>
        <v>2534.6899999999996</v>
      </c>
      <c r="T12" s="525"/>
      <c r="U12" s="559">
        <f>SUM(U13:U49)</f>
        <v>0</v>
      </c>
      <c r="V12" s="525"/>
      <c r="W12" s="559">
        <f>SUM(W13:W49)</f>
        <v>0</v>
      </c>
      <c r="X12" s="525"/>
      <c r="Y12" s="559">
        <f>SUM(Y13:Y49)</f>
        <v>2534.6899999999996</v>
      </c>
      <c r="Z12" s="525"/>
      <c r="AA12" s="559">
        <f>SUM(AA13:AA49)</f>
        <v>0</v>
      </c>
      <c r="AB12" s="525"/>
      <c r="AC12" s="559">
        <f>SUM(AC13:AC49)</f>
        <v>0</v>
      </c>
      <c r="AD12" s="525"/>
      <c r="AE12" s="559">
        <f>SUM(AE13:AE49)</f>
        <v>2534.6899999999996</v>
      </c>
      <c r="AF12" s="525"/>
      <c r="AG12" s="559">
        <f>SUM(AG13:AG49)</f>
        <v>0</v>
      </c>
      <c r="AH12" s="525"/>
      <c r="AI12" s="559">
        <f>SUM(AI13:AI49)</f>
        <v>0</v>
      </c>
      <c r="AJ12" s="559">
        <f>SUM(AJ13:AJ49)</f>
        <v>7604.07</v>
      </c>
    </row>
    <row r="13" spans="1:36" ht="82.5">
      <c r="A13" s="1163"/>
      <c r="B13" s="1187"/>
      <c r="C13" s="1190" t="s">
        <v>3907</v>
      </c>
      <c r="D13" s="1180"/>
      <c r="E13" s="328">
        <v>24</v>
      </c>
      <c r="F13" s="997" t="s">
        <v>108</v>
      </c>
      <c r="G13" s="997" t="s">
        <v>3908</v>
      </c>
      <c r="H13" s="997" t="s">
        <v>3909</v>
      </c>
      <c r="I13" s="997" t="s">
        <v>3910</v>
      </c>
      <c r="J13" s="1191">
        <v>20</v>
      </c>
      <c r="K13" s="1191">
        <f t="shared" ref="K13:K49" si="1">E13*J13</f>
        <v>480</v>
      </c>
      <c r="L13" s="1192"/>
      <c r="M13" s="1164">
        <f>L13*J13</f>
        <v>0</v>
      </c>
      <c r="N13" s="1165"/>
      <c r="O13" s="542"/>
      <c r="P13" s="1166"/>
      <c r="Q13" s="542"/>
      <c r="R13" s="1192">
        <f t="shared" ref="R13:R49" si="2">E13/3</f>
        <v>8</v>
      </c>
      <c r="S13" s="542">
        <f>R13*J13</f>
        <v>160</v>
      </c>
      <c r="T13" s="1166"/>
      <c r="U13" s="542"/>
      <c r="V13" s="1166"/>
      <c r="W13" s="542">
        <f>J13*V13</f>
        <v>0</v>
      </c>
      <c r="X13" s="1192">
        <f t="shared" ref="X13:X49" si="3">E13/3</f>
        <v>8</v>
      </c>
      <c r="Y13" s="542">
        <f>X13*J13</f>
        <v>160</v>
      </c>
      <c r="Z13" s="1166"/>
      <c r="AA13" s="542"/>
      <c r="AB13" s="1166"/>
      <c r="AC13" s="542"/>
      <c r="AD13" s="1192">
        <f t="shared" ref="AD13:AD49" si="4">E13/3</f>
        <v>8</v>
      </c>
      <c r="AE13" s="542">
        <f>AD13*J13</f>
        <v>160</v>
      </c>
      <c r="AF13" s="1166"/>
      <c r="AG13" s="542">
        <f>AF13*J13</f>
        <v>0</v>
      </c>
      <c r="AH13" s="1166"/>
      <c r="AI13" s="542"/>
      <c r="AJ13" s="1193">
        <f t="shared" ref="AJ13:AJ73" si="5">M13+O13+Q13+S13+U13+W13+Y13+AA13+AC13+AE13+AG13+AI13</f>
        <v>480</v>
      </c>
    </row>
    <row r="14" spans="1:36" ht="82.5">
      <c r="A14" s="1163"/>
      <c r="B14" s="1187"/>
      <c r="C14" s="1190" t="s">
        <v>3911</v>
      </c>
      <c r="D14" s="1180"/>
      <c r="E14" s="328">
        <v>10</v>
      </c>
      <c r="F14" s="997" t="s">
        <v>108</v>
      </c>
      <c r="G14" s="997" t="s">
        <v>3908</v>
      </c>
      <c r="H14" s="997" t="s">
        <v>3909</v>
      </c>
      <c r="I14" s="997" t="s">
        <v>3910</v>
      </c>
      <c r="J14" s="1191">
        <v>20.54</v>
      </c>
      <c r="K14" s="1191">
        <f t="shared" si="1"/>
        <v>205.39999999999998</v>
      </c>
      <c r="L14" s="1192"/>
      <c r="M14" s="1164"/>
      <c r="N14" s="1165"/>
      <c r="O14" s="542"/>
      <c r="P14" s="1166"/>
      <c r="Q14" s="542"/>
      <c r="R14" s="1192">
        <f t="shared" si="2"/>
        <v>3.3333333333333335</v>
      </c>
      <c r="S14" s="542">
        <f t="shared" ref="S14:S49" si="6">R14*J14</f>
        <v>68.466666666666669</v>
      </c>
      <c r="T14" s="1166"/>
      <c r="U14" s="542"/>
      <c r="V14" s="1166"/>
      <c r="W14" s="542">
        <f t="shared" ref="W14:W49" si="7">J14*V14</f>
        <v>0</v>
      </c>
      <c r="X14" s="1192">
        <f t="shared" si="3"/>
        <v>3.3333333333333335</v>
      </c>
      <c r="Y14" s="542">
        <f t="shared" ref="Y14:Y49" si="8">X14*J14</f>
        <v>68.466666666666669</v>
      </c>
      <c r="Z14" s="1166"/>
      <c r="AA14" s="542"/>
      <c r="AB14" s="1166"/>
      <c r="AC14" s="542"/>
      <c r="AD14" s="1192">
        <f t="shared" si="4"/>
        <v>3.3333333333333335</v>
      </c>
      <c r="AE14" s="542">
        <f t="shared" ref="AE14:AE49" si="9">AD14*J14</f>
        <v>68.466666666666669</v>
      </c>
      <c r="AF14" s="1166"/>
      <c r="AG14" s="542"/>
      <c r="AH14" s="1166"/>
      <c r="AI14" s="542"/>
      <c r="AJ14" s="1193">
        <f t="shared" si="5"/>
        <v>205.4</v>
      </c>
    </row>
    <row r="15" spans="1:36" ht="82.5">
      <c r="A15" s="1163"/>
      <c r="B15" s="1187"/>
      <c r="C15" s="1190" t="s">
        <v>3912</v>
      </c>
      <c r="D15" s="1180"/>
      <c r="E15" s="328">
        <v>5</v>
      </c>
      <c r="F15" s="997" t="s">
        <v>108</v>
      </c>
      <c r="G15" s="997" t="s">
        <v>3908</v>
      </c>
      <c r="H15" s="997" t="s">
        <v>3909</v>
      </c>
      <c r="I15" s="997" t="s">
        <v>3910</v>
      </c>
      <c r="J15" s="1191">
        <v>20.54</v>
      </c>
      <c r="K15" s="1191">
        <f t="shared" si="1"/>
        <v>102.69999999999999</v>
      </c>
      <c r="L15" s="1192"/>
      <c r="M15" s="1164"/>
      <c r="N15" s="1165"/>
      <c r="O15" s="542"/>
      <c r="P15" s="1166"/>
      <c r="Q15" s="542"/>
      <c r="R15" s="1192">
        <f t="shared" si="2"/>
        <v>1.6666666666666667</v>
      </c>
      <c r="S15" s="542">
        <f t="shared" si="6"/>
        <v>34.233333333333334</v>
      </c>
      <c r="T15" s="1166"/>
      <c r="U15" s="542"/>
      <c r="V15" s="1166"/>
      <c r="W15" s="542">
        <f t="shared" si="7"/>
        <v>0</v>
      </c>
      <c r="X15" s="1192">
        <f t="shared" si="3"/>
        <v>1.6666666666666667</v>
      </c>
      <c r="Y15" s="542">
        <f t="shared" si="8"/>
        <v>34.233333333333334</v>
      </c>
      <c r="Z15" s="1166"/>
      <c r="AA15" s="542"/>
      <c r="AB15" s="1166"/>
      <c r="AC15" s="542"/>
      <c r="AD15" s="1192">
        <f t="shared" si="4"/>
        <v>1.6666666666666667</v>
      </c>
      <c r="AE15" s="542">
        <f t="shared" si="9"/>
        <v>34.233333333333334</v>
      </c>
      <c r="AF15" s="1166"/>
      <c r="AG15" s="542"/>
      <c r="AH15" s="1166"/>
      <c r="AI15" s="542"/>
      <c r="AJ15" s="1193">
        <f t="shared" si="5"/>
        <v>102.7</v>
      </c>
    </row>
    <row r="16" spans="1:36" ht="82.5">
      <c r="A16" s="1163"/>
      <c r="B16" s="1187"/>
      <c r="C16" s="1190" t="s">
        <v>3913</v>
      </c>
      <c r="D16" s="1180"/>
      <c r="E16" s="328">
        <v>5</v>
      </c>
      <c r="F16" s="997" t="s">
        <v>1048</v>
      </c>
      <c r="G16" s="997" t="s">
        <v>3908</v>
      </c>
      <c r="H16" s="997" t="s">
        <v>3909</v>
      </c>
      <c r="I16" s="997" t="s">
        <v>3910</v>
      </c>
      <c r="J16" s="1191">
        <v>3.96</v>
      </c>
      <c r="K16" s="1191">
        <f t="shared" si="1"/>
        <v>19.8</v>
      </c>
      <c r="L16" s="1192"/>
      <c r="M16" s="1164"/>
      <c r="N16" s="1165"/>
      <c r="O16" s="542"/>
      <c r="P16" s="1166"/>
      <c r="Q16" s="542"/>
      <c r="R16" s="1192">
        <f t="shared" si="2"/>
        <v>1.6666666666666667</v>
      </c>
      <c r="S16" s="542">
        <f t="shared" si="6"/>
        <v>6.6000000000000005</v>
      </c>
      <c r="T16" s="1166"/>
      <c r="U16" s="542"/>
      <c r="V16" s="1166"/>
      <c r="W16" s="542">
        <f t="shared" si="7"/>
        <v>0</v>
      </c>
      <c r="X16" s="1192">
        <f t="shared" si="3"/>
        <v>1.6666666666666667</v>
      </c>
      <c r="Y16" s="542">
        <f t="shared" si="8"/>
        <v>6.6000000000000005</v>
      </c>
      <c r="Z16" s="1166"/>
      <c r="AA16" s="542"/>
      <c r="AB16" s="1166"/>
      <c r="AC16" s="542"/>
      <c r="AD16" s="1192">
        <f t="shared" si="4"/>
        <v>1.6666666666666667</v>
      </c>
      <c r="AE16" s="542">
        <f t="shared" si="9"/>
        <v>6.6000000000000005</v>
      </c>
      <c r="AF16" s="1166"/>
      <c r="AG16" s="542"/>
      <c r="AH16" s="1166"/>
      <c r="AI16" s="542"/>
      <c r="AJ16" s="1193">
        <f t="shared" si="5"/>
        <v>19.8</v>
      </c>
    </row>
    <row r="17" spans="1:36" ht="82.5">
      <c r="A17" s="1163"/>
      <c r="B17" s="1187"/>
      <c r="C17" s="1190" t="s">
        <v>3914</v>
      </c>
      <c r="D17" s="1180"/>
      <c r="E17" s="328">
        <v>5</v>
      </c>
      <c r="F17" s="997" t="s">
        <v>1048</v>
      </c>
      <c r="G17" s="997" t="s">
        <v>3908</v>
      </c>
      <c r="H17" s="997" t="s">
        <v>3909</v>
      </c>
      <c r="I17" s="997" t="s">
        <v>3910</v>
      </c>
      <c r="J17" s="1191">
        <v>42.59</v>
      </c>
      <c r="K17" s="1191">
        <f t="shared" si="1"/>
        <v>212.95000000000002</v>
      </c>
      <c r="L17" s="1192"/>
      <c r="M17" s="1164"/>
      <c r="N17" s="1165"/>
      <c r="O17" s="542"/>
      <c r="P17" s="1166"/>
      <c r="Q17" s="542"/>
      <c r="R17" s="1192">
        <f t="shared" si="2"/>
        <v>1.6666666666666667</v>
      </c>
      <c r="S17" s="542">
        <f t="shared" si="6"/>
        <v>70.983333333333348</v>
      </c>
      <c r="T17" s="1166"/>
      <c r="U17" s="542"/>
      <c r="V17" s="1166"/>
      <c r="W17" s="542">
        <f t="shared" si="7"/>
        <v>0</v>
      </c>
      <c r="X17" s="1192">
        <f t="shared" si="3"/>
        <v>1.6666666666666667</v>
      </c>
      <c r="Y17" s="542">
        <f t="shared" si="8"/>
        <v>70.983333333333348</v>
      </c>
      <c r="Z17" s="1166"/>
      <c r="AA17" s="542"/>
      <c r="AB17" s="1166"/>
      <c r="AC17" s="542"/>
      <c r="AD17" s="1192">
        <f t="shared" si="4"/>
        <v>1.6666666666666667</v>
      </c>
      <c r="AE17" s="542">
        <f t="shared" si="9"/>
        <v>70.983333333333348</v>
      </c>
      <c r="AF17" s="1166"/>
      <c r="AG17" s="542"/>
      <c r="AH17" s="1166"/>
      <c r="AI17" s="542"/>
      <c r="AJ17" s="1193">
        <f t="shared" si="5"/>
        <v>212.95000000000005</v>
      </c>
    </row>
    <row r="18" spans="1:36" ht="82.5">
      <c r="A18" s="1163"/>
      <c r="B18" s="1187"/>
      <c r="C18" s="1190" t="s">
        <v>32</v>
      </c>
      <c r="D18" s="1180"/>
      <c r="E18" s="328">
        <v>5</v>
      </c>
      <c r="F18" s="997" t="s">
        <v>108</v>
      </c>
      <c r="G18" s="997" t="s">
        <v>3908</v>
      </c>
      <c r="H18" s="997" t="s">
        <v>3909</v>
      </c>
      <c r="I18" s="997" t="s">
        <v>3910</v>
      </c>
      <c r="J18" s="1191">
        <v>30</v>
      </c>
      <c r="K18" s="1191">
        <f t="shared" si="1"/>
        <v>150</v>
      </c>
      <c r="L18" s="1192"/>
      <c r="M18" s="1164"/>
      <c r="N18" s="1165"/>
      <c r="O18" s="542"/>
      <c r="P18" s="1166"/>
      <c r="Q18" s="542"/>
      <c r="R18" s="1192">
        <f t="shared" si="2"/>
        <v>1.6666666666666667</v>
      </c>
      <c r="S18" s="542">
        <f t="shared" si="6"/>
        <v>50</v>
      </c>
      <c r="T18" s="1166"/>
      <c r="U18" s="542"/>
      <c r="V18" s="1166"/>
      <c r="W18" s="542">
        <f t="shared" si="7"/>
        <v>0</v>
      </c>
      <c r="X18" s="1192">
        <f t="shared" si="3"/>
        <v>1.6666666666666667</v>
      </c>
      <c r="Y18" s="542">
        <f t="shared" si="8"/>
        <v>50</v>
      </c>
      <c r="Z18" s="1166"/>
      <c r="AA18" s="542"/>
      <c r="AB18" s="1166"/>
      <c r="AC18" s="542"/>
      <c r="AD18" s="1192">
        <f t="shared" si="4"/>
        <v>1.6666666666666667</v>
      </c>
      <c r="AE18" s="542">
        <f t="shared" si="9"/>
        <v>50</v>
      </c>
      <c r="AF18" s="1166"/>
      <c r="AG18" s="542"/>
      <c r="AH18" s="1166"/>
      <c r="AI18" s="542"/>
      <c r="AJ18" s="1193">
        <f t="shared" si="5"/>
        <v>150</v>
      </c>
    </row>
    <row r="19" spans="1:36" ht="82.5">
      <c r="A19" s="1163"/>
      <c r="B19" s="1187"/>
      <c r="C19" s="1190" t="s">
        <v>3915</v>
      </c>
      <c r="D19" s="1180"/>
      <c r="E19" s="328">
        <v>5</v>
      </c>
      <c r="F19" s="997" t="s">
        <v>1048</v>
      </c>
      <c r="G19" s="997" t="s">
        <v>3908</v>
      </c>
      <c r="H19" s="997" t="s">
        <v>3909</v>
      </c>
      <c r="I19" s="997" t="s">
        <v>3910</v>
      </c>
      <c r="J19" s="1191">
        <v>37.700000000000003</v>
      </c>
      <c r="K19" s="1191">
        <f t="shared" si="1"/>
        <v>188.5</v>
      </c>
      <c r="L19" s="1192"/>
      <c r="M19" s="1164"/>
      <c r="N19" s="1165"/>
      <c r="O19" s="542"/>
      <c r="P19" s="1166"/>
      <c r="Q19" s="542"/>
      <c r="R19" s="1192">
        <f t="shared" si="2"/>
        <v>1.6666666666666667</v>
      </c>
      <c r="S19" s="542">
        <f t="shared" si="6"/>
        <v>62.833333333333343</v>
      </c>
      <c r="T19" s="1166"/>
      <c r="U19" s="542"/>
      <c r="V19" s="1166"/>
      <c r="W19" s="542">
        <f t="shared" si="7"/>
        <v>0</v>
      </c>
      <c r="X19" s="1192">
        <f t="shared" si="3"/>
        <v>1.6666666666666667</v>
      </c>
      <c r="Y19" s="542">
        <f t="shared" si="8"/>
        <v>62.833333333333343</v>
      </c>
      <c r="Z19" s="1166"/>
      <c r="AA19" s="542"/>
      <c r="AB19" s="1166"/>
      <c r="AC19" s="542"/>
      <c r="AD19" s="1192">
        <f t="shared" si="4"/>
        <v>1.6666666666666667</v>
      </c>
      <c r="AE19" s="542">
        <f t="shared" si="9"/>
        <v>62.833333333333343</v>
      </c>
      <c r="AF19" s="1166"/>
      <c r="AG19" s="542"/>
      <c r="AH19" s="1166"/>
      <c r="AI19" s="542"/>
      <c r="AJ19" s="1193">
        <f t="shared" si="5"/>
        <v>188.50000000000003</v>
      </c>
    </row>
    <row r="20" spans="1:36" ht="82.5">
      <c r="A20" s="1163"/>
      <c r="B20" s="1187"/>
      <c r="C20" s="1190" t="s">
        <v>3916</v>
      </c>
      <c r="D20" s="1180"/>
      <c r="E20" s="328">
        <v>5</v>
      </c>
      <c r="F20" s="997" t="s">
        <v>108</v>
      </c>
      <c r="G20" s="997" t="s">
        <v>3908</v>
      </c>
      <c r="H20" s="997" t="s">
        <v>3909</v>
      </c>
      <c r="I20" s="997" t="s">
        <v>3910</v>
      </c>
      <c r="J20" s="1191">
        <v>10.44</v>
      </c>
      <c r="K20" s="1191">
        <f t="shared" si="1"/>
        <v>52.199999999999996</v>
      </c>
      <c r="L20" s="1192"/>
      <c r="M20" s="1164"/>
      <c r="N20" s="1165"/>
      <c r="O20" s="542"/>
      <c r="P20" s="1166"/>
      <c r="Q20" s="542"/>
      <c r="R20" s="1192">
        <f t="shared" si="2"/>
        <v>1.6666666666666667</v>
      </c>
      <c r="S20" s="542">
        <f t="shared" si="6"/>
        <v>17.399999999999999</v>
      </c>
      <c r="T20" s="1166"/>
      <c r="U20" s="542"/>
      <c r="V20" s="1166"/>
      <c r="W20" s="542">
        <f t="shared" si="7"/>
        <v>0</v>
      </c>
      <c r="X20" s="1192">
        <f t="shared" si="3"/>
        <v>1.6666666666666667</v>
      </c>
      <c r="Y20" s="542">
        <f t="shared" si="8"/>
        <v>17.399999999999999</v>
      </c>
      <c r="Z20" s="1166"/>
      <c r="AA20" s="542"/>
      <c r="AB20" s="1166"/>
      <c r="AC20" s="542"/>
      <c r="AD20" s="1192">
        <f t="shared" si="4"/>
        <v>1.6666666666666667</v>
      </c>
      <c r="AE20" s="542">
        <f t="shared" si="9"/>
        <v>17.399999999999999</v>
      </c>
      <c r="AF20" s="1166"/>
      <c r="AG20" s="542"/>
      <c r="AH20" s="1166"/>
      <c r="AI20" s="542"/>
      <c r="AJ20" s="1193">
        <f t="shared" si="5"/>
        <v>52.199999999999996</v>
      </c>
    </row>
    <row r="21" spans="1:36" ht="82.5">
      <c r="A21" s="1163"/>
      <c r="B21" s="1187"/>
      <c r="C21" s="1190" t="s">
        <v>3917</v>
      </c>
      <c r="D21" s="1180"/>
      <c r="E21" s="328">
        <v>5</v>
      </c>
      <c r="F21" s="997" t="s">
        <v>108</v>
      </c>
      <c r="G21" s="997" t="s">
        <v>3908</v>
      </c>
      <c r="H21" s="997" t="s">
        <v>3909</v>
      </c>
      <c r="I21" s="997" t="s">
        <v>3910</v>
      </c>
      <c r="J21" s="1191">
        <v>8.6999999999999993</v>
      </c>
      <c r="K21" s="1191">
        <f t="shared" si="1"/>
        <v>43.5</v>
      </c>
      <c r="L21" s="1192"/>
      <c r="M21" s="1164"/>
      <c r="N21" s="1165"/>
      <c r="O21" s="542"/>
      <c r="P21" s="1166"/>
      <c r="Q21" s="542"/>
      <c r="R21" s="1192">
        <f t="shared" si="2"/>
        <v>1.6666666666666667</v>
      </c>
      <c r="S21" s="542">
        <f t="shared" si="6"/>
        <v>14.5</v>
      </c>
      <c r="T21" s="1166"/>
      <c r="U21" s="542"/>
      <c r="V21" s="1166"/>
      <c r="W21" s="542">
        <f t="shared" si="7"/>
        <v>0</v>
      </c>
      <c r="X21" s="1192">
        <f t="shared" si="3"/>
        <v>1.6666666666666667</v>
      </c>
      <c r="Y21" s="542">
        <f t="shared" si="8"/>
        <v>14.5</v>
      </c>
      <c r="Z21" s="1166"/>
      <c r="AA21" s="542"/>
      <c r="AB21" s="1166"/>
      <c r="AC21" s="542"/>
      <c r="AD21" s="1192">
        <f t="shared" si="4"/>
        <v>1.6666666666666667</v>
      </c>
      <c r="AE21" s="542">
        <f t="shared" si="9"/>
        <v>14.5</v>
      </c>
      <c r="AF21" s="1166"/>
      <c r="AG21" s="542"/>
      <c r="AH21" s="1166"/>
      <c r="AI21" s="542"/>
      <c r="AJ21" s="1193">
        <f t="shared" si="5"/>
        <v>43.5</v>
      </c>
    </row>
    <row r="22" spans="1:36" ht="82.5">
      <c r="A22" s="1163"/>
      <c r="B22" s="1187"/>
      <c r="C22" s="1190" t="s">
        <v>3918</v>
      </c>
      <c r="D22" s="1180"/>
      <c r="E22" s="328">
        <v>5</v>
      </c>
      <c r="F22" s="997" t="s">
        <v>108</v>
      </c>
      <c r="G22" s="997" t="s">
        <v>3908</v>
      </c>
      <c r="H22" s="997" t="s">
        <v>3909</v>
      </c>
      <c r="I22" s="997" t="s">
        <v>3910</v>
      </c>
      <c r="J22" s="1191">
        <v>8.6999999999999993</v>
      </c>
      <c r="K22" s="1191">
        <f t="shared" si="1"/>
        <v>43.5</v>
      </c>
      <c r="L22" s="1192"/>
      <c r="M22" s="1164"/>
      <c r="N22" s="1165"/>
      <c r="O22" s="542"/>
      <c r="P22" s="1166"/>
      <c r="Q22" s="542"/>
      <c r="R22" s="1192">
        <f t="shared" si="2"/>
        <v>1.6666666666666667</v>
      </c>
      <c r="S22" s="542">
        <f t="shared" si="6"/>
        <v>14.5</v>
      </c>
      <c r="T22" s="1166"/>
      <c r="U22" s="542"/>
      <c r="V22" s="1166"/>
      <c r="W22" s="542">
        <f t="shared" si="7"/>
        <v>0</v>
      </c>
      <c r="X22" s="1192">
        <f t="shared" si="3"/>
        <v>1.6666666666666667</v>
      </c>
      <c r="Y22" s="542">
        <f t="shared" si="8"/>
        <v>14.5</v>
      </c>
      <c r="Z22" s="1166"/>
      <c r="AA22" s="542"/>
      <c r="AB22" s="1166"/>
      <c r="AC22" s="542"/>
      <c r="AD22" s="1192">
        <f t="shared" si="4"/>
        <v>1.6666666666666667</v>
      </c>
      <c r="AE22" s="542">
        <f t="shared" si="9"/>
        <v>14.5</v>
      </c>
      <c r="AF22" s="1166"/>
      <c r="AG22" s="542"/>
      <c r="AH22" s="1166"/>
      <c r="AI22" s="542"/>
      <c r="AJ22" s="1193">
        <f t="shared" si="5"/>
        <v>43.5</v>
      </c>
    </row>
    <row r="23" spans="1:36" ht="82.5">
      <c r="A23" s="1163"/>
      <c r="B23" s="1187"/>
      <c r="C23" s="1190" t="s">
        <v>3919</v>
      </c>
      <c r="D23" s="1180"/>
      <c r="E23" s="328">
        <v>5</v>
      </c>
      <c r="F23" s="997" t="s">
        <v>108</v>
      </c>
      <c r="G23" s="997" t="s">
        <v>3908</v>
      </c>
      <c r="H23" s="997" t="s">
        <v>3909</v>
      </c>
      <c r="I23" s="997" t="s">
        <v>3910</v>
      </c>
      <c r="J23" s="1191">
        <v>8.6999999999999993</v>
      </c>
      <c r="K23" s="1191">
        <f t="shared" si="1"/>
        <v>43.5</v>
      </c>
      <c r="L23" s="1192"/>
      <c r="M23" s="1164"/>
      <c r="N23" s="1165"/>
      <c r="O23" s="542"/>
      <c r="P23" s="1166"/>
      <c r="Q23" s="542"/>
      <c r="R23" s="1192">
        <f t="shared" si="2"/>
        <v>1.6666666666666667</v>
      </c>
      <c r="S23" s="542">
        <f t="shared" si="6"/>
        <v>14.5</v>
      </c>
      <c r="T23" s="1166"/>
      <c r="U23" s="542"/>
      <c r="V23" s="1166"/>
      <c r="W23" s="542">
        <f t="shared" si="7"/>
        <v>0</v>
      </c>
      <c r="X23" s="1192">
        <f t="shared" si="3"/>
        <v>1.6666666666666667</v>
      </c>
      <c r="Y23" s="542">
        <f t="shared" si="8"/>
        <v>14.5</v>
      </c>
      <c r="Z23" s="1166"/>
      <c r="AA23" s="542"/>
      <c r="AB23" s="1166"/>
      <c r="AC23" s="542"/>
      <c r="AD23" s="1192">
        <f t="shared" si="4"/>
        <v>1.6666666666666667</v>
      </c>
      <c r="AE23" s="542">
        <f t="shared" si="9"/>
        <v>14.5</v>
      </c>
      <c r="AF23" s="1166"/>
      <c r="AG23" s="542"/>
      <c r="AH23" s="1166"/>
      <c r="AI23" s="542"/>
      <c r="AJ23" s="1193">
        <f t="shared" si="5"/>
        <v>43.5</v>
      </c>
    </row>
    <row r="24" spans="1:36" ht="82.5">
      <c r="A24" s="1163"/>
      <c r="B24" s="1187"/>
      <c r="C24" s="1190" t="s">
        <v>3920</v>
      </c>
      <c r="D24" s="1180"/>
      <c r="E24" s="328">
        <v>5</v>
      </c>
      <c r="F24" s="997" t="s">
        <v>108</v>
      </c>
      <c r="G24" s="997" t="s">
        <v>3908</v>
      </c>
      <c r="H24" s="997" t="s">
        <v>3909</v>
      </c>
      <c r="I24" s="997" t="s">
        <v>3910</v>
      </c>
      <c r="J24" s="1191">
        <v>15.08</v>
      </c>
      <c r="K24" s="1191">
        <f t="shared" si="1"/>
        <v>75.400000000000006</v>
      </c>
      <c r="L24" s="1192"/>
      <c r="M24" s="1164"/>
      <c r="N24" s="1165"/>
      <c r="O24" s="542"/>
      <c r="P24" s="1166"/>
      <c r="Q24" s="542"/>
      <c r="R24" s="1192">
        <f t="shared" si="2"/>
        <v>1.6666666666666667</v>
      </c>
      <c r="S24" s="542">
        <f t="shared" si="6"/>
        <v>25.133333333333333</v>
      </c>
      <c r="T24" s="1166"/>
      <c r="U24" s="542"/>
      <c r="V24" s="1166"/>
      <c r="W24" s="542">
        <f t="shared" si="7"/>
        <v>0</v>
      </c>
      <c r="X24" s="1192">
        <f t="shared" si="3"/>
        <v>1.6666666666666667</v>
      </c>
      <c r="Y24" s="542">
        <f t="shared" si="8"/>
        <v>25.133333333333333</v>
      </c>
      <c r="Z24" s="1166"/>
      <c r="AA24" s="542"/>
      <c r="AB24" s="1166"/>
      <c r="AC24" s="542"/>
      <c r="AD24" s="1192">
        <f t="shared" si="4"/>
        <v>1.6666666666666667</v>
      </c>
      <c r="AE24" s="542">
        <f t="shared" si="9"/>
        <v>25.133333333333333</v>
      </c>
      <c r="AF24" s="1166"/>
      <c r="AG24" s="542"/>
      <c r="AH24" s="1166"/>
      <c r="AI24" s="542"/>
      <c r="AJ24" s="1193">
        <f t="shared" si="5"/>
        <v>75.400000000000006</v>
      </c>
    </row>
    <row r="25" spans="1:36" ht="82.5">
      <c r="A25" s="1163"/>
      <c r="B25" s="1187"/>
      <c r="C25" s="1190" t="s">
        <v>58</v>
      </c>
      <c r="D25" s="1180"/>
      <c r="E25" s="328">
        <v>5</v>
      </c>
      <c r="F25" s="997" t="s">
        <v>1048</v>
      </c>
      <c r="G25" s="997" t="s">
        <v>3908</v>
      </c>
      <c r="H25" s="997" t="s">
        <v>3909</v>
      </c>
      <c r="I25" s="997" t="s">
        <v>3910</v>
      </c>
      <c r="J25" s="1191">
        <v>15.66</v>
      </c>
      <c r="K25" s="1191">
        <f t="shared" si="1"/>
        <v>78.3</v>
      </c>
      <c r="L25" s="1192"/>
      <c r="M25" s="1164"/>
      <c r="N25" s="1165"/>
      <c r="O25" s="542"/>
      <c r="P25" s="1166"/>
      <c r="Q25" s="542"/>
      <c r="R25" s="1192">
        <f t="shared" si="2"/>
        <v>1.6666666666666667</v>
      </c>
      <c r="S25" s="542">
        <f t="shared" si="6"/>
        <v>26.1</v>
      </c>
      <c r="T25" s="1166"/>
      <c r="U25" s="542"/>
      <c r="V25" s="1166"/>
      <c r="W25" s="542">
        <f t="shared" si="7"/>
        <v>0</v>
      </c>
      <c r="X25" s="1192">
        <f t="shared" si="3"/>
        <v>1.6666666666666667</v>
      </c>
      <c r="Y25" s="542">
        <f t="shared" si="8"/>
        <v>26.1</v>
      </c>
      <c r="Z25" s="1166"/>
      <c r="AA25" s="542"/>
      <c r="AB25" s="1166"/>
      <c r="AC25" s="542"/>
      <c r="AD25" s="1192">
        <f t="shared" si="4"/>
        <v>1.6666666666666667</v>
      </c>
      <c r="AE25" s="542">
        <f t="shared" si="9"/>
        <v>26.1</v>
      </c>
      <c r="AF25" s="1166"/>
      <c r="AG25" s="542"/>
      <c r="AH25" s="1166"/>
      <c r="AI25" s="542"/>
      <c r="AJ25" s="1193">
        <f t="shared" si="5"/>
        <v>78.300000000000011</v>
      </c>
    </row>
    <row r="26" spans="1:36" ht="82.5">
      <c r="A26" s="1163"/>
      <c r="B26" s="1187"/>
      <c r="C26" s="1190" t="s">
        <v>3921</v>
      </c>
      <c r="D26" s="1180"/>
      <c r="E26" s="328">
        <v>2</v>
      </c>
      <c r="F26" s="997" t="s">
        <v>108</v>
      </c>
      <c r="G26" s="997" t="s">
        <v>3908</v>
      </c>
      <c r="H26" s="997" t="s">
        <v>3909</v>
      </c>
      <c r="I26" s="997" t="s">
        <v>3910</v>
      </c>
      <c r="J26" s="1191">
        <v>11.48</v>
      </c>
      <c r="K26" s="1191">
        <f t="shared" si="1"/>
        <v>22.96</v>
      </c>
      <c r="L26" s="1192"/>
      <c r="M26" s="1164"/>
      <c r="N26" s="1165"/>
      <c r="O26" s="542"/>
      <c r="P26" s="1166"/>
      <c r="Q26" s="542"/>
      <c r="R26" s="1192">
        <f t="shared" si="2"/>
        <v>0.66666666666666663</v>
      </c>
      <c r="S26" s="542">
        <f t="shared" si="6"/>
        <v>7.6533333333333333</v>
      </c>
      <c r="T26" s="1166"/>
      <c r="U26" s="542"/>
      <c r="V26" s="1166"/>
      <c r="W26" s="542">
        <f t="shared" si="7"/>
        <v>0</v>
      </c>
      <c r="X26" s="1192">
        <f t="shared" si="3"/>
        <v>0.66666666666666663</v>
      </c>
      <c r="Y26" s="542">
        <f t="shared" si="8"/>
        <v>7.6533333333333333</v>
      </c>
      <c r="Z26" s="1166"/>
      <c r="AA26" s="542"/>
      <c r="AB26" s="1166"/>
      <c r="AC26" s="542"/>
      <c r="AD26" s="1192">
        <f t="shared" si="4"/>
        <v>0.66666666666666663</v>
      </c>
      <c r="AE26" s="542">
        <f t="shared" si="9"/>
        <v>7.6533333333333333</v>
      </c>
      <c r="AF26" s="1166"/>
      <c r="AG26" s="542"/>
      <c r="AH26" s="1166"/>
      <c r="AI26" s="542"/>
      <c r="AJ26" s="1193">
        <f t="shared" si="5"/>
        <v>22.96</v>
      </c>
    </row>
    <row r="27" spans="1:36" ht="82.5">
      <c r="A27" s="1163"/>
      <c r="B27" s="1187"/>
      <c r="C27" s="1190" t="s">
        <v>420</v>
      </c>
      <c r="D27" s="1180"/>
      <c r="E27" s="328">
        <v>2</v>
      </c>
      <c r="F27" s="997" t="s">
        <v>108</v>
      </c>
      <c r="G27" s="997" t="s">
        <v>3908</v>
      </c>
      <c r="H27" s="997" t="s">
        <v>3909</v>
      </c>
      <c r="I27" s="997" t="s">
        <v>3910</v>
      </c>
      <c r="J27" s="1191">
        <v>15.08</v>
      </c>
      <c r="K27" s="1191">
        <f t="shared" si="1"/>
        <v>30.16</v>
      </c>
      <c r="L27" s="1192"/>
      <c r="M27" s="1164"/>
      <c r="N27" s="1165"/>
      <c r="O27" s="542"/>
      <c r="P27" s="1166"/>
      <c r="Q27" s="542"/>
      <c r="R27" s="1192">
        <f t="shared" si="2"/>
        <v>0.66666666666666663</v>
      </c>
      <c r="S27" s="542">
        <f t="shared" si="6"/>
        <v>10.053333333333333</v>
      </c>
      <c r="T27" s="1166"/>
      <c r="U27" s="542"/>
      <c r="V27" s="1166"/>
      <c r="W27" s="542">
        <f t="shared" si="7"/>
        <v>0</v>
      </c>
      <c r="X27" s="1192">
        <f t="shared" si="3"/>
        <v>0.66666666666666663</v>
      </c>
      <c r="Y27" s="542">
        <f t="shared" si="8"/>
        <v>10.053333333333333</v>
      </c>
      <c r="Z27" s="1166"/>
      <c r="AA27" s="542"/>
      <c r="AB27" s="1166"/>
      <c r="AC27" s="542"/>
      <c r="AD27" s="1192">
        <f t="shared" si="4"/>
        <v>0.66666666666666663</v>
      </c>
      <c r="AE27" s="542">
        <f t="shared" si="9"/>
        <v>10.053333333333333</v>
      </c>
      <c r="AF27" s="1166"/>
      <c r="AG27" s="542"/>
      <c r="AH27" s="1166"/>
      <c r="AI27" s="542"/>
      <c r="AJ27" s="1193">
        <f t="shared" si="5"/>
        <v>30.159999999999997</v>
      </c>
    </row>
    <row r="28" spans="1:36" ht="82.5">
      <c r="A28" s="1163"/>
      <c r="B28" s="1187"/>
      <c r="C28" s="1190" t="s">
        <v>73</v>
      </c>
      <c r="D28" s="1180"/>
      <c r="E28" s="328">
        <v>2</v>
      </c>
      <c r="F28" s="997" t="s">
        <v>108</v>
      </c>
      <c r="G28" s="997" t="s">
        <v>3908</v>
      </c>
      <c r="H28" s="997" t="s">
        <v>3909</v>
      </c>
      <c r="I28" s="997" t="s">
        <v>3910</v>
      </c>
      <c r="J28" s="1191">
        <f>1781.76/24</f>
        <v>74.239999999999995</v>
      </c>
      <c r="K28" s="1191">
        <f t="shared" si="1"/>
        <v>148.47999999999999</v>
      </c>
      <c r="L28" s="1192"/>
      <c r="M28" s="1164"/>
      <c r="N28" s="1165"/>
      <c r="O28" s="542"/>
      <c r="P28" s="1166"/>
      <c r="Q28" s="542"/>
      <c r="R28" s="1192">
        <f t="shared" si="2"/>
        <v>0.66666666666666663</v>
      </c>
      <c r="S28" s="542">
        <f t="shared" si="6"/>
        <v>49.493333333333325</v>
      </c>
      <c r="T28" s="1166"/>
      <c r="U28" s="542"/>
      <c r="V28" s="1166"/>
      <c r="W28" s="542">
        <f t="shared" si="7"/>
        <v>0</v>
      </c>
      <c r="X28" s="1192">
        <f t="shared" si="3"/>
        <v>0.66666666666666663</v>
      </c>
      <c r="Y28" s="542">
        <f t="shared" si="8"/>
        <v>49.493333333333325</v>
      </c>
      <c r="Z28" s="1166"/>
      <c r="AA28" s="542"/>
      <c r="AB28" s="1166"/>
      <c r="AC28" s="542"/>
      <c r="AD28" s="1192">
        <f t="shared" si="4"/>
        <v>0.66666666666666663</v>
      </c>
      <c r="AE28" s="542">
        <f t="shared" si="9"/>
        <v>49.493333333333325</v>
      </c>
      <c r="AF28" s="1166"/>
      <c r="AG28" s="542"/>
      <c r="AH28" s="1166"/>
      <c r="AI28" s="542"/>
      <c r="AJ28" s="1193">
        <f t="shared" si="5"/>
        <v>148.47999999999996</v>
      </c>
    </row>
    <row r="29" spans="1:36" ht="82.5">
      <c r="A29" s="1163"/>
      <c r="B29" s="1187"/>
      <c r="C29" s="1190" t="s">
        <v>3922</v>
      </c>
      <c r="D29" s="1180"/>
      <c r="E29" s="328">
        <v>2</v>
      </c>
      <c r="F29" s="997" t="s">
        <v>108</v>
      </c>
      <c r="G29" s="997" t="s">
        <v>3908</v>
      </c>
      <c r="H29" s="997" t="s">
        <v>3909</v>
      </c>
      <c r="I29" s="997" t="s">
        <v>3910</v>
      </c>
      <c r="J29" s="1191">
        <v>12.26</v>
      </c>
      <c r="K29" s="1191">
        <f t="shared" si="1"/>
        <v>24.52</v>
      </c>
      <c r="L29" s="1192"/>
      <c r="M29" s="1164"/>
      <c r="N29" s="1165"/>
      <c r="O29" s="542"/>
      <c r="P29" s="1166"/>
      <c r="Q29" s="542"/>
      <c r="R29" s="1192">
        <f t="shared" si="2"/>
        <v>0.66666666666666663</v>
      </c>
      <c r="S29" s="542">
        <f t="shared" si="6"/>
        <v>8.173333333333332</v>
      </c>
      <c r="T29" s="1166"/>
      <c r="U29" s="542"/>
      <c r="V29" s="1166"/>
      <c r="W29" s="542">
        <f t="shared" si="7"/>
        <v>0</v>
      </c>
      <c r="X29" s="1192">
        <f t="shared" si="3"/>
        <v>0.66666666666666663</v>
      </c>
      <c r="Y29" s="542">
        <f t="shared" si="8"/>
        <v>8.173333333333332</v>
      </c>
      <c r="Z29" s="1166"/>
      <c r="AA29" s="542"/>
      <c r="AB29" s="1166"/>
      <c r="AC29" s="542"/>
      <c r="AD29" s="1192">
        <f t="shared" si="4"/>
        <v>0.66666666666666663</v>
      </c>
      <c r="AE29" s="542">
        <f t="shared" si="9"/>
        <v>8.173333333333332</v>
      </c>
      <c r="AF29" s="1166"/>
      <c r="AG29" s="542"/>
      <c r="AH29" s="1166"/>
      <c r="AI29" s="542"/>
      <c r="AJ29" s="1193">
        <f t="shared" si="5"/>
        <v>24.519999999999996</v>
      </c>
    </row>
    <row r="30" spans="1:36" ht="82.5">
      <c r="A30" s="1163"/>
      <c r="B30" s="1187"/>
      <c r="C30" s="1190" t="s">
        <v>3923</v>
      </c>
      <c r="D30" s="1180"/>
      <c r="E30" s="328">
        <v>2</v>
      </c>
      <c r="F30" s="997" t="s">
        <v>108</v>
      </c>
      <c r="G30" s="997" t="s">
        <v>3908</v>
      </c>
      <c r="H30" s="997" t="s">
        <v>3909</v>
      </c>
      <c r="I30" s="997" t="s">
        <v>3910</v>
      </c>
      <c r="J30" s="1191">
        <v>12.26</v>
      </c>
      <c r="K30" s="1191">
        <f t="shared" si="1"/>
        <v>24.52</v>
      </c>
      <c r="L30" s="1192"/>
      <c r="M30" s="1164"/>
      <c r="N30" s="1165"/>
      <c r="O30" s="542"/>
      <c r="P30" s="1166"/>
      <c r="Q30" s="542"/>
      <c r="R30" s="1192">
        <f t="shared" si="2"/>
        <v>0.66666666666666663</v>
      </c>
      <c r="S30" s="542">
        <f t="shared" si="6"/>
        <v>8.173333333333332</v>
      </c>
      <c r="T30" s="1166"/>
      <c r="U30" s="542"/>
      <c r="V30" s="1166"/>
      <c r="W30" s="542">
        <f t="shared" si="7"/>
        <v>0</v>
      </c>
      <c r="X30" s="1192">
        <f t="shared" si="3"/>
        <v>0.66666666666666663</v>
      </c>
      <c r="Y30" s="542">
        <f t="shared" si="8"/>
        <v>8.173333333333332</v>
      </c>
      <c r="Z30" s="1166"/>
      <c r="AA30" s="542"/>
      <c r="AB30" s="1166"/>
      <c r="AC30" s="542"/>
      <c r="AD30" s="1192">
        <f t="shared" si="4"/>
        <v>0.66666666666666663</v>
      </c>
      <c r="AE30" s="542">
        <f t="shared" si="9"/>
        <v>8.173333333333332</v>
      </c>
      <c r="AF30" s="1166"/>
      <c r="AG30" s="542"/>
      <c r="AH30" s="1166"/>
      <c r="AI30" s="542"/>
      <c r="AJ30" s="1193">
        <f t="shared" si="5"/>
        <v>24.519999999999996</v>
      </c>
    </row>
    <row r="31" spans="1:36" ht="82.5">
      <c r="A31" s="1163"/>
      <c r="B31" s="1187"/>
      <c r="C31" s="1190" t="s">
        <v>3924</v>
      </c>
      <c r="D31" s="1180"/>
      <c r="E31" s="328">
        <v>2</v>
      </c>
      <c r="F31" s="997" t="s">
        <v>115</v>
      </c>
      <c r="G31" s="997" t="s">
        <v>3908</v>
      </c>
      <c r="H31" s="997" t="s">
        <v>3909</v>
      </c>
      <c r="I31" s="997" t="s">
        <v>3910</v>
      </c>
      <c r="J31" s="1191">
        <v>68.900000000000006</v>
      </c>
      <c r="K31" s="1191">
        <f t="shared" si="1"/>
        <v>137.80000000000001</v>
      </c>
      <c r="L31" s="1192"/>
      <c r="M31" s="1164"/>
      <c r="N31" s="1165"/>
      <c r="O31" s="542"/>
      <c r="P31" s="1166"/>
      <c r="Q31" s="542"/>
      <c r="R31" s="1192">
        <f t="shared" si="2"/>
        <v>0.66666666666666663</v>
      </c>
      <c r="S31" s="542">
        <f t="shared" si="6"/>
        <v>45.933333333333337</v>
      </c>
      <c r="T31" s="1166"/>
      <c r="U31" s="542"/>
      <c r="V31" s="1166"/>
      <c r="W31" s="542">
        <f t="shared" si="7"/>
        <v>0</v>
      </c>
      <c r="X31" s="1192">
        <f t="shared" si="3"/>
        <v>0.66666666666666663</v>
      </c>
      <c r="Y31" s="542">
        <f t="shared" si="8"/>
        <v>45.933333333333337</v>
      </c>
      <c r="Z31" s="1166"/>
      <c r="AA31" s="542"/>
      <c r="AB31" s="1166"/>
      <c r="AC31" s="542"/>
      <c r="AD31" s="1192">
        <f t="shared" si="4"/>
        <v>0.66666666666666663</v>
      </c>
      <c r="AE31" s="542">
        <f t="shared" si="9"/>
        <v>45.933333333333337</v>
      </c>
      <c r="AF31" s="1166"/>
      <c r="AG31" s="542"/>
      <c r="AH31" s="1166"/>
      <c r="AI31" s="542"/>
      <c r="AJ31" s="1193">
        <f t="shared" si="5"/>
        <v>137.80000000000001</v>
      </c>
    </row>
    <row r="32" spans="1:36" ht="82.5">
      <c r="A32" s="1163"/>
      <c r="B32" s="1187"/>
      <c r="C32" s="1190" t="s">
        <v>3925</v>
      </c>
      <c r="D32" s="1180"/>
      <c r="E32" s="328">
        <v>2</v>
      </c>
      <c r="F32" s="997" t="s">
        <v>108</v>
      </c>
      <c r="G32" s="997" t="s">
        <v>3908</v>
      </c>
      <c r="H32" s="997" t="s">
        <v>3909</v>
      </c>
      <c r="I32" s="997" t="s">
        <v>3910</v>
      </c>
      <c r="J32" s="1191">
        <v>24.52</v>
      </c>
      <c r="K32" s="1191">
        <f t="shared" si="1"/>
        <v>49.04</v>
      </c>
      <c r="L32" s="1192"/>
      <c r="M32" s="1164"/>
      <c r="N32" s="1165"/>
      <c r="O32" s="542"/>
      <c r="P32" s="1166"/>
      <c r="Q32" s="542"/>
      <c r="R32" s="1192">
        <f t="shared" si="2"/>
        <v>0.66666666666666663</v>
      </c>
      <c r="S32" s="542">
        <f t="shared" si="6"/>
        <v>16.346666666666664</v>
      </c>
      <c r="T32" s="1166"/>
      <c r="U32" s="542"/>
      <c r="V32" s="1166"/>
      <c r="W32" s="542">
        <f t="shared" si="7"/>
        <v>0</v>
      </c>
      <c r="X32" s="1192">
        <f t="shared" si="3"/>
        <v>0.66666666666666663</v>
      </c>
      <c r="Y32" s="542">
        <f t="shared" si="8"/>
        <v>16.346666666666664</v>
      </c>
      <c r="Z32" s="1166"/>
      <c r="AA32" s="542"/>
      <c r="AB32" s="1166"/>
      <c r="AC32" s="542"/>
      <c r="AD32" s="1192">
        <f t="shared" si="4"/>
        <v>0.66666666666666663</v>
      </c>
      <c r="AE32" s="542">
        <f t="shared" si="9"/>
        <v>16.346666666666664</v>
      </c>
      <c r="AF32" s="1166"/>
      <c r="AG32" s="542"/>
      <c r="AH32" s="1166"/>
      <c r="AI32" s="542"/>
      <c r="AJ32" s="1193">
        <f t="shared" si="5"/>
        <v>49.039999999999992</v>
      </c>
    </row>
    <row r="33" spans="1:36" ht="82.5">
      <c r="A33" s="1163"/>
      <c r="B33" s="1187"/>
      <c r="C33" s="1190" t="s">
        <v>3926</v>
      </c>
      <c r="D33" s="1180"/>
      <c r="E33" s="328">
        <v>1</v>
      </c>
      <c r="F33" s="997" t="s">
        <v>394</v>
      </c>
      <c r="G33" s="997" t="s">
        <v>3908</v>
      </c>
      <c r="H33" s="997" t="s">
        <v>3909</v>
      </c>
      <c r="I33" s="997" t="s">
        <v>3910</v>
      </c>
      <c r="J33" s="1191">
        <v>371.2</v>
      </c>
      <c r="K33" s="1191">
        <f t="shared" si="1"/>
        <v>371.2</v>
      </c>
      <c r="L33" s="1192"/>
      <c r="M33" s="1164"/>
      <c r="N33" s="1165"/>
      <c r="O33" s="542"/>
      <c r="P33" s="1166"/>
      <c r="Q33" s="542"/>
      <c r="R33" s="1192">
        <f t="shared" si="2"/>
        <v>0.33333333333333331</v>
      </c>
      <c r="S33" s="542">
        <f t="shared" si="6"/>
        <v>123.73333333333332</v>
      </c>
      <c r="T33" s="1166"/>
      <c r="U33" s="542"/>
      <c r="V33" s="1166"/>
      <c r="W33" s="542">
        <f t="shared" si="7"/>
        <v>0</v>
      </c>
      <c r="X33" s="1192">
        <f t="shared" si="3"/>
        <v>0.33333333333333331</v>
      </c>
      <c r="Y33" s="542">
        <f t="shared" si="8"/>
        <v>123.73333333333332</v>
      </c>
      <c r="Z33" s="1166"/>
      <c r="AA33" s="542"/>
      <c r="AB33" s="1166"/>
      <c r="AC33" s="542"/>
      <c r="AD33" s="1192">
        <f t="shared" si="4"/>
        <v>0.33333333333333331</v>
      </c>
      <c r="AE33" s="542">
        <f t="shared" si="9"/>
        <v>123.73333333333332</v>
      </c>
      <c r="AF33" s="1166"/>
      <c r="AG33" s="542"/>
      <c r="AH33" s="1166"/>
      <c r="AI33" s="542"/>
      <c r="AJ33" s="1193">
        <f t="shared" si="5"/>
        <v>371.19999999999993</v>
      </c>
    </row>
    <row r="34" spans="1:36" ht="82.5">
      <c r="A34" s="1163"/>
      <c r="B34" s="1187"/>
      <c r="C34" s="1190" t="s">
        <v>3927</v>
      </c>
      <c r="D34" s="1180"/>
      <c r="E34" s="328">
        <v>10</v>
      </c>
      <c r="F34" s="997" t="s">
        <v>108</v>
      </c>
      <c r="G34" s="997" t="s">
        <v>3908</v>
      </c>
      <c r="H34" s="997" t="s">
        <v>3909</v>
      </c>
      <c r="I34" s="997" t="s">
        <v>3910</v>
      </c>
      <c r="J34" s="1191">
        <v>13.07</v>
      </c>
      <c r="K34" s="1191">
        <f t="shared" si="1"/>
        <v>130.69999999999999</v>
      </c>
      <c r="L34" s="1192"/>
      <c r="M34" s="1164"/>
      <c r="N34" s="1165"/>
      <c r="O34" s="542"/>
      <c r="P34" s="1166"/>
      <c r="Q34" s="542"/>
      <c r="R34" s="1192">
        <f t="shared" si="2"/>
        <v>3.3333333333333335</v>
      </c>
      <c r="S34" s="542">
        <f t="shared" si="6"/>
        <v>43.56666666666667</v>
      </c>
      <c r="T34" s="1166"/>
      <c r="U34" s="542"/>
      <c r="V34" s="1166"/>
      <c r="W34" s="542">
        <f t="shared" si="7"/>
        <v>0</v>
      </c>
      <c r="X34" s="1192">
        <f t="shared" si="3"/>
        <v>3.3333333333333335</v>
      </c>
      <c r="Y34" s="542">
        <f t="shared" si="8"/>
        <v>43.56666666666667</v>
      </c>
      <c r="Z34" s="1166"/>
      <c r="AA34" s="542"/>
      <c r="AB34" s="1166"/>
      <c r="AC34" s="542"/>
      <c r="AD34" s="1192">
        <f t="shared" si="4"/>
        <v>3.3333333333333335</v>
      </c>
      <c r="AE34" s="542">
        <f t="shared" si="9"/>
        <v>43.56666666666667</v>
      </c>
      <c r="AF34" s="1166"/>
      <c r="AG34" s="542"/>
      <c r="AH34" s="1166"/>
      <c r="AI34" s="542"/>
      <c r="AJ34" s="1193">
        <f t="shared" si="5"/>
        <v>130.70000000000002</v>
      </c>
    </row>
    <row r="35" spans="1:36" ht="82.5">
      <c r="A35" s="1163"/>
      <c r="B35" s="1187"/>
      <c r="C35" s="1190" t="s">
        <v>3928</v>
      </c>
      <c r="D35" s="1180"/>
      <c r="E35" s="328">
        <v>10</v>
      </c>
      <c r="F35" s="997" t="s">
        <v>108</v>
      </c>
      <c r="G35" s="997" t="s">
        <v>3908</v>
      </c>
      <c r="H35" s="997" t="s">
        <v>3909</v>
      </c>
      <c r="I35" s="997" t="s">
        <v>3910</v>
      </c>
      <c r="J35" s="1191">
        <v>6.54</v>
      </c>
      <c r="K35" s="1191">
        <f t="shared" si="1"/>
        <v>65.400000000000006</v>
      </c>
      <c r="L35" s="1192"/>
      <c r="M35" s="1164"/>
      <c r="N35" s="1165"/>
      <c r="O35" s="542"/>
      <c r="P35" s="1166"/>
      <c r="Q35" s="542"/>
      <c r="R35" s="1192">
        <f t="shared" si="2"/>
        <v>3.3333333333333335</v>
      </c>
      <c r="S35" s="542">
        <f t="shared" si="6"/>
        <v>21.8</v>
      </c>
      <c r="T35" s="1166"/>
      <c r="U35" s="542"/>
      <c r="V35" s="1166"/>
      <c r="W35" s="542">
        <f t="shared" si="7"/>
        <v>0</v>
      </c>
      <c r="X35" s="1192">
        <f t="shared" si="3"/>
        <v>3.3333333333333335</v>
      </c>
      <c r="Y35" s="542">
        <f t="shared" si="8"/>
        <v>21.8</v>
      </c>
      <c r="Z35" s="1166"/>
      <c r="AA35" s="542"/>
      <c r="AB35" s="1166"/>
      <c r="AC35" s="542"/>
      <c r="AD35" s="1192">
        <f t="shared" si="4"/>
        <v>3.3333333333333335</v>
      </c>
      <c r="AE35" s="542">
        <f t="shared" si="9"/>
        <v>21.8</v>
      </c>
      <c r="AF35" s="1166"/>
      <c r="AG35" s="542"/>
      <c r="AH35" s="1166"/>
      <c r="AI35" s="542"/>
      <c r="AJ35" s="1193">
        <f t="shared" si="5"/>
        <v>65.400000000000006</v>
      </c>
    </row>
    <row r="36" spans="1:36" ht="82.5">
      <c r="A36" s="1163"/>
      <c r="B36" s="1187"/>
      <c r="C36" s="1190" t="s">
        <v>3929</v>
      </c>
      <c r="D36" s="1180"/>
      <c r="E36" s="328">
        <v>1</v>
      </c>
      <c r="F36" s="997" t="s">
        <v>108</v>
      </c>
      <c r="G36" s="997" t="s">
        <v>3908</v>
      </c>
      <c r="H36" s="997" t="s">
        <v>3909</v>
      </c>
      <c r="I36" s="997" t="s">
        <v>3910</v>
      </c>
      <c r="J36" s="1191">
        <v>497.64</v>
      </c>
      <c r="K36" s="1191">
        <f t="shared" si="1"/>
        <v>497.64</v>
      </c>
      <c r="L36" s="1192"/>
      <c r="M36" s="1164"/>
      <c r="N36" s="1165"/>
      <c r="O36" s="542"/>
      <c r="P36" s="1166"/>
      <c r="Q36" s="542"/>
      <c r="R36" s="1192">
        <f t="shared" si="2"/>
        <v>0.33333333333333331</v>
      </c>
      <c r="S36" s="542">
        <f t="shared" si="6"/>
        <v>165.88</v>
      </c>
      <c r="T36" s="1166"/>
      <c r="U36" s="542"/>
      <c r="V36" s="1166"/>
      <c r="W36" s="542">
        <f t="shared" si="7"/>
        <v>0</v>
      </c>
      <c r="X36" s="1192">
        <f t="shared" si="3"/>
        <v>0.33333333333333331</v>
      </c>
      <c r="Y36" s="542">
        <f t="shared" si="8"/>
        <v>165.88</v>
      </c>
      <c r="Z36" s="1166"/>
      <c r="AA36" s="542"/>
      <c r="AB36" s="1166"/>
      <c r="AC36" s="542"/>
      <c r="AD36" s="1192">
        <f t="shared" si="4"/>
        <v>0.33333333333333331</v>
      </c>
      <c r="AE36" s="542">
        <f t="shared" si="9"/>
        <v>165.88</v>
      </c>
      <c r="AF36" s="1166"/>
      <c r="AG36" s="542"/>
      <c r="AH36" s="1166"/>
      <c r="AI36" s="542"/>
      <c r="AJ36" s="1193">
        <f t="shared" si="5"/>
        <v>497.64</v>
      </c>
    </row>
    <row r="37" spans="1:36" ht="82.5">
      <c r="A37" s="1163"/>
      <c r="B37" s="1187"/>
      <c r="C37" s="1190" t="s">
        <v>3930</v>
      </c>
      <c r="D37" s="1180"/>
      <c r="E37" s="328">
        <v>10</v>
      </c>
      <c r="F37" s="997" t="s">
        <v>108</v>
      </c>
      <c r="G37" s="997" t="s">
        <v>3908</v>
      </c>
      <c r="H37" s="997" t="s">
        <v>3909</v>
      </c>
      <c r="I37" s="997" t="s">
        <v>3910</v>
      </c>
      <c r="J37" s="1191">
        <v>24.97</v>
      </c>
      <c r="K37" s="1191">
        <f t="shared" si="1"/>
        <v>249.7</v>
      </c>
      <c r="L37" s="1192"/>
      <c r="M37" s="1164"/>
      <c r="N37" s="1165"/>
      <c r="O37" s="542"/>
      <c r="P37" s="1166"/>
      <c r="Q37" s="542"/>
      <c r="R37" s="1192">
        <f t="shared" si="2"/>
        <v>3.3333333333333335</v>
      </c>
      <c r="S37" s="542">
        <f t="shared" si="6"/>
        <v>83.233333333333334</v>
      </c>
      <c r="T37" s="1166"/>
      <c r="U37" s="542"/>
      <c r="V37" s="1166"/>
      <c r="W37" s="542">
        <f t="shared" si="7"/>
        <v>0</v>
      </c>
      <c r="X37" s="1192">
        <f t="shared" si="3"/>
        <v>3.3333333333333335</v>
      </c>
      <c r="Y37" s="542">
        <f t="shared" si="8"/>
        <v>83.233333333333334</v>
      </c>
      <c r="Z37" s="1166"/>
      <c r="AA37" s="542"/>
      <c r="AB37" s="1166"/>
      <c r="AC37" s="542"/>
      <c r="AD37" s="1192">
        <f t="shared" si="4"/>
        <v>3.3333333333333335</v>
      </c>
      <c r="AE37" s="542">
        <f t="shared" si="9"/>
        <v>83.233333333333334</v>
      </c>
      <c r="AF37" s="1166"/>
      <c r="AG37" s="542"/>
      <c r="AH37" s="1166"/>
      <c r="AI37" s="542"/>
      <c r="AJ37" s="1193">
        <f t="shared" si="5"/>
        <v>249.7</v>
      </c>
    </row>
    <row r="38" spans="1:36" ht="82.5">
      <c r="A38" s="1163"/>
      <c r="B38" s="1187"/>
      <c r="C38" s="1190" t="s">
        <v>97</v>
      </c>
      <c r="D38" s="1180"/>
      <c r="E38" s="328">
        <v>10</v>
      </c>
      <c r="F38" s="997" t="s">
        <v>108</v>
      </c>
      <c r="G38" s="997" t="s">
        <v>3908</v>
      </c>
      <c r="H38" s="997" t="s">
        <v>3909</v>
      </c>
      <c r="I38" s="997" t="s">
        <v>3910</v>
      </c>
      <c r="J38" s="1191">
        <v>177</v>
      </c>
      <c r="K38" s="1191">
        <f t="shared" si="1"/>
        <v>1770</v>
      </c>
      <c r="L38" s="1192"/>
      <c r="M38" s="1164"/>
      <c r="N38" s="1165"/>
      <c r="O38" s="542"/>
      <c r="P38" s="1166"/>
      <c r="Q38" s="542"/>
      <c r="R38" s="1192">
        <f t="shared" si="2"/>
        <v>3.3333333333333335</v>
      </c>
      <c r="S38" s="542">
        <f t="shared" si="6"/>
        <v>590</v>
      </c>
      <c r="T38" s="1166"/>
      <c r="U38" s="542"/>
      <c r="V38" s="1166"/>
      <c r="W38" s="542">
        <f t="shared" si="7"/>
        <v>0</v>
      </c>
      <c r="X38" s="1192">
        <f t="shared" si="3"/>
        <v>3.3333333333333335</v>
      </c>
      <c r="Y38" s="542">
        <f t="shared" si="8"/>
        <v>590</v>
      </c>
      <c r="Z38" s="1166"/>
      <c r="AA38" s="542"/>
      <c r="AB38" s="1166"/>
      <c r="AC38" s="542"/>
      <c r="AD38" s="1192">
        <f t="shared" si="4"/>
        <v>3.3333333333333335</v>
      </c>
      <c r="AE38" s="542">
        <f t="shared" si="9"/>
        <v>590</v>
      </c>
      <c r="AF38" s="1166"/>
      <c r="AG38" s="542"/>
      <c r="AH38" s="1166"/>
      <c r="AI38" s="542"/>
      <c r="AJ38" s="1193">
        <f t="shared" si="5"/>
        <v>1770</v>
      </c>
    </row>
    <row r="39" spans="1:36" ht="82.5">
      <c r="A39" s="1163"/>
      <c r="B39" s="1187"/>
      <c r="C39" s="1190" t="s">
        <v>513</v>
      </c>
      <c r="D39" s="1180"/>
      <c r="E39" s="328">
        <v>9</v>
      </c>
      <c r="F39" s="997" t="s">
        <v>108</v>
      </c>
      <c r="G39" s="997" t="s">
        <v>3908</v>
      </c>
      <c r="H39" s="997" t="s">
        <v>3909</v>
      </c>
      <c r="I39" s="997" t="s">
        <v>3910</v>
      </c>
      <c r="J39" s="1191">
        <v>2.84</v>
      </c>
      <c r="K39" s="1191">
        <f t="shared" si="1"/>
        <v>25.56</v>
      </c>
      <c r="L39" s="1192"/>
      <c r="M39" s="1164"/>
      <c r="N39" s="1165"/>
      <c r="O39" s="542"/>
      <c r="P39" s="1166"/>
      <c r="Q39" s="542"/>
      <c r="R39" s="1192">
        <f t="shared" si="2"/>
        <v>3</v>
      </c>
      <c r="S39" s="542">
        <f t="shared" si="6"/>
        <v>8.52</v>
      </c>
      <c r="T39" s="1166"/>
      <c r="U39" s="542"/>
      <c r="V39" s="1166"/>
      <c r="W39" s="542">
        <f t="shared" si="7"/>
        <v>0</v>
      </c>
      <c r="X39" s="1192">
        <f t="shared" si="3"/>
        <v>3</v>
      </c>
      <c r="Y39" s="542">
        <f t="shared" si="8"/>
        <v>8.52</v>
      </c>
      <c r="Z39" s="1166"/>
      <c r="AA39" s="542"/>
      <c r="AB39" s="1166"/>
      <c r="AC39" s="542"/>
      <c r="AD39" s="1192">
        <f t="shared" si="4"/>
        <v>3</v>
      </c>
      <c r="AE39" s="542">
        <f t="shared" si="9"/>
        <v>8.52</v>
      </c>
      <c r="AF39" s="1166"/>
      <c r="AG39" s="542"/>
      <c r="AH39" s="1166"/>
      <c r="AI39" s="542"/>
      <c r="AJ39" s="1193">
        <f t="shared" si="5"/>
        <v>25.56</v>
      </c>
    </row>
    <row r="40" spans="1:36" ht="82.5">
      <c r="A40" s="1163"/>
      <c r="B40" s="1187"/>
      <c r="C40" s="1190" t="s">
        <v>3931</v>
      </c>
      <c r="D40" s="1180"/>
      <c r="E40" s="328">
        <v>2</v>
      </c>
      <c r="F40" s="997" t="s">
        <v>108</v>
      </c>
      <c r="G40" s="997" t="s">
        <v>3908</v>
      </c>
      <c r="H40" s="997" t="s">
        <v>3909</v>
      </c>
      <c r="I40" s="997" t="s">
        <v>3910</v>
      </c>
      <c r="J40" s="1191">
        <v>626.98</v>
      </c>
      <c r="K40" s="1191">
        <f t="shared" si="1"/>
        <v>1253.96</v>
      </c>
      <c r="L40" s="1192"/>
      <c r="M40" s="1164"/>
      <c r="N40" s="1165"/>
      <c r="O40" s="542"/>
      <c r="P40" s="1166"/>
      <c r="Q40" s="542"/>
      <c r="R40" s="1192">
        <f t="shared" si="2"/>
        <v>0.66666666666666663</v>
      </c>
      <c r="S40" s="542">
        <f t="shared" si="6"/>
        <v>417.98666666666668</v>
      </c>
      <c r="T40" s="1166"/>
      <c r="U40" s="542"/>
      <c r="V40" s="1166"/>
      <c r="W40" s="542">
        <f t="shared" si="7"/>
        <v>0</v>
      </c>
      <c r="X40" s="1192">
        <f t="shared" si="3"/>
        <v>0.66666666666666663</v>
      </c>
      <c r="Y40" s="542">
        <f t="shared" si="8"/>
        <v>417.98666666666668</v>
      </c>
      <c r="Z40" s="1166"/>
      <c r="AA40" s="542"/>
      <c r="AB40" s="1166"/>
      <c r="AC40" s="542"/>
      <c r="AD40" s="1192">
        <f t="shared" si="4"/>
        <v>0.66666666666666663</v>
      </c>
      <c r="AE40" s="542">
        <f t="shared" si="9"/>
        <v>417.98666666666668</v>
      </c>
      <c r="AF40" s="1166"/>
      <c r="AG40" s="542"/>
      <c r="AH40" s="1166"/>
      <c r="AI40" s="542"/>
      <c r="AJ40" s="1193">
        <f t="shared" si="5"/>
        <v>1253.96</v>
      </c>
    </row>
    <row r="41" spans="1:36" ht="82.5">
      <c r="A41" s="1163"/>
      <c r="B41" s="1187"/>
      <c r="C41" s="1190" t="s">
        <v>3932</v>
      </c>
      <c r="D41" s="1180"/>
      <c r="E41" s="328">
        <v>9</v>
      </c>
      <c r="F41" s="997" t="s">
        <v>108</v>
      </c>
      <c r="G41" s="997" t="s">
        <v>3908</v>
      </c>
      <c r="H41" s="997" t="s">
        <v>3909</v>
      </c>
      <c r="I41" s="997" t="s">
        <v>3910</v>
      </c>
      <c r="J41" s="1191">
        <v>15.08</v>
      </c>
      <c r="K41" s="1191">
        <f t="shared" si="1"/>
        <v>135.72</v>
      </c>
      <c r="L41" s="1192"/>
      <c r="M41" s="1164"/>
      <c r="N41" s="1165"/>
      <c r="O41" s="542"/>
      <c r="P41" s="1166"/>
      <c r="Q41" s="542"/>
      <c r="R41" s="1192">
        <f t="shared" si="2"/>
        <v>3</v>
      </c>
      <c r="S41" s="542">
        <f t="shared" si="6"/>
        <v>45.24</v>
      </c>
      <c r="T41" s="1166"/>
      <c r="U41" s="542"/>
      <c r="V41" s="1166"/>
      <c r="W41" s="542">
        <f t="shared" si="7"/>
        <v>0</v>
      </c>
      <c r="X41" s="1192">
        <f t="shared" si="3"/>
        <v>3</v>
      </c>
      <c r="Y41" s="542">
        <f t="shared" si="8"/>
        <v>45.24</v>
      </c>
      <c r="Z41" s="1166"/>
      <c r="AA41" s="542"/>
      <c r="AB41" s="1166"/>
      <c r="AC41" s="542"/>
      <c r="AD41" s="1192">
        <f t="shared" si="4"/>
        <v>3</v>
      </c>
      <c r="AE41" s="542">
        <f t="shared" si="9"/>
        <v>45.24</v>
      </c>
      <c r="AF41" s="1166"/>
      <c r="AG41" s="542"/>
      <c r="AH41" s="1166"/>
      <c r="AI41" s="542"/>
      <c r="AJ41" s="1193">
        <f t="shared" si="5"/>
        <v>135.72</v>
      </c>
    </row>
    <row r="42" spans="1:36" ht="82.5">
      <c r="A42" s="1163"/>
      <c r="B42" s="1187"/>
      <c r="C42" s="1190" t="s">
        <v>3933</v>
      </c>
      <c r="D42" s="1180"/>
      <c r="E42" s="328">
        <v>8</v>
      </c>
      <c r="F42" s="997" t="s">
        <v>1048</v>
      </c>
      <c r="G42" s="997" t="s">
        <v>3908</v>
      </c>
      <c r="H42" s="997" t="s">
        <v>3909</v>
      </c>
      <c r="I42" s="997" t="s">
        <v>3910</v>
      </c>
      <c r="J42" s="1191">
        <v>26.21</v>
      </c>
      <c r="K42" s="1191">
        <f t="shared" si="1"/>
        <v>209.68</v>
      </c>
      <c r="L42" s="1192"/>
      <c r="M42" s="1164"/>
      <c r="N42" s="1165"/>
      <c r="O42" s="542"/>
      <c r="P42" s="1166"/>
      <c r="Q42" s="542"/>
      <c r="R42" s="1192">
        <f t="shared" si="2"/>
        <v>2.6666666666666665</v>
      </c>
      <c r="S42" s="542">
        <f t="shared" si="6"/>
        <v>69.893333333333331</v>
      </c>
      <c r="T42" s="1166"/>
      <c r="U42" s="542"/>
      <c r="V42" s="1166"/>
      <c r="W42" s="542">
        <f t="shared" si="7"/>
        <v>0</v>
      </c>
      <c r="X42" s="1192">
        <f t="shared" si="3"/>
        <v>2.6666666666666665</v>
      </c>
      <c r="Y42" s="542">
        <f t="shared" si="8"/>
        <v>69.893333333333331</v>
      </c>
      <c r="Z42" s="1166"/>
      <c r="AA42" s="542"/>
      <c r="AB42" s="1166"/>
      <c r="AC42" s="542"/>
      <c r="AD42" s="1192">
        <f t="shared" si="4"/>
        <v>2.6666666666666665</v>
      </c>
      <c r="AE42" s="542">
        <f t="shared" si="9"/>
        <v>69.893333333333331</v>
      </c>
      <c r="AF42" s="1166"/>
      <c r="AG42" s="542"/>
      <c r="AH42" s="1166"/>
      <c r="AI42" s="542"/>
      <c r="AJ42" s="1193">
        <f t="shared" si="5"/>
        <v>209.68</v>
      </c>
    </row>
    <row r="43" spans="1:36" ht="82.5">
      <c r="A43" s="1163"/>
      <c r="B43" s="1187"/>
      <c r="C43" s="1190" t="s">
        <v>3934</v>
      </c>
      <c r="D43" s="1180"/>
      <c r="E43" s="328">
        <v>2</v>
      </c>
      <c r="F43" s="997" t="s">
        <v>1048</v>
      </c>
      <c r="G43" s="997" t="s">
        <v>3908</v>
      </c>
      <c r="H43" s="997" t="s">
        <v>3909</v>
      </c>
      <c r="I43" s="997" t="s">
        <v>3910</v>
      </c>
      <c r="J43" s="1191">
        <v>12.74</v>
      </c>
      <c r="K43" s="1191">
        <f t="shared" si="1"/>
        <v>25.48</v>
      </c>
      <c r="L43" s="1192"/>
      <c r="M43" s="1164"/>
      <c r="N43" s="1165"/>
      <c r="O43" s="542"/>
      <c r="P43" s="1166"/>
      <c r="Q43" s="542"/>
      <c r="R43" s="1192">
        <f t="shared" si="2"/>
        <v>0.66666666666666663</v>
      </c>
      <c r="S43" s="542">
        <f t="shared" si="6"/>
        <v>8.4933333333333323</v>
      </c>
      <c r="T43" s="1166"/>
      <c r="U43" s="542"/>
      <c r="V43" s="1166"/>
      <c r="W43" s="542">
        <f t="shared" si="7"/>
        <v>0</v>
      </c>
      <c r="X43" s="1192">
        <f t="shared" si="3"/>
        <v>0.66666666666666663</v>
      </c>
      <c r="Y43" s="542">
        <f t="shared" si="8"/>
        <v>8.4933333333333323</v>
      </c>
      <c r="Z43" s="1166"/>
      <c r="AA43" s="542"/>
      <c r="AB43" s="1166"/>
      <c r="AC43" s="542"/>
      <c r="AD43" s="1192">
        <f t="shared" si="4"/>
        <v>0.66666666666666663</v>
      </c>
      <c r="AE43" s="542">
        <f t="shared" si="9"/>
        <v>8.4933333333333323</v>
      </c>
      <c r="AF43" s="1166"/>
      <c r="AG43" s="542"/>
      <c r="AH43" s="1166"/>
      <c r="AI43" s="542"/>
      <c r="AJ43" s="1193">
        <f t="shared" si="5"/>
        <v>25.479999999999997</v>
      </c>
    </row>
    <row r="44" spans="1:36" ht="82.5">
      <c r="A44" s="1163"/>
      <c r="B44" s="1187"/>
      <c r="C44" s="1190" t="s">
        <v>121</v>
      </c>
      <c r="D44" s="1180"/>
      <c r="E44" s="328">
        <v>10</v>
      </c>
      <c r="F44" s="997" t="s">
        <v>108</v>
      </c>
      <c r="G44" s="997" t="s">
        <v>3908</v>
      </c>
      <c r="H44" s="997" t="s">
        <v>3909</v>
      </c>
      <c r="I44" s="997" t="s">
        <v>3910</v>
      </c>
      <c r="J44" s="1191">
        <v>26.68</v>
      </c>
      <c r="K44" s="1191">
        <f t="shared" si="1"/>
        <v>266.8</v>
      </c>
      <c r="L44" s="1192"/>
      <c r="M44" s="1164"/>
      <c r="N44" s="1165"/>
      <c r="O44" s="542"/>
      <c r="P44" s="1166"/>
      <c r="Q44" s="542"/>
      <c r="R44" s="1192">
        <f t="shared" si="2"/>
        <v>3.3333333333333335</v>
      </c>
      <c r="S44" s="542">
        <f t="shared" si="6"/>
        <v>88.933333333333337</v>
      </c>
      <c r="T44" s="1166"/>
      <c r="U44" s="542"/>
      <c r="V44" s="1166"/>
      <c r="W44" s="542">
        <f t="shared" si="7"/>
        <v>0</v>
      </c>
      <c r="X44" s="1192">
        <f t="shared" si="3"/>
        <v>3.3333333333333335</v>
      </c>
      <c r="Y44" s="542">
        <f t="shared" si="8"/>
        <v>88.933333333333337</v>
      </c>
      <c r="Z44" s="1166"/>
      <c r="AA44" s="542"/>
      <c r="AB44" s="1166"/>
      <c r="AC44" s="542"/>
      <c r="AD44" s="1192">
        <f t="shared" si="4"/>
        <v>3.3333333333333335</v>
      </c>
      <c r="AE44" s="542">
        <f t="shared" si="9"/>
        <v>88.933333333333337</v>
      </c>
      <c r="AF44" s="1166"/>
      <c r="AG44" s="542"/>
      <c r="AH44" s="1166"/>
      <c r="AI44" s="542"/>
      <c r="AJ44" s="1193">
        <f t="shared" si="5"/>
        <v>266.8</v>
      </c>
    </row>
    <row r="45" spans="1:36" ht="82.5">
      <c r="A45" s="1163"/>
      <c r="B45" s="1187"/>
      <c r="C45" s="1190" t="s">
        <v>52</v>
      </c>
      <c r="D45" s="1180"/>
      <c r="E45" s="328">
        <v>10</v>
      </c>
      <c r="F45" s="997" t="s">
        <v>108</v>
      </c>
      <c r="G45" s="997" t="s">
        <v>3908</v>
      </c>
      <c r="H45" s="997" t="s">
        <v>3909</v>
      </c>
      <c r="I45" s="997" t="s">
        <v>3910</v>
      </c>
      <c r="J45" s="1191">
        <v>15.08</v>
      </c>
      <c r="K45" s="1191">
        <f t="shared" si="1"/>
        <v>150.80000000000001</v>
      </c>
      <c r="L45" s="1192"/>
      <c r="M45" s="1164"/>
      <c r="N45" s="1165"/>
      <c r="O45" s="542"/>
      <c r="P45" s="1166"/>
      <c r="Q45" s="542"/>
      <c r="R45" s="1192">
        <f t="shared" si="2"/>
        <v>3.3333333333333335</v>
      </c>
      <c r="S45" s="542">
        <f t="shared" si="6"/>
        <v>50.266666666666666</v>
      </c>
      <c r="T45" s="1166"/>
      <c r="U45" s="542"/>
      <c r="V45" s="1166"/>
      <c r="W45" s="542">
        <f t="shared" si="7"/>
        <v>0</v>
      </c>
      <c r="X45" s="1192">
        <f t="shared" si="3"/>
        <v>3.3333333333333335</v>
      </c>
      <c r="Y45" s="542">
        <f t="shared" si="8"/>
        <v>50.266666666666666</v>
      </c>
      <c r="Z45" s="1166"/>
      <c r="AA45" s="542"/>
      <c r="AB45" s="1166"/>
      <c r="AC45" s="542"/>
      <c r="AD45" s="1192">
        <f t="shared" si="4"/>
        <v>3.3333333333333335</v>
      </c>
      <c r="AE45" s="542">
        <f t="shared" si="9"/>
        <v>50.266666666666666</v>
      </c>
      <c r="AF45" s="1166"/>
      <c r="AG45" s="542"/>
      <c r="AH45" s="1166"/>
      <c r="AI45" s="542"/>
      <c r="AJ45" s="1193">
        <f t="shared" si="5"/>
        <v>150.80000000000001</v>
      </c>
    </row>
    <row r="46" spans="1:36" ht="82.5">
      <c r="A46" s="1163"/>
      <c r="B46" s="1187"/>
      <c r="C46" s="1190" t="s">
        <v>3935</v>
      </c>
      <c r="D46" s="1180"/>
      <c r="E46" s="328">
        <v>2</v>
      </c>
      <c r="F46" s="997" t="s">
        <v>3609</v>
      </c>
      <c r="G46" s="997" t="s">
        <v>3908</v>
      </c>
      <c r="H46" s="997" t="s">
        <v>3909</v>
      </c>
      <c r="I46" s="997" t="s">
        <v>3910</v>
      </c>
      <c r="J46" s="1191">
        <v>43.5</v>
      </c>
      <c r="K46" s="1191">
        <f t="shared" si="1"/>
        <v>87</v>
      </c>
      <c r="L46" s="1192"/>
      <c r="M46" s="1164"/>
      <c r="N46" s="1165"/>
      <c r="O46" s="542"/>
      <c r="P46" s="1166"/>
      <c r="Q46" s="542"/>
      <c r="R46" s="1192">
        <f t="shared" si="2"/>
        <v>0.66666666666666663</v>
      </c>
      <c r="S46" s="542">
        <f t="shared" si="6"/>
        <v>29</v>
      </c>
      <c r="T46" s="1166"/>
      <c r="U46" s="542"/>
      <c r="V46" s="1166"/>
      <c r="W46" s="542">
        <f t="shared" si="7"/>
        <v>0</v>
      </c>
      <c r="X46" s="1192">
        <f t="shared" si="3"/>
        <v>0.66666666666666663</v>
      </c>
      <c r="Y46" s="542">
        <f t="shared" si="8"/>
        <v>29</v>
      </c>
      <c r="Z46" s="1166"/>
      <c r="AA46" s="542"/>
      <c r="AB46" s="1166"/>
      <c r="AC46" s="542"/>
      <c r="AD46" s="1192">
        <f t="shared" si="4"/>
        <v>0.66666666666666663</v>
      </c>
      <c r="AE46" s="542">
        <f t="shared" si="9"/>
        <v>29</v>
      </c>
      <c r="AF46" s="1166"/>
      <c r="AG46" s="542"/>
      <c r="AH46" s="1166"/>
      <c r="AI46" s="542"/>
      <c r="AJ46" s="1193">
        <f t="shared" si="5"/>
        <v>87</v>
      </c>
    </row>
    <row r="47" spans="1:36" ht="82.5">
      <c r="A47" s="1163"/>
      <c r="B47" s="1187"/>
      <c r="C47" s="1190" t="s">
        <v>3936</v>
      </c>
      <c r="D47" s="1180"/>
      <c r="E47" s="328">
        <v>1</v>
      </c>
      <c r="F47" s="997" t="s">
        <v>108</v>
      </c>
      <c r="G47" s="997" t="s">
        <v>3908</v>
      </c>
      <c r="H47" s="997" t="s">
        <v>3909</v>
      </c>
      <c r="I47" s="997" t="s">
        <v>3910</v>
      </c>
      <c r="J47" s="1191">
        <v>165</v>
      </c>
      <c r="K47" s="1191">
        <f t="shared" si="1"/>
        <v>165</v>
      </c>
      <c r="L47" s="1192"/>
      <c r="M47" s="1164"/>
      <c r="N47" s="1165"/>
      <c r="O47" s="542"/>
      <c r="P47" s="1166"/>
      <c r="Q47" s="542"/>
      <c r="R47" s="1192">
        <f t="shared" si="2"/>
        <v>0.33333333333333331</v>
      </c>
      <c r="S47" s="542">
        <f t="shared" si="6"/>
        <v>55</v>
      </c>
      <c r="T47" s="1166"/>
      <c r="U47" s="542"/>
      <c r="V47" s="1166"/>
      <c r="W47" s="542">
        <f t="shared" si="7"/>
        <v>0</v>
      </c>
      <c r="X47" s="1192">
        <f t="shared" si="3"/>
        <v>0.33333333333333331</v>
      </c>
      <c r="Y47" s="542">
        <f t="shared" si="8"/>
        <v>55</v>
      </c>
      <c r="Z47" s="1166"/>
      <c r="AA47" s="542"/>
      <c r="AB47" s="1166"/>
      <c r="AC47" s="542"/>
      <c r="AD47" s="1192">
        <f t="shared" si="4"/>
        <v>0.33333333333333331</v>
      </c>
      <c r="AE47" s="542">
        <f t="shared" si="9"/>
        <v>55</v>
      </c>
      <c r="AF47" s="1166"/>
      <c r="AG47" s="542"/>
      <c r="AH47" s="1166"/>
      <c r="AI47" s="542"/>
      <c r="AJ47" s="1193">
        <f t="shared" si="5"/>
        <v>165</v>
      </c>
    </row>
    <row r="48" spans="1:36" ht="82.5">
      <c r="A48" s="1163"/>
      <c r="B48" s="1187"/>
      <c r="C48" s="1190" t="s">
        <v>520</v>
      </c>
      <c r="D48" s="1180"/>
      <c r="E48" s="328">
        <v>5</v>
      </c>
      <c r="F48" s="997" t="s">
        <v>108</v>
      </c>
      <c r="G48" s="997" t="s">
        <v>3908</v>
      </c>
      <c r="H48" s="997" t="s">
        <v>3909</v>
      </c>
      <c r="I48" s="997" t="s">
        <v>3910</v>
      </c>
      <c r="J48" s="1191">
        <v>10.44</v>
      </c>
      <c r="K48" s="1191">
        <f t="shared" si="1"/>
        <v>52.199999999999996</v>
      </c>
      <c r="L48" s="1192"/>
      <c r="M48" s="1164"/>
      <c r="N48" s="1165"/>
      <c r="O48" s="542"/>
      <c r="P48" s="1166"/>
      <c r="Q48" s="542"/>
      <c r="R48" s="1192">
        <f t="shared" si="2"/>
        <v>1.6666666666666667</v>
      </c>
      <c r="S48" s="542">
        <f t="shared" si="6"/>
        <v>17.399999999999999</v>
      </c>
      <c r="T48" s="1166"/>
      <c r="U48" s="542"/>
      <c r="V48" s="1166"/>
      <c r="W48" s="542">
        <f t="shared" si="7"/>
        <v>0</v>
      </c>
      <c r="X48" s="1192">
        <f t="shared" si="3"/>
        <v>1.6666666666666667</v>
      </c>
      <c r="Y48" s="542">
        <f t="shared" si="8"/>
        <v>17.399999999999999</v>
      </c>
      <c r="Z48" s="1166"/>
      <c r="AA48" s="542"/>
      <c r="AB48" s="1166"/>
      <c r="AC48" s="542"/>
      <c r="AD48" s="1192">
        <f t="shared" si="4"/>
        <v>1.6666666666666667</v>
      </c>
      <c r="AE48" s="542">
        <f t="shared" si="9"/>
        <v>17.399999999999999</v>
      </c>
      <c r="AF48" s="1166"/>
      <c r="AG48" s="542"/>
      <c r="AH48" s="1166"/>
      <c r="AI48" s="542"/>
      <c r="AJ48" s="1193">
        <f t="shared" si="5"/>
        <v>52.199999999999996</v>
      </c>
    </row>
    <row r="49" spans="1:36" ht="82.5">
      <c r="A49" s="1163"/>
      <c r="B49" s="1187"/>
      <c r="C49" s="1190" t="s">
        <v>3937</v>
      </c>
      <c r="D49" s="1180"/>
      <c r="E49" s="328">
        <v>2</v>
      </c>
      <c r="F49" s="997" t="s">
        <v>115</v>
      </c>
      <c r="G49" s="997" t="s">
        <v>3908</v>
      </c>
      <c r="H49" s="997" t="s">
        <v>3909</v>
      </c>
      <c r="I49" s="997" t="s">
        <v>3910</v>
      </c>
      <c r="J49" s="1191">
        <v>7</v>
      </c>
      <c r="K49" s="1191">
        <f t="shared" si="1"/>
        <v>14</v>
      </c>
      <c r="L49" s="1192"/>
      <c r="M49" s="1164"/>
      <c r="N49" s="1165"/>
      <c r="O49" s="542"/>
      <c r="P49" s="1166"/>
      <c r="Q49" s="542"/>
      <c r="R49" s="1192">
        <f t="shared" si="2"/>
        <v>0.66666666666666663</v>
      </c>
      <c r="S49" s="542">
        <f t="shared" si="6"/>
        <v>4.6666666666666661</v>
      </c>
      <c r="T49" s="1166"/>
      <c r="U49" s="542"/>
      <c r="V49" s="1166"/>
      <c r="W49" s="542">
        <f t="shared" si="7"/>
        <v>0</v>
      </c>
      <c r="X49" s="1192">
        <f t="shared" si="3"/>
        <v>0.66666666666666663</v>
      </c>
      <c r="Y49" s="542">
        <f t="shared" si="8"/>
        <v>4.6666666666666661</v>
      </c>
      <c r="Z49" s="1166"/>
      <c r="AA49" s="542"/>
      <c r="AB49" s="1166"/>
      <c r="AC49" s="542"/>
      <c r="AD49" s="1192">
        <f t="shared" si="4"/>
        <v>0.66666666666666663</v>
      </c>
      <c r="AE49" s="542">
        <f t="shared" si="9"/>
        <v>4.6666666666666661</v>
      </c>
      <c r="AF49" s="1166"/>
      <c r="AG49" s="542"/>
      <c r="AH49" s="1166"/>
      <c r="AI49" s="542"/>
      <c r="AJ49" s="1193">
        <f t="shared" si="5"/>
        <v>13.999999999999998</v>
      </c>
    </row>
    <row r="50" spans="1:36" ht="22.5">
      <c r="A50" s="1163"/>
      <c r="B50" s="1187">
        <v>21106</v>
      </c>
      <c r="C50" s="1186" t="s">
        <v>129</v>
      </c>
      <c r="D50" s="1180"/>
      <c r="E50" s="1181"/>
      <c r="F50" s="194"/>
      <c r="G50" s="997"/>
      <c r="H50" s="1194"/>
      <c r="I50" s="997"/>
      <c r="J50" s="1181"/>
      <c r="K50" s="1195">
        <f>SUM(K51:K73)</f>
        <v>35730.619999999988</v>
      </c>
      <c r="L50" s="1196"/>
      <c r="M50" s="1195">
        <f>SUM(M51:M73)</f>
        <v>0</v>
      </c>
      <c r="N50" s="525"/>
      <c r="O50" s="1195">
        <f>SUM(O51:O73)</f>
        <v>0</v>
      </c>
      <c r="P50" s="525"/>
      <c r="Q50" s="1195">
        <f>SUM(Q51:Q73)</f>
        <v>0</v>
      </c>
      <c r="R50" s="525"/>
      <c r="S50" s="1195">
        <f>SUM(S51:S73)</f>
        <v>12123.646666666669</v>
      </c>
      <c r="T50" s="525"/>
      <c r="U50" s="1195">
        <f>SUM(U51:U73)</f>
        <v>0</v>
      </c>
      <c r="V50" s="525"/>
      <c r="W50" s="1195">
        <f>SUM(W51:W73)</f>
        <v>0</v>
      </c>
      <c r="X50" s="525"/>
      <c r="Y50" s="1195">
        <f>SUM(Y51:Y73)</f>
        <v>11803.486666666669</v>
      </c>
      <c r="Z50" s="525"/>
      <c r="AA50" s="1195">
        <f>SUM(AA51:AA73)</f>
        <v>0</v>
      </c>
      <c r="AB50" s="525"/>
      <c r="AC50" s="1195">
        <f>SUM(AC51:AC73)</f>
        <v>0</v>
      </c>
      <c r="AD50" s="525"/>
      <c r="AE50" s="1195">
        <f>SUM(AE51:AE73)</f>
        <v>11803.486666666669</v>
      </c>
      <c r="AF50" s="525"/>
      <c r="AG50" s="1195">
        <f>SUM(AG51:AG73)</f>
        <v>0</v>
      </c>
      <c r="AH50" s="525"/>
      <c r="AI50" s="1195">
        <f>SUM(AI51:AI73)</f>
        <v>0</v>
      </c>
      <c r="AJ50" s="525">
        <f>SUM(AJ51:AJ73)</f>
        <v>35730.619999999988</v>
      </c>
    </row>
    <row r="51" spans="1:36" ht="82.5">
      <c r="A51" s="1163"/>
      <c r="B51" s="1187"/>
      <c r="C51" s="1190" t="s">
        <v>3938</v>
      </c>
      <c r="D51" s="1180"/>
      <c r="E51" s="328">
        <v>1</v>
      </c>
      <c r="F51" s="997" t="s">
        <v>115</v>
      </c>
      <c r="G51" s="997" t="s">
        <v>3908</v>
      </c>
      <c r="H51" s="997" t="s">
        <v>3909</v>
      </c>
      <c r="I51" s="997" t="s">
        <v>3910</v>
      </c>
      <c r="J51" s="1191">
        <v>320.16000000000003</v>
      </c>
      <c r="K51" s="1191">
        <f t="shared" ref="K51:K73" si="10">E51*J51</f>
        <v>320.16000000000003</v>
      </c>
      <c r="L51" s="1192"/>
      <c r="M51" s="542"/>
      <c r="N51" s="1165"/>
      <c r="O51" s="542"/>
      <c r="P51" s="1166"/>
      <c r="Q51" s="542"/>
      <c r="R51" s="1192">
        <f>E51</f>
        <v>1</v>
      </c>
      <c r="S51" s="542">
        <f t="shared" ref="S51:S73" si="11">R51*J51</f>
        <v>320.16000000000003</v>
      </c>
      <c r="T51" s="1166"/>
      <c r="U51" s="542"/>
      <c r="V51" s="1166"/>
      <c r="W51" s="542">
        <f t="shared" ref="W51:W73" si="12">J51*V51</f>
        <v>0</v>
      </c>
      <c r="X51" s="1192"/>
      <c r="Y51" s="542">
        <f t="shared" ref="Y51:Y73" si="13">X51*J51</f>
        <v>0</v>
      </c>
      <c r="Z51" s="1166"/>
      <c r="AA51" s="542"/>
      <c r="AB51" s="1166"/>
      <c r="AC51" s="542"/>
      <c r="AD51" s="1192"/>
      <c r="AE51" s="542">
        <f t="shared" ref="AE51:AE73" si="14">AD51*J51</f>
        <v>0</v>
      </c>
      <c r="AF51" s="1166"/>
      <c r="AG51" s="542"/>
      <c r="AH51" s="1166"/>
      <c r="AI51" s="542"/>
      <c r="AJ51" s="1193">
        <f t="shared" si="5"/>
        <v>320.16000000000003</v>
      </c>
    </row>
    <row r="52" spans="1:36" ht="82.5">
      <c r="A52" s="1163"/>
      <c r="B52" s="1187"/>
      <c r="C52" s="1190" t="s">
        <v>3939</v>
      </c>
      <c r="D52" s="1180"/>
      <c r="E52" s="328">
        <v>120</v>
      </c>
      <c r="F52" s="997" t="s">
        <v>108</v>
      </c>
      <c r="G52" s="997" t="s">
        <v>3908</v>
      </c>
      <c r="H52" s="997" t="s">
        <v>3909</v>
      </c>
      <c r="I52" s="997" t="s">
        <v>3910</v>
      </c>
      <c r="J52" s="1191">
        <v>75.5</v>
      </c>
      <c r="K52" s="1191">
        <f t="shared" si="10"/>
        <v>9060</v>
      </c>
      <c r="L52" s="1192"/>
      <c r="M52" s="542"/>
      <c r="N52" s="1165"/>
      <c r="O52" s="542"/>
      <c r="P52" s="1166"/>
      <c r="Q52" s="542"/>
      <c r="R52" s="1192">
        <f t="shared" ref="R52:R73" si="15">E52/3</f>
        <v>40</v>
      </c>
      <c r="S52" s="542">
        <f t="shared" si="11"/>
        <v>3020</v>
      </c>
      <c r="T52" s="1166"/>
      <c r="U52" s="542"/>
      <c r="V52" s="1166"/>
      <c r="W52" s="542">
        <f t="shared" si="12"/>
        <v>0</v>
      </c>
      <c r="X52" s="1192">
        <f t="shared" ref="X52:X73" si="16">E52/3</f>
        <v>40</v>
      </c>
      <c r="Y52" s="542">
        <f t="shared" si="13"/>
        <v>3020</v>
      </c>
      <c r="Z52" s="1166"/>
      <c r="AA52" s="542"/>
      <c r="AB52" s="1166"/>
      <c r="AC52" s="542"/>
      <c r="AD52" s="1192">
        <f t="shared" ref="AD52:AD73" si="17">E52/3</f>
        <v>40</v>
      </c>
      <c r="AE52" s="542">
        <f t="shared" si="14"/>
        <v>3020</v>
      </c>
      <c r="AF52" s="1166"/>
      <c r="AG52" s="542"/>
      <c r="AH52" s="1166"/>
      <c r="AI52" s="542"/>
      <c r="AJ52" s="1193">
        <f t="shared" si="5"/>
        <v>9060</v>
      </c>
    </row>
    <row r="53" spans="1:36" ht="82.5">
      <c r="A53" s="1163"/>
      <c r="B53" s="1187"/>
      <c r="C53" s="1190" t="s">
        <v>3940</v>
      </c>
      <c r="D53" s="1180"/>
      <c r="E53" s="328">
        <v>12</v>
      </c>
      <c r="F53" s="997" t="s">
        <v>115</v>
      </c>
      <c r="G53" s="997" t="s">
        <v>3908</v>
      </c>
      <c r="H53" s="997" t="s">
        <v>3909</v>
      </c>
      <c r="I53" s="997" t="s">
        <v>3910</v>
      </c>
      <c r="J53" s="1191">
        <v>22.04</v>
      </c>
      <c r="K53" s="1191">
        <f t="shared" si="10"/>
        <v>264.48</v>
      </c>
      <c r="L53" s="1192"/>
      <c r="M53" s="542"/>
      <c r="N53" s="1165"/>
      <c r="O53" s="542"/>
      <c r="P53" s="1166"/>
      <c r="Q53" s="542"/>
      <c r="R53" s="1192">
        <f t="shared" si="15"/>
        <v>4</v>
      </c>
      <c r="S53" s="542">
        <f t="shared" si="11"/>
        <v>88.16</v>
      </c>
      <c r="T53" s="1166"/>
      <c r="U53" s="542"/>
      <c r="V53" s="1166"/>
      <c r="W53" s="542">
        <f t="shared" si="12"/>
        <v>0</v>
      </c>
      <c r="X53" s="1192">
        <f t="shared" si="16"/>
        <v>4</v>
      </c>
      <c r="Y53" s="542">
        <f t="shared" si="13"/>
        <v>88.16</v>
      </c>
      <c r="Z53" s="1166"/>
      <c r="AA53" s="542"/>
      <c r="AB53" s="1166"/>
      <c r="AC53" s="542"/>
      <c r="AD53" s="1192">
        <f t="shared" si="17"/>
        <v>4</v>
      </c>
      <c r="AE53" s="542">
        <f t="shared" si="14"/>
        <v>88.16</v>
      </c>
      <c r="AF53" s="1166"/>
      <c r="AG53" s="542"/>
      <c r="AH53" s="1166"/>
      <c r="AI53" s="542"/>
      <c r="AJ53" s="1193">
        <f t="shared" si="5"/>
        <v>264.48</v>
      </c>
    </row>
    <row r="54" spans="1:36" ht="82.5">
      <c r="A54" s="1163"/>
      <c r="B54" s="1187"/>
      <c r="C54" s="1190" t="s">
        <v>3941</v>
      </c>
      <c r="D54" s="1180"/>
      <c r="E54" s="328">
        <v>15</v>
      </c>
      <c r="F54" s="997" t="s">
        <v>115</v>
      </c>
      <c r="G54" s="997" t="s">
        <v>3908</v>
      </c>
      <c r="H54" s="997" t="s">
        <v>3909</v>
      </c>
      <c r="I54" s="997" t="s">
        <v>3910</v>
      </c>
      <c r="J54" s="1191">
        <v>71.34</v>
      </c>
      <c r="K54" s="1191">
        <f t="shared" si="10"/>
        <v>1070.1000000000001</v>
      </c>
      <c r="L54" s="1192"/>
      <c r="M54" s="542"/>
      <c r="N54" s="1165"/>
      <c r="O54" s="542"/>
      <c r="P54" s="1166"/>
      <c r="Q54" s="542"/>
      <c r="R54" s="1192">
        <f t="shared" si="15"/>
        <v>5</v>
      </c>
      <c r="S54" s="542">
        <f t="shared" si="11"/>
        <v>356.70000000000005</v>
      </c>
      <c r="T54" s="1166"/>
      <c r="U54" s="542"/>
      <c r="V54" s="1166"/>
      <c r="W54" s="542">
        <f t="shared" si="12"/>
        <v>0</v>
      </c>
      <c r="X54" s="1192">
        <f t="shared" si="16"/>
        <v>5</v>
      </c>
      <c r="Y54" s="542">
        <f t="shared" si="13"/>
        <v>356.70000000000005</v>
      </c>
      <c r="Z54" s="1166"/>
      <c r="AA54" s="542"/>
      <c r="AB54" s="1166"/>
      <c r="AC54" s="542"/>
      <c r="AD54" s="1192">
        <f t="shared" si="17"/>
        <v>5</v>
      </c>
      <c r="AE54" s="542">
        <f t="shared" si="14"/>
        <v>356.70000000000005</v>
      </c>
      <c r="AF54" s="1166"/>
      <c r="AG54" s="542"/>
      <c r="AH54" s="1166"/>
      <c r="AI54" s="542"/>
      <c r="AJ54" s="1193">
        <f t="shared" si="5"/>
        <v>1070.1000000000001</v>
      </c>
    </row>
    <row r="55" spans="1:36" ht="82.5">
      <c r="A55" s="1163"/>
      <c r="B55" s="1187"/>
      <c r="C55" s="1190" t="s">
        <v>3942</v>
      </c>
      <c r="D55" s="1180"/>
      <c r="E55" s="328">
        <v>15</v>
      </c>
      <c r="F55" s="997" t="s">
        <v>108</v>
      </c>
      <c r="G55" s="997" t="s">
        <v>3908</v>
      </c>
      <c r="H55" s="997" t="s">
        <v>3909</v>
      </c>
      <c r="I55" s="997" t="s">
        <v>3910</v>
      </c>
      <c r="J55" s="1191">
        <v>71.34</v>
      </c>
      <c r="K55" s="1191">
        <f t="shared" si="10"/>
        <v>1070.1000000000001</v>
      </c>
      <c r="L55" s="1192"/>
      <c r="M55" s="542"/>
      <c r="N55" s="1165"/>
      <c r="O55" s="542"/>
      <c r="P55" s="1166"/>
      <c r="Q55" s="542"/>
      <c r="R55" s="1192">
        <f t="shared" si="15"/>
        <v>5</v>
      </c>
      <c r="S55" s="542">
        <f t="shared" si="11"/>
        <v>356.70000000000005</v>
      </c>
      <c r="T55" s="1166"/>
      <c r="U55" s="542"/>
      <c r="V55" s="1166"/>
      <c r="W55" s="542">
        <f t="shared" si="12"/>
        <v>0</v>
      </c>
      <c r="X55" s="1192">
        <f t="shared" si="16"/>
        <v>5</v>
      </c>
      <c r="Y55" s="542">
        <f t="shared" si="13"/>
        <v>356.70000000000005</v>
      </c>
      <c r="Z55" s="1166"/>
      <c r="AA55" s="542"/>
      <c r="AB55" s="1166"/>
      <c r="AC55" s="542"/>
      <c r="AD55" s="1192">
        <f t="shared" si="17"/>
        <v>5</v>
      </c>
      <c r="AE55" s="542">
        <f t="shared" si="14"/>
        <v>356.70000000000005</v>
      </c>
      <c r="AF55" s="1166"/>
      <c r="AG55" s="542"/>
      <c r="AH55" s="1166"/>
      <c r="AI55" s="542"/>
      <c r="AJ55" s="1193">
        <f t="shared" si="5"/>
        <v>1070.1000000000001</v>
      </c>
    </row>
    <row r="56" spans="1:36" ht="82.5">
      <c r="A56" s="1163"/>
      <c r="B56" s="1187"/>
      <c r="C56" s="1190" t="s">
        <v>3943</v>
      </c>
      <c r="D56" s="1180"/>
      <c r="E56" s="328">
        <v>1</v>
      </c>
      <c r="F56" s="997" t="s">
        <v>115</v>
      </c>
      <c r="G56" s="997" t="s">
        <v>3908</v>
      </c>
      <c r="H56" s="997" t="s">
        <v>3909</v>
      </c>
      <c r="I56" s="997" t="s">
        <v>3910</v>
      </c>
      <c r="J56" s="1191">
        <v>410</v>
      </c>
      <c r="K56" s="1191">
        <f t="shared" si="10"/>
        <v>410</v>
      </c>
      <c r="L56" s="1192"/>
      <c r="M56" s="542"/>
      <c r="N56" s="1165"/>
      <c r="O56" s="542"/>
      <c r="P56" s="1166"/>
      <c r="Q56" s="542"/>
      <c r="R56" s="1192">
        <f t="shared" si="15"/>
        <v>0.33333333333333331</v>
      </c>
      <c r="S56" s="542">
        <f t="shared" si="11"/>
        <v>136.66666666666666</v>
      </c>
      <c r="T56" s="1166"/>
      <c r="U56" s="542"/>
      <c r="V56" s="1166"/>
      <c r="W56" s="542">
        <f t="shared" si="12"/>
        <v>0</v>
      </c>
      <c r="X56" s="1192">
        <f t="shared" si="16"/>
        <v>0.33333333333333331</v>
      </c>
      <c r="Y56" s="542">
        <f t="shared" si="13"/>
        <v>136.66666666666666</v>
      </c>
      <c r="Z56" s="1166"/>
      <c r="AA56" s="542"/>
      <c r="AB56" s="1166"/>
      <c r="AC56" s="542"/>
      <c r="AD56" s="1192">
        <f t="shared" si="17"/>
        <v>0.33333333333333331</v>
      </c>
      <c r="AE56" s="542">
        <f t="shared" si="14"/>
        <v>136.66666666666666</v>
      </c>
      <c r="AF56" s="1166"/>
      <c r="AG56" s="542"/>
      <c r="AH56" s="1166"/>
      <c r="AI56" s="542"/>
      <c r="AJ56" s="1193">
        <f t="shared" si="5"/>
        <v>410</v>
      </c>
    </row>
    <row r="57" spans="1:36" ht="82.5">
      <c r="A57" s="1163"/>
      <c r="B57" s="1187"/>
      <c r="C57" s="1190" t="s">
        <v>3944</v>
      </c>
      <c r="D57" s="1180"/>
      <c r="E57" s="328">
        <v>1</v>
      </c>
      <c r="F57" s="997" t="s">
        <v>115</v>
      </c>
      <c r="G57" s="997" t="s">
        <v>3908</v>
      </c>
      <c r="H57" s="997" t="s">
        <v>3909</v>
      </c>
      <c r="I57" s="997" t="s">
        <v>3910</v>
      </c>
      <c r="J57" s="1191">
        <v>37.119999999999997</v>
      </c>
      <c r="K57" s="1191">
        <f t="shared" si="10"/>
        <v>37.119999999999997</v>
      </c>
      <c r="L57" s="1192"/>
      <c r="M57" s="542"/>
      <c r="N57" s="1165"/>
      <c r="O57" s="542"/>
      <c r="P57" s="1166"/>
      <c r="Q57" s="542"/>
      <c r="R57" s="1192">
        <f t="shared" si="15"/>
        <v>0.33333333333333331</v>
      </c>
      <c r="S57" s="542">
        <f t="shared" si="11"/>
        <v>12.373333333333331</v>
      </c>
      <c r="T57" s="1166"/>
      <c r="U57" s="542"/>
      <c r="V57" s="1166"/>
      <c r="W57" s="542">
        <f t="shared" si="12"/>
        <v>0</v>
      </c>
      <c r="X57" s="1192">
        <f t="shared" si="16"/>
        <v>0.33333333333333331</v>
      </c>
      <c r="Y57" s="542">
        <f t="shared" si="13"/>
        <v>12.373333333333331</v>
      </c>
      <c r="Z57" s="1166"/>
      <c r="AA57" s="542"/>
      <c r="AB57" s="1166"/>
      <c r="AC57" s="542"/>
      <c r="AD57" s="1192">
        <f t="shared" si="17"/>
        <v>0.33333333333333331</v>
      </c>
      <c r="AE57" s="542">
        <f t="shared" si="14"/>
        <v>12.373333333333331</v>
      </c>
      <c r="AF57" s="1166"/>
      <c r="AG57" s="542"/>
      <c r="AH57" s="1166"/>
      <c r="AI57" s="542"/>
      <c r="AJ57" s="1193">
        <f t="shared" si="5"/>
        <v>37.11999999999999</v>
      </c>
    </row>
    <row r="58" spans="1:36" ht="82.5">
      <c r="A58" s="1163"/>
      <c r="B58" s="1187"/>
      <c r="C58" s="1190" t="s">
        <v>3945</v>
      </c>
      <c r="D58" s="1180"/>
      <c r="E58" s="328">
        <v>2</v>
      </c>
      <c r="F58" s="997" t="s">
        <v>1048</v>
      </c>
      <c r="G58" s="997" t="s">
        <v>3908</v>
      </c>
      <c r="H58" s="997" t="s">
        <v>3909</v>
      </c>
      <c r="I58" s="997" t="s">
        <v>3910</v>
      </c>
      <c r="J58" s="1191">
        <v>1345.6</v>
      </c>
      <c r="K58" s="1191">
        <f t="shared" si="10"/>
        <v>2691.2</v>
      </c>
      <c r="L58" s="1192"/>
      <c r="M58" s="542"/>
      <c r="N58" s="1165"/>
      <c r="O58" s="542"/>
      <c r="P58" s="1166"/>
      <c r="Q58" s="542"/>
      <c r="R58" s="1192">
        <f t="shared" si="15"/>
        <v>0.66666666666666663</v>
      </c>
      <c r="S58" s="542">
        <f t="shared" si="11"/>
        <v>897.06666666666661</v>
      </c>
      <c r="T58" s="1166"/>
      <c r="U58" s="542"/>
      <c r="V58" s="1166"/>
      <c r="W58" s="542">
        <f t="shared" si="12"/>
        <v>0</v>
      </c>
      <c r="X58" s="1192">
        <f t="shared" si="16"/>
        <v>0.66666666666666663</v>
      </c>
      <c r="Y58" s="542">
        <f t="shared" si="13"/>
        <v>897.06666666666661</v>
      </c>
      <c r="Z58" s="1166"/>
      <c r="AA58" s="542"/>
      <c r="AB58" s="1166"/>
      <c r="AC58" s="542"/>
      <c r="AD58" s="1192">
        <f t="shared" si="17"/>
        <v>0.66666666666666663</v>
      </c>
      <c r="AE58" s="542">
        <f t="shared" si="14"/>
        <v>897.06666666666661</v>
      </c>
      <c r="AF58" s="1166"/>
      <c r="AG58" s="542"/>
      <c r="AH58" s="1166"/>
      <c r="AI58" s="542"/>
      <c r="AJ58" s="1193">
        <f t="shared" si="5"/>
        <v>2691.2</v>
      </c>
    </row>
    <row r="59" spans="1:36" ht="82.5">
      <c r="A59" s="1163"/>
      <c r="B59" s="1187"/>
      <c r="C59" s="1190" t="s">
        <v>3946</v>
      </c>
      <c r="D59" s="1180"/>
      <c r="E59" s="328">
        <v>2</v>
      </c>
      <c r="F59" s="997" t="s">
        <v>115</v>
      </c>
      <c r="G59" s="997" t="s">
        <v>3908</v>
      </c>
      <c r="H59" s="997" t="s">
        <v>3909</v>
      </c>
      <c r="I59" s="997" t="s">
        <v>3910</v>
      </c>
      <c r="J59" s="1191">
        <v>254.04</v>
      </c>
      <c r="K59" s="1191">
        <f t="shared" si="10"/>
        <v>508.08</v>
      </c>
      <c r="L59" s="1192"/>
      <c r="M59" s="542"/>
      <c r="N59" s="1165"/>
      <c r="O59" s="542"/>
      <c r="P59" s="1166"/>
      <c r="Q59" s="542"/>
      <c r="R59" s="1192">
        <f t="shared" si="15"/>
        <v>0.66666666666666663</v>
      </c>
      <c r="S59" s="542">
        <f t="shared" si="11"/>
        <v>169.35999999999999</v>
      </c>
      <c r="T59" s="1166"/>
      <c r="U59" s="542"/>
      <c r="V59" s="1166"/>
      <c r="W59" s="542">
        <f t="shared" si="12"/>
        <v>0</v>
      </c>
      <c r="X59" s="1192">
        <f t="shared" si="16"/>
        <v>0.66666666666666663</v>
      </c>
      <c r="Y59" s="542">
        <f t="shared" si="13"/>
        <v>169.35999999999999</v>
      </c>
      <c r="Z59" s="1166"/>
      <c r="AA59" s="542"/>
      <c r="AB59" s="1166"/>
      <c r="AC59" s="542"/>
      <c r="AD59" s="1192">
        <f t="shared" si="17"/>
        <v>0.66666666666666663</v>
      </c>
      <c r="AE59" s="542">
        <f t="shared" si="14"/>
        <v>169.35999999999999</v>
      </c>
      <c r="AF59" s="1166"/>
      <c r="AG59" s="542"/>
      <c r="AH59" s="1166"/>
      <c r="AI59" s="542"/>
      <c r="AJ59" s="1193">
        <f t="shared" si="5"/>
        <v>508.07999999999993</v>
      </c>
    </row>
    <row r="60" spans="1:36" ht="82.5">
      <c r="A60" s="1163"/>
      <c r="B60" s="1187"/>
      <c r="C60" s="1190" t="s">
        <v>3947</v>
      </c>
      <c r="D60" s="1180"/>
      <c r="E60" s="328">
        <v>18</v>
      </c>
      <c r="F60" s="997" t="s">
        <v>115</v>
      </c>
      <c r="G60" s="997" t="s">
        <v>3908</v>
      </c>
      <c r="H60" s="997" t="s">
        <v>3909</v>
      </c>
      <c r="I60" s="997" t="s">
        <v>3910</v>
      </c>
      <c r="J60" s="1191">
        <v>57.16</v>
      </c>
      <c r="K60" s="1191">
        <f t="shared" si="10"/>
        <v>1028.8799999999999</v>
      </c>
      <c r="L60" s="1192"/>
      <c r="M60" s="542"/>
      <c r="N60" s="1165"/>
      <c r="O60" s="542"/>
      <c r="P60" s="1166"/>
      <c r="Q60" s="542"/>
      <c r="R60" s="1192">
        <f t="shared" si="15"/>
        <v>6</v>
      </c>
      <c r="S60" s="542">
        <f t="shared" si="11"/>
        <v>342.96</v>
      </c>
      <c r="T60" s="1166"/>
      <c r="U60" s="542"/>
      <c r="V60" s="1166"/>
      <c r="W60" s="542">
        <f t="shared" si="12"/>
        <v>0</v>
      </c>
      <c r="X60" s="1192">
        <f t="shared" si="16"/>
        <v>6</v>
      </c>
      <c r="Y60" s="542">
        <f t="shared" si="13"/>
        <v>342.96</v>
      </c>
      <c r="Z60" s="1166"/>
      <c r="AA60" s="542"/>
      <c r="AB60" s="1166"/>
      <c r="AC60" s="542"/>
      <c r="AD60" s="1192">
        <f t="shared" si="17"/>
        <v>6</v>
      </c>
      <c r="AE60" s="542">
        <f t="shared" si="14"/>
        <v>342.96</v>
      </c>
      <c r="AF60" s="1166"/>
      <c r="AG60" s="542"/>
      <c r="AH60" s="1166"/>
      <c r="AI60" s="542"/>
      <c r="AJ60" s="1193">
        <f t="shared" si="5"/>
        <v>1028.8799999999999</v>
      </c>
    </row>
    <row r="61" spans="1:36" ht="82.5">
      <c r="A61" s="1163"/>
      <c r="B61" s="1187"/>
      <c r="C61" s="1190" t="s">
        <v>3948</v>
      </c>
      <c r="D61" s="1180"/>
      <c r="E61" s="328">
        <v>100</v>
      </c>
      <c r="F61" s="997" t="s">
        <v>115</v>
      </c>
      <c r="G61" s="997" t="s">
        <v>3908</v>
      </c>
      <c r="H61" s="997" t="s">
        <v>3909</v>
      </c>
      <c r="I61" s="997" t="s">
        <v>3910</v>
      </c>
      <c r="J61" s="1191">
        <v>104.4</v>
      </c>
      <c r="K61" s="1191">
        <f t="shared" si="10"/>
        <v>10440</v>
      </c>
      <c r="L61" s="1192"/>
      <c r="M61" s="542"/>
      <c r="N61" s="1165"/>
      <c r="O61" s="542"/>
      <c r="P61" s="1166"/>
      <c r="Q61" s="542"/>
      <c r="R61" s="1192">
        <f t="shared" si="15"/>
        <v>33.333333333333336</v>
      </c>
      <c r="S61" s="542">
        <f t="shared" si="11"/>
        <v>3480.0000000000005</v>
      </c>
      <c r="T61" s="1166"/>
      <c r="U61" s="542"/>
      <c r="V61" s="1166"/>
      <c r="W61" s="542">
        <f t="shared" si="12"/>
        <v>0</v>
      </c>
      <c r="X61" s="1192">
        <f t="shared" si="16"/>
        <v>33.333333333333336</v>
      </c>
      <c r="Y61" s="542">
        <f t="shared" si="13"/>
        <v>3480.0000000000005</v>
      </c>
      <c r="Z61" s="1166"/>
      <c r="AA61" s="542"/>
      <c r="AB61" s="1166"/>
      <c r="AC61" s="542"/>
      <c r="AD61" s="1192">
        <f t="shared" si="17"/>
        <v>33.333333333333336</v>
      </c>
      <c r="AE61" s="542">
        <f t="shared" si="14"/>
        <v>3480.0000000000005</v>
      </c>
      <c r="AF61" s="1166"/>
      <c r="AG61" s="542"/>
      <c r="AH61" s="1166"/>
      <c r="AI61" s="542"/>
      <c r="AJ61" s="1193">
        <f t="shared" si="5"/>
        <v>10440.000000000002</v>
      </c>
    </row>
    <row r="62" spans="1:36" ht="82.5">
      <c r="A62" s="1163"/>
      <c r="B62" s="1187"/>
      <c r="C62" s="1190" t="s">
        <v>3949</v>
      </c>
      <c r="D62" s="1180"/>
      <c r="E62" s="328">
        <v>50</v>
      </c>
      <c r="F62" s="997" t="s">
        <v>115</v>
      </c>
      <c r="G62" s="997" t="s">
        <v>3908</v>
      </c>
      <c r="H62" s="997" t="s">
        <v>3909</v>
      </c>
      <c r="I62" s="997" t="s">
        <v>3910</v>
      </c>
      <c r="J62" s="1191">
        <v>69.48</v>
      </c>
      <c r="K62" s="1191">
        <f t="shared" si="10"/>
        <v>3474</v>
      </c>
      <c r="L62" s="1192"/>
      <c r="M62" s="542"/>
      <c r="N62" s="1165"/>
      <c r="O62" s="542"/>
      <c r="P62" s="1166"/>
      <c r="Q62" s="542"/>
      <c r="R62" s="1192">
        <f t="shared" si="15"/>
        <v>16.666666666666668</v>
      </c>
      <c r="S62" s="542">
        <f t="shared" si="11"/>
        <v>1158.0000000000002</v>
      </c>
      <c r="T62" s="1166"/>
      <c r="U62" s="542"/>
      <c r="V62" s="1166"/>
      <c r="W62" s="542">
        <f t="shared" si="12"/>
        <v>0</v>
      </c>
      <c r="X62" s="1192">
        <f t="shared" si="16"/>
        <v>16.666666666666668</v>
      </c>
      <c r="Y62" s="542">
        <f t="shared" si="13"/>
        <v>1158.0000000000002</v>
      </c>
      <c r="Z62" s="1166"/>
      <c r="AA62" s="542"/>
      <c r="AB62" s="1166"/>
      <c r="AC62" s="542"/>
      <c r="AD62" s="1192">
        <f t="shared" si="17"/>
        <v>16.666666666666668</v>
      </c>
      <c r="AE62" s="542">
        <f t="shared" si="14"/>
        <v>1158.0000000000002</v>
      </c>
      <c r="AF62" s="1166"/>
      <c r="AG62" s="542"/>
      <c r="AH62" s="1166"/>
      <c r="AI62" s="542"/>
      <c r="AJ62" s="1193">
        <f t="shared" si="5"/>
        <v>3474.0000000000009</v>
      </c>
    </row>
    <row r="63" spans="1:36" ht="82.5">
      <c r="A63" s="1163"/>
      <c r="B63" s="1187"/>
      <c r="C63" s="1190" t="s">
        <v>161</v>
      </c>
      <c r="D63" s="1180"/>
      <c r="E63" s="328">
        <v>10</v>
      </c>
      <c r="F63" s="997" t="s">
        <v>115</v>
      </c>
      <c r="G63" s="997" t="s">
        <v>3908</v>
      </c>
      <c r="H63" s="997" t="s">
        <v>3909</v>
      </c>
      <c r="I63" s="997" t="s">
        <v>3910</v>
      </c>
      <c r="J63" s="1191">
        <v>107.88</v>
      </c>
      <c r="K63" s="1191">
        <f t="shared" si="10"/>
        <v>1078.8</v>
      </c>
      <c r="L63" s="1192"/>
      <c r="M63" s="542"/>
      <c r="N63" s="1165"/>
      <c r="O63" s="542"/>
      <c r="P63" s="1166"/>
      <c r="Q63" s="542"/>
      <c r="R63" s="1192">
        <f t="shared" si="15"/>
        <v>3.3333333333333335</v>
      </c>
      <c r="S63" s="542">
        <f t="shared" si="11"/>
        <v>359.6</v>
      </c>
      <c r="T63" s="1166"/>
      <c r="U63" s="542"/>
      <c r="V63" s="1166"/>
      <c r="W63" s="542">
        <f t="shared" si="12"/>
        <v>0</v>
      </c>
      <c r="X63" s="1192">
        <f t="shared" si="16"/>
        <v>3.3333333333333335</v>
      </c>
      <c r="Y63" s="542">
        <f t="shared" si="13"/>
        <v>359.6</v>
      </c>
      <c r="Z63" s="1166"/>
      <c r="AA63" s="542"/>
      <c r="AB63" s="1166"/>
      <c r="AC63" s="542"/>
      <c r="AD63" s="1192">
        <f t="shared" si="17"/>
        <v>3.3333333333333335</v>
      </c>
      <c r="AE63" s="542">
        <f t="shared" si="14"/>
        <v>359.6</v>
      </c>
      <c r="AF63" s="1166"/>
      <c r="AG63" s="542"/>
      <c r="AH63" s="1166"/>
      <c r="AI63" s="542"/>
      <c r="AJ63" s="1193">
        <f t="shared" si="5"/>
        <v>1078.8000000000002</v>
      </c>
    </row>
    <row r="64" spans="1:36" ht="82.5">
      <c r="A64" s="1163"/>
      <c r="B64" s="1187"/>
      <c r="C64" s="1190" t="s">
        <v>3950</v>
      </c>
      <c r="D64" s="1180"/>
      <c r="E64" s="328">
        <v>10</v>
      </c>
      <c r="F64" s="997" t="s">
        <v>115</v>
      </c>
      <c r="G64" s="997" t="s">
        <v>3908</v>
      </c>
      <c r="H64" s="997" t="s">
        <v>3909</v>
      </c>
      <c r="I64" s="997" t="s">
        <v>3910</v>
      </c>
      <c r="J64" s="1191">
        <v>138.04</v>
      </c>
      <c r="K64" s="1191">
        <f t="shared" si="10"/>
        <v>1380.3999999999999</v>
      </c>
      <c r="L64" s="1192"/>
      <c r="M64" s="542"/>
      <c r="N64" s="1165"/>
      <c r="O64" s="542"/>
      <c r="P64" s="1166"/>
      <c r="Q64" s="542"/>
      <c r="R64" s="1192">
        <f t="shared" si="15"/>
        <v>3.3333333333333335</v>
      </c>
      <c r="S64" s="542">
        <f t="shared" si="11"/>
        <v>460.13333333333333</v>
      </c>
      <c r="T64" s="1166"/>
      <c r="U64" s="542"/>
      <c r="V64" s="1166"/>
      <c r="W64" s="542">
        <f t="shared" si="12"/>
        <v>0</v>
      </c>
      <c r="X64" s="1192">
        <f t="shared" si="16"/>
        <v>3.3333333333333335</v>
      </c>
      <c r="Y64" s="542">
        <f t="shared" si="13"/>
        <v>460.13333333333333</v>
      </c>
      <c r="Z64" s="1166"/>
      <c r="AA64" s="542"/>
      <c r="AB64" s="1166"/>
      <c r="AC64" s="542"/>
      <c r="AD64" s="1192">
        <f t="shared" si="17"/>
        <v>3.3333333333333335</v>
      </c>
      <c r="AE64" s="542">
        <f t="shared" si="14"/>
        <v>460.13333333333333</v>
      </c>
      <c r="AF64" s="1166"/>
      <c r="AG64" s="542"/>
      <c r="AH64" s="1166"/>
      <c r="AI64" s="542"/>
      <c r="AJ64" s="1193">
        <f t="shared" si="5"/>
        <v>1380.4</v>
      </c>
    </row>
    <row r="65" spans="1:36" ht="82.5">
      <c r="A65" s="1163"/>
      <c r="B65" s="1187"/>
      <c r="C65" s="1190" t="s">
        <v>3951</v>
      </c>
      <c r="D65" s="1180"/>
      <c r="E65" s="328">
        <v>5</v>
      </c>
      <c r="F65" s="997" t="s">
        <v>115</v>
      </c>
      <c r="G65" s="997" t="s">
        <v>3908</v>
      </c>
      <c r="H65" s="997" t="s">
        <v>3909</v>
      </c>
      <c r="I65" s="997" t="s">
        <v>3910</v>
      </c>
      <c r="J65" s="1191">
        <v>52.84</v>
      </c>
      <c r="K65" s="1191">
        <f t="shared" si="10"/>
        <v>264.20000000000005</v>
      </c>
      <c r="L65" s="1192"/>
      <c r="M65" s="542"/>
      <c r="N65" s="1165"/>
      <c r="O65" s="542"/>
      <c r="P65" s="1166"/>
      <c r="Q65" s="542"/>
      <c r="R65" s="1192">
        <f t="shared" si="15"/>
        <v>1.6666666666666667</v>
      </c>
      <c r="S65" s="542">
        <f t="shared" si="11"/>
        <v>88.066666666666677</v>
      </c>
      <c r="T65" s="1166"/>
      <c r="U65" s="542"/>
      <c r="V65" s="1166"/>
      <c r="W65" s="542">
        <f t="shared" si="12"/>
        <v>0</v>
      </c>
      <c r="X65" s="1192">
        <f t="shared" si="16"/>
        <v>1.6666666666666667</v>
      </c>
      <c r="Y65" s="542">
        <f t="shared" si="13"/>
        <v>88.066666666666677</v>
      </c>
      <c r="Z65" s="1166"/>
      <c r="AA65" s="542"/>
      <c r="AB65" s="1166"/>
      <c r="AC65" s="542"/>
      <c r="AD65" s="1192">
        <f t="shared" si="17"/>
        <v>1.6666666666666667</v>
      </c>
      <c r="AE65" s="542">
        <f t="shared" si="14"/>
        <v>88.066666666666677</v>
      </c>
      <c r="AF65" s="1166"/>
      <c r="AG65" s="542"/>
      <c r="AH65" s="1166"/>
      <c r="AI65" s="542"/>
      <c r="AJ65" s="1193">
        <f t="shared" si="5"/>
        <v>264.20000000000005</v>
      </c>
    </row>
    <row r="66" spans="1:36" ht="82.5">
      <c r="A66" s="1163"/>
      <c r="B66" s="1187"/>
      <c r="C66" s="1190" t="s">
        <v>3952</v>
      </c>
      <c r="D66" s="1180"/>
      <c r="E66" s="328">
        <v>5</v>
      </c>
      <c r="F66" s="997" t="s">
        <v>115</v>
      </c>
      <c r="G66" s="997" t="s">
        <v>3908</v>
      </c>
      <c r="H66" s="997" t="s">
        <v>3909</v>
      </c>
      <c r="I66" s="997" t="s">
        <v>3910</v>
      </c>
      <c r="J66" s="1191">
        <v>52.84</v>
      </c>
      <c r="K66" s="1191">
        <f t="shared" si="10"/>
        <v>264.20000000000005</v>
      </c>
      <c r="L66" s="1192"/>
      <c r="M66" s="542"/>
      <c r="N66" s="1165"/>
      <c r="O66" s="542"/>
      <c r="P66" s="1166"/>
      <c r="Q66" s="542"/>
      <c r="R66" s="1192">
        <f t="shared" si="15"/>
        <v>1.6666666666666667</v>
      </c>
      <c r="S66" s="542">
        <f t="shared" si="11"/>
        <v>88.066666666666677</v>
      </c>
      <c r="T66" s="1166"/>
      <c r="U66" s="542"/>
      <c r="V66" s="1166"/>
      <c r="W66" s="542">
        <f t="shared" si="12"/>
        <v>0</v>
      </c>
      <c r="X66" s="1192">
        <f t="shared" si="16"/>
        <v>1.6666666666666667</v>
      </c>
      <c r="Y66" s="542">
        <f t="shared" si="13"/>
        <v>88.066666666666677</v>
      </c>
      <c r="Z66" s="1166"/>
      <c r="AA66" s="542"/>
      <c r="AB66" s="1166"/>
      <c r="AC66" s="542"/>
      <c r="AD66" s="1192">
        <f t="shared" si="17"/>
        <v>1.6666666666666667</v>
      </c>
      <c r="AE66" s="542">
        <f t="shared" si="14"/>
        <v>88.066666666666677</v>
      </c>
      <c r="AF66" s="1166"/>
      <c r="AG66" s="542"/>
      <c r="AH66" s="1166"/>
      <c r="AI66" s="542"/>
      <c r="AJ66" s="1193">
        <f t="shared" si="5"/>
        <v>264.20000000000005</v>
      </c>
    </row>
    <row r="67" spans="1:36" ht="82.5">
      <c r="A67" s="1163"/>
      <c r="B67" s="1187"/>
      <c r="C67" s="1190" t="s">
        <v>3953</v>
      </c>
      <c r="D67" s="1180"/>
      <c r="E67" s="328">
        <v>5</v>
      </c>
      <c r="F67" s="997" t="s">
        <v>115</v>
      </c>
      <c r="G67" s="997" t="s">
        <v>3908</v>
      </c>
      <c r="H67" s="997" t="s">
        <v>3909</v>
      </c>
      <c r="I67" s="997" t="s">
        <v>3910</v>
      </c>
      <c r="J67" s="1191">
        <v>52.84</v>
      </c>
      <c r="K67" s="1191">
        <f t="shared" si="10"/>
        <v>264.20000000000005</v>
      </c>
      <c r="L67" s="1192"/>
      <c r="M67" s="542"/>
      <c r="N67" s="1165"/>
      <c r="O67" s="542"/>
      <c r="P67" s="1166"/>
      <c r="Q67" s="542"/>
      <c r="R67" s="1192">
        <f t="shared" si="15"/>
        <v>1.6666666666666667</v>
      </c>
      <c r="S67" s="542">
        <f t="shared" si="11"/>
        <v>88.066666666666677</v>
      </c>
      <c r="T67" s="1166"/>
      <c r="U67" s="542"/>
      <c r="V67" s="1166"/>
      <c r="W67" s="542">
        <f t="shared" si="12"/>
        <v>0</v>
      </c>
      <c r="X67" s="1192">
        <f t="shared" si="16"/>
        <v>1.6666666666666667</v>
      </c>
      <c r="Y67" s="542">
        <f t="shared" si="13"/>
        <v>88.066666666666677</v>
      </c>
      <c r="Z67" s="1166"/>
      <c r="AA67" s="542"/>
      <c r="AB67" s="1166"/>
      <c r="AC67" s="542"/>
      <c r="AD67" s="1192">
        <f t="shared" si="17"/>
        <v>1.6666666666666667</v>
      </c>
      <c r="AE67" s="542">
        <f t="shared" si="14"/>
        <v>88.066666666666677</v>
      </c>
      <c r="AF67" s="1166"/>
      <c r="AG67" s="542"/>
      <c r="AH67" s="1166"/>
      <c r="AI67" s="542"/>
      <c r="AJ67" s="1193">
        <f t="shared" si="5"/>
        <v>264.20000000000005</v>
      </c>
    </row>
    <row r="68" spans="1:36" ht="82.5">
      <c r="A68" s="1163"/>
      <c r="B68" s="1187"/>
      <c r="C68" s="1190" t="s">
        <v>3954</v>
      </c>
      <c r="D68" s="1180"/>
      <c r="E68" s="328">
        <v>10</v>
      </c>
      <c r="F68" s="997" t="s">
        <v>108</v>
      </c>
      <c r="G68" s="997" t="s">
        <v>3908</v>
      </c>
      <c r="H68" s="997" t="s">
        <v>3909</v>
      </c>
      <c r="I68" s="997" t="s">
        <v>3910</v>
      </c>
      <c r="J68" s="1191">
        <v>69.599999999999994</v>
      </c>
      <c r="K68" s="1191">
        <f t="shared" si="10"/>
        <v>696</v>
      </c>
      <c r="L68" s="1192"/>
      <c r="M68" s="542"/>
      <c r="N68" s="1165"/>
      <c r="O68" s="542"/>
      <c r="P68" s="1166"/>
      <c r="Q68" s="542"/>
      <c r="R68" s="1192">
        <f t="shared" si="15"/>
        <v>3.3333333333333335</v>
      </c>
      <c r="S68" s="542">
        <f t="shared" si="11"/>
        <v>232</v>
      </c>
      <c r="T68" s="1166"/>
      <c r="U68" s="542"/>
      <c r="V68" s="1166"/>
      <c r="W68" s="542">
        <f t="shared" si="12"/>
        <v>0</v>
      </c>
      <c r="X68" s="1192">
        <f t="shared" si="16"/>
        <v>3.3333333333333335</v>
      </c>
      <c r="Y68" s="542">
        <f t="shared" si="13"/>
        <v>232</v>
      </c>
      <c r="Z68" s="1166"/>
      <c r="AA68" s="542"/>
      <c r="AB68" s="1166"/>
      <c r="AC68" s="542"/>
      <c r="AD68" s="1192">
        <f t="shared" si="17"/>
        <v>3.3333333333333335</v>
      </c>
      <c r="AE68" s="542">
        <f t="shared" si="14"/>
        <v>232</v>
      </c>
      <c r="AF68" s="1166"/>
      <c r="AG68" s="542"/>
      <c r="AH68" s="1166"/>
      <c r="AI68" s="542"/>
      <c r="AJ68" s="1193">
        <f t="shared" si="5"/>
        <v>696</v>
      </c>
    </row>
    <row r="69" spans="1:36" ht="82.5">
      <c r="A69" s="1163"/>
      <c r="B69" s="1187"/>
      <c r="C69" s="1190" t="s">
        <v>3955</v>
      </c>
      <c r="D69" s="1180"/>
      <c r="E69" s="328">
        <v>1</v>
      </c>
      <c r="F69" s="997" t="s">
        <v>108</v>
      </c>
      <c r="G69" s="997" t="s">
        <v>3908</v>
      </c>
      <c r="H69" s="997" t="s">
        <v>3909</v>
      </c>
      <c r="I69" s="997" t="s">
        <v>3910</v>
      </c>
      <c r="J69" s="1191">
        <v>14.5</v>
      </c>
      <c r="K69" s="1191">
        <f t="shared" si="10"/>
        <v>14.5</v>
      </c>
      <c r="L69" s="1192"/>
      <c r="M69" s="542"/>
      <c r="N69" s="1165"/>
      <c r="O69" s="542"/>
      <c r="P69" s="1166"/>
      <c r="Q69" s="542"/>
      <c r="R69" s="1192">
        <f t="shared" si="15"/>
        <v>0.33333333333333331</v>
      </c>
      <c r="S69" s="542">
        <f t="shared" si="11"/>
        <v>4.833333333333333</v>
      </c>
      <c r="T69" s="1166"/>
      <c r="U69" s="542"/>
      <c r="V69" s="1166"/>
      <c r="W69" s="542">
        <f t="shared" si="12"/>
        <v>0</v>
      </c>
      <c r="X69" s="1192">
        <f t="shared" si="16"/>
        <v>0.33333333333333331</v>
      </c>
      <c r="Y69" s="542">
        <f t="shared" si="13"/>
        <v>4.833333333333333</v>
      </c>
      <c r="Z69" s="1166"/>
      <c r="AA69" s="542"/>
      <c r="AB69" s="1166"/>
      <c r="AC69" s="542"/>
      <c r="AD69" s="1192">
        <f t="shared" si="17"/>
        <v>0.33333333333333331</v>
      </c>
      <c r="AE69" s="542">
        <f t="shared" si="14"/>
        <v>4.833333333333333</v>
      </c>
      <c r="AF69" s="1166"/>
      <c r="AG69" s="542"/>
      <c r="AH69" s="1166"/>
      <c r="AI69" s="542"/>
      <c r="AJ69" s="1193">
        <f t="shared" si="5"/>
        <v>14.5</v>
      </c>
    </row>
    <row r="70" spans="1:36" ht="82.5">
      <c r="A70" s="1163"/>
      <c r="B70" s="1187"/>
      <c r="C70" s="1190" t="s">
        <v>3956</v>
      </c>
      <c r="D70" s="1180"/>
      <c r="E70" s="328">
        <v>3</v>
      </c>
      <c r="F70" s="997" t="s">
        <v>108</v>
      </c>
      <c r="G70" s="997" t="s">
        <v>3908</v>
      </c>
      <c r="H70" s="997" t="s">
        <v>3909</v>
      </c>
      <c r="I70" s="997" t="s">
        <v>3910</v>
      </c>
      <c r="J70" s="1191">
        <v>246.4</v>
      </c>
      <c r="K70" s="1191">
        <f t="shared" si="10"/>
        <v>739.2</v>
      </c>
      <c r="L70" s="1192"/>
      <c r="M70" s="542"/>
      <c r="N70" s="1165"/>
      <c r="O70" s="542"/>
      <c r="P70" s="1166"/>
      <c r="Q70" s="542"/>
      <c r="R70" s="1192">
        <f t="shared" si="15"/>
        <v>1</v>
      </c>
      <c r="S70" s="542">
        <f t="shared" si="11"/>
        <v>246.4</v>
      </c>
      <c r="T70" s="1166"/>
      <c r="U70" s="542"/>
      <c r="V70" s="1166"/>
      <c r="W70" s="542">
        <f t="shared" si="12"/>
        <v>0</v>
      </c>
      <c r="X70" s="1192">
        <f t="shared" si="16"/>
        <v>1</v>
      </c>
      <c r="Y70" s="542">
        <f t="shared" si="13"/>
        <v>246.4</v>
      </c>
      <c r="Z70" s="1166"/>
      <c r="AA70" s="542"/>
      <c r="AB70" s="1166"/>
      <c r="AC70" s="542"/>
      <c r="AD70" s="1192">
        <f t="shared" si="17"/>
        <v>1</v>
      </c>
      <c r="AE70" s="542">
        <f t="shared" si="14"/>
        <v>246.4</v>
      </c>
      <c r="AF70" s="1166"/>
      <c r="AG70" s="542"/>
      <c r="AH70" s="1166"/>
      <c r="AI70" s="542"/>
      <c r="AJ70" s="1193">
        <f t="shared" si="5"/>
        <v>739.2</v>
      </c>
    </row>
    <row r="71" spans="1:36" ht="82.5">
      <c r="A71" s="1163"/>
      <c r="B71" s="1187"/>
      <c r="C71" s="1190" t="s">
        <v>3957</v>
      </c>
      <c r="D71" s="1180"/>
      <c r="E71" s="328">
        <v>1</v>
      </c>
      <c r="F71" s="997" t="s">
        <v>108</v>
      </c>
      <c r="G71" s="997" t="s">
        <v>3908</v>
      </c>
      <c r="H71" s="997" t="s">
        <v>3909</v>
      </c>
      <c r="I71" s="997" t="s">
        <v>3910</v>
      </c>
      <c r="J71" s="1191">
        <v>25</v>
      </c>
      <c r="K71" s="1191">
        <f t="shared" si="10"/>
        <v>25</v>
      </c>
      <c r="L71" s="1192"/>
      <c r="M71" s="542"/>
      <c r="N71" s="1165"/>
      <c r="O71" s="542"/>
      <c r="P71" s="1166"/>
      <c r="Q71" s="542"/>
      <c r="R71" s="1192">
        <f t="shared" si="15"/>
        <v>0.33333333333333331</v>
      </c>
      <c r="S71" s="542">
        <f t="shared" si="11"/>
        <v>8.3333333333333321</v>
      </c>
      <c r="T71" s="1166"/>
      <c r="U71" s="542"/>
      <c r="V71" s="1166"/>
      <c r="W71" s="542">
        <f t="shared" si="12"/>
        <v>0</v>
      </c>
      <c r="X71" s="1192">
        <f t="shared" si="16"/>
        <v>0.33333333333333331</v>
      </c>
      <c r="Y71" s="542">
        <f t="shared" si="13"/>
        <v>8.3333333333333321</v>
      </c>
      <c r="Z71" s="1166"/>
      <c r="AA71" s="542"/>
      <c r="AB71" s="1166"/>
      <c r="AC71" s="542"/>
      <c r="AD71" s="1192">
        <f t="shared" si="17"/>
        <v>0.33333333333333331</v>
      </c>
      <c r="AE71" s="542">
        <f t="shared" si="14"/>
        <v>8.3333333333333321</v>
      </c>
      <c r="AF71" s="1166"/>
      <c r="AG71" s="542"/>
      <c r="AH71" s="1166"/>
      <c r="AI71" s="542"/>
      <c r="AJ71" s="1193">
        <f t="shared" si="5"/>
        <v>24.999999999999996</v>
      </c>
    </row>
    <row r="72" spans="1:36" ht="82.5">
      <c r="A72" s="1163"/>
      <c r="B72" s="1187"/>
      <c r="C72" s="1190" t="s">
        <v>194</v>
      </c>
      <c r="D72" s="1180"/>
      <c r="E72" s="328">
        <v>10</v>
      </c>
      <c r="F72" s="997" t="s">
        <v>108</v>
      </c>
      <c r="G72" s="997" t="s">
        <v>3908</v>
      </c>
      <c r="H72" s="997" t="s">
        <v>3909</v>
      </c>
      <c r="I72" s="997" t="s">
        <v>3910</v>
      </c>
      <c r="J72" s="1191">
        <v>39.799999999999997</v>
      </c>
      <c r="K72" s="1191">
        <f t="shared" si="10"/>
        <v>398</v>
      </c>
      <c r="L72" s="1192"/>
      <c r="M72" s="542"/>
      <c r="N72" s="1165"/>
      <c r="O72" s="542"/>
      <c r="P72" s="1166"/>
      <c r="Q72" s="542"/>
      <c r="R72" s="1192">
        <f t="shared" si="15"/>
        <v>3.3333333333333335</v>
      </c>
      <c r="S72" s="542">
        <f t="shared" si="11"/>
        <v>132.66666666666666</v>
      </c>
      <c r="T72" s="1166"/>
      <c r="U72" s="542"/>
      <c r="V72" s="1166"/>
      <c r="W72" s="542">
        <f t="shared" si="12"/>
        <v>0</v>
      </c>
      <c r="X72" s="1192">
        <f t="shared" si="16"/>
        <v>3.3333333333333335</v>
      </c>
      <c r="Y72" s="542">
        <f t="shared" si="13"/>
        <v>132.66666666666666</v>
      </c>
      <c r="Z72" s="1166"/>
      <c r="AA72" s="542"/>
      <c r="AB72" s="1166"/>
      <c r="AC72" s="542"/>
      <c r="AD72" s="1192">
        <f t="shared" si="17"/>
        <v>3.3333333333333335</v>
      </c>
      <c r="AE72" s="542">
        <f t="shared" si="14"/>
        <v>132.66666666666666</v>
      </c>
      <c r="AF72" s="1166"/>
      <c r="AG72" s="542"/>
      <c r="AH72" s="1166"/>
      <c r="AI72" s="542"/>
      <c r="AJ72" s="1193">
        <f t="shared" si="5"/>
        <v>398</v>
      </c>
    </row>
    <row r="73" spans="1:36" ht="82.5">
      <c r="A73" s="1163"/>
      <c r="B73" s="1187"/>
      <c r="C73" s="1190" t="s">
        <v>3958</v>
      </c>
      <c r="D73" s="1180"/>
      <c r="E73" s="328">
        <v>100</v>
      </c>
      <c r="F73" s="997" t="s">
        <v>108</v>
      </c>
      <c r="G73" s="997" t="s">
        <v>3908</v>
      </c>
      <c r="H73" s="997" t="s">
        <v>3909</v>
      </c>
      <c r="I73" s="997" t="s">
        <v>3910</v>
      </c>
      <c r="J73" s="1191">
        <v>2.3199999999999998</v>
      </c>
      <c r="K73" s="1191">
        <f t="shared" si="10"/>
        <v>231.99999999999997</v>
      </c>
      <c r="L73" s="1192"/>
      <c r="M73" s="542"/>
      <c r="N73" s="1165"/>
      <c r="O73" s="542"/>
      <c r="P73" s="1166"/>
      <c r="Q73" s="542"/>
      <c r="R73" s="1192">
        <f t="shared" si="15"/>
        <v>33.333333333333336</v>
      </c>
      <c r="S73" s="542">
        <f t="shared" si="11"/>
        <v>77.333333333333329</v>
      </c>
      <c r="T73" s="1166"/>
      <c r="U73" s="542"/>
      <c r="V73" s="1166"/>
      <c r="W73" s="542">
        <f t="shared" si="12"/>
        <v>0</v>
      </c>
      <c r="X73" s="1192">
        <f t="shared" si="16"/>
        <v>33.333333333333336</v>
      </c>
      <c r="Y73" s="542">
        <f t="shared" si="13"/>
        <v>77.333333333333329</v>
      </c>
      <c r="Z73" s="1166"/>
      <c r="AA73" s="542"/>
      <c r="AB73" s="1166"/>
      <c r="AC73" s="542"/>
      <c r="AD73" s="1192">
        <f t="shared" si="17"/>
        <v>33.333333333333336</v>
      </c>
      <c r="AE73" s="542">
        <f t="shared" si="14"/>
        <v>77.333333333333329</v>
      </c>
      <c r="AF73" s="1166"/>
      <c r="AG73" s="542"/>
      <c r="AH73" s="1166"/>
      <c r="AI73" s="542"/>
      <c r="AJ73" s="1193">
        <f t="shared" si="5"/>
        <v>232</v>
      </c>
    </row>
    <row r="74" spans="1:36" ht="22.5">
      <c r="A74" s="1163"/>
      <c r="B74" s="1201">
        <v>21107</v>
      </c>
      <c r="C74" s="1186" t="s">
        <v>3959</v>
      </c>
      <c r="D74" s="1186"/>
      <c r="E74" s="1186"/>
      <c r="F74" s="1186"/>
      <c r="G74" s="1186"/>
      <c r="H74" s="1186"/>
      <c r="I74" s="1186"/>
      <c r="J74" s="1186">
        <f>J75</f>
        <v>39.744999999999997</v>
      </c>
      <c r="K74" s="1186">
        <f>K75</f>
        <v>119.23499999999999</v>
      </c>
      <c r="L74" s="1197"/>
      <c r="M74" s="1186"/>
      <c r="N74" s="1186"/>
      <c r="O74" s="1186"/>
      <c r="P74" s="1186"/>
      <c r="Q74" s="1186">
        <f>Q75</f>
        <v>0</v>
      </c>
      <c r="R74" s="1186"/>
      <c r="S74" s="1186">
        <f>S75</f>
        <v>119.23499999999999</v>
      </c>
      <c r="T74" s="1186"/>
      <c r="U74" s="1186"/>
      <c r="V74" s="1186"/>
      <c r="W74" s="1186"/>
      <c r="X74" s="1186"/>
      <c r="Y74" s="1186"/>
      <c r="Z74" s="1186"/>
      <c r="AA74" s="1186"/>
      <c r="AB74" s="1186"/>
      <c r="AC74" s="1186"/>
      <c r="AD74" s="1186"/>
      <c r="AE74" s="1186"/>
      <c r="AF74" s="1186"/>
      <c r="AG74" s="1186"/>
      <c r="AH74" s="1186"/>
      <c r="AI74" s="1186"/>
      <c r="AJ74" s="1186">
        <f>AJ75</f>
        <v>119.23499999999999</v>
      </c>
    </row>
    <row r="75" spans="1:36" ht="82.5">
      <c r="A75" s="1163"/>
      <c r="B75" s="1187"/>
      <c r="C75" s="1190" t="s">
        <v>3960</v>
      </c>
      <c r="D75" s="1180"/>
      <c r="E75" s="328">
        <v>3</v>
      </c>
      <c r="F75" s="997" t="s">
        <v>108</v>
      </c>
      <c r="G75" s="997" t="s">
        <v>3908</v>
      </c>
      <c r="H75" s="997" t="s">
        <v>3909</v>
      </c>
      <c r="I75" s="997" t="s">
        <v>3910</v>
      </c>
      <c r="J75" s="1191">
        <v>39.744999999999997</v>
      </c>
      <c r="K75" s="1191">
        <f>E75*J75</f>
        <v>119.23499999999999</v>
      </c>
      <c r="L75" s="1192"/>
      <c r="M75" s="1164">
        <v>0</v>
      </c>
      <c r="N75" s="1165"/>
      <c r="O75" s="542"/>
      <c r="P75" s="1166"/>
      <c r="Q75" s="542">
        <f t="shared" ref="Q75" si="18">P75*J75</f>
        <v>0</v>
      </c>
      <c r="R75" s="1192">
        <f>E75</f>
        <v>3</v>
      </c>
      <c r="S75" s="542">
        <f t="shared" ref="S75" si="19">R75*J75</f>
        <v>119.23499999999999</v>
      </c>
      <c r="T75" s="1166"/>
      <c r="U75" s="542"/>
      <c r="V75" s="1166"/>
      <c r="W75" s="542"/>
      <c r="X75" s="1166"/>
      <c r="Y75" s="542"/>
      <c r="Z75" s="1166"/>
      <c r="AA75" s="542"/>
      <c r="AB75" s="1166"/>
      <c r="AC75" s="542"/>
      <c r="AD75" s="1166"/>
      <c r="AE75" s="542"/>
      <c r="AF75" s="1166"/>
      <c r="AG75" s="542"/>
      <c r="AH75" s="1166"/>
      <c r="AI75" s="542"/>
      <c r="AJ75" s="1193">
        <f>M75+O75+Q75+S75+U75+W75+Y75+AA75+AC75+AE75+AG75+AI75</f>
        <v>119.23499999999999</v>
      </c>
    </row>
    <row r="76" spans="1:36" ht="22.5">
      <c r="A76" s="1163"/>
      <c r="B76" s="1201">
        <v>212</v>
      </c>
      <c r="C76" s="1186" t="s">
        <v>3961</v>
      </c>
      <c r="D76" s="1186"/>
      <c r="E76" s="1186"/>
      <c r="F76" s="1186"/>
      <c r="G76" s="1198"/>
      <c r="H76" s="1198"/>
      <c r="I76" s="1198"/>
      <c r="J76" s="1186"/>
      <c r="K76" s="1186">
        <f>K77</f>
        <v>0</v>
      </c>
      <c r="L76" s="1185"/>
      <c r="M76" s="1186">
        <f>M77</f>
        <v>0</v>
      </c>
      <c r="N76" s="1186"/>
      <c r="O76" s="1186">
        <f t="shared" ref="O76:AJ76" si="20">O77</f>
        <v>0</v>
      </c>
      <c r="P76" s="1186"/>
      <c r="Q76" s="1186">
        <f t="shared" si="20"/>
        <v>0</v>
      </c>
      <c r="R76" s="1186"/>
      <c r="S76" s="1186">
        <f t="shared" si="20"/>
        <v>0</v>
      </c>
      <c r="T76" s="1186"/>
      <c r="U76" s="1186">
        <f t="shared" si="20"/>
        <v>0</v>
      </c>
      <c r="V76" s="1186"/>
      <c r="W76" s="1186">
        <f t="shared" si="20"/>
        <v>0</v>
      </c>
      <c r="X76" s="1186"/>
      <c r="Y76" s="1186">
        <f t="shared" si="20"/>
        <v>0</v>
      </c>
      <c r="Z76" s="1186"/>
      <c r="AA76" s="1186">
        <f t="shared" si="20"/>
        <v>0</v>
      </c>
      <c r="AB76" s="1186"/>
      <c r="AC76" s="1186">
        <f t="shared" si="20"/>
        <v>0</v>
      </c>
      <c r="AD76" s="1186"/>
      <c r="AE76" s="1186">
        <f t="shared" si="20"/>
        <v>0</v>
      </c>
      <c r="AF76" s="1186"/>
      <c r="AG76" s="1186">
        <f t="shared" si="20"/>
        <v>0</v>
      </c>
      <c r="AH76" s="1186"/>
      <c r="AI76" s="1186">
        <f t="shared" si="20"/>
        <v>0</v>
      </c>
      <c r="AJ76" s="1186">
        <f t="shared" si="20"/>
        <v>0</v>
      </c>
    </row>
    <row r="77" spans="1:36">
      <c r="A77" s="1163"/>
      <c r="B77" s="1201">
        <v>21205</v>
      </c>
      <c r="C77" s="1186" t="s">
        <v>3962</v>
      </c>
      <c r="D77" s="1186"/>
      <c r="E77" s="1186"/>
      <c r="F77" s="1186"/>
      <c r="G77" s="1198"/>
      <c r="H77" s="1198"/>
      <c r="I77" s="1198"/>
      <c r="J77" s="1186"/>
      <c r="K77" s="1186">
        <f t="shared" ref="K77" si="21">SUM(K78:K83)</f>
        <v>0</v>
      </c>
      <c r="L77" s="1185"/>
      <c r="M77" s="1186">
        <f>SUM(M78:M83)</f>
        <v>0</v>
      </c>
      <c r="N77" s="1186"/>
      <c r="O77" s="1186">
        <f t="shared" ref="O77:AI77" si="22">SUM(O78:O83)</f>
        <v>0</v>
      </c>
      <c r="P77" s="1186"/>
      <c r="Q77" s="1186">
        <f t="shared" si="22"/>
        <v>0</v>
      </c>
      <c r="R77" s="1186"/>
      <c r="S77" s="1186">
        <f t="shared" si="22"/>
        <v>0</v>
      </c>
      <c r="T77" s="1186"/>
      <c r="U77" s="1186">
        <f t="shared" si="22"/>
        <v>0</v>
      </c>
      <c r="V77" s="1186"/>
      <c r="W77" s="1186">
        <f t="shared" si="22"/>
        <v>0</v>
      </c>
      <c r="X77" s="1186"/>
      <c r="Y77" s="1186">
        <f t="shared" si="22"/>
        <v>0</v>
      </c>
      <c r="Z77" s="1186"/>
      <c r="AA77" s="1186">
        <f t="shared" si="22"/>
        <v>0</v>
      </c>
      <c r="AB77" s="1186"/>
      <c r="AC77" s="1186">
        <f t="shared" si="22"/>
        <v>0</v>
      </c>
      <c r="AD77" s="1186"/>
      <c r="AE77" s="1186">
        <f t="shared" si="22"/>
        <v>0</v>
      </c>
      <c r="AF77" s="1186"/>
      <c r="AG77" s="1186">
        <f t="shared" si="22"/>
        <v>0</v>
      </c>
      <c r="AH77" s="1186"/>
      <c r="AI77" s="1186">
        <f t="shared" si="22"/>
        <v>0</v>
      </c>
      <c r="AJ77" s="559">
        <f>M77+O77+Q77+S77+U77+W77+Y77+AA77+AC77+AE77+AG77+AI77</f>
        <v>0</v>
      </c>
    </row>
    <row r="78" spans="1:36" ht="82.5">
      <c r="A78" s="1163"/>
      <c r="B78" s="1187"/>
      <c r="C78" s="1190" t="s">
        <v>3963</v>
      </c>
      <c r="D78" s="1180"/>
      <c r="E78" s="328"/>
      <c r="F78" s="997" t="s">
        <v>397</v>
      </c>
      <c r="G78" s="997" t="s">
        <v>3908</v>
      </c>
      <c r="H78" s="997" t="s">
        <v>3909</v>
      </c>
      <c r="I78" s="997" t="s">
        <v>3910</v>
      </c>
      <c r="J78" s="1191">
        <v>24.188319999999997</v>
      </c>
      <c r="K78" s="1191">
        <f t="shared" ref="K78:K83" si="23">E78*J78</f>
        <v>0</v>
      </c>
      <c r="L78" s="1192"/>
      <c r="M78" s="1164"/>
      <c r="N78" s="1165"/>
      <c r="O78" s="542"/>
      <c r="P78" s="1166"/>
      <c r="Q78" s="542"/>
      <c r="R78" s="1166"/>
      <c r="S78" s="542"/>
      <c r="T78" s="1166"/>
      <c r="U78" s="542"/>
      <c r="V78" s="1166"/>
      <c r="W78" s="542"/>
      <c r="X78" s="1166"/>
      <c r="Y78" s="542"/>
      <c r="Z78" s="1166">
        <f t="shared" ref="Z78:Z83" si="24">E78-L78-N78-P78-R78-T78-V78</f>
        <v>0</v>
      </c>
      <c r="AA78" s="542">
        <f t="shared" ref="AA78:AA83" si="25">K78-M78-O78-Q78-S78-U78-W78</f>
        <v>0</v>
      </c>
      <c r="AB78" s="1166"/>
      <c r="AC78" s="542"/>
      <c r="AD78" s="1166"/>
      <c r="AE78" s="542"/>
      <c r="AF78" s="1166"/>
      <c r="AG78" s="542"/>
      <c r="AH78" s="1166"/>
      <c r="AI78" s="542"/>
      <c r="AJ78" s="1193">
        <f>M78+O78+Q78+S78+U78+W78+Y78+AA78+AC78+AE78+AG78+AI78</f>
        <v>0</v>
      </c>
    </row>
    <row r="79" spans="1:36" ht="82.5">
      <c r="A79" s="1163"/>
      <c r="B79" s="1187"/>
      <c r="C79" s="1190" t="s">
        <v>3964</v>
      </c>
      <c r="D79" s="1180"/>
      <c r="E79" s="328">
        <v>0</v>
      </c>
      <c r="F79" s="997" t="s">
        <v>397</v>
      </c>
      <c r="G79" s="997" t="s">
        <v>3908</v>
      </c>
      <c r="H79" s="997" t="s">
        <v>3909</v>
      </c>
      <c r="I79" s="997" t="s">
        <v>3910</v>
      </c>
      <c r="J79" s="1191">
        <v>33.310559999999995</v>
      </c>
      <c r="K79" s="1191">
        <f t="shared" si="23"/>
        <v>0</v>
      </c>
      <c r="L79" s="1192"/>
      <c r="M79" s="1164"/>
      <c r="N79" s="1165"/>
      <c r="O79" s="542"/>
      <c r="P79" s="1166"/>
      <c r="Q79" s="542"/>
      <c r="R79" s="1166"/>
      <c r="S79" s="542"/>
      <c r="T79" s="1166"/>
      <c r="U79" s="542"/>
      <c r="V79" s="1166"/>
      <c r="W79" s="542"/>
      <c r="X79" s="1166"/>
      <c r="Y79" s="542"/>
      <c r="Z79" s="1166">
        <f t="shared" si="24"/>
        <v>0</v>
      </c>
      <c r="AA79" s="542">
        <f t="shared" si="25"/>
        <v>0</v>
      </c>
      <c r="AB79" s="1166"/>
      <c r="AC79" s="542"/>
      <c r="AD79" s="1166"/>
      <c r="AE79" s="542"/>
      <c r="AF79" s="1166"/>
      <c r="AG79" s="542"/>
      <c r="AH79" s="1166"/>
      <c r="AI79" s="542"/>
      <c r="AJ79" s="1193">
        <f t="shared" ref="AJ79:AJ99" si="26">M79+O79+Q79+S79+U79+W79+Y79+AA79+AC79+AE79+AG79+AI79</f>
        <v>0</v>
      </c>
    </row>
    <row r="80" spans="1:36" ht="82.5">
      <c r="A80" s="1163"/>
      <c r="B80" s="1187"/>
      <c r="C80" s="1190" t="s">
        <v>3965</v>
      </c>
      <c r="D80" s="1180"/>
      <c r="E80" s="328">
        <v>0</v>
      </c>
      <c r="F80" s="997" t="s">
        <v>397</v>
      </c>
      <c r="G80" s="997" t="s">
        <v>3908</v>
      </c>
      <c r="H80" s="997" t="s">
        <v>3909</v>
      </c>
      <c r="I80" s="997" t="s">
        <v>3910</v>
      </c>
      <c r="J80" s="1191">
        <v>60.488199999999999</v>
      </c>
      <c r="K80" s="1191">
        <f t="shared" si="23"/>
        <v>0</v>
      </c>
      <c r="L80" s="1192"/>
      <c r="M80" s="1164"/>
      <c r="N80" s="1165"/>
      <c r="O80" s="542"/>
      <c r="P80" s="1166"/>
      <c r="Q80" s="542"/>
      <c r="R80" s="1166"/>
      <c r="S80" s="542"/>
      <c r="T80" s="1166"/>
      <c r="U80" s="542"/>
      <c r="V80" s="1166"/>
      <c r="W80" s="542"/>
      <c r="X80" s="1166"/>
      <c r="Y80" s="542"/>
      <c r="Z80" s="1166">
        <f t="shared" si="24"/>
        <v>0</v>
      </c>
      <c r="AA80" s="542">
        <f t="shared" si="25"/>
        <v>0</v>
      </c>
      <c r="AB80" s="1166"/>
      <c r="AC80" s="542"/>
      <c r="AD80" s="1166"/>
      <c r="AE80" s="542"/>
      <c r="AF80" s="1166"/>
      <c r="AG80" s="542"/>
      <c r="AH80" s="1166"/>
      <c r="AI80" s="542"/>
      <c r="AJ80" s="1193">
        <f t="shared" si="26"/>
        <v>0</v>
      </c>
    </row>
    <row r="81" spans="1:36" ht="82.5">
      <c r="A81" s="1163"/>
      <c r="B81" s="1187"/>
      <c r="C81" s="1190" t="s">
        <v>3966</v>
      </c>
      <c r="D81" s="1180"/>
      <c r="E81" s="328">
        <v>0</v>
      </c>
      <c r="F81" s="997" t="s">
        <v>397</v>
      </c>
      <c r="G81" s="997" t="s">
        <v>3908</v>
      </c>
      <c r="H81" s="997" t="s">
        <v>3909</v>
      </c>
      <c r="I81" s="997" t="s">
        <v>3910</v>
      </c>
      <c r="J81" s="1191">
        <v>339.86</v>
      </c>
      <c r="K81" s="1191">
        <f t="shared" si="23"/>
        <v>0</v>
      </c>
      <c r="L81" s="1192"/>
      <c r="M81" s="1164"/>
      <c r="N81" s="1165"/>
      <c r="O81" s="542"/>
      <c r="P81" s="1166"/>
      <c r="Q81" s="542"/>
      <c r="R81" s="1166"/>
      <c r="S81" s="542"/>
      <c r="T81" s="1166"/>
      <c r="U81" s="542"/>
      <c r="V81" s="1166"/>
      <c r="W81" s="542"/>
      <c r="X81" s="1166"/>
      <c r="Y81" s="542"/>
      <c r="Z81" s="1166">
        <f t="shared" si="24"/>
        <v>0</v>
      </c>
      <c r="AA81" s="542">
        <f t="shared" si="25"/>
        <v>0</v>
      </c>
      <c r="AB81" s="1166"/>
      <c r="AC81" s="542"/>
      <c r="AD81" s="1166"/>
      <c r="AE81" s="542"/>
      <c r="AF81" s="1166"/>
      <c r="AG81" s="542"/>
      <c r="AH81" s="1166"/>
      <c r="AI81" s="542"/>
      <c r="AJ81" s="1193">
        <f t="shared" si="26"/>
        <v>0</v>
      </c>
    </row>
    <row r="82" spans="1:36" ht="82.5">
      <c r="A82" s="1163"/>
      <c r="B82" s="1187"/>
      <c r="C82" s="1190" t="s">
        <v>3967</v>
      </c>
      <c r="D82" s="1180"/>
      <c r="E82" s="328">
        <v>0</v>
      </c>
      <c r="F82" s="997" t="s">
        <v>108</v>
      </c>
      <c r="G82" s="997" t="s">
        <v>3908</v>
      </c>
      <c r="H82" s="997" t="s">
        <v>3909</v>
      </c>
      <c r="I82" s="997" t="s">
        <v>3910</v>
      </c>
      <c r="J82" s="1191">
        <v>9.5350000000000001</v>
      </c>
      <c r="K82" s="1191">
        <f t="shared" si="23"/>
        <v>0</v>
      </c>
      <c r="L82" s="1192"/>
      <c r="M82" s="1164"/>
      <c r="N82" s="1165"/>
      <c r="O82" s="542"/>
      <c r="P82" s="1166"/>
      <c r="Q82" s="542"/>
      <c r="R82" s="1166"/>
      <c r="S82" s="542"/>
      <c r="T82" s="1166"/>
      <c r="U82" s="542"/>
      <c r="V82" s="1166"/>
      <c r="W82" s="542"/>
      <c r="X82" s="1166"/>
      <c r="Y82" s="542"/>
      <c r="Z82" s="1166">
        <f t="shared" si="24"/>
        <v>0</v>
      </c>
      <c r="AA82" s="542">
        <f t="shared" si="25"/>
        <v>0</v>
      </c>
      <c r="AB82" s="1166"/>
      <c r="AC82" s="542"/>
      <c r="AD82" s="1166"/>
      <c r="AE82" s="542"/>
      <c r="AF82" s="1166"/>
      <c r="AG82" s="542"/>
      <c r="AH82" s="1166"/>
      <c r="AI82" s="542"/>
      <c r="AJ82" s="1193">
        <f t="shared" si="26"/>
        <v>0</v>
      </c>
    </row>
    <row r="83" spans="1:36" ht="82.5">
      <c r="A83" s="1163"/>
      <c r="B83" s="1187"/>
      <c r="C83" s="1190" t="s">
        <v>3968</v>
      </c>
      <c r="D83" s="1180"/>
      <c r="E83" s="328">
        <v>0</v>
      </c>
      <c r="F83" s="997" t="s">
        <v>397</v>
      </c>
      <c r="G83" s="997" t="s">
        <v>3908</v>
      </c>
      <c r="H83" s="997" t="s">
        <v>3909</v>
      </c>
      <c r="I83" s="997" t="s">
        <v>3910</v>
      </c>
      <c r="J83" s="1191">
        <v>24.118000000000002</v>
      </c>
      <c r="K83" s="1191">
        <f t="shared" si="23"/>
        <v>0</v>
      </c>
      <c r="L83" s="1192"/>
      <c r="M83" s="1164"/>
      <c r="N83" s="1165"/>
      <c r="O83" s="542"/>
      <c r="P83" s="1166"/>
      <c r="Q83" s="542"/>
      <c r="R83" s="1166"/>
      <c r="S83" s="542"/>
      <c r="T83" s="1166"/>
      <c r="U83" s="542"/>
      <c r="V83" s="1166"/>
      <c r="W83" s="542"/>
      <c r="X83" s="1166"/>
      <c r="Y83" s="542"/>
      <c r="Z83" s="1166">
        <f t="shared" si="24"/>
        <v>0</v>
      </c>
      <c r="AA83" s="542">
        <f t="shared" si="25"/>
        <v>0</v>
      </c>
      <c r="AB83" s="1166"/>
      <c r="AC83" s="542"/>
      <c r="AD83" s="1166"/>
      <c r="AE83" s="542"/>
      <c r="AF83" s="1166"/>
      <c r="AG83" s="542"/>
      <c r="AH83" s="1166"/>
      <c r="AI83" s="542"/>
      <c r="AJ83" s="1193">
        <f t="shared" si="26"/>
        <v>0</v>
      </c>
    </row>
    <row r="84" spans="1:36" ht="33.75">
      <c r="A84" s="1163"/>
      <c r="B84" s="1201">
        <v>214</v>
      </c>
      <c r="C84" s="1200" t="s">
        <v>2715</v>
      </c>
      <c r="D84" s="1201"/>
      <c r="E84" s="1201"/>
      <c r="F84" s="1201"/>
      <c r="G84" s="1202"/>
      <c r="H84" s="1202"/>
      <c r="I84" s="1202"/>
      <c r="J84" s="1201"/>
      <c r="K84" s="559">
        <f>K85</f>
        <v>15916.779500000001</v>
      </c>
      <c r="L84" s="1185"/>
      <c r="M84" s="559">
        <f>M85</f>
        <v>0</v>
      </c>
      <c r="N84" s="1201"/>
      <c r="O84" s="559">
        <f>O85</f>
        <v>0</v>
      </c>
      <c r="P84" s="1201"/>
      <c r="Q84" s="559">
        <f>Q85</f>
        <v>0</v>
      </c>
      <c r="R84" s="1201"/>
      <c r="S84" s="559">
        <f>S85</f>
        <v>0</v>
      </c>
      <c r="T84" s="1201"/>
      <c r="U84" s="559">
        <f>U85</f>
        <v>0</v>
      </c>
      <c r="V84" s="1201"/>
      <c r="W84" s="559">
        <f>W85</f>
        <v>0</v>
      </c>
      <c r="X84" s="1201"/>
      <c r="Y84" s="559">
        <f>Y85</f>
        <v>15916.779500000001</v>
      </c>
      <c r="Z84" s="1201"/>
      <c r="AA84" s="559">
        <f>AA85</f>
        <v>0</v>
      </c>
      <c r="AB84" s="1201"/>
      <c r="AC84" s="559">
        <f>AC85</f>
        <v>0</v>
      </c>
      <c r="AD84" s="1201"/>
      <c r="AE84" s="559">
        <f>AE85</f>
        <v>0</v>
      </c>
      <c r="AF84" s="1201"/>
      <c r="AG84" s="559">
        <f>AG85</f>
        <v>0</v>
      </c>
      <c r="AH84" s="1201"/>
      <c r="AI84" s="559">
        <f>AI85</f>
        <v>0</v>
      </c>
      <c r="AJ84" s="559">
        <f>AJ85</f>
        <v>15916.779500000001</v>
      </c>
    </row>
    <row r="85" spans="1:36">
      <c r="A85" s="1163"/>
      <c r="B85" s="1201">
        <v>21401</v>
      </c>
      <c r="C85" s="1200" t="s">
        <v>215</v>
      </c>
      <c r="D85" s="1201"/>
      <c r="E85" s="1201"/>
      <c r="F85" s="1201"/>
      <c r="G85" s="1202"/>
      <c r="H85" s="1202"/>
      <c r="I85" s="1202"/>
      <c r="J85" s="1201"/>
      <c r="K85" s="559">
        <f>SUM(K86:K99)</f>
        <v>15916.779500000001</v>
      </c>
      <c r="L85" s="1185"/>
      <c r="M85" s="1203">
        <f>SUM(M86:M99)</f>
        <v>0</v>
      </c>
      <c r="N85" s="1201"/>
      <c r="O85" s="559">
        <f>SUM(O86:O99)</f>
        <v>0</v>
      </c>
      <c r="P85" s="1201"/>
      <c r="Q85" s="559">
        <f>SUM(Q86:Q99)</f>
        <v>0</v>
      </c>
      <c r="R85" s="1201"/>
      <c r="S85" s="559">
        <f>SUM(S86:S99)</f>
        <v>0</v>
      </c>
      <c r="T85" s="1201"/>
      <c r="U85" s="559">
        <f>SUM(U86:U99)</f>
        <v>0</v>
      </c>
      <c r="V85" s="1201"/>
      <c r="W85" s="559">
        <f>SUM(W86:W99)</f>
        <v>0</v>
      </c>
      <c r="X85" s="1201"/>
      <c r="Y85" s="559">
        <f>SUM(Y86:Y99)</f>
        <v>15916.779500000001</v>
      </c>
      <c r="Z85" s="1201"/>
      <c r="AA85" s="559">
        <f>SUM(AA86:AA99)</f>
        <v>0</v>
      </c>
      <c r="AB85" s="1203"/>
      <c r="AC85" s="559">
        <f>SUM(AC86:AC99)</f>
        <v>0</v>
      </c>
      <c r="AD85" s="1201"/>
      <c r="AE85" s="559">
        <f>SUM(AE86:AE99)</f>
        <v>0</v>
      </c>
      <c r="AF85" s="1201"/>
      <c r="AG85" s="559">
        <f>SUM(AG86:AG99)</f>
        <v>0</v>
      </c>
      <c r="AH85" s="1201"/>
      <c r="AI85" s="559">
        <f>SUM(AI86:AI99)</f>
        <v>0</v>
      </c>
      <c r="AJ85" s="559">
        <f t="shared" si="26"/>
        <v>15916.779500000001</v>
      </c>
    </row>
    <row r="86" spans="1:36" ht="82.5">
      <c r="A86" s="1163"/>
      <c r="B86" s="1187"/>
      <c r="C86" s="1190" t="s">
        <v>3969</v>
      </c>
      <c r="D86" s="1180"/>
      <c r="E86" s="328">
        <v>3</v>
      </c>
      <c r="F86" s="997" t="s">
        <v>108</v>
      </c>
      <c r="G86" s="997" t="s">
        <v>3908</v>
      </c>
      <c r="H86" s="997" t="s">
        <v>3909</v>
      </c>
      <c r="I86" s="997" t="s">
        <v>3910</v>
      </c>
      <c r="J86" s="1191">
        <v>795</v>
      </c>
      <c r="K86" s="1191">
        <f t="shared" ref="K86:K99" si="27">E86*J86</f>
        <v>2385</v>
      </c>
      <c r="L86" s="1192"/>
      <c r="M86" s="1164"/>
      <c r="N86" s="1165"/>
      <c r="O86" s="542"/>
      <c r="P86" s="1166"/>
      <c r="Q86" s="542"/>
      <c r="R86" s="1166"/>
      <c r="S86" s="542"/>
      <c r="T86" s="1166"/>
      <c r="U86" s="542"/>
      <c r="V86" s="1166"/>
      <c r="W86" s="542"/>
      <c r="X86" s="1166">
        <f t="shared" ref="X86:X99" si="28">E86</f>
        <v>3</v>
      </c>
      <c r="Y86" s="542">
        <f>X86*J86</f>
        <v>2385</v>
      </c>
      <c r="Z86" s="1166"/>
      <c r="AA86" s="542"/>
      <c r="AB86" s="1166"/>
      <c r="AC86" s="542"/>
      <c r="AD86" s="1166"/>
      <c r="AE86" s="542"/>
      <c r="AF86" s="1166"/>
      <c r="AG86" s="542"/>
      <c r="AH86" s="1166"/>
      <c r="AI86" s="542"/>
      <c r="AJ86" s="1193">
        <f t="shared" si="26"/>
        <v>2385</v>
      </c>
    </row>
    <row r="87" spans="1:36" ht="82.5">
      <c r="A87" s="1163"/>
      <c r="B87" s="1187"/>
      <c r="C87" s="1190" t="s">
        <v>3970</v>
      </c>
      <c r="D87" s="1180"/>
      <c r="E87" s="328">
        <v>1</v>
      </c>
      <c r="F87" s="997" t="s">
        <v>46</v>
      </c>
      <c r="G87" s="997" t="s">
        <v>3908</v>
      </c>
      <c r="H87" s="997" t="s">
        <v>3909</v>
      </c>
      <c r="I87" s="997" t="s">
        <v>3910</v>
      </c>
      <c r="J87" s="1191">
        <v>228</v>
      </c>
      <c r="K87" s="1191">
        <f t="shared" si="27"/>
        <v>228</v>
      </c>
      <c r="L87" s="1192"/>
      <c r="M87" s="1164"/>
      <c r="N87" s="1165"/>
      <c r="O87" s="542"/>
      <c r="P87" s="1166"/>
      <c r="Q87" s="542"/>
      <c r="R87" s="1166"/>
      <c r="S87" s="542"/>
      <c r="T87" s="1166"/>
      <c r="U87" s="542"/>
      <c r="V87" s="1166"/>
      <c r="W87" s="542"/>
      <c r="X87" s="1166">
        <f t="shared" si="28"/>
        <v>1</v>
      </c>
      <c r="Y87" s="542">
        <f t="shared" ref="Y87:Y99" si="29">X87*J87</f>
        <v>228</v>
      </c>
      <c r="Z87" s="1166"/>
      <c r="AA87" s="542"/>
      <c r="AB87" s="1166"/>
      <c r="AC87" s="542"/>
      <c r="AD87" s="1166"/>
      <c r="AE87" s="542"/>
      <c r="AF87" s="1166"/>
      <c r="AG87" s="542"/>
      <c r="AH87" s="1166"/>
      <c r="AI87" s="542"/>
      <c r="AJ87" s="1193">
        <f t="shared" si="26"/>
        <v>228</v>
      </c>
    </row>
    <row r="88" spans="1:36" ht="82.5">
      <c r="A88" s="1163"/>
      <c r="B88" s="1187"/>
      <c r="C88" s="1190" t="s">
        <v>3971</v>
      </c>
      <c r="D88" s="1180"/>
      <c r="E88" s="328">
        <v>1</v>
      </c>
      <c r="F88" s="997" t="s">
        <v>108</v>
      </c>
      <c r="G88" s="997" t="s">
        <v>3908</v>
      </c>
      <c r="H88" s="997" t="s">
        <v>3909</v>
      </c>
      <c r="I88" s="997" t="s">
        <v>3910</v>
      </c>
      <c r="J88" s="1191">
        <v>3800</v>
      </c>
      <c r="K88" s="1191">
        <f t="shared" si="27"/>
        <v>3800</v>
      </c>
      <c r="L88" s="1192"/>
      <c r="M88" s="1164"/>
      <c r="N88" s="1165"/>
      <c r="O88" s="542"/>
      <c r="P88" s="1166"/>
      <c r="Q88" s="542"/>
      <c r="R88" s="1166"/>
      <c r="S88" s="542"/>
      <c r="T88" s="1166"/>
      <c r="U88" s="542"/>
      <c r="V88" s="1166"/>
      <c r="W88" s="542"/>
      <c r="X88" s="1166">
        <f t="shared" si="28"/>
        <v>1</v>
      </c>
      <c r="Y88" s="542">
        <f t="shared" si="29"/>
        <v>3800</v>
      </c>
      <c r="Z88" s="1166"/>
      <c r="AA88" s="542"/>
      <c r="AB88" s="1166"/>
      <c r="AC88" s="542"/>
      <c r="AD88" s="1166"/>
      <c r="AE88" s="542"/>
      <c r="AF88" s="1166"/>
      <c r="AG88" s="542"/>
      <c r="AH88" s="1166"/>
      <c r="AI88" s="542"/>
      <c r="AJ88" s="1193">
        <f t="shared" si="26"/>
        <v>3800</v>
      </c>
    </row>
    <row r="89" spans="1:36" ht="82.5">
      <c r="A89" s="1163"/>
      <c r="B89" s="1187"/>
      <c r="C89" s="1190" t="s">
        <v>3972</v>
      </c>
      <c r="D89" s="1180"/>
      <c r="E89" s="328">
        <v>1</v>
      </c>
      <c r="F89" s="997" t="s">
        <v>108</v>
      </c>
      <c r="G89" s="997" t="s">
        <v>3908</v>
      </c>
      <c r="H89" s="997" t="s">
        <v>3909</v>
      </c>
      <c r="I89" s="997" t="s">
        <v>3910</v>
      </c>
      <c r="J89" s="1191">
        <v>3650</v>
      </c>
      <c r="K89" s="1191">
        <f t="shared" si="27"/>
        <v>3650</v>
      </c>
      <c r="L89" s="1192"/>
      <c r="M89" s="1164"/>
      <c r="N89" s="1165"/>
      <c r="O89" s="542"/>
      <c r="P89" s="1166"/>
      <c r="Q89" s="542"/>
      <c r="R89" s="1166"/>
      <c r="S89" s="542"/>
      <c r="T89" s="1166"/>
      <c r="U89" s="542"/>
      <c r="V89" s="1166"/>
      <c r="W89" s="542"/>
      <c r="X89" s="1166">
        <f t="shared" si="28"/>
        <v>1</v>
      </c>
      <c r="Y89" s="542">
        <f t="shared" si="29"/>
        <v>3650</v>
      </c>
      <c r="Z89" s="1166"/>
      <c r="AA89" s="542"/>
      <c r="AB89" s="1166"/>
      <c r="AC89" s="542"/>
      <c r="AD89" s="1166"/>
      <c r="AE89" s="542"/>
      <c r="AF89" s="1166"/>
      <c r="AG89" s="542"/>
      <c r="AH89" s="1166"/>
      <c r="AI89" s="542"/>
      <c r="AJ89" s="1193">
        <f t="shared" si="26"/>
        <v>3650</v>
      </c>
    </row>
    <row r="90" spans="1:36" ht="82.5">
      <c r="A90" s="1163"/>
      <c r="B90" s="1187"/>
      <c r="C90" s="1190" t="s">
        <v>3973</v>
      </c>
      <c r="D90" s="1180"/>
      <c r="E90" s="328">
        <v>1</v>
      </c>
      <c r="F90" s="997" t="s">
        <v>108</v>
      </c>
      <c r="G90" s="997" t="s">
        <v>3908</v>
      </c>
      <c r="H90" s="997" t="s">
        <v>3909</v>
      </c>
      <c r="I90" s="997" t="s">
        <v>3910</v>
      </c>
      <c r="J90" s="1191">
        <v>1458.3344999999999</v>
      </c>
      <c r="K90" s="1191">
        <f t="shared" si="27"/>
        <v>1458.3344999999999</v>
      </c>
      <c r="L90" s="1192"/>
      <c r="M90" s="1164"/>
      <c r="N90" s="1165"/>
      <c r="O90" s="542"/>
      <c r="P90" s="1166"/>
      <c r="Q90" s="542"/>
      <c r="R90" s="1166"/>
      <c r="S90" s="542"/>
      <c r="T90" s="1166"/>
      <c r="U90" s="542"/>
      <c r="V90" s="1166"/>
      <c r="W90" s="542"/>
      <c r="X90" s="1166">
        <f t="shared" si="28"/>
        <v>1</v>
      </c>
      <c r="Y90" s="542">
        <f t="shared" si="29"/>
        <v>1458.3344999999999</v>
      </c>
      <c r="Z90" s="1166"/>
      <c r="AA90" s="542"/>
      <c r="AB90" s="1166"/>
      <c r="AC90" s="542"/>
      <c r="AD90" s="1166"/>
      <c r="AE90" s="542"/>
      <c r="AF90" s="1166"/>
      <c r="AG90" s="542"/>
      <c r="AH90" s="1166"/>
      <c r="AI90" s="542"/>
      <c r="AJ90" s="1193">
        <f t="shared" si="26"/>
        <v>1458.3344999999999</v>
      </c>
    </row>
    <row r="91" spans="1:36" ht="82.5">
      <c r="A91" s="1163"/>
      <c r="B91" s="1187"/>
      <c r="C91" s="1190" t="s">
        <v>3974</v>
      </c>
      <c r="D91" s="1180"/>
      <c r="E91" s="328">
        <v>1</v>
      </c>
      <c r="F91" s="997" t="s">
        <v>108</v>
      </c>
      <c r="G91" s="997" t="s">
        <v>3908</v>
      </c>
      <c r="H91" s="997" t="s">
        <v>3909</v>
      </c>
      <c r="I91" s="997" t="s">
        <v>3910</v>
      </c>
      <c r="J91" s="1191">
        <v>300.44499999999999</v>
      </c>
      <c r="K91" s="1191">
        <f t="shared" si="27"/>
        <v>300.44499999999999</v>
      </c>
      <c r="L91" s="1192"/>
      <c r="M91" s="1164"/>
      <c r="N91" s="1165"/>
      <c r="O91" s="542"/>
      <c r="P91" s="1166"/>
      <c r="Q91" s="542"/>
      <c r="R91" s="1166"/>
      <c r="S91" s="542"/>
      <c r="T91" s="1166"/>
      <c r="U91" s="542"/>
      <c r="V91" s="1166"/>
      <c r="W91" s="542"/>
      <c r="X91" s="1166">
        <f t="shared" si="28"/>
        <v>1</v>
      </c>
      <c r="Y91" s="542">
        <f t="shared" si="29"/>
        <v>300.44499999999999</v>
      </c>
      <c r="Z91" s="1166"/>
      <c r="AA91" s="542"/>
      <c r="AB91" s="1166"/>
      <c r="AC91" s="542"/>
      <c r="AD91" s="1166"/>
      <c r="AE91" s="542"/>
      <c r="AF91" s="1166"/>
      <c r="AG91" s="542"/>
      <c r="AH91" s="1166"/>
      <c r="AI91" s="542"/>
      <c r="AJ91" s="1193">
        <f t="shared" si="26"/>
        <v>300.44499999999999</v>
      </c>
    </row>
    <row r="92" spans="1:36" ht="82.5">
      <c r="A92" s="1163"/>
      <c r="B92" s="1187"/>
      <c r="C92" s="1190" t="s">
        <v>3975</v>
      </c>
      <c r="D92" s="1180"/>
      <c r="E92" s="328">
        <v>1</v>
      </c>
      <c r="F92" s="997" t="s">
        <v>108</v>
      </c>
      <c r="G92" s="997" t="s">
        <v>3908</v>
      </c>
      <c r="H92" s="997" t="s">
        <v>3909</v>
      </c>
      <c r="I92" s="997" t="s">
        <v>3910</v>
      </c>
      <c r="J92" s="1191">
        <v>950</v>
      </c>
      <c r="K92" s="1191">
        <f t="shared" si="27"/>
        <v>950</v>
      </c>
      <c r="L92" s="1192"/>
      <c r="M92" s="1164"/>
      <c r="N92" s="1165"/>
      <c r="O92" s="542"/>
      <c r="P92" s="1166"/>
      <c r="Q92" s="542"/>
      <c r="R92" s="1166"/>
      <c r="S92" s="542"/>
      <c r="T92" s="1166"/>
      <c r="U92" s="542"/>
      <c r="V92" s="1166"/>
      <c r="W92" s="542"/>
      <c r="X92" s="1166">
        <f t="shared" si="28"/>
        <v>1</v>
      </c>
      <c r="Y92" s="542">
        <f t="shared" si="29"/>
        <v>950</v>
      </c>
      <c r="Z92" s="1166"/>
      <c r="AA92" s="542"/>
      <c r="AB92" s="1166"/>
      <c r="AC92" s="542"/>
      <c r="AD92" s="1166"/>
      <c r="AE92" s="542"/>
      <c r="AF92" s="1166"/>
      <c r="AG92" s="542"/>
      <c r="AH92" s="1166"/>
      <c r="AI92" s="542"/>
      <c r="AJ92" s="1193">
        <f t="shared" si="26"/>
        <v>950</v>
      </c>
    </row>
    <row r="93" spans="1:36" ht="82.5">
      <c r="A93" s="1163"/>
      <c r="B93" s="1187"/>
      <c r="C93" s="1190" t="s">
        <v>3976</v>
      </c>
      <c r="D93" s="1180"/>
      <c r="E93" s="328">
        <v>1</v>
      </c>
      <c r="F93" s="997" t="s">
        <v>108</v>
      </c>
      <c r="G93" s="997" t="s">
        <v>3908</v>
      </c>
      <c r="H93" s="997" t="s">
        <v>3909</v>
      </c>
      <c r="I93" s="997" t="s">
        <v>3910</v>
      </c>
      <c r="J93" s="1191">
        <v>595</v>
      </c>
      <c r="K93" s="1191">
        <f t="shared" si="27"/>
        <v>595</v>
      </c>
      <c r="L93" s="1192"/>
      <c r="M93" s="1164"/>
      <c r="N93" s="1165"/>
      <c r="O93" s="542"/>
      <c r="P93" s="1166"/>
      <c r="Q93" s="542"/>
      <c r="R93" s="1166"/>
      <c r="S93" s="542"/>
      <c r="T93" s="1166"/>
      <c r="U93" s="542"/>
      <c r="V93" s="1166"/>
      <c r="W93" s="542"/>
      <c r="X93" s="1166">
        <f t="shared" si="28"/>
        <v>1</v>
      </c>
      <c r="Y93" s="542">
        <f t="shared" si="29"/>
        <v>595</v>
      </c>
      <c r="Z93" s="1166"/>
      <c r="AA93" s="542"/>
      <c r="AB93" s="1166"/>
      <c r="AC93" s="542"/>
      <c r="AD93" s="1166"/>
      <c r="AE93" s="542"/>
      <c r="AF93" s="1166"/>
      <c r="AG93" s="542"/>
      <c r="AH93" s="1166"/>
      <c r="AI93" s="542"/>
      <c r="AJ93" s="1193">
        <f t="shared" si="26"/>
        <v>595</v>
      </c>
    </row>
    <row r="94" spans="1:36" ht="82.5">
      <c r="A94" s="1163"/>
      <c r="B94" s="1187"/>
      <c r="C94" s="1190" t="s">
        <v>3977</v>
      </c>
      <c r="D94" s="1180"/>
      <c r="E94" s="328">
        <v>1</v>
      </c>
      <c r="F94" s="997" t="s">
        <v>108</v>
      </c>
      <c r="G94" s="997" t="s">
        <v>3908</v>
      </c>
      <c r="H94" s="997" t="s">
        <v>3909</v>
      </c>
      <c r="I94" s="997" t="s">
        <v>3910</v>
      </c>
      <c r="J94" s="1191">
        <v>595</v>
      </c>
      <c r="K94" s="1191">
        <f t="shared" si="27"/>
        <v>595</v>
      </c>
      <c r="L94" s="1192"/>
      <c r="M94" s="1164"/>
      <c r="N94" s="1165"/>
      <c r="O94" s="542"/>
      <c r="P94" s="1166"/>
      <c r="Q94" s="542"/>
      <c r="R94" s="1166"/>
      <c r="S94" s="542"/>
      <c r="T94" s="1166"/>
      <c r="U94" s="542"/>
      <c r="V94" s="1166"/>
      <c r="W94" s="542"/>
      <c r="X94" s="1166">
        <f t="shared" si="28"/>
        <v>1</v>
      </c>
      <c r="Y94" s="542">
        <f t="shared" si="29"/>
        <v>595</v>
      </c>
      <c r="Z94" s="1166"/>
      <c r="AA94" s="542"/>
      <c r="AB94" s="1166"/>
      <c r="AC94" s="542"/>
      <c r="AD94" s="1166"/>
      <c r="AE94" s="542"/>
      <c r="AF94" s="1166"/>
      <c r="AG94" s="542"/>
      <c r="AH94" s="1166"/>
      <c r="AI94" s="542"/>
      <c r="AJ94" s="1193">
        <f t="shared" si="26"/>
        <v>595</v>
      </c>
    </row>
    <row r="95" spans="1:36" ht="82.5">
      <c r="A95" s="1163"/>
      <c r="B95" s="1187"/>
      <c r="C95" s="1190" t="s">
        <v>3978</v>
      </c>
      <c r="D95" s="1180"/>
      <c r="E95" s="328">
        <v>1</v>
      </c>
      <c r="F95" s="997" t="s">
        <v>108</v>
      </c>
      <c r="G95" s="997" t="s">
        <v>3908</v>
      </c>
      <c r="H95" s="997" t="s">
        <v>3909</v>
      </c>
      <c r="I95" s="997" t="s">
        <v>3910</v>
      </c>
      <c r="J95" s="1191">
        <v>595</v>
      </c>
      <c r="K95" s="1191">
        <f t="shared" si="27"/>
        <v>595</v>
      </c>
      <c r="L95" s="1192"/>
      <c r="M95" s="1164"/>
      <c r="N95" s="1165"/>
      <c r="O95" s="542"/>
      <c r="P95" s="1166"/>
      <c r="Q95" s="542"/>
      <c r="R95" s="1166"/>
      <c r="S95" s="542"/>
      <c r="T95" s="1166"/>
      <c r="U95" s="542"/>
      <c r="V95" s="1166"/>
      <c r="W95" s="542"/>
      <c r="X95" s="1166">
        <f t="shared" si="28"/>
        <v>1</v>
      </c>
      <c r="Y95" s="542">
        <f t="shared" si="29"/>
        <v>595</v>
      </c>
      <c r="Z95" s="1166"/>
      <c r="AA95" s="542"/>
      <c r="AB95" s="1166"/>
      <c r="AC95" s="542"/>
      <c r="AD95" s="1166"/>
      <c r="AE95" s="542"/>
      <c r="AF95" s="1166"/>
      <c r="AG95" s="542"/>
      <c r="AH95" s="1166"/>
      <c r="AI95" s="542"/>
      <c r="AJ95" s="1193">
        <f t="shared" si="26"/>
        <v>595</v>
      </c>
    </row>
    <row r="96" spans="1:36" ht="82.5">
      <c r="A96" s="1163"/>
      <c r="B96" s="1187"/>
      <c r="C96" s="1190" t="s">
        <v>3979</v>
      </c>
      <c r="D96" s="1180"/>
      <c r="E96" s="328">
        <v>1</v>
      </c>
      <c r="F96" s="997" t="s">
        <v>108</v>
      </c>
      <c r="G96" s="997" t="s">
        <v>3908</v>
      </c>
      <c r="H96" s="997" t="s">
        <v>3909</v>
      </c>
      <c r="I96" s="997" t="s">
        <v>3910</v>
      </c>
      <c r="J96" s="1191">
        <v>490</v>
      </c>
      <c r="K96" s="1191">
        <f t="shared" si="27"/>
        <v>490</v>
      </c>
      <c r="L96" s="1192"/>
      <c r="M96" s="1164"/>
      <c r="N96" s="1165"/>
      <c r="O96" s="542"/>
      <c r="P96" s="1166"/>
      <c r="Q96" s="542"/>
      <c r="R96" s="1166"/>
      <c r="S96" s="542"/>
      <c r="T96" s="1166"/>
      <c r="U96" s="542"/>
      <c r="V96" s="1166"/>
      <c r="W96" s="542"/>
      <c r="X96" s="1166">
        <f t="shared" si="28"/>
        <v>1</v>
      </c>
      <c r="Y96" s="542">
        <f t="shared" si="29"/>
        <v>490</v>
      </c>
      <c r="Z96" s="1166"/>
      <c r="AA96" s="542"/>
      <c r="AB96" s="1166"/>
      <c r="AC96" s="542"/>
      <c r="AD96" s="1166"/>
      <c r="AE96" s="542"/>
      <c r="AF96" s="1166"/>
      <c r="AG96" s="542"/>
      <c r="AH96" s="1166"/>
      <c r="AI96" s="542"/>
      <c r="AJ96" s="1193">
        <f t="shared" si="26"/>
        <v>490</v>
      </c>
    </row>
    <row r="97" spans="1:36" ht="82.5">
      <c r="A97" s="1163"/>
      <c r="B97" s="1187"/>
      <c r="C97" s="1190" t="s">
        <v>3980</v>
      </c>
      <c r="D97" s="1180"/>
      <c r="E97" s="328">
        <v>1</v>
      </c>
      <c r="F97" s="997" t="s">
        <v>108</v>
      </c>
      <c r="G97" s="997" t="s">
        <v>3908</v>
      </c>
      <c r="H97" s="997" t="s">
        <v>3909</v>
      </c>
      <c r="I97" s="997" t="s">
        <v>3910</v>
      </c>
      <c r="J97" s="1191">
        <v>265</v>
      </c>
      <c r="K97" s="1191">
        <f t="shared" si="27"/>
        <v>265</v>
      </c>
      <c r="L97" s="1192"/>
      <c r="M97" s="1164"/>
      <c r="N97" s="1165"/>
      <c r="O97" s="542"/>
      <c r="P97" s="1166"/>
      <c r="Q97" s="542"/>
      <c r="R97" s="1166"/>
      <c r="S97" s="542"/>
      <c r="T97" s="1166"/>
      <c r="U97" s="542"/>
      <c r="V97" s="1166"/>
      <c r="W97" s="542"/>
      <c r="X97" s="1166">
        <f t="shared" si="28"/>
        <v>1</v>
      </c>
      <c r="Y97" s="542">
        <f t="shared" si="29"/>
        <v>265</v>
      </c>
      <c r="Z97" s="1166"/>
      <c r="AA97" s="542"/>
      <c r="AB97" s="1166"/>
      <c r="AC97" s="542"/>
      <c r="AD97" s="1166"/>
      <c r="AE97" s="542"/>
      <c r="AF97" s="1166"/>
      <c r="AG97" s="542"/>
      <c r="AH97" s="1166"/>
      <c r="AI97" s="542"/>
      <c r="AJ97" s="1193">
        <f t="shared" si="26"/>
        <v>265</v>
      </c>
    </row>
    <row r="98" spans="1:36" ht="82.5">
      <c r="A98" s="1163"/>
      <c r="B98" s="1187"/>
      <c r="C98" s="1190" t="s">
        <v>3981</v>
      </c>
      <c r="D98" s="1180"/>
      <c r="E98" s="328">
        <v>1</v>
      </c>
      <c r="F98" s="997" t="s">
        <v>108</v>
      </c>
      <c r="G98" s="997" t="s">
        <v>3908</v>
      </c>
      <c r="H98" s="997" t="s">
        <v>3909</v>
      </c>
      <c r="I98" s="997" t="s">
        <v>3910</v>
      </c>
      <c r="J98" s="1191">
        <v>330</v>
      </c>
      <c r="K98" s="1191">
        <f t="shared" si="27"/>
        <v>330</v>
      </c>
      <c r="L98" s="1192"/>
      <c r="M98" s="1164"/>
      <c r="N98" s="1165"/>
      <c r="O98" s="542"/>
      <c r="P98" s="1166"/>
      <c r="Q98" s="542"/>
      <c r="R98" s="1166"/>
      <c r="S98" s="542"/>
      <c r="T98" s="1166"/>
      <c r="U98" s="542"/>
      <c r="V98" s="1166"/>
      <c r="W98" s="542"/>
      <c r="X98" s="1166">
        <f t="shared" si="28"/>
        <v>1</v>
      </c>
      <c r="Y98" s="542">
        <f t="shared" si="29"/>
        <v>330</v>
      </c>
      <c r="Z98" s="1166"/>
      <c r="AA98" s="542"/>
      <c r="AB98" s="1166"/>
      <c r="AC98" s="542"/>
      <c r="AD98" s="1166"/>
      <c r="AE98" s="542"/>
      <c r="AF98" s="1166"/>
      <c r="AG98" s="542"/>
      <c r="AH98" s="1166"/>
      <c r="AI98" s="542"/>
      <c r="AJ98" s="1193">
        <f t="shared" si="26"/>
        <v>330</v>
      </c>
    </row>
    <row r="99" spans="1:36" ht="82.5">
      <c r="A99" s="1163"/>
      <c r="B99" s="1187"/>
      <c r="C99" s="1190" t="s">
        <v>3982</v>
      </c>
      <c r="D99" s="1180"/>
      <c r="E99" s="328">
        <v>25</v>
      </c>
      <c r="F99" s="997" t="s">
        <v>108</v>
      </c>
      <c r="G99" s="997" t="s">
        <v>3908</v>
      </c>
      <c r="H99" s="997" t="s">
        <v>3909</v>
      </c>
      <c r="I99" s="997" t="s">
        <v>3910</v>
      </c>
      <c r="J99" s="1191">
        <v>11</v>
      </c>
      <c r="K99" s="1191">
        <f t="shared" si="27"/>
        <v>275</v>
      </c>
      <c r="L99" s="1192"/>
      <c r="M99" s="1164"/>
      <c r="N99" s="1165"/>
      <c r="O99" s="542"/>
      <c r="P99" s="1166"/>
      <c r="Q99" s="542"/>
      <c r="R99" s="1166"/>
      <c r="S99" s="542"/>
      <c r="T99" s="1166"/>
      <c r="U99" s="542"/>
      <c r="V99" s="1166"/>
      <c r="W99" s="542"/>
      <c r="X99" s="1166">
        <f t="shared" si="28"/>
        <v>25</v>
      </c>
      <c r="Y99" s="542">
        <f t="shared" si="29"/>
        <v>275</v>
      </c>
      <c r="Z99" s="1166"/>
      <c r="AA99" s="542"/>
      <c r="AB99" s="1166"/>
      <c r="AC99" s="542"/>
      <c r="AD99" s="1166"/>
      <c r="AE99" s="542"/>
      <c r="AF99" s="1166"/>
      <c r="AG99" s="542"/>
      <c r="AH99" s="1166"/>
      <c r="AI99" s="542"/>
      <c r="AJ99" s="1193">
        <f t="shared" si="26"/>
        <v>275</v>
      </c>
    </row>
    <row r="100" spans="1:36" ht="22.5">
      <c r="A100" s="1163"/>
      <c r="B100" s="1201">
        <v>215</v>
      </c>
      <c r="C100" s="1200" t="s">
        <v>243</v>
      </c>
      <c r="D100" s="1201"/>
      <c r="E100" s="1201"/>
      <c r="F100" s="1201"/>
      <c r="G100" s="1202"/>
      <c r="H100" s="1202"/>
      <c r="I100" s="1202"/>
      <c r="J100" s="1201"/>
      <c r="K100" s="559">
        <f>K101</f>
        <v>300</v>
      </c>
      <c r="L100" s="1185"/>
      <c r="M100" s="559">
        <f>M101</f>
        <v>0</v>
      </c>
      <c r="N100" s="1201"/>
      <c r="O100" s="559">
        <f>O101</f>
        <v>0</v>
      </c>
      <c r="P100" s="1201"/>
      <c r="Q100" s="559">
        <f>Q101</f>
        <v>0</v>
      </c>
      <c r="R100" s="1201"/>
      <c r="S100" s="559">
        <f>S101</f>
        <v>0</v>
      </c>
      <c r="T100" s="1201"/>
      <c r="U100" s="559">
        <f>U101</f>
        <v>0</v>
      </c>
      <c r="V100" s="1201"/>
      <c r="W100" s="559">
        <f>W101</f>
        <v>300</v>
      </c>
      <c r="X100" s="1201"/>
      <c r="Y100" s="559">
        <f>Y101</f>
        <v>0</v>
      </c>
      <c r="Z100" s="1201"/>
      <c r="AA100" s="559">
        <f>AA101</f>
        <v>0</v>
      </c>
      <c r="AB100" s="1201"/>
      <c r="AC100" s="559">
        <f>AC101</f>
        <v>0</v>
      </c>
      <c r="AD100" s="1201"/>
      <c r="AE100" s="559">
        <f>AE101</f>
        <v>0</v>
      </c>
      <c r="AF100" s="1201"/>
      <c r="AG100" s="559">
        <f>AG101</f>
        <v>0</v>
      </c>
      <c r="AH100" s="1201"/>
      <c r="AI100" s="559">
        <f>AI101</f>
        <v>0</v>
      </c>
      <c r="AJ100" s="1203">
        <f t="shared" ref="AJ100" si="30">AJ101</f>
        <v>300</v>
      </c>
    </row>
    <row r="101" spans="1:36">
      <c r="A101" s="1163"/>
      <c r="B101" s="1201">
        <v>21504</v>
      </c>
      <c r="C101" s="1200" t="s">
        <v>249</v>
      </c>
      <c r="D101" s="1201"/>
      <c r="E101" s="1201"/>
      <c r="F101" s="1201"/>
      <c r="G101" s="1202"/>
      <c r="H101" s="1202"/>
      <c r="I101" s="1202"/>
      <c r="J101" s="1201"/>
      <c r="K101" s="559">
        <f>SUM(K102)</f>
        <v>300</v>
      </c>
      <c r="L101" s="1185"/>
      <c r="M101" s="559">
        <f>SUM(M102)</f>
        <v>0</v>
      </c>
      <c r="N101" s="1201"/>
      <c r="O101" s="559">
        <f>SUM(O102)</f>
        <v>0</v>
      </c>
      <c r="P101" s="1201"/>
      <c r="Q101" s="559">
        <f>SUM(Q102)</f>
        <v>0</v>
      </c>
      <c r="R101" s="1201"/>
      <c r="S101" s="559">
        <f>SUM(S102)</f>
        <v>0</v>
      </c>
      <c r="T101" s="1201"/>
      <c r="U101" s="559">
        <f>SUM(U102)</f>
        <v>0</v>
      </c>
      <c r="V101" s="1201"/>
      <c r="W101" s="559">
        <f>SUM(W102)</f>
        <v>300</v>
      </c>
      <c r="X101" s="1201"/>
      <c r="Y101" s="559">
        <f>SUM(Y102)</f>
        <v>0</v>
      </c>
      <c r="Z101" s="1201"/>
      <c r="AA101" s="559">
        <f>SUM(AA102)</f>
        <v>0</v>
      </c>
      <c r="AB101" s="1203"/>
      <c r="AC101" s="559">
        <f>SUM(AC102)</f>
        <v>0</v>
      </c>
      <c r="AD101" s="1201"/>
      <c r="AE101" s="559">
        <f>SUM(AE102)</f>
        <v>0</v>
      </c>
      <c r="AF101" s="1201"/>
      <c r="AG101" s="559">
        <f>SUM(AG102)</f>
        <v>0</v>
      </c>
      <c r="AH101" s="1201"/>
      <c r="AI101" s="559">
        <f>SUM(AI102)</f>
        <v>0</v>
      </c>
      <c r="AJ101" s="559">
        <f t="shared" ref="AJ101" si="31">M101+O101+Q101+S101+U101+W101+Y101+AA101+AC101+AE101+AG101+AI101</f>
        <v>300</v>
      </c>
    </row>
    <row r="102" spans="1:36" ht="82.5">
      <c r="A102" s="1163"/>
      <c r="B102" s="1187"/>
      <c r="C102" s="1190" t="s">
        <v>3983</v>
      </c>
      <c r="D102" s="1180"/>
      <c r="E102" s="328">
        <v>1</v>
      </c>
      <c r="F102" s="997" t="s">
        <v>108</v>
      </c>
      <c r="G102" s="997" t="s">
        <v>3908</v>
      </c>
      <c r="H102" s="997" t="s">
        <v>3909</v>
      </c>
      <c r="I102" s="997" t="s">
        <v>3910</v>
      </c>
      <c r="J102" s="1191">
        <v>300</v>
      </c>
      <c r="K102" s="1191">
        <f>E102*J102</f>
        <v>300</v>
      </c>
      <c r="L102" s="1192"/>
      <c r="M102" s="1164">
        <v>0</v>
      </c>
      <c r="N102" s="1165"/>
      <c r="O102" s="542"/>
      <c r="P102" s="1166"/>
      <c r="Q102" s="542"/>
      <c r="R102" s="1166"/>
      <c r="S102" s="542"/>
      <c r="T102" s="1166"/>
      <c r="U102" s="542"/>
      <c r="V102" s="1166">
        <f>E102</f>
        <v>1</v>
      </c>
      <c r="W102" s="542">
        <f>V102*J102</f>
        <v>300</v>
      </c>
      <c r="X102" s="1166"/>
      <c r="Y102" s="542"/>
      <c r="Z102" s="1166"/>
      <c r="AA102" s="542"/>
      <c r="AB102" s="1166"/>
      <c r="AC102" s="542"/>
      <c r="AD102" s="1166"/>
      <c r="AE102" s="542"/>
      <c r="AF102" s="1166"/>
      <c r="AG102" s="542"/>
      <c r="AH102" s="1166"/>
      <c r="AI102" s="542"/>
      <c r="AJ102" s="1193">
        <f>M102+O102+Q102+S102+U102+W102+Y102+AA102+AC102+AE102+AG102+AI102</f>
        <v>300</v>
      </c>
    </row>
    <row r="103" spans="1:36">
      <c r="A103" s="1163"/>
      <c r="B103" s="1201">
        <v>216</v>
      </c>
      <c r="C103" s="1200" t="s">
        <v>2722</v>
      </c>
      <c r="D103" s="1201"/>
      <c r="E103" s="1201"/>
      <c r="F103" s="1201"/>
      <c r="G103" s="1202"/>
      <c r="H103" s="1202"/>
      <c r="I103" s="1202"/>
      <c r="J103" s="1201"/>
      <c r="K103" s="1203">
        <f>K104+K141+K145</f>
        <v>20875.599999999999</v>
      </c>
      <c r="L103" s="1185"/>
      <c r="M103" s="1203">
        <f>M104+M141+M145</f>
        <v>0</v>
      </c>
      <c r="N103" s="1203"/>
      <c r="O103" s="1203">
        <f>O104+O141+O145</f>
        <v>0</v>
      </c>
      <c r="P103" s="1203"/>
      <c r="Q103" s="1203">
        <f>Q104+Q141+Q145</f>
        <v>0</v>
      </c>
      <c r="R103" s="1203"/>
      <c r="S103" s="1203">
        <f>S104+S141+S145</f>
        <v>20875.599999999999</v>
      </c>
      <c r="T103" s="1203"/>
      <c r="U103" s="1203">
        <f>U104+U141+U145</f>
        <v>0</v>
      </c>
      <c r="V103" s="1203"/>
      <c r="W103" s="1203">
        <f>W104+W141+W145</f>
        <v>0</v>
      </c>
      <c r="X103" s="1203"/>
      <c r="Y103" s="1203">
        <f>Y104+Y141+Y145</f>
        <v>0</v>
      </c>
      <c r="Z103" s="1203"/>
      <c r="AA103" s="1203">
        <f>AA104+AA141+AA145</f>
        <v>0</v>
      </c>
      <c r="AB103" s="1203"/>
      <c r="AC103" s="1203">
        <f>AC104+AC141+AC145</f>
        <v>0</v>
      </c>
      <c r="AD103" s="1203"/>
      <c r="AE103" s="1203">
        <f>AE104+AE141+AE145</f>
        <v>0</v>
      </c>
      <c r="AF103" s="1203"/>
      <c r="AG103" s="1203">
        <f>AG104+AG141+AG145</f>
        <v>0</v>
      </c>
      <c r="AH103" s="1203"/>
      <c r="AI103" s="1203">
        <f>AI104+AI141+AI145</f>
        <v>0</v>
      </c>
      <c r="AJ103" s="1203">
        <f>AJ104+AJ141+AJ145</f>
        <v>20875.599999999999</v>
      </c>
    </row>
    <row r="104" spans="1:36">
      <c r="A104" s="1163"/>
      <c r="B104" s="1201">
        <v>21601</v>
      </c>
      <c r="C104" s="1200" t="s">
        <v>2723</v>
      </c>
      <c r="D104" s="1201"/>
      <c r="E104" s="1201"/>
      <c r="F104" s="1201"/>
      <c r="G104" s="1202"/>
      <c r="H104" s="1202"/>
      <c r="I104" s="1202"/>
      <c r="J104" s="1201"/>
      <c r="K104" s="1203">
        <f>SUM(K105:K140)</f>
        <v>8642</v>
      </c>
      <c r="L104" s="1185"/>
      <c r="M104" s="1203">
        <f>SUM(M105:M140)</f>
        <v>0</v>
      </c>
      <c r="N104" s="1201"/>
      <c r="O104" s="1203">
        <f>SUM(O105:O140)</f>
        <v>0</v>
      </c>
      <c r="P104" s="1201"/>
      <c r="Q104" s="1203">
        <f>SUM(Q105:Q140)</f>
        <v>0</v>
      </c>
      <c r="R104" s="1201"/>
      <c r="S104" s="1203">
        <f>SUM(S105:S140)</f>
        <v>8642</v>
      </c>
      <c r="T104" s="1201"/>
      <c r="U104" s="1203">
        <f>SUM(U105:U140)</f>
        <v>0</v>
      </c>
      <c r="V104" s="1201"/>
      <c r="W104" s="1203">
        <f>SUM(W105:W140)</f>
        <v>0</v>
      </c>
      <c r="X104" s="1201"/>
      <c r="Y104" s="1203">
        <f>SUM(Y105:Y140)</f>
        <v>0</v>
      </c>
      <c r="Z104" s="1201"/>
      <c r="AA104" s="1203">
        <f>SUM(AA105:AA140)</f>
        <v>0</v>
      </c>
      <c r="AB104" s="1203"/>
      <c r="AC104" s="1203">
        <f>SUM(AC105:AC140)</f>
        <v>0</v>
      </c>
      <c r="AD104" s="1201"/>
      <c r="AE104" s="1203">
        <f>SUM(AE105:AE140)</f>
        <v>0</v>
      </c>
      <c r="AF104" s="1201"/>
      <c r="AG104" s="1203">
        <f>SUM(AG105:AG140)</f>
        <v>0</v>
      </c>
      <c r="AH104" s="1201"/>
      <c r="AI104" s="1203">
        <f>SUM(AI105:AI140)</f>
        <v>0</v>
      </c>
      <c r="AJ104" s="559">
        <f t="shared" ref="AJ104" si="32">M104+O104+Q104+S104+U104+W104+Y104+AA104+AC104+AE104+AG104+AI104</f>
        <v>8642</v>
      </c>
    </row>
    <row r="105" spans="1:36" ht="82.5">
      <c r="A105" s="1163"/>
      <c r="B105" s="1187"/>
      <c r="C105" s="1190" t="s">
        <v>3984</v>
      </c>
      <c r="D105" s="1180"/>
      <c r="E105" s="328">
        <v>0</v>
      </c>
      <c r="F105" s="997" t="s">
        <v>266</v>
      </c>
      <c r="G105" s="997" t="s">
        <v>3908</v>
      </c>
      <c r="H105" s="997" t="s">
        <v>3909</v>
      </c>
      <c r="I105" s="997" t="s">
        <v>3910</v>
      </c>
      <c r="J105" s="1191">
        <v>76</v>
      </c>
      <c r="K105" s="1191">
        <f t="shared" ref="K105:K140" si="33">E105*J105</f>
        <v>0</v>
      </c>
      <c r="L105" s="1192"/>
      <c r="M105" s="1164"/>
      <c r="N105" s="1165"/>
      <c r="O105" s="542"/>
      <c r="P105" s="1166"/>
      <c r="Q105" s="542"/>
      <c r="R105" s="1166"/>
      <c r="S105" s="542"/>
      <c r="T105" s="1166"/>
      <c r="U105" s="542"/>
      <c r="V105" s="1166"/>
      <c r="W105" s="542"/>
      <c r="X105" s="1166"/>
      <c r="Y105" s="542"/>
      <c r="Z105" s="1166">
        <f t="shared" ref="Z105:Z126" si="34">E105-L105-N105-P105-R105-T105-V105</f>
        <v>0</v>
      </c>
      <c r="AA105" s="542">
        <f t="shared" ref="AA105:AA140" si="35">K105-M105-O105-Q105-S105-U105-W105</f>
        <v>0</v>
      </c>
      <c r="AB105" s="1166"/>
      <c r="AC105" s="542"/>
      <c r="AD105" s="1166"/>
      <c r="AE105" s="542"/>
      <c r="AF105" s="1166"/>
      <c r="AG105" s="542"/>
      <c r="AH105" s="1166"/>
      <c r="AI105" s="542"/>
      <c r="AJ105" s="1193">
        <f>M105+O105+Q105+S105+U105+W105+Y105+AA105+AC105+AE105+AG105+AI105</f>
        <v>0</v>
      </c>
    </row>
    <row r="106" spans="1:36" ht="82.5">
      <c r="A106" s="1163"/>
      <c r="B106" s="1187"/>
      <c r="C106" s="1190" t="s">
        <v>3985</v>
      </c>
      <c r="D106" s="1180"/>
      <c r="E106" s="328">
        <v>0</v>
      </c>
      <c r="F106" s="997" t="s">
        <v>266</v>
      </c>
      <c r="G106" s="997" t="s">
        <v>3908</v>
      </c>
      <c r="H106" s="997" t="s">
        <v>3909</v>
      </c>
      <c r="I106" s="997" t="s">
        <v>3910</v>
      </c>
      <c r="J106" s="1191">
        <v>522</v>
      </c>
      <c r="K106" s="1191">
        <f t="shared" si="33"/>
        <v>0</v>
      </c>
      <c r="L106" s="1192"/>
      <c r="M106" s="1164"/>
      <c r="N106" s="1165"/>
      <c r="O106" s="542"/>
      <c r="P106" s="1166"/>
      <c r="Q106" s="542"/>
      <c r="R106" s="1166"/>
      <c r="S106" s="542"/>
      <c r="T106" s="1166"/>
      <c r="U106" s="542"/>
      <c r="V106" s="1166"/>
      <c r="W106" s="542"/>
      <c r="X106" s="1166"/>
      <c r="Y106" s="542"/>
      <c r="Z106" s="1166">
        <f t="shared" si="34"/>
        <v>0</v>
      </c>
      <c r="AA106" s="542">
        <f t="shared" si="35"/>
        <v>0</v>
      </c>
      <c r="AB106" s="1166"/>
      <c r="AC106" s="542"/>
      <c r="AD106" s="1166"/>
      <c r="AE106" s="542"/>
      <c r="AF106" s="1166"/>
      <c r="AG106" s="542"/>
      <c r="AH106" s="1166"/>
      <c r="AI106" s="542"/>
      <c r="AJ106" s="1193">
        <f t="shared" ref="AJ106:AJ141" si="36">M106+O106+Q106+S106+U106+W106+Y106+AA106+AC106+AE106+AG106+AI106</f>
        <v>0</v>
      </c>
    </row>
    <row r="107" spans="1:36" ht="82.5">
      <c r="A107" s="1163"/>
      <c r="B107" s="1187"/>
      <c r="C107" s="1190" t="s">
        <v>3986</v>
      </c>
      <c r="D107" s="1180"/>
      <c r="E107" s="328">
        <v>0</v>
      </c>
      <c r="F107" s="997" t="s">
        <v>266</v>
      </c>
      <c r="G107" s="997" t="s">
        <v>3908</v>
      </c>
      <c r="H107" s="997" t="s">
        <v>3909</v>
      </c>
      <c r="I107" s="997" t="s">
        <v>3910</v>
      </c>
      <c r="J107" s="1191">
        <v>40.299999999999997</v>
      </c>
      <c r="K107" s="1191">
        <f t="shared" si="33"/>
        <v>0</v>
      </c>
      <c r="L107" s="1192"/>
      <c r="M107" s="1164"/>
      <c r="N107" s="1165"/>
      <c r="O107" s="542"/>
      <c r="P107" s="1166"/>
      <c r="Q107" s="542"/>
      <c r="R107" s="1166"/>
      <c r="S107" s="542"/>
      <c r="T107" s="1166"/>
      <c r="U107" s="542"/>
      <c r="V107" s="1166"/>
      <c r="W107" s="542"/>
      <c r="X107" s="1166"/>
      <c r="Y107" s="542"/>
      <c r="Z107" s="1166">
        <f t="shared" si="34"/>
        <v>0</v>
      </c>
      <c r="AA107" s="542">
        <f t="shared" si="35"/>
        <v>0</v>
      </c>
      <c r="AB107" s="1166"/>
      <c r="AC107" s="542"/>
      <c r="AD107" s="1166"/>
      <c r="AE107" s="542"/>
      <c r="AF107" s="1166"/>
      <c r="AG107" s="542"/>
      <c r="AH107" s="1166"/>
      <c r="AI107" s="542"/>
      <c r="AJ107" s="1193">
        <f t="shared" si="36"/>
        <v>0</v>
      </c>
    </row>
    <row r="108" spans="1:36" ht="82.5">
      <c r="A108" s="1163"/>
      <c r="B108" s="1187"/>
      <c r="C108" s="1190" t="s">
        <v>3987</v>
      </c>
      <c r="D108" s="1180"/>
      <c r="E108" s="328">
        <v>0</v>
      </c>
      <c r="F108" s="997" t="s">
        <v>1048</v>
      </c>
      <c r="G108" s="997" t="s">
        <v>3908</v>
      </c>
      <c r="H108" s="997" t="s">
        <v>3909</v>
      </c>
      <c r="I108" s="997" t="s">
        <v>3910</v>
      </c>
      <c r="J108" s="1191">
        <v>212.26</v>
      </c>
      <c r="K108" s="1191">
        <f t="shared" si="33"/>
        <v>0</v>
      </c>
      <c r="L108" s="1192"/>
      <c r="M108" s="1164"/>
      <c r="N108" s="1165"/>
      <c r="O108" s="542"/>
      <c r="P108" s="1166"/>
      <c r="Q108" s="542"/>
      <c r="R108" s="1166"/>
      <c r="S108" s="542"/>
      <c r="T108" s="1166"/>
      <c r="U108" s="542"/>
      <c r="V108" s="1166"/>
      <c r="W108" s="542"/>
      <c r="X108" s="1166"/>
      <c r="Y108" s="542"/>
      <c r="Z108" s="1166">
        <f t="shared" si="34"/>
        <v>0</v>
      </c>
      <c r="AA108" s="542">
        <f t="shared" si="35"/>
        <v>0</v>
      </c>
      <c r="AB108" s="1166"/>
      <c r="AC108" s="542"/>
      <c r="AD108" s="1166"/>
      <c r="AE108" s="542"/>
      <c r="AF108" s="1166"/>
      <c r="AG108" s="542"/>
      <c r="AH108" s="1166"/>
      <c r="AI108" s="542"/>
      <c r="AJ108" s="1193">
        <f t="shared" si="36"/>
        <v>0</v>
      </c>
    </row>
    <row r="109" spans="1:36" ht="82.5">
      <c r="A109" s="1163"/>
      <c r="B109" s="1187"/>
      <c r="C109" s="1190" t="s">
        <v>3988</v>
      </c>
      <c r="D109" s="1180"/>
      <c r="E109" s="328">
        <v>0</v>
      </c>
      <c r="F109" s="997" t="s">
        <v>3989</v>
      </c>
      <c r="G109" s="997" t="s">
        <v>3908</v>
      </c>
      <c r="H109" s="997" t="s">
        <v>3909</v>
      </c>
      <c r="I109" s="997" t="s">
        <v>3910</v>
      </c>
      <c r="J109" s="1191">
        <v>231.99999999999997</v>
      </c>
      <c r="K109" s="1191">
        <f t="shared" si="33"/>
        <v>0</v>
      </c>
      <c r="L109" s="1192"/>
      <c r="M109" s="1164"/>
      <c r="N109" s="1165"/>
      <c r="O109" s="542"/>
      <c r="P109" s="1166"/>
      <c r="Q109" s="542"/>
      <c r="R109" s="1166"/>
      <c r="S109" s="542"/>
      <c r="T109" s="1166"/>
      <c r="U109" s="542"/>
      <c r="V109" s="1166"/>
      <c r="W109" s="542"/>
      <c r="X109" s="1166"/>
      <c r="Y109" s="542"/>
      <c r="Z109" s="1166">
        <f t="shared" si="34"/>
        <v>0</v>
      </c>
      <c r="AA109" s="542">
        <f t="shared" si="35"/>
        <v>0</v>
      </c>
      <c r="AB109" s="1166"/>
      <c r="AC109" s="542"/>
      <c r="AD109" s="1166"/>
      <c r="AE109" s="542"/>
      <c r="AF109" s="1166"/>
      <c r="AG109" s="542"/>
      <c r="AH109" s="1166"/>
      <c r="AI109" s="542"/>
      <c r="AJ109" s="1193">
        <f t="shared" si="36"/>
        <v>0</v>
      </c>
    </row>
    <row r="110" spans="1:36" ht="82.5">
      <c r="A110" s="1163"/>
      <c r="B110" s="1187"/>
      <c r="C110" s="1190" t="s">
        <v>3990</v>
      </c>
      <c r="D110" s="1180"/>
      <c r="E110" s="328">
        <v>0</v>
      </c>
      <c r="F110" s="997" t="s">
        <v>108</v>
      </c>
      <c r="G110" s="997" t="s">
        <v>3908</v>
      </c>
      <c r="H110" s="997" t="s">
        <v>3909</v>
      </c>
      <c r="I110" s="997" t="s">
        <v>3910</v>
      </c>
      <c r="J110" s="1191">
        <v>36</v>
      </c>
      <c r="K110" s="1191">
        <f t="shared" si="33"/>
        <v>0</v>
      </c>
      <c r="L110" s="1192"/>
      <c r="M110" s="1164"/>
      <c r="N110" s="1165"/>
      <c r="O110" s="542"/>
      <c r="P110" s="1166"/>
      <c r="Q110" s="542"/>
      <c r="R110" s="1166"/>
      <c r="S110" s="542"/>
      <c r="T110" s="1166"/>
      <c r="U110" s="542"/>
      <c r="V110" s="1166"/>
      <c r="W110" s="542"/>
      <c r="X110" s="1166"/>
      <c r="Y110" s="542"/>
      <c r="Z110" s="1166">
        <f t="shared" si="34"/>
        <v>0</v>
      </c>
      <c r="AA110" s="542">
        <f t="shared" si="35"/>
        <v>0</v>
      </c>
      <c r="AB110" s="1166"/>
      <c r="AC110" s="542"/>
      <c r="AD110" s="1166"/>
      <c r="AE110" s="542"/>
      <c r="AF110" s="1166"/>
      <c r="AG110" s="542"/>
      <c r="AH110" s="1166"/>
      <c r="AI110" s="542"/>
      <c r="AJ110" s="1193">
        <f t="shared" si="36"/>
        <v>0</v>
      </c>
    </row>
    <row r="111" spans="1:36" ht="82.5">
      <c r="A111" s="1163"/>
      <c r="B111" s="1187"/>
      <c r="C111" s="1190" t="s">
        <v>3991</v>
      </c>
      <c r="D111" s="1180"/>
      <c r="E111" s="328">
        <v>0</v>
      </c>
      <c r="F111" s="997" t="s">
        <v>3992</v>
      </c>
      <c r="G111" s="997" t="s">
        <v>3908</v>
      </c>
      <c r="H111" s="997" t="s">
        <v>3909</v>
      </c>
      <c r="I111" s="997" t="s">
        <v>3910</v>
      </c>
      <c r="J111" s="1191">
        <v>82.5</v>
      </c>
      <c r="K111" s="1191">
        <f t="shared" si="33"/>
        <v>0</v>
      </c>
      <c r="L111" s="1192"/>
      <c r="M111" s="1164"/>
      <c r="N111" s="1165"/>
      <c r="O111" s="542"/>
      <c r="P111" s="1166"/>
      <c r="Q111" s="542"/>
      <c r="R111" s="1166"/>
      <c r="S111" s="542"/>
      <c r="T111" s="1166"/>
      <c r="U111" s="542"/>
      <c r="V111" s="1166"/>
      <c r="W111" s="542"/>
      <c r="X111" s="1166"/>
      <c r="Y111" s="542"/>
      <c r="Z111" s="1166">
        <f t="shared" si="34"/>
        <v>0</v>
      </c>
      <c r="AA111" s="542">
        <f t="shared" si="35"/>
        <v>0</v>
      </c>
      <c r="AB111" s="1166"/>
      <c r="AC111" s="542"/>
      <c r="AD111" s="1166"/>
      <c r="AE111" s="542"/>
      <c r="AF111" s="1166"/>
      <c r="AG111" s="542"/>
      <c r="AH111" s="1166"/>
      <c r="AI111" s="542"/>
      <c r="AJ111" s="1193">
        <f t="shared" si="36"/>
        <v>0</v>
      </c>
    </row>
    <row r="112" spans="1:36" ht="82.5">
      <c r="A112" s="1163"/>
      <c r="B112" s="1187"/>
      <c r="C112" s="1190" t="s">
        <v>3993</v>
      </c>
      <c r="D112" s="1180"/>
      <c r="E112" s="328">
        <v>0</v>
      </c>
      <c r="F112" s="997" t="s">
        <v>108</v>
      </c>
      <c r="G112" s="997" t="s">
        <v>3908</v>
      </c>
      <c r="H112" s="997" t="s">
        <v>3909</v>
      </c>
      <c r="I112" s="997" t="s">
        <v>3910</v>
      </c>
      <c r="J112" s="1191">
        <v>17.260000000000002</v>
      </c>
      <c r="K112" s="1191">
        <f t="shared" si="33"/>
        <v>0</v>
      </c>
      <c r="L112" s="1192"/>
      <c r="M112" s="1164"/>
      <c r="N112" s="1165"/>
      <c r="O112" s="542"/>
      <c r="P112" s="1166"/>
      <c r="Q112" s="542"/>
      <c r="R112" s="1166"/>
      <c r="S112" s="542"/>
      <c r="T112" s="1166"/>
      <c r="U112" s="542"/>
      <c r="V112" s="1166"/>
      <c r="W112" s="542"/>
      <c r="X112" s="1166"/>
      <c r="Y112" s="542"/>
      <c r="Z112" s="1166">
        <f t="shared" si="34"/>
        <v>0</v>
      </c>
      <c r="AA112" s="542">
        <f t="shared" si="35"/>
        <v>0</v>
      </c>
      <c r="AB112" s="1166"/>
      <c r="AC112" s="542"/>
      <c r="AD112" s="1166"/>
      <c r="AE112" s="542"/>
      <c r="AF112" s="1166"/>
      <c r="AG112" s="542"/>
      <c r="AH112" s="1166"/>
      <c r="AI112" s="542"/>
      <c r="AJ112" s="1193">
        <f t="shared" si="36"/>
        <v>0</v>
      </c>
    </row>
    <row r="113" spans="1:36" ht="82.5">
      <c r="A113" s="1163"/>
      <c r="B113" s="1187"/>
      <c r="C113" s="1190" t="s">
        <v>3994</v>
      </c>
      <c r="D113" s="1180"/>
      <c r="E113" s="328">
        <v>0</v>
      </c>
      <c r="F113" s="997" t="s">
        <v>108</v>
      </c>
      <c r="G113" s="997" t="s">
        <v>3908</v>
      </c>
      <c r="H113" s="997" t="s">
        <v>3909</v>
      </c>
      <c r="I113" s="997" t="s">
        <v>3910</v>
      </c>
      <c r="J113" s="1191">
        <v>406</v>
      </c>
      <c r="K113" s="1191">
        <f t="shared" si="33"/>
        <v>0</v>
      </c>
      <c r="L113" s="1192"/>
      <c r="M113" s="1164"/>
      <c r="N113" s="1165"/>
      <c r="O113" s="542"/>
      <c r="P113" s="1166"/>
      <c r="Q113" s="542"/>
      <c r="R113" s="1166"/>
      <c r="S113" s="542"/>
      <c r="T113" s="1166"/>
      <c r="U113" s="542"/>
      <c r="V113" s="1166"/>
      <c r="W113" s="542"/>
      <c r="X113" s="1166"/>
      <c r="Y113" s="542"/>
      <c r="Z113" s="1166">
        <f t="shared" si="34"/>
        <v>0</v>
      </c>
      <c r="AA113" s="542">
        <f t="shared" si="35"/>
        <v>0</v>
      </c>
      <c r="AB113" s="1166"/>
      <c r="AC113" s="542"/>
      <c r="AD113" s="1166"/>
      <c r="AE113" s="542"/>
      <c r="AF113" s="1166"/>
      <c r="AG113" s="542"/>
      <c r="AH113" s="1166"/>
      <c r="AI113" s="542"/>
      <c r="AJ113" s="1193">
        <f t="shared" si="36"/>
        <v>0</v>
      </c>
    </row>
    <row r="114" spans="1:36" ht="82.5">
      <c r="A114" s="1163"/>
      <c r="B114" s="1187"/>
      <c r="C114" s="1190" t="s">
        <v>3995</v>
      </c>
      <c r="D114" s="1180"/>
      <c r="E114" s="328">
        <v>0</v>
      </c>
      <c r="F114" s="997" t="s">
        <v>3989</v>
      </c>
      <c r="G114" s="997" t="s">
        <v>3908</v>
      </c>
      <c r="H114" s="997" t="s">
        <v>3909</v>
      </c>
      <c r="I114" s="997" t="s">
        <v>3910</v>
      </c>
      <c r="J114" s="1191">
        <v>232</v>
      </c>
      <c r="K114" s="1191">
        <f t="shared" si="33"/>
        <v>0</v>
      </c>
      <c r="L114" s="1192"/>
      <c r="M114" s="1164"/>
      <c r="N114" s="1165"/>
      <c r="O114" s="542"/>
      <c r="P114" s="1166"/>
      <c r="Q114" s="542"/>
      <c r="R114" s="1166"/>
      <c r="S114" s="542"/>
      <c r="T114" s="1166"/>
      <c r="U114" s="542"/>
      <c r="V114" s="1166"/>
      <c r="W114" s="542"/>
      <c r="X114" s="1166"/>
      <c r="Y114" s="542"/>
      <c r="Z114" s="1166">
        <f t="shared" si="34"/>
        <v>0</v>
      </c>
      <c r="AA114" s="542">
        <f t="shared" si="35"/>
        <v>0</v>
      </c>
      <c r="AB114" s="1166"/>
      <c r="AC114" s="542"/>
      <c r="AD114" s="1166"/>
      <c r="AE114" s="542"/>
      <c r="AF114" s="1166"/>
      <c r="AG114" s="542"/>
      <c r="AH114" s="1166"/>
      <c r="AI114" s="542"/>
      <c r="AJ114" s="1193">
        <f t="shared" si="36"/>
        <v>0</v>
      </c>
    </row>
    <row r="115" spans="1:36" ht="82.5">
      <c r="A115" s="1163"/>
      <c r="B115" s="1187"/>
      <c r="C115" s="1190" t="s">
        <v>3996</v>
      </c>
      <c r="D115" s="1180"/>
      <c r="E115" s="328">
        <v>0</v>
      </c>
      <c r="F115" s="997" t="s">
        <v>108</v>
      </c>
      <c r="G115" s="997" t="s">
        <v>3908</v>
      </c>
      <c r="H115" s="997" t="s">
        <v>3909</v>
      </c>
      <c r="I115" s="997" t="s">
        <v>3910</v>
      </c>
      <c r="J115" s="1191">
        <v>121.63</v>
      </c>
      <c r="K115" s="1191">
        <f t="shared" si="33"/>
        <v>0</v>
      </c>
      <c r="L115" s="1192"/>
      <c r="M115" s="1164"/>
      <c r="N115" s="1165"/>
      <c r="O115" s="542"/>
      <c r="P115" s="1166"/>
      <c r="Q115" s="542"/>
      <c r="R115" s="1166"/>
      <c r="S115" s="542"/>
      <c r="T115" s="1166"/>
      <c r="U115" s="542"/>
      <c r="V115" s="1166"/>
      <c r="W115" s="542"/>
      <c r="X115" s="1166"/>
      <c r="Y115" s="542"/>
      <c r="Z115" s="1166">
        <f t="shared" si="34"/>
        <v>0</v>
      </c>
      <c r="AA115" s="542">
        <f t="shared" si="35"/>
        <v>0</v>
      </c>
      <c r="AB115" s="1166"/>
      <c r="AC115" s="542"/>
      <c r="AD115" s="1166"/>
      <c r="AE115" s="542"/>
      <c r="AF115" s="1166"/>
      <c r="AG115" s="542"/>
      <c r="AH115" s="1166"/>
      <c r="AI115" s="542"/>
      <c r="AJ115" s="1193">
        <f t="shared" si="36"/>
        <v>0</v>
      </c>
    </row>
    <row r="116" spans="1:36" ht="82.5">
      <c r="A116" s="1163"/>
      <c r="B116" s="1187"/>
      <c r="C116" s="1190" t="s">
        <v>3997</v>
      </c>
      <c r="D116" s="1180"/>
      <c r="E116" s="328">
        <v>0</v>
      </c>
      <c r="F116" s="997" t="s">
        <v>3998</v>
      </c>
      <c r="G116" s="997" t="s">
        <v>3908</v>
      </c>
      <c r="H116" s="997" t="s">
        <v>3909</v>
      </c>
      <c r="I116" s="997" t="s">
        <v>3910</v>
      </c>
      <c r="J116" s="1191">
        <v>109.77</v>
      </c>
      <c r="K116" s="1191">
        <f t="shared" si="33"/>
        <v>0</v>
      </c>
      <c r="L116" s="1192"/>
      <c r="M116" s="1164"/>
      <c r="N116" s="1165"/>
      <c r="O116" s="542"/>
      <c r="P116" s="1166"/>
      <c r="Q116" s="542"/>
      <c r="R116" s="1166"/>
      <c r="S116" s="542"/>
      <c r="T116" s="1166"/>
      <c r="U116" s="542"/>
      <c r="V116" s="1166"/>
      <c r="W116" s="542"/>
      <c r="X116" s="1166"/>
      <c r="Y116" s="542"/>
      <c r="Z116" s="1166">
        <f t="shared" si="34"/>
        <v>0</v>
      </c>
      <c r="AA116" s="542">
        <f t="shared" si="35"/>
        <v>0</v>
      </c>
      <c r="AB116" s="1166"/>
      <c r="AC116" s="542"/>
      <c r="AD116" s="1166"/>
      <c r="AE116" s="542"/>
      <c r="AF116" s="1166"/>
      <c r="AG116" s="542"/>
      <c r="AH116" s="1166"/>
      <c r="AI116" s="542"/>
      <c r="AJ116" s="1193">
        <f t="shared" si="36"/>
        <v>0</v>
      </c>
    </row>
    <row r="117" spans="1:36" ht="82.5">
      <c r="A117" s="1163"/>
      <c r="B117" s="1187"/>
      <c r="C117" s="1190" t="s">
        <v>3999</v>
      </c>
      <c r="D117" s="1180"/>
      <c r="E117" s="328">
        <v>0</v>
      </c>
      <c r="F117" s="997" t="s">
        <v>108</v>
      </c>
      <c r="G117" s="997" t="s">
        <v>3908</v>
      </c>
      <c r="H117" s="997" t="s">
        <v>3909</v>
      </c>
      <c r="I117" s="997" t="s">
        <v>3910</v>
      </c>
      <c r="J117" s="1191">
        <v>45.2</v>
      </c>
      <c r="K117" s="1191">
        <f t="shared" si="33"/>
        <v>0</v>
      </c>
      <c r="L117" s="1192"/>
      <c r="M117" s="1164"/>
      <c r="N117" s="1165"/>
      <c r="O117" s="542"/>
      <c r="P117" s="1166"/>
      <c r="Q117" s="542"/>
      <c r="R117" s="1166"/>
      <c r="S117" s="542"/>
      <c r="T117" s="1166"/>
      <c r="U117" s="542"/>
      <c r="V117" s="1166"/>
      <c r="W117" s="542"/>
      <c r="X117" s="1166"/>
      <c r="Y117" s="542"/>
      <c r="Z117" s="1166">
        <f t="shared" si="34"/>
        <v>0</v>
      </c>
      <c r="AA117" s="542">
        <f t="shared" si="35"/>
        <v>0</v>
      </c>
      <c r="AB117" s="1166"/>
      <c r="AC117" s="542"/>
      <c r="AD117" s="1166"/>
      <c r="AE117" s="542"/>
      <c r="AF117" s="1166"/>
      <c r="AG117" s="542"/>
      <c r="AH117" s="1166"/>
      <c r="AI117" s="542"/>
      <c r="AJ117" s="1193">
        <f t="shared" si="36"/>
        <v>0</v>
      </c>
    </row>
    <row r="118" spans="1:36" ht="82.5">
      <c r="A118" s="1163"/>
      <c r="B118" s="1187"/>
      <c r="C118" s="1190" t="s">
        <v>4000</v>
      </c>
      <c r="D118" s="1180"/>
      <c r="E118" s="328">
        <v>0</v>
      </c>
      <c r="F118" s="997" t="s">
        <v>397</v>
      </c>
      <c r="G118" s="997" t="s">
        <v>3908</v>
      </c>
      <c r="H118" s="997" t="s">
        <v>3909</v>
      </c>
      <c r="I118" s="997" t="s">
        <v>3910</v>
      </c>
      <c r="J118" s="1191">
        <v>35.65</v>
      </c>
      <c r="K118" s="1191">
        <f t="shared" si="33"/>
        <v>0</v>
      </c>
      <c r="L118" s="1192"/>
      <c r="M118" s="1164"/>
      <c r="N118" s="1165"/>
      <c r="O118" s="542"/>
      <c r="P118" s="1166"/>
      <c r="Q118" s="542"/>
      <c r="R118" s="1166"/>
      <c r="S118" s="542"/>
      <c r="T118" s="1166"/>
      <c r="U118" s="542"/>
      <c r="V118" s="1166"/>
      <c r="W118" s="542"/>
      <c r="X118" s="1166"/>
      <c r="Y118" s="542"/>
      <c r="Z118" s="1166">
        <f t="shared" si="34"/>
        <v>0</v>
      </c>
      <c r="AA118" s="542">
        <f t="shared" si="35"/>
        <v>0</v>
      </c>
      <c r="AB118" s="1166"/>
      <c r="AC118" s="542"/>
      <c r="AD118" s="1166"/>
      <c r="AE118" s="542"/>
      <c r="AF118" s="1166"/>
      <c r="AG118" s="542"/>
      <c r="AH118" s="1166"/>
      <c r="AI118" s="542"/>
      <c r="AJ118" s="1193">
        <f t="shared" si="36"/>
        <v>0</v>
      </c>
    </row>
    <row r="119" spans="1:36" ht="82.5">
      <c r="A119" s="1163"/>
      <c r="B119" s="1187"/>
      <c r="C119" s="1190" t="s">
        <v>4001</v>
      </c>
      <c r="D119" s="1180"/>
      <c r="E119" s="328">
        <v>0</v>
      </c>
      <c r="F119" s="997" t="s">
        <v>3992</v>
      </c>
      <c r="G119" s="997" t="s">
        <v>3908</v>
      </c>
      <c r="H119" s="997" t="s">
        <v>3909</v>
      </c>
      <c r="I119" s="997" t="s">
        <v>3910</v>
      </c>
      <c r="J119" s="1191">
        <v>174</v>
      </c>
      <c r="K119" s="1191">
        <f t="shared" si="33"/>
        <v>0</v>
      </c>
      <c r="L119" s="1192"/>
      <c r="M119" s="1164"/>
      <c r="N119" s="1165"/>
      <c r="O119" s="542"/>
      <c r="P119" s="1166"/>
      <c r="Q119" s="542"/>
      <c r="R119" s="1166"/>
      <c r="S119" s="542"/>
      <c r="T119" s="1166"/>
      <c r="U119" s="542"/>
      <c r="V119" s="1166"/>
      <c r="W119" s="542"/>
      <c r="X119" s="1166"/>
      <c r="Y119" s="542"/>
      <c r="Z119" s="1166">
        <f t="shared" si="34"/>
        <v>0</v>
      </c>
      <c r="AA119" s="542">
        <f t="shared" si="35"/>
        <v>0</v>
      </c>
      <c r="AB119" s="1166"/>
      <c r="AC119" s="542"/>
      <c r="AD119" s="1166"/>
      <c r="AE119" s="542"/>
      <c r="AF119" s="1166"/>
      <c r="AG119" s="542"/>
      <c r="AH119" s="1166"/>
      <c r="AI119" s="542"/>
      <c r="AJ119" s="1193">
        <f t="shared" si="36"/>
        <v>0</v>
      </c>
    </row>
    <row r="120" spans="1:36" ht="82.5">
      <c r="A120" s="1163"/>
      <c r="B120" s="1187"/>
      <c r="C120" s="1190" t="s">
        <v>4002</v>
      </c>
      <c r="D120" s="1180"/>
      <c r="E120" s="328">
        <v>0</v>
      </c>
      <c r="F120" s="997" t="s">
        <v>3992</v>
      </c>
      <c r="G120" s="997" t="s">
        <v>3908</v>
      </c>
      <c r="H120" s="997" t="s">
        <v>3909</v>
      </c>
      <c r="I120" s="997" t="s">
        <v>3910</v>
      </c>
      <c r="J120" s="1191">
        <v>174</v>
      </c>
      <c r="K120" s="1191">
        <f t="shared" si="33"/>
        <v>0</v>
      </c>
      <c r="L120" s="1192"/>
      <c r="M120" s="1164"/>
      <c r="N120" s="1165"/>
      <c r="O120" s="542"/>
      <c r="P120" s="1166"/>
      <c r="Q120" s="542"/>
      <c r="R120" s="1166"/>
      <c r="S120" s="542"/>
      <c r="T120" s="1166"/>
      <c r="U120" s="542"/>
      <c r="V120" s="1166"/>
      <c r="W120" s="542"/>
      <c r="X120" s="1166"/>
      <c r="Y120" s="542"/>
      <c r="Z120" s="1166">
        <f t="shared" si="34"/>
        <v>0</v>
      </c>
      <c r="AA120" s="542">
        <f t="shared" si="35"/>
        <v>0</v>
      </c>
      <c r="AB120" s="1166"/>
      <c r="AC120" s="542"/>
      <c r="AD120" s="1166"/>
      <c r="AE120" s="542"/>
      <c r="AF120" s="1166"/>
      <c r="AG120" s="542"/>
      <c r="AH120" s="1166"/>
      <c r="AI120" s="542"/>
      <c r="AJ120" s="1193">
        <f t="shared" si="36"/>
        <v>0</v>
      </c>
    </row>
    <row r="121" spans="1:36" ht="82.5">
      <c r="A121" s="1163"/>
      <c r="B121" s="1187"/>
      <c r="C121" s="1190" t="s">
        <v>4003</v>
      </c>
      <c r="D121" s="1180"/>
      <c r="E121" s="328">
        <v>0</v>
      </c>
      <c r="F121" s="997" t="s">
        <v>3992</v>
      </c>
      <c r="G121" s="997" t="s">
        <v>3908</v>
      </c>
      <c r="H121" s="997" t="s">
        <v>3909</v>
      </c>
      <c r="I121" s="997" t="s">
        <v>3910</v>
      </c>
      <c r="J121" s="1191">
        <v>197.2</v>
      </c>
      <c r="K121" s="1191">
        <f t="shared" si="33"/>
        <v>0</v>
      </c>
      <c r="L121" s="1192"/>
      <c r="M121" s="1164"/>
      <c r="N121" s="1165"/>
      <c r="O121" s="542"/>
      <c r="P121" s="1166"/>
      <c r="Q121" s="542"/>
      <c r="R121" s="1166"/>
      <c r="S121" s="542"/>
      <c r="T121" s="1166"/>
      <c r="U121" s="542"/>
      <c r="V121" s="1166"/>
      <c r="W121" s="542"/>
      <c r="X121" s="1166"/>
      <c r="Y121" s="542"/>
      <c r="Z121" s="1166">
        <f t="shared" si="34"/>
        <v>0</v>
      </c>
      <c r="AA121" s="542">
        <f t="shared" si="35"/>
        <v>0</v>
      </c>
      <c r="AB121" s="1166"/>
      <c r="AC121" s="542"/>
      <c r="AD121" s="1166"/>
      <c r="AE121" s="542"/>
      <c r="AF121" s="1166"/>
      <c r="AG121" s="542"/>
      <c r="AH121" s="1166"/>
      <c r="AI121" s="542"/>
      <c r="AJ121" s="1193">
        <f t="shared" si="36"/>
        <v>0</v>
      </c>
    </row>
    <row r="122" spans="1:36" ht="82.5">
      <c r="A122" s="1163"/>
      <c r="B122" s="1187"/>
      <c r="C122" s="1190" t="s">
        <v>4004</v>
      </c>
      <c r="D122" s="1180"/>
      <c r="E122" s="328">
        <v>0</v>
      </c>
      <c r="F122" s="997" t="s">
        <v>108</v>
      </c>
      <c r="G122" s="997" t="s">
        <v>3908</v>
      </c>
      <c r="H122" s="997" t="s">
        <v>3909</v>
      </c>
      <c r="I122" s="997" t="s">
        <v>3910</v>
      </c>
      <c r="J122" s="1191">
        <v>38.6</v>
      </c>
      <c r="K122" s="1191">
        <f t="shared" si="33"/>
        <v>0</v>
      </c>
      <c r="L122" s="1192"/>
      <c r="M122" s="1164"/>
      <c r="N122" s="1165"/>
      <c r="O122" s="542"/>
      <c r="P122" s="1166"/>
      <c r="Q122" s="542"/>
      <c r="R122" s="1166"/>
      <c r="S122" s="542"/>
      <c r="T122" s="1166"/>
      <c r="U122" s="542"/>
      <c r="V122" s="1166"/>
      <c r="W122" s="542"/>
      <c r="X122" s="1166"/>
      <c r="Y122" s="542"/>
      <c r="Z122" s="1166">
        <f t="shared" si="34"/>
        <v>0</v>
      </c>
      <c r="AA122" s="542">
        <f t="shared" si="35"/>
        <v>0</v>
      </c>
      <c r="AB122" s="1166"/>
      <c r="AC122" s="542"/>
      <c r="AD122" s="1166"/>
      <c r="AE122" s="542"/>
      <c r="AF122" s="1166"/>
      <c r="AG122" s="542"/>
      <c r="AH122" s="1166"/>
      <c r="AI122" s="542"/>
      <c r="AJ122" s="1193">
        <f t="shared" si="36"/>
        <v>0</v>
      </c>
    </row>
    <row r="123" spans="1:36" ht="82.5">
      <c r="A123" s="1163"/>
      <c r="B123" s="1187"/>
      <c r="C123" s="1190" t="s">
        <v>4005</v>
      </c>
      <c r="D123" s="1180"/>
      <c r="E123" s="328">
        <v>0</v>
      </c>
      <c r="F123" s="997" t="s">
        <v>108</v>
      </c>
      <c r="G123" s="997" t="s">
        <v>3908</v>
      </c>
      <c r="H123" s="997" t="s">
        <v>3909</v>
      </c>
      <c r="I123" s="997" t="s">
        <v>3910</v>
      </c>
      <c r="J123" s="1191">
        <v>31.5</v>
      </c>
      <c r="K123" s="1191">
        <f t="shared" si="33"/>
        <v>0</v>
      </c>
      <c r="L123" s="1192"/>
      <c r="M123" s="1164"/>
      <c r="N123" s="1165"/>
      <c r="O123" s="542"/>
      <c r="P123" s="1166"/>
      <c r="Q123" s="542"/>
      <c r="R123" s="1166"/>
      <c r="S123" s="542"/>
      <c r="T123" s="1166"/>
      <c r="U123" s="542"/>
      <c r="V123" s="1166"/>
      <c r="W123" s="542"/>
      <c r="X123" s="1166"/>
      <c r="Y123" s="542"/>
      <c r="Z123" s="1166">
        <f t="shared" si="34"/>
        <v>0</v>
      </c>
      <c r="AA123" s="542">
        <f t="shared" si="35"/>
        <v>0</v>
      </c>
      <c r="AB123" s="1166"/>
      <c r="AC123" s="542"/>
      <c r="AD123" s="1166"/>
      <c r="AE123" s="542"/>
      <c r="AF123" s="1166"/>
      <c r="AG123" s="542"/>
      <c r="AH123" s="1166"/>
      <c r="AI123" s="542"/>
      <c r="AJ123" s="1193">
        <f t="shared" si="36"/>
        <v>0</v>
      </c>
    </row>
    <row r="124" spans="1:36" ht="82.5">
      <c r="A124" s="1163"/>
      <c r="B124" s="1187"/>
      <c r="C124" s="1190" t="s">
        <v>4006</v>
      </c>
      <c r="D124" s="1180"/>
      <c r="E124" s="328">
        <v>0</v>
      </c>
      <c r="F124" s="997" t="s">
        <v>108</v>
      </c>
      <c r="G124" s="997" t="s">
        <v>3908</v>
      </c>
      <c r="H124" s="997" t="s">
        <v>3909</v>
      </c>
      <c r="I124" s="997" t="s">
        <v>3910</v>
      </c>
      <c r="J124" s="1191">
        <v>88.2</v>
      </c>
      <c r="K124" s="1191">
        <f t="shared" si="33"/>
        <v>0</v>
      </c>
      <c r="L124" s="1192"/>
      <c r="M124" s="1164"/>
      <c r="N124" s="1165"/>
      <c r="O124" s="542"/>
      <c r="P124" s="1166"/>
      <c r="Q124" s="542"/>
      <c r="R124" s="1166"/>
      <c r="S124" s="542"/>
      <c r="T124" s="1166"/>
      <c r="U124" s="542"/>
      <c r="V124" s="1166"/>
      <c r="W124" s="542"/>
      <c r="X124" s="1166"/>
      <c r="Y124" s="542"/>
      <c r="Z124" s="1166">
        <f t="shared" si="34"/>
        <v>0</v>
      </c>
      <c r="AA124" s="542">
        <f t="shared" si="35"/>
        <v>0</v>
      </c>
      <c r="AB124" s="1166"/>
      <c r="AC124" s="542"/>
      <c r="AD124" s="1166"/>
      <c r="AE124" s="542"/>
      <c r="AF124" s="1166"/>
      <c r="AG124" s="542"/>
      <c r="AH124" s="1166"/>
      <c r="AI124" s="542"/>
      <c r="AJ124" s="1193">
        <f t="shared" si="36"/>
        <v>0</v>
      </c>
    </row>
    <row r="125" spans="1:36" ht="82.5">
      <c r="A125" s="1163"/>
      <c r="B125" s="1187"/>
      <c r="C125" s="1190" t="s">
        <v>4007</v>
      </c>
      <c r="D125" s="1180"/>
      <c r="E125" s="328">
        <v>0</v>
      </c>
      <c r="F125" s="997" t="s">
        <v>3998</v>
      </c>
      <c r="G125" s="997" t="s">
        <v>3908</v>
      </c>
      <c r="H125" s="997" t="s">
        <v>3909</v>
      </c>
      <c r="I125" s="997" t="s">
        <v>3910</v>
      </c>
      <c r="J125" s="1191">
        <v>176.28</v>
      </c>
      <c r="K125" s="1191">
        <f t="shared" si="33"/>
        <v>0</v>
      </c>
      <c r="L125" s="1192"/>
      <c r="M125" s="1164"/>
      <c r="N125" s="1165"/>
      <c r="O125" s="542"/>
      <c r="P125" s="1166"/>
      <c r="Q125" s="542"/>
      <c r="R125" s="1166"/>
      <c r="S125" s="542"/>
      <c r="T125" s="1166"/>
      <c r="U125" s="542"/>
      <c r="V125" s="1166"/>
      <c r="W125" s="542"/>
      <c r="X125" s="1166"/>
      <c r="Y125" s="542"/>
      <c r="Z125" s="1166">
        <f t="shared" si="34"/>
        <v>0</v>
      </c>
      <c r="AA125" s="542">
        <f t="shared" si="35"/>
        <v>0</v>
      </c>
      <c r="AB125" s="1166"/>
      <c r="AC125" s="542"/>
      <c r="AD125" s="1166"/>
      <c r="AE125" s="542"/>
      <c r="AF125" s="1166"/>
      <c r="AG125" s="542"/>
      <c r="AH125" s="1166"/>
      <c r="AI125" s="542"/>
      <c r="AJ125" s="1193">
        <f t="shared" si="36"/>
        <v>0</v>
      </c>
    </row>
    <row r="126" spans="1:36" ht="82.5">
      <c r="A126" s="1163"/>
      <c r="B126" s="1187"/>
      <c r="C126" s="1190" t="s">
        <v>4008</v>
      </c>
      <c r="D126" s="1180"/>
      <c r="E126" s="328">
        <v>0</v>
      </c>
      <c r="F126" s="997" t="s">
        <v>108</v>
      </c>
      <c r="G126" s="997" t="s">
        <v>3908</v>
      </c>
      <c r="H126" s="997" t="s">
        <v>3909</v>
      </c>
      <c r="I126" s="997" t="s">
        <v>3910</v>
      </c>
      <c r="J126" s="1191">
        <v>76</v>
      </c>
      <c r="K126" s="1191">
        <f t="shared" si="33"/>
        <v>0</v>
      </c>
      <c r="L126" s="1192"/>
      <c r="M126" s="1164"/>
      <c r="N126" s="1165"/>
      <c r="O126" s="542"/>
      <c r="P126" s="1166"/>
      <c r="Q126" s="542"/>
      <c r="R126" s="1166"/>
      <c r="S126" s="542"/>
      <c r="T126" s="1166"/>
      <c r="U126" s="542"/>
      <c r="V126" s="1166"/>
      <c r="W126" s="542"/>
      <c r="X126" s="1166"/>
      <c r="Y126" s="542"/>
      <c r="Z126" s="1166">
        <f t="shared" si="34"/>
        <v>0</v>
      </c>
      <c r="AA126" s="542">
        <f t="shared" si="35"/>
        <v>0</v>
      </c>
      <c r="AB126" s="1166"/>
      <c r="AC126" s="542"/>
      <c r="AD126" s="1166"/>
      <c r="AE126" s="542"/>
      <c r="AF126" s="1166"/>
      <c r="AG126" s="542"/>
      <c r="AH126" s="1166"/>
      <c r="AI126" s="542"/>
      <c r="AJ126" s="1193">
        <f t="shared" si="36"/>
        <v>0</v>
      </c>
    </row>
    <row r="127" spans="1:36" ht="82.5">
      <c r="A127" s="1163"/>
      <c r="B127" s="1187"/>
      <c r="C127" s="1190" t="s">
        <v>4009</v>
      </c>
      <c r="D127" s="1180"/>
      <c r="E127" s="328">
        <v>50</v>
      </c>
      <c r="F127" s="997" t="s">
        <v>266</v>
      </c>
      <c r="G127" s="997" t="s">
        <v>3908</v>
      </c>
      <c r="H127" s="997" t="s">
        <v>3909</v>
      </c>
      <c r="I127" s="997" t="s">
        <v>3910</v>
      </c>
      <c r="J127" s="1191">
        <v>78.88</v>
      </c>
      <c r="K127" s="1191">
        <f t="shared" si="33"/>
        <v>3944</v>
      </c>
      <c r="L127" s="1192"/>
      <c r="M127" s="1164"/>
      <c r="N127" s="1165"/>
      <c r="O127" s="542"/>
      <c r="P127" s="1166"/>
      <c r="Q127" s="542"/>
      <c r="R127" s="1166">
        <f t="shared" ref="R127:R135" si="37">E127</f>
        <v>50</v>
      </c>
      <c r="S127" s="542">
        <f>R127*J127</f>
        <v>3944</v>
      </c>
      <c r="T127" s="1166"/>
      <c r="U127" s="542"/>
      <c r="V127" s="1166"/>
      <c r="W127" s="542"/>
      <c r="X127" s="1166"/>
      <c r="Y127" s="542"/>
      <c r="Z127" s="1166"/>
      <c r="AA127" s="542"/>
      <c r="AB127" s="1166"/>
      <c r="AC127" s="542"/>
      <c r="AD127" s="1166"/>
      <c r="AE127" s="542"/>
      <c r="AF127" s="1166"/>
      <c r="AG127" s="542"/>
      <c r="AH127" s="1166"/>
      <c r="AI127" s="542"/>
      <c r="AJ127" s="1193">
        <f t="shared" si="36"/>
        <v>3944</v>
      </c>
    </row>
    <row r="128" spans="1:36" ht="82.5">
      <c r="A128" s="1163"/>
      <c r="B128" s="1187"/>
      <c r="C128" s="1190" t="s">
        <v>4010</v>
      </c>
      <c r="D128" s="1180"/>
      <c r="E128" s="328">
        <v>0</v>
      </c>
      <c r="F128" s="997" t="s">
        <v>3989</v>
      </c>
      <c r="G128" s="997" t="s">
        <v>3908</v>
      </c>
      <c r="H128" s="997" t="s">
        <v>3909</v>
      </c>
      <c r="I128" s="997" t="s">
        <v>3910</v>
      </c>
      <c r="J128" s="1191">
        <v>1392</v>
      </c>
      <c r="K128" s="1191">
        <f t="shared" si="33"/>
        <v>0</v>
      </c>
      <c r="L128" s="1192"/>
      <c r="M128" s="1164"/>
      <c r="N128" s="1165"/>
      <c r="O128" s="542"/>
      <c r="P128" s="1166"/>
      <c r="Q128" s="542"/>
      <c r="R128" s="1166">
        <f t="shared" si="37"/>
        <v>0</v>
      </c>
      <c r="S128" s="542">
        <f t="shared" ref="S128:S135" si="38">R128*J128</f>
        <v>0</v>
      </c>
      <c r="T128" s="1166"/>
      <c r="U128" s="542"/>
      <c r="V128" s="1166"/>
      <c r="W128" s="542"/>
      <c r="X128" s="1166"/>
      <c r="Y128" s="542"/>
      <c r="Z128" s="1166"/>
      <c r="AA128" s="542"/>
      <c r="AB128" s="1166"/>
      <c r="AC128" s="542"/>
      <c r="AD128" s="1166"/>
      <c r="AE128" s="542"/>
      <c r="AF128" s="1166"/>
      <c r="AG128" s="542"/>
      <c r="AH128" s="1166"/>
      <c r="AI128" s="542"/>
      <c r="AJ128" s="1193">
        <f t="shared" si="36"/>
        <v>0</v>
      </c>
    </row>
    <row r="129" spans="1:36" ht="82.5">
      <c r="A129" s="1163"/>
      <c r="B129" s="1187"/>
      <c r="C129" s="1190" t="s">
        <v>4011</v>
      </c>
      <c r="D129" s="1180"/>
      <c r="E129" s="328">
        <v>0</v>
      </c>
      <c r="F129" s="997" t="s">
        <v>108</v>
      </c>
      <c r="G129" s="997" t="s">
        <v>3908</v>
      </c>
      <c r="H129" s="997" t="s">
        <v>3909</v>
      </c>
      <c r="I129" s="997" t="s">
        <v>3910</v>
      </c>
      <c r="J129" s="1191">
        <v>54.496799999999993</v>
      </c>
      <c r="K129" s="1191">
        <f t="shared" si="33"/>
        <v>0</v>
      </c>
      <c r="L129" s="1192"/>
      <c r="M129" s="1164"/>
      <c r="N129" s="1165"/>
      <c r="O129" s="542"/>
      <c r="P129" s="1166"/>
      <c r="Q129" s="542"/>
      <c r="R129" s="1166">
        <f t="shared" si="37"/>
        <v>0</v>
      </c>
      <c r="S129" s="542">
        <f t="shared" si="38"/>
        <v>0</v>
      </c>
      <c r="T129" s="1166"/>
      <c r="U129" s="542"/>
      <c r="V129" s="1166"/>
      <c r="W129" s="542"/>
      <c r="X129" s="1166"/>
      <c r="Y129" s="542"/>
      <c r="Z129" s="1166"/>
      <c r="AA129" s="542"/>
      <c r="AB129" s="1166"/>
      <c r="AC129" s="542"/>
      <c r="AD129" s="1166"/>
      <c r="AE129" s="542"/>
      <c r="AF129" s="1166"/>
      <c r="AG129" s="542"/>
      <c r="AH129" s="1166"/>
      <c r="AI129" s="542"/>
      <c r="AJ129" s="1193">
        <f t="shared" si="36"/>
        <v>0</v>
      </c>
    </row>
    <row r="130" spans="1:36" ht="82.5">
      <c r="A130" s="1163"/>
      <c r="B130" s="1187"/>
      <c r="C130" s="1190" t="s">
        <v>4012</v>
      </c>
      <c r="D130" s="1180"/>
      <c r="E130" s="328">
        <v>0</v>
      </c>
      <c r="F130" s="997" t="s">
        <v>266</v>
      </c>
      <c r="G130" s="997" t="s">
        <v>3908</v>
      </c>
      <c r="H130" s="997" t="s">
        <v>3909</v>
      </c>
      <c r="I130" s="997" t="s">
        <v>3910</v>
      </c>
      <c r="J130" s="1191">
        <v>58</v>
      </c>
      <c r="K130" s="1191">
        <f t="shared" si="33"/>
        <v>0</v>
      </c>
      <c r="L130" s="1192"/>
      <c r="M130" s="1164"/>
      <c r="N130" s="1165"/>
      <c r="O130" s="542"/>
      <c r="P130" s="1166"/>
      <c r="Q130" s="542"/>
      <c r="R130" s="1166">
        <f t="shared" si="37"/>
        <v>0</v>
      </c>
      <c r="S130" s="542">
        <f t="shared" si="38"/>
        <v>0</v>
      </c>
      <c r="T130" s="1166"/>
      <c r="U130" s="542"/>
      <c r="V130" s="1166"/>
      <c r="W130" s="542"/>
      <c r="X130" s="1166"/>
      <c r="Y130" s="542"/>
      <c r="Z130" s="1166"/>
      <c r="AA130" s="542"/>
      <c r="AB130" s="1166"/>
      <c r="AC130" s="542"/>
      <c r="AD130" s="1166"/>
      <c r="AE130" s="542"/>
      <c r="AF130" s="1166"/>
      <c r="AG130" s="542"/>
      <c r="AH130" s="1166"/>
      <c r="AI130" s="542"/>
      <c r="AJ130" s="1193">
        <f t="shared" si="36"/>
        <v>0</v>
      </c>
    </row>
    <row r="131" spans="1:36" ht="82.5">
      <c r="A131" s="1163"/>
      <c r="B131" s="1187"/>
      <c r="C131" s="1190" t="s">
        <v>4013</v>
      </c>
      <c r="D131" s="1180"/>
      <c r="E131" s="328">
        <v>0</v>
      </c>
      <c r="F131" s="997" t="s">
        <v>1048</v>
      </c>
      <c r="G131" s="997" t="s">
        <v>3908</v>
      </c>
      <c r="H131" s="997" t="s">
        <v>3909</v>
      </c>
      <c r="I131" s="997" t="s">
        <v>3910</v>
      </c>
      <c r="J131" s="1191">
        <v>499.99</v>
      </c>
      <c r="K131" s="1191">
        <f t="shared" si="33"/>
        <v>0</v>
      </c>
      <c r="L131" s="1192"/>
      <c r="M131" s="1164"/>
      <c r="N131" s="1165"/>
      <c r="O131" s="542"/>
      <c r="P131" s="1166"/>
      <c r="Q131" s="542"/>
      <c r="R131" s="1166">
        <f t="shared" si="37"/>
        <v>0</v>
      </c>
      <c r="S131" s="542">
        <f t="shared" si="38"/>
        <v>0</v>
      </c>
      <c r="T131" s="1166"/>
      <c r="U131" s="542"/>
      <c r="V131" s="1166"/>
      <c r="W131" s="542"/>
      <c r="X131" s="1166"/>
      <c r="Y131" s="542"/>
      <c r="Z131" s="1166"/>
      <c r="AA131" s="542"/>
      <c r="AB131" s="1166"/>
      <c r="AC131" s="542"/>
      <c r="AD131" s="1166"/>
      <c r="AE131" s="542"/>
      <c r="AF131" s="1166"/>
      <c r="AG131" s="542"/>
      <c r="AH131" s="1166"/>
      <c r="AI131" s="542"/>
      <c r="AJ131" s="1193">
        <f t="shared" si="36"/>
        <v>0</v>
      </c>
    </row>
    <row r="132" spans="1:36" ht="82.5">
      <c r="A132" s="1163"/>
      <c r="B132" s="1187"/>
      <c r="C132" s="1190" t="s">
        <v>4014</v>
      </c>
      <c r="D132" s="1180"/>
      <c r="E132" s="328">
        <v>0</v>
      </c>
      <c r="F132" s="997" t="s">
        <v>3998</v>
      </c>
      <c r="G132" s="997" t="s">
        <v>3908</v>
      </c>
      <c r="H132" s="997" t="s">
        <v>3909</v>
      </c>
      <c r="I132" s="997" t="s">
        <v>3910</v>
      </c>
      <c r="J132" s="1191">
        <v>435.16699999999997</v>
      </c>
      <c r="K132" s="1191">
        <f t="shared" si="33"/>
        <v>0</v>
      </c>
      <c r="L132" s="1192"/>
      <c r="M132" s="1164"/>
      <c r="N132" s="1165"/>
      <c r="O132" s="542"/>
      <c r="P132" s="1166"/>
      <c r="Q132" s="542"/>
      <c r="R132" s="1166">
        <f t="shared" si="37"/>
        <v>0</v>
      </c>
      <c r="S132" s="542">
        <f t="shared" si="38"/>
        <v>0</v>
      </c>
      <c r="T132" s="1166"/>
      <c r="U132" s="542"/>
      <c r="V132" s="1166"/>
      <c r="W132" s="542"/>
      <c r="X132" s="1166"/>
      <c r="Y132" s="542"/>
      <c r="Z132" s="1166"/>
      <c r="AA132" s="542"/>
      <c r="AB132" s="1166"/>
      <c r="AC132" s="542"/>
      <c r="AD132" s="1166"/>
      <c r="AE132" s="542"/>
      <c r="AF132" s="1166"/>
      <c r="AG132" s="542"/>
      <c r="AH132" s="1166"/>
      <c r="AI132" s="542"/>
      <c r="AJ132" s="1193">
        <f t="shared" si="36"/>
        <v>0</v>
      </c>
    </row>
    <row r="133" spans="1:36" ht="82.5">
      <c r="A133" s="1163"/>
      <c r="B133" s="1187"/>
      <c r="C133" s="1190" t="s">
        <v>4015</v>
      </c>
      <c r="D133" s="1180"/>
      <c r="E133" s="328">
        <v>0</v>
      </c>
      <c r="F133" s="997" t="s">
        <v>108</v>
      </c>
      <c r="G133" s="997" t="s">
        <v>3908</v>
      </c>
      <c r="H133" s="997" t="s">
        <v>3909</v>
      </c>
      <c r="I133" s="997" t="s">
        <v>3910</v>
      </c>
      <c r="J133" s="1191">
        <v>14</v>
      </c>
      <c r="K133" s="1191">
        <f t="shared" si="33"/>
        <v>0</v>
      </c>
      <c r="L133" s="1192"/>
      <c r="M133" s="1164"/>
      <c r="N133" s="1165"/>
      <c r="O133" s="542"/>
      <c r="P133" s="1166"/>
      <c r="Q133" s="542"/>
      <c r="R133" s="1166">
        <f t="shared" si="37"/>
        <v>0</v>
      </c>
      <c r="S133" s="542">
        <f t="shared" si="38"/>
        <v>0</v>
      </c>
      <c r="T133" s="1166"/>
      <c r="U133" s="542"/>
      <c r="V133" s="1166"/>
      <c r="W133" s="542"/>
      <c r="X133" s="1166"/>
      <c r="Y133" s="542"/>
      <c r="Z133" s="1166"/>
      <c r="AA133" s="542"/>
      <c r="AB133" s="1166"/>
      <c r="AC133" s="542"/>
      <c r="AD133" s="1166"/>
      <c r="AE133" s="542"/>
      <c r="AF133" s="1166"/>
      <c r="AG133" s="542"/>
      <c r="AH133" s="1166"/>
      <c r="AI133" s="542"/>
      <c r="AJ133" s="1193">
        <f t="shared" si="36"/>
        <v>0</v>
      </c>
    </row>
    <row r="134" spans="1:36" ht="82.5">
      <c r="A134" s="1163"/>
      <c r="B134" s="1187"/>
      <c r="C134" s="1190" t="s">
        <v>4016</v>
      </c>
      <c r="D134" s="1180"/>
      <c r="E134" s="328">
        <v>0</v>
      </c>
      <c r="F134" s="997" t="s">
        <v>108</v>
      </c>
      <c r="G134" s="997" t="s">
        <v>3908</v>
      </c>
      <c r="H134" s="997" t="s">
        <v>3909</v>
      </c>
      <c r="I134" s="997" t="s">
        <v>3910</v>
      </c>
      <c r="J134" s="1191">
        <v>77.900000000000006</v>
      </c>
      <c r="K134" s="1191">
        <f t="shared" si="33"/>
        <v>0</v>
      </c>
      <c r="L134" s="1192"/>
      <c r="M134" s="1164"/>
      <c r="N134" s="1165"/>
      <c r="O134" s="542"/>
      <c r="P134" s="1166"/>
      <c r="Q134" s="542"/>
      <c r="R134" s="1166">
        <f t="shared" si="37"/>
        <v>0</v>
      </c>
      <c r="S134" s="542">
        <f t="shared" si="38"/>
        <v>0</v>
      </c>
      <c r="T134" s="1166"/>
      <c r="U134" s="542"/>
      <c r="V134" s="1166"/>
      <c r="W134" s="542"/>
      <c r="X134" s="1166"/>
      <c r="Y134" s="542"/>
      <c r="Z134" s="1166"/>
      <c r="AA134" s="542"/>
      <c r="AB134" s="1166"/>
      <c r="AC134" s="542"/>
      <c r="AD134" s="1166"/>
      <c r="AE134" s="542"/>
      <c r="AF134" s="1166"/>
      <c r="AG134" s="542"/>
      <c r="AH134" s="1166"/>
      <c r="AI134" s="542"/>
      <c r="AJ134" s="1193">
        <f t="shared" si="36"/>
        <v>0</v>
      </c>
    </row>
    <row r="135" spans="1:36" ht="82.5">
      <c r="A135" s="1163"/>
      <c r="B135" s="1187"/>
      <c r="C135" s="1190" t="s">
        <v>4017</v>
      </c>
      <c r="D135" s="1180"/>
      <c r="E135" s="328">
        <v>50</v>
      </c>
      <c r="F135" s="997" t="s">
        <v>266</v>
      </c>
      <c r="G135" s="997" t="s">
        <v>3908</v>
      </c>
      <c r="H135" s="997" t="s">
        <v>3909</v>
      </c>
      <c r="I135" s="997" t="s">
        <v>3910</v>
      </c>
      <c r="J135" s="1191">
        <v>93.96</v>
      </c>
      <c r="K135" s="1191">
        <f t="shared" si="33"/>
        <v>4698</v>
      </c>
      <c r="L135" s="1192"/>
      <c r="M135" s="1164"/>
      <c r="N135" s="1165"/>
      <c r="O135" s="542"/>
      <c r="P135" s="1166"/>
      <c r="Q135" s="542"/>
      <c r="R135" s="1166">
        <f t="shared" si="37"/>
        <v>50</v>
      </c>
      <c r="S135" s="542">
        <f t="shared" si="38"/>
        <v>4698</v>
      </c>
      <c r="T135" s="1166"/>
      <c r="U135" s="542"/>
      <c r="V135" s="1166"/>
      <c r="W135" s="542"/>
      <c r="X135" s="1166"/>
      <c r="Y135" s="542"/>
      <c r="Z135" s="1166"/>
      <c r="AA135" s="542"/>
      <c r="AB135" s="1166"/>
      <c r="AC135" s="542"/>
      <c r="AD135" s="1166"/>
      <c r="AE135" s="542"/>
      <c r="AF135" s="1166"/>
      <c r="AG135" s="542"/>
      <c r="AH135" s="1166"/>
      <c r="AI135" s="542"/>
      <c r="AJ135" s="1193">
        <f t="shared" si="36"/>
        <v>4698</v>
      </c>
    </row>
    <row r="136" spans="1:36" ht="82.5">
      <c r="A136" s="1163"/>
      <c r="B136" s="1187"/>
      <c r="C136" s="1190" t="s">
        <v>4018</v>
      </c>
      <c r="D136" s="1180"/>
      <c r="E136" s="328">
        <v>0</v>
      </c>
      <c r="F136" s="997" t="s">
        <v>108</v>
      </c>
      <c r="G136" s="997" t="s">
        <v>3908</v>
      </c>
      <c r="H136" s="997" t="s">
        <v>3909</v>
      </c>
      <c r="I136" s="997" t="s">
        <v>3910</v>
      </c>
      <c r="J136" s="1191">
        <v>27.22</v>
      </c>
      <c r="K136" s="1191">
        <f t="shared" si="33"/>
        <v>0</v>
      </c>
      <c r="L136" s="1192"/>
      <c r="M136" s="1164"/>
      <c r="N136" s="1165"/>
      <c r="O136" s="542"/>
      <c r="P136" s="1166"/>
      <c r="Q136" s="542"/>
      <c r="R136" s="1166"/>
      <c r="S136" s="542"/>
      <c r="T136" s="1166"/>
      <c r="U136" s="542"/>
      <c r="V136" s="1166"/>
      <c r="W136" s="542"/>
      <c r="X136" s="1166"/>
      <c r="Y136" s="542"/>
      <c r="Z136" s="1166">
        <f t="shared" ref="Z136:Z141" si="39">E136-L136-N136-P136-R136-T136-V136</f>
        <v>0</v>
      </c>
      <c r="AA136" s="542">
        <f t="shared" si="35"/>
        <v>0</v>
      </c>
      <c r="AB136" s="1166"/>
      <c r="AC136" s="542"/>
      <c r="AD136" s="1166"/>
      <c r="AE136" s="542"/>
      <c r="AF136" s="1166"/>
      <c r="AG136" s="542"/>
      <c r="AH136" s="1166"/>
      <c r="AI136" s="542"/>
      <c r="AJ136" s="1193">
        <f t="shared" si="36"/>
        <v>0</v>
      </c>
    </row>
    <row r="137" spans="1:36" ht="82.5">
      <c r="A137" s="1163"/>
      <c r="B137" s="1187"/>
      <c r="C137" s="1190" t="s">
        <v>4019</v>
      </c>
      <c r="D137" s="1180"/>
      <c r="E137" s="328">
        <v>0</v>
      </c>
      <c r="F137" s="997" t="s">
        <v>108</v>
      </c>
      <c r="G137" s="997" t="s">
        <v>3908</v>
      </c>
      <c r="H137" s="997" t="s">
        <v>3909</v>
      </c>
      <c r="I137" s="997" t="s">
        <v>3910</v>
      </c>
      <c r="J137" s="1191">
        <v>12.44</v>
      </c>
      <c r="K137" s="1191">
        <f t="shared" si="33"/>
        <v>0</v>
      </c>
      <c r="L137" s="1192"/>
      <c r="M137" s="1164"/>
      <c r="N137" s="1165"/>
      <c r="O137" s="542"/>
      <c r="P137" s="1166"/>
      <c r="Q137" s="542"/>
      <c r="R137" s="1166"/>
      <c r="S137" s="542"/>
      <c r="T137" s="1166"/>
      <c r="U137" s="542"/>
      <c r="V137" s="1166"/>
      <c r="W137" s="542"/>
      <c r="X137" s="1166"/>
      <c r="Y137" s="542"/>
      <c r="Z137" s="1166">
        <f t="shared" si="39"/>
        <v>0</v>
      </c>
      <c r="AA137" s="542">
        <f t="shared" si="35"/>
        <v>0</v>
      </c>
      <c r="AB137" s="1166"/>
      <c r="AC137" s="542"/>
      <c r="AD137" s="1166"/>
      <c r="AE137" s="542"/>
      <c r="AF137" s="1166"/>
      <c r="AG137" s="542"/>
      <c r="AH137" s="1166"/>
      <c r="AI137" s="542"/>
      <c r="AJ137" s="1193">
        <f t="shared" si="36"/>
        <v>0</v>
      </c>
    </row>
    <row r="138" spans="1:36" ht="82.5">
      <c r="A138" s="1163"/>
      <c r="B138" s="1187"/>
      <c r="C138" s="1190" t="s">
        <v>4020</v>
      </c>
      <c r="D138" s="1180"/>
      <c r="E138" s="328">
        <v>0</v>
      </c>
      <c r="F138" s="997" t="s">
        <v>3992</v>
      </c>
      <c r="G138" s="997" t="s">
        <v>3908</v>
      </c>
      <c r="H138" s="997" t="s">
        <v>3909</v>
      </c>
      <c r="I138" s="997" t="s">
        <v>3910</v>
      </c>
      <c r="J138" s="1191">
        <v>464</v>
      </c>
      <c r="K138" s="1191">
        <f t="shared" si="33"/>
        <v>0</v>
      </c>
      <c r="L138" s="1192"/>
      <c r="M138" s="1164"/>
      <c r="N138" s="1165"/>
      <c r="O138" s="542"/>
      <c r="P138" s="1166"/>
      <c r="Q138" s="542"/>
      <c r="R138" s="1166"/>
      <c r="S138" s="542"/>
      <c r="T138" s="1166"/>
      <c r="U138" s="542"/>
      <c r="V138" s="1166"/>
      <c r="W138" s="542"/>
      <c r="X138" s="1166"/>
      <c r="Y138" s="542"/>
      <c r="Z138" s="1166">
        <f t="shared" si="39"/>
        <v>0</v>
      </c>
      <c r="AA138" s="542">
        <f t="shared" si="35"/>
        <v>0</v>
      </c>
      <c r="AB138" s="1166"/>
      <c r="AC138" s="542"/>
      <c r="AD138" s="1166"/>
      <c r="AE138" s="542"/>
      <c r="AF138" s="1166"/>
      <c r="AG138" s="542"/>
      <c r="AH138" s="1166"/>
      <c r="AI138" s="542"/>
      <c r="AJ138" s="1193">
        <f t="shared" si="36"/>
        <v>0</v>
      </c>
    </row>
    <row r="139" spans="1:36" ht="82.5">
      <c r="A139" s="1163"/>
      <c r="B139" s="1187"/>
      <c r="C139" s="1190" t="s">
        <v>4021</v>
      </c>
      <c r="D139" s="1180"/>
      <c r="E139" s="328">
        <v>0</v>
      </c>
      <c r="F139" s="997" t="s">
        <v>3992</v>
      </c>
      <c r="G139" s="997" t="s">
        <v>3908</v>
      </c>
      <c r="H139" s="997" t="s">
        <v>3909</v>
      </c>
      <c r="I139" s="997" t="s">
        <v>3910</v>
      </c>
      <c r="J139" s="1191">
        <v>580</v>
      </c>
      <c r="K139" s="1191">
        <f t="shared" si="33"/>
        <v>0</v>
      </c>
      <c r="L139" s="1192"/>
      <c r="M139" s="1164"/>
      <c r="N139" s="1165"/>
      <c r="O139" s="542"/>
      <c r="P139" s="1166"/>
      <c r="Q139" s="542"/>
      <c r="R139" s="1166"/>
      <c r="S139" s="542"/>
      <c r="T139" s="1166"/>
      <c r="U139" s="542"/>
      <c r="V139" s="1166"/>
      <c r="W139" s="542"/>
      <c r="X139" s="1166"/>
      <c r="Y139" s="542"/>
      <c r="Z139" s="1166">
        <f t="shared" si="39"/>
        <v>0</v>
      </c>
      <c r="AA139" s="542">
        <f t="shared" si="35"/>
        <v>0</v>
      </c>
      <c r="AB139" s="1166"/>
      <c r="AC139" s="542"/>
      <c r="AD139" s="1166"/>
      <c r="AE139" s="542"/>
      <c r="AF139" s="1166"/>
      <c r="AG139" s="542"/>
      <c r="AH139" s="1166"/>
      <c r="AI139" s="542"/>
      <c r="AJ139" s="1193">
        <f t="shared" si="36"/>
        <v>0</v>
      </c>
    </row>
    <row r="140" spans="1:36" ht="82.5">
      <c r="A140" s="1163"/>
      <c r="B140" s="1187"/>
      <c r="C140" s="1190" t="s">
        <v>4022</v>
      </c>
      <c r="D140" s="1180"/>
      <c r="E140" s="328">
        <v>0</v>
      </c>
      <c r="F140" s="997" t="s">
        <v>108</v>
      </c>
      <c r="G140" s="997" t="s">
        <v>3908</v>
      </c>
      <c r="H140" s="997" t="s">
        <v>3909</v>
      </c>
      <c r="I140" s="997" t="s">
        <v>3910</v>
      </c>
      <c r="J140" s="1191">
        <v>341.55039999999997</v>
      </c>
      <c r="K140" s="1191">
        <f t="shared" si="33"/>
        <v>0</v>
      </c>
      <c r="L140" s="1192"/>
      <c r="M140" s="1164"/>
      <c r="N140" s="1165"/>
      <c r="O140" s="542"/>
      <c r="P140" s="1166"/>
      <c r="Q140" s="542"/>
      <c r="R140" s="1166"/>
      <c r="S140" s="542"/>
      <c r="T140" s="1166"/>
      <c r="U140" s="542"/>
      <c r="V140" s="1166"/>
      <c r="W140" s="542"/>
      <c r="X140" s="1166"/>
      <c r="Y140" s="542"/>
      <c r="Z140" s="1166">
        <f t="shared" si="39"/>
        <v>0</v>
      </c>
      <c r="AA140" s="542">
        <f t="shared" si="35"/>
        <v>0</v>
      </c>
      <c r="AB140" s="1166"/>
      <c r="AC140" s="542"/>
      <c r="AD140" s="1166"/>
      <c r="AE140" s="542"/>
      <c r="AF140" s="1166"/>
      <c r="AG140" s="542"/>
      <c r="AH140" s="1166"/>
      <c r="AI140" s="542"/>
      <c r="AJ140" s="1193">
        <f t="shared" si="36"/>
        <v>0</v>
      </c>
    </row>
    <row r="141" spans="1:36">
      <c r="A141" s="1163"/>
      <c r="B141" s="936">
        <v>21602</v>
      </c>
      <c r="C141" s="1204" t="s">
        <v>2750</v>
      </c>
      <c r="D141" s="525"/>
      <c r="E141" s="525">
        <v>0</v>
      </c>
      <c r="F141" s="525"/>
      <c r="G141" s="1205"/>
      <c r="H141" s="1205"/>
      <c r="I141" s="1205"/>
      <c r="J141" s="525"/>
      <c r="K141" s="525">
        <f>SUM(K142:K144)</f>
        <v>12233.6</v>
      </c>
      <c r="L141" s="1185"/>
      <c r="M141" s="525">
        <f>SUM(M142:M144)</f>
        <v>0</v>
      </c>
      <c r="N141" s="525"/>
      <c r="O141" s="525">
        <f>SUM(O142:O144)</f>
        <v>0</v>
      </c>
      <c r="P141" s="525"/>
      <c r="Q141" s="525">
        <f>SUM(Q142:Q144)</f>
        <v>0</v>
      </c>
      <c r="R141" s="525"/>
      <c r="S141" s="525">
        <f>SUM(S142:S144)</f>
        <v>12233.6</v>
      </c>
      <c r="T141" s="525"/>
      <c r="U141" s="525">
        <f>SUM(U142:U144)</f>
        <v>0</v>
      </c>
      <c r="V141" s="525"/>
      <c r="W141" s="525">
        <f>SUM(W142:W144)</f>
        <v>0</v>
      </c>
      <c r="X141" s="525"/>
      <c r="Y141" s="525">
        <f>SUM(Y142:Y144)</f>
        <v>0</v>
      </c>
      <c r="Z141" s="525">
        <f t="shared" si="39"/>
        <v>0</v>
      </c>
      <c r="AA141" s="525">
        <f>SUM(AA142:AA144)</f>
        <v>0</v>
      </c>
      <c r="AB141" s="525"/>
      <c r="AC141" s="525">
        <f>SUM(AC142:AC144)</f>
        <v>0</v>
      </c>
      <c r="AD141" s="525"/>
      <c r="AE141" s="525">
        <f>SUM(AE142:AE144)</f>
        <v>0</v>
      </c>
      <c r="AF141" s="525"/>
      <c r="AG141" s="525">
        <f>SUM(AG142:AG144)</f>
        <v>0</v>
      </c>
      <c r="AH141" s="525"/>
      <c r="AI141" s="525">
        <f>SUM(AI142:AI144)</f>
        <v>0</v>
      </c>
      <c r="AJ141" s="559">
        <f t="shared" si="36"/>
        <v>12233.6</v>
      </c>
    </row>
    <row r="142" spans="1:36" ht="82.5">
      <c r="A142" s="1163"/>
      <c r="B142" s="1187"/>
      <c r="C142" s="1190" t="s">
        <v>4023</v>
      </c>
      <c r="D142" s="1180"/>
      <c r="E142" s="328">
        <v>10</v>
      </c>
      <c r="F142" s="997" t="s">
        <v>1048</v>
      </c>
      <c r="G142" s="997" t="s">
        <v>3908</v>
      </c>
      <c r="H142" s="997" t="s">
        <v>3909</v>
      </c>
      <c r="I142" s="997" t="s">
        <v>3910</v>
      </c>
      <c r="J142" s="1191">
        <v>312.76</v>
      </c>
      <c r="K142" s="1191">
        <f>E142*J142</f>
        <v>3127.6</v>
      </c>
      <c r="L142" s="1192"/>
      <c r="M142" s="1164">
        <v>0</v>
      </c>
      <c r="N142" s="1165"/>
      <c r="O142" s="542"/>
      <c r="P142" s="1166"/>
      <c r="Q142" s="542"/>
      <c r="R142" s="1166">
        <f>E142</f>
        <v>10</v>
      </c>
      <c r="S142" s="542">
        <f t="shared" ref="S142:S144" si="40">R142*J142</f>
        <v>3127.6</v>
      </c>
      <c r="T142" s="1166"/>
      <c r="U142" s="542"/>
      <c r="V142" s="1166"/>
      <c r="W142" s="542"/>
      <c r="X142" s="1166"/>
      <c r="Y142" s="542"/>
      <c r="Z142" s="1166"/>
      <c r="AA142" s="542"/>
      <c r="AB142" s="1166"/>
      <c r="AC142" s="542"/>
      <c r="AD142" s="1166"/>
      <c r="AE142" s="542"/>
      <c r="AF142" s="1166"/>
      <c r="AG142" s="542"/>
      <c r="AH142" s="1166"/>
      <c r="AI142" s="542"/>
      <c r="AJ142" s="1193">
        <f>M142+O142+Q142+S142+U142+W142+Y142+AA142+AC142+AE142+AG142+AI142</f>
        <v>3127.6</v>
      </c>
    </row>
    <row r="143" spans="1:36" ht="82.5">
      <c r="A143" s="1163"/>
      <c r="B143" s="1187"/>
      <c r="C143" s="1190" t="s">
        <v>4024</v>
      </c>
      <c r="D143" s="1180"/>
      <c r="E143" s="328">
        <v>10</v>
      </c>
      <c r="F143" s="997" t="s">
        <v>1048</v>
      </c>
      <c r="G143" s="997" t="s">
        <v>3908</v>
      </c>
      <c r="H143" s="997" t="s">
        <v>3909</v>
      </c>
      <c r="I143" s="997" t="s">
        <v>3910</v>
      </c>
      <c r="J143" s="1191">
        <v>377</v>
      </c>
      <c r="K143" s="1191">
        <f>E143*J143</f>
        <v>3770</v>
      </c>
      <c r="L143" s="1192"/>
      <c r="M143" s="1164">
        <v>0</v>
      </c>
      <c r="N143" s="1165"/>
      <c r="O143" s="542"/>
      <c r="P143" s="1166"/>
      <c r="Q143" s="542"/>
      <c r="R143" s="1166">
        <f>E143</f>
        <v>10</v>
      </c>
      <c r="S143" s="542">
        <f t="shared" si="40"/>
        <v>3770</v>
      </c>
      <c r="T143" s="1166"/>
      <c r="U143" s="542"/>
      <c r="V143" s="1166"/>
      <c r="W143" s="542"/>
      <c r="X143" s="1166"/>
      <c r="Y143" s="542"/>
      <c r="Z143" s="1166"/>
      <c r="AA143" s="542"/>
      <c r="AB143" s="1166"/>
      <c r="AC143" s="542"/>
      <c r="AD143" s="1166"/>
      <c r="AE143" s="542"/>
      <c r="AF143" s="1166"/>
      <c r="AG143" s="542"/>
      <c r="AH143" s="1166"/>
      <c r="AI143" s="542"/>
      <c r="AJ143" s="1193">
        <f>M143+O143+Q143+S143+U143+W143+Y143+AA143+AC143+AE143+AG143+AI143</f>
        <v>3770</v>
      </c>
    </row>
    <row r="144" spans="1:36" ht="82.5">
      <c r="A144" s="1163"/>
      <c r="B144" s="1187"/>
      <c r="C144" s="1190" t="s">
        <v>380</v>
      </c>
      <c r="D144" s="1180"/>
      <c r="E144" s="328">
        <v>20</v>
      </c>
      <c r="F144" s="997" t="s">
        <v>1048</v>
      </c>
      <c r="G144" s="997" t="s">
        <v>3908</v>
      </c>
      <c r="H144" s="997" t="s">
        <v>3909</v>
      </c>
      <c r="I144" s="997" t="s">
        <v>3910</v>
      </c>
      <c r="J144" s="1191">
        <v>266.8</v>
      </c>
      <c r="K144" s="1191">
        <f>E144*J144</f>
        <v>5336</v>
      </c>
      <c r="L144" s="1192"/>
      <c r="M144" s="1164">
        <v>0</v>
      </c>
      <c r="N144" s="1165"/>
      <c r="O144" s="542"/>
      <c r="P144" s="1166"/>
      <c r="Q144" s="542"/>
      <c r="R144" s="1166">
        <f>E144</f>
        <v>20</v>
      </c>
      <c r="S144" s="542">
        <f t="shared" si="40"/>
        <v>5336</v>
      </c>
      <c r="T144" s="1166"/>
      <c r="U144" s="542"/>
      <c r="V144" s="1166"/>
      <c r="W144" s="542"/>
      <c r="X144" s="1166"/>
      <c r="Y144" s="542"/>
      <c r="Z144" s="1166"/>
      <c r="AA144" s="542"/>
      <c r="AB144" s="1166"/>
      <c r="AC144" s="542"/>
      <c r="AD144" s="1166"/>
      <c r="AE144" s="542"/>
      <c r="AF144" s="1166"/>
      <c r="AG144" s="542"/>
      <c r="AH144" s="1166"/>
      <c r="AI144" s="542"/>
      <c r="AJ144" s="1193">
        <f>M144+O144+Q144+S144+U144+W144+Y144+AA144+AC144+AE144+AG144+AI144</f>
        <v>5336</v>
      </c>
    </row>
    <row r="145" spans="1:36">
      <c r="A145" s="1163"/>
      <c r="B145" s="936">
        <v>21603</v>
      </c>
      <c r="C145" s="1206" t="s">
        <v>4025</v>
      </c>
      <c r="D145" s="936"/>
      <c r="E145" s="936"/>
      <c r="F145" s="936"/>
      <c r="G145" s="1207"/>
      <c r="H145" s="1207"/>
      <c r="I145" s="1207"/>
      <c r="J145" s="936"/>
      <c r="K145" s="559">
        <f>K146</f>
        <v>0</v>
      </c>
      <c r="L145" s="1185"/>
      <c r="M145" s="559">
        <f>M146</f>
        <v>0</v>
      </c>
      <c r="N145" s="936"/>
      <c r="O145" s="559">
        <f>O146</f>
        <v>0</v>
      </c>
      <c r="P145" s="936"/>
      <c r="Q145" s="559">
        <f>Q146</f>
        <v>0</v>
      </c>
      <c r="R145" s="936"/>
      <c r="S145" s="559">
        <f>S146</f>
        <v>0</v>
      </c>
      <c r="T145" s="936"/>
      <c r="U145" s="559">
        <f>U146</f>
        <v>0</v>
      </c>
      <c r="V145" s="936"/>
      <c r="W145" s="559">
        <f>W146</f>
        <v>0</v>
      </c>
      <c r="X145" s="936"/>
      <c r="Y145" s="559">
        <f>Y146</f>
        <v>0</v>
      </c>
      <c r="Z145" s="936"/>
      <c r="AA145" s="559">
        <f>AA146</f>
        <v>0</v>
      </c>
      <c r="AB145" s="525"/>
      <c r="AC145" s="559">
        <f>AC146</f>
        <v>0</v>
      </c>
      <c r="AD145" s="936"/>
      <c r="AE145" s="559">
        <f>AE146</f>
        <v>0</v>
      </c>
      <c r="AF145" s="936"/>
      <c r="AG145" s="559">
        <f>AG146</f>
        <v>0</v>
      </c>
      <c r="AH145" s="936"/>
      <c r="AI145" s="559">
        <f>AI146</f>
        <v>0</v>
      </c>
      <c r="AJ145" s="559">
        <f t="shared" ref="AJ145" si="41">M145+O145+Q145+S145+U145+W145+Y145+AA145+AC145+AE145+AG145+AI145</f>
        <v>0</v>
      </c>
    </row>
    <row r="146" spans="1:36" ht="82.5">
      <c r="A146" s="1163"/>
      <c r="B146" s="1187"/>
      <c r="C146" s="1190" t="s">
        <v>4026</v>
      </c>
      <c r="D146" s="1180"/>
      <c r="E146" s="328">
        <v>0</v>
      </c>
      <c r="F146" s="997" t="s">
        <v>3992</v>
      </c>
      <c r="G146" s="997" t="s">
        <v>3908</v>
      </c>
      <c r="H146" s="997" t="s">
        <v>3909</v>
      </c>
      <c r="I146" s="997" t="s">
        <v>3910</v>
      </c>
      <c r="J146" s="1191">
        <v>89.1</v>
      </c>
      <c r="K146" s="1191">
        <f>E146*J146</f>
        <v>0</v>
      </c>
      <c r="L146" s="1192"/>
      <c r="M146" s="1164">
        <v>0</v>
      </c>
      <c r="N146" s="1165"/>
      <c r="O146" s="542"/>
      <c r="P146" s="1166"/>
      <c r="Q146" s="542"/>
      <c r="R146" s="1166"/>
      <c r="S146" s="542"/>
      <c r="T146" s="1166"/>
      <c r="U146" s="542"/>
      <c r="V146" s="1166"/>
      <c r="W146" s="542"/>
      <c r="X146" s="1166"/>
      <c r="Y146" s="542"/>
      <c r="Z146" s="1166">
        <f>E146-L146-N146-P146-R146-T146-V146</f>
        <v>0</v>
      </c>
      <c r="AA146" s="542">
        <f>K146-M146-O146-Q146-S146-U146-W146</f>
        <v>0</v>
      </c>
      <c r="AB146" s="1166"/>
      <c r="AC146" s="542"/>
      <c r="AD146" s="1166"/>
      <c r="AE146" s="542"/>
      <c r="AF146" s="1166"/>
      <c r="AG146" s="542"/>
      <c r="AH146" s="1166"/>
      <c r="AI146" s="542"/>
      <c r="AJ146" s="1193">
        <f>M146+O146+Q146+S146+U146+W146+Y146+AA146+AC146+AE146+AG146+AI146</f>
        <v>0</v>
      </c>
    </row>
    <row r="147" spans="1:36">
      <c r="A147" s="1163"/>
      <c r="B147" s="1187">
        <v>217</v>
      </c>
      <c r="C147" s="1208" t="s">
        <v>2759</v>
      </c>
      <c r="D147" s="1187"/>
      <c r="E147" s="1187"/>
      <c r="F147" s="1187"/>
      <c r="G147" s="1209"/>
      <c r="H147" s="1209"/>
      <c r="I147" s="1209"/>
      <c r="J147" s="1187"/>
      <c r="K147" s="782">
        <f>K148</f>
        <v>0</v>
      </c>
      <c r="L147" s="1185"/>
      <c r="M147" s="782">
        <f>M148</f>
        <v>0</v>
      </c>
      <c r="N147" s="1187"/>
      <c r="O147" s="782">
        <f>O148</f>
        <v>0</v>
      </c>
      <c r="P147" s="1187"/>
      <c r="Q147" s="782">
        <f>Q148</f>
        <v>0</v>
      </c>
      <c r="R147" s="1187"/>
      <c r="S147" s="782">
        <f>S148</f>
        <v>0</v>
      </c>
      <c r="T147" s="1187"/>
      <c r="U147" s="782">
        <f>U148</f>
        <v>0</v>
      </c>
      <c r="V147" s="1187"/>
      <c r="W147" s="782">
        <f>W148</f>
        <v>0</v>
      </c>
      <c r="X147" s="1187"/>
      <c r="Y147" s="782">
        <f>Y148</f>
        <v>0</v>
      </c>
      <c r="Z147" s="1187"/>
      <c r="AA147" s="782">
        <f>AA148</f>
        <v>0</v>
      </c>
      <c r="AB147" s="1187"/>
      <c r="AC147" s="782">
        <f>AC148</f>
        <v>0</v>
      </c>
      <c r="AD147" s="1187"/>
      <c r="AE147" s="782">
        <f>AE148</f>
        <v>0</v>
      </c>
      <c r="AF147" s="1187"/>
      <c r="AG147" s="782">
        <f>AG148</f>
        <v>0</v>
      </c>
      <c r="AH147" s="1187"/>
      <c r="AI147" s="782">
        <f>AI148</f>
        <v>0</v>
      </c>
      <c r="AJ147" s="782">
        <f t="shared" ref="AJ147" si="42">AJ148</f>
        <v>0</v>
      </c>
    </row>
    <row r="148" spans="1:36">
      <c r="A148" s="1163"/>
      <c r="B148" s="936">
        <v>21702</v>
      </c>
      <c r="C148" s="1206" t="s">
        <v>4027</v>
      </c>
      <c r="D148" s="936"/>
      <c r="E148" s="936"/>
      <c r="F148" s="936"/>
      <c r="G148" s="1207"/>
      <c r="H148" s="1207"/>
      <c r="I148" s="1207"/>
      <c r="J148" s="936"/>
      <c r="K148" s="525">
        <f>SUM(K149)</f>
        <v>0</v>
      </c>
      <c r="L148" s="1185"/>
      <c r="M148" s="525">
        <f>SUM(M149:M149)</f>
        <v>0</v>
      </c>
      <c r="N148" s="936"/>
      <c r="O148" s="525">
        <f>SUM(O149:O149)</f>
        <v>0</v>
      </c>
      <c r="P148" s="936"/>
      <c r="Q148" s="525">
        <f>SUM(Q149:Q149)</f>
        <v>0</v>
      </c>
      <c r="R148" s="936"/>
      <c r="S148" s="525">
        <f>SUM(S149:S149)</f>
        <v>0</v>
      </c>
      <c r="T148" s="936"/>
      <c r="U148" s="525">
        <f>SUM(U149:U149)</f>
        <v>0</v>
      </c>
      <c r="V148" s="936"/>
      <c r="W148" s="525">
        <f>SUM(W149:W149)</f>
        <v>0</v>
      </c>
      <c r="X148" s="936"/>
      <c r="Y148" s="525">
        <f>SUM(Y149:Y149)</f>
        <v>0</v>
      </c>
      <c r="Z148" s="936"/>
      <c r="AA148" s="525">
        <f>SUM(AA149:AA149)</f>
        <v>0</v>
      </c>
      <c r="AB148" s="525"/>
      <c r="AC148" s="525">
        <f>SUM(AC149:AC149)</f>
        <v>0</v>
      </c>
      <c r="AD148" s="936"/>
      <c r="AE148" s="525">
        <f>SUM(AE149:AE149)</f>
        <v>0</v>
      </c>
      <c r="AF148" s="936"/>
      <c r="AG148" s="525">
        <f>SUM(AG149:AG149)</f>
        <v>0</v>
      </c>
      <c r="AH148" s="936"/>
      <c r="AI148" s="525">
        <f>SUM(AI149:AI149)</f>
        <v>0</v>
      </c>
      <c r="AJ148" s="559">
        <f t="shared" ref="AJ148" si="43">M148+O148+Q148+S148+U148+W148+Y148+AA148+AC148+AE148+AG148+AI148</f>
        <v>0</v>
      </c>
    </row>
    <row r="149" spans="1:36" ht="82.5">
      <c r="A149" s="1163"/>
      <c r="B149" s="1187"/>
      <c r="C149" s="1190" t="s">
        <v>4028</v>
      </c>
      <c r="D149" s="1180"/>
      <c r="E149" s="328">
        <v>0</v>
      </c>
      <c r="F149" s="997" t="s">
        <v>108</v>
      </c>
      <c r="G149" s="997" t="s">
        <v>3908</v>
      </c>
      <c r="H149" s="997" t="s">
        <v>3909</v>
      </c>
      <c r="I149" s="997" t="s">
        <v>3910</v>
      </c>
      <c r="J149" s="1191">
        <v>101.49999999999999</v>
      </c>
      <c r="K149" s="1191">
        <f>E149*J149</f>
        <v>0</v>
      </c>
      <c r="L149" s="1192"/>
      <c r="M149" s="1164">
        <f>L149*J149</f>
        <v>0</v>
      </c>
      <c r="N149" s="1165"/>
      <c r="O149" s="542"/>
      <c r="P149" s="1166"/>
      <c r="Q149" s="542"/>
      <c r="R149" s="1166"/>
      <c r="S149" s="542"/>
      <c r="T149" s="1166"/>
      <c r="U149" s="542"/>
      <c r="V149" s="1166"/>
      <c r="W149" s="542"/>
      <c r="X149" s="1166"/>
      <c r="Y149" s="542"/>
      <c r="Z149" s="1166"/>
      <c r="AA149" s="542">
        <f>K149-M149-O149-Q149-S149-U149-W149</f>
        <v>0</v>
      </c>
      <c r="AB149" s="1166"/>
      <c r="AC149" s="542"/>
      <c r="AD149" s="1166"/>
      <c r="AE149" s="542"/>
      <c r="AF149" s="1166"/>
      <c r="AG149" s="542"/>
      <c r="AH149" s="1166"/>
      <c r="AI149" s="542"/>
      <c r="AJ149" s="1193">
        <f>M149+O149+Q149+S149+U149+W149+Y149+AA149+AC149+AE149+AG149+AI149</f>
        <v>0</v>
      </c>
    </row>
    <row r="150" spans="1:36" ht="22.5">
      <c r="A150" s="1163"/>
      <c r="B150" s="1187">
        <v>218</v>
      </c>
      <c r="C150" s="1208" t="s">
        <v>4029</v>
      </c>
      <c r="D150" s="1187"/>
      <c r="E150" s="1187"/>
      <c r="F150" s="1187"/>
      <c r="G150" s="1209"/>
      <c r="H150" s="1209"/>
      <c r="I150" s="1209"/>
      <c r="J150" s="1187"/>
      <c r="K150" s="559">
        <f>K151</f>
        <v>0</v>
      </c>
      <c r="L150" s="1185"/>
      <c r="M150" s="559">
        <f>M151</f>
        <v>0</v>
      </c>
      <c r="N150" s="1187"/>
      <c r="O150" s="559">
        <f>O151</f>
        <v>0</v>
      </c>
      <c r="P150" s="1187"/>
      <c r="Q150" s="559">
        <f>Q151</f>
        <v>0</v>
      </c>
      <c r="R150" s="1187"/>
      <c r="S150" s="559">
        <f>S151</f>
        <v>0</v>
      </c>
      <c r="T150" s="1187"/>
      <c r="U150" s="559">
        <f>U151</f>
        <v>0</v>
      </c>
      <c r="V150" s="1187"/>
      <c r="W150" s="559">
        <f>W151</f>
        <v>0</v>
      </c>
      <c r="X150" s="1187"/>
      <c r="Y150" s="559">
        <f>Y151</f>
        <v>0</v>
      </c>
      <c r="Z150" s="1187"/>
      <c r="AA150" s="559">
        <f>AA151</f>
        <v>0</v>
      </c>
      <c r="AB150" s="1187"/>
      <c r="AC150" s="559">
        <f>AC151</f>
        <v>0</v>
      </c>
      <c r="AD150" s="1187"/>
      <c r="AE150" s="559">
        <f>AE151</f>
        <v>0</v>
      </c>
      <c r="AF150" s="1187"/>
      <c r="AG150" s="559">
        <f>AG151</f>
        <v>0</v>
      </c>
      <c r="AH150" s="1187"/>
      <c r="AI150" s="559">
        <f>AI151</f>
        <v>0</v>
      </c>
      <c r="AJ150" s="559">
        <f t="shared" ref="AJ150" si="44">AJ151</f>
        <v>0</v>
      </c>
    </row>
    <row r="151" spans="1:36">
      <c r="A151" s="1163"/>
      <c r="B151" s="936">
        <v>21802</v>
      </c>
      <c r="C151" s="1206" t="s">
        <v>543</v>
      </c>
      <c r="D151" s="936"/>
      <c r="E151" s="936"/>
      <c r="F151" s="936"/>
      <c r="G151" s="1207"/>
      <c r="H151" s="1207"/>
      <c r="I151" s="1207"/>
      <c r="J151" s="936"/>
      <c r="K151" s="525">
        <f>SUM(K152:K153)</f>
        <v>0</v>
      </c>
      <c r="L151" s="1185"/>
      <c r="M151" s="525">
        <f>SUM(M152:M153)</f>
        <v>0</v>
      </c>
      <c r="N151" s="936"/>
      <c r="O151" s="525">
        <f>SUM(O152:O153)</f>
        <v>0</v>
      </c>
      <c r="P151" s="936"/>
      <c r="Q151" s="525">
        <f>SUM(Q152:Q153)</f>
        <v>0</v>
      </c>
      <c r="R151" s="936"/>
      <c r="S151" s="525">
        <f>SUM(S152:S153)</f>
        <v>0</v>
      </c>
      <c r="T151" s="936"/>
      <c r="U151" s="525">
        <f>SUM(U152:U153)</f>
        <v>0</v>
      </c>
      <c r="V151" s="936"/>
      <c r="W151" s="525">
        <f>SUM(W152:W153)</f>
        <v>0</v>
      </c>
      <c r="X151" s="936"/>
      <c r="Y151" s="525">
        <f>SUM(Y152:Y153)</f>
        <v>0</v>
      </c>
      <c r="Z151" s="936"/>
      <c r="AA151" s="525">
        <f>SUM(AA152:AA153)</f>
        <v>0</v>
      </c>
      <c r="AB151" s="525"/>
      <c r="AC151" s="525">
        <f>SUM(AC152:AC153)</f>
        <v>0</v>
      </c>
      <c r="AD151" s="936"/>
      <c r="AE151" s="525">
        <f>SUM(AE152:AE153)</f>
        <v>0</v>
      </c>
      <c r="AF151" s="936"/>
      <c r="AG151" s="525">
        <f>SUM(AG152:AG153)</f>
        <v>0</v>
      </c>
      <c r="AH151" s="936"/>
      <c r="AI151" s="525">
        <f>SUM(AI152:AI153)</f>
        <v>0</v>
      </c>
      <c r="AJ151" s="559">
        <f t="shared" ref="AJ151:AJ152" si="45">M151+O151+Q151+S151+U151+W151+Y151+AA151+AC151+AE151+AG151+AI151</f>
        <v>0</v>
      </c>
    </row>
    <row r="152" spans="1:36" ht="82.5">
      <c r="A152" s="1163"/>
      <c r="B152" s="1187"/>
      <c r="C152" s="1190" t="s">
        <v>3973</v>
      </c>
      <c r="D152" s="1180"/>
      <c r="E152" s="328">
        <v>0</v>
      </c>
      <c r="F152" s="997" t="s">
        <v>108</v>
      </c>
      <c r="G152" s="997" t="s">
        <v>3908</v>
      </c>
      <c r="H152" s="997" t="s">
        <v>3909</v>
      </c>
      <c r="I152" s="997" t="s">
        <v>3910</v>
      </c>
      <c r="J152" s="1191">
        <v>1484.8</v>
      </c>
      <c r="K152" s="1191">
        <f>E152*J152</f>
        <v>0</v>
      </c>
      <c r="L152" s="1192"/>
      <c r="M152" s="1164"/>
      <c r="N152" s="1165"/>
      <c r="O152" s="542"/>
      <c r="P152" s="1166"/>
      <c r="Q152" s="542"/>
      <c r="R152" s="1166"/>
      <c r="S152" s="542"/>
      <c r="T152" s="1166"/>
      <c r="U152" s="542"/>
      <c r="V152" s="1166"/>
      <c r="W152" s="542"/>
      <c r="X152" s="1166"/>
      <c r="Y152" s="542"/>
      <c r="Z152" s="1166">
        <f>E152-L152-N152-P152-R152-T152-V152</f>
        <v>0</v>
      </c>
      <c r="AA152" s="542">
        <f t="shared" ref="AA152" si="46">K152-M152-O152-Q152-S152-U152-W152</f>
        <v>0</v>
      </c>
      <c r="AB152" s="1166"/>
      <c r="AC152" s="542"/>
      <c r="AD152" s="1166"/>
      <c r="AE152" s="542"/>
      <c r="AF152" s="1166"/>
      <c r="AG152" s="542"/>
      <c r="AH152" s="1166"/>
      <c r="AI152" s="542"/>
      <c r="AJ152" s="1193">
        <f t="shared" si="45"/>
        <v>0</v>
      </c>
    </row>
    <row r="153" spans="1:36" ht="82.5">
      <c r="A153" s="1163"/>
      <c r="B153" s="1187"/>
      <c r="C153" s="1190" t="s">
        <v>4030</v>
      </c>
      <c r="D153" s="1180"/>
      <c r="E153" s="328">
        <v>0</v>
      </c>
      <c r="F153" s="997" t="s">
        <v>115</v>
      </c>
      <c r="G153" s="997" t="s">
        <v>3908</v>
      </c>
      <c r="H153" s="997" t="s">
        <v>3909</v>
      </c>
      <c r="I153" s="997" t="s">
        <v>3910</v>
      </c>
      <c r="J153" s="1191">
        <v>1276</v>
      </c>
      <c r="K153" s="1191">
        <f>E153*J153</f>
        <v>0</v>
      </c>
      <c r="L153" s="1192"/>
      <c r="M153" s="1164">
        <v>0</v>
      </c>
      <c r="N153" s="1165"/>
      <c r="O153" s="542"/>
      <c r="P153" s="1166"/>
      <c r="Q153" s="542"/>
      <c r="R153" s="1166"/>
      <c r="S153" s="542"/>
      <c r="T153" s="1166"/>
      <c r="U153" s="542"/>
      <c r="V153" s="1166"/>
      <c r="W153" s="542"/>
      <c r="X153" s="1166"/>
      <c r="Y153" s="542"/>
      <c r="Z153" s="1166">
        <f>E153-L153-N153-P153-R153-T153-V153</f>
        <v>0</v>
      </c>
      <c r="AA153" s="542">
        <f>K153-M153-O153-Q153-S153-U153-W153</f>
        <v>0</v>
      </c>
      <c r="AB153" s="1166"/>
      <c r="AC153" s="542"/>
      <c r="AD153" s="1166"/>
      <c r="AE153" s="542"/>
      <c r="AF153" s="1166"/>
      <c r="AG153" s="542"/>
      <c r="AH153" s="1166"/>
      <c r="AI153" s="542"/>
      <c r="AJ153" s="1193">
        <f>M153+O153+Q153+S153+U153+W153+Y153+AA153+AC153+AE153+AG153+AI153</f>
        <v>0</v>
      </c>
    </row>
    <row r="154" spans="1:36">
      <c r="A154" s="1163"/>
      <c r="B154" s="1187">
        <v>2200</v>
      </c>
      <c r="C154" s="1208" t="s">
        <v>4031</v>
      </c>
      <c r="D154" s="1187"/>
      <c r="E154" s="1187"/>
      <c r="F154" s="1187"/>
      <c r="G154" s="1209"/>
      <c r="H154" s="1209"/>
      <c r="I154" s="1209"/>
      <c r="J154" s="1187"/>
      <c r="K154" s="559">
        <f>K155+K159</f>
        <v>2500</v>
      </c>
      <c r="L154" s="1185"/>
      <c r="M154" s="559">
        <f>M155+M159</f>
        <v>0</v>
      </c>
      <c r="N154" s="559"/>
      <c r="O154" s="559">
        <f t="shared" ref="O154:Y154" si="47">O155+O159</f>
        <v>0</v>
      </c>
      <c r="P154" s="559">
        <f t="shared" si="47"/>
        <v>0</v>
      </c>
      <c r="Q154" s="559">
        <f t="shared" si="47"/>
        <v>0</v>
      </c>
      <c r="R154" s="559">
        <f t="shared" si="47"/>
        <v>10</v>
      </c>
      <c r="S154" s="559">
        <f t="shared" si="47"/>
        <v>2500</v>
      </c>
      <c r="T154" s="559">
        <f t="shared" si="47"/>
        <v>0</v>
      </c>
      <c r="U154" s="559">
        <f t="shared" si="47"/>
        <v>0</v>
      </c>
      <c r="V154" s="559">
        <f t="shared" si="47"/>
        <v>0</v>
      </c>
      <c r="W154" s="559">
        <f t="shared" si="47"/>
        <v>0</v>
      </c>
      <c r="X154" s="559">
        <f t="shared" si="47"/>
        <v>0</v>
      </c>
      <c r="Y154" s="559">
        <f t="shared" si="47"/>
        <v>0</v>
      </c>
      <c r="Z154" s="559"/>
      <c r="AA154" s="559">
        <f t="shared" ref="AA154:AJ154" si="48">AA155+AA159</f>
        <v>0</v>
      </c>
      <c r="AB154" s="559">
        <f t="shared" si="48"/>
        <v>0</v>
      </c>
      <c r="AC154" s="559">
        <f t="shared" si="48"/>
        <v>0</v>
      </c>
      <c r="AD154" s="559">
        <f t="shared" si="48"/>
        <v>0</v>
      </c>
      <c r="AE154" s="559">
        <f t="shared" si="48"/>
        <v>0</v>
      </c>
      <c r="AF154" s="559">
        <f t="shared" si="48"/>
        <v>0</v>
      </c>
      <c r="AG154" s="559">
        <f t="shared" si="48"/>
        <v>0</v>
      </c>
      <c r="AH154" s="559">
        <f t="shared" si="48"/>
        <v>0</v>
      </c>
      <c r="AI154" s="559">
        <f t="shared" si="48"/>
        <v>0</v>
      </c>
      <c r="AJ154" s="559">
        <f t="shared" si="48"/>
        <v>2500</v>
      </c>
    </row>
    <row r="155" spans="1:36" ht="22.5">
      <c r="A155" s="1163"/>
      <c r="B155" s="1187">
        <v>221</v>
      </c>
      <c r="C155" s="1208" t="s">
        <v>3168</v>
      </c>
      <c r="D155" s="1187"/>
      <c r="E155" s="1187"/>
      <c r="F155" s="1187"/>
      <c r="G155" s="1209"/>
      <c r="H155" s="1209"/>
      <c r="I155" s="1209"/>
      <c r="J155" s="1187"/>
      <c r="K155" s="559">
        <f>K156</f>
        <v>2500</v>
      </c>
      <c r="L155" s="1185"/>
      <c r="M155" s="559">
        <f t="shared" ref="M155:AJ155" si="49">M156</f>
        <v>0</v>
      </c>
      <c r="N155" s="559"/>
      <c r="O155" s="559">
        <f t="shared" si="49"/>
        <v>0</v>
      </c>
      <c r="P155" s="559">
        <f t="shared" si="49"/>
        <v>0</v>
      </c>
      <c r="Q155" s="559">
        <f t="shared" si="49"/>
        <v>0</v>
      </c>
      <c r="R155" s="559">
        <f t="shared" si="49"/>
        <v>10</v>
      </c>
      <c r="S155" s="559">
        <f t="shared" si="49"/>
        <v>2500</v>
      </c>
      <c r="T155" s="559">
        <f t="shared" si="49"/>
        <v>0</v>
      </c>
      <c r="U155" s="559">
        <f t="shared" si="49"/>
        <v>0</v>
      </c>
      <c r="V155" s="559">
        <f t="shared" si="49"/>
        <v>0</v>
      </c>
      <c r="W155" s="559">
        <f t="shared" si="49"/>
        <v>0</v>
      </c>
      <c r="X155" s="559">
        <f t="shared" si="49"/>
        <v>0</v>
      </c>
      <c r="Y155" s="559">
        <f t="shared" si="49"/>
        <v>0</v>
      </c>
      <c r="Z155" s="559"/>
      <c r="AA155" s="559">
        <f t="shared" si="49"/>
        <v>0</v>
      </c>
      <c r="AB155" s="559">
        <f t="shared" si="49"/>
        <v>0</v>
      </c>
      <c r="AC155" s="559">
        <f t="shared" si="49"/>
        <v>0</v>
      </c>
      <c r="AD155" s="559">
        <f t="shared" si="49"/>
        <v>0</v>
      </c>
      <c r="AE155" s="559">
        <f t="shared" si="49"/>
        <v>0</v>
      </c>
      <c r="AF155" s="559">
        <f t="shared" si="49"/>
        <v>0</v>
      </c>
      <c r="AG155" s="559">
        <f t="shared" si="49"/>
        <v>0</v>
      </c>
      <c r="AH155" s="559">
        <f t="shared" si="49"/>
        <v>0</v>
      </c>
      <c r="AI155" s="559">
        <f t="shared" si="49"/>
        <v>0</v>
      </c>
      <c r="AJ155" s="559">
        <f t="shared" si="49"/>
        <v>2500</v>
      </c>
    </row>
    <row r="156" spans="1:36" ht="22.5">
      <c r="A156" s="1163"/>
      <c r="B156" s="936">
        <v>22105</v>
      </c>
      <c r="C156" s="1206" t="s">
        <v>3213</v>
      </c>
      <c r="D156" s="936"/>
      <c r="E156" s="936"/>
      <c r="F156" s="936"/>
      <c r="G156" s="1207"/>
      <c r="H156" s="1207"/>
      <c r="I156" s="1207"/>
      <c r="J156" s="936"/>
      <c r="K156" s="525">
        <f>SUM(K157:K158)</f>
        <v>2500</v>
      </c>
      <c r="L156" s="1210"/>
      <c r="M156" s="525">
        <f>SUM(M157:M158)</f>
        <v>0</v>
      </c>
      <c r="N156" s="525"/>
      <c r="O156" s="525">
        <f t="shared" ref="O156:Y156" si="50">SUM(O157:O158)</f>
        <v>0</v>
      </c>
      <c r="P156" s="525">
        <f t="shared" si="50"/>
        <v>0</v>
      </c>
      <c r="Q156" s="525">
        <f t="shared" si="50"/>
        <v>0</v>
      </c>
      <c r="R156" s="525">
        <f t="shared" si="50"/>
        <v>10</v>
      </c>
      <c r="S156" s="525">
        <f t="shared" si="50"/>
        <v>2500</v>
      </c>
      <c r="T156" s="525">
        <f t="shared" si="50"/>
        <v>0</v>
      </c>
      <c r="U156" s="525">
        <f t="shared" si="50"/>
        <v>0</v>
      </c>
      <c r="V156" s="525">
        <f t="shared" si="50"/>
        <v>0</v>
      </c>
      <c r="W156" s="525">
        <f t="shared" si="50"/>
        <v>0</v>
      </c>
      <c r="X156" s="525">
        <f t="shared" si="50"/>
        <v>0</v>
      </c>
      <c r="Y156" s="525">
        <f t="shared" si="50"/>
        <v>0</v>
      </c>
      <c r="Z156" s="525"/>
      <c r="AA156" s="525">
        <f t="shared" ref="AA156:AJ156" si="51">SUM(AA157:AA158)</f>
        <v>0</v>
      </c>
      <c r="AB156" s="525">
        <f t="shared" si="51"/>
        <v>0</v>
      </c>
      <c r="AC156" s="525">
        <f t="shared" si="51"/>
        <v>0</v>
      </c>
      <c r="AD156" s="525">
        <f t="shared" si="51"/>
        <v>0</v>
      </c>
      <c r="AE156" s="525">
        <f t="shared" si="51"/>
        <v>0</v>
      </c>
      <c r="AF156" s="525">
        <f t="shared" si="51"/>
        <v>0</v>
      </c>
      <c r="AG156" s="525">
        <f t="shared" si="51"/>
        <v>0</v>
      </c>
      <c r="AH156" s="525">
        <f t="shared" si="51"/>
        <v>0</v>
      </c>
      <c r="AI156" s="525">
        <f t="shared" si="51"/>
        <v>0</v>
      </c>
      <c r="AJ156" s="525">
        <f t="shared" si="51"/>
        <v>2500</v>
      </c>
    </row>
    <row r="157" spans="1:36" ht="82.5">
      <c r="A157" s="1163"/>
      <c r="B157" s="1187"/>
      <c r="C157" s="1190" t="s">
        <v>4032</v>
      </c>
      <c r="D157" s="1180"/>
      <c r="E157" s="328">
        <v>0</v>
      </c>
      <c r="F157" s="997" t="s">
        <v>4033</v>
      </c>
      <c r="G157" s="997" t="s">
        <v>3908</v>
      </c>
      <c r="H157" s="997" t="s">
        <v>3909</v>
      </c>
      <c r="I157" s="997" t="s">
        <v>3910</v>
      </c>
      <c r="J157" s="1191"/>
      <c r="K157" s="1191">
        <f>E157*J157</f>
        <v>0</v>
      </c>
      <c r="L157" s="1192"/>
      <c r="M157" s="1164"/>
      <c r="N157" s="1165"/>
      <c r="O157" s="542">
        <f>N157*J157</f>
        <v>0</v>
      </c>
      <c r="P157" s="1166"/>
      <c r="Q157" s="542"/>
      <c r="R157" s="1166"/>
      <c r="S157" s="542"/>
      <c r="T157" s="1166"/>
      <c r="U157" s="542"/>
      <c r="V157" s="1166"/>
      <c r="W157" s="542"/>
      <c r="X157" s="1166"/>
      <c r="Y157" s="542"/>
      <c r="Z157" s="1166"/>
      <c r="AA157" s="542">
        <f>Z157*J157</f>
        <v>0</v>
      </c>
      <c r="AB157" s="1166"/>
      <c r="AC157" s="542"/>
      <c r="AD157" s="1166"/>
      <c r="AE157" s="542"/>
      <c r="AF157" s="1166"/>
      <c r="AG157" s="542"/>
      <c r="AH157" s="1166"/>
      <c r="AI157" s="542"/>
      <c r="AJ157" s="1193">
        <f t="shared" ref="AJ157:AJ158" si="52">M157+O157+Q157+S157+U157+W157+Y157+AA157+AC157+AE157+AG157+AI157</f>
        <v>0</v>
      </c>
    </row>
    <row r="158" spans="1:36" ht="82.5">
      <c r="A158" s="1163"/>
      <c r="B158" s="1187"/>
      <c r="C158" s="1190" t="s">
        <v>4034</v>
      </c>
      <c r="D158" s="1180"/>
      <c r="E158" s="328">
        <v>10</v>
      </c>
      <c r="F158" s="997" t="s">
        <v>3992</v>
      </c>
      <c r="G158" s="997" t="s">
        <v>3908</v>
      </c>
      <c r="H158" s="997" t="s">
        <v>3909</v>
      </c>
      <c r="I158" s="997" t="s">
        <v>3910</v>
      </c>
      <c r="J158" s="1191">
        <v>250</v>
      </c>
      <c r="K158" s="1191">
        <f>E158*J158</f>
        <v>2500</v>
      </c>
      <c r="L158" s="1192"/>
      <c r="M158" s="1164">
        <v>0</v>
      </c>
      <c r="N158" s="1165"/>
      <c r="O158" s="542"/>
      <c r="P158" s="1166"/>
      <c r="Q158" s="542"/>
      <c r="R158" s="1166">
        <f>E158</f>
        <v>10</v>
      </c>
      <c r="S158" s="542">
        <f t="shared" ref="S158" si="53">R158*J158</f>
        <v>2500</v>
      </c>
      <c r="T158" s="1166"/>
      <c r="U158" s="542"/>
      <c r="V158" s="1166"/>
      <c r="W158" s="542"/>
      <c r="X158" s="1166"/>
      <c r="Y158" s="542"/>
      <c r="Z158" s="1166"/>
      <c r="AA158" s="542">
        <f t="shared" ref="AA158" si="54">K158-M158-O158-Q158-S158-U158-W158</f>
        <v>0</v>
      </c>
      <c r="AB158" s="1166"/>
      <c r="AC158" s="542"/>
      <c r="AD158" s="1166"/>
      <c r="AE158" s="542"/>
      <c r="AF158" s="1166"/>
      <c r="AG158" s="542"/>
      <c r="AH158" s="1166"/>
      <c r="AI158" s="542"/>
      <c r="AJ158" s="1193">
        <f t="shared" si="52"/>
        <v>2500</v>
      </c>
    </row>
    <row r="159" spans="1:36" ht="22.5">
      <c r="A159" s="1163"/>
      <c r="B159" s="1187">
        <v>223</v>
      </c>
      <c r="C159" s="1208" t="s">
        <v>4035</v>
      </c>
      <c r="D159" s="1187"/>
      <c r="E159" s="1187"/>
      <c r="F159" s="1187"/>
      <c r="G159" s="1209"/>
      <c r="H159" s="1209"/>
      <c r="I159" s="1209"/>
      <c r="J159" s="1187"/>
      <c r="K159" s="559">
        <v>0</v>
      </c>
      <c r="L159" s="1185"/>
      <c r="M159" s="559">
        <f t="shared" ref="M159:AJ159" si="55">M160</f>
        <v>0</v>
      </c>
      <c r="N159" s="559">
        <f t="shared" si="55"/>
        <v>0</v>
      </c>
      <c r="O159" s="559">
        <f t="shared" si="55"/>
        <v>0</v>
      </c>
      <c r="P159" s="559">
        <f t="shared" si="55"/>
        <v>0</v>
      </c>
      <c r="Q159" s="559">
        <f t="shared" si="55"/>
        <v>0</v>
      </c>
      <c r="R159" s="559">
        <f t="shared" si="55"/>
        <v>0</v>
      </c>
      <c r="S159" s="559">
        <f t="shared" si="55"/>
        <v>0</v>
      </c>
      <c r="T159" s="559">
        <f t="shared" si="55"/>
        <v>0</v>
      </c>
      <c r="U159" s="559">
        <f t="shared" si="55"/>
        <v>0</v>
      </c>
      <c r="V159" s="559">
        <f t="shared" si="55"/>
        <v>0</v>
      </c>
      <c r="W159" s="559">
        <f t="shared" si="55"/>
        <v>0</v>
      </c>
      <c r="X159" s="559">
        <f t="shared" si="55"/>
        <v>0</v>
      </c>
      <c r="Y159" s="559">
        <f t="shared" si="55"/>
        <v>0</v>
      </c>
      <c r="Z159" s="559">
        <f t="shared" si="55"/>
        <v>0</v>
      </c>
      <c r="AA159" s="559">
        <f t="shared" si="55"/>
        <v>0</v>
      </c>
      <c r="AB159" s="559">
        <f t="shared" si="55"/>
        <v>0</v>
      </c>
      <c r="AC159" s="559">
        <f t="shared" si="55"/>
        <v>0</v>
      </c>
      <c r="AD159" s="559">
        <f t="shared" si="55"/>
        <v>0</v>
      </c>
      <c r="AE159" s="559">
        <f t="shared" si="55"/>
        <v>0</v>
      </c>
      <c r="AF159" s="559">
        <f t="shared" si="55"/>
        <v>0</v>
      </c>
      <c r="AG159" s="559">
        <f t="shared" si="55"/>
        <v>0</v>
      </c>
      <c r="AH159" s="559">
        <f t="shared" si="55"/>
        <v>0</v>
      </c>
      <c r="AI159" s="559">
        <f t="shared" si="55"/>
        <v>0</v>
      </c>
      <c r="AJ159" s="559">
        <f t="shared" si="55"/>
        <v>0</v>
      </c>
    </row>
    <row r="160" spans="1:36" ht="22.5">
      <c r="A160" s="1163"/>
      <c r="B160" s="936">
        <v>22302</v>
      </c>
      <c r="C160" s="1206" t="s">
        <v>817</v>
      </c>
      <c r="D160" s="936"/>
      <c r="E160" s="936"/>
      <c r="F160" s="936"/>
      <c r="G160" s="1207"/>
      <c r="H160" s="1207"/>
      <c r="I160" s="1207"/>
      <c r="J160" s="936"/>
      <c r="K160" s="559">
        <v>0</v>
      </c>
      <c r="L160" s="1185"/>
      <c r="M160" s="525">
        <f>SUM(M161:M161)</f>
        <v>0</v>
      </c>
      <c r="N160" s="936"/>
      <c r="O160" s="525">
        <f>SUM(O161:O161)</f>
        <v>0</v>
      </c>
      <c r="P160" s="936"/>
      <c r="Q160" s="525">
        <f>SUM(Q161:Q161)</f>
        <v>0</v>
      </c>
      <c r="R160" s="936"/>
      <c r="S160" s="525">
        <f>SUM(S161:S161)</f>
        <v>0</v>
      </c>
      <c r="T160" s="936"/>
      <c r="U160" s="525">
        <f>SUM(U161:U161)</f>
        <v>0</v>
      </c>
      <c r="V160" s="936"/>
      <c r="W160" s="525">
        <f>SUM(W161:W161)</f>
        <v>0</v>
      </c>
      <c r="X160" s="936"/>
      <c r="Y160" s="525">
        <f>SUM(Y161:Y161)</f>
        <v>0</v>
      </c>
      <c r="Z160" s="936"/>
      <c r="AA160" s="525">
        <f>SUM(AA161:AA161)</f>
        <v>0</v>
      </c>
      <c r="AB160" s="525"/>
      <c r="AC160" s="525">
        <f>SUM(AC161:AC161)</f>
        <v>0</v>
      </c>
      <c r="AD160" s="936"/>
      <c r="AE160" s="525">
        <f>SUM(AE161:AE161)</f>
        <v>0</v>
      </c>
      <c r="AF160" s="936"/>
      <c r="AG160" s="525">
        <f>SUM(AG161:AG161)</f>
        <v>0</v>
      </c>
      <c r="AH160" s="936"/>
      <c r="AI160" s="525">
        <f>SUM(AI161:AI161)</f>
        <v>0</v>
      </c>
      <c r="AJ160" s="559">
        <f t="shared" ref="AJ160" si="56">M160+O160+Q160+S160+U160+W160+Y160+AA160+AC160+AE160+AG160+AI160</f>
        <v>0</v>
      </c>
    </row>
    <row r="161" spans="1:36" ht="82.5">
      <c r="A161" s="1168"/>
      <c r="B161" s="1180"/>
      <c r="C161" s="1190" t="s">
        <v>4036</v>
      </c>
      <c r="D161" s="1180"/>
      <c r="E161" s="328"/>
      <c r="F161" s="997" t="s">
        <v>115</v>
      </c>
      <c r="G161" s="997" t="s">
        <v>3908</v>
      </c>
      <c r="H161" s="997" t="s">
        <v>3909</v>
      </c>
      <c r="I161" s="997" t="s">
        <v>3910</v>
      </c>
      <c r="J161" s="1191">
        <v>25</v>
      </c>
      <c r="K161" s="1191">
        <f>E161*J161</f>
        <v>0</v>
      </c>
      <c r="L161" s="1192"/>
      <c r="M161" s="1164">
        <f>L161*J161</f>
        <v>0</v>
      </c>
      <c r="N161" s="1165"/>
      <c r="O161" s="542"/>
      <c r="P161" s="1166"/>
      <c r="Q161" s="542"/>
      <c r="R161" s="1166"/>
      <c r="S161" s="542"/>
      <c r="T161" s="1166"/>
      <c r="U161" s="542"/>
      <c r="V161" s="1166"/>
      <c r="W161" s="542"/>
      <c r="X161" s="1166"/>
      <c r="Y161" s="542"/>
      <c r="Z161" s="1166"/>
      <c r="AA161" s="542">
        <f>K161-M161-O161-Q161-S161-U161-W161</f>
        <v>0</v>
      </c>
      <c r="AB161" s="1166"/>
      <c r="AC161" s="542"/>
      <c r="AD161" s="1166"/>
      <c r="AE161" s="542"/>
      <c r="AF161" s="1166"/>
      <c r="AG161" s="542"/>
      <c r="AH161" s="1166"/>
      <c r="AI161" s="542"/>
      <c r="AJ161" s="1211">
        <f>M161+O161+Q161+S161+U161+W161+Y161+AA161+AC161+AE161+AG161+AI161</f>
        <v>0</v>
      </c>
    </row>
    <row r="162" spans="1:36" ht="22.5">
      <c r="A162" s="1163"/>
      <c r="B162" s="50">
        <v>2400</v>
      </c>
      <c r="C162" s="1179" t="s">
        <v>4037</v>
      </c>
      <c r="D162" s="1179"/>
      <c r="E162" s="1179"/>
      <c r="F162" s="1179"/>
      <c r="G162" s="1212"/>
      <c r="H162" s="1212"/>
      <c r="I162" s="1212"/>
      <c r="J162" s="1179"/>
      <c r="K162" s="1179">
        <f>K163+K166+K169+K172+K177+K189+K210+K231</f>
        <v>19723.938112</v>
      </c>
      <c r="L162" s="1213"/>
      <c r="M162" s="1179">
        <f t="shared" ref="M162:S162" si="57">M163+M166+M169+M172+M177+M189+M210+M231</f>
        <v>0</v>
      </c>
      <c r="N162" s="1179">
        <f t="shared" si="57"/>
        <v>0</v>
      </c>
      <c r="O162" s="1179">
        <f t="shared" si="57"/>
        <v>0</v>
      </c>
      <c r="P162" s="1179">
        <f t="shared" si="57"/>
        <v>0</v>
      </c>
      <c r="Q162" s="1179">
        <f t="shared" si="57"/>
        <v>0</v>
      </c>
      <c r="R162" s="1179">
        <f t="shared" si="57"/>
        <v>0</v>
      </c>
      <c r="S162" s="1179">
        <f t="shared" si="57"/>
        <v>0</v>
      </c>
      <c r="T162" s="1179"/>
      <c r="U162" s="1179">
        <f>U163+U166+U169+U172+U177+U189+U210+U231</f>
        <v>2119.11</v>
      </c>
      <c r="V162" s="1179">
        <f>V163+V166+V169+V172+V177+V189+V210+V231</f>
        <v>0</v>
      </c>
      <c r="W162" s="1179">
        <f>W163+W166+W169+W172+W177+W189+W210+W231</f>
        <v>0</v>
      </c>
      <c r="X162" s="1179">
        <f>X163+X166+X169+X172+X177+X189+X210+X231</f>
        <v>7</v>
      </c>
      <c r="Y162" s="1179">
        <f>Y163+Y166+Y169+Y172+Y177+Y189+Y210+Y231</f>
        <v>3090.155248</v>
      </c>
      <c r="Z162" s="1179"/>
      <c r="AA162" s="1179">
        <f>AA163+AA166+AA169+AA172+AA177+AA189+AA210+AA231</f>
        <v>14514.672864</v>
      </c>
      <c r="AB162" s="1179">
        <f>AB163+AB166+AB169+AB172+AB177+AB189+AB210+AB231</f>
        <v>0</v>
      </c>
      <c r="AC162" s="1179">
        <f>AC163+AC166+AC169+AC172+AC177+AC189+AC210+AC231</f>
        <v>0</v>
      </c>
      <c r="AD162" s="1179"/>
      <c r="AE162" s="1179">
        <f>AE163+AE166+AE169+AE172+AE177+AE189+AE210+AE231</f>
        <v>0</v>
      </c>
      <c r="AF162" s="1179"/>
      <c r="AG162" s="1179">
        <f>AG163+AG166+AG169+AG172+AG177+AG189+AG210+AG231</f>
        <v>0</v>
      </c>
      <c r="AH162" s="1179"/>
      <c r="AI162" s="1179">
        <f>AI163+AI166+AI169+AI172+AI177+AI189+AI210+AI231</f>
        <v>0</v>
      </c>
      <c r="AJ162" s="1179">
        <f>AJ163+AJ166+AJ169+AJ172+AJ177+AJ189+AJ210+AJ231</f>
        <v>19723.938112</v>
      </c>
    </row>
    <row r="163" spans="1:36">
      <c r="A163" s="1163"/>
      <c r="B163" s="1201">
        <v>241</v>
      </c>
      <c r="C163" s="1186" t="s">
        <v>929</v>
      </c>
      <c r="D163" s="1186"/>
      <c r="E163" s="1186"/>
      <c r="F163" s="1186"/>
      <c r="G163" s="1198"/>
      <c r="H163" s="1198"/>
      <c r="I163" s="1198"/>
      <c r="J163" s="1186"/>
      <c r="K163" s="559">
        <f>K164</f>
        <v>1000</v>
      </c>
      <c r="L163" s="1185"/>
      <c r="M163" s="1186">
        <f>M164</f>
        <v>0</v>
      </c>
      <c r="N163" s="1186"/>
      <c r="O163" s="1186">
        <f t="shared" ref="O163:AJ163" si="58">O164</f>
        <v>0</v>
      </c>
      <c r="P163" s="1186"/>
      <c r="Q163" s="1186">
        <f t="shared" si="58"/>
        <v>0</v>
      </c>
      <c r="R163" s="1186"/>
      <c r="S163" s="1186">
        <f t="shared" si="58"/>
        <v>0</v>
      </c>
      <c r="T163" s="1186"/>
      <c r="U163" s="1186">
        <f t="shared" si="58"/>
        <v>1000</v>
      </c>
      <c r="V163" s="1186"/>
      <c r="W163" s="1186">
        <f t="shared" si="58"/>
        <v>0</v>
      </c>
      <c r="X163" s="1186"/>
      <c r="Y163" s="1186">
        <f t="shared" si="58"/>
        <v>0</v>
      </c>
      <c r="Z163" s="1186"/>
      <c r="AA163" s="1186">
        <f t="shared" si="58"/>
        <v>0</v>
      </c>
      <c r="AB163" s="1186"/>
      <c r="AC163" s="1186">
        <f t="shared" si="58"/>
        <v>0</v>
      </c>
      <c r="AD163" s="1186"/>
      <c r="AE163" s="1186">
        <f t="shared" si="58"/>
        <v>0</v>
      </c>
      <c r="AF163" s="1186"/>
      <c r="AG163" s="1186">
        <f t="shared" si="58"/>
        <v>0</v>
      </c>
      <c r="AH163" s="1186"/>
      <c r="AI163" s="1186">
        <f t="shared" si="58"/>
        <v>0</v>
      </c>
      <c r="AJ163" s="1186">
        <f t="shared" si="58"/>
        <v>1000</v>
      </c>
    </row>
    <row r="164" spans="1:36" ht="22.5">
      <c r="A164" s="1163"/>
      <c r="B164" s="1187">
        <v>24102</v>
      </c>
      <c r="C164" s="1208" t="s">
        <v>3283</v>
      </c>
      <c r="D164" s="1187"/>
      <c r="E164" s="1187"/>
      <c r="F164" s="1187"/>
      <c r="G164" s="1209"/>
      <c r="H164" s="1209"/>
      <c r="I164" s="1209"/>
      <c r="J164" s="1187"/>
      <c r="K164" s="559">
        <f>SUM(K165:K165)</f>
        <v>1000</v>
      </c>
      <c r="L164" s="1185"/>
      <c r="M164" s="559">
        <f>SUM(M165:M165)</f>
        <v>0</v>
      </c>
      <c r="N164" s="1187"/>
      <c r="O164" s="559">
        <f>SUM(O165:O165)</f>
        <v>0</v>
      </c>
      <c r="P164" s="1187"/>
      <c r="Q164" s="559">
        <f>SUM(Q165:Q165)</f>
        <v>0</v>
      </c>
      <c r="R164" s="1187"/>
      <c r="S164" s="559">
        <f>SUM(S165:S165)</f>
        <v>0</v>
      </c>
      <c r="T164" s="1187"/>
      <c r="U164" s="559">
        <f>SUM(U165:U165)</f>
        <v>1000</v>
      </c>
      <c r="V164" s="1187"/>
      <c r="W164" s="559">
        <f>SUM(W165:W165)</f>
        <v>0</v>
      </c>
      <c r="X164" s="1187"/>
      <c r="Y164" s="559">
        <f>SUM(Y165:Y165)</f>
        <v>0</v>
      </c>
      <c r="Z164" s="1187"/>
      <c r="AA164" s="559">
        <f>SUM(AA165:AA165)</f>
        <v>0</v>
      </c>
      <c r="AB164" s="1187"/>
      <c r="AC164" s="559">
        <f>SUM(AC165:AC165)</f>
        <v>0</v>
      </c>
      <c r="AD164" s="1187"/>
      <c r="AE164" s="559">
        <f>SUM(AE165:AE165)</f>
        <v>0</v>
      </c>
      <c r="AF164" s="1187"/>
      <c r="AG164" s="559">
        <f>SUM(AG165:AG165)</f>
        <v>0</v>
      </c>
      <c r="AH164" s="1187"/>
      <c r="AI164" s="559">
        <f>SUM(AI165:AI165)</f>
        <v>0</v>
      </c>
      <c r="AJ164" s="559">
        <f t="shared" ref="AJ164:AJ165" si="59">M164+O164+Q164+S164+U164+W164+Y164+AA164+AC164+AE164+AG164+AI164</f>
        <v>1000</v>
      </c>
    </row>
    <row r="165" spans="1:36" ht="82.5">
      <c r="A165" s="1163"/>
      <c r="B165" s="1187"/>
      <c r="C165" s="1190" t="s">
        <v>4038</v>
      </c>
      <c r="D165" s="1180"/>
      <c r="E165" s="328">
        <v>5</v>
      </c>
      <c r="F165" s="997" t="s">
        <v>108</v>
      </c>
      <c r="G165" s="997" t="s">
        <v>3908</v>
      </c>
      <c r="H165" s="997" t="s">
        <v>3909</v>
      </c>
      <c r="I165" s="997" t="s">
        <v>3910</v>
      </c>
      <c r="J165" s="1191">
        <v>200</v>
      </c>
      <c r="K165" s="1191">
        <f>E165*J165</f>
        <v>1000</v>
      </c>
      <c r="L165" s="1192"/>
      <c r="M165" s="1164">
        <v>0</v>
      </c>
      <c r="N165" s="1165"/>
      <c r="O165" s="542"/>
      <c r="P165" s="1166"/>
      <c r="Q165" s="542"/>
      <c r="R165" s="1166"/>
      <c r="S165" s="542"/>
      <c r="T165" s="1166">
        <f>E165</f>
        <v>5</v>
      </c>
      <c r="U165" s="542">
        <f>T165*J165</f>
        <v>1000</v>
      </c>
      <c r="V165" s="1166"/>
      <c r="W165" s="542"/>
      <c r="X165" s="1166"/>
      <c r="Y165" s="542"/>
      <c r="Z165" s="1166"/>
      <c r="AA165" s="542">
        <f t="shared" ref="AA165" si="60">K165-M165-O165-Q165-S165-U165-W165</f>
        <v>0</v>
      </c>
      <c r="AB165" s="1166"/>
      <c r="AC165" s="542"/>
      <c r="AD165" s="1166"/>
      <c r="AE165" s="542"/>
      <c r="AF165" s="1166"/>
      <c r="AG165" s="542"/>
      <c r="AH165" s="1166"/>
      <c r="AI165" s="542"/>
      <c r="AJ165" s="1193">
        <f t="shared" si="59"/>
        <v>1000</v>
      </c>
    </row>
    <row r="166" spans="1:36">
      <c r="A166" s="1163"/>
      <c r="B166" s="1201">
        <v>242</v>
      </c>
      <c r="C166" s="1214" t="s">
        <v>3284</v>
      </c>
      <c r="D166" s="1186"/>
      <c r="E166" s="1186"/>
      <c r="F166" s="1186"/>
      <c r="G166" s="1198"/>
      <c r="H166" s="1198"/>
      <c r="I166" s="1198"/>
      <c r="J166" s="1186"/>
      <c r="K166" s="1186">
        <f t="shared" ref="K166" si="61">K167</f>
        <v>0</v>
      </c>
      <c r="L166" s="1185"/>
      <c r="M166" s="1186">
        <f>M167</f>
        <v>0</v>
      </c>
      <c r="N166" s="1186"/>
      <c r="O166" s="1186">
        <f t="shared" ref="O166:AJ166" si="62">O167</f>
        <v>0</v>
      </c>
      <c r="P166" s="1186"/>
      <c r="Q166" s="1186">
        <f t="shared" si="62"/>
        <v>0</v>
      </c>
      <c r="R166" s="1186"/>
      <c r="S166" s="1186">
        <f t="shared" si="62"/>
        <v>0</v>
      </c>
      <c r="T166" s="1186"/>
      <c r="U166" s="1186">
        <f t="shared" si="62"/>
        <v>0</v>
      </c>
      <c r="V166" s="1186"/>
      <c r="W166" s="1186">
        <f t="shared" si="62"/>
        <v>0</v>
      </c>
      <c r="X166" s="1186"/>
      <c r="Y166" s="1186">
        <f t="shared" si="62"/>
        <v>0</v>
      </c>
      <c r="Z166" s="1186"/>
      <c r="AA166" s="1186">
        <f t="shared" si="62"/>
        <v>0</v>
      </c>
      <c r="AB166" s="1186"/>
      <c r="AC166" s="1186">
        <f t="shared" si="62"/>
        <v>0</v>
      </c>
      <c r="AD166" s="1186"/>
      <c r="AE166" s="1186">
        <f t="shared" si="62"/>
        <v>0</v>
      </c>
      <c r="AF166" s="1186"/>
      <c r="AG166" s="1186">
        <f t="shared" si="62"/>
        <v>0</v>
      </c>
      <c r="AH166" s="1186"/>
      <c r="AI166" s="1186">
        <f t="shared" si="62"/>
        <v>0</v>
      </c>
      <c r="AJ166" s="1186">
        <f t="shared" si="62"/>
        <v>0</v>
      </c>
    </row>
    <row r="167" spans="1:36">
      <c r="A167" s="1163"/>
      <c r="B167" s="1187">
        <v>24201</v>
      </c>
      <c r="C167" s="1208" t="s">
        <v>3284</v>
      </c>
      <c r="D167" s="1208"/>
      <c r="E167" s="1208"/>
      <c r="F167" s="1208"/>
      <c r="G167" s="1215"/>
      <c r="H167" s="1215"/>
      <c r="I167" s="1215"/>
      <c r="J167" s="1208"/>
      <c r="K167" s="1216">
        <f>K168</f>
        <v>0</v>
      </c>
      <c r="L167" s="1185"/>
      <c r="M167" s="1216">
        <f>M168</f>
        <v>0</v>
      </c>
      <c r="N167" s="1208"/>
      <c r="O167" s="1216">
        <f>O168</f>
        <v>0</v>
      </c>
      <c r="P167" s="1208"/>
      <c r="Q167" s="1216">
        <f>Q168</f>
        <v>0</v>
      </c>
      <c r="R167" s="1208"/>
      <c r="S167" s="1216">
        <f>S168</f>
        <v>0</v>
      </c>
      <c r="T167" s="1208"/>
      <c r="U167" s="1216">
        <f>U168</f>
        <v>0</v>
      </c>
      <c r="V167" s="1208"/>
      <c r="W167" s="1216">
        <f>W168</f>
        <v>0</v>
      </c>
      <c r="X167" s="1208"/>
      <c r="Y167" s="1216">
        <f>Y168</f>
        <v>0</v>
      </c>
      <c r="Z167" s="1208"/>
      <c r="AA167" s="1216">
        <f>AA168</f>
        <v>0</v>
      </c>
      <c r="AB167" s="1216"/>
      <c r="AC167" s="1216">
        <f>AC168</f>
        <v>0</v>
      </c>
      <c r="AD167" s="1208"/>
      <c r="AE167" s="1216">
        <f>AE168</f>
        <v>0</v>
      </c>
      <c r="AF167" s="1208"/>
      <c r="AG167" s="1216">
        <f>AG168</f>
        <v>0</v>
      </c>
      <c r="AH167" s="1208"/>
      <c r="AI167" s="1216">
        <f>AI168</f>
        <v>0</v>
      </c>
      <c r="AJ167" s="559">
        <f t="shared" ref="AJ167" si="63">M167+O167+Q167+S167+U167+W167+Y167+AA167+AC167+AE167+AG167+AI167</f>
        <v>0</v>
      </c>
    </row>
    <row r="168" spans="1:36" ht="82.5">
      <c r="A168" s="1163"/>
      <c r="B168" s="1187"/>
      <c r="C168" s="1190" t="s">
        <v>4039</v>
      </c>
      <c r="D168" s="1180"/>
      <c r="E168" s="328">
        <v>0</v>
      </c>
      <c r="F168" s="997" t="s">
        <v>4040</v>
      </c>
      <c r="G168" s="997" t="s">
        <v>3908</v>
      </c>
      <c r="H168" s="997" t="s">
        <v>3909</v>
      </c>
      <c r="I168" s="997" t="s">
        <v>3910</v>
      </c>
      <c r="J168" s="1191">
        <v>333.33350000000002</v>
      </c>
      <c r="K168" s="1191">
        <f>E168*J168</f>
        <v>0</v>
      </c>
      <c r="L168" s="1192"/>
      <c r="M168" s="1164">
        <v>0</v>
      </c>
      <c r="N168" s="1165"/>
      <c r="O168" s="542"/>
      <c r="P168" s="1166"/>
      <c r="Q168" s="542"/>
      <c r="R168" s="1166"/>
      <c r="S168" s="542"/>
      <c r="T168" s="1166"/>
      <c r="U168" s="542"/>
      <c r="V168" s="1166"/>
      <c r="W168" s="542"/>
      <c r="X168" s="1166"/>
      <c r="Y168" s="542"/>
      <c r="Z168" s="1166">
        <f>E168-L168-N168-P168-R168-T168-V168</f>
        <v>0</v>
      </c>
      <c r="AA168" s="542">
        <f>K168-M168-O168-Q168-S168-U168-W168</f>
        <v>0</v>
      </c>
      <c r="AB168" s="1166"/>
      <c r="AC168" s="542"/>
      <c r="AD168" s="1166"/>
      <c r="AE168" s="542"/>
      <c r="AF168" s="1166"/>
      <c r="AG168" s="542"/>
      <c r="AH168" s="1166"/>
      <c r="AI168" s="542"/>
      <c r="AJ168" s="1193">
        <f>M168+O168+Q168+S168+U168+W168+Y168+AA168+AC168+AE168+AG168+AI168</f>
        <v>0</v>
      </c>
    </row>
    <row r="169" spans="1:36">
      <c r="A169" s="1163"/>
      <c r="B169" s="939">
        <v>243</v>
      </c>
      <c r="C169" s="1214" t="s">
        <v>3285</v>
      </c>
      <c r="D169" s="1186"/>
      <c r="E169" s="1186"/>
      <c r="F169" s="1186"/>
      <c r="G169" s="1198"/>
      <c r="H169" s="1198"/>
      <c r="I169" s="1198"/>
      <c r="J169" s="1186"/>
      <c r="K169" s="1186">
        <f t="shared" ref="K169" si="64">K170</f>
        <v>200</v>
      </c>
      <c r="L169" s="1185"/>
      <c r="M169" s="1186">
        <f>M170</f>
        <v>0</v>
      </c>
      <c r="N169" s="1186"/>
      <c r="O169" s="1186">
        <f t="shared" ref="O169:AJ169" si="65">O170</f>
        <v>0</v>
      </c>
      <c r="P169" s="1186"/>
      <c r="Q169" s="1186">
        <f t="shared" si="65"/>
        <v>0</v>
      </c>
      <c r="R169" s="1186"/>
      <c r="S169" s="1186">
        <f t="shared" si="65"/>
        <v>0</v>
      </c>
      <c r="T169" s="1186"/>
      <c r="U169" s="1186">
        <f t="shared" si="65"/>
        <v>200</v>
      </c>
      <c r="V169" s="1186"/>
      <c r="W169" s="1186">
        <f t="shared" si="65"/>
        <v>0</v>
      </c>
      <c r="X169" s="1186"/>
      <c r="Y169" s="1186">
        <f t="shared" si="65"/>
        <v>0</v>
      </c>
      <c r="Z169" s="1186"/>
      <c r="AA169" s="1186">
        <f t="shared" si="65"/>
        <v>0</v>
      </c>
      <c r="AB169" s="1186"/>
      <c r="AC169" s="1186">
        <f t="shared" si="65"/>
        <v>0</v>
      </c>
      <c r="AD169" s="1186"/>
      <c r="AE169" s="1186">
        <f t="shared" si="65"/>
        <v>0</v>
      </c>
      <c r="AF169" s="1186"/>
      <c r="AG169" s="1186">
        <f t="shared" si="65"/>
        <v>0</v>
      </c>
      <c r="AH169" s="1186"/>
      <c r="AI169" s="1186">
        <f t="shared" si="65"/>
        <v>0</v>
      </c>
      <c r="AJ169" s="1186">
        <f t="shared" si="65"/>
        <v>200</v>
      </c>
    </row>
    <row r="170" spans="1:36">
      <c r="A170" s="1163"/>
      <c r="B170" s="1187">
        <v>24301</v>
      </c>
      <c r="C170" s="1208" t="s">
        <v>3286</v>
      </c>
      <c r="D170" s="1208"/>
      <c r="E170" s="1208"/>
      <c r="F170" s="1208"/>
      <c r="G170" s="1215"/>
      <c r="H170" s="1215"/>
      <c r="I170" s="1215"/>
      <c r="J170" s="1208"/>
      <c r="K170" s="1216">
        <f>SUM(K171:K171)</f>
        <v>200</v>
      </c>
      <c r="L170" s="1185"/>
      <c r="M170" s="1216">
        <f>SUM(M171:M171)</f>
        <v>0</v>
      </c>
      <c r="N170" s="1208"/>
      <c r="O170" s="1216">
        <f>SUM(O171:O171)</f>
        <v>0</v>
      </c>
      <c r="P170" s="1208"/>
      <c r="Q170" s="1216">
        <f>SUM(Q171:Q171)</f>
        <v>0</v>
      </c>
      <c r="R170" s="1208"/>
      <c r="S170" s="1216">
        <f>SUM(S171:S171)</f>
        <v>0</v>
      </c>
      <c r="T170" s="1208"/>
      <c r="U170" s="1216">
        <f>SUM(U171:U171)</f>
        <v>200</v>
      </c>
      <c r="V170" s="1208"/>
      <c r="W170" s="1216">
        <f>SUM(W171:W171)</f>
        <v>0</v>
      </c>
      <c r="X170" s="1208"/>
      <c r="Y170" s="1216">
        <f>SUM(Y171:Y171)</f>
        <v>0</v>
      </c>
      <c r="Z170" s="1208"/>
      <c r="AA170" s="1216">
        <f>SUM(AA171:AA171)</f>
        <v>0</v>
      </c>
      <c r="AB170" s="1216"/>
      <c r="AC170" s="1216">
        <f>SUM(AC171:AC171)</f>
        <v>0</v>
      </c>
      <c r="AD170" s="1208"/>
      <c r="AE170" s="1216">
        <f>SUM(AE171:AE171)</f>
        <v>0</v>
      </c>
      <c r="AF170" s="1208"/>
      <c r="AG170" s="1216">
        <f>SUM(AG171:AG171)</f>
        <v>0</v>
      </c>
      <c r="AH170" s="1208"/>
      <c r="AI170" s="1216">
        <f>SUM(AI171:AI171)</f>
        <v>0</v>
      </c>
      <c r="AJ170" s="559">
        <f t="shared" ref="AJ170" si="66">M170+O170+Q170+S170+U170+W170+Y170+AA170+AC170+AE170+AG170+AI170</f>
        <v>200</v>
      </c>
    </row>
    <row r="171" spans="1:36" ht="82.5">
      <c r="A171" s="1163"/>
      <c r="B171" s="1187"/>
      <c r="C171" s="1190" t="s">
        <v>4041</v>
      </c>
      <c r="D171" s="1180"/>
      <c r="E171" s="328">
        <v>1</v>
      </c>
      <c r="F171" s="997" t="s">
        <v>4040</v>
      </c>
      <c r="G171" s="997" t="s">
        <v>3908</v>
      </c>
      <c r="H171" s="997" t="s">
        <v>3909</v>
      </c>
      <c r="I171" s="997" t="s">
        <v>3910</v>
      </c>
      <c r="J171" s="1191">
        <v>200</v>
      </c>
      <c r="K171" s="1191">
        <f>E171*J171</f>
        <v>200</v>
      </c>
      <c r="L171" s="1192"/>
      <c r="M171" s="1164">
        <v>0</v>
      </c>
      <c r="N171" s="1165"/>
      <c r="O171" s="542"/>
      <c r="P171" s="1166"/>
      <c r="Q171" s="542"/>
      <c r="R171" s="1166"/>
      <c r="S171" s="542"/>
      <c r="T171" s="1166">
        <f>E171</f>
        <v>1</v>
      </c>
      <c r="U171" s="542">
        <f>T171*J171</f>
        <v>200</v>
      </c>
      <c r="V171" s="1166"/>
      <c r="W171" s="542"/>
      <c r="X171" s="1166"/>
      <c r="Y171" s="542"/>
      <c r="Z171" s="1166"/>
      <c r="AA171" s="542"/>
      <c r="AB171" s="1166"/>
      <c r="AC171" s="542"/>
      <c r="AD171" s="1166"/>
      <c r="AE171" s="542"/>
      <c r="AF171" s="1166"/>
      <c r="AG171" s="542"/>
      <c r="AH171" s="1166"/>
      <c r="AI171" s="542"/>
      <c r="AJ171" s="1193">
        <f>M171+O171+Q171+S171+U171+W171+Y171+AA171+AC171+AE171+AG171+AI171</f>
        <v>200</v>
      </c>
    </row>
    <row r="172" spans="1:36">
      <c r="A172" s="1163"/>
      <c r="B172" s="939">
        <v>244</v>
      </c>
      <c r="C172" s="1214" t="s">
        <v>942</v>
      </c>
      <c r="D172" s="1186"/>
      <c r="E172" s="1186"/>
      <c r="F172" s="1186"/>
      <c r="G172" s="1198"/>
      <c r="H172" s="1198"/>
      <c r="I172" s="1198"/>
      <c r="J172" s="1186"/>
      <c r="K172" s="1186">
        <f t="shared" ref="K172" si="67">K173</f>
        <v>0</v>
      </c>
      <c r="L172" s="1185"/>
      <c r="M172" s="1186">
        <f>M173</f>
        <v>0</v>
      </c>
      <c r="N172" s="1186"/>
      <c r="O172" s="1186">
        <f t="shared" ref="O172:AJ172" si="68">O173</f>
        <v>0</v>
      </c>
      <c r="P172" s="1186"/>
      <c r="Q172" s="1186">
        <f t="shared" si="68"/>
        <v>0</v>
      </c>
      <c r="R172" s="1186"/>
      <c r="S172" s="1186">
        <f t="shared" si="68"/>
        <v>0</v>
      </c>
      <c r="T172" s="1186"/>
      <c r="U172" s="1186">
        <f t="shared" si="68"/>
        <v>0</v>
      </c>
      <c r="V172" s="1186"/>
      <c r="W172" s="1186">
        <f t="shared" si="68"/>
        <v>0</v>
      </c>
      <c r="X172" s="1186"/>
      <c r="Y172" s="1186">
        <f t="shared" si="68"/>
        <v>0</v>
      </c>
      <c r="Z172" s="1186"/>
      <c r="AA172" s="1186">
        <f t="shared" si="68"/>
        <v>0</v>
      </c>
      <c r="AB172" s="1186"/>
      <c r="AC172" s="1186">
        <f t="shared" si="68"/>
        <v>0</v>
      </c>
      <c r="AD172" s="1186"/>
      <c r="AE172" s="1186">
        <f t="shared" si="68"/>
        <v>0</v>
      </c>
      <c r="AF172" s="1186"/>
      <c r="AG172" s="1186">
        <f t="shared" si="68"/>
        <v>0</v>
      </c>
      <c r="AH172" s="1186"/>
      <c r="AI172" s="1186">
        <f t="shared" si="68"/>
        <v>0</v>
      </c>
      <c r="AJ172" s="1186">
        <f t="shared" si="68"/>
        <v>0</v>
      </c>
    </row>
    <row r="173" spans="1:36">
      <c r="A173" s="1163"/>
      <c r="B173" s="1187">
        <v>24404</v>
      </c>
      <c r="C173" s="1208" t="s">
        <v>942</v>
      </c>
      <c r="D173" s="1208"/>
      <c r="E173" s="1208"/>
      <c r="F173" s="1208"/>
      <c r="G173" s="1215"/>
      <c r="H173" s="1215"/>
      <c r="I173" s="1215"/>
      <c r="J173" s="1208"/>
      <c r="K173" s="1216">
        <f>SUM(K174:K176)</f>
        <v>0</v>
      </c>
      <c r="L173" s="1185"/>
      <c r="M173" s="1216">
        <f>SUM(M174:M176)</f>
        <v>0</v>
      </c>
      <c r="N173" s="1208"/>
      <c r="O173" s="1216">
        <f>SUM(O174:O176)</f>
        <v>0</v>
      </c>
      <c r="P173" s="1208"/>
      <c r="Q173" s="1216">
        <f>SUM(Q174:Q176)</f>
        <v>0</v>
      </c>
      <c r="R173" s="1208"/>
      <c r="S173" s="1216">
        <f>SUM(S174:S176)</f>
        <v>0</v>
      </c>
      <c r="T173" s="1208"/>
      <c r="U173" s="1216">
        <f>SUM(U174:U176)</f>
        <v>0</v>
      </c>
      <c r="V173" s="1208"/>
      <c r="W173" s="1216">
        <f>SUM(W174:W176)</f>
        <v>0</v>
      </c>
      <c r="X173" s="1208"/>
      <c r="Y173" s="1216">
        <f>SUM(Y174:Y176)</f>
        <v>0</v>
      </c>
      <c r="Z173" s="1208"/>
      <c r="AA173" s="1216">
        <f>SUM(AA174:AA176)</f>
        <v>0</v>
      </c>
      <c r="AB173" s="1216"/>
      <c r="AC173" s="1216">
        <f>SUM(AC174:AC176)</f>
        <v>0</v>
      </c>
      <c r="AD173" s="1208"/>
      <c r="AE173" s="1216">
        <f>SUM(AE174:AE176)</f>
        <v>0</v>
      </c>
      <c r="AF173" s="1208"/>
      <c r="AG173" s="1216">
        <f>SUM(AG174:AG176)</f>
        <v>0</v>
      </c>
      <c r="AH173" s="1208"/>
      <c r="AI173" s="1216">
        <f>SUM(AI174:AI176)</f>
        <v>0</v>
      </c>
      <c r="AJ173" s="559">
        <f t="shared" ref="AJ173" si="69">M173+O173+Q173+S173+U173+W173+Y173+AA173+AC173+AE173+AG173+AI173</f>
        <v>0</v>
      </c>
    </row>
    <row r="174" spans="1:36" ht="82.5">
      <c r="A174" s="1163"/>
      <c r="B174" s="1187"/>
      <c r="C174" s="1190" t="s">
        <v>4042</v>
      </c>
      <c r="D174" s="1180"/>
      <c r="E174" s="328">
        <v>0</v>
      </c>
      <c r="F174" s="997" t="s">
        <v>108</v>
      </c>
      <c r="G174" s="997" t="s">
        <v>3908</v>
      </c>
      <c r="H174" s="997" t="s">
        <v>3909</v>
      </c>
      <c r="I174" s="997" t="s">
        <v>3910</v>
      </c>
      <c r="J174" s="1191">
        <v>1247.4000000000001</v>
      </c>
      <c r="K174" s="1191">
        <f>E174*J174</f>
        <v>0</v>
      </c>
      <c r="L174" s="1192"/>
      <c r="M174" s="1164">
        <v>0</v>
      </c>
      <c r="N174" s="1165"/>
      <c r="O174" s="542"/>
      <c r="P174" s="1166"/>
      <c r="Q174" s="542"/>
      <c r="R174" s="1166"/>
      <c r="S174" s="542"/>
      <c r="T174" s="1166"/>
      <c r="U174" s="542"/>
      <c r="V174" s="1166"/>
      <c r="W174" s="542"/>
      <c r="X174" s="1166"/>
      <c r="Y174" s="542"/>
      <c r="Z174" s="1166">
        <f>E174-L174-N174-P174-R174-T174-V174</f>
        <v>0</v>
      </c>
      <c r="AA174" s="542">
        <f>K174-M174-O174-Q174-S174-U174-W174</f>
        <v>0</v>
      </c>
      <c r="AB174" s="1166"/>
      <c r="AC174" s="542"/>
      <c r="AD174" s="1166"/>
      <c r="AE174" s="542"/>
      <c r="AF174" s="1166"/>
      <c r="AG174" s="542"/>
      <c r="AH174" s="1166"/>
      <c r="AI174" s="542"/>
      <c r="AJ174" s="1193">
        <f>M174+O174+Q174+S174+U174+W174+Y174+AA174+AC174+AE174+AG174+AI174</f>
        <v>0</v>
      </c>
    </row>
    <row r="175" spans="1:36" ht="82.5">
      <c r="A175" s="1163"/>
      <c r="B175" s="1187"/>
      <c r="C175" s="1190" t="s">
        <v>4043</v>
      </c>
      <c r="D175" s="1180"/>
      <c r="E175" s="328">
        <v>0</v>
      </c>
      <c r="F175" s="997" t="s">
        <v>108</v>
      </c>
      <c r="G175" s="997" t="s">
        <v>3908</v>
      </c>
      <c r="H175" s="997" t="s">
        <v>3909</v>
      </c>
      <c r="I175" s="997" t="s">
        <v>3910</v>
      </c>
      <c r="J175" s="1191">
        <v>1174.1199999999999</v>
      </c>
      <c r="K175" s="1191">
        <f>E175*J175</f>
        <v>0</v>
      </c>
      <c r="L175" s="1192"/>
      <c r="M175" s="1164">
        <v>0</v>
      </c>
      <c r="N175" s="1165"/>
      <c r="O175" s="542"/>
      <c r="P175" s="1166"/>
      <c r="Q175" s="542"/>
      <c r="R175" s="1166"/>
      <c r="S175" s="542"/>
      <c r="T175" s="1166"/>
      <c r="U175" s="542"/>
      <c r="V175" s="1166"/>
      <c r="W175" s="542"/>
      <c r="X175" s="1166"/>
      <c r="Y175" s="542"/>
      <c r="Z175" s="1166">
        <f>E175-L175-N175-P175-R175-T175-V175</f>
        <v>0</v>
      </c>
      <c r="AA175" s="542">
        <f>K175-M175-O175-Q175-S175-U175-W175</f>
        <v>0</v>
      </c>
      <c r="AB175" s="1166"/>
      <c r="AC175" s="542"/>
      <c r="AD175" s="1166"/>
      <c r="AE175" s="542"/>
      <c r="AF175" s="1166"/>
      <c r="AG175" s="542"/>
      <c r="AH175" s="1166"/>
      <c r="AI175" s="542"/>
      <c r="AJ175" s="1193">
        <f>M175+O175+Q175+S175+U175+W175+Y175+AA175+AC175+AE175+AG175+AI175</f>
        <v>0</v>
      </c>
    </row>
    <row r="176" spans="1:36" ht="82.5">
      <c r="A176" s="1163"/>
      <c r="B176" s="1187"/>
      <c r="C176" s="1190" t="s">
        <v>4044</v>
      </c>
      <c r="D176" s="1180"/>
      <c r="E176" s="328">
        <v>0</v>
      </c>
      <c r="F176" s="997" t="s">
        <v>108</v>
      </c>
      <c r="G176" s="997" t="s">
        <v>3908</v>
      </c>
      <c r="H176" s="997" t="s">
        <v>3909</v>
      </c>
      <c r="I176" s="997" t="s">
        <v>3910</v>
      </c>
      <c r="J176" s="1191">
        <v>1247.4000000000001</v>
      </c>
      <c r="K176" s="1191">
        <f>E176*J176</f>
        <v>0</v>
      </c>
      <c r="L176" s="1192"/>
      <c r="M176" s="1164">
        <v>0</v>
      </c>
      <c r="N176" s="1165"/>
      <c r="O176" s="542"/>
      <c r="P176" s="1166"/>
      <c r="Q176" s="542"/>
      <c r="R176" s="1166"/>
      <c r="S176" s="542"/>
      <c r="T176" s="1166"/>
      <c r="U176" s="542"/>
      <c r="V176" s="1166"/>
      <c r="W176" s="542"/>
      <c r="X176" s="1166"/>
      <c r="Y176" s="542"/>
      <c r="Z176" s="1166">
        <f>E176-L176-N176-P176-R176-T176-V176</f>
        <v>0</v>
      </c>
      <c r="AA176" s="542">
        <f>K176-M176-O176-Q176-S176-U176-W176</f>
        <v>0</v>
      </c>
      <c r="AB176" s="1166"/>
      <c r="AC176" s="542"/>
      <c r="AD176" s="1166"/>
      <c r="AE176" s="542"/>
      <c r="AF176" s="1166"/>
      <c r="AG176" s="542"/>
      <c r="AH176" s="1166"/>
      <c r="AI176" s="542"/>
      <c r="AJ176" s="1193">
        <f>M176+O176+Q176+S176+U176+W176+Y176+AA176+AC176+AE176+AG176+AI176</f>
        <v>0</v>
      </c>
    </row>
    <row r="177" spans="1:36">
      <c r="A177" s="1163"/>
      <c r="B177" s="939">
        <v>246</v>
      </c>
      <c r="C177" s="1214" t="s">
        <v>3292</v>
      </c>
      <c r="D177" s="1186"/>
      <c r="E177" s="1186"/>
      <c r="F177" s="1186"/>
      <c r="G177" s="1198"/>
      <c r="H177" s="1198"/>
      <c r="I177" s="1198"/>
      <c r="J177" s="1186"/>
      <c r="K177" s="559">
        <f>K178+K185</f>
        <v>3086.7500000000005</v>
      </c>
      <c r="L177" s="1185"/>
      <c r="M177" s="559">
        <f t="shared" ref="M177:AJ177" si="70">M178+M185</f>
        <v>0</v>
      </c>
      <c r="N177" s="559">
        <f t="shared" si="70"/>
        <v>0</v>
      </c>
      <c r="O177" s="559">
        <f t="shared" si="70"/>
        <v>0</v>
      </c>
      <c r="P177" s="559">
        <f t="shared" si="70"/>
        <v>0</v>
      </c>
      <c r="Q177" s="559">
        <f t="shared" si="70"/>
        <v>0</v>
      </c>
      <c r="R177" s="559">
        <f t="shared" si="70"/>
        <v>0</v>
      </c>
      <c r="S177" s="559">
        <f t="shared" si="70"/>
        <v>0</v>
      </c>
      <c r="T177" s="559">
        <f t="shared" si="70"/>
        <v>6</v>
      </c>
      <c r="U177" s="559">
        <f t="shared" si="70"/>
        <v>919.11</v>
      </c>
      <c r="V177" s="559"/>
      <c r="W177" s="559">
        <f t="shared" ref="W177" si="71">W178+W185</f>
        <v>0</v>
      </c>
      <c r="X177" s="559"/>
      <c r="Y177" s="559">
        <f t="shared" si="70"/>
        <v>2167.6400000000003</v>
      </c>
      <c r="Z177" s="559"/>
      <c r="AA177" s="559">
        <f t="shared" ref="AA177" si="72">AA178+AA185</f>
        <v>0</v>
      </c>
      <c r="AB177" s="559">
        <f t="shared" si="70"/>
        <v>0</v>
      </c>
      <c r="AC177" s="559">
        <f t="shared" si="70"/>
        <v>0</v>
      </c>
      <c r="AD177" s="559">
        <f t="shared" si="70"/>
        <v>0</v>
      </c>
      <c r="AE177" s="559">
        <f t="shared" si="70"/>
        <v>0</v>
      </c>
      <c r="AF177" s="559">
        <f t="shared" si="70"/>
        <v>0</v>
      </c>
      <c r="AG177" s="559">
        <f t="shared" si="70"/>
        <v>0</v>
      </c>
      <c r="AH177" s="559">
        <f t="shared" si="70"/>
        <v>0</v>
      </c>
      <c r="AI177" s="559">
        <f t="shared" si="70"/>
        <v>0</v>
      </c>
      <c r="AJ177" s="559">
        <f t="shared" si="70"/>
        <v>3086.7500000000005</v>
      </c>
    </row>
    <row r="178" spans="1:36">
      <c r="A178" s="1163"/>
      <c r="B178" s="1187">
        <v>24601</v>
      </c>
      <c r="C178" s="1208" t="s">
        <v>955</v>
      </c>
      <c r="D178" s="1208"/>
      <c r="E178" s="1208"/>
      <c r="F178" s="1208"/>
      <c r="G178" s="1215"/>
      <c r="H178" s="1215"/>
      <c r="I178" s="1215"/>
      <c r="J178" s="1208"/>
      <c r="K178" s="1195">
        <f t="shared" ref="K178:AH178" si="73">SUM(K179:K184)</f>
        <v>919.11</v>
      </c>
      <c r="L178" s="1196"/>
      <c r="M178" s="1195">
        <f t="shared" ref="M178" si="74">SUM(M179:M184)</f>
        <v>0</v>
      </c>
      <c r="N178" s="1195">
        <f t="shared" si="73"/>
        <v>0</v>
      </c>
      <c r="O178" s="1195">
        <f t="shared" ref="O178" si="75">SUM(O179:O184)</f>
        <v>0</v>
      </c>
      <c r="P178" s="1195">
        <f t="shared" si="73"/>
        <v>0</v>
      </c>
      <c r="Q178" s="1195">
        <f t="shared" ref="Q178" si="76">SUM(Q179:Q184)</f>
        <v>0</v>
      </c>
      <c r="R178" s="1195">
        <f t="shared" si="73"/>
        <v>0</v>
      </c>
      <c r="S178" s="1195">
        <f t="shared" ref="S178" si="77">SUM(S179:S184)</f>
        <v>0</v>
      </c>
      <c r="T178" s="1195">
        <f t="shared" si="73"/>
        <v>6</v>
      </c>
      <c r="U178" s="1195">
        <f t="shared" ref="U178" si="78">SUM(U179:U184)</f>
        <v>919.11</v>
      </c>
      <c r="V178" s="1195"/>
      <c r="W178" s="1195">
        <f t="shared" ref="W178" si="79">SUM(W179:W184)</f>
        <v>0</v>
      </c>
      <c r="X178" s="1195"/>
      <c r="Y178" s="1195">
        <f t="shared" ref="Y178" si="80">SUM(Y179:Y184)</f>
        <v>0</v>
      </c>
      <c r="Z178" s="1195"/>
      <c r="AA178" s="1195">
        <f>SUM(AA179:AA184)</f>
        <v>0</v>
      </c>
      <c r="AB178" s="1195">
        <f t="shared" si="73"/>
        <v>0</v>
      </c>
      <c r="AC178" s="1195">
        <f t="shared" ref="AC178" si="81">SUM(AC179:AC184)</f>
        <v>0</v>
      </c>
      <c r="AD178" s="1195">
        <f t="shared" si="73"/>
        <v>0</v>
      </c>
      <c r="AE178" s="1195">
        <f t="shared" ref="AE178" si="82">SUM(AE179:AE184)</f>
        <v>0</v>
      </c>
      <c r="AF178" s="1195">
        <f t="shared" si="73"/>
        <v>0</v>
      </c>
      <c r="AG178" s="1195">
        <f t="shared" ref="AG178" si="83">SUM(AG179:AG184)</f>
        <v>0</v>
      </c>
      <c r="AH178" s="1195">
        <f t="shared" si="73"/>
        <v>0</v>
      </c>
      <c r="AI178" s="1195">
        <f t="shared" ref="AI178" si="84">SUM(AI179:AI184)</f>
        <v>0</v>
      </c>
      <c r="AJ178" s="559">
        <f t="shared" ref="AJ178:AJ185" si="85">M178+O178+Q178+S178+U178+W178+Y178+AA178+AC178+AE178+AG178+AI178</f>
        <v>919.11</v>
      </c>
    </row>
    <row r="179" spans="1:36" ht="82.5">
      <c r="A179" s="1163"/>
      <c r="B179" s="1187"/>
      <c r="C179" s="1190" t="s">
        <v>4045</v>
      </c>
      <c r="D179" s="1180"/>
      <c r="E179" s="328">
        <v>1</v>
      </c>
      <c r="F179" s="997" t="s">
        <v>4046</v>
      </c>
      <c r="G179" s="997" t="s">
        <v>3908</v>
      </c>
      <c r="H179" s="997" t="s">
        <v>3909</v>
      </c>
      <c r="I179" s="997" t="s">
        <v>3910</v>
      </c>
      <c r="J179" s="1191">
        <v>45</v>
      </c>
      <c r="K179" s="1191">
        <f t="shared" ref="K179:K184" si="86">E179*J179</f>
        <v>45</v>
      </c>
      <c r="L179" s="1192"/>
      <c r="M179" s="1164">
        <v>0</v>
      </c>
      <c r="N179" s="1165"/>
      <c r="O179" s="542"/>
      <c r="P179" s="1166"/>
      <c r="Q179" s="542"/>
      <c r="R179" s="1166"/>
      <c r="S179" s="542"/>
      <c r="T179" s="1166">
        <f t="shared" ref="T179:T184" si="87">E179</f>
        <v>1</v>
      </c>
      <c r="U179" s="542">
        <f t="shared" ref="U179:U184" si="88">T179*J179</f>
        <v>45</v>
      </c>
      <c r="V179" s="1166"/>
      <c r="W179" s="542"/>
      <c r="X179" s="1166"/>
      <c r="Y179" s="542"/>
      <c r="Z179" s="1166"/>
      <c r="AA179" s="542"/>
      <c r="AB179" s="1166"/>
      <c r="AC179" s="542"/>
      <c r="AD179" s="1166"/>
      <c r="AE179" s="542"/>
      <c r="AF179" s="1166"/>
      <c r="AG179" s="542"/>
      <c r="AH179" s="1166"/>
      <c r="AI179" s="542"/>
      <c r="AJ179" s="1193">
        <f t="shared" si="85"/>
        <v>45</v>
      </c>
    </row>
    <row r="180" spans="1:36" ht="82.5">
      <c r="A180" s="1163"/>
      <c r="B180" s="1187"/>
      <c r="C180" s="1190" t="s">
        <v>4047</v>
      </c>
      <c r="D180" s="1180"/>
      <c r="E180" s="328">
        <v>1</v>
      </c>
      <c r="F180" s="997" t="s">
        <v>108</v>
      </c>
      <c r="G180" s="997" t="s">
        <v>3908</v>
      </c>
      <c r="H180" s="997" t="s">
        <v>3909</v>
      </c>
      <c r="I180" s="997" t="s">
        <v>3910</v>
      </c>
      <c r="J180" s="1191">
        <v>193.77</v>
      </c>
      <c r="K180" s="1191">
        <f t="shared" si="86"/>
        <v>193.77</v>
      </c>
      <c r="L180" s="1192"/>
      <c r="M180" s="1164">
        <v>0</v>
      </c>
      <c r="N180" s="1165"/>
      <c r="O180" s="542"/>
      <c r="P180" s="1166"/>
      <c r="Q180" s="542"/>
      <c r="R180" s="1166"/>
      <c r="S180" s="542"/>
      <c r="T180" s="1166">
        <f t="shared" si="87"/>
        <v>1</v>
      </c>
      <c r="U180" s="542">
        <f t="shared" si="88"/>
        <v>193.77</v>
      </c>
      <c r="V180" s="1166"/>
      <c r="W180" s="542"/>
      <c r="X180" s="1166"/>
      <c r="Y180" s="542"/>
      <c r="Z180" s="1166"/>
      <c r="AA180" s="542"/>
      <c r="AB180" s="1166"/>
      <c r="AC180" s="542"/>
      <c r="AD180" s="1166"/>
      <c r="AE180" s="542"/>
      <c r="AF180" s="1166"/>
      <c r="AG180" s="542"/>
      <c r="AH180" s="1166"/>
      <c r="AI180" s="542"/>
      <c r="AJ180" s="1193">
        <f t="shared" si="85"/>
        <v>193.77</v>
      </c>
    </row>
    <row r="181" spans="1:36" ht="82.5">
      <c r="A181" s="1163"/>
      <c r="B181" s="1187"/>
      <c r="C181" s="1190" t="s">
        <v>4048</v>
      </c>
      <c r="D181" s="1180"/>
      <c r="E181" s="328">
        <v>1</v>
      </c>
      <c r="F181" s="997" t="s">
        <v>108</v>
      </c>
      <c r="G181" s="997" t="s">
        <v>3908</v>
      </c>
      <c r="H181" s="997" t="s">
        <v>3909</v>
      </c>
      <c r="I181" s="997" t="s">
        <v>3910</v>
      </c>
      <c r="J181" s="1191">
        <v>578.34</v>
      </c>
      <c r="K181" s="1191">
        <f t="shared" si="86"/>
        <v>578.34</v>
      </c>
      <c r="L181" s="1192"/>
      <c r="M181" s="1164">
        <v>0</v>
      </c>
      <c r="N181" s="1165"/>
      <c r="O181" s="542"/>
      <c r="P181" s="1166"/>
      <c r="Q181" s="542"/>
      <c r="R181" s="1166"/>
      <c r="S181" s="542"/>
      <c r="T181" s="1166">
        <f t="shared" si="87"/>
        <v>1</v>
      </c>
      <c r="U181" s="542">
        <f t="shared" si="88"/>
        <v>578.34</v>
      </c>
      <c r="V181" s="1166"/>
      <c r="W181" s="542"/>
      <c r="X181" s="1166"/>
      <c r="Y181" s="542"/>
      <c r="Z181" s="1166"/>
      <c r="AA181" s="542"/>
      <c r="AB181" s="1166"/>
      <c r="AC181" s="542"/>
      <c r="AD181" s="1166"/>
      <c r="AE181" s="542"/>
      <c r="AF181" s="1166"/>
      <c r="AG181" s="542"/>
      <c r="AH181" s="1166"/>
      <c r="AI181" s="542"/>
      <c r="AJ181" s="1193">
        <f t="shared" si="85"/>
        <v>578.34</v>
      </c>
    </row>
    <row r="182" spans="1:36" ht="82.5">
      <c r="A182" s="1163"/>
      <c r="B182" s="1187"/>
      <c r="C182" s="1190" t="s">
        <v>4049</v>
      </c>
      <c r="D182" s="1180"/>
      <c r="E182" s="328">
        <v>1</v>
      </c>
      <c r="F182" s="997" t="s">
        <v>108</v>
      </c>
      <c r="G182" s="997" t="s">
        <v>3908</v>
      </c>
      <c r="H182" s="997" t="s">
        <v>3909</v>
      </c>
      <c r="I182" s="997" t="s">
        <v>3910</v>
      </c>
      <c r="J182" s="1191">
        <v>24</v>
      </c>
      <c r="K182" s="1191">
        <f t="shared" si="86"/>
        <v>24</v>
      </c>
      <c r="L182" s="1192"/>
      <c r="M182" s="1164">
        <v>0</v>
      </c>
      <c r="N182" s="1165"/>
      <c r="O182" s="542"/>
      <c r="P182" s="1166"/>
      <c r="Q182" s="542"/>
      <c r="R182" s="1166"/>
      <c r="S182" s="542"/>
      <c r="T182" s="1166">
        <f t="shared" si="87"/>
        <v>1</v>
      </c>
      <c r="U182" s="542">
        <f t="shared" si="88"/>
        <v>24</v>
      </c>
      <c r="V182" s="1166"/>
      <c r="W182" s="542"/>
      <c r="X182" s="1166"/>
      <c r="Y182" s="542"/>
      <c r="Z182" s="1166"/>
      <c r="AA182" s="542"/>
      <c r="AB182" s="1166"/>
      <c r="AC182" s="542"/>
      <c r="AD182" s="1166"/>
      <c r="AE182" s="542"/>
      <c r="AF182" s="1166"/>
      <c r="AG182" s="542"/>
      <c r="AH182" s="1166"/>
      <c r="AI182" s="542"/>
      <c r="AJ182" s="1193">
        <f t="shared" si="85"/>
        <v>24</v>
      </c>
    </row>
    <row r="183" spans="1:36" ht="82.5">
      <c r="A183" s="1163"/>
      <c r="B183" s="1187"/>
      <c r="C183" s="1190" t="s">
        <v>4050</v>
      </c>
      <c r="D183" s="1180"/>
      <c r="E183" s="328">
        <v>1</v>
      </c>
      <c r="F183" s="997" t="s">
        <v>108</v>
      </c>
      <c r="G183" s="997" t="s">
        <v>3908</v>
      </c>
      <c r="H183" s="997" t="s">
        <v>3909</v>
      </c>
      <c r="I183" s="997" t="s">
        <v>3910</v>
      </c>
      <c r="J183" s="1191">
        <v>23</v>
      </c>
      <c r="K183" s="1191">
        <f t="shared" si="86"/>
        <v>23</v>
      </c>
      <c r="L183" s="1192"/>
      <c r="M183" s="1164">
        <v>0</v>
      </c>
      <c r="N183" s="1165"/>
      <c r="O183" s="542"/>
      <c r="P183" s="1166"/>
      <c r="Q183" s="542"/>
      <c r="R183" s="1166"/>
      <c r="S183" s="542"/>
      <c r="T183" s="1166">
        <f t="shared" si="87"/>
        <v>1</v>
      </c>
      <c r="U183" s="542">
        <f t="shared" si="88"/>
        <v>23</v>
      </c>
      <c r="V183" s="1166"/>
      <c r="W183" s="542"/>
      <c r="X183" s="1166"/>
      <c r="Y183" s="542"/>
      <c r="Z183" s="1166"/>
      <c r="AA183" s="542"/>
      <c r="AB183" s="1166"/>
      <c r="AC183" s="542"/>
      <c r="AD183" s="1166"/>
      <c r="AE183" s="542"/>
      <c r="AF183" s="1166"/>
      <c r="AG183" s="542"/>
      <c r="AH183" s="1166"/>
      <c r="AI183" s="542"/>
      <c r="AJ183" s="1193">
        <f t="shared" si="85"/>
        <v>23</v>
      </c>
    </row>
    <row r="184" spans="1:36" ht="82.5">
      <c r="A184" s="1163"/>
      <c r="B184" s="1187"/>
      <c r="C184" s="1190" t="s">
        <v>4051</v>
      </c>
      <c r="D184" s="1180"/>
      <c r="E184" s="328">
        <v>1</v>
      </c>
      <c r="F184" s="997" t="s">
        <v>115</v>
      </c>
      <c r="G184" s="997" t="s">
        <v>3908</v>
      </c>
      <c r="H184" s="997" t="s">
        <v>3909</v>
      </c>
      <c r="I184" s="997" t="s">
        <v>3910</v>
      </c>
      <c r="J184" s="1191">
        <v>55</v>
      </c>
      <c r="K184" s="1191">
        <f t="shared" si="86"/>
        <v>55</v>
      </c>
      <c r="L184" s="1192"/>
      <c r="M184" s="1164">
        <v>0</v>
      </c>
      <c r="N184" s="1165"/>
      <c r="O184" s="542"/>
      <c r="P184" s="1166"/>
      <c r="Q184" s="542"/>
      <c r="R184" s="1166"/>
      <c r="S184" s="542"/>
      <c r="T184" s="1166">
        <f t="shared" si="87"/>
        <v>1</v>
      </c>
      <c r="U184" s="542">
        <f t="shared" si="88"/>
        <v>55</v>
      </c>
      <c r="V184" s="1166"/>
      <c r="W184" s="542"/>
      <c r="X184" s="1166"/>
      <c r="Y184" s="542"/>
      <c r="Z184" s="1166"/>
      <c r="AA184" s="542"/>
      <c r="AB184" s="1166"/>
      <c r="AC184" s="542"/>
      <c r="AD184" s="1166"/>
      <c r="AE184" s="542"/>
      <c r="AF184" s="1166"/>
      <c r="AG184" s="542"/>
      <c r="AH184" s="1166"/>
      <c r="AI184" s="542"/>
      <c r="AJ184" s="1193">
        <f t="shared" si="85"/>
        <v>55</v>
      </c>
    </row>
    <row r="185" spans="1:36">
      <c r="A185" s="1163"/>
      <c r="B185" s="1187">
        <v>24603</v>
      </c>
      <c r="C185" s="1208" t="s">
        <v>1009</v>
      </c>
      <c r="D185" s="1208"/>
      <c r="E185" s="1208"/>
      <c r="F185" s="1208"/>
      <c r="G185" s="1215"/>
      <c r="H185" s="1215"/>
      <c r="I185" s="1215"/>
      <c r="J185" s="1208"/>
      <c r="K185" s="559">
        <f t="shared" ref="K185:AI185" si="89">SUM(K186:K188)</f>
        <v>2167.6400000000003</v>
      </c>
      <c r="L185" s="559">
        <f t="shared" si="89"/>
        <v>0</v>
      </c>
      <c r="M185" s="559">
        <f t="shared" si="89"/>
        <v>0</v>
      </c>
      <c r="N185" s="559">
        <f t="shared" si="89"/>
        <v>0</v>
      </c>
      <c r="O185" s="559">
        <f t="shared" si="89"/>
        <v>0</v>
      </c>
      <c r="P185" s="559">
        <f t="shared" si="89"/>
        <v>0</v>
      </c>
      <c r="Q185" s="559">
        <f t="shared" si="89"/>
        <v>0</v>
      </c>
      <c r="R185" s="559">
        <f t="shared" si="89"/>
        <v>0</v>
      </c>
      <c r="S185" s="559">
        <f t="shared" si="89"/>
        <v>0</v>
      </c>
      <c r="T185" s="559"/>
      <c r="U185" s="559">
        <f t="shared" si="89"/>
        <v>0</v>
      </c>
      <c r="V185" s="559">
        <f>SUM(V186:V188)</f>
        <v>0</v>
      </c>
      <c r="W185" s="559">
        <f t="shared" si="89"/>
        <v>0</v>
      </c>
      <c r="X185" s="559">
        <f>SUM(X186:X188)</f>
        <v>58</v>
      </c>
      <c r="Y185" s="559">
        <f t="shared" si="89"/>
        <v>2167.6400000000003</v>
      </c>
      <c r="Z185" s="559"/>
      <c r="AA185" s="559">
        <f>SUM(AA186:AA188)</f>
        <v>0</v>
      </c>
      <c r="AB185" s="559">
        <f t="shared" ref="AB185:AH185" si="90">SUM(AB186:AB188)</f>
        <v>0</v>
      </c>
      <c r="AC185" s="559">
        <f t="shared" si="89"/>
        <v>0</v>
      </c>
      <c r="AD185" s="559">
        <f t="shared" si="90"/>
        <v>0</v>
      </c>
      <c r="AE185" s="559">
        <f t="shared" si="89"/>
        <v>0</v>
      </c>
      <c r="AF185" s="559">
        <f t="shared" si="90"/>
        <v>0</v>
      </c>
      <c r="AG185" s="559">
        <f t="shared" si="89"/>
        <v>0</v>
      </c>
      <c r="AH185" s="559">
        <f t="shared" si="90"/>
        <v>0</v>
      </c>
      <c r="AI185" s="559">
        <f t="shared" si="89"/>
        <v>0</v>
      </c>
      <c r="AJ185" s="559">
        <f t="shared" si="85"/>
        <v>2167.6400000000003</v>
      </c>
    </row>
    <row r="186" spans="1:36" ht="82.5">
      <c r="A186" s="1163"/>
      <c r="B186" s="1187"/>
      <c r="C186" s="1190" t="s">
        <v>4052</v>
      </c>
      <c r="D186" s="1180"/>
      <c r="E186" s="328">
        <v>23</v>
      </c>
      <c r="F186" s="997" t="s">
        <v>108</v>
      </c>
      <c r="G186" s="997" t="s">
        <v>3908</v>
      </c>
      <c r="H186" s="997" t="s">
        <v>3909</v>
      </c>
      <c r="I186" s="997" t="s">
        <v>3910</v>
      </c>
      <c r="J186" s="1191">
        <v>37.770000000000003</v>
      </c>
      <c r="K186" s="1191">
        <f>E186*J186</f>
        <v>868.71</v>
      </c>
      <c r="L186" s="1192"/>
      <c r="M186" s="1164">
        <v>0</v>
      </c>
      <c r="N186" s="1165"/>
      <c r="O186" s="542"/>
      <c r="P186" s="1166"/>
      <c r="Q186" s="542"/>
      <c r="R186" s="1166"/>
      <c r="S186" s="542"/>
      <c r="T186" s="1166"/>
      <c r="U186" s="542"/>
      <c r="V186" s="1166"/>
      <c r="W186" s="542"/>
      <c r="X186" s="1166">
        <f>E186</f>
        <v>23</v>
      </c>
      <c r="Y186" s="542">
        <f t="shared" ref="Y186:Y188" si="91">X186*J186</f>
        <v>868.71</v>
      </c>
      <c r="Z186" s="1166"/>
      <c r="AA186" s="542"/>
      <c r="AB186" s="1166"/>
      <c r="AC186" s="542"/>
      <c r="AD186" s="1166"/>
      <c r="AE186" s="542"/>
      <c r="AF186" s="1166"/>
      <c r="AG186" s="542"/>
      <c r="AH186" s="1166"/>
      <c r="AI186" s="542"/>
      <c r="AJ186" s="1193">
        <f>M186+O186+Q186+S186+U186+W186+Y186+AA186+AC186+AE186+AG186+AI186</f>
        <v>868.71</v>
      </c>
    </row>
    <row r="187" spans="1:36" ht="82.5">
      <c r="A187" s="1163"/>
      <c r="B187" s="1187"/>
      <c r="C187" s="1190" t="s">
        <v>4053</v>
      </c>
      <c r="D187" s="1180"/>
      <c r="E187" s="328">
        <v>33</v>
      </c>
      <c r="F187" s="997" t="s">
        <v>108</v>
      </c>
      <c r="G187" s="997" t="s">
        <v>3908</v>
      </c>
      <c r="H187" s="997" t="s">
        <v>3909</v>
      </c>
      <c r="I187" s="997" t="s">
        <v>3910</v>
      </c>
      <c r="J187" s="1191">
        <v>4.21</v>
      </c>
      <c r="K187" s="1191">
        <f>E187*J187</f>
        <v>138.93</v>
      </c>
      <c r="L187" s="1192"/>
      <c r="M187" s="1164">
        <v>0</v>
      </c>
      <c r="N187" s="1165"/>
      <c r="O187" s="542"/>
      <c r="P187" s="1166"/>
      <c r="Q187" s="542"/>
      <c r="R187" s="1166"/>
      <c r="S187" s="542"/>
      <c r="T187" s="1166"/>
      <c r="U187" s="542"/>
      <c r="V187" s="1166"/>
      <c r="W187" s="542"/>
      <c r="X187" s="1166">
        <f>E187</f>
        <v>33</v>
      </c>
      <c r="Y187" s="542">
        <f t="shared" si="91"/>
        <v>138.93</v>
      </c>
      <c r="Z187" s="1166"/>
      <c r="AA187" s="542"/>
      <c r="AB187" s="1166"/>
      <c r="AC187" s="542"/>
      <c r="AD187" s="1166"/>
      <c r="AE187" s="542"/>
      <c r="AF187" s="1166"/>
      <c r="AG187" s="542"/>
      <c r="AH187" s="1166"/>
      <c r="AI187" s="542"/>
      <c r="AJ187" s="1193">
        <f t="shared" ref="AJ187:AJ188" si="92">M187+O187+Q187+S187+U187+W187+Y187+AA187+AC187+AE187+AG187+AI187</f>
        <v>138.93</v>
      </c>
    </row>
    <row r="188" spans="1:36" ht="82.5">
      <c r="A188" s="1163"/>
      <c r="B188" s="1187"/>
      <c r="C188" s="1190" t="s">
        <v>4054</v>
      </c>
      <c r="D188" s="1180"/>
      <c r="E188" s="328">
        <v>2</v>
      </c>
      <c r="F188" s="997" t="s">
        <v>3155</v>
      </c>
      <c r="G188" s="997" t="s">
        <v>3908</v>
      </c>
      <c r="H188" s="997" t="s">
        <v>3909</v>
      </c>
      <c r="I188" s="997" t="s">
        <v>3910</v>
      </c>
      <c r="J188" s="1191">
        <v>580</v>
      </c>
      <c r="K188" s="1191">
        <f>E188*J188</f>
        <v>1160</v>
      </c>
      <c r="L188" s="1192"/>
      <c r="M188" s="1164"/>
      <c r="N188" s="1165"/>
      <c r="O188" s="542"/>
      <c r="P188" s="1166"/>
      <c r="Q188" s="542"/>
      <c r="R188" s="1166"/>
      <c r="S188" s="542"/>
      <c r="T188" s="1166"/>
      <c r="U188" s="542"/>
      <c r="V188" s="1166"/>
      <c r="W188" s="542"/>
      <c r="X188" s="1166">
        <f>E188</f>
        <v>2</v>
      </c>
      <c r="Y188" s="542">
        <f t="shared" si="91"/>
        <v>1160</v>
      </c>
      <c r="Z188" s="1166"/>
      <c r="AA188" s="542"/>
      <c r="AB188" s="1166"/>
      <c r="AC188" s="542"/>
      <c r="AD188" s="1166"/>
      <c r="AE188" s="542"/>
      <c r="AF188" s="1166"/>
      <c r="AG188" s="542"/>
      <c r="AH188" s="1166"/>
      <c r="AI188" s="542"/>
      <c r="AJ188" s="1193">
        <f t="shared" si="92"/>
        <v>1160</v>
      </c>
    </row>
    <row r="189" spans="1:36" ht="22.5">
      <c r="A189" s="1163"/>
      <c r="B189" s="939">
        <v>247</v>
      </c>
      <c r="C189" s="1214" t="s">
        <v>1015</v>
      </c>
      <c r="D189" s="1186"/>
      <c r="E189" s="1186"/>
      <c r="F189" s="1186"/>
      <c r="G189" s="1198"/>
      <c r="H189" s="1198"/>
      <c r="I189" s="1198"/>
      <c r="J189" s="1186"/>
      <c r="K189" s="559">
        <f>K190+K204</f>
        <v>922.51524799999993</v>
      </c>
      <c r="L189" s="1185"/>
      <c r="M189" s="559">
        <f t="shared" ref="M189:S189" si="93">M190+M204</f>
        <v>0</v>
      </c>
      <c r="N189" s="559">
        <f t="shared" si="93"/>
        <v>0</v>
      </c>
      <c r="O189" s="559">
        <f t="shared" si="93"/>
        <v>0</v>
      </c>
      <c r="P189" s="559">
        <f t="shared" si="93"/>
        <v>0</v>
      </c>
      <c r="Q189" s="559">
        <f t="shared" si="93"/>
        <v>0</v>
      </c>
      <c r="R189" s="559">
        <f t="shared" si="93"/>
        <v>0</v>
      </c>
      <c r="S189" s="559">
        <f t="shared" si="93"/>
        <v>0</v>
      </c>
      <c r="T189" s="559"/>
      <c r="U189" s="559">
        <f>U190+U204</f>
        <v>0</v>
      </c>
      <c r="V189" s="559">
        <f>V190+V204</f>
        <v>0</v>
      </c>
      <c r="W189" s="559">
        <f>W190+W204</f>
        <v>0</v>
      </c>
      <c r="X189" s="559">
        <f>X190+X204</f>
        <v>7</v>
      </c>
      <c r="Y189" s="559">
        <f>Y190+Y204</f>
        <v>922.51524799999993</v>
      </c>
      <c r="Z189" s="559"/>
      <c r="AA189" s="559">
        <f t="shared" ref="AA189:AJ189" si="94">AA190+AA204</f>
        <v>0</v>
      </c>
      <c r="AB189" s="559">
        <f t="shared" si="94"/>
        <v>0</v>
      </c>
      <c r="AC189" s="559">
        <f t="shared" si="94"/>
        <v>0</v>
      </c>
      <c r="AD189" s="559">
        <f t="shared" si="94"/>
        <v>0</v>
      </c>
      <c r="AE189" s="559">
        <f t="shared" si="94"/>
        <v>0</v>
      </c>
      <c r="AF189" s="559">
        <f t="shared" si="94"/>
        <v>0</v>
      </c>
      <c r="AG189" s="559">
        <f t="shared" si="94"/>
        <v>0</v>
      </c>
      <c r="AH189" s="559">
        <f t="shared" si="94"/>
        <v>0</v>
      </c>
      <c r="AI189" s="559">
        <f t="shared" si="94"/>
        <v>0</v>
      </c>
      <c r="AJ189" s="559">
        <f t="shared" si="94"/>
        <v>922.51524799999993</v>
      </c>
    </row>
    <row r="190" spans="1:36" ht="22.5">
      <c r="A190" s="1163"/>
      <c r="B190" s="1187">
        <v>24702</v>
      </c>
      <c r="C190" s="1208" t="s">
        <v>1017</v>
      </c>
      <c r="D190" s="1208"/>
      <c r="E190" s="1208"/>
      <c r="F190" s="1208"/>
      <c r="G190" s="1215"/>
      <c r="H190" s="1215"/>
      <c r="I190" s="1215"/>
      <c r="J190" s="1208"/>
      <c r="K190" s="559">
        <f>SUM(K191:K203)</f>
        <v>280.22524800000002</v>
      </c>
      <c r="L190" s="1185"/>
      <c r="M190" s="559">
        <f t="shared" ref="M190:S190" si="95">SUM(M191:M203)</f>
        <v>0</v>
      </c>
      <c r="N190" s="559">
        <f t="shared" si="95"/>
        <v>0</v>
      </c>
      <c r="O190" s="559">
        <f t="shared" si="95"/>
        <v>0</v>
      </c>
      <c r="P190" s="559">
        <f t="shared" si="95"/>
        <v>0</v>
      </c>
      <c r="Q190" s="559">
        <f t="shared" si="95"/>
        <v>0</v>
      </c>
      <c r="R190" s="559">
        <f t="shared" si="95"/>
        <v>0</v>
      </c>
      <c r="S190" s="559">
        <f t="shared" si="95"/>
        <v>0</v>
      </c>
      <c r="T190" s="559"/>
      <c r="U190" s="559">
        <f>SUM(U191:U203)</f>
        <v>0</v>
      </c>
      <c r="V190" s="559">
        <f>SUM(V191:V203)</f>
        <v>0</v>
      </c>
      <c r="W190" s="559">
        <f>SUM(W191:W203)</f>
        <v>0</v>
      </c>
      <c r="X190" s="559">
        <f>SUM(X191:X203)</f>
        <v>7</v>
      </c>
      <c r="Y190" s="559">
        <f>SUM(Y191:Y203)</f>
        <v>280.22524800000002</v>
      </c>
      <c r="Z190" s="559"/>
      <c r="AA190" s="559">
        <f t="shared" ref="AA190:AI190" si="96">SUM(AA191:AA203)</f>
        <v>0</v>
      </c>
      <c r="AB190" s="559">
        <f t="shared" si="96"/>
        <v>0</v>
      </c>
      <c r="AC190" s="559">
        <f t="shared" si="96"/>
        <v>0</v>
      </c>
      <c r="AD190" s="559">
        <f t="shared" si="96"/>
        <v>0</v>
      </c>
      <c r="AE190" s="559">
        <f t="shared" si="96"/>
        <v>0</v>
      </c>
      <c r="AF190" s="559">
        <f t="shared" si="96"/>
        <v>0</v>
      </c>
      <c r="AG190" s="559">
        <f t="shared" si="96"/>
        <v>0</v>
      </c>
      <c r="AH190" s="559">
        <f t="shared" si="96"/>
        <v>0</v>
      </c>
      <c r="AI190" s="559">
        <f t="shared" si="96"/>
        <v>0</v>
      </c>
      <c r="AJ190" s="559">
        <f t="shared" ref="AJ190" si="97">M190+O190+Q190+S190+U190+W190+Y190+AA190+AC190+AE190+AG190+AI190</f>
        <v>280.22524800000002</v>
      </c>
    </row>
    <row r="191" spans="1:36" ht="82.5">
      <c r="A191" s="1163"/>
      <c r="B191" s="1187"/>
      <c r="C191" s="1190" t="s">
        <v>4055</v>
      </c>
      <c r="D191" s="1180"/>
      <c r="E191" s="328">
        <v>1</v>
      </c>
      <c r="F191" s="997" t="s">
        <v>108</v>
      </c>
      <c r="G191" s="997" t="s">
        <v>3908</v>
      </c>
      <c r="H191" s="997" t="s">
        <v>3909</v>
      </c>
      <c r="I191" s="997" t="s">
        <v>3910</v>
      </c>
      <c r="J191" s="1191">
        <v>21.38</v>
      </c>
      <c r="K191" s="1191">
        <f t="shared" ref="K191:K203" si="98">E191*J191</f>
        <v>21.38</v>
      </c>
      <c r="L191" s="1192"/>
      <c r="M191" s="1164">
        <v>0</v>
      </c>
      <c r="N191" s="1165"/>
      <c r="O191" s="542"/>
      <c r="P191" s="1166"/>
      <c r="Q191" s="542"/>
      <c r="R191" s="1166"/>
      <c r="S191" s="542"/>
      <c r="T191" s="1166"/>
      <c r="U191" s="542"/>
      <c r="V191" s="1166"/>
      <c r="W191" s="542"/>
      <c r="X191" s="1166">
        <f t="shared" ref="X191:X199" si="99">E191</f>
        <v>1</v>
      </c>
      <c r="Y191" s="542">
        <f>X191*J191</f>
        <v>21.38</v>
      </c>
      <c r="Z191" s="1166"/>
      <c r="AA191" s="542"/>
      <c r="AB191" s="1166"/>
      <c r="AC191" s="542"/>
      <c r="AD191" s="1166"/>
      <c r="AE191" s="542"/>
      <c r="AF191" s="1166"/>
      <c r="AG191" s="542"/>
      <c r="AH191" s="1166"/>
      <c r="AI191" s="542"/>
      <c r="AJ191" s="1193">
        <f>M191+O191+Q191+S191+U191+W191+Y191+AA191+AC191+AE191+AG191+AI191</f>
        <v>21.38</v>
      </c>
    </row>
    <row r="192" spans="1:36" ht="82.5">
      <c r="A192" s="1163"/>
      <c r="B192" s="1187"/>
      <c r="C192" s="1190" t="s">
        <v>4056</v>
      </c>
      <c r="D192" s="1180"/>
      <c r="E192" s="328">
        <v>1</v>
      </c>
      <c r="F192" s="997" t="s">
        <v>108</v>
      </c>
      <c r="G192" s="997" t="s">
        <v>3908</v>
      </c>
      <c r="H192" s="997" t="s">
        <v>3909</v>
      </c>
      <c r="I192" s="997" t="s">
        <v>3910</v>
      </c>
      <c r="J192" s="1191">
        <v>41.91</v>
      </c>
      <c r="K192" s="1191">
        <f t="shared" si="98"/>
        <v>41.91</v>
      </c>
      <c r="L192" s="1192"/>
      <c r="M192" s="1164">
        <v>0</v>
      </c>
      <c r="N192" s="1165"/>
      <c r="O192" s="542"/>
      <c r="P192" s="1166"/>
      <c r="Q192" s="542"/>
      <c r="R192" s="1166"/>
      <c r="S192" s="542"/>
      <c r="T192" s="1166"/>
      <c r="U192" s="542"/>
      <c r="V192" s="1166"/>
      <c r="W192" s="542"/>
      <c r="X192" s="1166">
        <f t="shared" si="99"/>
        <v>1</v>
      </c>
      <c r="Y192" s="542">
        <f t="shared" ref="Y192:Y199" si="100">X192*J192</f>
        <v>41.91</v>
      </c>
      <c r="Z192" s="1166"/>
      <c r="AA192" s="542"/>
      <c r="AB192" s="1166"/>
      <c r="AC192" s="542"/>
      <c r="AD192" s="1166"/>
      <c r="AE192" s="542"/>
      <c r="AF192" s="1166"/>
      <c r="AG192" s="542"/>
      <c r="AH192" s="1166"/>
      <c r="AI192" s="542"/>
      <c r="AJ192" s="1193">
        <f t="shared" ref="AJ192:AJ209" si="101">M192+O192+Q192+S192+U192+W192+Y192+AA192+AC192+AE192+AG192+AI192</f>
        <v>41.91</v>
      </c>
    </row>
    <row r="193" spans="1:36" ht="82.5">
      <c r="A193" s="1163"/>
      <c r="B193" s="1187"/>
      <c r="C193" s="1190" t="s">
        <v>4057</v>
      </c>
      <c r="D193" s="1180"/>
      <c r="E193" s="328"/>
      <c r="F193" s="997" t="s">
        <v>108</v>
      </c>
      <c r="G193" s="997" t="s">
        <v>3908</v>
      </c>
      <c r="H193" s="997" t="s">
        <v>3909</v>
      </c>
      <c r="I193" s="997" t="s">
        <v>3910</v>
      </c>
      <c r="J193" s="1191">
        <v>463.34</v>
      </c>
      <c r="K193" s="1191">
        <f t="shared" si="98"/>
        <v>0</v>
      </c>
      <c r="L193" s="1192"/>
      <c r="M193" s="1164">
        <v>0</v>
      </c>
      <c r="N193" s="1165"/>
      <c r="O193" s="542"/>
      <c r="P193" s="1166"/>
      <c r="Q193" s="542"/>
      <c r="R193" s="1166"/>
      <c r="S193" s="542"/>
      <c r="T193" s="1166"/>
      <c r="U193" s="542"/>
      <c r="V193" s="1166"/>
      <c r="W193" s="542"/>
      <c r="X193" s="1166">
        <f t="shared" si="99"/>
        <v>0</v>
      </c>
      <c r="Y193" s="542">
        <f t="shared" si="100"/>
        <v>0</v>
      </c>
      <c r="Z193" s="1166"/>
      <c r="AA193" s="542"/>
      <c r="AB193" s="1166"/>
      <c r="AC193" s="542"/>
      <c r="AD193" s="1166"/>
      <c r="AE193" s="542"/>
      <c r="AF193" s="1166"/>
      <c r="AG193" s="542"/>
      <c r="AH193" s="1166"/>
      <c r="AI193" s="542"/>
      <c r="AJ193" s="1193">
        <f t="shared" si="101"/>
        <v>0</v>
      </c>
    </row>
    <row r="194" spans="1:36" ht="82.5">
      <c r="A194" s="1163"/>
      <c r="B194" s="1187"/>
      <c r="C194" s="1190" t="s">
        <v>4058</v>
      </c>
      <c r="D194" s="1180"/>
      <c r="E194" s="328">
        <v>1</v>
      </c>
      <c r="F194" s="997" t="s">
        <v>108</v>
      </c>
      <c r="G194" s="997" t="s">
        <v>3908</v>
      </c>
      <c r="H194" s="997" t="s">
        <v>3909</v>
      </c>
      <c r="I194" s="997" t="s">
        <v>3910</v>
      </c>
      <c r="J194" s="1191">
        <v>1.1599999999999999</v>
      </c>
      <c r="K194" s="1191">
        <f t="shared" si="98"/>
        <v>1.1599999999999999</v>
      </c>
      <c r="L194" s="1192"/>
      <c r="M194" s="1164">
        <v>0</v>
      </c>
      <c r="N194" s="1165"/>
      <c r="O194" s="542"/>
      <c r="P194" s="1166"/>
      <c r="Q194" s="542"/>
      <c r="R194" s="1166"/>
      <c r="S194" s="542"/>
      <c r="T194" s="1166"/>
      <c r="U194" s="542"/>
      <c r="V194" s="1166"/>
      <c r="W194" s="542"/>
      <c r="X194" s="1166">
        <f t="shared" si="99"/>
        <v>1</v>
      </c>
      <c r="Y194" s="542">
        <f t="shared" si="100"/>
        <v>1.1599999999999999</v>
      </c>
      <c r="Z194" s="1166"/>
      <c r="AA194" s="542"/>
      <c r="AB194" s="1166"/>
      <c r="AC194" s="542"/>
      <c r="AD194" s="1166"/>
      <c r="AE194" s="542"/>
      <c r="AF194" s="1166"/>
      <c r="AG194" s="542"/>
      <c r="AH194" s="1166"/>
      <c r="AI194" s="542"/>
      <c r="AJ194" s="1193">
        <f t="shared" si="101"/>
        <v>1.1599999999999999</v>
      </c>
    </row>
    <row r="195" spans="1:36" ht="82.5">
      <c r="A195" s="1163"/>
      <c r="B195" s="1187"/>
      <c r="C195" s="1190" t="s">
        <v>4059</v>
      </c>
      <c r="D195" s="1180"/>
      <c r="E195" s="328">
        <v>1</v>
      </c>
      <c r="F195" s="997" t="s">
        <v>108</v>
      </c>
      <c r="G195" s="997" t="s">
        <v>3908</v>
      </c>
      <c r="H195" s="997" t="s">
        <v>3909</v>
      </c>
      <c r="I195" s="997" t="s">
        <v>3910</v>
      </c>
      <c r="J195" s="1191">
        <v>81.540000000000006</v>
      </c>
      <c r="K195" s="1191">
        <f t="shared" si="98"/>
        <v>81.540000000000006</v>
      </c>
      <c r="L195" s="1192"/>
      <c r="M195" s="1164">
        <v>0</v>
      </c>
      <c r="N195" s="1165"/>
      <c r="O195" s="542"/>
      <c r="P195" s="1166"/>
      <c r="Q195" s="542"/>
      <c r="R195" s="1166"/>
      <c r="S195" s="542"/>
      <c r="T195" s="1166"/>
      <c r="U195" s="542"/>
      <c r="V195" s="1166"/>
      <c r="W195" s="542"/>
      <c r="X195" s="1166">
        <f t="shared" si="99"/>
        <v>1</v>
      </c>
      <c r="Y195" s="542">
        <f t="shared" si="100"/>
        <v>81.540000000000006</v>
      </c>
      <c r="Z195" s="1166"/>
      <c r="AA195" s="542"/>
      <c r="AB195" s="1166"/>
      <c r="AC195" s="542"/>
      <c r="AD195" s="1166"/>
      <c r="AE195" s="542"/>
      <c r="AF195" s="1166"/>
      <c r="AG195" s="542"/>
      <c r="AH195" s="1166"/>
      <c r="AI195" s="542"/>
      <c r="AJ195" s="1193">
        <f t="shared" si="101"/>
        <v>81.540000000000006</v>
      </c>
    </row>
    <row r="196" spans="1:36" ht="82.5">
      <c r="A196" s="1163"/>
      <c r="B196" s="1187"/>
      <c r="C196" s="1190" t="s">
        <v>4060</v>
      </c>
      <c r="D196" s="1180"/>
      <c r="E196" s="328">
        <v>1</v>
      </c>
      <c r="F196" s="997" t="s">
        <v>108</v>
      </c>
      <c r="G196" s="997" t="s">
        <v>3908</v>
      </c>
      <c r="H196" s="997" t="s">
        <v>3909</v>
      </c>
      <c r="I196" s="997" t="s">
        <v>3910</v>
      </c>
      <c r="J196" s="1191">
        <v>21.38</v>
      </c>
      <c r="K196" s="1191">
        <f t="shared" si="98"/>
        <v>21.38</v>
      </c>
      <c r="L196" s="1192"/>
      <c r="M196" s="1164">
        <v>0</v>
      </c>
      <c r="N196" s="1165"/>
      <c r="O196" s="542"/>
      <c r="P196" s="1166"/>
      <c r="Q196" s="542"/>
      <c r="R196" s="1166"/>
      <c r="S196" s="542"/>
      <c r="T196" s="1166"/>
      <c r="U196" s="542"/>
      <c r="V196" s="1166"/>
      <c r="W196" s="542"/>
      <c r="X196" s="1166">
        <f t="shared" si="99"/>
        <v>1</v>
      </c>
      <c r="Y196" s="542">
        <f t="shared" si="100"/>
        <v>21.38</v>
      </c>
      <c r="Z196" s="1166"/>
      <c r="AA196" s="542"/>
      <c r="AB196" s="1166"/>
      <c r="AC196" s="542"/>
      <c r="AD196" s="1166"/>
      <c r="AE196" s="542"/>
      <c r="AF196" s="1166"/>
      <c r="AG196" s="542"/>
      <c r="AH196" s="1166"/>
      <c r="AI196" s="542"/>
      <c r="AJ196" s="1193">
        <f t="shared" si="101"/>
        <v>21.38</v>
      </c>
    </row>
    <row r="197" spans="1:36" ht="82.5">
      <c r="A197" s="1163"/>
      <c r="B197" s="1187"/>
      <c r="C197" s="1190" t="s">
        <v>4061</v>
      </c>
      <c r="D197" s="1180"/>
      <c r="E197" s="328">
        <v>1</v>
      </c>
      <c r="F197" s="997" t="s">
        <v>108</v>
      </c>
      <c r="G197" s="997" t="s">
        <v>3908</v>
      </c>
      <c r="H197" s="997" t="s">
        <v>3909</v>
      </c>
      <c r="I197" s="997" t="s">
        <v>3910</v>
      </c>
      <c r="J197" s="1191">
        <v>59.395248000000002</v>
      </c>
      <c r="K197" s="1191">
        <f t="shared" si="98"/>
        <v>59.395248000000002</v>
      </c>
      <c r="L197" s="1192"/>
      <c r="M197" s="1164">
        <v>0</v>
      </c>
      <c r="N197" s="1165"/>
      <c r="O197" s="542"/>
      <c r="P197" s="1166"/>
      <c r="Q197" s="542"/>
      <c r="R197" s="1166"/>
      <c r="S197" s="542"/>
      <c r="T197" s="1166"/>
      <c r="U197" s="542"/>
      <c r="V197" s="1166"/>
      <c r="W197" s="542"/>
      <c r="X197" s="1166">
        <f t="shared" si="99"/>
        <v>1</v>
      </c>
      <c r="Y197" s="542">
        <f t="shared" si="100"/>
        <v>59.395248000000002</v>
      </c>
      <c r="Z197" s="1166"/>
      <c r="AA197" s="542"/>
      <c r="AB197" s="1166"/>
      <c r="AC197" s="542"/>
      <c r="AD197" s="1166"/>
      <c r="AE197" s="542"/>
      <c r="AF197" s="1166"/>
      <c r="AG197" s="542"/>
      <c r="AH197" s="1166"/>
      <c r="AI197" s="542"/>
      <c r="AJ197" s="1193">
        <f t="shared" si="101"/>
        <v>59.395248000000002</v>
      </c>
    </row>
    <row r="198" spans="1:36" ht="82.5">
      <c r="A198" s="1163"/>
      <c r="B198" s="1187"/>
      <c r="C198" s="1190" t="s">
        <v>1028</v>
      </c>
      <c r="D198" s="1180"/>
      <c r="E198" s="328"/>
      <c r="F198" s="997" t="s">
        <v>4062</v>
      </c>
      <c r="G198" s="997" t="s">
        <v>3908</v>
      </c>
      <c r="H198" s="997" t="s">
        <v>3909</v>
      </c>
      <c r="I198" s="997" t="s">
        <v>3910</v>
      </c>
      <c r="J198" s="1191">
        <v>196.02</v>
      </c>
      <c r="K198" s="1191">
        <f t="shared" si="98"/>
        <v>0</v>
      </c>
      <c r="L198" s="1192"/>
      <c r="M198" s="1164">
        <v>0</v>
      </c>
      <c r="N198" s="1165"/>
      <c r="O198" s="542"/>
      <c r="P198" s="1166"/>
      <c r="Q198" s="542"/>
      <c r="R198" s="1166"/>
      <c r="S198" s="542"/>
      <c r="T198" s="1166"/>
      <c r="U198" s="542"/>
      <c r="V198" s="1166"/>
      <c r="W198" s="542"/>
      <c r="X198" s="1166">
        <f t="shared" si="99"/>
        <v>0</v>
      </c>
      <c r="Y198" s="542">
        <f t="shared" si="100"/>
        <v>0</v>
      </c>
      <c r="Z198" s="1166"/>
      <c r="AA198" s="542"/>
      <c r="AB198" s="1166"/>
      <c r="AC198" s="542"/>
      <c r="AD198" s="1166"/>
      <c r="AE198" s="542"/>
      <c r="AF198" s="1166"/>
      <c r="AG198" s="542"/>
      <c r="AH198" s="1166"/>
      <c r="AI198" s="542"/>
      <c r="AJ198" s="1193">
        <f t="shared" si="101"/>
        <v>0</v>
      </c>
    </row>
    <row r="199" spans="1:36" ht="82.5">
      <c r="A199" s="1163"/>
      <c r="B199" s="1187"/>
      <c r="C199" s="1190" t="s">
        <v>4063</v>
      </c>
      <c r="D199" s="1180"/>
      <c r="E199" s="328">
        <v>1</v>
      </c>
      <c r="F199" s="997" t="s">
        <v>108</v>
      </c>
      <c r="G199" s="997" t="s">
        <v>3908</v>
      </c>
      <c r="H199" s="997" t="s">
        <v>3909</v>
      </c>
      <c r="I199" s="997" t="s">
        <v>3910</v>
      </c>
      <c r="J199" s="1191">
        <v>53.46</v>
      </c>
      <c r="K199" s="1191">
        <f t="shared" si="98"/>
        <v>53.46</v>
      </c>
      <c r="L199" s="1192"/>
      <c r="M199" s="1164">
        <v>0</v>
      </c>
      <c r="N199" s="1165"/>
      <c r="O199" s="542"/>
      <c r="P199" s="1166"/>
      <c r="Q199" s="542"/>
      <c r="R199" s="1166"/>
      <c r="S199" s="542"/>
      <c r="T199" s="1166"/>
      <c r="U199" s="542"/>
      <c r="V199" s="1166"/>
      <c r="W199" s="542"/>
      <c r="X199" s="1166">
        <f t="shared" si="99"/>
        <v>1</v>
      </c>
      <c r="Y199" s="542">
        <f t="shared" si="100"/>
        <v>53.46</v>
      </c>
      <c r="Z199" s="1166"/>
      <c r="AA199" s="542"/>
      <c r="AB199" s="1166"/>
      <c r="AC199" s="542"/>
      <c r="AD199" s="1166"/>
      <c r="AE199" s="542"/>
      <c r="AF199" s="1166"/>
      <c r="AG199" s="542"/>
      <c r="AH199" s="1166"/>
      <c r="AI199" s="542"/>
      <c r="AJ199" s="1193">
        <f t="shared" si="101"/>
        <v>53.46</v>
      </c>
    </row>
    <row r="200" spans="1:36" ht="82.5">
      <c r="A200" s="1163"/>
      <c r="B200" s="1187"/>
      <c r="C200" s="1190" t="s">
        <v>4064</v>
      </c>
      <c r="D200" s="1180"/>
      <c r="E200" s="328"/>
      <c r="F200" s="997" t="s">
        <v>108</v>
      </c>
      <c r="G200" s="997" t="s">
        <v>3908</v>
      </c>
      <c r="H200" s="997" t="s">
        <v>3909</v>
      </c>
      <c r="I200" s="997" t="s">
        <v>3910</v>
      </c>
      <c r="J200" s="1191">
        <v>514.1400000000001</v>
      </c>
      <c r="K200" s="1191">
        <f t="shared" si="98"/>
        <v>0</v>
      </c>
      <c r="L200" s="1192"/>
      <c r="M200" s="1164">
        <v>0</v>
      </c>
      <c r="N200" s="1165"/>
      <c r="O200" s="542"/>
      <c r="P200" s="1166"/>
      <c r="Q200" s="542"/>
      <c r="R200" s="1166"/>
      <c r="S200" s="542"/>
      <c r="T200" s="1166"/>
      <c r="U200" s="542"/>
      <c r="V200" s="1166"/>
      <c r="W200" s="542"/>
      <c r="X200" s="1166"/>
      <c r="Y200" s="542"/>
      <c r="Z200" s="1166"/>
      <c r="AA200" s="542">
        <f t="shared" ref="AA200:AA203" si="102">K200-M200-O200-Q200-S200-U200-W200</f>
        <v>0</v>
      </c>
      <c r="AB200" s="1166"/>
      <c r="AC200" s="542"/>
      <c r="AD200" s="1166"/>
      <c r="AE200" s="542"/>
      <c r="AF200" s="1166"/>
      <c r="AG200" s="542"/>
      <c r="AH200" s="1166"/>
      <c r="AI200" s="542"/>
      <c r="AJ200" s="1193">
        <f t="shared" si="101"/>
        <v>0</v>
      </c>
    </row>
    <row r="201" spans="1:36" ht="82.5">
      <c r="A201" s="1163"/>
      <c r="B201" s="1187"/>
      <c r="C201" s="1190" t="s">
        <v>4065</v>
      </c>
      <c r="D201" s="1180"/>
      <c r="E201" s="328"/>
      <c r="F201" s="997" t="s">
        <v>108</v>
      </c>
      <c r="G201" s="997" t="s">
        <v>3908</v>
      </c>
      <c r="H201" s="997" t="s">
        <v>3909</v>
      </c>
      <c r="I201" s="997" t="s">
        <v>3910</v>
      </c>
      <c r="J201" s="1191">
        <f>723.6-100</f>
        <v>623.6</v>
      </c>
      <c r="K201" s="1191">
        <f t="shared" si="98"/>
        <v>0</v>
      </c>
      <c r="L201" s="1192"/>
      <c r="M201" s="1164">
        <v>0</v>
      </c>
      <c r="N201" s="1165"/>
      <c r="O201" s="542"/>
      <c r="P201" s="1166"/>
      <c r="Q201" s="542"/>
      <c r="R201" s="1166"/>
      <c r="S201" s="542"/>
      <c r="T201" s="1166"/>
      <c r="U201" s="542"/>
      <c r="V201" s="1166"/>
      <c r="W201" s="542"/>
      <c r="X201" s="1166"/>
      <c r="Y201" s="542"/>
      <c r="Z201" s="1166"/>
      <c r="AA201" s="542">
        <f t="shared" si="102"/>
        <v>0</v>
      </c>
      <c r="AB201" s="1166"/>
      <c r="AC201" s="542"/>
      <c r="AD201" s="1166"/>
      <c r="AE201" s="542"/>
      <c r="AF201" s="1166"/>
      <c r="AG201" s="542"/>
      <c r="AH201" s="1166"/>
      <c r="AI201" s="542"/>
      <c r="AJ201" s="1193">
        <f t="shared" si="101"/>
        <v>0</v>
      </c>
    </row>
    <row r="202" spans="1:36" ht="82.5">
      <c r="A202" s="1163"/>
      <c r="B202" s="1187"/>
      <c r="C202" s="1190" t="s">
        <v>4066</v>
      </c>
      <c r="D202" s="1180"/>
      <c r="E202" s="328"/>
      <c r="F202" s="997" t="s">
        <v>108</v>
      </c>
      <c r="G202" s="997" t="s">
        <v>3908</v>
      </c>
      <c r="H202" s="997" t="s">
        <v>3909</v>
      </c>
      <c r="I202" s="997" t="s">
        <v>3910</v>
      </c>
      <c r="J202" s="1191">
        <v>50</v>
      </c>
      <c r="K202" s="1191">
        <f t="shared" si="98"/>
        <v>0</v>
      </c>
      <c r="L202" s="1192"/>
      <c r="M202" s="1164"/>
      <c r="N202" s="1165"/>
      <c r="O202" s="542"/>
      <c r="P202" s="1166"/>
      <c r="Q202" s="542"/>
      <c r="R202" s="1166"/>
      <c r="S202" s="542"/>
      <c r="T202" s="1166"/>
      <c r="U202" s="542">
        <f>T202*J202</f>
        <v>0</v>
      </c>
      <c r="V202" s="1166"/>
      <c r="W202" s="542"/>
      <c r="X202" s="1166"/>
      <c r="Y202" s="542"/>
      <c r="Z202" s="1166"/>
      <c r="AA202" s="542">
        <f t="shared" si="102"/>
        <v>0</v>
      </c>
      <c r="AB202" s="1166"/>
      <c r="AC202" s="542"/>
      <c r="AD202" s="1166"/>
      <c r="AE202" s="542"/>
      <c r="AF202" s="1166"/>
      <c r="AG202" s="542"/>
      <c r="AH202" s="1166"/>
      <c r="AI202" s="542"/>
      <c r="AJ202" s="1193">
        <f t="shared" si="101"/>
        <v>0</v>
      </c>
    </row>
    <row r="203" spans="1:36" ht="82.5">
      <c r="A203" s="1163"/>
      <c r="B203" s="1187"/>
      <c r="C203" s="1190" t="s">
        <v>4067</v>
      </c>
      <c r="D203" s="1180"/>
      <c r="E203" s="328"/>
      <c r="F203" s="997" t="s">
        <v>108</v>
      </c>
      <c r="G203" s="997" t="s">
        <v>3908</v>
      </c>
      <c r="H203" s="997" t="s">
        <v>3909</v>
      </c>
      <c r="I203" s="997" t="s">
        <v>3910</v>
      </c>
      <c r="J203" s="1191">
        <v>432</v>
      </c>
      <c r="K203" s="1191">
        <f t="shared" si="98"/>
        <v>0</v>
      </c>
      <c r="L203" s="1192"/>
      <c r="M203" s="1164">
        <v>0</v>
      </c>
      <c r="N203" s="1165"/>
      <c r="O203" s="542"/>
      <c r="P203" s="1166"/>
      <c r="Q203" s="542"/>
      <c r="R203" s="1166"/>
      <c r="S203" s="542"/>
      <c r="T203" s="1166"/>
      <c r="U203" s="542"/>
      <c r="V203" s="1166"/>
      <c r="W203" s="542"/>
      <c r="X203" s="1166"/>
      <c r="Y203" s="542"/>
      <c r="Z203" s="1166"/>
      <c r="AA203" s="542">
        <f t="shared" si="102"/>
        <v>0</v>
      </c>
      <c r="AB203" s="1166"/>
      <c r="AC203" s="542"/>
      <c r="AD203" s="1166"/>
      <c r="AE203" s="542"/>
      <c r="AF203" s="1166"/>
      <c r="AG203" s="542"/>
      <c r="AH203" s="1166"/>
      <c r="AI203" s="542"/>
      <c r="AJ203" s="1193">
        <f t="shared" si="101"/>
        <v>0</v>
      </c>
    </row>
    <row r="204" spans="1:36" ht="22.5">
      <c r="A204" s="1163"/>
      <c r="B204" s="1187">
        <v>24703</v>
      </c>
      <c r="C204" s="1208" t="s">
        <v>1034</v>
      </c>
      <c r="D204" s="1208"/>
      <c r="E204" s="1208"/>
      <c r="F204" s="1208"/>
      <c r="G204" s="1215"/>
      <c r="H204" s="1215"/>
      <c r="I204" s="1215"/>
      <c r="J204" s="1208"/>
      <c r="K204" s="1217">
        <f>SUM(K205:K209)</f>
        <v>642.29</v>
      </c>
      <c r="L204" s="1208"/>
      <c r="M204" s="1216">
        <f t="shared" ref="M204:S204" si="103">SUM(M205:M209)</f>
        <v>0</v>
      </c>
      <c r="N204" s="1218">
        <f t="shared" si="103"/>
        <v>0</v>
      </c>
      <c r="O204" s="1218">
        <f t="shared" si="103"/>
        <v>0</v>
      </c>
      <c r="P204" s="1218">
        <f t="shared" si="103"/>
        <v>0</v>
      </c>
      <c r="Q204" s="1218">
        <f t="shared" si="103"/>
        <v>0</v>
      </c>
      <c r="R204" s="1218">
        <f t="shared" si="103"/>
        <v>0</v>
      </c>
      <c r="S204" s="1218">
        <f t="shared" si="103"/>
        <v>0</v>
      </c>
      <c r="T204" s="1218"/>
      <c r="U204" s="1218">
        <f>SUM(U205:U209)</f>
        <v>0</v>
      </c>
      <c r="V204" s="1218">
        <f>SUM(V205:V209)</f>
        <v>0</v>
      </c>
      <c r="W204" s="1218">
        <f>SUM(W205:W209)</f>
        <v>0</v>
      </c>
      <c r="X204" s="1219"/>
      <c r="Y204" s="1217">
        <f>SUM(Y205:Y209)</f>
        <v>642.29</v>
      </c>
      <c r="Z204" s="1218"/>
      <c r="AA204" s="1218">
        <f t="shared" ref="AA204:AI204" si="104">SUM(AA205:AA209)</f>
        <v>0</v>
      </c>
      <c r="AB204" s="1218">
        <f t="shared" si="104"/>
        <v>0</v>
      </c>
      <c r="AC204" s="1218">
        <f t="shared" si="104"/>
        <v>0</v>
      </c>
      <c r="AD204" s="1218">
        <f t="shared" si="104"/>
        <v>0</v>
      </c>
      <c r="AE204" s="1218">
        <f t="shared" si="104"/>
        <v>0</v>
      </c>
      <c r="AF204" s="1218">
        <f t="shared" si="104"/>
        <v>0</v>
      </c>
      <c r="AG204" s="1218">
        <f t="shared" si="104"/>
        <v>0</v>
      </c>
      <c r="AH204" s="1218">
        <f t="shared" si="104"/>
        <v>0</v>
      </c>
      <c r="AI204" s="1218">
        <f t="shared" si="104"/>
        <v>0</v>
      </c>
      <c r="AJ204" s="559">
        <f t="shared" si="101"/>
        <v>642.29</v>
      </c>
    </row>
    <row r="205" spans="1:36" ht="82.5">
      <c r="A205" s="1163"/>
      <c r="B205" s="1187"/>
      <c r="C205" s="1190" t="s">
        <v>4068</v>
      </c>
      <c r="D205" s="1180"/>
      <c r="E205" s="328">
        <v>5</v>
      </c>
      <c r="F205" s="997" t="s">
        <v>108</v>
      </c>
      <c r="G205" s="997" t="s">
        <v>3908</v>
      </c>
      <c r="H205" s="997" t="s">
        <v>3909</v>
      </c>
      <c r="I205" s="997" t="s">
        <v>3910</v>
      </c>
      <c r="J205" s="1191">
        <v>33.17</v>
      </c>
      <c r="K205" s="1191">
        <f>E205*J205</f>
        <v>165.85000000000002</v>
      </c>
      <c r="L205" s="1192"/>
      <c r="M205" s="1164">
        <v>0</v>
      </c>
      <c r="N205" s="1165"/>
      <c r="O205" s="542"/>
      <c r="P205" s="1166"/>
      <c r="Q205" s="542"/>
      <c r="R205" s="1166"/>
      <c r="S205" s="542"/>
      <c r="T205" s="1166"/>
      <c r="U205" s="542"/>
      <c r="V205" s="1166"/>
      <c r="W205" s="542"/>
      <c r="X205" s="1166">
        <f>E205</f>
        <v>5</v>
      </c>
      <c r="Y205" s="542">
        <f t="shared" ref="Y205:Y209" si="105">X205*J205</f>
        <v>165.85000000000002</v>
      </c>
      <c r="Z205" s="1166"/>
      <c r="AA205" s="542"/>
      <c r="AB205" s="1166"/>
      <c r="AC205" s="542"/>
      <c r="AD205" s="1166"/>
      <c r="AE205" s="542"/>
      <c r="AF205" s="1166"/>
      <c r="AG205" s="542"/>
      <c r="AH205" s="1166"/>
      <c r="AI205" s="542"/>
      <c r="AJ205" s="1193">
        <f t="shared" si="101"/>
        <v>165.85000000000002</v>
      </c>
    </row>
    <row r="206" spans="1:36" ht="82.5">
      <c r="A206" s="1163"/>
      <c r="B206" s="1187"/>
      <c r="C206" s="1190" t="s">
        <v>4069</v>
      </c>
      <c r="D206" s="1180"/>
      <c r="E206" s="328">
        <v>1</v>
      </c>
      <c r="F206" s="997" t="s">
        <v>108</v>
      </c>
      <c r="G206" s="997" t="s">
        <v>3908</v>
      </c>
      <c r="H206" s="997" t="s">
        <v>3909</v>
      </c>
      <c r="I206" s="997" t="s">
        <v>3910</v>
      </c>
      <c r="J206" s="1191">
        <v>232</v>
      </c>
      <c r="K206" s="1191">
        <f>E206*J206</f>
        <v>232</v>
      </c>
      <c r="L206" s="1192"/>
      <c r="M206" s="1164">
        <v>0</v>
      </c>
      <c r="N206" s="1165"/>
      <c r="O206" s="542"/>
      <c r="P206" s="1166"/>
      <c r="Q206" s="542"/>
      <c r="R206" s="1166"/>
      <c r="S206" s="542"/>
      <c r="T206" s="1166"/>
      <c r="U206" s="542"/>
      <c r="V206" s="1166"/>
      <c r="W206" s="542"/>
      <c r="X206" s="1166">
        <f>E206</f>
        <v>1</v>
      </c>
      <c r="Y206" s="542">
        <f t="shared" si="105"/>
        <v>232</v>
      </c>
      <c r="Z206" s="1166"/>
      <c r="AA206" s="542"/>
      <c r="AB206" s="1166"/>
      <c r="AC206" s="542"/>
      <c r="AD206" s="1166"/>
      <c r="AE206" s="542"/>
      <c r="AF206" s="1166"/>
      <c r="AG206" s="542"/>
      <c r="AH206" s="1166"/>
      <c r="AI206" s="542"/>
      <c r="AJ206" s="1193">
        <f t="shared" si="101"/>
        <v>232</v>
      </c>
    </row>
    <row r="207" spans="1:36" ht="82.5">
      <c r="A207" s="1163"/>
      <c r="B207" s="1187"/>
      <c r="C207" s="1190" t="s">
        <v>4070</v>
      </c>
      <c r="D207" s="1180"/>
      <c r="E207" s="328">
        <v>1</v>
      </c>
      <c r="F207" s="997" t="s">
        <v>108</v>
      </c>
      <c r="G207" s="997" t="s">
        <v>3908</v>
      </c>
      <c r="H207" s="997" t="s">
        <v>3909</v>
      </c>
      <c r="I207" s="997" t="s">
        <v>3910</v>
      </c>
      <c r="J207" s="1191">
        <v>54.2</v>
      </c>
      <c r="K207" s="1191">
        <f>E207*J207</f>
        <v>54.2</v>
      </c>
      <c r="L207" s="1192"/>
      <c r="M207" s="1164">
        <v>0</v>
      </c>
      <c r="N207" s="1165"/>
      <c r="O207" s="542"/>
      <c r="P207" s="1166"/>
      <c r="Q207" s="542"/>
      <c r="R207" s="1166"/>
      <c r="S207" s="542"/>
      <c r="T207" s="1166"/>
      <c r="U207" s="542"/>
      <c r="V207" s="1166"/>
      <c r="W207" s="542"/>
      <c r="X207" s="1166">
        <f>E207</f>
        <v>1</v>
      </c>
      <c r="Y207" s="542">
        <f t="shared" si="105"/>
        <v>54.2</v>
      </c>
      <c r="Z207" s="1166"/>
      <c r="AA207" s="542"/>
      <c r="AB207" s="1166"/>
      <c r="AC207" s="542"/>
      <c r="AD207" s="1166"/>
      <c r="AE207" s="542"/>
      <c r="AF207" s="1166"/>
      <c r="AG207" s="542"/>
      <c r="AH207" s="1166"/>
      <c r="AI207" s="542"/>
      <c r="AJ207" s="1193">
        <f t="shared" si="101"/>
        <v>54.2</v>
      </c>
    </row>
    <row r="208" spans="1:36" ht="82.5">
      <c r="A208" s="1163"/>
      <c r="B208" s="1187"/>
      <c r="C208" s="1190" t="s">
        <v>4071</v>
      </c>
      <c r="D208" s="1180"/>
      <c r="E208" s="328">
        <v>1</v>
      </c>
      <c r="F208" s="997" t="s">
        <v>108</v>
      </c>
      <c r="G208" s="997" t="s">
        <v>3908</v>
      </c>
      <c r="H208" s="997" t="s">
        <v>3909</v>
      </c>
      <c r="I208" s="997" t="s">
        <v>3910</v>
      </c>
      <c r="J208" s="1191">
        <v>27.84</v>
      </c>
      <c r="K208" s="1191">
        <f>E208*J208</f>
        <v>27.84</v>
      </c>
      <c r="L208" s="1192"/>
      <c r="M208" s="1164">
        <v>0</v>
      </c>
      <c r="N208" s="1165"/>
      <c r="O208" s="542"/>
      <c r="P208" s="1166"/>
      <c r="Q208" s="542"/>
      <c r="R208" s="1166"/>
      <c r="S208" s="542"/>
      <c r="T208" s="1166"/>
      <c r="U208" s="542"/>
      <c r="V208" s="1166"/>
      <c r="W208" s="542"/>
      <c r="X208" s="1166">
        <f>E208</f>
        <v>1</v>
      </c>
      <c r="Y208" s="542">
        <f t="shared" si="105"/>
        <v>27.84</v>
      </c>
      <c r="Z208" s="1166"/>
      <c r="AA208" s="542"/>
      <c r="AB208" s="1166"/>
      <c r="AC208" s="542"/>
      <c r="AD208" s="1166"/>
      <c r="AE208" s="542"/>
      <c r="AF208" s="1166"/>
      <c r="AG208" s="542"/>
      <c r="AH208" s="1166"/>
      <c r="AI208" s="542"/>
      <c r="AJ208" s="1193">
        <f t="shared" si="101"/>
        <v>27.84</v>
      </c>
    </row>
    <row r="209" spans="1:36" ht="82.5">
      <c r="A209" s="1163"/>
      <c r="B209" s="1187"/>
      <c r="C209" s="1190" t="s">
        <v>4072</v>
      </c>
      <c r="D209" s="1180"/>
      <c r="E209" s="328">
        <v>1</v>
      </c>
      <c r="F209" s="997" t="s">
        <v>1425</v>
      </c>
      <c r="G209" s="997" t="s">
        <v>3908</v>
      </c>
      <c r="H209" s="997" t="s">
        <v>3909</v>
      </c>
      <c r="I209" s="997" t="s">
        <v>3910</v>
      </c>
      <c r="J209" s="1191">
        <v>162.4</v>
      </c>
      <c r="K209" s="1191">
        <f>E209*J209</f>
        <v>162.4</v>
      </c>
      <c r="L209" s="1192"/>
      <c r="M209" s="1164">
        <v>0</v>
      </c>
      <c r="N209" s="1165"/>
      <c r="O209" s="542"/>
      <c r="P209" s="1166"/>
      <c r="Q209" s="542"/>
      <c r="R209" s="1166"/>
      <c r="S209" s="542"/>
      <c r="T209" s="1166"/>
      <c r="U209" s="542"/>
      <c r="V209" s="1166"/>
      <c r="W209" s="542"/>
      <c r="X209" s="1166">
        <f>E209</f>
        <v>1</v>
      </c>
      <c r="Y209" s="542">
        <f t="shared" si="105"/>
        <v>162.4</v>
      </c>
      <c r="Z209" s="1166"/>
      <c r="AA209" s="542"/>
      <c r="AB209" s="1166"/>
      <c r="AC209" s="542"/>
      <c r="AD209" s="1166"/>
      <c r="AE209" s="542"/>
      <c r="AF209" s="1166"/>
      <c r="AG209" s="542"/>
      <c r="AH209" s="1166"/>
      <c r="AI209" s="542"/>
      <c r="AJ209" s="1193">
        <f t="shared" si="101"/>
        <v>162.4</v>
      </c>
    </row>
    <row r="210" spans="1:36">
      <c r="A210" s="1163"/>
      <c r="B210" s="939">
        <v>248</v>
      </c>
      <c r="C210" s="1214" t="s">
        <v>1043</v>
      </c>
      <c r="D210" s="1186"/>
      <c r="E210" s="1186"/>
      <c r="F210" s="1186"/>
      <c r="G210" s="1198"/>
      <c r="H210" s="1198"/>
      <c r="I210" s="1198"/>
      <c r="J210" s="1186"/>
      <c r="K210" s="559">
        <f>K211+K213+K215</f>
        <v>2363.5321760000006</v>
      </c>
      <c r="L210" s="1185"/>
      <c r="M210" s="559">
        <f t="shared" ref="M210:AJ210" si="106">M211+M213+M215</f>
        <v>0</v>
      </c>
      <c r="N210" s="559">
        <f t="shared" si="106"/>
        <v>0</v>
      </c>
      <c r="O210" s="559">
        <f t="shared" si="106"/>
        <v>0</v>
      </c>
      <c r="P210" s="559">
        <f t="shared" si="106"/>
        <v>0</v>
      </c>
      <c r="Q210" s="559">
        <f t="shared" si="106"/>
        <v>0</v>
      </c>
      <c r="R210" s="559">
        <f t="shared" si="106"/>
        <v>0</v>
      </c>
      <c r="S210" s="559">
        <f t="shared" si="106"/>
        <v>0</v>
      </c>
      <c r="T210" s="559">
        <f t="shared" si="106"/>
        <v>0</v>
      </c>
      <c r="U210" s="559">
        <f t="shared" si="106"/>
        <v>0</v>
      </c>
      <c r="V210" s="559">
        <f t="shared" si="106"/>
        <v>0</v>
      </c>
      <c r="W210" s="559">
        <f t="shared" si="106"/>
        <v>0</v>
      </c>
      <c r="X210" s="559">
        <f t="shared" si="106"/>
        <v>0</v>
      </c>
      <c r="Y210" s="559">
        <f t="shared" si="106"/>
        <v>0</v>
      </c>
      <c r="Z210" s="559">
        <f t="shared" si="106"/>
        <v>0</v>
      </c>
      <c r="AA210" s="559">
        <f t="shared" si="106"/>
        <v>2363.5321760000006</v>
      </c>
      <c r="AB210" s="559">
        <f t="shared" si="106"/>
        <v>0</v>
      </c>
      <c r="AC210" s="559">
        <f t="shared" si="106"/>
        <v>0</v>
      </c>
      <c r="AD210" s="559">
        <f t="shared" si="106"/>
        <v>0</v>
      </c>
      <c r="AE210" s="559">
        <f t="shared" si="106"/>
        <v>0</v>
      </c>
      <c r="AF210" s="559">
        <f t="shared" si="106"/>
        <v>0</v>
      </c>
      <c r="AG210" s="559">
        <f t="shared" si="106"/>
        <v>0</v>
      </c>
      <c r="AH210" s="559">
        <f t="shared" si="106"/>
        <v>0</v>
      </c>
      <c r="AI210" s="559">
        <f t="shared" si="106"/>
        <v>0</v>
      </c>
      <c r="AJ210" s="559">
        <f t="shared" si="106"/>
        <v>2363.5321760000006</v>
      </c>
    </row>
    <row r="211" spans="1:36" ht="22.5">
      <c r="A211" s="1163"/>
      <c r="B211" s="1187">
        <v>24801</v>
      </c>
      <c r="C211" s="1208" t="s">
        <v>1044</v>
      </c>
      <c r="D211" s="1208"/>
      <c r="E211" s="1208"/>
      <c r="F211" s="1208"/>
      <c r="G211" s="1215"/>
      <c r="H211" s="1215"/>
      <c r="I211" s="1215"/>
      <c r="J211" s="1208"/>
      <c r="K211" s="1216">
        <f>K212</f>
        <v>0</v>
      </c>
      <c r="L211" s="1185"/>
      <c r="M211" s="1216">
        <f>M212</f>
        <v>0</v>
      </c>
      <c r="N211" s="1208"/>
      <c r="O211" s="1216">
        <f>O212</f>
        <v>0</v>
      </c>
      <c r="P211" s="1208"/>
      <c r="Q211" s="1216">
        <f>Q212</f>
        <v>0</v>
      </c>
      <c r="R211" s="1208"/>
      <c r="S211" s="1216">
        <f>S212</f>
        <v>0</v>
      </c>
      <c r="T211" s="1208"/>
      <c r="U211" s="1216">
        <f>U212</f>
        <v>0</v>
      </c>
      <c r="V211" s="1208"/>
      <c r="W211" s="1216">
        <f>W212</f>
        <v>0</v>
      </c>
      <c r="X211" s="1208"/>
      <c r="Y211" s="1216">
        <f>Y212</f>
        <v>0</v>
      </c>
      <c r="Z211" s="1208"/>
      <c r="AA211" s="1216">
        <f>AA212</f>
        <v>0</v>
      </c>
      <c r="AB211" s="1216"/>
      <c r="AC211" s="1216">
        <f>AC212</f>
        <v>0</v>
      </c>
      <c r="AD211" s="1208"/>
      <c r="AE211" s="1216">
        <f>AE212</f>
        <v>0</v>
      </c>
      <c r="AF211" s="1208"/>
      <c r="AG211" s="1216">
        <f>AG212</f>
        <v>0</v>
      </c>
      <c r="AH211" s="1208"/>
      <c r="AI211" s="1216">
        <f>AI212</f>
        <v>0</v>
      </c>
      <c r="AJ211" s="559">
        <f t="shared" ref="AJ211:AJ230" si="107">M211+O211+Q211+S211+U211+W211+Y211+AA211+AC211+AE211+AG211+AI211</f>
        <v>0</v>
      </c>
    </row>
    <row r="212" spans="1:36" ht="82.5">
      <c r="A212" s="1168"/>
      <c r="B212" s="1180"/>
      <c r="C212" s="1190" t="s">
        <v>4073</v>
      </c>
      <c r="D212" s="1180"/>
      <c r="E212" s="328"/>
      <c r="F212" s="997" t="s">
        <v>108</v>
      </c>
      <c r="G212" s="997" t="s">
        <v>3908</v>
      </c>
      <c r="H212" s="997" t="s">
        <v>3909</v>
      </c>
      <c r="I212" s="997" t="s">
        <v>3910</v>
      </c>
      <c r="J212" s="1191">
        <v>500</v>
      </c>
      <c r="K212" s="1191">
        <f>E212*J212</f>
        <v>0</v>
      </c>
      <c r="L212" s="1192"/>
      <c r="M212" s="1164">
        <v>0</v>
      </c>
      <c r="N212" s="1165"/>
      <c r="O212" s="542"/>
      <c r="P212" s="1166"/>
      <c r="Q212" s="542"/>
      <c r="R212" s="1166"/>
      <c r="S212" s="542"/>
      <c r="T212" s="1166"/>
      <c r="U212" s="542"/>
      <c r="V212" s="1166"/>
      <c r="W212" s="542"/>
      <c r="X212" s="1166"/>
      <c r="Y212" s="542"/>
      <c r="Z212" s="1166">
        <f>E212-L212-N212-P212-R212-T212-V212</f>
        <v>0</v>
      </c>
      <c r="AA212" s="542">
        <f>K212-M212-O212-Q212-S212-U212-W212</f>
        <v>0</v>
      </c>
      <c r="AB212" s="1166"/>
      <c r="AC212" s="542"/>
      <c r="AD212" s="1166"/>
      <c r="AE212" s="542"/>
      <c r="AF212" s="1166"/>
      <c r="AG212" s="542"/>
      <c r="AH212" s="1166"/>
      <c r="AI212" s="542"/>
      <c r="AJ212" s="1211">
        <f>M212+O212+Q212+S212+U212+W212+Y212+AA212+AC212+AE212+AG212+AI212</f>
        <v>0</v>
      </c>
    </row>
    <row r="213" spans="1:36" ht="22.5">
      <c r="A213" s="1163"/>
      <c r="B213" s="1187">
        <v>24803</v>
      </c>
      <c r="C213" s="1208" t="s">
        <v>1059</v>
      </c>
      <c r="D213" s="1208"/>
      <c r="E213" s="1208"/>
      <c r="F213" s="1208"/>
      <c r="G213" s="1215"/>
      <c r="H213" s="1215"/>
      <c r="I213" s="1215"/>
      <c r="J213" s="1208"/>
      <c r="K213" s="1216">
        <f t="shared" ref="K213:AI213" si="108">K214</f>
        <v>324.00000000000006</v>
      </c>
      <c r="L213" s="1185"/>
      <c r="M213" s="1216">
        <f t="shared" si="108"/>
        <v>0</v>
      </c>
      <c r="N213" s="1208"/>
      <c r="O213" s="1216">
        <f t="shared" si="108"/>
        <v>0</v>
      </c>
      <c r="P213" s="1208"/>
      <c r="Q213" s="1216">
        <f t="shared" si="108"/>
        <v>0</v>
      </c>
      <c r="R213" s="1208"/>
      <c r="S213" s="1216">
        <f t="shared" si="108"/>
        <v>0</v>
      </c>
      <c r="T213" s="1208"/>
      <c r="U213" s="1216">
        <f t="shared" si="108"/>
        <v>0</v>
      </c>
      <c r="V213" s="1208"/>
      <c r="W213" s="1216">
        <f t="shared" si="108"/>
        <v>0</v>
      </c>
      <c r="X213" s="1208"/>
      <c r="Y213" s="1216">
        <f t="shared" si="108"/>
        <v>0</v>
      </c>
      <c r="Z213" s="1218"/>
      <c r="AA213" s="1216">
        <f t="shared" si="108"/>
        <v>324.00000000000006</v>
      </c>
      <c r="AB213" s="1216"/>
      <c r="AC213" s="1216">
        <f t="shared" si="108"/>
        <v>0</v>
      </c>
      <c r="AD213" s="1208"/>
      <c r="AE213" s="1216">
        <f t="shared" si="108"/>
        <v>0</v>
      </c>
      <c r="AF213" s="1208"/>
      <c r="AG213" s="1216">
        <f t="shared" si="108"/>
        <v>0</v>
      </c>
      <c r="AH213" s="1208"/>
      <c r="AI213" s="1216">
        <f t="shared" si="108"/>
        <v>0</v>
      </c>
      <c r="AJ213" s="559">
        <f t="shared" si="107"/>
        <v>324.00000000000006</v>
      </c>
    </row>
    <row r="214" spans="1:36" ht="82.5">
      <c r="A214" s="1163"/>
      <c r="B214" s="1187"/>
      <c r="C214" s="1190" t="s">
        <v>4074</v>
      </c>
      <c r="D214" s="1180"/>
      <c r="E214" s="328">
        <v>10</v>
      </c>
      <c r="F214" s="997" t="s">
        <v>4075</v>
      </c>
      <c r="G214" s="997" t="s">
        <v>3908</v>
      </c>
      <c r="H214" s="997" t="s">
        <v>3909</v>
      </c>
      <c r="I214" s="997" t="s">
        <v>3910</v>
      </c>
      <c r="J214" s="1191">
        <v>32.400000000000006</v>
      </c>
      <c r="K214" s="1191">
        <f>E214*J214</f>
        <v>324.00000000000006</v>
      </c>
      <c r="L214" s="1192"/>
      <c r="M214" s="1164">
        <v>0</v>
      </c>
      <c r="N214" s="1165"/>
      <c r="O214" s="542"/>
      <c r="P214" s="1166"/>
      <c r="Q214" s="542"/>
      <c r="R214" s="1166"/>
      <c r="S214" s="542"/>
      <c r="T214" s="1166"/>
      <c r="U214" s="542"/>
      <c r="V214" s="1166"/>
      <c r="W214" s="542"/>
      <c r="X214" s="1166"/>
      <c r="Y214" s="542"/>
      <c r="Z214" s="1166">
        <f>E214-L214-N214-P214-R214-T214-V214</f>
        <v>10</v>
      </c>
      <c r="AA214" s="542">
        <f>K214-M214-O214-Q214-S214-U214-W214</f>
        <v>324.00000000000006</v>
      </c>
      <c r="AB214" s="1166"/>
      <c r="AC214" s="542"/>
      <c r="AD214" s="1166"/>
      <c r="AE214" s="542"/>
      <c r="AF214" s="1166"/>
      <c r="AG214" s="542"/>
      <c r="AH214" s="1166"/>
      <c r="AI214" s="542"/>
      <c r="AJ214" s="1193">
        <f>M214+O214+Q214+S214+U214+W214+Y214+AA214+AC214+AE214+AG214+AI214</f>
        <v>324.00000000000006</v>
      </c>
    </row>
    <row r="215" spans="1:36" ht="22.5">
      <c r="A215" s="1163"/>
      <c r="B215" s="1187">
        <v>24807</v>
      </c>
      <c r="C215" s="1208" t="s">
        <v>1072</v>
      </c>
      <c r="D215" s="1208"/>
      <c r="E215" s="1208"/>
      <c r="F215" s="1208"/>
      <c r="G215" s="1215"/>
      <c r="H215" s="1215"/>
      <c r="I215" s="1215"/>
      <c r="J215" s="1208"/>
      <c r="K215" s="559">
        <f>SUM(K216:K230)</f>
        <v>2039.5321760000004</v>
      </c>
      <c r="L215" s="1185"/>
      <c r="M215" s="559">
        <f>SUM(M216:M230)</f>
        <v>0</v>
      </c>
      <c r="N215" s="1208"/>
      <c r="O215" s="559">
        <f>SUM(O216:O230)</f>
        <v>0</v>
      </c>
      <c r="P215" s="1208"/>
      <c r="Q215" s="559">
        <f>SUM(Q216:Q230)</f>
        <v>0</v>
      </c>
      <c r="R215" s="1208"/>
      <c r="S215" s="559">
        <f>SUM(S216:S230)</f>
        <v>0</v>
      </c>
      <c r="T215" s="1208"/>
      <c r="U215" s="559">
        <f>SUM(U216:U230)</f>
        <v>0</v>
      </c>
      <c r="V215" s="1208"/>
      <c r="W215" s="559">
        <f>SUM(W216:W230)</f>
        <v>0</v>
      </c>
      <c r="X215" s="1208"/>
      <c r="Y215" s="559">
        <f>SUM(Y216:Y230)</f>
        <v>0</v>
      </c>
      <c r="Z215" s="1218"/>
      <c r="AA215" s="559">
        <f>SUM(AA216:AA230)</f>
        <v>2039.5321760000004</v>
      </c>
      <c r="AB215" s="1216"/>
      <c r="AC215" s="559">
        <f>SUM(AC216:AC230)</f>
        <v>0</v>
      </c>
      <c r="AD215" s="1208"/>
      <c r="AE215" s="559">
        <f>SUM(AE216:AE230)</f>
        <v>0</v>
      </c>
      <c r="AF215" s="1208"/>
      <c r="AG215" s="559">
        <f>SUM(AG216:AG230)</f>
        <v>0</v>
      </c>
      <c r="AH215" s="1208"/>
      <c r="AI215" s="559">
        <f>SUM(AI216:AI230)</f>
        <v>0</v>
      </c>
      <c r="AJ215" s="559">
        <f t="shared" si="107"/>
        <v>2039.5321760000004</v>
      </c>
    </row>
    <row r="216" spans="1:36" ht="82.5">
      <c r="A216" s="1168"/>
      <c r="B216" s="1180"/>
      <c r="C216" s="1190" t="s">
        <v>4076</v>
      </c>
      <c r="D216" s="1180"/>
      <c r="E216" s="328">
        <v>1</v>
      </c>
      <c r="F216" s="997" t="s">
        <v>4075</v>
      </c>
      <c r="G216" s="997" t="s">
        <v>3908</v>
      </c>
      <c r="H216" s="997" t="s">
        <v>3909</v>
      </c>
      <c r="I216" s="997" t="s">
        <v>3910</v>
      </c>
      <c r="J216" s="1191">
        <v>59.860000000000014</v>
      </c>
      <c r="K216" s="1191">
        <f t="shared" ref="K216:K230" si="109">E216*J216</f>
        <v>59.860000000000014</v>
      </c>
      <c r="L216" s="1192"/>
      <c r="M216" s="1164">
        <v>0</v>
      </c>
      <c r="N216" s="1165"/>
      <c r="O216" s="542"/>
      <c r="P216" s="1166"/>
      <c r="Q216" s="542"/>
      <c r="R216" s="1166"/>
      <c r="S216" s="542"/>
      <c r="T216" s="1166"/>
      <c r="U216" s="542"/>
      <c r="V216" s="1166"/>
      <c r="W216" s="542"/>
      <c r="X216" s="1166"/>
      <c r="Y216" s="542"/>
      <c r="Z216" s="1166">
        <f t="shared" ref="Z216:Z228" si="110">E216-L216-N216-P216-R216-T216-V216</f>
        <v>1</v>
      </c>
      <c r="AA216" s="542">
        <f t="shared" ref="AA216:AA230" si="111">K216-M216-O216-Q216-S216-U216-W216</f>
        <v>59.860000000000014</v>
      </c>
      <c r="AB216" s="1166"/>
      <c r="AC216" s="542"/>
      <c r="AD216" s="1166"/>
      <c r="AE216" s="542"/>
      <c r="AF216" s="1166"/>
      <c r="AG216" s="542"/>
      <c r="AH216" s="1166"/>
      <c r="AI216" s="542"/>
      <c r="AJ216" s="1211">
        <f t="shared" si="107"/>
        <v>59.860000000000014</v>
      </c>
    </row>
    <row r="217" spans="1:36" ht="82.5">
      <c r="A217" s="1168"/>
      <c r="B217" s="1180"/>
      <c r="C217" s="1190" t="s">
        <v>4077</v>
      </c>
      <c r="D217" s="1180"/>
      <c r="E217" s="328">
        <v>1</v>
      </c>
      <c r="F217" s="997" t="s">
        <v>4075</v>
      </c>
      <c r="G217" s="997" t="s">
        <v>3908</v>
      </c>
      <c r="H217" s="997" t="s">
        <v>3909</v>
      </c>
      <c r="I217" s="997" t="s">
        <v>3910</v>
      </c>
      <c r="J217" s="1191">
        <v>41.040000000000006</v>
      </c>
      <c r="K217" s="1191">
        <f t="shared" si="109"/>
        <v>41.040000000000006</v>
      </c>
      <c r="L217" s="1192"/>
      <c r="M217" s="1164">
        <v>0</v>
      </c>
      <c r="N217" s="1165"/>
      <c r="O217" s="542"/>
      <c r="P217" s="1166"/>
      <c r="Q217" s="542"/>
      <c r="R217" s="1166"/>
      <c r="S217" s="542"/>
      <c r="T217" s="1166"/>
      <c r="U217" s="542"/>
      <c r="V217" s="1166"/>
      <c r="W217" s="542"/>
      <c r="X217" s="1166"/>
      <c r="Y217" s="542"/>
      <c r="Z217" s="1166">
        <f t="shared" si="110"/>
        <v>1</v>
      </c>
      <c r="AA217" s="542">
        <f t="shared" si="111"/>
        <v>41.040000000000006</v>
      </c>
      <c r="AB217" s="1166"/>
      <c r="AC217" s="542"/>
      <c r="AD217" s="1166"/>
      <c r="AE217" s="542"/>
      <c r="AF217" s="1166"/>
      <c r="AG217" s="542"/>
      <c r="AH217" s="1166"/>
      <c r="AI217" s="542"/>
      <c r="AJ217" s="1211">
        <f t="shared" si="107"/>
        <v>41.040000000000006</v>
      </c>
    </row>
    <row r="218" spans="1:36" ht="82.5">
      <c r="A218" s="1168"/>
      <c r="B218" s="1180"/>
      <c r="C218" s="1190" t="s">
        <v>4078</v>
      </c>
      <c r="D218" s="1180"/>
      <c r="E218" s="328">
        <v>1</v>
      </c>
      <c r="F218" s="997" t="s">
        <v>108</v>
      </c>
      <c r="G218" s="997" t="s">
        <v>3908</v>
      </c>
      <c r="H218" s="997" t="s">
        <v>3909</v>
      </c>
      <c r="I218" s="997" t="s">
        <v>3910</v>
      </c>
      <c r="J218" s="1191">
        <v>37.796976000000001</v>
      </c>
      <c r="K218" s="1191">
        <f t="shared" si="109"/>
        <v>37.796976000000001</v>
      </c>
      <c r="L218" s="1192"/>
      <c r="M218" s="1164">
        <v>0</v>
      </c>
      <c r="N218" s="1165"/>
      <c r="O218" s="542"/>
      <c r="P218" s="1166"/>
      <c r="Q218" s="542"/>
      <c r="R218" s="1166"/>
      <c r="S218" s="542"/>
      <c r="T218" s="1166"/>
      <c r="U218" s="542"/>
      <c r="V218" s="1166"/>
      <c r="W218" s="542"/>
      <c r="X218" s="1166"/>
      <c r="Y218" s="542"/>
      <c r="Z218" s="1166">
        <f t="shared" si="110"/>
        <v>1</v>
      </c>
      <c r="AA218" s="542">
        <f t="shared" si="111"/>
        <v>37.796976000000001</v>
      </c>
      <c r="AB218" s="1166"/>
      <c r="AC218" s="542"/>
      <c r="AD218" s="1166"/>
      <c r="AE218" s="542"/>
      <c r="AF218" s="1166"/>
      <c r="AG218" s="542"/>
      <c r="AH218" s="1166"/>
      <c r="AI218" s="542"/>
      <c r="AJ218" s="1211">
        <f t="shared" si="107"/>
        <v>37.796976000000001</v>
      </c>
    </row>
    <row r="219" spans="1:36" ht="82.5">
      <c r="A219" s="1168"/>
      <c r="B219" s="1180"/>
      <c r="C219" s="1190" t="s">
        <v>4079</v>
      </c>
      <c r="D219" s="1180"/>
      <c r="E219" s="328">
        <v>2</v>
      </c>
      <c r="F219" s="997" t="s">
        <v>108</v>
      </c>
      <c r="G219" s="997" t="s">
        <v>3908</v>
      </c>
      <c r="H219" s="997" t="s">
        <v>3909</v>
      </c>
      <c r="I219" s="997" t="s">
        <v>3910</v>
      </c>
      <c r="J219" s="1191">
        <v>300</v>
      </c>
      <c r="K219" s="1191">
        <f t="shared" si="109"/>
        <v>600</v>
      </c>
      <c r="L219" s="1192"/>
      <c r="M219" s="1164">
        <v>0</v>
      </c>
      <c r="N219" s="1165"/>
      <c r="O219" s="542"/>
      <c r="P219" s="1166"/>
      <c r="Q219" s="542"/>
      <c r="R219" s="1166"/>
      <c r="S219" s="542"/>
      <c r="T219" s="1166"/>
      <c r="U219" s="542"/>
      <c r="V219" s="1166"/>
      <c r="W219" s="542"/>
      <c r="X219" s="1166"/>
      <c r="Y219" s="542"/>
      <c r="Z219" s="1166">
        <f t="shared" si="110"/>
        <v>2</v>
      </c>
      <c r="AA219" s="542">
        <f t="shared" si="111"/>
        <v>600</v>
      </c>
      <c r="AB219" s="1166"/>
      <c r="AC219" s="542"/>
      <c r="AD219" s="1166"/>
      <c r="AE219" s="542"/>
      <c r="AF219" s="1166"/>
      <c r="AG219" s="542"/>
      <c r="AH219" s="1166"/>
      <c r="AI219" s="542"/>
      <c r="AJ219" s="1211">
        <f t="shared" si="107"/>
        <v>600</v>
      </c>
    </row>
    <row r="220" spans="1:36" ht="82.5">
      <c r="A220" s="1168"/>
      <c r="B220" s="1180"/>
      <c r="C220" s="1190" t="s">
        <v>4080</v>
      </c>
      <c r="D220" s="1180"/>
      <c r="E220" s="328">
        <v>1</v>
      </c>
      <c r="F220" s="997" t="s">
        <v>108</v>
      </c>
      <c r="G220" s="997" t="s">
        <v>3908</v>
      </c>
      <c r="H220" s="997" t="s">
        <v>3909</v>
      </c>
      <c r="I220" s="997" t="s">
        <v>3910</v>
      </c>
      <c r="J220" s="1191">
        <v>77.22</v>
      </c>
      <c r="K220" s="1191">
        <f t="shared" si="109"/>
        <v>77.22</v>
      </c>
      <c r="L220" s="1192"/>
      <c r="M220" s="1164">
        <v>0</v>
      </c>
      <c r="N220" s="1165"/>
      <c r="O220" s="542"/>
      <c r="P220" s="1166"/>
      <c r="Q220" s="542"/>
      <c r="R220" s="1166"/>
      <c r="S220" s="542"/>
      <c r="T220" s="1166"/>
      <c r="U220" s="542"/>
      <c r="V220" s="1166"/>
      <c r="W220" s="542"/>
      <c r="X220" s="1166"/>
      <c r="Y220" s="542"/>
      <c r="Z220" s="1166">
        <f t="shared" si="110"/>
        <v>1</v>
      </c>
      <c r="AA220" s="542">
        <f t="shared" si="111"/>
        <v>77.22</v>
      </c>
      <c r="AB220" s="1166"/>
      <c r="AC220" s="542"/>
      <c r="AD220" s="1166"/>
      <c r="AE220" s="542"/>
      <c r="AF220" s="1166"/>
      <c r="AG220" s="542"/>
      <c r="AH220" s="1166"/>
      <c r="AI220" s="542"/>
      <c r="AJ220" s="1211">
        <f t="shared" si="107"/>
        <v>77.22</v>
      </c>
    </row>
    <row r="221" spans="1:36" ht="82.5">
      <c r="A221" s="1168"/>
      <c r="B221" s="1180"/>
      <c r="C221" s="1190" t="s">
        <v>4081</v>
      </c>
      <c r="D221" s="1180"/>
      <c r="E221" s="328">
        <v>1</v>
      </c>
      <c r="F221" s="997" t="s">
        <v>108</v>
      </c>
      <c r="G221" s="997" t="s">
        <v>3908</v>
      </c>
      <c r="H221" s="997" t="s">
        <v>3909</v>
      </c>
      <c r="I221" s="997" t="s">
        <v>3910</v>
      </c>
      <c r="J221" s="1191">
        <v>6.4152000000000005</v>
      </c>
      <c r="K221" s="1191">
        <f t="shared" si="109"/>
        <v>6.4152000000000005</v>
      </c>
      <c r="L221" s="1192"/>
      <c r="M221" s="1164">
        <v>0</v>
      </c>
      <c r="N221" s="1165"/>
      <c r="O221" s="542"/>
      <c r="P221" s="1166"/>
      <c r="Q221" s="542"/>
      <c r="R221" s="1166"/>
      <c r="S221" s="542"/>
      <c r="T221" s="1166"/>
      <c r="U221" s="542"/>
      <c r="V221" s="1166"/>
      <c r="W221" s="542"/>
      <c r="X221" s="1166"/>
      <c r="Y221" s="542"/>
      <c r="Z221" s="1166">
        <f t="shared" si="110"/>
        <v>1</v>
      </c>
      <c r="AA221" s="542">
        <f t="shared" si="111"/>
        <v>6.4152000000000005</v>
      </c>
      <c r="AB221" s="1166"/>
      <c r="AC221" s="542"/>
      <c r="AD221" s="1166"/>
      <c r="AE221" s="542"/>
      <c r="AF221" s="1166"/>
      <c r="AG221" s="542"/>
      <c r="AH221" s="1166"/>
      <c r="AI221" s="542"/>
      <c r="AJ221" s="1211">
        <f t="shared" si="107"/>
        <v>6.4152000000000005</v>
      </c>
    </row>
    <row r="222" spans="1:36" ht="82.5">
      <c r="A222" s="1168"/>
      <c r="B222" s="1180"/>
      <c r="C222" s="1190" t="s">
        <v>4082</v>
      </c>
      <c r="D222" s="1180"/>
      <c r="E222" s="328">
        <v>12</v>
      </c>
      <c r="F222" s="997" t="s">
        <v>108</v>
      </c>
      <c r="G222" s="997" t="s">
        <v>3908</v>
      </c>
      <c r="H222" s="997" t="s">
        <v>3909</v>
      </c>
      <c r="I222" s="997" t="s">
        <v>3910</v>
      </c>
      <c r="J222" s="1191">
        <v>40.6</v>
      </c>
      <c r="K222" s="1191">
        <f t="shared" si="109"/>
        <v>487.20000000000005</v>
      </c>
      <c r="L222" s="1192"/>
      <c r="M222" s="1164">
        <v>0</v>
      </c>
      <c r="N222" s="1165"/>
      <c r="O222" s="542"/>
      <c r="P222" s="1166"/>
      <c r="Q222" s="542"/>
      <c r="R222" s="1166"/>
      <c r="S222" s="542"/>
      <c r="T222" s="1166"/>
      <c r="U222" s="542"/>
      <c r="V222" s="1166"/>
      <c r="W222" s="542"/>
      <c r="X222" s="1166"/>
      <c r="Y222" s="542"/>
      <c r="Z222" s="1166">
        <f t="shared" si="110"/>
        <v>12</v>
      </c>
      <c r="AA222" s="542">
        <f t="shared" si="111"/>
        <v>487.20000000000005</v>
      </c>
      <c r="AB222" s="1166"/>
      <c r="AC222" s="542"/>
      <c r="AD222" s="1166"/>
      <c r="AE222" s="542"/>
      <c r="AF222" s="1166"/>
      <c r="AG222" s="542"/>
      <c r="AH222" s="1166"/>
      <c r="AI222" s="542"/>
      <c r="AJ222" s="1211">
        <f t="shared" si="107"/>
        <v>487.20000000000005</v>
      </c>
    </row>
    <row r="223" spans="1:36" ht="82.5">
      <c r="A223" s="1168"/>
      <c r="B223" s="1180"/>
      <c r="C223" s="1190" t="s">
        <v>4083</v>
      </c>
      <c r="D223" s="1180"/>
      <c r="E223" s="328">
        <v>1</v>
      </c>
      <c r="F223" s="997" t="s">
        <v>108</v>
      </c>
      <c r="G223" s="997" t="s">
        <v>3908</v>
      </c>
      <c r="H223" s="997" t="s">
        <v>3909</v>
      </c>
      <c r="I223" s="997" t="s">
        <v>3910</v>
      </c>
      <c r="J223" s="1191">
        <v>77.22</v>
      </c>
      <c r="K223" s="1191">
        <f t="shared" si="109"/>
        <v>77.22</v>
      </c>
      <c r="L223" s="1192"/>
      <c r="M223" s="1164">
        <v>0</v>
      </c>
      <c r="N223" s="1165"/>
      <c r="O223" s="542"/>
      <c r="P223" s="1166"/>
      <c r="Q223" s="542"/>
      <c r="R223" s="1166"/>
      <c r="S223" s="542"/>
      <c r="T223" s="1166"/>
      <c r="U223" s="542"/>
      <c r="V223" s="1166"/>
      <c r="W223" s="542"/>
      <c r="X223" s="1166"/>
      <c r="Y223" s="542"/>
      <c r="Z223" s="1166">
        <f t="shared" si="110"/>
        <v>1</v>
      </c>
      <c r="AA223" s="542">
        <f t="shared" si="111"/>
        <v>77.22</v>
      </c>
      <c r="AB223" s="1166"/>
      <c r="AC223" s="542"/>
      <c r="AD223" s="1166"/>
      <c r="AE223" s="542"/>
      <c r="AF223" s="1166"/>
      <c r="AG223" s="542"/>
      <c r="AH223" s="1166"/>
      <c r="AI223" s="542"/>
      <c r="AJ223" s="1211">
        <f t="shared" si="107"/>
        <v>77.22</v>
      </c>
    </row>
    <row r="224" spans="1:36" ht="82.5">
      <c r="A224" s="1168"/>
      <c r="B224" s="1180"/>
      <c r="C224" s="1190" t="s">
        <v>4084</v>
      </c>
      <c r="D224" s="1180"/>
      <c r="E224" s="328">
        <v>1</v>
      </c>
      <c r="F224" s="997" t="s">
        <v>4085</v>
      </c>
      <c r="G224" s="997" t="s">
        <v>3908</v>
      </c>
      <c r="H224" s="997" t="s">
        <v>3909</v>
      </c>
      <c r="I224" s="997" t="s">
        <v>3910</v>
      </c>
      <c r="J224" s="1191">
        <v>25.380000000000003</v>
      </c>
      <c r="K224" s="1191">
        <f t="shared" si="109"/>
        <v>25.380000000000003</v>
      </c>
      <c r="L224" s="1192"/>
      <c r="M224" s="1164">
        <v>0</v>
      </c>
      <c r="N224" s="1165"/>
      <c r="O224" s="542"/>
      <c r="P224" s="1166"/>
      <c r="Q224" s="542"/>
      <c r="R224" s="1166"/>
      <c r="S224" s="542"/>
      <c r="T224" s="1166"/>
      <c r="U224" s="542"/>
      <c r="V224" s="1166"/>
      <c r="W224" s="542"/>
      <c r="X224" s="1166"/>
      <c r="Y224" s="542"/>
      <c r="Z224" s="1166">
        <f t="shared" si="110"/>
        <v>1</v>
      </c>
      <c r="AA224" s="542">
        <f t="shared" si="111"/>
        <v>25.380000000000003</v>
      </c>
      <c r="AB224" s="1166"/>
      <c r="AC224" s="542"/>
      <c r="AD224" s="1166"/>
      <c r="AE224" s="542"/>
      <c r="AF224" s="1166"/>
      <c r="AG224" s="542"/>
      <c r="AH224" s="1166"/>
      <c r="AI224" s="542"/>
      <c r="AJ224" s="1211">
        <f t="shared" si="107"/>
        <v>25.380000000000003</v>
      </c>
    </row>
    <row r="225" spans="1:36" ht="82.5">
      <c r="A225" s="1168"/>
      <c r="B225" s="1180"/>
      <c r="C225" s="1190" t="s">
        <v>4086</v>
      </c>
      <c r="D225" s="1180"/>
      <c r="E225" s="328">
        <v>2</v>
      </c>
      <c r="F225" s="997" t="s">
        <v>108</v>
      </c>
      <c r="G225" s="997" t="s">
        <v>3908</v>
      </c>
      <c r="H225" s="997" t="s">
        <v>3909</v>
      </c>
      <c r="I225" s="997" t="s">
        <v>3910</v>
      </c>
      <c r="J225" s="1191">
        <v>10</v>
      </c>
      <c r="K225" s="1191">
        <f t="shared" si="109"/>
        <v>20</v>
      </c>
      <c r="L225" s="1192"/>
      <c r="M225" s="1164">
        <v>0</v>
      </c>
      <c r="N225" s="1165"/>
      <c r="O225" s="542"/>
      <c r="P225" s="1166"/>
      <c r="Q225" s="542"/>
      <c r="R225" s="1166"/>
      <c r="S225" s="542"/>
      <c r="T225" s="1166"/>
      <c r="U225" s="542"/>
      <c r="V225" s="1166"/>
      <c r="W225" s="542"/>
      <c r="X225" s="1166"/>
      <c r="Y225" s="542"/>
      <c r="Z225" s="1166">
        <f t="shared" si="110"/>
        <v>2</v>
      </c>
      <c r="AA225" s="542">
        <f t="shared" si="111"/>
        <v>20</v>
      </c>
      <c r="AB225" s="1166"/>
      <c r="AC225" s="542"/>
      <c r="AD225" s="1166"/>
      <c r="AE225" s="542"/>
      <c r="AF225" s="1166"/>
      <c r="AG225" s="542"/>
      <c r="AH225" s="1166"/>
      <c r="AI225" s="542"/>
      <c r="AJ225" s="1211">
        <f t="shared" si="107"/>
        <v>20</v>
      </c>
    </row>
    <row r="226" spans="1:36" ht="82.5">
      <c r="A226" s="1168"/>
      <c r="B226" s="1180"/>
      <c r="C226" s="1190" t="s">
        <v>4087</v>
      </c>
      <c r="D226" s="1180"/>
      <c r="E226" s="328">
        <v>6</v>
      </c>
      <c r="F226" s="997" t="s">
        <v>56</v>
      </c>
      <c r="G226" s="997" t="s">
        <v>3908</v>
      </c>
      <c r="H226" s="997" t="s">
        <v>3909</v>
      </c>
      <c r="I226" s="997" t="s">
        <v>3910</v>
      </c>
      <c r="J226" s="1191">
        <v>52.2</v>
      </c>
      <c r="K226" s="1191">
        <f t="shared" si="109"/>
        <v>313.20000000000005</v>
      </c>
      <c r="L226" s="1192"/>
      <c r="M226" s="1164">
        <v>0</v>
      </c>
      <c r="N226" s="1165"/>
      <c r="O226" s="542"/>
      <c r="P226" s="1166"/>
      <c r="Q226" s="542"/>
      <c r="R226" s="1166"/>
      <c r="S226" s="542"/>
      <c r="T226" s="1166"/>
      <c r="U226" s="542"/>
      <c r="V226" s="1166"/>
      <c r="W226" s="542"/>
      <c r="X226" s="1166"/>
      <c r="Y226" s="542"/>
      <c r="Z226" s="1166">
        <f t="shared" si="110"/>
        <v>6</v>
      </c>
      <c r="AA226" s="542">
        <f t="shared" si="111"/>
        <v>313.20000000000005</v>
      </c>
      <c r="AB226" s="1166"/>
      <c r="AC226" s="542"/>
      <c r="AD226" s="1166"/>
      <c r="AE226" s="542"/>
      <c r="AF226" s="1166"/>
      <c r="AG226" s="542"/>
      <c r="AH226" s="1166"/>
      <c r="AI226" s="542"/>
      <c r="AJ226" s="1211">
        <f t="shared" si="107"/>
        <v>313.20000000000005</v>
      </c>
    </row>
    <row r="227" spans="1:36" ht="82.5">
      <c r="A227" s="1168"/>
      <c r="B227" s="1180"/>
      <c r="C227" s="1190" t="s">
        <v>4088</v>
      </c>
      <c r="D227" s="1180"/>
      <c r="E227" s="328">
        <v>2</v>
      </c>
      <c r="F227" s="997" t="s">
        <v>56</v>
      </c>
      <c r="G227" s="997" t="s">
        <v>3908</v>
      </c>
      <c r="H227" s="997" t="s">
        <v>3909</v>
      </c>
      <c r="I227" s="997" t="s">
        <v>3910</v>
      </c>
      <c r="J227" s="1191">
        <v>17.399999999999999</v>
      </c>
      <c r="K227" s="1191">
        <f t="shared" si="109"/>
        <v>34.799999999999997</v>
      </c>
      <c r="L227" s="1192"/>
      <c r="M227" s="1164">
        <v>0</v>
      </c>
      <c r="N227" s="1165"/>
      <c r="O227" s="542"/>
      <c r="P227" s="1166"/>
      <c r="Q227" s="542"/>
      <c r="R227" s="1166"/>
      <c r="S227" s="542"/>
      <c r="T227" s="1166"/>
      <c r="U227" s="542"/>
      <c r="V227" s="1166"/>
      <c r="W227" s="542"/>
      <c r="X227" s="1166"/>
      <c r="Y227" s="542"/>
      <c r="Z227" s="1166">
        <f t="shared" si="110"/>
        <v>2</v>
      </c>
      <c r="AA227" s="542">
        <f t="shared" si="111"/>
        <v>34.799999999999997</v>
      </c>
      <c r="AB227" s="1166"/>
      <c r="AC227" s="542"/>
      <c r="AD227" s="1166"/>
      <c r="AE227" s="542"/>
      <c r="AF227" s="1166"/>
      <c r="AG227" s="542"/>
      <c r="AH227" s="1166"/>
      <c r="AI227" s="542"/>
      <c r="AJ227" s="1211">
        <f t="shared" si="107"/>
        <v>34.799999999999997</v>
      </c>
    </row>
    <row r="228" spans="1:36" ht="82.5">
      <c r="A228" s="1168"/>
      <c r="B228" s="1180"/>
      <c r="C228" s="1190" t="s">
        <v>4089</v>
      </c>
      <c r="D228" s="1180"/>
      <c r="E228" s="328">
        <v>1</v>
      </c>
      <c r="F228" s="997" t="s">
        <v>4085</v>
      </c>
      <c r="G228" s="997" t="s">
        <v>3908</v>
      </c>
      <c r="H228" s="997" t="s">
        <v>3909</v>
      </c>
      <c r="I228" s="997" t="s">
        <v>3910</v>
      </c>
      <c r="J228" s="1191">
        <v>27</v>
      </c>
      <c r="K228" s="1191">
        <f t="shared" si="109"/>
        <v>27</v>
      </c>
      <c r="L228" s="1192"/>
      <c r="M228" s="1164">
        <v>0</v>
      </c>
      <c r="N228" s="1165"/>
      <c r="O228" s="542"/>
      <c r="P228" s="1166"/>
      <c r="Q228" s="542"/>
      <c r="R228" s="1166"/>
      <c r="S228" s="542"/>
      <c r="T228" s="1166"/>
      <c r="U228" s="542"/>
      <c r="V228" s="1166"/>
      <c r="W228" s="542"/>
      <c r="X228" s="1166"/>
      <c r="Y228" s="542"/>
      <c r="Z228" s="1166">
        <f t="shared" si="110"/>
        <v>1</v>
      </c>
      <c r="AA228" s="542">
        <f t="shared" si="111"/>
        <v>27</v>
      </c>
      <c r="AB228" s="1166"/>
      <c r="AC228" s="542"/>
      <c r="AD228" s="1166"/>
      <c r="AE228" s="542"/>
      <c r="AF228" s="1166"/>
      <c r="AG228" s="542"/>
      <c r="AH228" s="1166"/>
      <c r="AI228" s="542"/>
      <c r="AJ228" s="1211">
        <f t="shared" si="107"/>
        <v>27</v>
      </c>
    </row>
    <row r="229" spans="1:36" ht="82.5">
      <c r="A229" s="1168"/>
      <c r="B229" s="1180"/>
      <c r="C229" s="1190" t="s">
        <v>4090</v>
      </c>
      <c r="D229" s="1180"/>
      <c r="E229" s="328">
        <v>1</v>
      </c>
      <c r="F229" s="997" t="s">
        <v>4091</v>
      </c>
      <c r="G229" s="997" t="s">
        <v>3908</v>
      </c>
      <c r="H229" s="997" t="s">
        <v>3909</v>
      </c>
      <c r="I229" s="997" t="s">
        <v>3910</v>
      </c>
      <c r="J229" s="1191">
        <v>200</v>
      </c>
      <c r="K229" s="1191">
        <f t="shared" si="109"/>
        <v>200</v>
      </c>
      <c r="L229" s="1192"/>
      <c r="M229" s="1164">
        <v>0</v>
      </c>
      <c r="N229" s="1165"/>
      <c r="O229" s="542"/>
      <c r="P229" s="1166"/>
      <c r="Q229" s="542"/>
      <c r="R229" s="1166"/>
      <c r="S229" s="542"/>
      <c r="T229" s="1166"/>
      <c r="U229" s="542"/>
      <c r="V229" s="1166"/>
      <c r="W229" s="542"/>
      <c r="X229" s="1166"/>
      <c r="Y229" s="542"/>
      <c r="Z229" s="1166"/>
      <c r="AA229" s="542">
        <f t="shared" si="111"/>
        <v>200</v>
      </c>
      <c r="AB229" s="1166"/>
      <c r="AC229" s="542"/>
      <c r="AD229" s="1166"/>
      <c r="AE229" s="542"/>
      <c r="AF229" s="1166"/>
      <c r="AG229" s="542"/>
      <c r="AH229" s="1166"/>
      <c r="AI229" s="542"/>
      <c r="AJ229" s="1211">
        <f t="shared" si="107"/>
        <v>200</v>
      </c>
    </row>
    <row r="230" spans="1:36" ht="82.5">
      <c r="A230" s="1168"/>
      <c r="B230" s="1180"/>
      <c r="C230" s="1190" t="s">
        <v>4092</v>
      </c>
      <c r="D230" s="1180"/>
      <c r="E230" s="328">
        <v>1</v>
      </c>
      <c r="F230" s="997" t="s">
        <v>4085</v>
      </c>
      <c r="G230" s="997" t="s">
        <v>3908</v>
      </c>
      <c r="H230" s="997" t="s">
        <v>3909</v>
      </c>
      <c r="I230" s="997" t="s">
        <v>3910</v>
      </c>
      <c r="J230" s="1191">
        <v>32.400000000000006</v>
      </c>
      <c r="K230" s="1191">
        <f t="shared" si="109"/>
        <v>32.400000000000006</v>
      </c>
      <c r="L230" s="1192"/>
      <c r="M230" s="1164">
        <v>0</v>
      </c>
      <c r="N230" s="1165"/>
      <c r="O230" s="542"/>
      <c r="P230" s="1166"/>
      <c r="Q230" s="542"/>
      <c r="R230" s="1166"/>
      <c r="S230" s="542"/>
      <c r="T230" s="1166"/>
      <c r="U230" s="542"/>
      <c r="V230" s="1166"/>
      <c r="W230" s="542"/>
      <c r="X230" s="1166"/>
      <c r="Y230" s="542"/>
      <c r="Z230" s="1166">
        <f>E230-L230-N230-P230-R230-T230-V230</f>
        <v>1</v>
      </c>
      <c r="AA230" s="542">
        <f t="shared" si="111"/>
        <v>32.400000000000006</v>
      </c>
      <c r="AB230" s="1166"/>
      <c r="AC230" s="542"/>
      <c r="AD230" s="1166"/>
      <c r="AE230" s="542"/>
      <c r="AF230" s="1166"/>
      <c r="AG230" s="542"/>
      <c r="AH230" s="1166"/>
      <c r="AI230" s="542"/>
      <c r="AJ230" s="1211">
        <f t="shared" si="107"/>
        <v>32.400000000000006</v>
      </c>
    </row>
    <row r="231" spans="1:36" ht="22.5">
      <c r="A231" s="1163"/>
      <c r="B231" s="1187">
        <v>249</v>
      </c>
      <c r="C231" s="1186" t="s">
        <v>1114</v>
      </c>
      <c r="D231" s="1180"/>
      <c r="E231" s="1181"/>
      <c r="F231" s="194"/>
      <c r="G231" s="997"/>
      <c r="H231" s="1220"/>
      <c r="I231" s="997"/>
      <c r="J231" s="1181"/>
      <c r="K231" s="559">
        <f>K232+K240</f>
        <v>12151.140687999999</v>
      </c>
      <c r="L231" s="1185"/>
      <c r="M231" s="559">
        <f>M232+M240</f>
        <v>0</v>
      </c>
      <c r="N231" s="559"/>
      <c r="O231" s="559">
        <f>O232+O240</f>
        <v>0</v>
      </c>
      <c r="P231" s="559"/>
      <c r="Q231" s="559">
        <f>Q232+Q240</f>
        <v>0</v>
      </c>
      <c r="R231" s="559"/>
      <c r="S231" s="559">
        <f>S232+S240</f>
        <v>0</v>
      </c>
      <c r="T231" s="559"/>
      <c r="U231" s="559">
        <f>U232+U240</f>
        <v>0</v>
      </c>
      <c r="V231" s="559"/>
      <c r="W231" s="559">
        <f>W232+W240</f>
        <v>0</v>
      </c>
      <c r="X231" s="559"/>
      <c r="Y231" s="559">
        <f>Y232+Y240</f>
        <v>0</v>
      </c>
      <c r="Z231" s="559"/>
      <c r="AA231" s="559">
        <f>AA232+AA240</f>
        <v>12151.140687999999</v>
      </c>
      <c r="AB231" s="559"/>
      <c r="AC231" s="559">
        <f>AC232+AC240</f>
        <v>0</v>
      </c>
      <c r="AD231" s="559"/>
      <c r="AE231" s="559">
        <f>AE232+AE240</f>
        <v>0</v>
      </c>
      <c r="AF231" s="559"/>
      <c r="AG231" s="559">
        <f>AG232+AG240</f>
        <v>0</v>
      </c>
      <c r="AH231" s="559"/>
      <c r="AI231" s="559">
        <f>AI232+AI240</f>
        <v>0</v>
      </c>
      <c r="AJ231" s="559">
        <f t="shared" ref="AJ231" si="112">AJ232+AJ240</f>
        <v>12151.140687999999</v>
      </c>
    </row>
    <row r="232" spans="1:36" ht="22.5">
      <c r="A232" s="1163"/>
      <c r="B232" s="1187">
        <v>24901</v>
      </c>
      <c r="C232" s="1186" t="s">
        <v>1115</v>
      </c>
      <c r="D232" s="1180"/>
      <c r="E232" s="1181"/>
      <c r="F232" s="194"/>
      <c r="G232" s="997"/>
      <c r="H232" s="1194"/>
      <c r="I232" s="997"/>
      <c r="J232" s="1181"/>
      <c r="K232" s="559">
        <f>SUM(K233:K239)</f>
        <v>870.28846399999998</v>
      </c>
      <c r="L232" s="1185"/>
      <c r="M232" s="559">
        <f>SUM(M233:M239)</f>
        <v>0</v>
      </c>
      <c r="N232" s="559"/>
      <c r="O232" s="559">
        <f>SUM(O233:O239)</f>
        <v>0</v>
      </c>
      <c r="P232" s="559"/>
      <c r="Q232" s="559">
        <f>SUM(Q233:Q239)</f>
        <v>0</v>
      </c>
      <c r="R232" s="559"/>
      <c r="S232" s="559">
        <f>SUM(S233:S239)</f>
        <v>0</v>
      </c>
      <c r="T232" s="559"/>
      <c r="U232" s="559">
        <f>SUM(U233:U239)</f>
        <v>0</v>
      </c>
      <c r="V232" s="559"/>
      <c r="W232" s="559">
        <f>SUM(W233:W239)</f>
        <v>0</v>
      </c>
      <c r="X232" s="559"/>
      <c r="Y232" s="559">
        <f>SUM(Y233:Y239)</f>
        <v>0</v>
      </c>
      <c r="Z232" s="559"/>
      <c r="AA232" s="559">
        <f>SUM(AA233:AA239)</f>
        <v>870.28846399999998</v>
      </c>
      <c r="AB232" s="559"/>
      <c r="AC232" s="559">
        <f>SUM(AC233:AC239)</f>
        <v>0</v>
      </c>
      <c r="AD232" s="559"/>
      <c r="AE232" s="559">
        <f>SUM(AE233:AE239)</f>
        <v>0</v>
      </c>
      <c r="AF232" s="559"/>
      <c r="AG232" s="559">
        <f>SUM(AG233:AG239)</f>
        <v>0</v>
      </c>
      <c r="AH232" s="559"/>
      <c r="AI232" s="559">
        <f>SUM(AI233:AI239)</f>
        <v>0</v>
      </c>
      <c r="AJ232" s="559">
        <f t="shared" ref="AJ232:AJ251" si="113">M232+O232+Q232+S232+U232+W232+Y232+AA232+AC232+AE232+AG232+AI232</f>
        <v>870.28846399999998</v>
      </c>
    </row>
    <row r="233" spans="1:36" ht="82.5">
      <c r="A233" s="1163"/>
      <c r="B233" s="1187"/>
      <c r="C233" s="1190" t="s">
        <v>4093</v>
      </c>
      <c r="D233" s="1180"/>
      <c r="E233" s="328">
        <v>15</v>
      </c>
      <c r="F233" s="997" t="s">
        <v>108</v>
      </c>
      <c r="G233" s="997" t="s">
        <v>3908</v>
      </c>
      <c r="H233" s="997" t="s">
        <v>3909</v>
      </c>
      <c r="I233" s="997" t="s">
        <v>3910</v>
      </c>
      <c r="J233" s="1191">
        <v>16.197839999999999</v>
      </c>
      <c r="K233" s="1191">
        <f t="shared" ref="K233:K239" si="114">E233*J233</f>
        <v>242.9676</v>
      </c>
      <c r="L233" s="1192"/>
      <c r="M233" s="1164">
        <v>0</v>
      </c>
      <c r="N233" s="1165"/>
      <c r="O233" s="542"/>
      <c r="P233" s="1166"/>
      <c r="Q233" s="542"/>
      <c r="R233" s="1166"/>
      <c r="S233" s="542"/>
      <c r="T233" s="1166"/>
      <c r="U233" s="542"/>
      <c r="V233" s="1166"/>
      <c r="W233" s="542"/>
      <c r="X233" s="1166"/>
      <c r="Y233" s="542"/>
      <c r="Z233" s="1166">
        <f t="shared" ref="Z233:Z239" si="115">E233-L233-N233-P233-R233-T233-V233</f>
        <v>15</v>
      </c>
      <c r="AA233" s="542">
        <f t="shared" ref="AA233:AA239" si="116">K233-M233-O233-Q233-S233-U233-W233</f>
        <v>242.9676</v>
      </c>
      <c r="AB233" s="1166"/>
      <c r="AC233" s="542"/>
      <c r="AD233" s="1166"/>
      <c r="AE233" s="542"/>
      <c r="AF233" s="1166"/>
      <c r="AG233" s="542"/>
      <c r="AH233" s="1166"/>
      <c r="AI233" s="542"/>
      <c r="AJ233" s="1193">
        <f t="shared" si="113"/>
        <v>242.9676</v>
      </c>
    </row>
    <row r="234" spans="1:36" ht="82.5">
      <c r="A234" s="1163"/>
      <c r="B234" s="1187"/>
      <c r="C234" s="1190" t="s">
        <v>4094</v>
      </c>
      <c r="D234" s="1180"/>
      <c r="E234" s="328">
        <v>8</v>
      </c>
      <c r="F234" s="997" t="s">
        <v>108</v>
      </c>
      <c r="G234" s="997" t="s">
        <v>3908</v>
      </c>
      <c r="H234" s="997" t="s">
        <v>3909</v>
      </c>
      <c r="I234" s="997" t="s">
        <v>3910</v>
      </c>
      <c r="J234" s="1191">
        <v>44.33</v>
      </c>
      <c r="K234" s="1191">
        <f t="shared" si="114"/>
        <v>354.64</v>
      </c>
      <c r="L234" s="1192"/>
      <c r="M234" s="1164">
        <v>0</v>
      </c>
      <c r="N234" s="1165"/>
      <c r="O234" s="542"/>
      <c r="P234" s="1166"/>
      <c r="Q234" s="542"/>
      <c r="R234" s="1166"/>
      <c r="S234" s="542"/>
      <c r="T234" s="1166"/>
      <c r="U234" s="542"/>
      <c r="V234" s="1166"/>
      <c r="W234" s="542"/>
      <c r="X234" s="1166"/>
      <c r="Y234" s="542"/>
      <c r="Z234" s="1166">
        <f t="shared" si="115"/>
        <v>8</v>
      </c>
      <c r="AA234" s="542">
        <f t="shared" si="116"/>
        <v>354.64</v>
      </c>
      <c r="AB234" s="1166"/>
      <c r="AC234" s="542"/>
      <c r="AD234" s="1166"/>
      <c r="AE234" s="542"/>
      <c r="AF234" s="1166"/>
      <c r="AG234" s="542"/>
      <c r="AH234" s="1166"/>
      <c r="AI234" s="542"/>
      <c r="AJ234" s="1193">
        <f t="shared" si="113"/>
        <v>354.64</v>
      </c>
    </row>
    <row r="235" spans="1:36" ht="82.5">
      <c r="A235" s="1163"/>
      <c r="B235" s="1187"/>
      <c r="C235" s="1190" t="s">
        <v>4095</v>
      </c>
      <c r="D235" s="1180"/>
      <c r="E235" s="328">
        <v>1</v>
      </c>
      <c r="F235" s="997" t="s">
        <v>108</v>
      </c>
      <c r="G235" s="997" t="s">
        <v>3908</v>
      </c>
      <c r="H235" s="997" t="s">
        <v>3909</v>
      </c>
      <c r="I235" s="997" t="s">
        <v>3910</v>
      </c>
      <c r="J235" s="1191">
        <v>148.5</v>
      </c>
      <c r="K235" s="1191">
        <f t="shared" si="114"/>
        <v>148.5</v>
      </c>
      <c r="L235" s="1192"/>
      <c r="M235" s="1164">
        <v>0</v>
      </c>
      <c r="N235" s="1165"/>
      <c r="O235" s="542"/>
      <c r="P235" s="1166"/>
      <c r="Q235" s="542"/>
      <c r="R235" s="1166"/>
      <c r="S235" s="542"/>
      <c r="T235" s="1166"/>
      <c r="U235" s="542"/>
      <c r="V235" s="1166"/>
      <c r="W235" s="542"/>
      <c r="X235" s="1166"/>
      <c r="Y235" s="542"/>
      <c r="Z235" s="1166">
        <f t="shared" si="115"/>
        <v>1</v>
      </c>
      <c r="AA235" s="542">
        <f t="shared" si="116"/>
        <v>148.5</v>
      </c>
      <c r="AB235" s="1166"/>
      <c r="AC235" s="542"/>
      <c r="AD235" s="1166"/>
      <c r="AE235" s="542"/>
      <c r="AF235" s="1166"/>
      <c r="AG235" s="542"/>
      <c r="AH235" s="1166"/>
      <c r="AI235" s="542"/>
      <c r="AJ235" s="1193">
        <f t="shared" si="113"/>
        <v>148.5</v>
      </c>
    </row>
    <row r="236" spans="1:36" ht="82.5">
      <c r="A236" s="1163"/>
      <c r="B236" s="1187"/>
      <c r="C236" s="1190" t="s">
        <v>4096</v>
      </c>
      <c r="D236" s="1180"/>
      <c r="E236" s="328">
        <v>1</v>
      </c>
      <c r="F236" s="997" t="s">
        <v>115</v>
      </c>
      <c r="G236" s="997" t="s">
        <v>3908</v>
      </c>
      <c r="H236" s="997" t="s">
        <v>3909</v>
      </c>
      <c r="I236" s="997" t="s">
        <v>3910</v>
      </c>
      <c r="J236" s="1191">
        <v>42.871727999999997</v>
      </c>
      <c r="K236" s="1191">
        <f t="shared" si="114"/>
        <v>42.871727999999997</v>
      </c>
      <c r="L236" s="1192"/>
      <c r="M236" s="1164">
        <v>0</v>
      </c>
      <c r="N236" s="1165"/>
      <c r="O236" s="542"/>
      <c r="P236" s="1166"/>
      <c r="Q236" s="542"/>
      <c r="R236" s="1166"/>
      <c r="S236" s="542"/>
      <c r="T236" s="1166"/>
      <c r="U236" s="542"/>
      <c r="V236" s="1166"/>
      <c r="W236" s="542"/>
      <c r="X236" s="1166"/>
      <c r="Y236" s="542"/>
      <c r="Z236" s="1166">
        <f t="shared" si="115"/>
        <v>1</v>
      </c>
      <c r="AA236" s="542">
        <f t="shared" si="116"/>
        <v>42.871727999999997</v>
      </c>
      <c r="AB236" s="1166"/>
      <c r="AC236" s="542"/>
      <c r="AD236" s="1166"/>
      <c r="AE236" s="542"/>
      <c r="AF236" s="1166"/>
      <c r="AG236" s="542"/>
      <c r="AH236" s="1166"/>
      <c r="AI236" s="542"/>
      <c r="AJ236" s="1193">
        <f t="shared" si="113"/>
        <v>42.871727999999997</v>
      </c>
    </row>
    <row r="237" spans="1:36" ht="82.5">
      <c r="A237" s="1163"/>
      <c r="B237" s="1187"/>
      <c r="C237" s="1190" t="s">
        <v>4097</v>
      </c>
      <c r="D237" s="1180"/>
      <c r="E237" s="328">
        <v>1</v>
      </c>
      <c r="F237" s="997" t="s">
        <v>108</v>
      </c>
      <c r="G237" s="997" t="s">
        <v>3908</v>
      </c>
      <c r="H237" s="997" t="s">
        <v>3909</v>
      </c>
      <c r="I237" s="997" t="s">
        <v>3910</v>
      </c>
      <c r="J237" s="1191">
        <v>12.51</v>
      </c>
      <c r="K237" s="1191">
        <f t="shared" si="114"/>
        <v>12.51</v>
      </c>
      <c r="L237" s="1192"/>
      <c r="M237" s="1164">
        <v>0</v>
      </c>
      <c r="N237" s="1165"/>
      <c r="O237" s="542"/>
      <c r="P237" s="1166"/>
      <c r="Q237" s="542"/>
      <c r="R237" s="1166"/>
      <c r="S237" s="542"/>
      <c r="T237" s="1166"/>
      <c r="U237" s="542"/>
      <c r="V237" s="1166"/>
      <c r="W237" s="542"/>
      <c r="X237" s="1166"/>
      <c r="Y237" s="542"/>
      <c r="Z237" s="1166">
        <f t="shared" si="115"/>
        <v>1</v>
      </c>
      <c r="AA237" s="542">
        <f t="shared" si="116"/>
        <v>12.51</v>
      </c>
      <c r="AB237" s="1166"/>
      <c r="AC237" s="542"/>
      <c r="AD237" s="1166"/>
      <c r="AE237" s="542"/>
      <c r="AF237" s="1166"/>
      <c r="AG237" s="542"/>
      <c r="AH237" s="1166"/>
      <c r="AI237" s="542"/>
      <c r="AJ237" s="1193">
        <f t="shared" si="113"/>
        <v>12.51</v>
      </c>
    </row>
    <row r="238" spans="1:36" ht="82.5">
      <c r="A238" s="1163"/>
      <c r="B238" s="1187"/>
      <c r="C238" s="1190" t="s">
        <v>4098</v>
      </c>
      <c r="D238" s="1180"/>
      <c r="E238" s="328">
        <v>2</v>
      </c>
      <c r="F238" s="997" t="s">
        <v>108</v>
      </c>
      <c r="G238" s="997" t="s">
        <v>3908</v>
      </c>
      <c r="H238" s="997" t="s">
        <v>3909</v>
      </c>
      <c r="I238" s="997" t="s">
        <v>3910</v>
      </c>
      <c r="J238" s="1191">
        <v>29</v>
      </c>
      <c r="K238" s="1191">
        <f t="shared" si="114"/>
        <v>58</v>
      </c>
      <c r="L238" s="1192"/>
      <c r="M238" s="1164">
        <v>0</v>
      </c>
      <c r="N238" s="1165"/>
      <c r="O238" s="542"/>
      <c r="P238" s="1166"/>
      <c r="Q238" s="542"/>
      <c r="R238" s="1166"/>
      <c r="S238" s="542"/>
      <c r="T238" s="1166"/>
      <c r="U238" s="542"/>
      <c r="V238" s="1166"/>
      <c r="W238" s="542"/>
      <c r="X238" s="1166"/>
      <c r="Y238" s="542"/>
      <c r="Z238" s="1166">
        <f t="shared" si="115"/>
        <v>2</v>
      </c>
      <c r="AA238" s="542">
        <f t="shared" si="116"/>
        <v>58</v>
      </c>
      <c r="AB238" s="1166"/>
      <c r="AC238" s="542"/>
      <c r="AD238" s="1166"/>
      <c r="AE238" s="542"/>
      <c r="AF238" s="1166"/>
      <c r="AG238" s="542"/>
      <c r="AH238" s="1166"/>
      <c r="AI238" s="542"/>
      <c r="AJ238" s="1193">
        <f t="shared" si="113"/>
        <v>58</v>
      </c>
    </row>
    <row r="239" spans="1:36" ht="82.5">
      <c r="A239" s="1163"/>
      <c r="B239" s="1187"/>
      <c r="C239" s="1190" t="s">
        <v>4099</v>
      </c>
      <c r="D239" s="1180"/>
      <c r="E239" s="328">
        <v>1</v>
      </c>
      <c r="F239" s="997" t="s">
        <v>108</v>
      </c>
      <c r="G239" s="997" t="s">
        <v>3908</v>
      </c>
      <c r="H239" s="997" t="s">
        <v>3909</v>
      </c>
      <c r="I239" s="997" t="s">
        <v>3910</v>
      </c>
      <c r="J239" s="1191">
        <v>10.799136000000001</v>
      </c>
      <c r="K239" s="1191">
        <f t="shared" si="114"/>
        <v>10.799136000000001</v>
      </c>
      <c r="L239" s="1192"/>
      <c r="M239" s="1164">
        <v>0</v>
      </c>
      <c r="N239" s="1165"/>
      <c r="O239" s="542"/>
      <c r="P239" s="1166"/>
      <c r="Q239" s="542"/>
      <c r="R239" s="1166"/>
      <c r="S239" s="542"/>
      <c r="T239" s="1166"/>
      <c r="U239" s="542"/>
      <c r="V239" s="1166"/>
      <c r="W239" s="542"/>
      <c r="X239" s="1166"/>
      <c r="Y239" s="542"/>
      <c r="Z239" s="1166">
        <f t="shared" si="115"/>
        <v>1</v>
      </c>
      <c r="AA239" s="542">
        <f t="shared" si="116"/>
        <v>10.799136000000001</v>
      </c>
      <c r="AB239" s="1166"/>
      <c r="AC239" s="542"/>
      <c r="AD239" s="1166"/>
      <c r="AE239" s="542"/>
      <c r="AF239" s="1166"/>
      <c r="AG239" s="542"/>
      <c r="AH239" s="1166"/>
      <c r="AI239" s="542"/>
      <c r="AJ239" s="1193">
        <f t="shared" si="113"/>
        <v>10.799136000000001</v>
      </c>
    </row>
    <row r="240" spans="1:36" ht="22.5">
      <c r="A240" s="1163"/>
      <c r="B240" s="1187">
        <v>24904</v>
      </c>
      <c r="C240" s="1186" t="s">
        <v>1127</v>
      </c>
      <c r="D240" s="1180"/>
      <c r="E240" s="1181"/>
      <c r="F240" s="194"/>
      <c r="G240" s="997"/>
      <c r="H240" s="1194"/>
      <c r="I240" s="997"/>
      <c r="J240" s="1181"/>
      <c r="K240" s="559">
        <f>SUM(K241:K251)</f>
        <v>11280.852224</v>
      </c>
      <c r="L240" s="1185"/>
      <c r="M240" s="525">
        <f>SUM(M241:M251)</f>
        <v>0</v>
      </c>
      <c r="N240" s="525"/>
      <c r="O240" s="525">
        <f>SUM(O241:O251)</f>
        <v>0</v>
      </c>
      <c r="P240" s="525"/>
      <c r="Q240" s="525">
        <f>SUM(Q241:Q251)</f>
        <v>0</v>
      </c>
      <c r="R240" s="525"/>
      <c r="S240" s="525">
        <f>SUM(S241:S251)</f>
        <v>0</v>
      </c>
      <c r="T240" s="525"/>
      <c r="U240" s="525">
        <f>SUM(U241:U251)</f>
        <v>0</v>
      </c>
      <c r="V240" s="525"/>
      <c r="W240" s="525">
        <f>SUM(W241:W251)</f>
        <v>0</v>
      </c>
      <c r="X240" s="525"/>
      <c r="Y240" s="525">
        <f>SUM(Y241:Y251)</f>
        <v>0</v>
      </c>
      <c r="Z240" s="525"/>
      <c r="AA240" s="525">
        <f>SUM(AA241:AA251)</f>
        <v>11280.852224</v>
      </c>
      <c r="AB240" s="525"/>
      <c r="AC240" s="525">
        <f>SUM(AC241:AC251)</f>
        <v>0</v>
      </c>
      <c r="AD240" s="525"/>
      <c r="AE240" s="525">
        <f>SUM(AE241:AE251)</f>
        <v>0</v>
      </c>
      <c r="AF240" s="525"/>
      <c r="AG240" s="525">
        <f>SUM(AG241:AG251)</f>
        <v>0</v>
      </c>
      <c r="AH240" s="525"/>
      <c r="AI240" s="525">
        <f>SUM(AI241:AI251)</f>
        <v>0</v>
      </c>
      <c r="AJ240" s="559">
        <f t="shared" si="113"/>
        <v>11280.852224</v>
      </c>
    </row>
    <row r="241" spans="1:36" ht="82.5">
      <c r="A241" s="1163"/>
      <c r="B241" s="1187"/>
      <c r="C241" s="1190" t="s">
        <v>4100</v>
      </c>
      <c r="D241" s="1180"/>
      <c r="E241" s="328">
        <v>1</v>
      </c>
      <c r="F241" s="997" t="s">
        <v>266</v>
      </c>
      <c r="G241" s="997" t="s">
        <v>3908</v>
      </c>
      <c r="H241" s="997" t="s">
        <v>3909</v>
      </c>
      <c r="I241" s="997" t="s">
        <v>3910</v>
      </c>
      <c r="J241" s="1191">
        <v>314.82</v>
      </c>
      <c r="K241" s="1191">
        <f t="shared" ref="K241:K251" si="117">E241*J241</f>
        <v>314.82</v>
      </c>
      <c r="L241" s="1192"/>
      <c r="M241" s="1164">
        <v>0</v>
      </c>
      <c r="N241" s="1165"/>
      <c r="O241" s="542"/>
      <c r="P241" s="1166"/>
      <c r="Q241" s="542"/>
      <c r="R241" s="1166"/>
      <c r="S241" s="542"/>
      <c r="T241" s="1166"/>
      <c r="U241" s="542"/>
      <c r="V241" s="1166"/>
      <c r="W241" s="542"/>
      <c r="X241" s="1166"/>
      <c r="Y241" s="542"/>
      <c r="Z241" s="1166">
        <f t="shared" ref="Z241:Z251" si="118">E241-L241-N241-P241-R241-T241-V241</f>
        <v>1</v>
      </c>
      <c r="AA241" s="542">
        <f t="shared" ref="AA241:AA251" si="119">K241-M241-O241-Q241-S241-U241-W241</f>
        <v>314.82</v>
      </c>
      <c r="AB241" s="1166"/>
      <c r="AC241" s="542"/>
      <c r="AD241" s="1166"/>
      <c r="AE241" s="542"/>
      <c r="AF241" s="1166"/>
      <c r="AG241" s="542"/>
      <c r="AH241" s="1166"/>
      <c r="AI241" s="542"/>
      <c r="AJ241" s="1193">
        <f t="shared" si="113"/>
        <v>314.82</v>
      </c>
    </row>
    <row r="242" spans="1:36" ht="82.5">
      <c r="A242" s="1163"/>
      <c r="B242" s="1187"/>
      <c r="C242" s="1190" t="s">
        <v>4101</v>
      </c>
      <c r="D242" s="1180"/>
      <c r="E242" s="328">
        <v>1</v>
      </c>
      <c r="F242" s="997" t="s">
        <v>108</v>
      </c>
      <c r="G242" s="997" t="s">
        <v>3908</v>
      </c>
      <c r="H242" s="997" t="s">
        <v>3909</v>
      </c>
      <c r="I242" s="997" t="s">
        <v>3910</v>
      </c>
      <c r="J242" s="1191">
        <v>100.98</v>
      </c>
      <c r="K242" s="1191">
        <f t="shared" si="117"/>
        <v>100.98</v>
      </c>
      <c r="L242" s="1192"/>
      <c r="M242" s="1164">
        <v>0</v>
      </c>
      <c r="N242" s="1165"/>
      <c r="O242" s="542"/>
      <c r="P242" s="1166"/>
      <c r="Q242" s="542"/>
      <c r="R242" s="1166"/>
      <c r="S242" s="542"/>
      <c r="T242" s="1166"/>
      <c r="U242" s="542"/>
      <c r="V242" s="1166"/>
      <c r="W242" s="542"/>
      <c r="X242" s="1166"/>
      <c r="Y242" s="542"/>
      <c r="Z242" s="1166">
        <f t="shared" si="118"/>
        <v>1</v>
      </c>
      <c r="AA242" s="542">
        <f t="shared" si="119"/>
        <v>100.98</v>
      </c>
      <c r="AB242" s="1166"/>
      <c r="AC242" s="542"/>
      <c r="AD242" s="1166"/>
      <c r="AE242" s="542"/>
      <c r="AF242" s="1166"/>
      <c r="AG242" s="542"/>
      <c r="AH242" s="1166"/>
      <c r="AI242" s="542"/>
      <c r="AJ242" s="1193">
        <f t="shared" si="113"/>
        <v>100.98</v>
      </c>
    </row>
    <row r="243" spans="1:36" ht="82.5">
      <c r="A243" s="1163"/>
      <c r="B243" s="1187"/>
      <c r="C243" s="1190" t="s">
        <v>4102</v>
      </c>
      <c r="D243" s="1180"/>
      <c r="E243" s="328">
        <v>1</v>
      </c>
      <c r="F243" s="997" t="s">
        <v>108</v>
      </c>
      <c r="G243" s="997" t="s">
        <v>3908</v>
      </c>
      <c r="H243" s="997" t="s">
        <v>3909</v>
      </c>
      <c r="I243" s="997" t="s">
        <v>3910</v>
      </c>
      <c r="J243" s="1191">
        <v>100.58</v>
      </c>
      <c r="K243" s="1191">
        <f t="shared" si="117"/>
        <v>100.58</v>
      </c>
      <c r="L243" s="1192"/>
      <c r="M243" s="1164">
        <v>0</v>
      </c>
      <c r="N243" s="1165"/>
      <c r="O243" s="542"/>
      <c r="P243" s="1166"/>
      <c r="Q243" s="542"/>
      <c r="R243" s="1166"/>
      <c r="S243" s="542"/>
      <c r="T243" s="1166"/>
      <c r="U243" s="542"/>
      <c r="V243" s="1166"/>
      <c r="W243" s="542"/>
      <c r="X243" s="1166"/>
      <c r="Y243" s="542"/>
      <c r="Z243" s="1166">
        <f t="shared" si="118"/>
        <v>1</v>
      </c>
      <c r="AA243" s="542">
        <f t="shared" si="119"/>
        <v>100.58</v>
      </c>
      <c r="AB243" s="1166"/>
      <c r="AC243" s="542"/>
      <c r="AD243" s="1166"/>
      <c r="AE243" s="542"/>
      <c r="AF243" s="1166"/>
      <c r="AG243" s="542"/>
      <c r="AH243" s="1166"/>
      <c r="AI243" s="542"/>
      <c r="AJ243" s="1193">
        <f t="shared" si="113"/>
        <v>100.58</v>
      </c>
    </row>
    <row r="244" spans="1:36" ht="82.5">
      <c r="A244" s="1163"/>
      <c r="B244" s="1187"/>
      <c r="C244" s="1190" t="s">
        <v>4103</v>
      </c>
      <c r="D244" s="1180"/>
      <c r="E244" s="328">
        <v>1</v>
      </c>
      <c r="F244" s="997" t="s">
        <v>108</v>
      </c>
      <c r="G244" s="997" t="s">
        <v>3908</v>
      </c>
      <c r="H244" s="997" t="s">
        <v>3909</v>
      </c>
      <c r="I244" s="997" t="s">
        <v>3910</v>
      </c>
      <c r="J244" s="1191">
        <v>97.192223999999996</v>
      </c>
      <c r="K244" s="1191">
        <f t="shared" si="117"/>
        <v>97.192223999999996</v>
      </c>
      <c r="L244" s="1192"/>
      <c r="M244" s="1164">
        <v>0</v>
      </c>
      <c r="N244" s="1165"/>
      <c r="O244" s="542"/>
      <c r="P244" s="1166"/>
      <c r="Q244" s="542"/>
      <c r="R244" s="1166"/>
      <c r="S244" s="542"/>
      <c r="T244" s="1166"/>
      <c r="U244" s="542"/>
      <c r="V244" s="1166"/>
      <c r="W244" s="542"/>
      <c r="X244" s="1166"/>
      <c r="Y244" s="542"/>
      <c r="Z244" s="1166">
        <f t="shared" si="118"/>
        <v>1</v>
      </c>
      <c r="AA244" s="542">
        <f t="shared" si="119"/>
        <v>97.192223999999996</v>
      </c>
      <c r="AB244" s="1166"/>
      <c r="AC244" s="542"/>
      <c r="AD244" s="1166"/>
      <c r="AE244" s="542"/>
      <c r="AF244" s="1166"/>
      <c r="AG244" s="542"/>
      <c r="AH244" s="1166"/>
      <c r="AI244" s="542"/>
      <c r="AJ244" s="1193">
        <f t="shared" si="113"/>
        <v>97.192223999999996</v>
      </c>
    </row>
    <row r="245" spans="1:36" ht="82.5">
      <c r="A245" s="1163"/>
      <c r="B245" s="1187"/>
      <c r="C245" s="1190" t="s">
        <v>4104</v>
      </c>
      <c r="D245" s="1180"/>
      <c r="E245" s="328">
        <v>4</v>
      </c>
      <c r="F245" s="997" t="s">
        <v>108</v>
      </c>
      <c r="G245" s="997" t="s">
        <v>3908</v>
      </c>
      <c r="H245" s="997" t="s">
        <v>3909</v>
      </c>
      <c r="I245" s="997" t="s">
        <v>3910</v>
      </c>
      <c r="J245" s="1191">
        <v>108.89</v>
      </c>
      <c r="K245" s="1191">
        <f t="shared" si="117"/>
        <v>435.56</v>
      </c>
      <c r="L245" s="1192"/>
      <c r="M245" s="1164">
        <v>0</v>
      </c>
      <c r="N245" s="1165"/>
      <c r="O245" s="542"/>
      <c r="P245" s="1166"/>
      <c r="Q245" s="542"/>
      <c r="R245" s="1166"/>
      <c r="S245" s="542"/>
      <c r="T245" s="1166"/>
      <c r="U245" s="542"/>
      <c r="V245" s="1166"/>
      <c r="W245" s="542"/>
      <c r="X245" s="1166"/>
      <c r="Y245" s="542"/>
      <c r="Z245" s="1166">
        <f t="shared" si="118"/>
        <v>4</v>
      </c>
      <c r="AA245" s="542">
        <f t="shared" si="119"/>
        <v>435.56</v>
      </c>
      <c r="AB245" s="1166"/>
      <c r="AC245" s="542"/>
      <c r="AD245" s="1166"/>
      <c r="AE245" s="542"/>
      <c r="AF245" s="1166"/>
      <c r="AG245" s="542"/>
      <c r="AH245" s="1166"/>
      <c r="AI245" s="542"/>
      <c r="AJ245" s="1193">
        <f t="shared" si="113"/>
        <v>435.56</v>
      </c>
    </row>
    <row r="246" spans="1:36" ht="82.5">
      <c r="A246" s="1163"/>
      <c r="B246" s="1187"/>
      <c r="C246" s="1190" t="s">
        <v>4105</v>
      </c>
      <c r="D246" s="1180"/>
      <c r="E246" s="328">
        <v>3</v>
      </c>
      <c r="F246" s="997" t="s">
        <v>108</v>
      </c>
      <c r="G246" s="997" t="s">
        <v>3908</v>
      </c>
      <c r="H246" s="997" t="s">
        <v>3909</v>
      </c>
      <c r="I246" s="997" t="s">
        <v>3910</v>
      </c>
      <c r="J246" s="1191">
        <v>422.24</v>
      </c>
      <c r="K246" s="1191">
        <f t="shared" si="117"/>
        <v>1266.72</v>
      </c>
      <c r="L246" s="1192"/>
      <c r="M246" s="1164">
        <v>0</v>
      </c>
      <c r="N246" s="1165"/>
      <c r="O246" s="542"/>
      <c r="P246" s="1166"/>
      <c r="Q246" s="542"/>
      <c r="R246" s="1166"/>
      <c r="S246" s="542"/>
      <c r="T246" s="1166"/>
      <c r="U246" s="542"/>
      <c r="V246" s="1166"/>
      <c r="W246" s="542"/>
      <c r="X246" s="1166"/>
      <c r="Y246" s="542"/>
      <c r="Z246" s="1166">
        <f t="shared" si="118"/>
        <v>3</v>
      </c>
      <c r="AA246" s="542">
        <f t="shared" si="119"/>
        <v>1266.72</v>
      </c>
      <c r="AB246" s="1166"/>
      <c r="AC246" s="542"/>
      <c r="AD246" s="1166"/>
      <c r="AE246" s="542"/>
      <c r="AF246" s="1166"/>
      <c r="AG246" s="542"/>
      <c r="AH246" s="1166"/>
      <c r="AI246" s="542"/>
      <c r="AJ246" s="1193">
        <f t="shared" si="113"/>
        <v>1266.72</v>
      </c>
    </row>
    <row r="247" spans="1:36" ht="82.5">
      <c r="A247" s="1163"/>
      <c r="B247" s="1187"/>
      <c r="C247" s="1190" t="s">
        <v>4106</v>
      </c>
      <c r="D247" s="1180"/>
      <c r="E247" s="328">
        <v>6</v>
      </c>
      <c r="F247" s="997" t="s">
        <v>108</v>
      </c>
      <c r="G247" s="997" t="s">
        <v>3908</v>
      </c>
      <c r="H247" s="997" t="s">
        <v>3909</v>
      </c>
      <c r="I247" s="997" t="s">
        <v>3910</v>
      </c>
      <c r="J247" s="1191">
        <v>23.2</v>
      </c>
      <c r="K247" s="1191">
        <f t="shared" si="117"/>
        <v>139.19999999999999</v>
      </c>
      <c r="L247" s="1192"/>
      <c r="M247" s="1164">
        <v>0</v>
      </c>
      <c r="N247" s="1165"/>
      <c r="O247" s="542"/>
      <c r="P247" s="1166"/>
      <c r="Q247" s="542"/>
      <c r="R247" s="1166"/>
      <c r="S247" s="542"/>
      <c r="T247" s="1166"/>
      <c r="U247" s="542"/>
      <c r="V247" s="1166"/>
      <c r="W247" s="542"/>
      <c r="X247" s="1166"/>
      <c r="Y247" s="542"/>
      <c r="Z247" s="1166">
        <f t="shared" si="118"/>
        <v>6</v>
      </c>
      <c r="AA247" s="542">
        <f t="shared" si="119"/>
        <v>139.19999999999999</v>
      </c>
      <c r="AB247" s="1166"/>
      <c r="AC247" s="542"/>
      <c r="AD247" s="1166"/>
      <c r="AE247" s="542"/>
      <c r="AF247" s="1166"/>
      <c r="AG247" s="542"/>
      <c r="AH247" s="1166"/>
      <c r="AI247" s="542"/>
      <c r="AJ247" s="1193">
        <f t="shared" si="113"/>
        <v>139.19999999999999</v>
      </c>
    </row>
    <row r="248" spans="1:36" ht="82.5">
      <c r="A248" s="1163"/>
      <c r="B248" s="1187"/>
      <c r="C248" s="1190" t="s">
        <v>4107</v>
      </c>
      <c r="D248" s="1180"/>
      <c r="E248" s="328">
        <v>8</v>
      </c>
      <c r="F248" s="997" t="s">
        <v>108</v>
      </c>
      <c r="G248" s="997" t="s">
        <v>3908</v>
      </c>
      <c r="H248" s="997" t="s">
        <v>3909</v>
      </c>
      <c r="I248" s="997" t="s">
        <v>3910</v>
      </c>
      <c r="J248" s="1191">
        <v>788.8</v>
      </c>
      <c r="K248" s="1191">
        <f t="shared" si="117"/>
        <v>6310.4</v>
      </c>
      <c r="L248" s="1192"/>
      <c r="M248" s="1164">
        <v>0</v>
      </c>
      <c r="N248" s="1165"/>
      <c r="O248" s="542"/>
      <c r="P248" s="1166"/>
      <c r="Q248" s="542"/>
      <c r="R248" s="1166"/>
      <c r="S248" s="542"/>
      <c r="T248" s="1166"/>
      <c r="U248" s="542"/>
      <c r="V248" s="1166"/>
      <c r="W248" s="542"/>
      <c r="X248" s="1166"/>
      <c r="Y248" s="542"/>
      <c r="Z248" s="1166">
        <f t="shared" si="118"/>
        <v>8</v>
      </c>
      <c r="AA248" s="542">
        <f t="shared" si="119"/>
        <v>6310.4</v>
      </c>
      <c r="AB248" s="1166"/>
      <c r="AC248" s="542"/>
      <c r="AD248" s="1166"/>
      <c r="AE248" s="542"/>
      <c r="AF248" s="1166"/>
      <c r="AG248" s="542"/>
      <c r="AH248" s="1166"/>
      <c r="AI248" s="542"/>
      <c r="AJ248" s="1193">
        <f t="shared" si="113"/>
        <v>6310.4</v>
      </c>
    </row>
    <row r="249" spans="1:36" ht="82.5">
      <c r="A249" s="1163"/>
      <c r="B249" s="1187"/>
      <c r="C249" s="1190" t="s">
        <v>4108</v>
      </c>
      <c r="D249" s="1180"/>
      <c r="E249" s="328">
        <v>10</v>
      </c>
      <c r="F249" s="997" t="s">
        <v>266</v>
      </c>
      <c r="G249" s="997" t="s">
        <v>3908</v>
      </c>
      <c r="H249" s="997" t="s">
        <v>3909</v>
      </c>
      <c r="I249" s="997" t="s">
        <v>3910</v>
      </c>
      <c r="J249" s="1191">
        <v>65.34</v>
      </c>
      <c r="K249" s="1191">
        <f t="shared" si="117"/>
        <v>653.40000000000009</v>
      </c>
      <c r="L249" s="1192"/>
      <c r="M249" s="1164">
        <v>0</v>
      </c>
      <c r="N249" s="1165"/>
      <c r="O249" s="542"/>
      <c r="P249" s="1166"/>
      <c r="Q249" s="542"/>
      <c r="R249" s="1166"/>
      <c r="S249" s="542"/>
      <c r="T249" s="1166"/>
      <c r="U249" s="542"/>
      <c r="V249" s="1166"/>
      <c r="W249" s="542"/>
      <c r="X249" s="1166"/>
      <c r="Y249" s="542"/>
      <c r="Z249" s="1166">
        <f t="shared" si="118"/>
        <v>10</v>
      </c>
      <c r="AA249" s="542">
        <f t="shared" si="119"/>
        <v>653.40000000000009</v>
      </c>
      <c r="AB249" s="1166"/>
      <c r="AC249" s="542"/>
      <c r="AD249" s="1166"/>
      <c r="AE249" s="542"/>
      <c r="AF249" s="1166"/>
      <c r="AG249" s="542"/>
      <c r="AH249" s="1166"/>
      <c r="AI249" s="542"/>
      <c r="AJ249" s="1193">
        <f t="shared" si="113"/>
        <v>653.40000000000009</v>
      </c>
    </row>
    <row r="250" spans="1:36" ht="82.5">
      <c r="A250" s="1163"/>
      <c r="B250" s="1187"/>
      <c r="C250" s="1190" t="s">
        <v>4109</v>
      </c>
      <c r="D250" s="1180"/>
      <c r="E250" s="328">
        <v>5</v>
      </c>
      <c r="F250" s="997" t="s">
        <v>3232</v>
      </c>
      <c r="G250" s="997" t="s">
        <v>3908</v>
      </c>
      <c r="H250" s="997" t="s">
        <v>3909</v>
      </c>
      <c r="I250" s="997" t="s">
        <v>3910</v>
      </c>
      <c r="J250" s="1191">
        <v>75.400000000000006</v>
      </c>
      <c r="K250" s="1191">
        <f t="shared" si="117"/>
        <v>377</v>
      </c>
      <c r="L250" s="1192"/>
      <c r="M250" s="1164">
        <v>0</v>
      </c>
      <c r="N250" s="1165"/>
      <c r="O250" s="542"/>
      <c r="P250" s="1166"/>
      <c r="Q250" s="542"/>
      <c r="R250" s="1166"/>
      <c r="S250" s="542"/>
      <c r="T250" s="1166"/>
      <c r="U250" s="542"/>
      <c r="V250" s="1166"/>
      <c r="W250" s="542"/>
      <c r="X250" s="1166"/>
      <c r="Y250" s="542"/>
      <c r="Z250" s="1166">
        <f t="shared" si="118"/>
        <v>5</v>
      </c>
      <c r="AA250" s="542">
        <f t="shared" si="119"/>
        <v>377</v>
      </c>
      <c r="AB250" s="1166"/>
      <c r="AC250" s="542"/>
      <c r="AD250" s="1166"/>
      <c r="AE250" s="542"/>
      <c r="AF250" s="1166"/>
      <c r="AG250" s="542"/>
      <c r="AH250" s="1166"/>
      <c r="AI250" s="542"/>
      <c r="AJ250" s="1193">
        <f t="shared" si="113"/>
        <v>377</v>
      </c>
    </row>
    <row r="251" spans="1:36" ht="82.5">
      <c r="A251" s="1163"/>
      <c r="B251" s="1187"/>
      <c r="C251" s="1190" t="s">
        <v>1139</v>
      </c>
      <c r="D251" s="1180"/>
      <c r="E251" s="328">
        <v>1</v>
      </c>
      <c r="F251" s="997" t="s">
        <v>4110</v>
      </c>
      <c r="G251" s="997" t="s">
        <v>3908</v>
      </c>
      <c r="H251" s="997" t="s">
        <v>3909</v>
      </c>
      <c r="I251" s="997" t="s">
        <v>3910</v>
      </c>
      <c r="J251" s="1191">
        <v>1485</v>
      </c>
      <c r="K251" s="1191">
        <f t="shared" si="117"/>
        <v>1485</v>
      </c>
      <c r="L251" s="1192"/>
      <c r="M251" s="1164">
        <v>0</v>
      </c>
      <c r="N251" s="1165"/>
      <c r="O251" s="542"/>
      <c r="P251" s="1166"/>
      <c r="Q251" s="542"/>
      <c r="R251" s="1166"/>
      <c r="S251" s="542"/>
      <c r="T251" s="1166"/>
      <c r="U251" s="542"/>
      <c r="V251" s="1166"/>
      <c r="W251" s="542"/>
      <c r="X251" s="1166"/>
      <c r="Y251" s="542"/>
      <c r="Z251" s="1166">
        <f t="shared" si="118"/>
        <v>1</v>
      </c>
      <c r="AA251" s="542">
        <f t="shared" si="119"/>
        <v>1485</v>
      </c>
      <c r="AB251" s="1166"/>
      <c r="AC251" s="542"/>
      <c r="AD251" s="1166"/>
      <c r="AE251" s="542"/>
      <c r="AF251" s="1166"/>
      <c r="AG251" s="542"/>
      <c r="AH251" s="1166"/>
      <c r="AI251" s="542"/>
      <c r="AJ251" s="1193">
        <f t="shared" si="113"/>
        <v>1485</v>
      </c>
    </row>
    <row r="252" spans="1:36" ht="22.5">
      <c r="A252" s="1163"/>
      <c r="B252" s="1187">
        <v>2500</v>
      </c>
      <c r="C252" s="1179" t="s">
        <v>1153</v>
      </c>
      <c r="D252" s="1180"/>
      <c r="E252" s="1181"/>
      <c r="F252" s="194"/>
      <c r="G252" s="997"/>
      <c r="H252" s="1220"/>
      <c r="I252" s="997"/>
      <c r="J252" s="1181"/>
      <c r="K252" s="559">
        <f>K253+K258+K261+K267+K288</f>
        <v>17872.5</v>
      </c>
      <c r="L252" s="1185"/>
      <c r="M252" s="559">
        <f t="shared" ref="M252:AJ252" si="120">M253+M258+M261+M267+M288</f>
        <v>0</v>
      </c>
      <c r="N252" s="559">
        <f t="shared" si="120"/>
        <v>0</v>
      </c>
      <c r="O252" s="559">
        <f t="shared" si="120"/>
        <v>0</v>
      </c>
      <c r="P252" s="559">
        <f t="shared" si="120"/>
        <v>0</v>
      </c>
      <c r="Q252" s="559">
        <f t="shared" si="120"/>
        <v>0</v>
      </c>
      <c r="R252" s="559">
        <f t="shared" si="120"/>
        <v>0</v>
      </c>
      <c r="S252" s="559">
        <f t="shared" si="120"/>
        <v>0</v>
      </c>
      <c r="T252" s="559">
        <f t="shared" si="120"/>
        <v>0</v>
      </c>
      <c r="U252" s="559">
        <f t="shared" si="120"/>
        <v>0</v>
      </c>
      <c r="V252" s="559">
        <f t="shared" si="120"/>
        <v>0</v>
      </c>
      <c r="W252" s="559">
        <f t="shared" si="120"/>
        <v>0</v>
      </c>
      <c r="X252" s="559">
        <f t="shared" si="120"/>
        <v>0</v>
      </c>
      <c r="Y252" s="559">
        <f t="shared" si="120"/>
        <v>10389.65</v>
      </c>
      <c r="Z252" s="559">
        <f t="shared" si="120"/>
        <v>0</v>
      </c>
      <c r="AA252" s="559">
        <f t="shared" si="120"/>
        <v>5639.01</v>
      </c>
      <c r="AB252" s="559">
        <f t="shared" si="120"/>
        <v>0</v>
      </c>
      <c r="AC252" s="559">
        <f t="shared" si="120"/>
        <v>1843.84</v>
      </c>
      <c r="AD252" s="559">
        <f t="shared" si="120"/>
        <v>0</v>
      </c>
      <c r="AE252" s="559">
        <f t="shared" si="120"/>
        <v>0</v>
      </c>
      <c r="AF252" s="559">
        <f t="shared" si="120"/>
        <v>0</v>
      </c>
      <c r="AG252" s="559">
        <f t="shared" si="120"/>
        <v>0</v>
      </c>
      <c r="AH252" s="559">
        <f t="shared" si="120"/>
        <v>0</v>
      </c>
      <c r="AI252" s="559">
        <f t="shared" si="120"/>
        <v>0</v>
      </c>
      <c r="AJ252" s="559">
        <f t="shared" si="120"/>
        <v>17872.5</v>
      </c>
    </row>
    <row r="253" spans="1:36">
      <c r="A253" s="1163"/>
      <c r="B253" s="1187">
        <v>251</v>
      </c>
      <c r="C253" s="1186" t="s">
        <v>1154</v>
      </c>
      <c r="D253" s="1180"/>
      <c r="E253" s="1181"/>
      <c r="F253" s="194"/>
      <c r="G253" s="997"/>
      <c r="H253" s="1220"/>
      <c r="I253" s="997"/>
      <c r="J253" s="1181"/>
      <c r="K253" s="538">
        <f>K254+K256</f>
        <v>1600</v>
      </c>
      <c r="L253" s="1185"/>
      <c r="M253" s="538">
        <f>M254+M256</f>
        <v>0</v>
      </c>
      <c r="N253" s="538"/>
      <c r="O253" s="538">
        <f t="shared" ref="O253:AJ253" si="121">O254+O256</f>
        <v>0</v>
      </c>
      <c r="P253" s="538"/>
      <c r="Q253" s="538">
        <f t="shared" si="121"/>
        <v>0</v>
      </c>
      <c r="R253" s="538"/>
      <c r="S253" s="538">
        <f t="shared" si="121"/>
        <v>0</v>
      </c>
      <c r="T253" s="538"/>
      <c r="U253" s="538">
        <f t="shared" si="121"/>
        <v>0</v>
      </c>
      <c r="V253" s="538"/>
      <c r="W253" s="538">
        <f t="shared" si="121"/>
        <v>0</v>
      </c>
      <c r="X253" s="538"/>
      <c r="Y253" s="538">
        <f t="shared" si="121"/>
        <v>0</v>
      </c>
      <c r="Z253" s="538"/>
      <c r="AA253" s="538">
        <f t="shared" si="121"/>
        <v>0</v>
      </c>
      <c r="AB253" s="538"/>
      <c r="AC253" s="538">
        <f t="shared" si="121"/>
        <v>1600</v>
      </c>
      <c r="AD253" s="538"/>
      <c r="AE253" s="538">
        <f t="shared" si="121"/>
        <v>0</v>
      </c>
      <c r="AF253" s="538"/>
      <c r="AG253" s="538">
        <f t="shared" si="121"/>
        <v>0</v>
      </c>
      <c r="AH253" s="538"/>
      <c r="AI253" s="538">
        <f t="shared" si="121"/>
        <v>0</v>
      </c>
      <c r="AJ253" s="538">
        <f t="shared" si="121"/>
        <v>1600</v>
      </c>
    </row>
    <row r="254" spans="1:36" ht="22.5">
      <c r="A254" s="1163"/>
      <c r="B254" s="1187">
        <v>25101</v>
      </c>
      <c r="C254" s="1186" t="s">
        <v>4111</v>
      </c>
      <c r="D254" s="1180"/>
      <c r="E254" s="1181"/>
      <c r="F254" s="194"/>
      <c r="G254" s="997"/>
      <c r="H254" s="1194"/>
      <c r="I254" s="997"/>
      <c r="J254" s="1181"/>
      <c r="K254" s="525">
        <f t="shared" ref="K254" si="122">SUM(K255)</f>
        <v>1000</v>
      </c>
      <c r="L254" s="1185"/>
      <c r="M254" s="525">
        <f>SUM(M255)</f>
        <v>0</v>
      </c>
      <c r="N254" s="525"/>
      <c r="O254" s="525">
        <f t="shared" ref="O254:AI254" si="123">SUM(O255)</f>
        <v>0</v>
      </c>
      <c r="P254" s="525"/>
      <c r="Q254" s="525">
        <f t="shared" si="123"/>
        <v>0</v>
      </c>
      <c r="R254" s="525"/>
      <c r="S254" s="525">
        <f t="shared" si="123"/>
        <v>0</v>
      </c>
      <c r="T254" s="525"/>
      <c r="U254" s="525">
        <f t="shared" si="123"/>
        <v>0</v>
      </c>
      <c r="V254" s="525"/>
      <c r="W254" s="525">
        <f t="shared" si="123"/>
        <v>0</v>
      </c>
      <c r="X254" s="525"/>
      <c r="Y254" s="525">
        <f t="shared" si="123"/>
        <v>0</v>
      </c>
      <c r="Z254" s="525"/>
      <c r="AA254" s="525">
        <f t="shared" si="123"/>
        <v>0</v>
      </c>
      <c r="AB254" s="525"/>
      <c r="AC254" s="525">
        <f t="shared" si="123"/>
        <v>1000</v>
      </c>
      <c r="AD254" s="525"/>
      <c r="AE254" s="525">
        <f t="shared" si="123"/>
        <v>0</v>
      </c>
      <c r="AF254" s="525"/>
      <c r="AG254" s="525">
        <f t="shared" si="123"/>
        <v>0</v>
      </c>
      <c r="AH254" s="525"/>
      <c r="AI254" s="525">
        <f t="shared" si="123"/>
        <v>0</v>
      </c>
      <c r="AJ254" s="559">
        <f t="shared" ref="AJ254:AJ256" si="124">M254+O254+Q254+S254+U254+W254+Y254+AA254+AC254+AE254+AG254+AI254</f>
        <v>1000</v>
      </c>
    </row>
    <row r="255" spans="1:36" ht="82.5">
      <c r="A255" s="1163"/>
      <c r="B255" s="1187"/>
      <c r="C255" s="1190" t="s">
        <v>4112</v>
      </c>
      <c r="D255" s="1180"/>
      <c r="E255" s="328">
        <v>2</v>
      </c>
      <c r="F255" s="997" t="s">
        <v>3609</v>
      </c>
      <c r="G255" s="997" t="s">
        <v>3908</v>
      </c>
      <c r="H255" s="997" t="s">
        <v>3909</v>
      </c>
      <c r="I255" s="997" t="s">
        <v>3910</v>
      </c>
      <c r="J255" s="1191">
        <v>500</v>
      </c>
      <c r="K255" s="1191">
        <f>E255*J255</f>
        <v>1000</v>
      </c>
      <c r="L255" s="1192"/>
      <c r="M255" s="1164">
        <v>0</v>
      </c>
      <c r="N255" s="1165"/>
      <c r="O255" s="542"/>
      <c r="P255" s="1166"/>
      <c r="Q255" s="542"/>
      <c r="R255" s="1166"/>
      <c r="S255" s="542"/>
      <c r="T255" s="1166"/>
      <c r="U255" s="542"/>
      <c r="V255" s="1166"/>
      <c r="W255" s="542"/>
      <c r="X255" s="1166"/>
      <c r="Y255" s="542"/>
      <c r="Z255" s="1166"/>
      <c r="AA255" s="542"/>
      <c r="AB255" s="1166">
        <f>E255</f>
        <v>2</v>
      </c>
      <c r="AC255" s="542">
        <f>SUM(AB255*J255)</f>
        <v>1000</v>
      </c>
      <c r="AD255" s="1166"/>
      <c r="AE255" s="542"/>
      <c r="AF255" s="1166"/>
      <c r="AG255" s="542"/>
      <c r="AH255" s="1166"/>
      <c r="AI255" s="542"/>
      <c r="AJ255" s="1193">
        <f>M255+O255+Q255+S255+U255+W255+Y255+AA255+AC255+AE255+AG255+AI255</f>
        <v>1000</v>
      </c>
    </row>
    <row r="256" spans="1:36" ht="22.5">
      <c r="A256" s="1163"/>
      <c r="B256" s="1187">
        <v>25102</v>
      </c>
      <c r="C256" s="1186" t="s">
        <v>1156</v>
      </c>
      <c r="D256" s="1180"/>
      <c r="E256" s="1181"/>
      <c r="F256" s="194"/>
      <c r="G256" s="997"/>
      <c r="H256" s="1194"/>
      <c r="I256" s="997"/>
      <c r="J256" s="1181"/>
      <c r="K256" s="525">
        <f>SUM(K257:K257)</f>
        <v>600</v>
      </c>
      <c r="L256" s="1185"/>
      <c r="M256" s="525">
        <f>SUM(M257:M257)</f>
        <v>0</v>
      </c>
      <c r="N256" s="525"/>
      <c r="O256" s="525">
        <f>SUM(O257:O257)</f>
        <v>0</v>
      </c>
      <c r="P256" s="525"/>
      <c r="Q256" s="525">
        <f>SUM(Q257:Q257)</f>
        <v>0</v>
      </c>
      <c r="R256" s="525"/>
      <c r="S256" s="525">
        <f>SUM(S257:S257)</f>
        <v>0</v>
      </c>
      <c r="T256" s="525"/>
      <c r="U256" s="525">
        <f>SUM(U257:U257)</f>
        <v>0</v>
      </c>
      <c r="V256" s="525"/>
      <c r="W256" s="525">
        <f>SUM(W257:W257)</f>
        <v>0</v>
      </c>
      <c r="X256" s="525"/>
      <c r="Y256" s="525">
        <f>SUM(Y257:Y257)</f>
        <v>0</v>
      </c>
      <c r="Z256" s="525"/>
      <c r="AA256" s="525">
        <f>SUM(AA257:AA257)</f>
        <v>0</v>
      </c>
      <c r="AB256" s="525"/>
      <c r="AC256" s="525">
        <f>SUM(AC257:AC257)</f>
        <v>600</v>
      </c>
      <c r="AD256" s="525"/>
      <c r="AE256" s="525">
        <f>SUM(AE257:AE257)</f>
        <v>0</v>
      </c>
      <c r="AF256" s="525"/>
      <c r="AG256" s="525">
        <f>SUM(AG257:AG257)</f>
        <v>0</v>
      </c>
      <c r="AH256" s="525"/>
      <c r="AI256" s="525">
        <f>SUM(AI257:AI257)</f>
        <v>0</v>
      </c>
      <c r="AJ256" s="559">
        <f t="shared" si="124"/>
        <v>600</v>
      </c>
    </row>
    <row r="257" spans="1:36" ht="82.5">
      <c r="A257" s="1163"/>
      <c r="B257" s="1187"/>
      <c r="C257" s="1190" t="s">
        <v>4113</v>
      </c>
      <c r="D257" s="1180"/>
      <c r="E257" s="328">
        <v>15</v>
      </c>
      <c r="F257" s="997" t="s">
        <v>3609</v>
      </c>
      <c r="G257" s="997" t="s">
        <v>3908</v>
      </c>
      <c r="H257" s="997" t="s">
        <v>3909</v>
      </c>
      <c r="I257" s="997" t="s">
        <v>3910</v>
      </c>
      <c r="J257" s="1191">
        <v>40</v>
      </c>
      <c r="K257" s="1191">
        <f>E257*J257</f>
        <v>600</v>
      </c>
      <c r="L257" s="1192"/>
      <c r="M257" s="1164">
        <v>0</v>
      </c>
      <c r="N257" s="1165"/>
      <c r="O257" s="542"/>
      <c r="P257" s="1166"/>
      <c r="Q257" s="542"/>
      <c r="R257" s="1166"/>
      <c r="S257" s="542"/>
      <c r="T257" s="1166"/>
      <c r="U257" s="542"/>
      <c r="V257" s="1166"/>
      <c r="W257" s="542"/>
      <c r="X257" s="1166"/>
      <c r="Y257" s="542"/>
      <c r="Z257" s="1166"/>
      <c r="AA257" s="542"/>
      <c r="AB257" s="1166">
        <f>E257</f>
        <v>15</v>
      </c>
      <c r="AC257" s="542">
        <f>SUM(AB257*J257)</f>
        <v>600</v>
      </c>
      <c r="AD257" s="1166"/>
      <c r="AE257" s="542"/>
      <c r="AF257" s="1166"/>
      <c r="AG257" s="542"/>
      <c r="AH257" s="1166"/>
      <c r="AI257" s="542"/>
      <c r="AJ257" s="1193">
        <f>M257+O257+Q257+S257+U257+W257+Y257+AA257+AC257+AE257+AG257+AI257</f>
        <v>600</v>
      </c>
    </row>
    <row r="258" spans="1:36" ht="22.5">
      <c r="A258" s="1163"/>
      <c r="B258" s="1187">
        <v>252</v>
      </c>
      <c r="C258" s="1186" t="s">
        <v>1166</v>
      </c>
      <c r="D258" s="1180"/>
      <c r="E258" s="1181"/>
      <c r="F258" s="194"/>
      <c r="G258" s="997"/>
      <c r="H258" s="1220"/>
      <c r="I258" s="997"/>
      <c r="J258" s="1181"/>
      <c r="K258" s="538">
        <f>K259</f>
        <v>243.84</v>
      </c>
      <c r="L258" s="1185"/>
      <c r="M258" s="538">
        <f>M259</f>
        <v>0</v>
      </c>
      <c r="N258" s="538"/>
      <c r="O258" s="538">
        <f t="shared" ref="O258:AJ258" si="125">O259</f>
        <v>0</v>
      </c>
      <c r="P258" s="538"/>
      <c r="Q258" s="538">
        <f t="shared" si="125"/>
        <v>0</v>
      </c>
      <c r="R258" s="538"/>
      <c r="S258" s="538">
        <f t="shared" si="125"/>
        <v>0</v>
      </c>
      <c r="T258" s="538"/>
      <c r="U258" s="538">
        <f t="shared" si="125"/>
        <v>0</v>
      </c>
      <c r="V258" s="538"/>
      <c r="W258" s="538">
        <f t="shared" si="125"/>
        <v>0</v>
      </c>
      <c r="X258" s="538"/>
      <c r="Y258" s="538">
        <f t="shared" si="125"/>
        <v>0</v>
      </c>
      <c r="Z258" s="538"/>
      <c r="AA258" s="538">
        <f t="shared" si="125"/>
        <v>0</v>
      </c>
      <c r="AB258" s="538"/>
      <c r="AC258" s="538">
        <f t="shared" si="125"/>
        <v>243.84</v>
      </c>
      <c r="AD258" s="538"/>
      <c r="AE258" s="538">
        <f t="shared" si="125"/>
        <v>0</v>
      </c>
      <c r="AF258" s="538"/>
      <c r="AG258" s="538">
        <f t="shared" si="125"/>
        <v>0</v>
      </c>
      <c r="AH258" s="538"/>
      <c r="AI258" s="538">
        <f t="shared" si="125"/>
        <v>0</v>
      </c>
      <c r="AJ258" s="538">
        <f t="shared" si="125"/>
        <v>243.84</v>
      </c>
    </row>
    <row r="259" spans="1:36" ht="22.5">
      <c r="A259" s="1163"/>
      <c r="B259" s="1187">
        <v>25201</v>
      </c>
      <c r="C259" s="1186" t="s">
        <v>1166</v>
      </c>
      <c r="D259" s="1180"/>
      <c r="E259" s="1181"/>
      <c r="F259" s="194"/>
      <c r="G259" s="997"/>
      <c r="H259" s="1194"/>
      <c r="I259" s="997"/>
      <c r="J259" s="1181"/>
      <c r="K259" s="525">
        <f>SUM(K260:K260)</f>
        <v>243.84</v>
      </c>
      <c r="L259" s="1185"/>
      <c r="M259" s="525">
        <f>SUM(M260:M260)</f>
        <v>0</v>
      </c>
      <c r="N259" s="525"/>
      <c r="O259" s="525">
        <f>SUM(O260:O260)</f>
        <v>0</v>
      </c>
      <c r="P259" s="525"/>
      <c r="Q259" s="525">
        <f>SUM(Q260:Q260)</f>
        <v>0</v>
      </c>
      <c r="R259" s="525"/>
      <c r="S259" s="525">
        <f>SUM(S260:S260)</f>
        <v>0</v>
      </c>
      <c r="T259" s="525"/>
      <c r="U259" s="525">
        <f>SUM(U260:U260)</f>
        <v>0</v>
      </c>
      <c r="V259" s="525"/>
      <c r="W259" s="525">
        <f>SUM(W260:W260)</f>
        <v>0</v>
      </c>
      <c r="X259" s="525"/>
      <c r="Y259" s="525">
        <f>SUM(Y260:Y260)</f>
        <v>0</v>
      </c>
      <c r="Z259" s="525"/>
      <c r="AA259" s="525">
        <f>SUM(AA260:AA260)</f>
        <v>0</v>
      </c>
      <c r="AB259" s="525"/>
      <c r="AC259" s="525">
        <f>SUM(AC260:AC260)</f>
        <v>243.84</v>
      </c>
      <c r="AD259" s="525"/>
      <c r="AE259" s="525">
        <f>SUM(AE260:AE260)</f>
        <v>0</v>
      </c>
      <c r="AF259" s="525"/>
      <c r="AG259" s="525">
        <f>SUM(AG260:AG260)</f>
        <v>0</v>
      </c>
      <c r="AH259" s="525"/>
      <c r="AI259" s="525">
        <f>SUM(AI260:AI260)</f>
        <v>0</v>
      </c>
      <c r="AJ259" s="559">
        <f t="shared" ref="AJ259" si="126">M259+O259+Q259+S259+U259+W259+Y259+AA259+AC259+AE259+AG259+AI259</f>
        <v>243.84</v>
      </c>
    </row>
    <row r="260" spans="1:36" ht="82.5">
      <c r="A260" s="1163"/>
      <c r="B260" s="1187"/>
      <c r="C260" s="1190" t="s">
        <v>4114</v>
      </c>
      <c r="D260" s="1180"/>
      <c r="E260" s="328">
        <v>3</v>
      </c>
      <c r="F260" s="997" t="s">
        <v>3992</v>
      </c>
      <c r="G260" s="997" t="s">
        <v>3908</v>
      </c>
      <c r="H260" s="997" t="s">
        <v>3909</v>
      </c>
      <c r="I260" s="997" t="s">
        <v>3910</v>
      </c>
      <c r="J260" s="1191">
        <v>81.28</v>
      </c>
      <c r="K260" s="1191">
        <f>E260*J260</f>
        <v>243.84</v>
      </c>
      <c r="L260" s="1192"/>
      <c r="M260" s="1164">
        <v>0</v>
      </c>
      <c r="N260" s="1165"/>
      <c r="O260" s="542"/>
      <c r="P260" s="1166"/>
      <c r="Q260" s="542"/>
      <c r="R260" s="1166"/>
      <c r="S260" s="542"/>
      <c r="T260" s="1166"/>
      <c r="U260" s="542"/>
      <c r="V260" s="1166"/>
      <c r="W260" s="542"/>
      <c r="X260" s="1166"/>
      <c r="Y260" s="542"/>
      <c r="Z260" s="1166"/>
      <c r="AA260" s="542"/>
      <c r="AB260" s="1166">
        <f>E260</f>
        <v>3</v>
      </c>
      <c r="AC260" s="542">
        <f>SUM(AB260*J260)</f>
        <v>243.84</v>
      </c>
      <c r="AD260" s="1166"/>
      <c r="AE260" s="542"/>
      <c r="AF260" s="1166"/>
      <c r="AG260" s="542"/>
      <c r="AH260" s="1166"/>
      <c r="AI260" s="542"/>
      <c r="AJ260" s="1193">
        <f>M260+O260+Q260+S260+U260+W260+Y260+AA260+AC260+AE260+AG260+AI260</f>
        <v>243.84</v>
      </c>
    </row>
    <row r="261" spans="1:36" ht="22.5">
      <c r="A261" s="1163"/>
      <c r="B261" s="1187">
        <v>253</v>
      </c>
      <c r="C261" s="1186" t="s">
        <v>1169</v>
      </c>
      <c r="D261" s="1180"/>
      <c r="E261" s="1181"/>
      <c r="F261" s="194"/>
      <c r="G261" s="997"/>
      <c r="H261" s="1220"/>
      <c r="I261" s="997"/>
      <c r="J261" s="1181"/>
      <c r="K261" s="538">
        <f>K262+K265</f>
        <v>10389.65</v>
      </c>
      <c r="L261" s="1185"/>
      <c r="M261" s="538">
        <f>M262+M265</f>
        <v>0</v>
      </c>
      <c r="N261" s="538"/>
      <c r="O261" s="538">
        <f>O262+O265</f>
        <v>0</v>
      </c>
      <c r="P261" s="538"/>
      <c r="Q261" s="538">
        <f>Q262+Q265</f>
        <v>0</v>
      </c>
      <c r="R261" s="538"/>
      <c r="S261" s="538">
        <f>S262+S265</f>
        <v>0</v>
      </c>
      <c r="T261" s="538"/>
      <c r="U261" s="538">
        <f>U262+U265</f>
        <v>0</v>
      </c>
      <c r="V261" s="538"/>
      <c r="W261" s="538">
        <f>W262+W265</f>
        <v>0</v>
      </c>
      <c r="X261" s="538"/>
      <c r="Y261" s="538">
        <f>Y262+Y265</f>
        <v>10389.65</v>
      </c>
      <c r="Z261" s="538"/>
      <c r="AA261" s="538">
        <f>AA262+AA265</f>
        <v>0</v>
      </c>
      <c r="AB261" s="538"/>
      <c r="AC261" s="538">
        <f>AC262+AC265</f>
        <v>0</v>
      </c>
      <c r="AD261" s="538"/>
      <c r="AE261" s="538">
        <f>AE262+AE265</f>
        <v>0</v>
      </c>
      <c r="AF261" s="538"/>
      <c r="AG261" s="538">
        <f>AG262+AG265</f>
        <v>0</v>
      </c>
      <c r="AH261" s="538"/>
      <c r="AI261" s="538">
        <f>AI262+AI265</f>
        <v>0</v>
      </c>
      <c r="AJ261" s="538">
        <f>AJ262+AJ265</f>
        <v>10389.65</v>
      </c>
    </row>
    <row r="262" spans="1:36" ht="22.5">
      <c r="A262" s="1163"/>
      <c r="B262" s="1187">
        <v>25301</v>
      </c>
      <c r="C262" s="1186" t="s">
        <v>1170</v>
      </c>
      <c r="D262" s="1180"/>
      <c r="E262" s="1181"/>
      <c r="F262" s="194"/>
      <c r="G262" s="997"/>
      <c r="H262" s="1194"/>
      <c r="I262" s="997"/>
      <c r="J262" s="1181"/>
      <c r="K262" s="525">
        <f>SUM(K263:K264)</f>
        <v>10389.65</v>
      </c>
      <c r="L262" s="1185"/>
      <c r="M262" s="525">
        <f>SUM(M263:M264)</f>
        <v>0</v>
      </c>
      <c r="N262" s="525"/>
      <c r="O262" s="525">
        <f>SUM(O263:O264)</f>
        <v>0</v>
      </c>
      <c r="P262" s="525"/>
      <c r="Q262" s="525">
        <f>SUM(Q263:Q264)</f>
        <v>0</v>
      </c>
      <c r="R262" s="525"/>
      <c r="S262" s="525">
        <f>SUM(S263:S264)</f>
        <v>0</v>
      </c>
      <c r="T262" s="525"/>
      <c r="U262" s="525">
        <f>SUM(U263:U264)</f>
        <v>0</v>
      </c>
      <c r="V262" s="525"/>
      <c r="W262" s="525">
        <f>SUM(W263:W264)</f>
        <v>0</v>
      </c>
      <c r="X262" s="525"/>
      <c r="Y262" s="525">
        <f>SUM(Y263:Y264)</f>
        <v>10389.65</v>
      </c>
      <c r="Z262" s="525"/>
      <c r="AA262" s="525">
        <f>SUM(AA263:AA264)</f>
        <v>0</v>
      </c>
      <c r="AB262" s="525"/>
      <c r="AC262" s="525">
        <f>SUM(AC263:AC264)</f>
        <v>0</v>
      </c>
      <c r="AD262" s="525"/>
      <c r="AE262" s="525">
        <f>SUM(AE263:AE264)</f>
        <v>0</v>
      </c>
      <c r="AF262" s="525"/>
      <c r="AG262" s="525">
        <f>SUM(AG263:AG264)</f>
        <v>0</v>
      </c>
      <c r="AH262" s="525"/>
      <c r="AI262" s="525">
        <f>SUM(AI263:AI264)</f>
        <v>0</v>
      </c>
      <c r="AJ262" s="559">
        <f t="shared" ref="AJ262" si="127">M262+O262+Q262+S262+U262+W262+Y262+AA262+AC262+AE262+AG262+AI262</f>
        <v>10389.65</v>
      </c>
    </row>
    <row r="263" spans="1:36" ht="82.5">
      <c r="A263" s="1163"/>
      <c r="B263" s="1187"/>
      <c r="C263" s="1190" t="s">
        <v>4115</v>
      </c>
      <c r="D263" s="1180"/>
      <c r="E263" s="328">
        <v>11</v>
      </c>
      <c r="F263" s="997" t="s">
        <v>108</v>
      </c>
      <c r="G263" s="997" t="s">
        <v>3908</v>
      </c>
      <c r="H263" s="997" t="s">
        <v>3909</v>
      </c>
      <c r="I263" s="997" t="s">
        <v>3910</v>
      </c>
      <c r="J263" s="1191">
        <v>590</v>
      </c>
      <c r="K263" s="1191">
        <f>E263*J263</f>
        <v>6490</v>
      </c>
      <c r="L263" s="1192"/>
      <c r="M263" s="1164"/>
      <c r="N263" s="1165"/>
      <c r="O263" s="542"/>
      <c r="P263" s="1166"/>
      <c r="Q263" s="542"/>
      <c r="R263" s="1166"/>
      <c r="S263" s="542"/>
      <c r="T263" s="1166"/>
      <c r="U263" s="542"/>
      <c r="V263" s="1166"/>
      <c r="W263" s="542"/>
      <c r="X263" s="1166">
        <f>E263</f>
        <v>11</v>
      </c>
      <c r="Y263" s="542">
        <f>X263*J263</f>
        <v>6490</v>
      </c>
      <c r="Z263" s="1166"/>
      <c r="AA263" s="542"/>
      <c r="AB263" s="1166"/>
      <c r="AC263" s="542"/>
      <c r="AD263" s="1166"/>
      <c r="AE263" s="542"/>
      <c r="AF263" s="1166"/>
      <c r="AG263" s="542"/>
      <c r="AH263" s="1166"/>
      <c r="AI263" s="542"/>
      <c r="AJ263" s="1193">
        <f>M263+O263+Q263+S263+U263+W263+Y263+AA263+AC263+AE263+AG263+AI263</f>
        <v>6490</v>
      </c>
    </row>
    <row r="264" spans="1:36" ht="82.5">
      <c r="A264" s="1163"/>
      <c r="B264" s="1187"/>
      <c r="C264" s="1190" t="s">
        <v>4116</v>
      </c>
      <c r="D264" s="1180"/>
      <c r="E264" s="328">
        <v>5</v>
      </c>
      <c r="F264" s="997" t="s">
        <v>108</v>
      </c>
      <c r="G264" s="997" t="s">
        <v>3908</v>
      </c>
      <c r="H264" s="997" t="s">
        <v>3909</v>
      </c>
      <c r="I264" s="997" t="s">
        <v>3910</v>
      </c>
      <c r="J264" s="1191">
        <v>779.93</v>
      </c>
      <c r="K264" s="1191">
        <f>E264*J264</f>
        <v>3899.6499999999996</v>
      </c>
      <c r="L264" s="1192"/>
      <c r="M264" s="1164"/>
      <c r="N264" s="1165"/>
      <c r="O264" s="542"/>
      <c r="P264" s="1166"/>
      <c r="Q264" s="542"/>
      <c r="R264" s="1166"/>
      <c r="S264" s="542"/>
      <c r="T264" s="1166"/>
      <c r="U264" s="542"/>
      <c r="V264" s="1166"/>
      <c r="W264" s="542"/>
      <c r="X264" s="1166">
        <f>E264</f>
        <v>5</v>
      </c>
      <c r="Y264" s="542">
        <f>X264*J264</f>
        <v>3899.6499999999996</v>
      </c>
      <c r="Z264" s="1166"/>
      <c r="AA264" s="542"/>
      <c r="AB264" s="1166"/>
      <c r="AC264" s="542"/>
      <c r="AD264" s="1166"/>
      <c r="AE264" s="542"/>
      <c r="AF264" s="1166"/>
      <c r="AG264" s="542"/>
      <c r="AH264" s="1166"/>
      <c r="AI264" s="542"/>
      <c r="AJ264" s="1193">
        <f>M264+O264+Q264+S264+U264+W264+Y264+AA264+AC264+AE264+AG264+AI264</f>
        <v>3899.6499999999996</v>
      </c>
    </row>
    <row r="265" spans="1:36" ht="22.5">
      <c r="A265" s="1163"/>
      <c r="B265" s="1187">
        <v>25302</v>
      </c>
      <c r="C265" s="1186" t="s">
        <v>1265</v>
      </c>
      <c r="D265" s="1180"/>
      <c r="E265" s="1181"/>
      <c r="F265" s="194"/>
      <c r="G265" s="997"/>
      <c r="H265" s="1194"/>
      <c r="I265" s="997"/>
      <c r="J265" s="1181"/>
      <c r="K265" s="525">
        <f>SUM(K266:K266)</f>
        <v>0</v>
      </c>
      <c r="L265" s="1185"/>
      <c r="M265" s="525">
        <f>SUM(M266:M266)</f>
        <v>0</v>
      </c>
      <c r="N265" s="525"/>
      <c r="O265" s="525">
        <f>SUM(O266:O266)</f>
        <v>0</v>
      </c>
      <c r="P265" s="525"/>
      <c r="Q265" s="525">
        <f>SUM(Q266:Q266)</f>
        <v>0</v>
      </c>
      <c r="R265" s="525"/>
      <c r="S265" s="525">
        <f>SUM(S266:S266)</f>
        <v>0</v>
      </c>
      <c r="T265" s="525"/>
      <c r="U265" s="525">
        <f>SUM(U266:U266)</f>
        <v>0</v>
      </c>
      <c r="V265" s="525"/>
      <c r="W265" s="525">
        <f>SUM(W266:W266)</f>
        <v>0</v>
      </c>
      <c r="X265" s="525"/>
      <c r="Y265" s="525">
        <f>SUM(Y266:Y266)</f>
        <v>0</v>
      </c>
      <c r="Z265" s="525"/>
      <c r="AA265" s="525">
        <f>SUM(AA266:AA266)</f>
        <v>0</v>
      </c>
      <c r="AB265" s="525"/>
      <c r="AC265" s="525">
        <f>SUM(AC266:AC266)</f>
        <v>0</v>
      </c>
      <c r="AD265" s="525"/>
      <c r="AE265" s="525">
        <f>SUM(AE266:AE266)</f>
        <v>0</v>
      </c>
      <c r="AF265" s="525"/>
      <c r="AG265" s="525">
        <f>SUM(AG266:AG266)</f>
        <v>0</v>
      </c>
      <c r="AH265" s="525"/>
      <c r="AI265" s="525">
        <f>SUM(AI266:AI266)</f>
        <v>0</v>
      </c>
      <c r="AJ265" s="559">
        <f t="shared" ref="AJ265:AJ266" si="128">M265+O265+Q265+S265+U265+W265+Y265+AA265+AC265+AE265+AG265+AI265</f>
        <v>0</v>
      </c>
    </row>
    <row r="266" spans="1:36" ht="82.5">
      <c r="A266" s="1163"/>
      <c r="B266" s="1187"/>
      <c r="C266" s="1190" t="s">
        <v>4117</v>
      </c>
      <c r="D266" s="1180"/>
      <c r="E266" s="328"/>
      <c r="F266" s="997" t="s">
        <v>108</v>
      </c>
      <c r="G266" s="997" t="s">
        <v>3908</v>
      </c>
      <c r="H266" s="997" t="s">
        <v>3909</v>
      </c>
      <c r="I266" s="997" t="s">
        <v>3910</v>
      </c>
      <c r="J266" s="1191">
        <v>18.36</v>
      </c>
      <c r="K266" s="1191">
        <f>E266*J266</f>
        <v>0</v>
      </c>
      <c r="L266" s="1192"/>
      <c r="M266" s="1164"/>
      <c r="N266" s="1165"/>
      <c r="O266" s="542"/>
      <c r="P266" s="1166"/>
      <c r="Q266" s="542"/>
      <c r="R266" s="1166"/>
      <c r="S266" s="542"/>
      <c r="T266" s="1166"/>
      <c r="U266" s="542"/>
      <c r="V266" s="1166"/>
      <c r="W266" s="542"/>
      <c r="X266" s="1166"/>
      <c r="Y266" s="542"/>
      <c r="Z266" s="1166">
        <f>E266-L266-N266-P266-R266-T266-V266</f>
        <v>0</v>
      </c>
      <c r="AA266" s="542">
        <f t="shared" ref="AA266" si="129">K266-M266-O266-Q266-S266-U266-W266</f>
        <v>0</v>
      </c>
      <c r="AB266" s="1166"/>
      <c r="AC266" s="542"/>
      <c r="AD266" s="1166"/>
      <c r="AE266" s="542"/>
      <c r="AF266" s="1166"/>
      <c r="AG266" s="542"/>
      <c r="AH266" s="1166"/>
      <c r="AI266" s="542"/>
      <c r="AJ266" s="1193">
        <f t="shared" si="128"/>
        <v>0</v>
      </c>
    </row>
    <row r="267" spans="1:36" ht="22.5">
      <c r="A267" s="1163"/>
      <c r="B267" s="1187">
        <v>254</v>
      </c>
      <c r="C267" s="1186" t="s">
        <v>1266</v>
      </c>
      <c r="D267" s="1180"/>
      <c r="E267" s="1181"/>
      <c r="F267" s="194"/>
      <c r="G267" s="997"/>
      <c r="H267" s="1220"/>
      <c r="I267" s="997"/>
      <c r="J267" s="1181"/>
      <c r="K267" s="559">
        <f>K268+K270</f>
        <v>0</v>
      </c>
      <c r="L267" s="1185"/>
      <c r="M267" s="538">
        <f>M268+M270</f>
        <v>0</v>
      </c>
      <c r="N267" s="538"/>
      <c r="O267" s="538">
        <f t="shared" ref="O267:AJ267" si="130">O268+O270</f>
        <v>0</v>
      </c>
      <c r="P267" s="538"/>
      <c r="Q267" s="538">
        <f t="shared" si="130"/>
        <v>0</v>
      </c>
      <c r="R267" s="538"/>
      <c r="S267" s="538">
        <f t="shared" si="130"/>
        <v>0</v>
      </c>
      <c r="T267" s="538"/>
      <c r="U267" s="538">
        <f t="shared" si="130"/>
        <v>0</v>
      </c>
      <c r="V267" s="538"/>
      <c r="W267" s="538">
        <f t="shared" si="130"/>
        <v>0</v>
      </c>
      <c r="X267" s="538"/>
      <c r="Y267" s="538">
        <f t="shared" si="130"/>
        <v>0</v>
      </c>
      <c r="Z267" s="538"/>
      <c r="AA267" s="538">
        <f t="shared" si="130"/>
        <v>0</v>
      </c>
      <c r="AB267" s="538"/>
      <c r="AC267" s="538">
        <f t="shared" si="130"/>
        <v>0</v>
      </c>
      <c r="AD267" s="538"/>
      <c r="AE267" s="538">
        <f t="shared" si="130"/>
        <v>0</v>
      </c>
      <c r="AF267" s="538"/>
      <c r="AG267" s="538">
        <f t="shared" si="130"/>
        <v>0</v>
      </c>
      <c r="AH267" s="538"/>
      <c r="AI267" s="538">
        <f t="shared" si="130"/>
        <v>0</v>
      </c>
      <c r="AJ267" s="538">
        <f t="shared" si="130"/>
        <v>0</v>
      </c>
    </row>
    <row r="268" spans="1:36" ht="22.5">
      <c r="A268" s="1163"/>
      <c r="B268" s="1187">
        <v>25401</v>
      </c>
      <c r="C268" s="1186" t="s">
        <v>1267</v>
      </c>
      <c r="D268" s="1180"/>
      <c r="E268" s="1181"/>
      <c r="F268" s="194"/>
      <c r="G268" s="997"/>
      <c r="H268" s="1194"/>
      <c r="I268" s="997"/>
      <c r="J268" s="1181"/>
      <c r="K268" s="525">
        <f t="shared" ref="K268" si="131">SUM(K269)</f>
        <v>0</v>
      </c>
      <c r="L268" s="1185"/>
      <c r="M268" s="525">
        <f>SUM(M269)</f>
        <v>0</v>
      </c>
      <c r="N268" s="525"/>
      <c r="O268" s="525">
        <f t="shared" ref="O268:AI268" si="132">SUM(O269)</f>
        <v>0</v>
      </c>
      <c r="P268" s="525"/>
      <c r="Q268" s="525">
        <f t="shared" si="132"/>
        <v>0</v>
      </c>
      <c r="R268" s="525"/>
      <c r="S268" s="525">
        <f t="shared" si="132"/>
        <v>0</v>
      </c>
      <c r="T268" s="525"/>
      <c r="U268" s="525">
        <f t="shared" si="132"/>
        <v>0</v>
      </c>
      <c r="V268" s="525"/>
      <c r="W268" s="525">
        <f t="shared" si="132"/>
        <v>0</v>
      </c>
      <c r="X268" s="525"/>
      <c r="Y268" s="525">
        <f t="shared" si="132"/>
        <v>0</v>
      </c>
      <c r="Z268" s="525"/>
      <c r="AA268" s="525">
        <f t="shared" si="132"/>
        <v>0</v>
      </c>
      <c r="AB268" s="525"/>
      <c r="AC268" s="525">
        <f t="shared" si="132"/>
        <v>0</v>
      </c>
      <c r="AD268" s="525"/>
      <c r="AE268" s="525">
        <f t="shared" si="132"/>
        <v>0</v>
      </c>
      <c r="AF268" s="525"/>
      <c r="AG268" s="525">
        <f t="shared" si="132"/>
        <v>0</v>
      </c>
      <c r="AH268" s="525"/>
      <c r="AI268" s="525">
        <f t="shared" si="132"/>
        <v>0</v>
      </c>
      <c r="AJ268" s="559">
        <f t="shared" ref="AJ268:AJ287" si="133">M268+O268+Q268+S268+U268+W268+Y268+AA268+AC268+AE268+AG268+AI268</f>
        <v>0</v>
      </c>
    </row>
    <row r="269" spans="1:36" ht="82.5">
      <c r="A269" s="1163"/>
      <c r="B269" s="1187"/>
      <c r="C269" s="1190" t="s">
        <v>4118</v>
      </c>
      <c r="D269" s="1180"/>
      <c r="E269" s="328"/>
      <c r="F269" s="997" t="s">
        <v>108</v>
      </c>
      <c r="G269" s="997" t="s">
        <v>3908</v>
      </c>
      <c r="H269" s="997" t="s">
        <v>3909</v>
      </c>
      <c r="I269" s="997" t="s">
        <v>3910</v>
      </c>
      <c r="J269" s="1191">
        <v>670</v>
      </c>
      <c r="K269" s="1191">
        <f>E269*J269</f>
        <v>0</v>
      </c>
      <c r="L269" s="1192"/>
      <c r="M269" s="1164"/>
      <c r="N269" s="1165"/>
      <c r="O269" s="542"/>
      <c r="P269" s="1166"/>
      <c r="Q269" s="542"/>
      <c r="R269" s="1166"/>
      <c r="S269" s="542"/>
      <c r="T269" s="1166"/>
      <c r="U269" s="542"/>
      <c r="V269" s="1166"/>
      <c r="W269" s="542"/>
      <c r="X269" s="1166"/>
      <c r="Y269" s="542"/>
      <c r="Z269" s="1166">
        <f>E269-L269-N269-P269-R269-T269-V269</f>
        <v>0</v>
      </c>
      <c r="AA269" s="542">
        <f>K269-M269-O269-Q269-S269-U269-W269</f>
        <v>0</v>
      </c>
      <c r="AB269" s="1166"/>
      <c r="AC269" s="542"/>
      <c r="AD269" s="1166"/>
      <c r="AE269" s="542"/>
      <c r="AF269" s="1166"/>
      <c r="AG269" s="542"/>
      <c r="AH269" s="1166"/>
      <c r="AI269" s="542"/>
      <c r="AJ269" s="1193">
        <f>M269+O269+Q269+S269+U269+W269+Y269+AA269+AC269+AE269+AG269+AI269</f>
        <v>0</v>
      </c>
    </row>
    <row r="270" spans="1:36" ht="22.5">
      <c r="A270" s="1163"/>
      <c r="B270" s="1187">
        <v>25402</v>
      </c>
      <c r="C270" s="1186" t="s">
        <v>1272</v>
      </c>
      <c r="D270" s="1180"/>
      <c r="E270" s="1181"/>
      <c r="F270" s="194"/>
      <c r="G270" s="997"/>
      <c r="H270" s="1194"/>
      <c r="I270" s="997"/>
      <c r="J270" s="1181"/>
      <c r="K270" s="559">
        <f>SUM(K271:K287)</f>
        <v>0</v>
      </c>
      <c r="L270" s="1185"/>
      <c r="M270" s="559">
        <f t="shared" ref="M270:Y270" si="134">SUM(M271:M287)</f>
        <v>0</v>
      </c>
      <c r="N270" s="559">
        <f t="shared" si="134"/>
        <v>0</v>
      </c>
      <c r="O270" s="559">
        <f t="shared" si="134"/>
        <v>0</v>
      </c>
      <c r="P270" s="559">
        <f t="shared" si="134"/>
        <v>0</v>
      </c>
      <c r="Q270" s="559">
        <f t="shared" si="134"/>
        <v>0</v>
      </c>
      <c r="R270" s="559">
        <f t="shared" si="134"/>
        <v>0</v>
      </c>
      <c r="S270" s="559">
        <f t="shared" si="134"/>
        <v>0</v>
      </c>
      <c r="T270" s="559">
        <f t="shared" si="134"/>
        <v>0</v>
      </c>
      <c r="U270" s="559">
        <f t="shared" si="134"/>
        <v>0</v>
      </c>
      <c r="V270" s="559">
        <f t="shared" si="134"/>
        <v>0</v>
      </c>
      <c r="W270" s="559">
        <f t="shared" si="134"/>
        <v>0</v>
      </c>
      <c r="X270" s="559">
        <f t="shared" si="134"/>
        <v>0</v>
      </c>
      <c r="Y270" s="559">
        <f t="shared" si="134"/>
        <v>0</v>
      </c>
      <c r="Z270" s="559"/>
      <c r="AA270" s="559">
        <f t="shared" ref="AA270:AI270" si="135">SUM(AA271:AA287)</f>
        <v>0</v>
      </c>
      <c r="AB270" s="559">
        <f t="shared" si="135"/>
        <v>0</v>
      </c>
      <c r="AC270" s="559">
        <f t="shared" si="135"/>
        <v>0</v>
      </c>
      <c r="AD270" s="559">
        <f t="shared" si="135"/>
        <v>0</v>
      </c>
      <c r="AE270" s="559">
        <f t="shared" si="135"/>
        <v>0</v>
      </c>
      <c r="AF270" s="559">
        <f t="shared" si="135"/>
        <v>0</v>
      </c>
      <c r="AG270" s="559">
        <f t="shared" si="135"/>
        <v>0</v>
      </c>
      <c r="AH270" s="559">
        <f t="shared" si="135"/>
        <v>0</v>
      </c>
      <c r="AI270" s="559">
        <f t="shared" si="135"/>
        <v>0</v>
      </c>
      <c r="AJ270" s="559">
        <f t="shared" si="133"/>
        <v>0</v>
      </c>
    </row>
    <row r="271" spans="1:36" ht="82.5">
      <c r="A271" s="1163"/>
      <c r="B271" s="1187"/>
      <c r="C271" s="1190" t="s">
        <v>4119</v>
      </c>
      <c r="D271" s="1180"/>
      <c r="E271" s="328"/>
      <c r="F271" s="997" t="s">
        <v>1048</v>
      </c>
      <c r="G271" s="997" t="s">
        <v>3908</v>
      </c>
      <c r="H271" s="997" t="s">
        <v>3909</v>
      </c>
      <c r="I271" s="997" t="s">
        <v>3910</v>
      </c>
      <c r="J271" s="1191">
        <v>89.66</v>
      </c>
      <c r="K271" s="1191">
        <f t="shared" ref="K271:K287" si="136">E271*J271</f>
        <v>0</v>
      </c>
      <c r="L271" s="1192"/>
      <c r="M271" s="1164"/>
      <c r="N271" s="1165"/>
      <c r="O271" s="542"/>
      <c r="P271" s="1166"/>
      <c r="Q271" s="542"/>
      <c r="R271" s="1166"/>
      <c r="S271" s="542"/>
      <c r="T271" s="1166"/>
      <c r="U271" s="542"/>
      <c r="V271" s="1166"/>
      <c r="W271" s="542"/>
      <c r="X271" s="1166"/>
      <c r="Y271" s="542"/>
      <c r="Z271" s="1166">
        <f t="shared" ref="Z271:Z287" si="137">E271-L271-N271-P271-R271-T271-V271</f>
        <v>0</v>
      </c>
      <c r="AA271" s="542">
        <f t="shared" ref="AA271:AA287" si="138">K271-M271-O271-Q271-S271-U271-W271</f>
        <v>0</v>
      </c>
      <c r="AB271" s="1166"/>
      <c r="AC271" s="542"/>
      <c r="AD271" s="1166"/>
      <c r="AE271" s="542"/>
      <c r="AF271" s="1166"/>
      <c r="AG271" s="542"/>
      <c r="AH271" s="1166"/>
      <c r="AI271" s="542"/>
      <c r="AJ271" s="1193">
        <f t="shared" si="133"/>
        <v>0</v>
      </c>
    </row>
    <row r="272" spans="1:36" ht="82.5">
      <c r="A272" s="1163"/>
      <c r="B272" s="1187"/>
      <c r="C272" s="1190" t="s">
        <v>4120</v>
      </c>
      <c r="D272" s="1180"/>
      <c r="E272" s="328"/>
      <c r="F272" s="997" t="s">
        <v>108</v>
      </c>
      <c r="G272" s="997" t="s">
        <v>3908</v>
      </c>
      <c r="H272" s="997" t="s">
        <v>3909</v>
      </c>
      <c r="I272" s="997" t="s">
        <v>3910</v>
      </c>
      <c r="J272" s="1191">
        <v>4.5999999999999996</v>
      </c>
      <c r="K272" s="1191">
        <f t="shared" si="136"/>
        <v>0</v>
      </c>
      <c r="L272" s="1192"/>
      <c r="M272" s="1164"/>
      <c r="N272" s="1165"/>
      <c r="O272" s="542"/>
      <c r="P272" s="1166"/>
      <c r="Q272" s="542"/>
      <c r="R272" s="1166"/>
      <c r="S272" s="542"/>
      <c r="T272" s="1166"/>
      <c r="U272" s="542"/>
      <c r="V272" s="1166"/>
      <c r="W272" s="542"/>
      <c r="X272" s="1166"/>
      <c r="Y272" s="542"/>
      <c r="Z272" s="1166">
        <f t="shared" si="137"/>
        <v>0</v>
      </c>
      <c r="AA272" s="542">
        <f t="shared" si="138"/>
        <v>0</v>
      </c>
      <c r="AB272" s="1166"/>
      <c r="AC272" s="542"/>
      <c r="AD272" s="1166"/>
      <c r="AE272" s="542"/>
      <c r="AF272" s="1166"/>
      <c r="AG272" s="542"/>
      <c r="AH272" s="1166"/>
      <c r="AI272" s="542"/>
      <c r="AJ272" s="1193">
        <f t="shared" si="133"/>
        <v>0</v>
      </c>
    </row>
    <row r="273" spans="1:36" ht="82.5">
      <c r="A273" s="1163"/>
      <c r="B273" s="1187"/>
      <c r="C273" s="1221" t="s">
        <v>4121</v>
      </c>
      <c r="D273" s="1180"/>
      <c r="E273" s="258"/>
      <c r="F273" s="1228" t="s">
        <v>22</v>
      </c>
      <c r="G273" s="997" t="s">
        <v>3908</v>
      </c>
      <c r="H273" s="997" t="s">
        <v>3909</v>
      </c>
      <c r="I273" s="997" t="s">
        <v>3910</v>
      </c>
      <c r="J273" s="1229">
        <v>99.14</v>
      </c>
      <c r="K273" s="1191">
        <f t="shared" si="136"/>
        <v>0</v>
      </c>
      <c r="L273" s="1192"/>
      <c r="M273" s="1164"/>
      <c r="N273" s="1165"/>
      <c r="O273" s="542"/>
      <c r="P273" s="1166"/>
      <c r="Q273" s="542"/>
      <c r="R273" s="1166"/>
      <c r="S273" s="542"/>
      <c r="T273" s="1166"/>
      <c r="U273" s="542"/>
      <c r="V273" s="1166"/>
      <c r="W273" s="542"/>
      <c r="X273" s="1166"/>
      <c r="Y273" s="542"/>
      <c r="Z273" s="1166">
        <f t="shared" si="137"/>
        <v>0</v>
      </c>
      <c r="AA273" s="542">
        <f t="shared" si="138"/>
        <v>0</v>
      </c>
      <c r="AB273" s="1166"/>
      <c r="AC273" s="542"/>
      <c r="AD273" s="1166"/>
      <c r="AE273" s="542"/>
      <c r="AF273" s="1166"/>
      <c r="AG273" s="542"/>
      <c r="AH273" s="1166"/>
      <c r="AI273" s="542"/>
      <c r="AJ273" s="1193">
        <f t="shared" si="133"/>
        <v>0</v>
      </c>
    </row>
    <row r="274" spans="1:36" ht="82.5">
      <c r="A274" s="1163"/>
      <c r="B274" s="1187"/>
      <c r="C274" s="1221" t="s">
        <v>4122</v>
      </c>
      <c r="D274" s="1180"/>
      <c r="E274" s="258"/>
      <c r="F274" s="1228" t="s">
        <v>1187</v>
      </c>
      <c r="G274" s="997" t="s">
        <v>3908</v>
      </c>
      <c r="H274" s="997" t="s">
        <v>3909</v>
      </c>
      <c r="I274" s="997" t="s">
        <v>3910</v>
      </c>
      <c r="J274" s="1229">
        <v>43.97</v>
      </c>
      <c r="K274" s="1191">
        <f t="shared" si="136"/>
        <v>0</v>
      </c>
      <c r="L274" s="1192"/>
      <c r="M274" s="1164"/>
      <c r="N274" s="1165"/>
      <c r="O274" s="542"/>
      <c r="P274" s="1166"/>
      <c r="Q274" s="542"/>
      <c r="R274" s="1166"/>
      <c r="S274" s="542"/>
      <c r="T274" s="1166"/>
      <c r="U274" s="542"/>
      <c r="V274" s="1166"/>
      <c r="W274" s="542"/>
      <c r="X274" s="1166"/>
      <c r="Y274" s="542"/>
      <c r="Z274" s="1166">
        <f t="shared" si="137"/>
        <v>0</v>
      </c>
      <c r="AA274" s="542">
        <f t="shared" si="138"/>
        <v>0</v>
      </c>
      <c r="AB274" s="1166"/>
      <c r="AC274" s="542"/>
      <c r="AD274" s="1166"/>
      <c r="AE274" s="542"/>
      <c r="AF274" s="1166"/>
      <c r="AG274" s="542"/>
      <c r="AH274" s="1166"/>
      <c r="AI274" s="542"/>
      <c r="AJ274" s="1193">
        <f t="shared" si="133"/>
        <v>0</v>
      </c>
    </row>
    <row r="275" spans="1:36" ht="82.5">
      <c r="A275" s="1163"/>
      <c r="B275" s="1187"/>
      <c r="C275" s="1221" t="s">
        <v>4123</v>
      </c>
      <c r="D275" s="1180"/>
      <c r="E275" s="258"/>
      <c r="F275" s="1228" t="s">
        <v>26</v>
      </c>
      <c r="G275" s="997" t="s">
        <v>3908</v>
      </c>
      <c r="H275" s="997" t="s">
        <v>3909</v>
      </c>
      <c r="I275" s="997" t="s">
        <v>3910</v>
      </c>
      <c r="J275" s="1229">
        <v>321.72000000000003</v>
      </c>
      <c r="K275" s="1191">
        <f t="shared" si="136"/>
        <v>0</v>
      </c>
      <c r="L275" s="1192"/>
      <c r="M275" s="1164"/>
      <c r="N275" s="1165"/>
      <c r="O275" s="542"/>
      <c r="P275" s="1166"/>
      <c r="Q275" s="542"/>
      <c r="R275" s="1166"/>
      <c r="S275" s="542"/>
      <c r="T275" s="1166"/>
      <c r="U275" s="542"/>
      <c r="V275" s="1166"/>
      <c r="W275" s="542"/>
      <c r="X275" s="1166"/>
      <c r="Y275" s="542"/>
      <c r="Z275" s="1166">
        <f t="shared" si="137"/>
        <v>0</v>
      </c>
      <c r="AA275" s="542">
        <f t="shared" si="138"/>
        <v>0</v>
      </c>
      <c r="AB275" s="1166"/>
      <c r="AC275" s="542"/>
      <c r="AD275" s="1166"/>
      <c r="AE275" s="542"/>
      <c r="AF275" s="1166"/>
      <c r="AG275" s="542"/>
      <c r="AH275" s="1166"/>
      <c r="AI275" s="542"/>
      <c r="AJ275" s="1193">
        <f t="shared" si="133"/>
        <v>0</v>
      </c>
    </row>
    <row r="276" spans="1:36" ht="82.5">
      <c r="A276" s="1163"/>
      <c r="B276" s="1187"/>
      <c r="C276" s="1221" t="s">
        <v>4124</v>
      </c>
      <c r="D276" s="1180"/>
      <c r="E276" s="258"/>
      <c r="F276" s="1228" t="s">
        <v>26</v>
      </c>
      <c r="G276" s="997" t="s">
        <v>3908</v>
      </c>
      <c r="H276" s="997" t="s">
        <v>3909</v>
      </c>
      <c r="I276" s="997" t="s">
        <v>3910</v>
      </c>
      <c r="J276" s="1229">
        <v>6.18</v>
      </c>
      <c r="K276" s="1191">
        <f t="shared" si="136"/>
        <v>0</v>
      </c>
      <c r="L276" s="1192"/>
      <c r="M276" s="1164"/>
      <c r="N276" s="1165"/>
      <c r="O276" s="542"/>
      <c r="P276" s="1166"/>
      <c r="Q276" s="542"/>
      <c r="R276" s="1166"/>
      <c r="S276" s="542"/>
      <c r="T276" s="1166"/>
      <c r="U276" s="542"/>
      <c r="V276" s="1166"/>
      <c r="W276" s="542"/>
      <c r="X276" s="1166"/>
      <c r="Y276" s="542"/>
      <c r="Z276" s="1166">
        <f t="shared" si="137"/>
        <v>0</v>
      </c>
      <c r="AA276" s="542">
        <f t="shared" si="138"/>
        <v>0</v>
      </c>
      <c r="AB276" s="1166"/>
      <c r="AC276" s="542"/>
      <c r="AD276" s="1166"/>
      <c r="AE276" s="542"/>
      <c r="AF276" s="1166"/>
      <c r="AG276" s="542"/>
      <c r="AH276" s="1166"/>
      <c r="AI276" s="542"/>
      <c r="AJ276" s="1193">
        <f t="shared" si="133"/>
        <v>0</v>
      </c>
    </row>
    <row r="277" spans="1:36" ht="82.5">
      <c r="A277" s="1163"/>
      <c r="B277" s="1187"/>
      <c r="C277" s="1190" t="s">
        <v>4120</v>
      </c>
      <c r="D277" s="1180"/>
      <c r="E277" s="1180"/>
      <c r="F277" s="997" t="s">
        <v>108</v>
      </c>
      <c r="G277" s="997" t="s">
        <v>3908</v>
      </c>
      <c r="H277" s="997" t="s">
        <v>3909</v>
      </c>
      <c r="I277" s="997" t="s">
        <v>3910</v>
      </c>
      <c r="J277" s="194">
        <v>3.6</v>
      </c>
      <c r="K277" s="1191">
        <f t="shared" si="136"/>
        <v>0</v>
      </c>
      <c r="L277" s="1192"/>
      <c r="M277" s="1164"/>
      <c r="N277" s="1165"/>
      <c r="O277" s="542"/>
      <c r="P277" s="1166"/>
      <c r="Q277" s="542"/>
      <c r="R277" s="1166"/>
      <c r="S277" s="542"/>
      <c r="T277" s="1166"/>
      <c r="U277" s="542"/>
      <c r="V277" s="1166"/>
      <c r="W277" s="542"/>
      <c r="X277" s="1166"/>
      <c r="Y277" s="542"/>
      <c r="Z277" s="1166">
        <f t="shared" si="137"/>
        <v>0</v>
      </c>
      <c r="AA277" s="542">
        <f t="shared" si="138"/>
        <v>0</v>
      </c>
      <c r="AB277" s="1166"/>
      <c r="AC277" s="542"/>
      <c r="AD277" s="1166"/>
      <c r="AE277" s="542"/>
      <c r="AF277" s="1166"/>
      <c r="AG277" s="542"/>
      <c r="AH277" s="1166"/>
      <c r="AI277" s="542"/>
      <c r="AJ277" s="1193">
        <f t="shared" si="133"/>
        <v>0</v>
      </c>
    </row>
    <row r="278" spans="1:36" ht="24.75">
      <c r="A278" s="1163"/>
      <c r="B278" s="1187"/>
      <c r="C278" s="1190" t="s">
        <v>4125</v>
      </c>
      <c r="D278" s="1180"/>
      <c r="E278" s="1180"/>
      <c r="F278" s="997" t="s">
        <v>4126</v>
      </c>
      <c r="G278" s="997" t="s">
        <v>3908</v>
      </c>
      <c r="H278" s="997"/>
      <c r="I278" s="997"/>
      <c r="J278" s="194">
        <v>70</v>
      </c>
      <c r="K278" s="1191">
        <f t="shared" si="136"/>
        <v>0</v>
      </c>
      <c r="L278" s="1192"/>
      <c r="M278" s="1164"/>
      <c r="N278" s="1165"/>
      <c r="O278" s="542"/>
      <c r="P278" s="1166"/>
      <c r="Q278" s="542"/>
      <c r="R278" s="1166"/>
      <c r="S278" s="542"/>
      <c r="T278" s="1166"/>
      <c r="U278" s="542"/>
      <c r="V278" s="1166"/>
      <c r="W278" s="542"/>
      <c r="X278" s="1166"/>
      <c r="Y278" s="542"/>
      <c r="Z278" s="1166">
        <f t="shared" si="137"/>
        <v>0</v>
      </c>
      <c r="AA278" s="542">
        <f t="shared" si="138"/>
        <v>0</v>
      </c>
      <c r="AB278" s="1166"/>
      <c r="AC278" s="542"/>
      <c r="AD278" s="1166"/>
      <c r="AE278" s="542"/>
      <c r="AF278" s="1166"/>
      <c r="AG278" s="542"/>
      <c r="AH278" s="1166"/>
      <c r="AI278" s="542"/>
      <c r="AJ278" s="1193">
        <f t="shared" si="133"/>
        <v>0</v>
      </c>
    </row>
    <row r="279" spans="1:36" ht="82.5">
      <c r="A279" s="1163"/>
      <c r="B279" s="1187"/>
      <c r="C279" s="1190" t="s">
        <v>4127</v>
      </c>
      <c r="D279" s="1180"/>
      <c r="E279" s="1180"/>
      <c r="F279" s="997" t="s">
        <v>108</v>
      </c>
      <c r="G279" s="997" t="s">
        <v>3908</v>
      </c>
      <c r="H279" s="997" t="s">
        <v>3909</v>
      </c>
      <c r="I279" s="997" t="s">
        <v>3910</v>
      </c>
      <c r="J279" s="194">
        <v>289.45943999999997</v>
      </c>
      <c r="K279" s="1191">
        <f t="shared" si="136"/>
        <v>0</v>
      </c>
      <c r="L279" s="1192"/>
      <c r="M279" s="1164"/>
      <c r="N279" s="1165"/>
      <c r="O279" s="542"/>
      <c r="P279" s="1166"/>
      <c r="Q279" s="542"/>
      <c r="R279" s="1166"/>
      <c r="S279" s="542"/>
      <c r="T279" s="1166"/>
      <c r="U279" s="542"/>
      <c r="V279" s="1166"/>
      <c r="W279" s="542"/>
      <c r="X279" s="1166"/>
      <c r="Y279" s="542"/>
      <c r="Z279" s="1166">
        <f t="shared" si="137"/>
        <v>0</v>
      </c>
      <c r="AA279" s="542">
        <f t="shared" si="138"/>
        <v>0</v>
      </c>
      <c r="AB279" s="1166"/>
      <c r="AC279" s="542"/>
      <c r="AD279" s="1166"/>
      <c r="AE279" s="542"/>
      <c r="AF279" s="1166"/>
      <c r="AG279" s="542"/>
      <c r="AH279" s="1166"/>
      <c r="AI279" s="542"/>
      <c r="AJ279" s="1193">
        <f t="shared" si="133"/>
        <v>0</v>
      </c>
    </row>
    <row r="280" spans="1:36" ht="82.5">
      <c r="A280" s="1163"/>
      <c r="B280" s="1187"/>
      <c r="C280" s="1190" t="s">
        <v>4128</v>
      </c>
      <c r="D280" s="1180"/>
      <c r="E280" s="1180"/>
      <c r="F280" s="997" t="s">
        <v>108</v>
      </c>
      <c r="G280" s="997" t="s">
        <v>3908</v>
      </c>
      <c r="H280" s="997" t="s">
        <v>3909</v>
      </c>
      <c r="I280" s="997" t="s">
        <v>3910</v>
      </c>
      <c r="J280" s="194">
        <v>626.40000000000009</v>
      </c>
      <c r="K280" s="1191">
        <f t="shared" si="136"/>
        <v>0</v>
      </c>
      <c r="L280" s="1192"/>
      <c r="M280" s="1164"/>
      <c r="N280" s="1165"/>
      <c r="O280" s="542"/>
      <c r="P280" s="1166"/>
      <c r="Q280" s="542"/>
      <c r="R280" s="1166"/>
      <c r="S280" s="542"/>
      <c r="T280" s="1166"/>
      <c r="U280" s="542"/>
      <c r="V280" s="1166"/>
      <c r="W280" s="542"/>
      <c r="X280" s="1166"/>
      <c r="Y280" s="542"/>
      <c r="Z280" s="1166">
        <f t="shared" si="137"/>
        <v>0</v>
      </c>
      <c r="AA280" s="542">
        <f t="shared" si="138"/>
        <v>0</v>
      </c>
      <c r="AB280" s="1166"/>
      <c r="AC280" s="542"/>
      <c r="AD280" s="1166"/>
      <c r="AE280" s="542"/>
      <c r="AF280" s="1166"/>
      <c r="AG280" s="542"/>
      <c r="AH280" s="1166"/>
      <c r="AI280" s="542"/>
      <c r="AJ280" s="1193">
        <f t="shared" si="133"/>
        <v>0</v>
      </c>
    </row>
    <row r="281" spans="1:36" ht="82.5">
      <c r="A281" s="1163"/>
      <c r="B281" s="1187"/>
      <c r="C281" s="1190" t="s">
        <v>4129</v>
      </c>
      <c r="D281" s="1180"/>
      <c r="E281" s="328"/>
      <c r="F281" s="997" t="s">
        <v>108</v>
      </c>
      <c r="G281" s="997" t="s">
        <v>3908</v>
      </c>
      <c r="H281" s="997" t="s">
        <v>3909</v>
      </c>
      <c r="I281" s="997" t="s">
        <v>3910</v>
      </c>
      <c r="J281" s="1191">
        <v>1795</v>
      </c>
      <c r="K281" s="1191">
        <f t="shared" si="136"/>
        <v>0</v>
      </c>
      <c r="L281" s="1192"/>
      <c r="M281" s="1164"/>
      <c r="N281" s="1165"/>
      <c r="O281" s="542"/>
      <c r="P281" s="1166"/>
      <c r="Q281" s="542"/>
      <c r="R281" s="1166"/>
      <c r="S281" s="542"/>
      <c r="T281" s="1166"/>
      <c r="U281" s="542"/>
      <c r="V281" s="1166"/>
      <c r="W281" s="542"/>
      <c r="X281" s="1166"/>
      <c r="Y281" s="542"/>
      <c r="Z281" s="1166">
        <f t="shared" si="137"/>
        <v>0</v>
      </c>
      <c r="AA281" s="542">
        <f t="shared" si="138"/>
        <v>0</v>
      </c>
      <c r="AB281" s="1166"/>
      <c r="AC281" s="542"/>
      <c r="AD281" s="1166"/>
      <c r="AE281" s="542"/>
      <c r="AF281" s="1166"/>
      <c r="AG281" s="542"/>
      <c r="AH281" s="1166"/>
      <c r="AI281" s="542"/>
      <c r="AJ281" s="1193">
        <f t="shared" si="133"/>
        <v>0</v>
      </c>
    </row>
    <row r="282" spans="1:36" ht="82.5">
      <c r="A282" s="1163"/>
      <c r="B282" s="1187"/>
      <c r="C282" s="1190" t="s">
        <v>4130</v>
      </c>
      <c r="D282" s="1180"/>
      <c r="E282" s="328"/>
      <c r="F282" s="997" t="s">
        <v>3232</v>
      </c>
      <c r="G282" s="997" t="s">
        <v>3908</v>
      </c>
      <c r="H282" s="997" t="s">
        <v>3909</v>
      </c>
      <c r="I282" s="997" t="s">
        <v>3910</v>
      </c>
      <c r="J282" s="1191">
        <v>700</v>
      </c>
      <c r="K282" s="1191">
        <f t="shared" si="136"/>
        <v>0</v>
      </c>
      <c r="L282" s="1192"/>
      <c r="M282" s="1164"/>
      <c r="N282" s="1165"/>
      <c r="O282" s="542"/>
      <c r="P282" s="1166"/>
      <c r="Q282" s="542"/>
      <c r="R282" s="1166"/>
      <c r="S282" s="542"/>
      <c r="T282" s="1166"/>
      <c r="U282" s="542"/>
      <c r="V282" s="1166"/>
      <c r="W282" s="542"/>
      <c r="X282" s="1166"/>
      <c r="Y282" s="542"/>
      <c r="Z282" s="1166">
        <f t="shared" si="137"/>
        <v>0</v>
      </c>
      <c r="AA282" s="542">
        <f t="shared" si="138"/>
        <v>0</v>
      </c>
      <c r="AB282" s="1166"/>
      <c r="AC282" s="542"/>
      <c r="AD282" s="1166"/>
      <c r="AE282" s="542"/>
      <c r="AF282" s="1166"/>
      <c r="AG282" s="542"/>
      <c r="AH282" s="1166"/>
      <c r="AI282" s="542"/>
      <c r="AJ282" s="1193">
        <f t="shared" si="133"/>
        <v>0</v>
      </c>
    </row>
    <row r="283" spans="1:36" ht="82.5">
      <c r="A283" s="1163"/>
      <c r="B283" s="1187"/>
      <c r="C283" s="1190" t="s">
        <v>4131</v>
      </c>
      <c r="D283" s="1180"/>
      <c r="E283" s="328"/>
      <c r="F283" s="997" t="s">
        <v>1048</v>
      </c>
      <c r="G283" s="997" t="s">
        <v>3908</v>
      </c>
      <c r="H283" s="997" t="s">
        <v>3909</v>
      </c>
      <c r="I283" s="997" t="s">
        <v>3910</v>
      </c>
      <c r="J283" s="1191">
        <v>644.99</v>
      </c>
      <c r="K283" s="1191">
        <f t="shared" si="136"/>
        <v>0</v>
      </c>
      <c r="L283" s="1192"/>
      <c r="M283" s="1164"/>
      <c r="N283" s="1165"/>
      <c r="O283" s="542"/>
      <c r="P283" s="1166"/>
      <c r="Q283" s="542"/>
      <c r="R283" s="1166"/>
      <c r="S283" s="542"/>
      <c r="T283" s="1166"/>
      <c r="U283" s="542"/>
      <c r="V283" s="1166"/>
      <c r="W283" s="542"/>
      <c r="X283" s="1166"/>
      <c r="Y283" s="542"/>
      <c r="Z283" s="1166">
        <f t="shared" si="137"/>
        <v>0</v>
      </c>
      <c r="AA283" s="542">
        <f t="shared" si="138"/>
        <v>0</v>
      </c>
      <c r="AB283" s="1166"/>
      <c r="AC283" s="542"/>
      <c r="AD283" s="1166"/>
      <c r="AE283" s="542"/>
      <c r="AF283" s="1166"/>
      <c r="AG283" s="542"/>
      <c r="AH283" s="1166"/>
      <c r="AI283" s="542"/>
      <c r="AJ283" s="1193">
        <f t="shared" si="133"/>
        <v>0</v>
      </c>
    </row>
    <row r="284" spans="1:36" ht="82.5">
      <c r="A284" s="1163"/>
      <c r="B284" s="1187"/>
      <c r="C284" s="1190" t="s">
        <v>4132</v>
      </c>
      <c r="D284" s="1180"/>
      <c r="E284" s="328"/>
      <c r="F284" s="997" t="s">
        <v>1048</v>
      </c>
      <c r="G284" s="997" t="s">
        <v>3908</v>
      </c>
      <c r="H284" s="997" t="s">
        <v>3909</v>
      </c>
      <c r="I284" s="997" t="s">
        <v>3910</v>
      </c>
      <c r="J284" s="1191">
        <v>910</v>
      </c>
      <c r="K284" s="1191">
        <f t="shared" si="136"/>
        <v>0</v>
      </c>
      <c r="L284" s="1192"/>
      <c r="M284" s="1164"/>
      <c r="N284" s="1165"/>
      <c r="O284" s="542"/>
      <c r="P284" s="1166"/>
      <c r="Q284" s="542"/>
      <c r="R284" s="1166"/>
      <c r="S284" s="542"/>
      <c r="T284" s="1166"/>
      <c r="U284" s="542"/>
      <c r="V284" s="1166"/>
      <c r="W284" s="542"/>
      <c r="X284" s="1166"/>
      <c r="Y284" s="542"/>
      <c r="Z284" s="1166">
        <f t="shared" si="137"/>
        <v>0</v>
      </c>
      <c r="AA284" s="542">
        <f t="shared" si="138"/>
        <v>0</v>
      </c>
      <c r="AB284" s="1166"/>
      <c r="AC284" s="542"/>
      <c r="AD284" s="1166"/>
      <c r="AE284" s="542"/>
      <c r="AF284" s="1166"/>
      <c r="AG284" s="542"/>
      <c r="AH284" s="1166"/>
      <c r="AI284" s="542"/>
      <c r="AJ284" s="1193">
        <f t="shared" si="133"/>
        <v>0</v>
      </c>
    </row>
    <row r="285" spans="1:36" ht="82.5">
      <c r="A285" s="1163"/>
      <c r="B285" s="1187"/>
      <c r="C285" s="1190" t="s">
        <v>4133</v>
      </c>
      <c r="D285" s="1180"/>
      <c r="E285" s="328"/>
      <c r="F285" s="997" t="s">
        <v>108</v>
      </c>
      <c r="G285" s="997" t="s">
        <v>3908</v>
      </c>
      <c r="H285" s="997" t="s">
        <v>3909</v>
      </c>
      <c r="I285" s="997" t="s">
        <v>3910</v>
      </c>
      <c r="J285" s="1191">
        <v>928</v>
      </c>
      <c r="K285" s="1191">
        <f t="shared" si="136"/>
        <v>0</v>
      </c>
      <c r="L285" s="1192"/>
      <c r="M285" s="1164"/>
      <c r="N285" s="1165"/>
      <c r="O285" s="542"/>
      <c r="P285" s="1166"/>
      <c r="Q285" s="542"/>
      <c r="R285" s="1166"/>
      <c r="S285" s="542"/>
      <c r="T285" s="1166"/>
      <c r="U285" s="542"/>
      <c r="V285" s="1166"/>
      <c r="W285" s="542"/>
      <c r="X285" s="1166"/>
      <c r="Y285" s="542"/>
      <c r="Z285" s="1166">
        <f t="shared" si="137"/>
        <v>0</v>
      </c>
      <c r="AA285" s="542">
        <f t="shared" si="138"/>
        <v>0</v>
      </c>
      <c r="AB285" s="1166"/>
      <c r="AC285" s="542"/>
      <c r="AD285" s="1166"/>
      <c r="AE285" s="542"/>
      <c r="AF285" s="1166"/>
      <c r="AG285" s="542"/>
      <c r="AH285" s="1166"/>
      <c r="AI285" s="542"/>
      <c r="AJ285" s="1193">
        <f t="shared" si="133"/>
        <v>0</v>
      </c>
    </row>
    <row r="286" spans="1:36" ht="82.5">
      <c r="A286" s="1163"/>
      <c r="B286" s="1187"/>
      <c r="C286" s="1190" t="s">
        <v>4134</v>
      </c>
      <c r="D286" s="1180"/>
      <c r="E286" s="328"/>
      <c r="F286" s="997" t="s">
        <v>108</v>
      </c>
      <c r="G286" s="997" t="s">
        <v>3908</v>
      </c>
      <c r="H286" s="997" t="s">
        <v>3909</v>
      </c>
      <c r="I286" s="997" t="s">
        <v>3910</v>
      </c>
      <c r="J286" s="1191">
        <v>4988</v>
      </c>
      <c r="K286" s="1191">
        <f t="shared" si="136"/>
        <v>0</v>
      </c>
      <c r="L286" s="1192"/>
      <c r="M286" s="1164"/>
      <c r="N286" s="1165"/>
      <c r="O286" s="542"/>
      <c r="P286" s="1166"/>
      <c r="Q286" s="542"/>
      <c r="R286" s="1166"/>
      <c r="S286" s="542"/>
      <c r="T286" s="1166"/>
      <c r="U286" s="542"/>
      <c r="V286" s="1166"/>
      <c r="W286" s="542"/>
      <c r="X286" s="1166"/>
      <c r="Y286" s="542"/>
      <c r="Z286" s="1166">
        <f t="shared" si="137"/>
        <v>0</v>
      </c>
      <c r="AA286" s="542">
        <f t="shared" si="138"/>
        <v>0</v>
      </c>
      <c r="AB286" s="1166"/>
      <c r="AC286" s="542"/>
      <c r="AD286" s="1166"/>
      <c r="AE286" s="542"/>
      <c r="AF286" s="1166"/>
      <c r="AG286" s="542"/>
      <c r="AH286" s="1166"/>
      <c r="AI286" s="542"/>
      <c r="AJ286" s="1193">
        <f t="shared" si="133"/>
        <v>0</v>
      </c>
    </row>
    <row r="287" spans="1:36" ht="82.5">
      <c r="A287" s="1163"/>
      <c r="B287" s="1187"/>
      <c r="C287" s="1190" t="s">
        <v>4135</v>
      </c>
      <c r="D287" s="1180"/>
      <c r="E287" s="328"/>
      <c r="F287" s="997" t="s">
        <v>108</v>
      </c>
      <c r="G287" s="997" t="s">
        <v>3908</v>
      </c>
      <c r="H287" s="997" t="s">
        <v>3909</v>
      </c>
      <c r="I287" s="997" t="s">
        <v>3910</v>
      </c>
      <c r="J287" s="1191">
        <v>217.1</v>
      </c>
      <c r="K287" s="1191">
        <f t="shared" si="136"/>
        <v>0</v>
      </c>
      <c r="L287" s="1192"/>
      <c r="M287" s="1164"/>
      <c r="N287" s="1165"/>
      <c r="O287" s="542"/>
      <c r="P287" s="1166"/>
      <c r="Q287" s="542"/>
      <c r="R287" s="1166"/>
      <c r="S287" s="542"/>
      <c r="T287" s="1166"/>
      <c r="U287" s="542"/>
      <c r="V287" s="1166"/>
      <c r="W287" s="542"/>
      <c r="X287" s="1166"/>
      <c r="Y287" s="542"/>
      <c r="Z287" s="1166">
        <f t="shared" si="137"/>
        <v>0</v>
      </c>
      <c r="AA287" s="542">
        <f t="shared" si="138"/>
        <v>0</v>
      </c>
      <c r="AB287" s="1166"/>
      <c r="AC287" s="542"/>
      <c r="AD287" s="1166"/>
      <c r="AE287" s="542"/>
      <c r="AF287" s="1166"/>
      <c r="AG287" s="542"/>
      <c r="AH287" s="1166"/>
      <c r="AI287" s="542"/>
      <c r="AJ287" s="1193">
        <f t="shared" si="133"/>
        <v>0</v>
      </c>
    </row>
    <row r="288" spans="1:36" ht="22.5">
      <c r="A288" s="1163"/>
      <c r="B288" s="1187">
        <v>256</v>
      </c>
      <c r="C288" s="1186" t="s">
        <v>1391</v>
      </c>
      <c r="D288" s="1180"/>
      <c r="E288" s="1181"/>
      <c r="F288" s="194"/>
      <c r="G288" s="997"/>
      <c r="H288" s="1220"/>
      <c r="I288" s="997"/>
      <c r="J288" s="1181"/>
      <c r="K288" s="1195">
        <f>K289</f>
        <v>5639.01</v>
      </c>
      <c r="L288" s="1185"/>
      <c r="M288" s="1195">
        <f>M289</f>
        <v>0</v>
      </c>
      <c r="N288" s="1195"/>
      <c r="O288" s="1195">
        <f t="shared" ref="O288:AJ288" si="139">O289</f>
        <v>0</v>
      </c>
      <c r="P288" s="1195"/>
      <c r="Q288" s="1195">
        <f t="shared" si="139"/>
        <v>0</v>
      </c>
      <c r="R288" s="1195"/>
      <c r="S288" s="1195">
        <f t="shared" si="139"/>
        <v>0</v>
      </c>
      <c r="T288" s="1195"/>
      <c r="U288" s="1195">
        <f t="shared" si="139"/>
        <v>0</v>
      </c>
      <c r="V288" s="1195"/>
      <c r="W288" s="1195">
        <f t="shared" si="139"/>
        <v>0</v>
      </c>
      <c r="X288" s="1195"/>
      <c r="Y288" s="1195">
        <f t="shared" si="139"/>
        <v>0</v>
      </c>
      <c r="Z288" s="1195"/>
      <c r="AA288" s="1195">
        <f t="shared" si="139"/>
        <v>5639.01</v>
      </c>
      <c r="AB288" s="1195"/>
      <c r="AC288" s="1195">
        <f t="shared" si="139"/>
        <v>0</v>
      </c>
      <c r="AD288" s="1195"/>
      <c r="AE288" s="1195">
        <f t="shared" si="139"/>
        <v>0</v>
      </c>
      <c r="AF288" s="1195"/>
      <c r="AG288" s="1195">
        <f t="shared" si="139"/>
        <v>0</v>
      </c>
      <c r="AH288" s="1195"/>
      <c r="AI288" s="1195">
        <f t="shared" si="139"/>
        <v>0</v>
      </c>
      <c r="AJ288" s="1195">
        <f t="shared" si="139"/>
        <v>5639.01</v>
      </c>
    </row>
    <row r="289" spans="1:36" ht="22.5">
      <c r="A289" s="1163"/>
      <c r="B289" s="1187">
        <v>25601</v>
      </c>
      <c r="C289" s="1186" t="s">
        <v>1391</v>
      </c>
      <c r="D289" s="1180"/>
      <c r="E289" s="1181"/>
      <c r="F289" s="194"/>
      <c r="G289" s="997"/>
      <c r="H289" s="1194"/>
      <c r="I289" s="997"/>
      <c r="J289" s="1181"/>
      <c r="K289" s="525">
        <f>SUM(K290:K296)</f>
        <v>5639.01</v>
      </c>
      <c r="L289" s="1185"/>
      <c r="M289" s="525">
        <f>SUM(M290:M296)</f>
        <v>0</v>
      </c>
      <c r="N289" s="525"/>
      <c r="O289" s="525">
        <f>SUM(O290:O296)</f>
        <v>0</v>
      </c>
      <c r="P289" s="525"/>
      <c r="Q289" s="525">
        <f>SUM(Q290:Q296)</f>
        <v>0</v>
      </c>
      <c r="R289" s="525"/>
      <c r="S289" s="525">
        <f>SUM(S290:S296)</f>
        <v>0</v>
      </c>
      <c r="T289" s="525"/>
      <c r="U289" s="525">
        <f>SUM(U290:U296)</f>
        <v>0</v>
      </c>
      <c r="V289" s="525"/>
      <c r="W289" s="525">
        <f>SUM(W290:W296)</f>
        <v>0</v>
      </c>
      <c r="X289" s="525"/>
      <c r="Y289" s="525">
        <f>SUM(Y290:Y296)</f>
        <v>0</v>
      </c>
      <c r="Z289" s="525"/>
      <c r="AA289" s="525">
        <f>SUM(AA290:AA296)</f>
        <v>5639.01</v>
      </c>
      <c r="AB289" s="525"/>
      <c r="AC289" s="525">
        <f>SUM(AC290:AC296)</f>
        <v>0</v>
      </c>
      <c r="AD289" s="525"/>
      <c r="AE289" s="525">
        <f>SUM(AE290:AE296)</f>
        <v>0</v>
      </c>
      <c r="AF289" s="525"/>
      <c r="AG289" s="525">
        <f>SUM(AG290:AG296)</f>
        <v>0</v>
      </c>
      <c r="AH289" s="525"/>
      <c r="AI289" s="525">
        <f>SUM(AI290:AI296)</f>
        <v>0</v>
      </c>
      <c r="AJ289" s="559">
        <f t="shared" ref="AJ289:AJ296" si="140">M289+O289+Q289+S289+U289+W289+Y289+AA289+AC289+AE289+AG289+AI289</f>
        <v>5639.01</v>
      </c>
    </row>
    <row r="290" spans="1:36" ht="82.5">
      <c r="A290" s="1168"/>
      <c r="B290" s="1180"/>
      <c r="C290" s="1190" t="s">
        <v>4136</v>
      </c>
      <c r="D290" s="1180"/>
      <c r="E290" s="328">
        <v>3</v>
      </c>
      <c r="F290" s="997" t="s">
        <v>3992</v>
      </c>
      <c r="G290" s="997" t="s">
        <v>3908</v>
      </c>
      <c r="H290" s="997" t="s">
        <v>3909</v>
      </c>
      <c r="I290" s="997" t="s">
        <v>3910</v>
      </c>
      <c r="J290" s="1191">
        <v>77.34</v>
      </c>
      <c r="K290" s="1191">
        <f t="shared" ref="K290:K296" si="141">E290*J290</f>
        <v>232.02</v>
      </c>
      <c r="L290" s="1192"/>
      <c r="M290" s="1164"/>
      <c r="N290" s="1165"/>
      <c r="O290" s="542"/>
      <c r="P290" s="1166"/>
      <c r="Q290" s="542"/>
      <c r="R290" s="1166"/>
      <c r="S290" s="542"/>
      <c r="T290" s="1166"/>
      <c r="U290" s="542"/>
      <c r="V290" s="1166"/>
      <c r="W290" s="542"/>
      <c r="X290" s="1166"/>
      <c r="Y290" s="542"/>
      <c r="Z290" s="1166">
        <f t="shared" ref="Z290:Z296" si="142">E290-L290-N290-P290-R290-T290-V290</f>
        <v>3</v>
      </c>
      <c r="AA290" s="542">
        <f t="shared" ref="AA290:AA296" si="143">K290-M290-O290-Q290-S290-U290-W290</f>
        <v>232.02</v>
      </c>
      <c r="AB290" s="1166"/>
      <c r="AC290" s="542"/>
      <c r="AD290" s="1166"/>
      <c r="AE290" s="542"/>
      <c r="AF290" s="1166"/>
      <c r="AG290" s="542"/>
      <c r="AH290" s="1166"/>
      <c r="AI290" s="542"/>
      <c r="AJ290" s="1211">
        <f t="shared" si="140"/>
        <v>232.02</v>
      </c>
    </row>
    <row r="291" spans="1:36" ht="82.5">
      <c r="A291" s="1168"/>
      <c r="B291" s="1180"/>
      <c r="C291" s="1190" t="s">
        <v>4137</v>
      </c>
      <c r="D291" s="1180"/>
      <c r="E291" s="328">
        <v>9</v>
      </c>
      <c r="F291" s="997" t="s">
        <v>3829</v>
      </c>
      <c r="G291" s="997" t="s">
        <v>3908</v>
      </c>
      <c r="H291" s="997" t="s">
        <v>3909</v>
      </c>
      <c r="I291" s="997" t="s">
        <v>3910</v>
      </c>
      <c r="J291" s="1191">
        <v>22.09</v>
      </c>
      <c r="K291" s="1191">
        <f t="shared" si="141"/>
        <v>198.81</v>
      </c>
      <c r="L291" s="1192"/>
      <c r="M291" s="1164"/>
      <c r="N291" s="1165"/>
      <c r="O291" s="542"/>
      <c r="P291" s="1166"/>
      <c r="Q291" s="542"/>
      <c r="R291" s="1166"/>
      <c r="S291" s="542"/>
      <c r="T291" s="1166"/>
      <c r="U291" s="542"/>
      <c r="V291" s="1166"/>
      <c r="W291" s="542"/>
      <c r="X291" s="1166"/>
      <c r="Y291" s="542"/>
      <c r="Z291" s="1166">
        <f t="shared" si="142"/>
        <v>9</v>
      </c>
      <c r="AA291" s="542">
        <f t="shared" si="143"/>
        <v>198.81</v>
      </c>
      <c r="AB291" s="1166"/>
      <c r="AC291" s="542"/>
      <c r="AD291" s="1166"/>
      <c r="AE291" s="542"/>
      <c r="AF291" s="1166"/>
      <c r="AG291" s="542"/>
      <c r="AH291" s="1166"/>
      <c r="AI291" s="542"/>
      <c r="AJ291" s="1211">
        <f t="shared" si="140"/>
        <v>198.81</v>
      </c>
    </row>
    <row r="292" spans="1:36" ht="82.5">
      <c r="A292" s="1168"/>
      <c r="B292" s="1180"/>
      <c r="C292" s="1190" t="s">
        <v>4138</v>
      </c>
      <c r="D292" s="1180"/>
      <c r="E292" s="328">
        <v>3</v>
      </c>
      <c r="F292" s="997" t="s">
        <v>3992</v>
      </c>
      <c r="G292" s="997" t="s">
        <v>3908</v>
      </c>
      <c r="H292" s="997" t="s">
        <v>3909</v>
      </c>
      <c r="I292" s="997" t="s">
        <v>3910</v>
      </c>
      <c r="J292" s="1191">
        <v>70.209999999999994</v>
      </c>
      <c r="K292" s="1191">
        <f t="shared" si="141"/>
        <v>210.63</v>
      </c>
      <c r="L292" s="1192"/>
      <c r="M292" s="1164"/>
      <c r="N292" s="1165"/>
      <c r="O292" s="542"/>
      <c r="P292" s="1166"/>
      <c r="Q292" s="542"/>
      <c r="R292" s="1166"/>
      <c r="S292" s="542"/>
      <c r="T292" s="1166"/>
      <c r="U292" s="542"/>
      <c r="V292" s="1166"/>
      <c r="W292" s="542"/>
      <c r="X292" s="1166"/>
      <c r="Y292" s="542"/>
      <c r="Z292" s="1166">
        <f t="shared" si="142"/>
        <v>3</v>
      </c>
      <c r="AA292" s="542">
        <f t="shared" si="143"/>
        <v>210.63</v>
      </c>
      <c r="AB292" s="1166"/>
      <c r="AC292" s="542"/>
      <c r="AD292" s="1166"/>
      <c r="AE292" s="542"/>
      <c r="AF292" s="1166"/>
      <c r="AG292" s="542"/>
      <c r="AH292" s="1166"/>
      <c r="AI292" s="542"/>
      <c r="AJ292" s="1211">
        <f t="shared" si="140"/>
        <v>210.63</v>
      </c>
    </row>
    <row r="293" spans="1:36" ht="82.5">
      <c r="A293" s="1168"/>
      <c r="B293" s="1180"/>
      <c r="C293" s="1190" t="s">
        <v>1402</v>
      </c>
      <c r="D293" s="1180"/>
      <c r="E293" s="328">
        <v>32</v>
      </c>
      <c r="F293" s="997" t="s">
        <v>3992</v>
      </c>
      <c r="G293" s="997" t="s">
        <v>3908</v>
      </c>
      <c r="H293" s="997" t="s">
        <v>3909</v>
      </c>
      <c r="I293" s="997" t="s">
        <v>3910</v>
      </c>
      <c r="J293" s="1191">
        <v>55.71</v>
      </c>
      <c r="K293" s="1191">
        <f t="shared" si="141"/>
        <v>1782.72</v>
      </c>
      <c r="L293" s="1192"/>
      <c r="M293" s="1164"/>
      <c r="N293" s="1165"/>
      <c r="O293" s="542"/>
      <c r="P293" s="1166"/>
      <c r="Q293" s="542"/>
      <c r="R293" s="1166"/>
      <c r="S293" s="542"/>
      <c r="T293" s="1166"/>
      <c r="U293" s="542"/>
      <c r="V293" s="1166"/>
      <c r="W293" s="542"/>
      <c r="X293" s="1166"/>
      <c r="Y293" s="542"/>
      <c r="Z293" s="1166">
        <f t="shared" si="142"/>
        <v>32</v>
      </c>
      <c r="AA293" s="542">
        <f t="shared" si="143"/>
        <v>1782.72</v>
      </c>
      <c r="AB293" s="1166"/>
      <c r="AC293" s="542"/>
      <c r="AD293" s="1166"/>
      <c r="AE293" s="542"/>
      <c r="AF293" s="1166"/>
      <c r="AG293" s="542"/>
      <c r="AH293" s="1166"/>
      <c r="AI293" s="542"/>
      <c r="AJ293" s="1211">
        <f t="shared" si="140"/>
        <v>1782.72</v>
      </c>
    </row>
    <row r="294" spans="1:36" ht="82.5">
      <c r="A294" s="1168"/>
      <c r="B294" s="1180"/>
      <c r="C294" s="1190" t="s">
        <v>4139</v>
      </c>
      <c r="D294" s="1180"/>
      <c r="E294" s="328">
        <v>15</v>
      </c>
      <c r="F294" s="997" t="s">
        <v>3992</v>
      </c>
      <c r="G294" s="997" t="s">
        <v>3908</v>
      </c>
      <c r="H294" s="997" t="s">
        <v>3909</v>
      </c>
      <c r="I294" s="997" t="s">
        <v>3910</v>
      </c>
      <c r="J294" s="1191">
        <v>78.56</v>
      </c>
      <c r="K294" s="1191">
        <f t="shared" si="141"/>
        <v>1178.4000000000001</v>
      </c>
      <c r="L294" s="1192"/>
      <c r="M294" s="1164"/>
      <c r="N294" s="1165"/>
      <c r="O294" s="542"/>
      <c r="P294" s="1166"/>
      <c r="Q294" s="542"/>
      <c r="R294" s="1166"/>
      <c r="S294" s="542"/>
      <c r="T294" s="1166"/>
      <c r="U294" s="542"/>
      <c r="V294" s="1166"/>
      <c r="W294" s="542"/>
      <c r="X294" s="1166"/>
      <c r="Y294" s="542"/>
      <c r="Z294" s="1166">
        <f t="shared" si="142"/>
        <v>15</v>
      </c>
      <c r="AA294" s="542">
        <f t="shared" si="143"/>
        <v>1178.4000000000001</v>
      </c>
      <c r="AB294" s="1166"/>
      <c r="AC294" s="542"/>
      <c r="AD294" s="1166"/>
      <c r="AE294" s="542"/>
      <c r="AF294" s="1166"/>
      <c r="AG294" s="542"/>
      <c r="AH294" s="1166"/>
      <c r="AI294" s="542"/>
      <c r="AJ294" s="1211">
        <f t="shared" si="140"/>
        <v>1178.4000000000001</v>
      </c>
    </row>
    <row r="295" spans="1:36" ht="82.5">
      <c r="A295" s="1168"/>
      <c r="B295" s="1180"/>
      <c r="C295" s="1190" t="s">
        <v>4140</v>
      </c>
      <c r="D295" s="1180"/>
      <c r="E295" s="328">
        <v>16</v>
      </c>
      <c r="F295" s="997" t="s">
        <v>3155</v>
      </c>
      <c r="G295" s="997" t="s">
        <v>3908</v>
      </c>
      <c r="H295" s="997" t="s">
        <v>3909</v>
      </c>
      <c r="I295" s="997" t="s">
        <v>3910</v>
      </c>
      <c r="J295" s="1191">
        <v>40.229999999999997</v>
      </c>
      <c r="K295" s="1191">
        <f t="shared" si="141"/>
        <v>643.67999999999995</v>
      </c>
      <c r="L295" s="1192"/>
      <c r="M295" s="1164"/>
      <c r="N295" s="1165"/>
      <c r="O295" s="542"/>
      <c r="P295" s="1166"/>
      <c r="Q295" s="542"/>
      <c r="R295" s="1166"/>
      <c r="S295" s="542"/>
      <c r="T295" s="1166"/>
      <c r="U295" s="542"/>
      <c r="V295" s="1166"/>
      <c r="W295" s="542"/>
      <c r="X295" s="1166"/>
      <c r="Y295" s="542"/>
      <c r="Z295" s="1166">
        <f t="shared" si="142"/>
        <v>16</v>
      </c>
      <c r="AA295" s="542">
        <f t="shared" si="143"/>
        <v>643.67999999999995</v>
      </c>
      <c r="AB295" s="1166"/>
      <c r="AC295" s="542"/>
      <c r="AD295" s="1166"/>
      <c r="AE295" s="542"/>
      <c r="AF295" s="1166"/>
      <c r="AG295" s="542"/>
      <c r="AH295" s="1166"/>
      <c r="AI295" s="542"/>
      <c r="AJ295" s="1211">
        <f t="shared" si="140"/>
        <v>643.67999999999995</v>
      </c>
    </row>
    <row r="296" spans="1:36" ht="82.5">
      <c r="A296" s="1168"/>
      <c r="B296" s="1180"/>
      <c r="C296" s="1190" t="s">
        <v>1400</v>
      </c>
      <c r="D296" s="1180"/>
      <c r="E296" s="328">
        <v>25</v>
      </c>
      <c r="F296" s="997" t="s">
        <v>3992</v>
      </c>
      <c r="G296" s="997" t="s">
        <v>3908</v>
      </c>
      <c r="H296" s="997" t="s">
        <v>3909</v>
      </c>
      <c r="I296" s="997" t="s">
        <v>3910</v>
      </c>
      <c r="J296" s="1191">
        <v>55.71</v>
      </c>
      <c r="K296" s="1191">
        <f t="shared" si="141"/>
        <v>1392.75</v>
      </c>
      <c r="L296" s="1192"/>
      <c r="M296" s="1164"/>
      <c r="N296" s="1165"/>
      <c r="O296" s="542"/>
      <c r="P296" s="1166"/>
      <c r="Q296" s="542"/>
      <c r="R296" s="1166"/>
      <c r="S296" s="542"/>
      <c r="T296" s="1166"/>
      <c r="U296" s="542"/>
      <c r="V296" s="1166"/>
      <c r="W296" s="542"/>
      <c r="X296" s="1166"/>
      <c r="Y296" s="542"/>
      <c r="Z296" s="1166">
        <f t="shared" si="142"/>
        <v>25</v>
      </c>
      <c r="AA296" s="542">
        <f t="shared" si="143"/>
        <v>1392.75</v>
      </c>
      <c r="AB296" s="1166"/>
      <c r="AC296" s="542"/>
      <c r="AD296" s="1166"/>
      <c r="AE296" s="542"/>
      <c r="AF296" s="1166"/>
      <c r="AG296" s="542"/>
      <c r="AH296" s="1166"/>
      <c r="AI296" s="542"/>
      <c r="AJ296" s="1211">
        <f t="shared" si="140"/>
        <v>1392.75</v>
      </c>
    </row>
    <row r="297" spans="1:36" ht="22.5">
      <c r="A297" s="1163"/>
      <c r="B297" s="1187">
        <v>2600</v>
      </c>
      <c r="C297" s="1179" t="s">
        <v>1414</v>
      </c>
      <c r="D297" s="1180"/>
      <c r="E297" s="1181"/>
      <c r="F297" s="194"/>
      <c r="G297" s="997"/>
      <c r="H297" s="1220"/>
      <c r="I297" s="997"/>
      <c r="J297" s="1181"/>
      <c r="K297" s="538">
        <f t="shared" ref="K297:K298" si="144">K298</f>
        <v>6322.5</v>
      </c>
      <c r="L297" s="1185"/>
      <c r="M297" s="538">
        <f>M298</f>
        <v>0</v>
      </c>
      <c r="N297" s="538"/>
      <c r="O297" s="538">
        <f t="shared" ref="O297:AJ298" si="145">O298</f>
        <v>0</v>
      </c>
      <c r="P297" s="538"/>
      <c r="Q297" s="538">
        <f t="shared" si="145"/>
        <v>0</v>
      </c>
      <c r="R297" s="538"/>
      <c r="S297" s="538">
        <f t="shared" si="145"/>
        <v>0</v>
      </c>
      <c r="T297" s="538"/>
      <c r="U297" s="538">
        <f t="shared" si="145"/>
        <v>0</v>
      </c>
      <c r="V297" s="538"/>
      <c r="W297" s="538">
        <f t="shared" si="145"/>
        <v>0</v>
      </c>
      <c r="X297" s="538"/>
      <c r="Y297" s="538">
        <f t="shared" si="145"/>
        <v>0</v>
      </c>
      <c r="Z297" s="538"/>
      <c r="AA297" s="538">
        <f t="shared" si="145"/>
        <v>0</v>
      </c>
      <c r="AB297" s="538"/>
      <c r="AC297" s="538">
        <f t="shared" si="145"/>
        <v>0</v>
      </c>
      <c r="AD297" s="538"/>
      <c r="AE297" s="538">
        <f t="shared" si="145"/>
        <v>0</v>
      </c>
      <c r="AF297" s="538"/>
      <c r="AG297" s="538">
        <f t="shared" si="145"/>
        <v>6322.5</v>
      </c>
      <c r="AH297" s="538"/>
      <c r="AI297" s="538">
        <f t="shared" si="145"/>
        <v>0</v>
      </c>
      <c r="AJ297" s="538">
        <f t="shared" si="145"/>
        <v>6322.5</v>
      </c>
    </row>
    <row r="298" spans="1:36" ht="22.5">
      <c r="A298" s="1163"/>
      <c r="B298" s="1187">
        <v>261</v>
      </c>
      <c r="C298" s="1186" t="s">
        <v>1414</v>
      </c>
      <c r="D298" s="1180"/>
      <c r="E298" s="1181"/>
      <c r="F298" s="194"/>
      <c r="G298" s="997"/>
      <c r="H298" s="1220"/>
      <c r="I298" s="997"/>
      <c r="J298" s="1181"/>
      <c r="K298" s="538">
        <f t="shared" si="144"/>
        <v>6322.5</v>
      </c>
      <c r="L298" s="1185"/>
      <c r="M298" s="538">
        <f>M299</f>
        <v>0</v>
      </c>
      <c r="N298" s="538"/>
      <c r="O298" s="538">
        <f t="shared" si="145"/>
        <v>0</v>
      </c>
      <c r="P298" s="538"/>
      <c r="Q298" s="538">
        <f t="shared" si="145"/>
        <v>0</v>
      </c>
      <c r="R298" s="538"/>
      <c r="S298" s="538">
        <f t="shared" si="145"/>
        <v>0</v>
      </c>
      <c r="T298" s="538"/>
      <c r="U298" s="538">
        <f t="shared" si="145"/>
        <v>0</v>
      </c>
      <c r="V298" s="538"/>
      <c r="W298" s="538">
        <f t="shared" si="145"/>
        <v>0</v>
      </c>
      <c r="X298" s="538"/>
      <c r="Y298" s="538">
        <f t="shared" si="145"/>
        <v>0</v>
      </c>
      <c r="Z298" s="538"/>
      <c r="AA298" s="538">
        <f t="shared" si="145"/>
        <v>0</v>
      </c>
      <c r="AB298" s="538"/>
      <c r="AC298" s="538">
        <f t="shared" si="145"/>
        <v>0</v>
      </c>
      <c r="AD298" s="538"/>
      <c r="AE298" s="538">
        <f t="shared" si="145"/>
        <v>0</v>
      </c>
      <c r="AF298" s="538"/>
      <c r="AG298" s="538">
        <f t="shared" si="145"/>
        <v>6322.5</v>
      </c>
      <c r="AH298" s="538"/>
      <c r="AI298" s="538">
        <f t="shared" si="145"/>
        <v>0</v>
      </c>
      <c r="AJ298" s="538">
        <f t="shared" si="145"/>
        <v>6322.5</v>
      </c>
    </row>
    <row r="299" spans="1:36" ht="22.5">
      <c r="A299" s="1163"/>
      <c r="B299" s="1187">
        <v>26101</v>
      </c>
      <c r="C299" s="1186" t="s">
        <v>1414</v>
      </c>
      <c r="D299" s="1180"/>
      <c r="E299" s="1181"/>
      <c r="F299" s="194"/>
      <c r="G299" s="997"/>
      <c r="H299" s="1194"/>
      <c r="I299" s="997"/>
      <c r="J299" s="1181"/>
      <c r="K299" s="525">
        <f>SUM(K300:K300)</f>
        <v>6322.5</v>
      </c>
      <c r="L299" s="1210"/>
      <c r="M299" s="525">
        <f>SUM(M300:M300)</f>
        <v>0</v>
      </c>
      <c r="N299" s="525"/>
      <c r="O299" s="525">
        <f>SUM(O300:O300)</f>
        <v>0</v>
      </c>
      <c r="P299" s="525"/>
      <c r="Q299" s="525">
        <f>SUM(Q300:Q300)</f>
        <v>0</v>
      </c>
      <c r="R299" s="525"/>
      <c r="S299" s="525">
        <f>SUM(S300:S300)</f>
        <v>0</v>
      </c>
      <c r="T299" s="525"/>
      <c r="U299" s="525">
        <f>SUM(U300:U300)</f>
        <v>0</v>
      </c>
      <c r="V299" s="525"/>
      <c r="W299" s="525">
        <f>SUM(W300:W300)</f>
        <v>0</v>
      </c>
      <c r="X299" s="525"/>
      <c r="Y299" s="525">
        <f>SUM(Y300:Y300)</f>
        <v>0</v>
      </c>
      <c r="Z299" s="525"/>
      <c r="AA299" s="525">
        <f>SUM(AA300:AA300)</f>
        <v>0</v>
      </c>
      <c r="AB299" s="525"/>
      <c r="AC299" s="525">
        <f>SUM(AC300:AC300)</f>
        <v>0</v>
      </c>
      <c r="AD299" s="525"/>
      <c r="AE299" s="525">
        <f>SUM(AE300:AE300)</f>
        <v>0</v>
      </c>
      <c r="AF299" s="525"/>
      <c r="AG299" s="525">
        <f>SUM(AG300:AG300)</f>
        <v>6322.5</v>
      </c>
      <c r="AH299" s="525"/>
      <c r="AI299" s="525">
        <f>SUM(AI300:AI300)</f>
        <v>0</v>
      </c>
      <c r="AJ299" s="559">
        <f t="shared" ref="AJ299" si="146">M299+O299+Q299+S299+U299+W299+Y299+AA299+AC299+AE299+AG299+AI299</f>
        <v>6322.5</v>
      </c>
    </row>
    <row r="300" spans="1:36" ht="82.5">
      <c r="A300" s="1163"/>
      <c r="B300" s="1187"/>
      <c r="C300" s="1190" t="s">
        <v>3332</v>
      </c>
      <c r="D300" s="1180"/>
      <c r="E300" s="328">
        <v>250</v>
      </c>
      <c r="F300" s="997" t="s">
        <v>3333</v>
      </c>
      <c r="G300" s="997" t="s">
        <v>3908</v>
      </c>
      <c r="H300" s="997" t="s">
        <v>3909</v>
      </c>
      <c r="I300" s="997" t="s">
        <v>3910</v>
      </c>
      <c r="J300" s="1191">
        <v>25.29</v>
      </c>
      <c r="K300" s="1191">
        <f>E300*J300</f>
        <v>6322.5</v>
      </c>
      <c r="L300" s="1192"/>
      <c r="M300" s="1164"/>
      <c r="N300" s="1165"/>
      <c r="O300" s="542"/>
      <c r="P300" s="1166"/>
      <c r="Q300" s="542"/>
      <c r="R300" s="1166"/>
      <c r="S300" s="542"/>
      <c r="T300" s="1166"/>
      <c r="U300" s="542"/>
      <c r="V300" s="1166"/>
      <c r="W300" s="542"/>
      <c r="X300" s="1166"/>
      <c r="Y300" s="542"/>
      <c r="Z300" s="1166"/>
      <c r="AA300" s="542"/>
      <c r="AB300" s="1166"/>
      <c r="AC300" s="542"/>
      <c r="AD300" s="1166"/>
      <c r="AE300" s="542"/>
      <c r="AF300" s="1166">
        <f>SUM(E300)</f>
        <v>250</v>
      </c>
      <c r="AG300" s="542">
        <f>AF300*J300</f>
        <v>6322.5</v>
      </c>
      <c r="AH300" s="1166"/>
      <c r="AI300" s="542"/>
      <c r="AJ300" s="1193">
        <f>M300+O300+Q300+S300+U300+W300+Y300+AA300+AC300+AE300+AG300+AI300</f>
        <v>6322.5</v>
      </c>
    </row>
    <row r="301" spans="1:36" ht="22.5">
      <c r="A301" s="1163"/>
      <c r="B301" s="1187">
        <v>2700</v>
      </c>
      <c r="C301" s="1179" t="s">
        <v>1429</v>
      </c>
      <c r="D301" s="1180"/>
      <c r="E301" s="1181"/>
      <c r="F301" s="194"/>
      <c r="G301" s="997"/>
      <c r="H301" s="1220"/>
      <c r="I301" s="997"/>
      <c r="J301" s="1181"/>
      <c r="K301" s="782">
        <f>K302+K307</f>
        <v>12596.400863999999</v>
      </c>
      <c r="L301" s="1185"/>
      <c r="M301" s="782">
        <f>M302+M307</f>
        <v>0</v>
      </c>
      <c r="N301" s="782"/>
      <c r="O301" s="782">
        <f>O302+O307</f>
        <v>0</v>
      </c>
      <c r="P301" s="782"/>
      <c r="Q301" s="782">
        <f>Q302+Q307</f>
        <v>0</v>
      </c>
      <c r="R301" s="782"/>
      <c r="S301" s="782">
        <f>S302+S307</f>
        <v>0</v>
      </c>
      <c r="T301" s="782"/>
      <c r="U301" s="782">
        <f>U302+U307</f>
        <v>0</v>
      </c>
      <c r="V301" s="782"/>
      <c r="W301" s="782">
        <f>W302+W307</f>
        <v>0</v>
      </c>
      <c r="X301" s="782"/>
      <c r="Y301" s="782">
        <f>Y302+Y307</f>
        <v>0</v>
      </c>
      <c r="Z301" s="782"/>
      <c r="AA301" s="782">
        <f>AA302+AA307</f>
        <v>0</v>
      </c>
      <c r="AB301" s="782"/>
      <c r="AC301" s="782">
        <f>AC302+AC307</f>
        <v>12596.400863999999</v>
      </c>
      <c r="AD301" s="782"/>
      <c r="AE301" s="782">
        <f>AE302+AE307</f>
        <v>0</v>
      </c>
      <c r="AF301" s="782"/>
      <c r="AG301" s="782">
        <f>AG302+AG307</f>
        <v>0</v>
      </c>
      <c r="AH301" s="782"/>
      <c r="AI301" s="782">
        <f>AI302+AI307</f>
        <v>0</v>
      </c>
      <c r="AJ301" s="782">
        <f>AJ302+AJ307</f>
        <v>12596.400863999999</v>
      </c>
    </row>
    <row r="302" spans="1:36">
      <c r="A302" s="1163"/>
      <c r="B302" s="1187">
        <v>271</v>
      </c>
      <c r="C302" s="1186" t="s">
        <v>1430</v>
      </c>
      <c r="D302" s="1180"/>
      <c r="E302" s="1181"/>
      <c r="F302" s="194"/>
      <c r="G302" s="997"/>
      <c r="H302" s="1220"/>
      <c r="I302" s="997"/>
      <c r="J302" s="1181"/>
      <c r="K302" s="559">
        <f>K303</f>
        <v>12596.400863999999</v>
      </c>
      <c r="L302" s="1185"/>
      <c r="M302" s="538">
        <f>M303</f>
        <v>0</v>
      </c>
      <c r="N302" s="538"/>
      <c r="O302" s="538">
        <f t="shared" ref="O302:AJ302" si="147">O303</f>
        <v>0</v>
      </c>
      <c r="P302" s="538"/>
      <c r="Q302" s="538">
        <f t="shared" si="147"/>
        <v>0</v>
      </c>
      <c r="R302" s="538"/>
      <c r="S302" s="538">
        <f t="shared" si="147"/>
        <v>0</v>
      </c>
      <c r="T302" s="538"/>
      <c r="U302" s="538">
        <f t="shared" si="147"/>
        <v>0</v>
      </c>
      <c r="V302" s="538"/>
      <c r="W302" s="538">
        <f t="shared" si="147"/>
        <v>0</v>
      </c>
      <c r="X302" s="538"/>
      <c r="Y302" s="538">
        <f t="shared" si="147"/>
        <v>0</v>
      </c>
      <c r="Z302" s="538"/>
      <c r="AA302" s="538">
        <f t="shared" si="147"/>
        <v>0</v>
      </c>
      <c r="AB302" s="538"/>
      <c r="AC302" s="538">
        <f t="shared" si="147"/>
        <v>12596.400863999999</v>
      </c>
      <c r="AD302" s="538"/>
      <c r="AE302" s="538">
        <f t="shared" si="147"/>
        <v>0</v>
      </c>
      <c r="AF302" s="538"/>
      <c r="AG302" s="538">
        <f t="shared" si="147"/>
        <v>0</v>
      </c>
      <c r="AH302" s="538"/>
      <c r="AI302" s="538">
        <f t="shared" si="147"/>
        <v>0</v>
      </c>
      <c r="AJ302" s="538">
        <f t="shared" si="147"/>
        <v>12596.400863999999</v>
      </c>
    </row>
    <row r="303" spans="1:36" ht="22.5">
      <c r="A303" s="1163"/>
      <c r="B303" s="1187">
        <v>27106</v>
      </c>
      <c r="C303" s="1186" t="s">
        <v>1439</v>
      </c>
      <c r="D303" s="1180"/>
      <c r="E303" s="1181"/>
      <c r="F303" s="194"/>
      <c r="G303" s="997"/>
      <c r="H303" s="1194"/>
      <c r="I303" s="997"/>
      <c r="J303" s="1181"/>
      <c r="K303" s="525">
        <f>SUM(K304:K306)</f>
        <v>12596.400863999999</v>
      </c>
      <c r="L303" s="1185"/>
      <c r="M303" s="525">
        <f>SUM(M304:M306)</f>
        <v>0</v>
      </c>
      <c r="N303" s="525"/>
      <c r="O303" s="525">
        <f>SUM(O304:O306)</f>
        <v>0</v>
      </c>
      <c r="P303" s="525"/>
      <c r="Q303" s="525">
        <f>SUM(Q304:Q306)</f>
        <v>0</v>
      </c>
      <c r="R303" s="525"/>
      <c r="S303" s="525">
        <f>SUM(S304:S306)</f>
        <v>0</v>
      </c>
      <c r="T303" s="525"/>
      <c r="U303" s="525">
        <f>SUM(U304:U306)</f>
        <v>0</v>
      </c>
      <c r="V303" s="525"/>
      <c r="W303" s="525">
        <f>SUM(W304:W306)</f>
        <v>0</v>
      </c>
      <c r="X303" s="525"/>
      <c r="Y303" s="525">
        <f>SUM(Y304:Y306)</f>
        <v>0</v>
      </c>
      <c r="Z303" s="525"/>
      <c r="AA303" s="525">
        <f>SUM(AA304:AA306)</f>
        <v>0</v>
      </c>
      <c r="AB303" s="525"/>
      <c r="AC303" s="525">
        <f>SUM(AC304:AC306)</f>
        <v>12596.400863999999</v>
      </c>
      <c r="AD303" s="525"/>
      <c r="AE303" s="525">
        <f>SUM(AE304:AE306)</f>
        <v>0</v>
      </c>
      <c r="AF303" s="525"/>
      <c r="AG303" s="525">
        <f>SUM(AG304:AG306)</f>
        <v>0</v>
      </c>
      <c r="AH303" s="525"/>
      <c r="AI303" s="525">
        <f>SUM(AI304:AI306)</f>
        <v>0</v>
      </c>
      <c r="AJ303" s="559">
        <f t="shared" ref="AJ303" si="148">M303+O303+Q303+S303+U303+W303+Y303+AA303+AC303+AE303+AG303+AI303</f>
        <v>12596.400863999999</v>
      </c>
    </row>
    <row r="304" spans="1:36" ht="82.5">
      <c r="A304" s="1163"/>
      <c r="B304" s="1187"/>
      <c r="C304" s="1190" t="s">
        <v>4141</v>
      </c>
      <c r="D304" s="1180"/>
      <c r="E304" s="328">
        <v>12</v>
      </c>
      <c r="F304" s="997" t="s">
        <v>108</v>
      </c>
      <c r="G304" s="997" t="s">
        <v>3908</v>
      </c>
      <c r="H304" s="997" t="s">
        <v>3909</v>
      </c>
      <c r="I304" s="997" t="s">
        <v>3910</v>
      </c>
      <c r="J304" s="1191">
        <v>394.19978399999997</v>
      </c>
      <c r="K304" s="1191">
        <f>E304*J304</f>
        <v>4730.3974079999998</v>
      </c>
      <c r="L304" s="1192"/>
      <c r="M304" s="1164"/>
      <c r="N304" s="1165"/>
      <c r="O304" s="542"/>
      <c r="P304" s="1166"/>
      <c r="Q304" s="542"/>
      <c r="R304" s="1166"/>
      <c r="S304" s="542"/>
      <c r="T304" s="1166"/>
      <c r="U304" s="542"/>
      <c r="V304" s="1166"/>
      <c r="W304" s="542"/>
      <c r="X304" s="1166"/>
      <c r="Y304" s="542"/>
      <c r="Z304" s="1166"/>
      <c r="AA304" s="542"/>
      <c r="AB304" s="1166">
        <f>E304</f>
        <v>12</v>
      </c>
      <c r="AC304" s="542">
        <f>SUM(AB304*J304)</f>
        <v>4730.3974079999998</v>
      </c>
      <c r="AD304" s="1166"/>
      <c r="AE304" s="542"/>
      <c r="AF304" s="1166"/>
      <c r="AG304" s="542"/>
      <c r="AH304" s="1166"/>
      <c r="AI304" s="542"/>
      <c r="AJ304" s="1193">
        <f>M304+O304+Q304+S304+U304+W304+Y304+AA304+AC304+AE304+AG304+AI304</f>
        <v>4730.3974079999998</v>
      </c>
    </row>
    <row r="305" spans="1:36" ht="82.5">
      <c r="A305" s="1163"/>
      <c r="B305" s="1187"/>
      <c r="C305" s="1190" t="s">
        <v>4142</v>
      </c>
      <c r="D305" s="1180"/>
      <c r="E305" s="328">
        <v>12</v>
      </c>
      <c r="F305" s="997" t="s">
        <v>108</v>
      </c>
      <c r="G305" s="997" t="s">
        <v>3908</v>
      </c>
      <c r="H305" s="997" t="s">
        <v>3909</v>
      </c>
      <c r="I305" s="997" t="s">
        <v>3910</v>
      </c>
      <c r="J305" s="1191">
        <v>205.200288</v>
      </c>
      <c r="K305" s="1191">
        <f>E305*J305</f>
        <v>2462.403456</v>
      </c>
      <c r="L305" s="1192"/>
      <c r="M305" s="1164"/>
      <c r="N305" s="1165"/>
      <c r="O305" s="542"/>
      <c r="P305" s="1166"/>
      <c r="Q305" s="542"/>
      <c r="R305" s="1166"/>
      <c r="S305" s="542"/>
      <c r="T305" s="1166"/>
      <c r="U305" s="542"/>
      <c r="V305" s="1166"/>
      <c r="W305" s="542"/>
      <c r="X305" s="1166"/>
      <c r="Y305" s="542"/>
      <c r="Z305" s="1166"/>
      <c r="AA305" s="542"/>
      <c r="AB305" s="1166">
        <f>E305</f>
        <v>12</v>
      </c>
      <c r="AC305" s="542">
        <f t="shared" ref="AC305:AC306" si="149">SUM(AB305*J305)</f>
        <v>2462.403456</v>
      </c>
      <c r="AD305" s="1166"/>
      <c r="AE305" s="542"/>
      <c r="AF305" s="1166"/>
      <c r="AG305" s="542"/>
      <c r="AH305" s="1166"/>
      <c r="AI305" s="542"/>
      <c r="AJ305" s="1193">
        <f>M305+O305+Q305+S305+U305+W305+Y305+AA305+AC305+AE305+AG305+AI305</f>
        <v>2462.403456</v>
      </c>
    </row>
    <row r="306" spans="1:36" ht="82.5">
      <c r="A306" s="1163"/>
      <c r="B306" s="1187"/>
      <c r="C306" s="1190" t="s">
        <v>1452</v>
      </c>
      <c r="D306" s="1180"/>
      <c r="E306" s="328">
        <v>6</v>
      </c>
      <c r="F306" s="997" t="s">
        <v>108</v>
      </c>
      <c r="G306" s="997" t="s">
        <v>3908</v>
      </c>
      <c r="H306" s="997" t="s">
        <v>3909</v>
      </c>
      <c r="I306" s="997" t="s">
        <v>3910</v>
      </c>
      <c r="J306" s="1191">
        <v>900.6</v>
      </c>
      <c r="K306" s="1191">
        <f>E306*J306</f>
        <v>5403.6</v>
      </c>
      <c r="L306" s="1192"/>
      <c r="M306" s="1164"/>
      <c r="N306" s="1165"/>
      <c r="O306" s="542"/>
      <c r="P306" s="1166"/>
      <c r="Q306" s="542"/>
      <c r="R306" s="1166"/>
      <c r="S306" s="542"/>
      <c r="T306" s="1166"/>
      <c r="U306" s="542"/>
      <c r="V306" s="1166"/>
      <c r="W306" s="542"/>
      <c r="X306" s="1166"/>
      <c r="Y306" s="542"/>
      <c r="Z306" s="1166"/>
      <c r="AA306" s="542"/>
      <c r="AB306" s="1166">
        <f>E306</f>
        <v>6</v>
      </c>
      <c r="AC306" s="542">
        <f t="shared" si="149"/>
        <v>5403.6</v>
      </c>
      <c r="AD306" s="1166"/>
      <c r="AE306" s="542"/>
      <c r="AF306" s="1166"/>
      <c r="AG306" s="542"/>
      <c r="AH306" s="1166"/>
      <c r="AI306" s="542"/>
      <c r="AJ306" s="1193">
        <f>M306+O306+Q306+S306+U306+W306+Y306+AA306+AC306+AE306+AG306+AI306</f>
        <v>5403.6</v>
      </c>
    </row>
    <row r="307" spans="1:36" ht="22.5">
      <c r="A307" s="1163"/>
      <c r="B307" s="1187">
        <v>275</v>
      </c>
      <c r="C307" s="1186" t="s">
        <v>3354</v>
      </c>
      <c r="D307" s="1187"/>
      <c r="E307" s="1181"/>
      <c r="F307" s="968"/>
      <c r="G307" s="1224"/>
      <c r="H307" s="1225"/>
      <c r="I307" s="1224"/>
      <c r="J307" s="1181"/>
      <c r="K307" s="782">
        <f>K308</f>
        <v>0</v>
      </c>
      <c r="L307" s="1185"/>
      <c r="M307" s="782">
        <f>M308</f>
        <v>0</v>
      </c>
      <c r="N307" s="782"/>
      <c r="O307" s="782">
        <f t="shared" ref="O307:AJ307" si="150">O308</f>
        <v>0</v>
      </c>
      <c r="P307" s="782"/>
      <c r="Q307" s="782">
        <f t="shared" si="150"/>
        <v>0</v>
      </c>
      <c r="R307" s="782"/>
      <c r="S307" s="782">
        <f t="shared" si="150"/>
        <v>0</v>
      </c>
      <c r="T307" s="782"/>
      <c r="U307" s="782">
        <f t="shared" si="150"/>
        <v>0</v>
      </c>
      <c r="V307" s="782"/>
      <c r="W307" s="782">
        <f t="shared" si="150"/>
        <v>0</v>
      </c>
      <c r="X307" s="782"/>
      <c r="Y307" s="782">
        <f t="shared" si="150"/>
        <v>0</v>
      </c>
      <c r="Z307" s="782"/>
      <c r="AA307" s="782">
        <f t="shared" si="150"/>
        <v>0</v>
      </c>
      <c r="AB307" s="782"/>
      <c r="AC307" s="782">
        <f t="shared" si="150"/>
        <v>0</v>
      </c>
      <c r="AD307" s="782"/>
      <c r="AE307" s="782">
        <f t="shared" si="150"/>
        <v>0</v>
      </c>
      <c r="AF307" s="782"/>
      <c r="AG307" s="782">
        <f t="shared" si="150"/>
        <v>0</v>
      </c>
      <c r="AH307" s="782"/>
      <c r="AI307" s="782">
        <f t="shared" si="150"/>
        <v>0</v>
      </c>
      <c r="AJ307" s="782">
        <f t="shared" si="150"/>
        <v>0</v>
      </c>
    </row>
    <row r="308" spans="1:36">
      <c r="A308" s="1163"/>
      <c r="B308" s="1187">
        <v>27503</v>
      </c>
      <c r="C308" s="1186" t="s">
        <v>3355</v>
      </c>
      <c r="D308" s="1180"/>
      <c r="E308" s="1181"/>
      <c r="F308" s="194"/>
      <c r="G308" s="997"/>
      <c r="H308" s="1194"/>
      <c r="I308" s="997"/>
      <c r="J308" s="1181"/>
      <c r="K308" s="525">
        <f>SUM(K309:K310)</f>
        <v>0</v>
      </c>
      <c r="L308" s="1185"/>
      <c r="M308" s="525">
        <f>SUM(M309:M310)</f>
        <v>0</v>
      </c>
      <c r="N308" s="525"/>
      <c r="O308" s="525">
        <f>SUM(O309:O310)</f>
        <v>0</v>
      </c>
      <c r="P308" s="525"/>
      <c r="Q308" s="525">
        <f>SUM(Q309:Q310)</f>
        <v>0</v>
      </c>
      <c r="R308" s="525"/>
      <c r="S308" s="525">
        <f>SUM(S309:S310)</f>
        <v>0</v>
      </c>
      <c r="T308" s="525"/>
      <c r="U308" s="525">
        <f>SUM(U309:U310)</f>
        <v>0</v>
      </c>
      <c r="V308" s="525"/>
      <c r="W308" s="525">
        <f>SUM(W309:W310)</f>
        <v>0</v>
      </c>
      <c r="X308" s="525"/>
      <c r="Y308" s="525">
        <f>SUM(Y309:Y310)</f>
        <v>0</v>
      </c>
      <c r="Z308" s="525"/>
      <c r="AA308" s="525">
        <f>SUM(AA309:AA310)</f>
        <v>0</v>
      </c>
      <c r="AB308" s="525"/>
      <c r="AC308" s="525">
        <f>SUM(AC309:AC310)</f>
        <v>0</v>
      </c>
      <c r="AD308" s="525"/>
      <c r="AE308" s="525">
        <f>SUM(AE309:AE310)</f>
        <v>0</v>
      </c>
      <c r="AF308" s="525"/>
      <c r="AG308" s="525">
        <f>SUM(AG309:AG310)</f>
        <v>0</v>
      </c>
      <c r="AH308" s="525"/>
      <c r="AI308" s="525">
        <f>SUM(AI309:AI310)</f>
        <v>0</v>
      </c>
      <c r="AJ308" s="559">
        <f t="shared" ref="AJ308" si="151">M308+O308+Q308+S308+U308+W308+Y308+AA308+AC308+AE308+AG308+AI308</f>
        <v>0</v>
      </c>
    </row>
    <row r="309" spans="1:36" ht="82.5">
      <c r="A309" s="1163"/>
      <c r="B309" s="1187"/>
      <c r="C309" s="1190" t="s">
        <v>1503</v>
      </c>
      <c r="D309" s="1180"/>
      <c r="E309" s="328">
        <v>0</v>
      </c>
      <c r="F309" s="997" t="s">
        <v>108</v>
      </c>
      <c r="G309" s="997" t="s">
        <v>3908</v>
      </c>
      <c r="H309" s="997" t="s">
        <v>3909</v>
      </c>
      <c r="I309" s="997" t="s">
        <v>3910</v>
      </c>
      <c r="J309" s="1191"/>
      <c r="K309" s="1191">
        <v>0</v>
      </c>
      <c r="L309" s="1192"/>
      <c r="M309" s="1164"/>
      <c r="N309" s="1165"/>
      <c r="O309" s="542"/>
      <c r="P309" s="1166"/>
      <c r="Q309" s="542"/>
      <c r="R309" s="1166"/>
      <c r="S309" s="542"/>
      <c r="T309" s="1166"/>
      <c r="U309" s="542"/>
      <c r="V309" s="1166"/>
      <c r="W309" s="542"/>
      <c r="X309" s="1166"/>
      <c r="Y309" s="542"/>
      <c r="Z309" s="1166">
        <f>E309-L309-N309-P309-R309-T309-V309</f>
        <v>0</v>
      </c>
      <c r="AA309" s="542">
        <f>K309-M309-O309-Q309-S309-U309-W309</f>
        <v>0</v>
      </c>
      <c r="AB309" s="1166"/>
      <c r="AC309" s="542"/>
      <c r="AD309" s="1166"/>
      <c r="AE309" s="542"/>
      <c r="AF309" s="1166"/>
      <c r="AG309" s="542"/>
      <c r="AH309" s="1166"/>
      <c r="AI309" s="542"/>
      <c r="AJ309" s="1193">
        <f>M309+O309+Q309+S309+U309+W309+Y309+AA309+AC309+AE309+AG309+AI309</f>
        <v>0</v>
      </c>
    </row>
    <row r="310" spans="1:36" ht="82.5">
      <c r="A310" s="1163"/>
      <c r="B310" s="1187"/>
      <c r="C310" s="1190" t="s">
        <v>4143</v>
      </c>
      <c r="D310" s="1180"/>
      <c r="E310" s="328">
        <v>0</v>
      </c>
      <c r="F310" s="997" t="s">
        <v>108</v>
      </c>
      <c r="G310" s="997" t="s">
        <v>3908</v>
      </c>
      <c r="H310" s="997" t="s">
        <v>3909</v>
      </c>
      <c r="I310" s="997" t="s">
        <v>3910</v>
      </c>
      <c r="J310" s="1191"/>
      <c r="K310" s="1191">
        <v>0</v>
      </c>
      <c r="L310" s="1192"/>
      <c r="M310" s="1164"/>
      <c r="N310" s="1165"/>
      <c r="O310" s="542"/>
      <c r="P310" s="1166"/>
      <c r="Q310" s="542"/>
      <c r="R310" s="1166"/>
      <c r="S310" s="542"/>
      <c r="T310" s="1166"/>
      <c r="U310" s="542"/>
      <c r="V310" s="1166"/>
      <c r="W310" s="542"/>
      <c r="X310" s="1166"/>
      <c r="Y310" s="542"/>
      <c r="Z310" s="1166">
        <f>E310-L310-N310-P310-R310-T310-V310</f>
        <v>0</v>
      </c>
      <c r="AA310" s="542">
        <f>K310-M310-O310-Q310-S310-U310-W310</f>
        <v>0</v>
      </c>
      <c r="AB310" s="1166"/>
      <c r="AC310" s="542"/>
      <c r="AD310" s="1166"/>
      <c r="AE310" s="542"/>
      <c r="AF310" s="1166"/>
      <c r="AG310" s="542"/>
      <c r="AH310" s="1166"/>
      <c r="AI310" s="542"/>
      <c r="AJ310" s="1193">
        <f>M310+O310+Q310+S310+U310+W310+Y310+AA310+AC310+AE310+AG310+AI310</f>
        <v>0</v>
      </c>
    </row>
    <row r="311" spans="1:36" ht="22.5">
      <c r="A311" s="1163"/>
      <c r="B311" s="1187">
        <v>2900</v>
      </c>
      <c r="C311" s="1179" t="s">
        <v>1520</v>
      </c>
      <c r="D311" s="1187"/>
      <c r="E311" s="1181"/>
      <c r="F311" s="968"/>
      <c r="G311" s="1224"/>
      <c r="H311" s="1225"/>
      <c r="I311" s="1224"/>
      <c r="J311" s="1181"/>
      <c r="K311" s="782">
        <f>K312+K318+K324+K334+K338+K341</f>
        <v>5838.4253120000003</v>
      </c>
      <c r="L311" s="1185"/>
      <c r="M311" s="782">
        <f>M312+M318+M324+M334+M338+M341</f>
        <v>0</v>
      </c>
      <c r="N311" s="782"/>
      <c r="O311" s="782">
        <f>O312+O318+O324+O334+O338+O341</f>
        <v>0</v>
      </c>
      <c r="P311" s="782"/>
      <c r="Q311" s="782">
        <f>Q312+Q318+Q324+Q334+Q338+Q341</f>
        <v>0</v>
      </c>
      <c r="R311" s="782"/>
      <c r="S311" s="782">
        <f>S312+S318+S324+S334+S338+S341</f>
        <v>0</v>
      </c>
      <c r="T311" s="782"/>
      <c r="U311" s="782">
        <f>U312+U318+U324+U334+U338+U341</f>
        <v>2291.1</v>
      </c>
      <c r="V311" s="782"/>
      <c r="W311" s="782">
        <f>W312+W318+W324+W334+W338+W341</f>
        <v>0</v>
      </c>
      <c r="X311" s="782"/>
      <c r="Y311" s="782">
        <f>Y312+Y318+Y324+Y334+Y338+Y341</f>
        <v>1897.62</v>
      </c>
      <c r="Z311" s="782"/>
      <c r="AA311" s="782">
        <f>AA312+AA318+AA324+AA334+AA338+AA341</f>
        <v>708.43395200000009</v>
      </c>
      <c r="AB311" s="782"/>
      <c r="AC311" s="782">
        <f>AC312+AC318+AC324+AC334+AC338+AC341</f>
        <v>941.27135999999996</v>
      </c>
      <c r="AD311" s="782"/>
      <c r="AE311" s="782">
        <f>AE312+AE318+AE324+AE334+AE338+AE341</f>
        <v>0</v>
      </c>
      <c r="AF311" s="782"/>
      <c r="AG311" s="782">
        <f>AG312+AG318+AG324+AG334+AG338+AG341</f>
        <v>0</v>
      </c>
      <c r="AH311" s="782"/>
      <c r="AI311" s="782">
        <f>AI312+AI318+AI324+AI334+AI338+AI341</f>
        <v>0</v>
      </c>
      <c r="AJ311" s="782">
        <f>AJ312+AJ318+AJ324+AJ334+AJ338+AJ341</f>
        <v>5838.4253120000003</v>
      </c>
    </row>
    <row r="312" spans="1:36">
      <c r="A312" s="1163"/>
      <c r="B312" s="1187">
        <v>291</v>
      </c>
      <c r="C312" s="1186" t="s">
        <v>3356</v>
      </c>
      <c r="D312" s="1187"/>
      <c r="E312" s="1181"/>
      <c r="F312" s="968"/>
      <c r="G312" s="1224"/>
      <c r="H312" s="1225"/>
      <c r="I312" s="1224"/>
      <c r="J312" s="1181"/>
      <c r="K312" s="782">
        <f>K313</f>
        <v>941.27135999999996</v>
      </c>
      <c r="L312" s="1185"/>
      <c r="M312" s="782">
        <f>M313</f>
        <v>0</v>
      </c>
      <c r="N312" s="782"/>
      <c r="O312" s="782">
        <f t="shared" ref="O312:AJ312" si="152">O313</f>
        <v>0</v>
      </c>
      <c r="P312" s="782"/>
      <c r="Q312" s="782">
        <f t="shared" si="152"/>
        <v>0</v>
      </c>
      <c r="R312" s="782"/>
      <c r="S312" s="782">
        <f t="shared" si="152"/>
        <v>0</v>
      </c>
      <c r="T312" s="782"/>
      <c r="U312" s="782">
        <f t="shared" si="152"/>
        <v>0</v>
      </c>
      <c r="V312" s="782"/>
      <c r="W312" s="782">
        <f t="shared" si="152"/>
        <v>0</v>
      </c>
      <c r="X312" s="782"/>
      <c r="Y312" s="782">
        <f t="shared" si="152"/>
        <v>0</v>
      </c>
      <c r="Z312" s="782"/>
      <c r="AA312" s="782">
        <f t="shared" si="152"/>
        <v>0</v>
      </c>
      <c r="AB312" s="782"/>
      <c r="AC312" s="782">
        <f t="shared" si="152"/>
        <v>941.27135999999996</v>
      </c>
      <c r="AD312" s="782"/>
      <c r="AE312" s="782">
        <f t="shared" si="152"/>
        <v>0</v>
      </c>
      <c r="AF312" s="782"/>
      <c r="AG312" s="782">
        <f t="shared" si="152"/>
        <v>0</v>
      </c>
      <c r="AH312" s="782"/>
      <c r="AI312" s="782">
        <f t="shared" si="152"/>
        <v>0</v>
      </c>
      <c r="AJ312" s="782">
        <f t="shared" si="152"/>
        <v>941.27135999999996</v>
      </c>
    </row>
    <row r="313" spans="1:36">
      <c r="A313" s="1163"/>
      <c r="B313" s="1187">
        <v>29101</v>
      </c>
      <c r="C313" s="1186" t="s">
        <v>1522</v>
      </c>
      <c r="D313" s="1180"/>
      <c r="E313" s="1181"/>
      <c r="F313" s="194"/>
      <c r="G313" s="997"/>
      <c r="H313" s="1194"/>
      <c r="I313" s="997"/>
      <c r="J313" s="1181"/>
      <c r="K313" s="525">
        <f>SUM(K314:K317)</f>
        <v>941.27135999999996</v>
      </c>
      <c r="L313" s="1185"/>
      <c r="M313" s="525">
        <f>SUM(M314:M317)</f>
        <v>0</v>
      </c>
      <c r="N313" s="525"/>
      <c r="O313" s="525">
        <f>SUM(O314:O317)</f>
        <v>0</v>
      </c>
      <c r="P313" s="525"/>
      <c r="Q313" s="525">
        <f>SUM(Q314:Q317)</f>
        <v>0</v>
      </c>
      <c r="R313" s="525"/>
      <c r="S313" s="525">
        <f>SUM(S314:S317)</f>
        <v>0</v>
      </c>
      <c r="T313" s="525"/>
      <c r="U313" s="525">
        <f>SUM(U314:U317)</f>
        <v>0</v>
      </c>
      <c r="V313" s="525"/>
      <c r="W313" s="525">
        <f>SUM(W314:W317)</f>
        <v>0</v>
      </c>
      <c r="X313" s="525"/>
      <c r="Y313" s="525">
        <f>SUM(Y314:Y317)</f>
        <v>0</v>
      </c>
      <c r="Z313" s="525"/>
      <c r="AA313" s="525">
        <f>SUM(AA314:AA317)</f>
        <v>0</v>
      </c>
      <c r="AB313" s="525"/>
      <c r="AC313" s="525">
        <f>SUM(AC314:AC317)</f>
        <v>941.27135999999996</v>
      </c>
      <c r="AD313" s="525"/>
      <c r="AE313" s="525">
        <f>SUM(AE314:AE317)</f>
        <v>0</v>
      </c>
      <c r="AF313" s="525"/>
      <c r="AG313" s="525">
        <f>SUM(AG314:AG317)</f>
        <v>0</v>
      </c>
      <c r="AH313" s="525"/>
      <c r="AI313" s="525">
        <f>SUM(AI314:AI317)</f>
        <v>0</v>
      </c>
      <c r="AJ313" s="559">
        <f t="shared" ref="AJ313" si="153">M313+O313+Q313+S313+U313+W313+Y313+AA313+AC313+AE313+AG313+AI313</f>
        <v>941.27135999999996</v>
      </c>
    </row>
    <row r="314" spans="1:36" ht="82.5">
      <c r="A314" s="1163"/>
      <c r="B314" s="1187"/>
      <c r="C314" s="1190" t="s">
        <v>4144</v>
      </c>
      <c r="D314" s="1180"/>
      <c r="E314" s="328">
        <v>1</v>
      </c>
      <c r="F314" s="997" t="s">
        <v>108</v>
      </c>
      <c r="G314" s="997" t="s">
        <v>3908</v>
      </c>
      <c r="H314" s="997" t="s">
        <v>3909</v>
      </c>
      <c r="I314" s="997" t="s">
        <v>3910</v>
      </c>
      <c r="J314" s="1191">
        <v>358.55135999999999</v>
      </c>
      <c r="K314" s="1191">
        <f>E314*J314</f>
        <v>358.55135999999999</v>
      </c>
      <c r="L314" s="1192"/>
      <c r="M314" s="1164"/>
      <c r="N314" s="1165"/>
      <c r="O314" s="542"/>
      <c r="P314" s="1166"/>
      <c r="Q314" s="542"/>
      <c r="R314" s="1166"/>
      <c r="S314" s="542"/>
      <c r="T314" s="1166"/>
      <c r="U314" s="542"/>
      <c r="V314" s="1166"/>
      <c r="W314" s="542"/>
      <c r="X314" s="1166"/>
      <c r="Y314" s="542"/>
      <c r="Z314" s="1166"/>
      <c r="AA314" s="542"/>
      <c r="AB314" s="1166">
        <f>E314</f>
        <v>1</v>
      </c>
      <c r="AC314" s="542">
        <f t="shared" ref="AC314:AC317" si="154">SUM(AB314*J314)</f>
        <v>358.55135999999999</v>
      </c>
      <c r="AD314" s="1166"/>
      <c r="AE314" s="542"/>
      <c r="AF314" s="1166"/>
      <c r="AG314" s="542"/>
      <c r="AH314" s="1166"/>
      <c r="AI314" s="542"/>
      <c r="AJ314" s="1193">
        <f>M314+O314+Q314+S314+U314+W314+Y314+AA314+AC314+AE314+AG314+AI314</f>
        <v>358.55135999999999</v>
      </c>
    </row>
    <row r="315" spans="1:36" ht="82.5">
      <c r="A315" s="1163"/>
      <c r="B315" s="1187"/>
      <c r="C315" s="1190" t="s">
        <v>4145</v>
      </c>
      <c r="D315" s="1180"/>
      <c r="E315" s="328">
        <v>3</v>
      </c>
      <c r="F315" s="997" t="s">
        <v>108</v>
      </c>
      <c r="G315" s="997" t="s">
        <v>3908</v>
      </c>
      <c r="H315" s="997" t="s">
        <v>3909</v>
      </c>
      <c r="I315" s="997" t="s">
        <v>3910</v>
      </c>
      <c r="J315" s="1191">
        <v>8.1199999999999992</v>
      </c>
      <c r="K315" s="1191">
        <f>E315*J315</f>
        <v>24.36</v>
      </c>
      <c r="L315" s="1192"/>
      <c r="M315" s="1164"/>
      <c r="N315" s="1165"/>
      <c r="O315" s="542"/>
      <c r="P315" s="1166"/>
      <c r="Q315" s="542"/>
      <c r="R315" s="1166"/>
      <c r="S315" s="542"/>
      <c r="T315" s="1166"/>
      <c r="U315" s="542"/>
      <c r="V315" s="1166"/>
      <c r="W315" s="542"/>
      <c r="X315" s="1166"/>
      <c r="Y315" s="542"/>
      <c r="Z315" s="1166"/>
      <c r="AA315" s="542"/>
      <c r="AB315" s="1166">
        <f>E315</f>
        <v>3</v>
      </c>
      <c r="AC315" s="542">
        <f t="shared" si="154"/>
        <v>24.36</v>
      </c>
      <c r="AD315" s="1166"/>
      <c r="AE315" s="542"/>
      <c r="AF315" s="1166"/>
      <c r="AG315" s="542"/>
      <c r="AH315" s="1166"/>
      <c r="AI315" s="542"/>
      <c r="AJ315" s="1193">
        <f t="shared" ref="AJ315" si="155">M315+O315+Q315+S315+U315+W315+Y315+AA315+AC315+AE315+AG315+AI315</f>
        <v>24.36</v>
      </c>
    </row>
    <row r="316" spans="1:36" ht="82.5">
      <c r="A316" s="1163"/>
      <c r="B316" s="1187"/>
      <c r="C316" s="1190" t="s">
        <v>4146</v>
      </c>
      <c r="D316" s="1180"/>
      <c r="E316" s="328">
        <v>1</v>
      </c>
      <c r="F316" s="997" t="s">
        <v>108</v>
      </c>
      <c r="G316" s="997" t="s">
        <v>3908</v>
      </c>
      <c r="H316" s="997" t="s">
        <v>3909</v>
      </c>
      <c r="I316" s="997" t="s">
        <v>3910</v>
      </c>
      <c r="J316" s="1191">
        <v>326.7</v>
      </c>
      <c r="K316" s="1191">
        <f>E316*J316</f>
        <v>326.7</v>
      </c>
      <c r="L316" s="1192"/>
      <c r="M316" s="1164"/>
      <c r="N316" s="1165"/>
      <c r="O316" s="542"/>
      <c r="P316" s="1166"/>
      <c r="Q316" s="542"/>
      <c r="R316" s="1166"/>
      <c r="S316" s="542"/>
      <c r="T316" s="1166"/>
      <c r="U316" s="542"/>
      <c r="V316" s="1166"/>
      <c r="W316" s="542"/>
      <c r="X316" s="1166"/>
      <c r="Y316" s="542"/>
      <c r="Z316" s="1166"/>
      <c r="AA316" s="542"/>
      <c r="AB316" s="1166">
        <f>E316</f>
        <v>1</v>
      </c>
      <c r="AC316" s="542">
        <f t="shared" si="154"/>
        <v>326.7</v>
      </c>
      <c r="AD316" s="1166"/>
      <c r="AE316" s="542"/>
      <c r="AF316" s="1166"/>
      <c r="AG316" s="542"/>
      <c r="AH316" s="1166"/>
      <c r="AI316" s="542"/>
      <c r="AJ316" s="1193">
        <f>M316+O316+Q316+S316+U316+W316+Y316+AA316+AC316+AE316+AG316+AI316</f>
        <v>326.7</v>
      </c>
    </row>
    <row r="317" spans="1:36" ht="82.5">
      <c r="A317" s="1163"/>
      <c r="B317" s="1187"/>
      <c r="C317" s="1190" t="s">
        <v>4147</v>
      </c>
      <c r="D317" s="1180"/>
      <c r="E317" s="328">
        <v>1</v>
      </c>
      <c r="F317" s="997" t="s">
        <v>108</v>
      </c>
      <c r="G317" s="997" t="s">
        <v>3908</v>
      </c>
      <c r="H317" s="997" t="s">
        <v>3909</v>
      </c>
      <c r="I317" s="997" t="s">
        <v>3910</v>
      </c>
      <c r="J317" s="1191">
        <v>231.66</v>
      </c>
      <c r="K317" s="1191">
        <f>E317*J317</f>
        <v>231.66</v>
      </c>
      <c r="L317" s="1192"/>
      <c r="M317" s="1164"/>
      <c r="N317" s="1165"/>
      <c r="O317" s="542"/>
      <c r="P317" s="1166"/>
      <c r="Q317" s="542"/>
      <c r="R317" s="1166"/>
      <c r="S317" s="542"/>
      <c r="T317" s="1166"/>
      <c r="U317" s="542"/>
      <c r="V317" s="1166"/>
      <c r="W317" s="542"/>
      <c r="X317" s="1166"/>
      <c r="Y317" s="542"/>
      <c r="Z317" s="1166"/>
      <c r="AA317" s="542"/>
      <c r="AB317" s="1166">
        <f>E317</f>
        <v>1</v>
      </c>
      <c r="AC317" s="542">
        <f t="shared" si="154"/>
        <v>231.66</v>
      </c>
      <c r="AD317" s="1166"/>
      <c r="AE317" s="542"/>
      <c r="AF317" s="1166"/>
      <c r="AG317" s="542"/>
      <c r="AH317" s="1166"/>
      <c r="AI317" s="542"/>
      <c r="AJ317" s="1193">
        <f>M317+O317+Q317+S317+U317+W317+Y317+AA317+AC317+AE317+AG317+AI317</f>
        <v>231.66</v>
      </c>
    </row>
    <row r="318" spans="1:36" ht="22.5">
      <c r="A318" s="1163"/>
      <c r="B318" s="1187">
        <v>292</v>
      </c>
      <c r="C318" s="1186" t="s">
        <v>1582</v>
      </c>
      <c r="D318" s="1180"/>
      <c r="E318" s="1181"/>
      <c r="F318" s="194"/>
      <c r="G318" s="997"/>
      <c r="H318" s="1220"/>
      <c r="I318" s="997"/>
      <c r="J318" s="1181"/>
      <c r="K318" s="538">
        <f t="shared" ref="K318" si="156">K319</f>
        <v>708.43395200000009</v>
      </c>
      <c r="L318" s="1185"/>
      <c r="M318" s="538">
        <f>M319</f>
        <v>0</v>
      </c>
      <c r="N318" s="538"/>
      <c r="O318" s="538">
        <f t="shared" ref="O318:AJ318" si="157">O319</f>
        <v>0</v>
      </c>
      <c r="P318" s="538"/>
      <c r="Q318" s="538">
        <f t="shared" si="157"/>
        <v>0</v>
      </c>
      <c r="R318" s="538"/>
      <c r="S318" s="538">
        <f t="shared" si="157"/>
        <v>0</v>
      </c>
      <c r="T318" s="538"/>
      <c r="U318" s="538">
        <f t="shared" si="157"/>
        <v>0</v>
      </c>
      <c r="V318" s="538"/>
      <c r="W318" s="538">
        <f t="shared" si="157"/>
        <v>0</v>
      </c>
      <c r="X318" s="538"/>
      <c r="Y318" s="538">
        <f t="shared" si="157"/>
        <v>0</v>
      </c>
      <c r="Z318" s="538"/>
      <c r="AA318" s="538">
        <f t="shared" si="157"/>
        <v>708.43395200000009</v>
      </c>
      <c r="AB318" s="538"/>
      <c r="AC318" s="538">
        <f t="shared" si="157"/>
        <v>0</v>
      </c>
      <c r="AD318" s="538"/>
      <c r="AE318" s="538">
        <f t="shared" si="157"/>
        <v>0</v>
      </c>
      <c r="AF318" s="538"/>
      <c r="AG318" s="538">
        <f t="shared" si="157"/>
        <v>0</v>
      </c>
      <c r="AH318" s="538"/>
      <c r="AI318" s="538">
        <f t="shared" si="157"/>
        <v>0</v>
      </c>
      <c r="AJ318" s="538">
        <f t="shared" si="157"/>
        <v>708.43395200000009</v>
      </c>
    </row>
    <row r="319" spans="1:36" ht="22.5">
      <c r="A319" s="1163"/>
      <c r="B319" s="1187">
        <v>29202</v>
      </c>
      <c r="C319" s="1186" t="s">
        <v>1583</v>
      </c>
      <c r="D319" s="1180"/>
      <c r="E319" s="1181"/>
      <c r="F319" s="194"/>
      <c r="G319" s="997"/>
      <c r="H319" s="1194"/>
      <c r="I319" s="997"/>
      <c r="J319" s="1181"/>
      <c r="K319" s="525">
        <f>SUM(K320:K323)</f>
        <v>708.43395200000009</v>
      </c>
      <c r="L319" s="1185"/>
      <c r="M319" s="525">
        <f>SUM(M320:M323)</f>
        <v>0</v>
      </c>
      <c r="N319" s="525"/>
      <c r="O319" s="525">
        <f>SUM(O320:O323)</f>
        <v>0</v>
      </c>
      <c r="P319" s="525"/>
      <c r="Q319" s="525">
        <f>SUM(Q320:Q323)</f>
        <v>0</v>
      </c>
      <c r="R319" s="525"/>
      <c r="S319" s="525">
        <f>SUM(S320:S323)</f>
        <v>0</v>
      </c>
      <c r="T319" s="525"/>
      <c r="U319" s="525">
        <f>SUM(U320:U323)</f>
        <v>0</v>
      </c>
      <c r="V319" s="525"/>
      <c r="W319" s="525">
        <f>SUM(W320:W323)</f>
        <v>0</v>
      </c>
      <c r="X319" s="525"/>
      <c r="Y319" s="525">
        <f>SUM(Y320:Y323)</f>
        <v>0</v>
      </c>
      <c r="Z319" s="525"/>
      <c r="AA319" s="525">
        <f>SUM(AA320:AA323)</f>
        <v>708.43395200000009</v>
      </c>
      <c r="AB319" s="525"/>
      <c r="AC319" s="525">
        <f>SUM(AC320:AC323)</f>
        <v>0</v>
      </c>
      <c r="AD319" s="525"/>
      <c r="AE319" s="525">
        <f>SUM(AE320:AE323)</f>
        <v>0</v>
      </c>
      <c r="AF319" s="525"/>
      <c r="AG319" s="525">
        <f>SUM(AG320:AG323)</f>
        <v>0</v>
      </c>
      <c r="AH319" s="525"/>
      <c r="AI319" s="525">
        <f>SUM(AI320:AI323)</f>
        <v>0</v>
      </c>
      <c r="AJ319" s="559">
        <f t="shared" ref="AJ319" si="158">M319+O319+Q319+S319+U319+W319+Y319+AA319+AC319+AE319+AG319+AI319</f>
        <v>708.43395200000009</v>
      </c>
    </row>
    <row r="320" spans="1:36" ht="82.5">
      <c r="A320" s="1163"/>
      <c r="B320" s="1187"/>
      <c r="C320" s="1190" t="s">
        <v>4148</v>
      </c>
      <c r="D320" s="1180"/>
      <c r="E320" s="328">
        <v>2</v>
      </c>
      <c r="F320" s="997" t="s">
        <v>108</v>
      </c>
      <c r="G320" s="997" t="s">
        <v>3908</v>
      </c>
      <c r="H320" s="997" t="s">
        <v>3909</v>
      </c>
      <c r="I320" s="997" t="s">
        <v>3910</v>
      </c>
      <c r="J320" s="1191">
        <v>116.42</v>
      </c>
      <c r="K320" s="1191">
        <f>E320*J320</f>
        <v>232.84</v>
      </c>
      <c r="L320" s="1192"/>
      <c r="M320" s="1164"/>
      <c r="N320" s="1165"/>
      <c r="O320" s="542"/>
      <c r="P320" s="1166"/>
      <c r="Q320" s="542"/>
      <c r="R320" s="1166"/>
      <c r="S320" s="542"/>
      <c r="T320" s="1166"/>
      <c r="U320" s="542"/>
      <c r="V320" s="1166"/>
      <c r="W320" s="542"/>
      <c r="X320" s="1166"/>
      <c r="Y320" s="542"/>
      <c r="Z320" s="1166">
        <f>E320-L320-N320-P320-R320-T320-V320</f>
        <v>2</v>
      </c>
      <c r="AA320" s="542">
        <f>K320-M320-O320-Q320-S320-U320-W320</f>
        <v>232.84</v>
      </c>
      <c r="AB320" s="1166"/>
      <c r="AC320" s="542"/>
      <c r="AD320" s="1166"/>
      <c r="AE320" s="542"/>
      <c r="AF320" s="1166"/>
      <c r="AG320" s="542"/>
      <c r="AH320" s="1166"/>
      <c r="AI320" s="542"/>
      <c r="AJ320" s="1193">
        <f>M320+O320+Q320+S320+U320+W320+Y320+AA320+AC320+AE320+AG320+AI320</f>
        <v>232.84</v>
      </c>
    </row>
    <row r="321" spans="1:36" ht="82.5">
      <c r="A321" s="1163"/>
      <c r="B321" s="1187"/>
      <c r="C321" s="1190" t="s">
        <v>4149</v>
      </c>
      <c r="D321" s="1180"/>
      <c r="E321" s="328">
        <v>10</v>
      </c>
      <c r="F321" s="997" t="s">
        <v>108</v>
      </c>
      <c r="G321" s="997" t="s">
        <v>3908</v>
      </c>
      <c r="H321" s="997" t="s">
        <v>3909</v>
      </c>
      <c r="I321" s="997" t="s">
        <v>3910</v>
      </c>
      <c r="J321" s="1191">
        <v>25</v>
      </c>
      <c r="K321" s="1191">
        <f>E321*J321</f>
        <v>250</v>
      </c>
      <c r="L321" s="1192"/>
      <c r="M321" s="1164"/>
      <c r="N321" s="1165"/>
      <c r="O321" s="542"/>
      <c r="P321" s="1166"/>
      <c r="Q321" s="542"/>
      <c r="R321" s="1166"/>
      <c r="S321" s="542"/>
      <c r="T321" s="1166"/>
      <c r="U321" s="542"/>
      <c r="V321" s="1166"/>
      <c r="W321" s="542"/>
      <c r="X321" s="1166"/>
      <c r="Y321" s="542"/>
      <c r="Z321" s="1166">
        <f>E321-L321-N321-P321-R321-T321-V321</f>
        <v>10</v>
      </c>
      <c r="AA321" s="542">
        <f>K321-M321-O321-Q321-S321-U321-W321</f>
        <v>250</v>
      </c>
      <c r="AB321" s="1166"/>
      <c r="AC321" s="542"/>
      <c r="AD321" s="1166"/>
      <c r="AE321" s="542"/>
      <c r="AF321" s="1166"/>
      <c r="AG321" s="542"/>
      <c r="AH321" s="1166"/>
      <c r="AI321" s="542"/>
      <c r="AJ321" s="1193">
        <f>M321+O321+Q321+S321+U321+W321+Y321+AA321+AC321+AE321+AG321+AI321</f>
        <v>250</v>
      </c>
    </row>
    <row r="322" spans="1:36" ht="82.5">
      <c r="A322" s="1163"/>
      <c r="B322" s="1187"/>
      <c r="C322" s="1190" t="s">
        <v>4150</v>
      </c>
      <c r="D322" s="1180"/>
      <c r="E322" s="328">
        <v>2</v>
      </c>
      <c r="F322" s="997" t="s">
        <v>108</v>
      </c>
      <c r="G322" s="997" t="s">
        <v>3908</v>
      </c>
      <c r="H322" s="997" t="s">
        <v>3909</v>
      </c>
      <c r="I322" s="997" t="s">
        <v>3910</v>
      </c>
      <c r="J322" s="1191">
        <v>37.796976000000001</v>
      </c>
      <c r="K322" s="1191">
        <f>E322*J322</f>
        <v>75.593952000000002</v>
      </c>
      <c r="L322" s="1192"/>
      <c r="M322" s="1164"/>
      <c r="N322" s="1165"/>
      <c r="O322" s="542"/>
      <c r="P322" s="1166"/>
      <c r="Q322" s="542"/>
      <c r="R322" s="1166"/>
      <c r="S322" s="542"/>
      <c r="T322" s="1166"/>
      <c r="U322" s="542"/>
      <c r="V322" s="1166"/>
      <c r="W322" s="542"/>
      <c r="X322" s="1166"/>
      <c r="Y322" s="542"/>
      <c r="Z322" s="1166">
        <f>E322-L322-N322-P322-R322-T322-V322</f>
        <v>2</v>
      </c>
      <c r="AA322" s="542">
        <f>K322-M322-O322-Q322-S322-U322-W322</f>
        <v>75.593952000000002</v>
      </c>
      <c r="AB322" s="1166"/>
      <c r="AC322" s="542"/>
      <c r="AD322" s="1166"/>
      <c r="AE322" s="542"/>
      <c r="AF322" s="1166"/>
      <c r="AG322" s="542"/>
      <c r="AH322" s="1166"/>
      <c r="AI322" s="542"/>
      <c r="AJ322" s="1193">
        <f>M322+O322+Q322+S322+U322+W322+Y322+AA322+AC322+AE322+AG322+AI322</f>
        <v>75.593952000000002</v>
      </c>
    </row>
    <row r="323" spans="1:36" ht="82.5">
      <c r="A323" s="1163"/>
      <c r="B323" s="1187"/>
      <c r="C323" s="1190" t="s">
        <v>4151</v>
      </c>
      <c r="D323" s="1180"/>
      <c r="E323" s="328">
        <v>5</v>
      </c>
      <c r="F323" s="997" t="s">
        <v>3251</v>
      </c>
      <c r="G323" s="997" t="s">
        <v>3908</v>
      </c>
      <c r="H323" s="997" t="s">
        <v>3909</v>
      </c>
      <c r="I323" s="997" t="s">
        <v>3910</v>
      </c>
      <c r="J323" s="1191">
        <v>30</v>
      </c>
      <c r="K323" s="1191">
        <f>E323*J323</f>
        <v>150</v>
      </c>
      <c r="L323" s="1192"/>
      <c r="M323" s="1164"/>
      <c r="N323" s="1165"/>
      <c r="O323" s="542"/>
      <c r="P323" s="1166"/>
      <c r="Q323" s="542"/>
      <c r="R323" s="1166"/>
      <c r="S323" s="542"/>
      <c r="T323" s="1166"/>
      <c r="U323" s="542"/>
      <c r="V323" s="1166"/>
      <c r="W323" s="542"/>
      <c r="X323" s="1166"/>
      <c r="Y323" s="542"/>
      <c r="Z323" s="1166">
        <f>E323-L323-N323-P323-R323-T323-V323</f>
        <v>5</v>
      </c>
      <c r="AA323" s="542">
        <f>K323-M323-O323-Q323-S323-U323-W323</f>
        <v>150</v>
      </c>
      <c r="AB323" s="1166"/>
      <c r="AC323" s="542"/>
      <c r="AD323" s="1166"/>
      <c r="AE323" s="542"/>
      <c r="AF323" s="1166"/>
      <c r="AG323" s="542"/>
      <c r="AH323" s="1166"/>
      <c r="AI323" s="542"/>
      <c r="AJ323" s="1193">
        <f>M323+O323+Q323+S323+U323+W323+Y323+AA323+AC323+AE323+AG323+AI323</f>
        <v>150</v>
      </c>
    </row>
    <row r="324" spans="1:36" ht="45">
      <c r="A324" s="1163"/>
      <c r="B324" s="1187">
        <v>293</v>
      </c>
      <c r="C324" s="1186" t="s">
        <v>4152</v>
      </c>
      <c r="D324" s="1180"/>
      <c r="E324" s="1181"/>
      <c r="F324" s="194"/>
      <c r="G324" s="997"/>
      <c r="H324" s="1220"/>
      <c r="I324" s="997"/>
      <c r="J324" s="1181"/>
      <c r="K324" s="538">
        <f t="shared" ref="K324" si="159">K325</f>
        <v>901.86</v>
      </c>
      <c r="L324" s="1185"/>
      <c r="M324" s="538">
        <f>M325</f>
        <v>0</v>
      </c>
      <c r="N324" s="538"/>
      <c r="O324" s="538">
        <f t="shared" ref="O324:AJ324" si="160">O325</f>
        <v>0</v>
      </c>
      <c r="P324" s="538"/>
      <c r="Q324" s="538">
        <f t="shared" si="160"/>
        <v>0</v>
      </c>
      <c r="R324" s="538"/>
      <c r="S324" s="538">
        <f t="shared" si="160"/>
        <v>0</v>
      </c>
      <c r="T324" s="538"/>
      <c r="U324" s="538">
        <f t="shared" si="160"/>
        <v>0</v>
      </c>
      <c r="V324" s="538"/>
      <c r="W324" s="538">
        <f t="shared" si="160"/>
        <v>0</v>
      </c>
      <c r="X324" s="538"/>
      <c r="Y324" s="538">
        <f t="shared" si="160"/>
        <v>901.86</v>
      </c>
      <c r="Z324" s="538"/>
      <c r="AA324" s="538">
        <f t="shared" si="160"/>
        <v>0</v>
      </c>
      <c r="AB324" s="538"/>
      <c r="AC324" s="538">
        <f t="shared" si="160"/>
        <v>0</v>
      </c>
      <c r="AD324" s="538"/>
      <c r="AE324" s="538">
        <f t="shared" si="160"/>
        <v>0</v>
      </c>
      <c r="AF324" s="538"/>
      <c r="AG324" s="538">
        <f t="shared" si="160"/>
        <v>0</v>
      </c>
      <c r="AH324" s="538"/>
      <c r="AI324" s="538">
        <f t="shared" si="160"/>
        <v>0</v>
      </c>
      <c r="AJ324" s="538">
        <f t="shared" si="160"/>
        <v>901.86</v>
      </c>
    </row>
    <row r="325" spans="1:36" ht="22.5">
      <c r="A325" s="1163"/>
      <c r="B325" s="1187">
        <v>29301</v>
      </c>
      <c r="C325" s="1186" t="s">
        <v>1607</v>
      </c>
      <c r="D325" s="1180"/>
      <c r="E325" s="1181"/>
      <c r="F325" s="194"/>
      <c r="G325" s="997"/>
      <c r="H325" s="1194"/>
      <c r="I325" s="997"/>
      <c r="J325" s="1181"/>
      <c r="K325" s="525">
        <f>SUM(K326:K333)</f>
        <v>901.86</v>
      </c>
      <c r="L325" s="1185"/>
      <c r="M325" s="525">
        <f>SUM(M326:M333)</f>
        <v>0</v>
      </c>
      <c r="N325" s="525"/>
      <c r="O325" s="525">
        <f>SUM(O326:O333)</f>
        <v>0</v>
      </c>
      <c r="P325" s="525"/>
      <c r="Q325" s="525">
        <f>SUM(Q326:Q333)</f>
        <v>0</v>
      </c>
      <c r="R325" s="525"/>
      <c r="S325" s="525">
        <f>SUM(S326:S333)</f>
        <v>0</v>
      </c>
      <c r="T325" s="525"/>
      <c r="U325" s="525">
        <f>SUM(U326:U333)</f>
        <v>0</v>
      </c>
      <c r="V325" s="525"/>
      <c r="W325" s="525">
        <f>SUM(W326:W333)</f>
        <v>0</v>
      </c>
      <c r="X325" s="525"/>
      <c r="Y325" s="525">
        <f>SUM(Y326:Y333)</f>
        <v>901.86</v>
      </c>
      <c r="Z325" s="525"/>
      <c r="AA325" s="525">
        <f>SUM(AA326:AA333)</f>
        <v>0</v>
      </c>
      <c r="AB325" s="525"/>
      <c r="AC325" s="525">
        <f>SUM(AC326:AC333)</f>
        <v>0</v>
      </c>
      <c r="AD325" s="525"/>
      <c r="AE325" s="525">
        <f>SUM(AE326:AE333)</f>
        <v>0</v>
      </c>
      <c r="AF325" s="525"/>
      <c r="AG325" s="525">
        <f>SUM(AG326:AG333)</f>
        <v>0</v>
      </c>
      <c r="AH325" s="525"/>
      <c r="AI325" s="525">
        <f>SUM(AI326:AI333)</f>
        <v>0</v>
      </c>
      <c r="AJ325" s="559">
        <f t="shared" ref="AJ325:AJ333" si="161">M325+O325+Q325+S325+U325+W325+Y325+AA325+AC325+AE325+AG325+AI325</f>
        <v>901.86</v>
      </c>
    </row>
    <row r="326" spans="1:36" ht="82.5">
      <c r="A326" s="1163"/>
      <c r="B326" s="1187"/>
      <c r="C326" s="1190" t="s">
        <v>4153</v>
      </c>
      <c r="D326" s="1180"/>
      <c r="E326" s="328">
        <v>3</v>
      </c>
      <c r="F326" s="997" t="s">
        <v>108</v>
      </c>
      <c r="G326" s="997" t="s">
        <v>3908</v>
      </c>
      <c r="H326" s="997" t="s">
        <v>3909</v>
      </c>
      <c r="I326" s="997" t="s">
        <v>3910</v>
      </c>
      <c r="J326" s="1191">
        <v>29.22</v>
      </c>
      <c r="K326" s="1191">
        <f t="shared" ref="K326:K333" si="162">E326*J326</f>
        <v>87.66</v>
      </c>
      <c r="L326" s="1192"/>
      <c r="M326" s="1164"/>
      <c r="N326" s="1165"/>
      <c r="O326" s="542"/>
      <c r="P326" s="1166"/>
      <c r="Q326" s="542"/>
      <c r="R326" s="1166"/>
      <c r="S326" s="542"/>
      <c r="T326" s="1166"/>
      <c r="U326" s="542"/>
      <c r="V326" s="1166"/>
      <c r="W326" s="542"/>
      <c r="X326" s="1166">
        <f t="shared" ref="X326:X333" si="163">SUM(E326)</f>
        <v>3</v>
      </c>
      <c r="Y326" s="542">
        <f>X326*J326</f>
        <v>87.66</v>
      </c>
      <c r="Z326" s="1166"/>
      <c r="AA326" s="542"/>
      <c r="AB326" s="1166"/>
      <c r="AC326" s="542"/>
      <c r="AD326" s="1166"/>
      <c r="AE326" s="542"/>
      <c r="AF326" s="1166"/>
      <c r="AG326" s="542"/>
      <c r="AH326" s="1166"/>
      <c r="AI326" s="542"/>
      <c r="AJ326" s="1193">
        <f t="shared" si="161"/>
        <v>87.66</v>
      </c>
    </row>
    <row r="327" spans="1:36" ht="82.5">
      <c r="A327" s="1163"/>
      <c r="B327" s="1187"/>
      <c r="C327" s="1190" t="s">
        <v>4154</v>
      </c>
      <c r="D327" s="1180"/>
      <c r="E327" s="328">
        <v>4</v>
      </c>
      <c r="F327" s="997" t="s">
        <v>115</v>
      </c>
      <c r="G327" s="997" t="s">
        <v>3908</v>
      </c>
      <c r="H327" s="997" t="s">
        <v>3909</v>
      </c>
      <c r="I327" s="997" t="s">
        <v>3910</v>
      </c>
      <c r="J327" s="1191">
        <v>48.89</v>
      </c>
      <c r="K327" s="1191">
        <f t="shared" si="162"/>
        <v>195.56</v>
      </c>
      <c r="L327" s="1192"/>
      <c r="M327" s="1164"/>
      <c r="N327" s="1165"/>
      <c r="O327" s="542"/>
      <c r="P327" s="1166"/>
      <c r="Q327" s="542"/>
      <c r="R327" s="1166"/>
      <c r="S327" s="542"/>
      <c r="T327" s="1166"/>
      <c r="U327" s="542"/>
      <c r="V327" s="1166"/>
      <c r="W327" s="542"/>
      <c r="X327" s="1166">
        <f t="shared" si="163"/>
        <v>4</v>
      </c>
      <c r="Y327" s="542">
        <f t="shared" ref="Y327:Y333" si="164">X327*J327</f>
        <v>195.56</v>
      </c>
      <c r="Z327" s="1166"/>
      <c r="AA327" s="542"/>
      <c r="AB327" s="1166"/>
      <c r="AC327" s="542"/>
      <c r="AD327" s="1166"/>
      <c r="AE327" s="542"/>
      <c r="AF327" s="1166"/>
      <c r="AG327" s="542"/>
      <c r="AH327" s="1166"/>
      <c r="AI327" s="542"/>
      <c r="AJ327" s="1193">
        <f t="shared" si="161"/>
        <v>195.56</v>
      </c>
    </row>
    <row r="328" spans="1:36" ht="82.5">
      <c r="A328" s="1163"/>
      <c r="B328" s="1187"/>
      <c r="C328" s="1190" t="s">
        <v>4155</v>
      </c>
      <c r="D328" s="1180"/>
      <c r="E328" s="328">
        <v>4</v>
      </c>
      <c r="F328" s="997" t="s">
        <v>115</v>
      </c>
      <c r="G328" s="997" t="s">
        <v>3908</v>
      </c>
      <c r="H328" s="997" t="s">
        <v>3909</v>
      </c>
      <c r="I328" s="997" t="s">
        <v>3910</v>
      </c>
      <c r="J328" s="1191">
        <v>45.55</v>
      </c>
      <c r="K328" s="1191">
        <f t="shared" si="162"/>
        <v>182.2</v>
      </c>
      <c r="L328" s="1192"/>
      <c r="M328" s="1164"/>
      <c r="N328" s="1165"/>
      <c r="O328" s="542"/>
      <c r="P328" s="1166"/>
      <c r="Q328" s="542"/>
      <c r="R328" s="1166"/>
      <c r="S328" s="542"/>
      <c r="T328" s="1166"/>
      <c r="U328" s="542"/>
      <c r="V328" s="1166"/>
      <c r="W328" s="542"/>
      <c r="X328" s="1166">
        <f t="shared" si="163"/>
        <v>4</v>
      </c>
      <c r="Y328" s="542">
        <f t="shared" si="164"/>
        <v>182.2</v>
      </c>
      <c r="Z328" s="1166"/>
      <c r="AA328" s="542"/>
      <c r="AB328" s="1166"/>
      <c r="AC328" s="542"/>
      <c r="AD328" s="1166"/>
      <c r="AE328" s="542"/>
      <c r="AF328" s="1166"/>
      <c r="AG328" s="542"/>
      <c r="AH328" s="1166"/>
      <c r="AI328" s="542"/>
      <c r="AJ328" s="1193">
        <f>M328+O328+Q328+S328+U328+W328+Y328+AA328+AC328+AE328+AG328+AI328</f>
        <v>182.2</v>
      </c>
    </row>
    <row r="329" spans="1:36" ht="82.5">
      <c r="A329" s="1163"/>
      <c r="B329" s="1187"/>
      <c r="C329" s="1190" t="s">
        <v>4156</v>
      </c>
      <c r="D329" s="1180"/>
      <c r="E329" s="328">
        <v>1</v>
      </c>
      <c r="F329" s="997" t="s">
        <v>108</v>
      </c>
      <c r="G329" s="997" t="s">
        <v>3908</v>
      </c>
      <c r="H329" s="997" t="s">
        <v>3909</v>
      </c>
      <c r="I329" s="997" t="s">
        <v>3910</v>
      </c>
      <c r="J329" s="1191">
        <v>40.5</v>
      </c>
      <c r="K329" s="1191">
        <f t="shared" si="162"/>
        <v>40.5</v>
      </c>
      <c r="L329" s="1192"/>
      <c r="M329" s="1164"/>
      <c r="N329" s="1165"/>
      <c r="O329" s="542"/>
      <c r="P329" s="1166"/>
      <c r="Q329" s="542"/>
      <c r="R329" s="1166"/>
      <c r="S329" s="542"/>
      <c r="T329" s="1166"/>
      <c r="U329" s="542"/>
      <c r="V329" s="1166"/>
      <c r="W329" s="542"/>
      <c r="X329" s="1166">
        <f t="shared" si="163"/>
        <v>1</v>
      </c>
      <c r="Y329" s="542">
        <f t="shared" si="164"/>
        <v>40.5</v>
      </c>
      <c r="Z329" s="1166"/>
      <c r="AA329" s="542"/>
      <c r="AB329" s="1166"/>
      <c r="AC329" s="542"/>
      <c r="AD329" s="1166"/>
      <c r="AE329" s="542"/>
      <c r="AF329" s="1166"/>
      <c r="AG329" s="542"/>
      <c r="AH329" s="1166"/>
      <c r="AI329" s="542"/>
      <c r="AJ329" s="1193">
        <f t="shared" si="161"/>
        <v>40.5</v>
      </c>
    </row>
    <row r="330" spans="1:36" ht="82.5">
      <c r="A330" s="1163"/>
      <c r="B330" s="1187"/>
      <c r="C330" s="1190" t="s">
        <v>4157</v>
      </c>
      <c r="D330" s="1180"/>
      <c r="E330" s="328">
        <v>3</v>
      </c>
      <c r="F330" s="997" t="s">
        <v>108</v>
      </c>
      <c r="G330" s="997" t="s">
        <v>3908</v>
      </c>
      <c r="H330" s="997" t="s">
        <v>3909</v>
      </c>
      <c r="I330" s="997" t="s">
        <v>3910</v>
      </c>
      <c r="J330" s="1191">
        <v>29.22</v>
      </c>
      <c r="K330" s="1191">
        <f t="shared" si="162"/>
        <v>87.66</v>
      </c>
      <c r="L330" s="1192"/>
      <c r="M330" s="1164"/>
      <c r="N330" s="1165"/>
      <c r="O330" s="542"/>
      <c r="P330" s="1166"/>
      <c r="Q330" s="542"/>
      <c r="R330" s="1166"/>
      <c r="S330" s="542"/>
      <c r="T330" s="1166"/>
      <c r="U330" s="542"/>
      <c r="V330" s="1166"/>
      <c r="W330" s="542"/>
      <c r="X330" s="1166">
        <f t="shared" si="163"/>
        <v>3</v>
      </c>
      <c r="Y330" s="542">
        <f t="shared" si="164"/>
        <v>87.66</v>
      </c>
      <c r="Z330" s="1166"/>
      <c r="AA330" s="542"/>
      <c r="AB330" s="1166"/>
      <c r="AC330" s="542"/>
      <c r="AD330" s="1166"/>
      <c r="AE330" s="542"/>
      <c r="AF330" s="1166"/>
      <c r="AG330" s="542"/>
      <c r="AH330" s="1166"/>
      <c r="AI330" s="542"/>
      <c r="AJ330" s="1193">
        <f t="shared" si="161"/>
        <v>87.66</v>
      </c>
    </row>
    <row r="331" spans="1:36" ht="82.5">
      <c r="A331" s="1163"/>
      <c r="B331" s="1187"/>
      <c r="C331" s="1190" t="s">
        <v>4158</v>
      </c>
      <c r="D331" s="1180"/>
      <c r="E331" s="328">
        <v>3</v>
      </c>
      <c r="F331" s="997" t="s">
        <v>108</v>
      </c>
      <c r="G331" s="997" t="s">
        <v>3908</v>
      </c>
      <c r="H331" s="997" t="s">
        <v>3909</v>
      </c>
      <c r="I331" s="997" t="s">
        <v>3910</v>
      </c>
      <c r="J331" s="1191">
        <v>29.22</v>
      </c>
      <c r="K331" s="1191">
        <f t="shared" si="162"/>
        <v>87.66</v>
      </c>
      <c r="L331" s="1192"/>
      <c r="M331" s="1164"/>
      <c r="N331" s="1165"/>
      <c r="O331" s="542"/>
      <c r="P331" s="1166"/>
      <c r="Q331" s="542"/>
      <c r="R331" s="1166"/>
      <c r="S331" s="542"/>
      <c r="T331" s="1166"/>
      <c r="U331" s="542"/>
      <c r="V331" s="1166"/>
      <c r="W331" s="542"/>
      <c r="X331" s="1166">
        <f t="shared" si="163"/>
        <v>3</v>
      </c>
      <c r="Y331" s="542">
        <f t="shared" si="164"/>
        <v>87.66</v>
      </c>
      <c r="Z331" s="1166"/>
      <c r="AA331" s="542"/>
      <c r="AB331" s="1166"/>
      <c r="AC331" s="542"/>
      <c r="AD331" s="1166"/>
      <c r="AE331" s="542"/>
      <c r="AF331" s="1166"/>
      <c r="AG331" s="542"/>
      <c r="AH331" s="1166"/>
      <c r="AI331" s="542"/>
      <c r="AJ331" s="1193">
        <f t="shared" si="161"/>
        <v>87.66</v>
      </c>
    </row>
    <row r="332" spans="1:36" ht="82.5">
      <c r="A332" s="1163"/>
      <c r="B332" s="1187"/>
      <c r="C332" s="1190" t="s">
        <v>4159</v>
      </c>
      <c r="D332" s="1180"/>
      <c r="E332" s="328">
        <v>4</v>
      </c>
      <c r="F332" s="997" t="s">
        <v>108</v>
      </c>
      <c r="G332" s="997" t="s">
        <v>3908</v>
      </c>
      <c r="H332" s="997" t="s">
        <v>3909</v>
      </c>
      <c r="I332" s="997" t="s">
        <v>3910</v>
      </c>
      <c r="J332" s="1191">
        <v>29.22</v>
      </c>
      <c r="K332" s="1191">
        <f t="shared" si="162"/>
        <v>116.88</v>
      </c>
      <c r="L332" s="1192"/>
      <c r="M332" s="1164"/>
      <c r="N332" s="1165"/>
      <c r="O332" s="542"/>
      <c r="P332" s="1166"/>
      <c r="Q332" s="542"/>
      <c r="R332" s="1166"/>
      <c r="S332" s="542"/>
      <c r="T332" s="1166"/>
      <c r="U332" s="542"/>
      <c r="V332" s="1166"/>
      <c r="W332" s="542"/>
      <c r="X332" s="1166">
        <f t="shared" si="163"/>
        <v>4</v>
      </c>
      <c r="Y332" s="542">
        <f t="shared" si="164"/>
        <v>116.88</v>
      </c>
      <c r="Z332" s="1166"/>
      <c r="AA332" s="542"/>
      <c r="AB332" s="1166"/>
      <c r="AC332" s="542"/>
      <c r="AD332" s="1166"/>
      <c r="AE332" s="542"/>
      <c r="AF332" s="1166"/>
      <c r="AG332" s="542"/>
      <c r="AH332" s="1166"/>
      <c r="AI332" s="542"/>
      <c r="AJ332" s="1193">
        <f t="shared" si="161"/>
        <v>116.88</v>
      </c>
    </row>
    <row r="333" spans="1:36" ht="82.5">
      <c r="A333" s="1163"/>
      <c r="B333" s="1187"/>
      <c r="C333" s="1190" t="s">
        <v>4160</v>
      </c>
      <c r="D333" s="1180"/>
      <c r="E333" s="328">
        <v>3</v>
      </c>
      <c r="F333" s="997" t="s">
        <v>108</v>
      </c>
      <c r="G333" s="997" t="s">
        <v>3908</v>
      </c>
      <c r="H333" s="997" t="s">
        <v>3909</v>
      </c>
      <c r="I333" s="997" t="s">
        <v>3910</v>
      </c>
      <c r="J333" s="1191">
        <v>34.58</v>
      </c>
      <c r="K333" s="1191">
        <f t="shared" si="162"/>
        <v>103.74</v>
      </c>
      <c r="L333" s="1192"/>
      <c r="M333" s="1164"/>
      <c r="N333" s="1165"/>
      <c r="O333" s="542"/>
      <c r="P333" s="1166"/>
      <c r="Q333" s="542"/>
      <c r="R333" s="1166"/>
      <c r="S333" s="542"/>
      <c r="T333" s="1166"/>
      <c r="U333" s="542"/>
      <c r="V333" s="1166"/>
      <c r="W333" s="542"/>
      <c r="X333" s="1166">
        <f t="shared" si="163"/>
        <v>3</v>
      </c>
      <c r="Y333" s="542">
        <f t="shared" si="164"/>
        <v>103.74</v>
      </c>
      <c r="Z333" s="1166"/>
      <c r="AA333" s="542"/>
      <c r="AB333" s="1166"/>
      <c r="AC333" s="542"/>
      <c r="AD333" s="1166"/>
      <c r="AE333" s="542"/>
      <c r="AF333" s="1166"/>
      <c r="AG333" s="542"/>
      <c r="AH333" s="1166"/>
      <c r="AI333" s="542"/>
      <c r="AJ333" s="1193">
        <f t="shared" si="161"/>
        <v>103.74</v>
      </c>
    </row>
    <row r="334" spans="1:36" ht="33.75">
      <c r="A334" s="1163"/>
      <c r="B334" s="1187">
        <v>294</v>
      </c>
      <c r="C334" s="1186" t="s">
        <v>1627</v>
      </c>
      <c r="D334" s="1180"/>
      <c r="E334" s="1181"/>
      <c r="F334" s="194"/>
      <c r="G334" s="997"/>
      <c r="H334" s="1220"/>
      <c r="I334" s="997"/>
      <c r="J334" s="1181"/>
      <c r="K334" s="538">
        <f t="shared" ref="K334" si="165">K335</f>
        <v>995.76</v>
      </c>
      <c r="L334" s="1185"/>
      <c r="M334" s="538">
        <f>M335</f>
        <v>0</v>
      </c>
      <c r="N334" s="538"/>
      <c r="O334" s="538">
        <f t="shared" ref="O334:AJ334" si="166">O335</f>
        <v>0</v>
      </c>
      <c r="P334" s="538"/>
      <c r="Q334" s="538">
        <f t="shared" si="166"/>
        <v>0</v>
      </c>
      <c r="R334" s="538"/>
      <c r="S334" s="538">
        <f t="shared" si="166"/>
        <v>0</v>
      </c>
      <c r="T334" s="538"/>
      <c r="U334" s="538">
        <f t="shared" si="166"/>
        <v>0</v>
      </c>
      <c r="V334" s="538"/>
      <c r="W334" s="538">
        <f t="shared" si="166"/>
        <v>0</v>
      </c>
      <c r="X334" s="538"/>
      <c r="Y334" s="538">
        <f t="shared" si="166"/>
        <v>995.76</v>
      </c>
      <c r="Z334" s="538"/>
      <c r="AA334" s="538">
        <f t="shared" si="166"/>
        <v>0</v>
      </c>
      <c r="AB334" s="538"/>
      <c r="AC334" s="538">
        <f t="shared" si="166"/>
        <v>0</v>
      </c>
      <c r="AD334" s="538"/>
      <c r="AE334" s="538">
        <f t="shared" si="166"/>
        <v>0</v>
      </c>
      <c r="AF334" s="538"/>
      <c r="AG334" s="538">
        <f t="shared" si="166"/>
        <v>0</v>
      </c>
      <c r="AH334" s="538"/>
      <c r="AI334" s="538">
        <f t="shared" si="166"/>
        <v>0</v>
      </c>
      <c r="AJ334" s="538">
        <f t="shared" si="166"/>
        <v>995.76</v>
      </c>
    </row>
    <row r="335" spans="1:36" ht="45">
      <c r="A335" s="1163"/>
      <c r="B335" s="1187">
        <v>29403</v>
      </c>
      <c r="C335" s="1186" t="s">
        <v>4161</v>
      </c>
      <c r="D335" s="1180"/>
      <c r="E335" s="1181"/>
      <c r="F335" s="194"/>
      <c r="G335" s="997"/>
      <c r="H335" s="1194"/>
      <c r="I335" s="997"/>
      <c r="J335" s="1181"/>
      <c r="K335" s="525">
        <f t="shared" ref="K335" si="167">SUM(K336:K337)</f>
        <v>995.76</v>
      </c>
      <c r="L335" s="1185"/>
      <c r="M335" s="525">
        <f>SUM(M336:M337)</f>
        <v>0</v>
      </c>
      <c r="N335" s="525"/>
      <c r="O335" s="525">
        <f t="shared" ref="O335:AI335" si="168">SUM(O336:O337)</f>
        <v>0</v>
      </c>
      <c r="P335" s="525"/>
      <c r="Q335" s="525">
        <f t="shared" si="168"/>
        <v>0</v>
      </c>
      <c r="R335" s="525"/>
      <c r="S335" s="525">
        <f t="shared" si="168"/>
        <v>0</v>
      </c>
      <c r="T335" s="525"/>
      <c r="U335" s="525">
        <f t="shared" si="168"/>
        <v>0</v>
      </c>
      <c r="V335" s="525"/>
      <c r="W335" s="525">
        <f t="shared" si="168"/>
        <v>0</v>
      </c>
      <c r="X335" s="525"/>
      <c r="Y335" s="525">
        <f t="shared" si="168"/>
        <v>995.76</v>
      </c>
      <c r="Z335" s="525"/>
      <c r="AA335" s="525">
        <f t="shared" si="168"/>
        <v>0</v>
      </c>
      <c r="AB335" s="525"/>
      <c r="AC335" s="525">
        <f t="shared" si="168"/>
        <v>0</v>
      </c>
      <c r="AD335" s="525"/>
      <c r="AE335" s="525">
        <f t="shared" si="168"/>
        <v>0</v>
      </c>
      <c r="AF335" s="525"/>
      <c r="AG335" s="525">
        <f t="shared" si="168"/>
        <v>0</v>
      </c>
      <c r="AH335" s="525"/>
      <c r="AI335" s="525">
        <f t="shared" si="168"/>
        <v>0</v>
      </c>
      <c r="AJ335" s="559">
        <f t="shared" ref="AJ335" si="169">M335+O335+Q335+S335+U335+W335+Y335+AA335+AC335+AE335+AG335+AI335</f>
        <v>995.76</v>
      </c>
    </row>
    <row r="336" spans="1:36" ht="82.5">
      <c r="A336" s="1163"/>
      <c r="B336" s="1187"/>
      <c r="C336" s="1190" t="s">
        <v>4162</v>
      </c>
      <c r="D336" s="1180"/>
      <c r="E336" s="328">
        <v>1</v>
      </c>
      <c r="F336" s="997" t="s">
        <v>108</v>
      </c>
      <c r="G336" s="997" t="s">
        <v>3908</v>
      </c>
      <c r="H336" s="997" t="s">
        <v>3909</v>
      </c>
      <c r="I336" s="997" t="s">
        <v>3910</v>
      </c>
      <c r="J336" s="1191">
        <v>455.76000000000005</v>
      </c>
      <c r="K336" s="1191">
        <f>E336*J336</f>
        <v>455.76000000000005</v>
      </c>
      <c r="L336" s="1192"/>
      <c r="M336" s="1164"/>
      <c r="N336" s="1165"/>
      <c r="O336" s="542"/>
      <c r="P336" s="1166"/>
      <c r="Q336" s="542"/>
      <c r="R336" s="1166"/>
      <c r="S336" s="542"/>
      <c r="T336" s="1166"/>
      <c r="U336" s="542"/>
      <c r="V336" s="1166"/>
      <c r="W336" s="542"/>
      <c r="X336" s="1166">
        <f>SUM(E336)</f>
        <v>1</v>
      </c>
      <c r="Y336" s="542">
        <f t="shared" ref="Y336:Y337" si="170">X336*J336</f>
        <v>455.76000000000005</v>
      </c>
      <c r="Z336" s="1166"/>
      <c r="AA336" s="542"/>
      <c r="AB336" s="1166"/>
      <c r="AC336" s="542"/>
      <c r="AD336" s="1166"/>
      <c r="AE336" s="542"/>
      <c r="AF336" s="1166"/>
      <c r="AG336" s="542"/>
      <c r="AH336" s="1166"/>
      <c r="AI336" s="542"/>
      <c r="AJ336" s="1193">
        <f>M336+O336+Q336+S336+U336+W336+Y336+AA336+AC336+AE336+AG336+AI336</f>
        <v>455.76000000000005</v>
      </c>
    </row>
    <row r="337" spans="1:37" ht="82.5">
      <c r="A337" s="1163"/>
      <c r="B337" s="1187"/>
      <c r="C337" s="1190" t="s">
        <v>4163</v>
      </c>
      <c r="D337" s="1180"/>
      <c r="E337" s="328">
        <v>1</v>
      </c>
      <c r="F337" s="997" t="s">
        <v>108</v>
      </c>
      <c r="G337" s="997" t="s">
        <v>3908</v>
      </c>
      <c r="H337" s="997" t="s">
        <v>3909</v>
      </c>
      <c r="I337" s="997" t="s">
        <v>3910</v>
      </c>
      <c r="J337" s="1191">
        <v>540</v>
      </c>
      <c r="K337" s="1191">
        <f>E337*J337</f>
        <v>540</v>
      </c>
      <c r="L337" s="1192"/>
      <c r="M337" s="1164"/>
      <c r="N337" s="1165"/>
      <c r="O337" s="542"/>
      <c r="P337" s="1166"/>
      <c r="Q337" s="542"/>
      <c r="R337" s="1166"/>
      <c r="S337" s="542"/>
      <c r="T337" s="1166"/>
      <c r="U337" s="542"/>
      <c r="V337" s="1166"/>
      <c r="W337" s="542"/>
      <c r="X337" s="1166">
        <f>SUM(E337)</f>
        <v>1</v>
      </c>
      <c r="Y337" s="542">
        <f t="shared" si="170"/>
        <v>540</v>
      </c>
      <c r="Z337" s="1166"/>
      <c r="AA337" s="542"/>
      <c r="AB337" s="1166"/>
      <c r="AC337" s="542"/>
      <c r="AD337" s="1166"/>
      <c r="AE337" s="542"/>
      <c r="AF337" s="1166"/>
      <c r="AG337" s="542"/>
      <c r="AH337" s="1166"/>
      <c r="AI337" s="542"/>
      <c r="AJ337" s="1193">
        <f>M337+O337+Q337+S337+U337+W337+Y337+AA337+AC337+AE337+AG337+AI337</f>
        <v>540</v>
      </c>
    </row>
    <row r="338" spans="1:37" ht="22.5">
      <c r="A338" s="1163"/>
      <c r="B338" s="1187">
        <v>296</v>
      </c>
      <c r="C338" s="1186" t="s">
        <v>3380</v>
      </c>
      <c r="D338" s="1180"/>
      <c r="E338" s="1181"/>
      <c r="F338" s="194"/>
      <c r="G338" s="997"/>
      <c r="H338" s="1220"/>
      <c r="I338" s="997"/>
      <c r="J338" s="1181"/>
      <c r="K338" s="538">
        <f t="shared" ref="K338" si="171">K339</f>
        <v>2160</v>
      </c>
      <c r="L338" s="1185"/>
      <c r="M338" s="538">
        <f>M339</f>
        <v>0</v>
      </c>
      <c r="N338" s="538"/>
      <c r="O338" s="538">
        <f t="shared" ref="O338:AJ338" si="172">O339</f>
        <v>0</v>
      </c>
      <c r="P338" s="538"/>
      <c r="Q338" s="538">
        <f t="shared" si="172"/>
        <v>0</v>
      </c>
      <c r="R338" s="538"/>
      <c r="S338" s="538">
        <f t="shared" si="172"/>
        <v>0</v>
      </c>
      <c r="T338" s="538"/>
      <c r="U338" s="538">
        <f t="shared" si="172"/>
        <v>2160</v>
      </c>
      <c r="V338" s="538"/>
      <c r="W338" s="538">
        <f t="shared" si="172"/>
        <v>0</v>
      </c>
      <c r="X338" s="538"/>
      <c r="Y338" s="538">
        <f t="shared" si="172"/>
        <v>0</v>
      </c>
      <c r="Z338" s="538"/>
      <c r="AA338" s="538">
        <f t="shared" si="172"/>
        <v>0</v>
      </c>
      <c r="AB338" s="538"/>
      <c r="AC338" s="538">
        <f t="shared" si="172"/>
        <v>0</v>
      </c>
      <c r="AD338" s="538"/>
      <c r="AE338" s="538">
        <f t="shared" si="172"/>
        <v>0</v>
      </c>
      <c r="AF338" s="538"/>
      <c r="AG338" s="538">
        <f t="shared" si="172"/>
        <v>0</v>
      </c>
      <c r="AH338" s="538"/>
      <c r="AI338" s="538">
        <f t="shared" si="172"/>
        <v>0</v>
      </c>
      <c r="AJ338" s="538">
        <f t="shared" si="172"/>
        <v>2160</v>
      </c>
    </row>
    <row r="339" spans="1:37" ht="33.75">
      <c r="A339" s="1163"/>
      <c r="B339" s="1187">
        <v>29605</v>
      </c>
      <c r="C339" s="1186" t="s">
        <v>4164</v>
      </c>
      <c r="D339" s="1180"/>
      <c r="E339" s="1181"/>
      <c r="F339" s="194"/>
      <c r="G339" s="997"/>
      <c r="H339" s="1194"/>
      <c r="I339" s="997"/>
      <c r="J339" s="1181"/>
      <c r="K339" s="525">
        <f t="shared" ref="K339" si="173">SUM(K340:K340)</f>
        <v>2160</v>
      </c>
      <c r="L339" s="1185"/>
      <c r="M339" s="525">
        <f>SUM(M340:M340)</f>
        <v>0</v>
      </c>
      <c r="N339" s="525"/>
      <c r="O339" s="525">
        <f t="shared" ref="O339:AI339" si="174">SUM(O340:O340)</f>
        <v>0</v>
      </c>
      <c r="P339" s="525"/>
      <c r="Q339" s="525">
        <f t="shared" si="174"/>
        <v>0</v>
      </c>
      <c r="R339" s="525"/>
      <c r="S339" s="525">
        <f t="shared" si="174"/>
        <v>0</v>
      </c>
      <c r="T339" s="525"/>
      <c r="U339" s="525">
        <f t="shared" si="174"/>
        <v>2160</v>
      </c>
      <c r="V339" s="525"/>
      <c r="W339" s="525">
        <f t="shared" si="174"/>
        <v>0</v>
      </c>
      <c r="X339" s="525"/>
      <c r="Y339" s="525">
        <f t="shared" si="174"/>
        <v>0</v>
      </c>
      <c r="Z339" s="525"/>
      <c r="AA339" s="525">
        <f t="shared" si="174"/>
        <v>0</v>
      </c>
      <c r="AB339" s="525"/>
      <c r="AC339" s="525">
        <f t="shared" si="174"/>
        <v>0</v>
      </c>
      <c r="AD339" s="525"/>
      <c r="AE339" s="525">
        <f t="shared" si="174"/>
        <v>0</v>
      </c>
      <c r="AF339" s="525"/>
      <c r="AG339" s="525">
        <f t="shared" si="174"/>
        <v>0</v>
      </c>
      <c r="AH339" s="525"/>
      <c r="AI339" s="525">
        <f t="shared" si="174"/>
        <v>0</v>
      </c>
      <c r="AJ339" s="559">
        <f t="shared" ref="AJ339" si="175">M339+O339+Q339+S339+U339+W339+Y339+AA339+AC339+AE339+AG339+AI339</f>
        <v>2160</v>
      </c>
    </row>
    <row r="340" spans="1:37" ht="82.5">
      <c r="A340" s="1163"/>
      <c r="B340" s="1187"/>
      <c r="C340" s="1190" t="s">
        <v>4165</v>
      </c>
      <c r="D340" s="1180"/>
      <c r="E340" s="328">
        <v>1</v>
      </c>
      <c r="F340" s="997" t="s">
        <v>108</v>
      </c>
      <c r="G340" s="997" t="s">
        <v>3908</v>
      </c>
      <c r="H340" s="997" t="s">
        <v>3909</v>
      </c>
      <c r="I340" s="997" t="s">
        <v>3910</v>
      </c>
      <c r="J340" s="1191">
        <v>2160</v>
      </c>
      <c r="K340" s="1191">
        <f>E340*J340</f>
        <v>2160</v>
      </c>
      <c r="L340" s="1192"/>
      <c r="M340" s="1164"/>
      <c r="N340" s="1165"/>
      <c r="O340" s="542"/>
      <c r="P340" s="1166"/>
      <c r="Q340" s="542"/>
      <c r="R340" s="1166"/>
      <c r="S340" s="542"/>
      <c r="T340" s="1166">
        <f>SUM(E340)</f>
        <v>1</v>
      </c>
      <c r="U340" s="542">
        <f>SUM(T340*J340)</f>
        <v>2160</v>
      </c>
      <c r="V340" s="1166"/>
      <c r="W340" s="542"/>
      <c r="X340" s="1166"/>
      <c r="Y340" s="542"/>
      <c r="Z340" s="1166"/>
      <c r="AA340" s="542"/>
      <c r="AB340" s="1166"/>
      <c r="AC340" s="542"/>
      <c r="AD340" s="1166"/>
      <c r="AE340" s="542"/>
      <c r="AF340" s="1166"/>
      <c r="AG340" s="542"/>
      <c r="AH340" s="1166"/>
      <c r="AI340" s="542"/>
      <c r="AJ340" s="1193">
        <f>M340+O340+Q340+S340+U340+W340+Y340+AA340+AC340+AE340+AG340+AI340</f>
        <v>2160</v>
      </c>
    </row>
    <row r="341" spans="1:37" ht="22.5">
      <c r="A341" s="1163"/>
      <c r="B341" s="1187">
        <v>298</v>
      </c>
      <c r="C341" s="1186" t="s">
        <v>2393</v>
      </c>
      <c r="D341" s="1180"/>
      <c r="E341" s="1181"/>
      <c r="F341" s="194"/>
      <c r="G341" s="997"/>
      <c r="H341" s="1220"/>
      <c r="I341" s="997"/>
      <c r="J341" s="1181"/>
      <c r="K341" s="538">
        <f t="shared" ref="K341" si="176">K342</f>
        <v>131.1</v>
      </c>
      <c r="L341" s="1185"/>
      <c r="M341" s="538">
        <f>M342</f>
        <v>0</v>
      </c>
      <c r="N341" s="538"/>
      <c r="O341" s="538">
        <f t="shared" ref="O341:AJ341" si="177">O342</f>
        <v>0</v>
      </c>
      <c r="P341" s="538"/>
      <c r="Q341" s="538">
        <f t="shared" si="177"/>
        <v>0</v>
      </c>
      <c r="R341" s="538"/>
      <c r="S341" s="538">
        <f t="shared" si="177"/>
        <v>0</v>
      </c>
      <c r="T341" s="538"/>
      <c r="U341" s="538">
        <f t="shared" si="177"/>
        <v>131.1</v>
      </c>
      <c r="V341" s="538"/>
      <c r="W341" s="538">
        <f t="shared" si="177"/>
        <v>0</v>
      </c>
      <c r="X341" s="538"/>
      <c r="Y341" s="538">
        <f t="shared" si="177"/>
        <v>0</v>
      </c>
      <c r="Z341" s="538"/>
      <c r="AA341" s="538">
        <f t="shared" si="177"/>
        <v>0</v>
      </c>
      <c r="AB341" s="538"/>
      <c r="AC341" s="538">
        <f t="shared" si="177"/>
        <v>0</v>
      </c>
      <c r="AD341" s="538"/>
      <c r="AE341" s="538">
        <f t="shared" si="177"/>
        <v>0</v>
      </c>
      <c r="AF341" s="538"/>
      <c r="AG341" s="538">
        <f t="shared" si="177"/>
        <v>0</v>
      </c>
      <c r="AH341" s="538"/>
      <c r="AI341" s="538">
        <f t="shared" si="177"/>
        <v>0</v>
      </c>
      <c r="AJ341" s="538">
        <f t="shared" si="177"/>
        <v>131.1</v>
      </c>
    </row>
    <row r="342" spans="1:37" ht="33.75">
      <c r="A342" s="1163"/>
      <c r="B342" s="1187">
        <v>29801</v>
      </c>
      <c r="C342" s="1186" t="s">
        <v>4166</v>
      </c>
      <c r="D342" s="1180"/>
      <c r="E342" s="1181"/>
      <c r="F342" s="194"/>
      <c r="G342" s="997"/>
      <c r="H342" s="1194"/>
      <c r="I342" s="997"/>
      <c r="J342" s="1181"/>
      <c r="K342" s="525">
        <f t="shared" ref="K342" si="178">SUM(K343:K344)</f>
        <v>131.1</v>
      </c>
      <c r="L342" s="1185"/>
      <c r="M342" s="525">
        <f>SUM(M343:M344)</f>
        <v>0</v>
      </c>
      <c r="N342" s="525"/>
      <c r="O342" s="525">
        <f t="shared" ref="O342:AI342" si="179">SUM(O343:O344)</f>
        <v>0</v>
      </c>
      <c r="P342" s="525"/>
      <c r="Q342" s="525">
        <f t="shared" si="179"/>
        <v>0</v>
      </c>
      <c r="R342" s="525"/>
      <c r="S342" s="525">
        <f t="shared" si="179"/>
        <v>0</v>
      </c>
      <c r="T342" s="525"/>
      <c r="U342" s="525">
        <f t="shared" si="179"/>
        <v>131.1</v>
      </c>
      <c r="V342" s="525"/>
      <c r="W342" s="525">
        <f t="shared" si="179"/>
        <v>0</v>
      </c>
      <c r="X342" s="525"/>
      <c r="Y342" s="525">
        <f t="shared" si="179"/>
        <v>0</v>
      </c>
      <c r="Z342" s="525"/>
      <c r="AA342" s="525">
        <f t="shared" si="179"/>
        <v>0</v>
      </c>
      <c r="AB342" s="525"/>
      <c r="AC342" s="525">
        <f t="shared" si="179"/>
        <v>0</v>
      </c>
      <c r="AD342" s="525"/>
      <c r="AE342" s="525">
        <f t="shared" si="179"/>
        <v>0</v>
      </c>
      <c r="AF342" s="525"/>
      <c r="AG342" s="525">
        <f t="shared" si="179"/>
        <v>0</v>
      </c>
      <c r="AH342" s="525"/>
      <c r="AI342" s="525">
        <f t="shared" si="179"/>
        <v>0</v>
      </c>
      <c r="AJ342" s="559">
        <f t="shared" ref="AJ342" si="180">M342+O342+Q342+S342+U342+W342+Y342+AA342+AC342+AE342+AG342+AI342</f>
        <v>131.1</v>
      </c>
    </row>
    <row r="343" spans="1:37" ht="82.5">
      <c r="A343" s="1163"/>
      <c r="B343" s="1187"/>
      <c r="C343" s="1190" t="s">
        <v>4167</v>
      </c>
      <c r="D343" s="1180"/>
      <c r="E343" s="328">
        <v>3</v>
      </c>
      <c r="F343" s="997" t="s">
        <v>108</v>
      </c>
      <c r="G343" s="997" t="s">
        <v>3908</v>
      </c>
      <c r="H343" s="997" t="s">
        <v>3909</v>
      </c>
      <c r="I343" s="997" t="s">
        <v>3910</v>
      </c>
      <c r="J343" s="1191">
        <v>29.7</v>
      </c>
      <c r="K343" s="1191">
        <f>E343*J343</f>
        <v>89.1</v>
      </c>
      <c r="L343" s="1192"/>
      <c r="M343" s="1164"/>
      <c r="N343" s="1165"/>
      <c r="O343" s="542"/>
      <c r="P343" s="1166"/>
      <c r="Q343" s="542"/>
      <c r="R343" s="1166"/>
      <c r="S343" s="542"/>
      <c r="T343" s="1166">
        <f>SUM(E343)</f>
        <v>3</v>
      </c>
      <c r="U343" s="542">
        <f t="shared" ref="U343:U344" si="181">SUM(T343*J343)</f>
        <v>89.1</v>
      </c>
      <c r="V343" s="1166"/>
      <c r="W343" s="542"/>
      <c r="X343" s="1166"/>
      <c r="Y343" s="542"/>
      <c r="Z343" s="1166"/>
      <c r="AA343" s="542">
        <f>K343-M343-O343-Q343-S343-U343-W343</f>
        <v>0</v>
      </c>
      <c r="AB343" s="1166"/>
      <c r="AC343" s="542"/>
      <c r="AD343" s="1166"/>
      <c r="AE343" s="542"/>
      <c r="AF343" s="1166"/>
      <c r="AG343" s="542"/>
      <c r="AH343" s="1166"/>
      <c r="AI343" s="542"/>
      <c r="AJ343" s="1193">
        <f>M343+O343+Q343+S343+U343+W343+Y343+AA343+AC343+AE343+AG343+AI343</f>
        <v>89.1</v>
      </c>
    </row>
    <row r="344" spans="1:37" ht="82.5">
      <c r="A344" s="1163"/>
      <c r="B344" s="1187"/>
      <c r="C344" s="1190" t="s">
        <v>4168</v>
      </c>
      <c r="D344" s="1180"/>
      <c r="E344" s="328">
        <v>3</v>
      </c>
      <c r="F344" s="997" t="s">
        <v>108</v>
      </c>
      <c r="G344" s="997" t="s">
        <v>3908</v>
      </c>
      <c r="H344" s="997" t="s">
        <v>3909</v>
      </c>
      <c r="I344" s="997" t="s">
        <v>3910</v>
      </c>
      <c r="J344" s="1191">
        <v>14</v>
      </c>
      <c r="K344" s="1191">
        <f>E344*J344</f>
        <v>42</v>
      </c>
      <c r="L344" s="1192"/>
      <c r="M344" s="1164"/>
      <c r="N344" s="1165"/>
      <c r="O344" s="542"/>
      <c r="P344" s="1166"/>
      <c r="Q344" s="542"/>
      <c r="R344" s="1166"/>
      <c r="S344" s="542"/>
      <c r="T344" s="1166">
        <f>SUM(E344)</f>
        <v>3</v>
      </c>
      <c r="U344" s="542">
        <f t="shared" si="181"/>
        <v>42</v>
      </c>
      <c r="V344" s="1166"/>
      <c r="W344" s="542"/>
      <c r="X344" s="1166"/>
      <c r="Y344" s="542"/>
      <c r="Z344" s="1166"/>
      <c r="AA344" s="542">
        <f>K344-M344-O344-Q344-S344-U344-W344</f>
        <v>0</v>
      </c>
      <c r="AB344" s="1166"/>
      <c r="AC344" s="542"/>
      <c r="AD344" s="1166"/>
      <c r="AE344" s="542"/>
      <c r="AF344" s="1166"/>
      <c r="AG344" s="542"/>
      <c r="AH344" s="1166"/>
      <c r="AI344" s="542"/>
      <c r="AJ344" s="1193">
        <f>M344+O344+Q344+S344+U344+W344+Y344+AA344+AC344+AE344+AG344+AI344</f>
        <v>42</v>
      </c>
    </row>
    <row r="345" spans="1:37">
      <c r="A345" s="1163"/>
      <c r="B345" s="1187">
        <v>3000</v>
      </c>
      <c r="C345" s="1179" t="s">
        <v>1709</v>
      </c>
      <c r="D345" s="1180"/>
      <c r="E345" s="1181"/>
      <c r="F345" s="194"/>
      <c r="G345" s="997"/>
      <c r="H345" s="1220"/>
      <c r="I345" s="1220"/>
      <c r="J345" s="1181"/>
      <c r="K345" s="559">
        <f>K346+K364+K371+K378+K387+K422+K432+K436</f>
        <v>549024.92959999992</v>
      </c>
      <c r="L345" s="1185"/>
      <c r="M345" s="559">
        <f>M346+M364+M371+M378+M387+M422+M432+M436</f>
        <v>24600</v>
      </c>
      <c r="N345" s="559">
        <f t="shared" ref="N345:AJ345" si="182">N346+N364+N371+N378+N387+N422+N432+N436</f>
        <v>2</v>
      </c>
      <c r="O345" s="559">
        <f>O346+O364+O371+O378+O387+O422+O432+O436</f>
        <v>24600</v>
      </c>
      <c r="P345" s="559">
        <f t="shared" si="182"/>
        <v>2</v>
      </c>
      <c r="Q345" s="559">
        <f>Q346+Q364+Q371+Q378+Q387+Q422+Q432+Q436</f>
        <v>24600</v>
      </c>
      <c r="R345" s="559">
        <f t="shared" si="182"/>
        <v>11</v>
      </c>
      <c r="S345" s="559">
        <f>S346+S364+S371+S378+S387+S422+S432+S436</f>
        <v>58257.91</v>
      </c>
      <c r="T345" s="559">
        <f t="shared" si="182"/>
        <v>3</v>
      </c>
      <c r="U345" s="559">
        <f>U346+U364+U371+U378+U387+U422+U432+U436</f>
        <v>37250</v>
      </c>
      <c r="V345" s="559">
        <f t="shared" si="182"/>
        <v>19</v>
      </c>
      <c r="W345" s="559">
        <f>W346+W364+W371+W378+W387+W422+W432+W436</f>
        <v>77456.429600000003</v>
      </c>
      <c r="X345" s="559">
        <f t="shared" si="182"/>
        <v>3</v>
      </c>
      <c r="Y345" s="559">
        <f>Y346+Y364+Y371+Y378+Y387+Y422+Y432+Y436</f>
        <v>37250</v>
      </c>
      <c r="Z345" s="559"/>
      <c r="AA345" s="559">
        <f>AA346+AA364+AA371+AA378+AA387+AA422+AA432+AA436</f>
        <v>72004.09</v>
      </c>
      <c r="AB345" s="559">
        <f t="shared" si="182"/>
        <v>255</v>
      </c>
      <c r="AC345" s="559">
        <f t="shared" si="182"/>
        <v>78356.5</v>
      </c>
      <c r="AD345" s="559">
        <f t="shared" si="182"/>
        <v>3</v>
      </c>
      <c r="AE345" s="559">
        <f t="shared" si="182"/>
        <v>37250</v>
      </c>
      <c r="AF345" s="559">
        <f t="shared" si="182"/>
        <v>4</v>
      </c>
      <c r="AG345" s="559">
        <f t="shared" si="182"/>
        <v>40150</v>
      </c>
      <c r="AH345" s="559">
        <f t="shared" si="182"/>
        <v>3</v>
      </c>
      <c r="AI345" s="559">
        <f t="shared" si="182"/>
        <v>37250</v>
      </c>
      <c r="AJ345" s="559">
        <f t="shared" si="182"/>
        <v>549024.92959999992</v>
      </c>
      <c r="AK345" s="3">
        <f>K345-AJ345</f>
        <v>0</v>
      </c>
    </row>
    <row r="346" spans="1:37">
      <c r="A346" s="1163"/>
      <c r="B346" s="1187">
        <v>3100</v>
      </c>
      <c r="C346" s="1179" t="s">
        <v>1710</v>
      </c>
      <c r="D346" s="1180"/>
      <c r="E346" s="1181"/>
      <c r="F346" s="194"/>
      <c r="G346" s="997"/>
      <c r="H346" s="1220"/>
      <c r="I346" s="997"/>
      <c r="J346" s="1181"/>
      <c r="K346" s="559">
        <f>K347+K350+K353+K357+K360</f>
        <v>90754.09</v>
      </c>
      <c r="L346" s="1185"/>
      <c r="M346" s="559">
        <f t="shared" ref="M346:AJ346" si="183">M347+M350+M353+M357+M360</f>
        <v>0</v>
      </c>
      <c r="N346" s="559">
        <f t="shared" si="183"/>
        <v>0</v>
      </c>
      <c r="O346" s="559">
        <f t="shared" si="183"/>
        <v>0</v>
      </c>
      <c r="P346" s="559">
        <f t="shared" si="183"/>
        <v>0</v>
      </c>
      <c r="Q346" s="559">
        <f t="shared" si="183"/>
        <v>0</v>
      </c>
      <c r="R346" s="559"/>
      <c r="S346" s="559">
        <f t="shared" si="183"/>
        <v>9200</v>
      </c>
      <c r="T346" s="559"/>
      <c r="U346" s="559">
        <f t="shared" si="183"/>
        <v>9200</v>
      </c>
      <c r="V346" s="559"/>
      <c r="W346" s="559">
        <f t="shared" si="183"/>
        <v>9200</v>
      </c>
      <c r="X346" s="559"/>
      <c r="Y346" s="559">
        <f t="shared" si="183"/>
        <v>9200</v>
      </c>
      <c r="Z346" s="559"/>
      <c r="AA346" s="559">
        <f t="shared" si="183"/>
        <v>17154.09</v>
      </c>
      <c r="AB346" s="559"/>
      <c r="AC346" s="559">
        <f t="shared" si="183"/>
        <v>9200</v>
      </c>
      <c r="AD346" s="559"/>
      <c r="AE346" s="559">
        <f t="shared" si="183"/>
        <v>9200</v>
      </c>
      <c r="AF346" s="559"/>
      <c r="AG346" s="559">
        <f t="shared" si="183"/>
        <v>9200</v>
      </c>
      <c r="AH346" s="559"/>
      <c r="AI346" s="559">
        <f t="shared" si="183"/>
        <v>9200</v>
      </c>
      <c r="AJ346" s="559">
        <f t="shared" si="183"/>
        <v>90754.09</v>
      </c>
      <c r="AK346" s="3">
        <f t="shared" ref="AK346:AK409" si="184">K346-AJ346</f>
        <v>0</v>
      </c>
    </row>
    <row r="347" spans="1:37">
      <c r="A347" s="1163"/>
      <c r="B347" s="1187">
        <v>311</v>
      </c>
      <c r="C347" s="1186" t="s">
        <v>3389</v>
      </c>
      <c r="D347" s="1180"/>
      <c r="E347" s="1181"/>
      <c r="F347" s="194"/>
      <c r="G347" s="997"/>
      <c r="H347" s="1220"/>
      <c r="I347" s="997"/>
      <c r="J347" s="1181"/>
      <c r="K347" s="559">
        <f t="shared" ref="K347:AJ347" si="185">K348</f>
        <v>0</v>
      </c>
      <c r="L347" s="1185"/>
      <c r="M347" s="559">
        <f t="shared" si="185"/>
        <v>0</v>
      </c>
      <c r="N347" s="559">
        <f t="shared" si="185"/>
        <v>0</v>
      </c>
      <c r="O347" s="559">
        <f t="shared" si="185"/>
        <v>0</v>
      </c>
      <c r="P347" s="559">
        <f t="shared" si="185"/>
        <v>0</v>
      </c>
      <c r="Q347" s="559">
        <f t="shared" si="185"/>
        <v>0</v>
      </c>
      <c r="R347" s="559">
        <f t="shared" si="185"/>
        <v>0</v>
      </c>
      <c r="S347" s="559">
        <f t="shared" si="185"/>
        <v>0</v>
      </c>
      <c r="T347" s="559">
        <f t="shared" si="185"/>
        <v>0</v>
      </c>
      <c r="U347" s="559">
        <f t="shared" si="185"/>
        <v>0</v>
      </c>
      <c r="V347" s="559">
        <f t="shared" si="185"/>
        <v>0</v>
      </c>
      <c r="W347" s="559">
        <f t="shared" si="185"/>
        <v>0</v>
      </c>
      <c r="X347" s="559">
        <f t="shared" si="185"/>
        <v>0</v>
      </c>
      <c r="Y347" s="559">
        <f t="shared" si="185"/>
        <v>0</v>
      </c>
      <c r="Z347" s="559">
        <f t="shared" si="185"/>
        <v>0</v>
      </c>
      <c r="AA347" s="559">
        <f t="shared" si="185"/>
        <v>0</v>
      </c>
      <c r="AB347" s="559">
        <f t="shared" si="185"/>
        <v>0</v>
      </c>
      <c r="AC347" s="559">
        <f t="shared" si="185"/>
        <v>0</v>
      </c>
      <c r="AD347" s="559">
        <f t="shared" si="185"/>
        <v>0</v>
      </c>
      <c r="AE347" s="559">
        <f t="shared" si="185"/>
        <v>0</v>
      </c>
      <c r="AF347" s="559">
        <f t="shared" si="185"/>
        <v>0</v>
      </c>
      <c r="AG347" s="559">
        <f t="shared" si="185"/>
        <v>0</v>
      </c>
      <c r="AH347" s="559">
        <f t="shared" si="185"/>
        <v>0</v>
      </c>
      <c r="AI347" s="559">
        <f t="shared" si="185"/>
        <v>0</v>
      </c>
      <c r="AJ347" s="559">
        <f t="shared" si="185"/>
        <v>0</v>
      </c>
      <c r="AK347" s="3">
        <f t="shared" si="184"/>
        <v>0</v>
      </c>
    </row>
    <row r="348" spans="1:37">
      <c r="A348" s="1163"/>
      <c r="B348" s="1187">
        <v>31101</v>
      </c>
      <c r="C348" s="1186" t="s">
        <v>3389</v>
      </c>
      <c r="D348" s="1180"/>
      <c r="E348" s="1181"/>
      <c r="F348" s="194"/>
      <c r="G348" s="997"/>
      <c r="H348" s="1194"/>
      <c r="I348" s="997"/>
      <c r="J348" s="1181"/>
      <c r="K348" s="525">
        <f>SUM(K349)</f>
        <v>0</v>
      </c>
      <c r="L348" s="1185"/>
      <c r="M348" s="525">
        <f>SUM(M349)</f>
        <v>0</v>
      </c>
      <c r="N348" s="525"/>
      <c r="O348" s="525">
        <f t="shared" ref="O348:AG348" si="186">SUM(O349)</f>
        <v>0</v>
      </c>
      <c r="P348" s="525"/>
      <c r="Q348" s="525">
        <f t="shared" si="186"/>
        <v>0</v>
      </c>
      <c r="R348" s="525"/>
      <c r="S348" s="525">
        <f t="shared" si="186"/>
        <v>0</v>
      </c>
      <c r="T348" s="525"/>
      <c r="U348" s="525">
        <f t="shared" si="186"/>
        <v>0</v>
      </c>
      <c r="V348" s="525"/>
      <c r="W348" s="525">
        <f t="shared" si="186"/>
        <v>0</v>
      </c>
      <c r="X348" s="525"/>
      <c r="Y348" s="525">
        <f t="shared" si="186"/>
        <v>0</v>
      </c>
      <c r="Z348" s="525"/>
      <c r="AA348" s="525">
        <f t="shared" si="186"/>
        <v>0</v>
      </c>
      <c r="AB348" s="525"/>
      <c r="AC348" s="525">
        <f t="shared" si="186"/>
        <v>0</v>
      </c>
      <c r="AD348" s="525"/>
      <c r="AE348" s="525">
        <f t="shared" si="186"/>
        <v>0</v>
      </c>
      <c r="AF348" s="525"/>
      <c r="AG348" s="525">
        <f t="shared" si="186"/>
        <v>0</v>
      </c>
      <c r="AH348" s="525"/>
      <c r="AI348" s="525">
        <f>SUM(AI349)</f>
        <v>0</v>
      </c>
      <c r="AJ348" s="559">
        <f t="shared" ref="AJ348:AJ377" si="187">M348+O348+Q348+S348+U348+W348+Y348+AA348+AC348+AE348+AG348+AI348</f>
        <v>0</v>
      </c>
      <c r="AK348" s="3">
        <f t="shared" si="184"/>
        <v>0</v>
      </c>
    </row>
    <row r="349" spans="1:37" ht="82.5">
      <c r="A349" s="1163"/>
      <c r="B349" s="1187"/>
      <c r="C349" s="1190" t="s">
        <v>3389</v>
      </c>
      <c r="D349" s="1180"/>
      <c r="E349" s="328">
        <v>0</v>
      </c>
      <c r="F349" s="997" t="s">
        <v>4169</v>
      </c>
      <c r="G349" s="997" t="s">
        <v>3908</v>
      </c>
      <c r="H349" s="997" t="s">
        <v>3909</v>
      </c>
      <c r="I349" s="997" t="s">
        <v>3910</v>
      </c>
      <c r="J349" s="1191">
        <v>65000</v>
      </c>
      <c r="K349" s="1191">
        <f>E349*J349</f>
        <v>0</v>
      </c>
      <c r="L349" s="1192"/>
      <c r="M349" s="1164"/>
      <c r="N349" s="1165"/>
      <c r="O349" s="542"/>
      <c r="P349" s="1166"/>
      <c r="Q349" s="542"/>
      <c r="R349" s="1166">
        <v>0</v>
      </c>
      <c r="S349" s="542">
        <f>SUM(R349*J349)</f>
        <v>0</v>
      </c>
      <c r="T349" s="1166">
        <v>0</v>
      </c>
      <c r="U349" s="542">
        <f>SUM(T349*J349)</f>
        <v>0</v>
      </c>
      <c r="V349" s="1166">
        <f>E349/9</f>
        <v>0</v>
      </c>
      <c r="W349" s="542">
        <f>SUM(V349*J349)</f>
        <v>0</v>
      </c>
      <c r="X349" s="1166">
        <f>E349/9</f>
        <v>0</v>
      </c>
      <c r="Y349" s="542">
        <f>SUM(X349*J349)</f>
        <v>0</v>
      </c>
      <c r="Z349" s="1166">
        <f>E349/9</f>
        <v>0</v>
      </c>
      <c r="AA349" s="542">
        <f>SUM(Z349*J349)</f>
        <v>0</v>
      </c>
      <c r="AB349" s="1166">
        <f>E349/9</f>
        <v>0</v>
      </c>
      <c r="AC349" s="542">
        <f>SUM(AB349*J349)</f>
        <v>0</v>
      </c>
      <c r="AD349" s="1166">
        <f>E349/9</f>
        <v>0</v>
      </c>
      <c r="AE349" s="542">
        <f>AD349*J349</f>
        <v>0</v>
      </c>
      <c r="AF349" s="1166">
        <f>E349/9</f>
        <v>0</v>
      </c>
      <c r="AG349" s="542">
        <f>AF349*J349</f>
        <v>0</v>
      </c>
      <c r="AH349" s="1166">
        <f>E349/9</f>
        <v>0</v>
      </c>
      <c r="AI349" s="542">
        <f>AH349*J349</f>
        <v>0</v>
      </c>
      <c r="AJ349" s="1193">
        <f t="shared" si="187"/>
        <v>0</v>
      </c>
      <c r="AK349" s="3">
        <f t="shared" si="184"/>
        <v>0</v>
      </c>
    </row>
    <row r="350" spans="1:37">
      <c r="A350" s="1163"/>
      <c r="B350" s="1187">
        <v>312</v>
      </c>
      <c r="C350" s="1186" t="s">
        <v>1712</v>
      </c>
      <c r="D350" s="1180"/>
      <c r="E350" s="1181"/>
      <c r="F350" s="194"/>
      <c r="G350" s="997"/>
      <c r="H350" s="1220"/>
      <c r="I350" s="997"/>
      <c r="J350" s="1181"/>
      <c r="K350" s="559">
        <f t="shared" ref="K350:AJ351" si="188">K351</f>
        <v>0</v>
      </c>
      <c r="L350" s="1185"/>
      <c r="M350" s="559">
        <f t="shared" si="188"/>
        <v>0</v>
      </c>
      <c r="N350" s="559">
        <f t="shared" si="188"/>
        <v>0</v>
      </c>
      <c r="O350" s="559">
        <f t="shared" si="188"/>
        <v>0</v>
      </c>
      <c r="P350" s="559">
        <f t="shared" si="188"/>
        <v>0</v>
      </c>
      <c r="Q350" s="559">
        <f t="shared" si="188"/>
        <v>0</v>
      </c>
      <c r="R350" s="559">
        <f t="shared" si="188"/>
        <v>0</v>
      </c>
      <c r="S350" s="559">
        <f t="shared" si="188"/>
        <v>0</v>
      </c>
      <c r="T350" s="559">
        <f t="shared" si="188"/>
        <v>0</v>
      </c>
      <c r="U350" s="559">
        <f t="shared" si="188"/>
        <v>0</v>
      </c>
      <c r="V350" s="559">
        <f t="shared" si="188"/>
        <v>0</v>
      </c>
      <c r="W350" s="559">
        <f t="shared" si="188"/>
        <v>0</v>
      </c>
      <c r="X350" s="559">
        <f t="shared" si="188"/>
        <v>0</v>
      </c>
      <c r="Y350" s="559">
        <f t="shared" si="188"/>
        <v>0</v>
      </c>
      <c r="Z350" s="559"/>
      <c r="AA350" s="559">
        <f t="shared" si="188"/>
        <v>0</v>
      </c>
      <c r="AB350" s="559">
        <f t="shared" si="188"/>
        <v>0</v>
      </c>
      <c r="AC350" s="559">
        <f t="shared" si="188"/>
        <v>0</v>
      </c>
      <c r="AD350" s="559">
        <f t="shared" si="188"/>
        <v>0</v>
      </c>
      <c r="AE350" s="559">
        <f t="shared" si="188"/>
        <v>0</v>
      </c>
      <c r="AF350" s="559">
        <f t="shared" si="188"/>
        <v>0</v>
      </c>
      <c r="AG350" s="559">
        <f t="shared" si="188"/>
        <v>0</v>
      </c>
      <c r="AH350" s="559">
        <f t="shared" si="188"/>
        <v>0</v>
      </c>
      <c r="AI350" s="559">
        <f t="shared" si="188"/>
        <v>0</v>
      </c>
      <c r="AJ350" s="559">
        <f t="shared" si="188"/>
        <v>0</v>
      </c>
      <c r="AK350" s="3">
        <f t="shared" si="184"/>
        <v>0</v>
      </c>
    </row>
    <row r="351" spans="1:37">
      <c r="A351" s="1163"/>
      <c r="B351" s="1187">
        <v>31201</v>
      </c>
      <c r="C351" s="1186" t="s">
        <v>1712</v>
      </c>
      <c r="D351" s="1180"/>
      <c r="E351" s="1181"/>
      <c r="F351" s="194"/>
      <c r="G351" s="997"/>
      <c r="H351" s="1194"/>
      <c r="I351" s="997"/>
      <c r="J351" s="1181"/>
      <c r="K351" s="559">
        <f t="shared" si="188"/>
        <v>0</v>
      </c>
      <c r="L351" s="1185"/>
      <c r="M351" s="559">
        <f t="shared" si="188"/>
        <v>0</v>
      </c>
      <c r="N351" s="559">
        <f t="shared" si="188"/>
        <v>0</v>
      </c>
      <c r="O351" s="559">
        <f t="shared" si="188"/>
        <v>0</v>
      </c>
      <c r="P351" s="559">
        <f t="shared" si="188"/>
        <v>0</v>
      </c>
      <c r="Q351" s="559">
        <f t="shared" si="188"/>
        <v>0</v>
      </c>
      <c r="R351" s="559">
        <f t="shared" si="188"/>
        <v>0</v>
      </c>
      <c r="S351" s="559">
        <f t="shared" si="188"/>
        <v>0</v>
      </c>
      <c r="T351" s="559">
        <f t="shared" si="188"/>
        <v>0</v>
      </c>
      <c r="U351" s="559">
        <f t="shared" si="188"/>
        <v>0</v>
      </c>
      <c r="V351" s="559">
        <f t="shared" si="188"/>
        <v>0</v>
      </c>
      <c r="W351" s="559">
        <f t="shared" si="188"/>
        <v>0</v>
      </c>
      <c r="X351" s="559">
        <f t="shared" si="188"/>
        <v>0</v>
      </c>
      <c r="Y351" s="559">
        <f t="shared" si="188"/>
        <v>0</v>
      </c>
      <c r="Z351" s="559"/>
      <c r="AA351" s="559">
        <f t="shared" si="188"/>
        <v>0</v>
      </c>
      <c r="AB351" s="559">
        <f t="shared" si="188"/>
        <v>0</v>
      </c>
      <c r="AC351" s="559">
        <f t="shared" si="188"/>
        <v>0</v>
      </c>
      <c r="AD351" s="559">
        <f t="shared" si="188"/>
        <v>0</v>
      </c>
      <c r="AE351" s="559">
        <f t="shared" si="188"/>
        <v>0</v>
      </c>
      <c r="AF351" s="559">
        <f t="shared" si="188"/>
        <v>0</v>
      </c>
      <c r="AG351" s="559">
        <f t="shared" si="188"/>
        <v>0</v>
      </c>
      <c r="AH351" s="559">
        <f t="shared" si="188"/>
        <v>0</v>
      </c>
      <c r="AI351" s="559">
        <f t="shared" si="188"/>
        <v>0</v>
      </c>
      <c r="AJ351" s="559">
        <f t="shared" ref="AJ351" si="189">M351+O351+Q351+S351+U351+W351+Y351+AA351+AC351+AE351+AG351+AI351</f>
        <v>0</v>
      </c>
      <c r="AK351" s="3">
        <f t="shared" si="184"/>
        <v>0</v>
      </c>
    </row>
    <row r="352" spans="1:37" ht="82.5">
      <c r="A352" s="1163"/>
      <c r="B352" s="1187"/>
      <c r="C352" s="1190" t="s">
        <v>1712</v>
      </c>
      <c r="D352" s="1180"/>
      <c r="E352" s="328">
        <v>0</v>
      </c>
      <c r="F352" s="997" t="s">
        <v>4170</v>
      </c>
      <c r="G352" s="997" t="s">
        <v>3908</v>
      </c>
      <c r="H352" s="997" t="s">
        <v>3909</v>
      </c>
      <c r="I352" s="997" t="s">
        <v>3910</v>
      </c>
      <c r="J352" s="1191">
        <v>750</v>
      </c>
      <c r="K352" s="1191">
        <f>E352*J352</f>
        <v>0</v>
      </c>
      <c r="L352" s="1192"/>
      <c r="M352" s="1164"/>
      <c r="N352" s="1165"/>
      <c r="O352" s="542"/>
      <c r="P352" s="1166"/>
      <c r="Q352" s="542"/>
      <c r="R352" s="1166"/>
      <c r="S352" s="542"/>
      <c r="T352" s="1166"/>
      <c r="U352" s="542"/>
      <c r="V352" s="1166"/>
      <c r="W352" s="542"/>
      <c r="X352" s="1166"/>
      <c r="Y352" s="542"/>
      <c r="Z352" s="1166">
        <f>E352-L352-N352-P352-R352-T352-V352</f>
        <v>0</v>
      </c>
      <c r="AA352" s="542">
        <f>K352-M352-O352-Q352-S352-U352-W352</f>
        <v>0</v>
      </c>
      <c r="AB352" s="1166"/>
      <c r="AC352" s="542"/>
      <c r="AD352" s="1166"/>
      <c r="AE352" s="542"/>
      <c r="AF352" s="1166"/>
      <c r="AG352" s="542"/>
      <c r="AH352" s="1166"/>
      <c r="AI352" s="542"/>
      <c r="AJ352" s="1193">
        <f t="shared" si="187"/>
        <v>0</v>
      </c>
      <c r="AK352" s="3">
        <f t="shared" si="184"/>
        <v>0</v>
      </c>
    </row>
    <row r="353" spans="1:37">
      <c r="A353" s="1163"/>
      <c r="B353" s="1187">
        <v>313</v>
      </c>
      <c r="C353" s="1186" t="s">
        <v>1713</v>
      </c>
      <c r="D353" s="1180"/>
      <c r="E353" s="1181"/>
      <c r="F353" s="194"/>
      <c r="G353" s="997"/>
      <c r="H353" s="1220"/>
      <c r="I353" s="997"/>
      <c r="J353" s="1181"/>
      <c r="K353" s="559">
        <f t="shared" ref="K353:AJ353" si="190">K354</f>
        <v>0</v>
      </c>
      <c r="L353" s="1185"/>
      <c r="M353" s="559">
        <f t="shared" si="190"/>
        <v>0</v>
      </c>
      <c r="N353" s="559">
        <f t="shared" si="190"/>
        <v>0</v>
      </c>
      <c r="O353" s="559">
        <f t="shared" si="190"/>
        <v>0</v>
      </c>
      <c r="P353" s="559">
        <f t="shared" si="190"/>
        <v>0</v>
      </c>
      <c r="Q353" s="559">
        <f t="shared" si="190"/>
        <v>0</v>
      </c>
      <c r="R353" s="559">
        <f t="shared" si="190"/>
        <v>0</v>
      </c>
      <c r="S353" s="559">
        <f t="shared" si="190"/>
        <v>0</v>
      </c>
      <c r="T353" s="559">
        <f t="shared" si="190"/>
        <v>0</v>
      </c>
      <c r="U353" s="559">
        <f t="shared" si="190"/>
        <v>0</v>
      </c>
      <c r="V353" s="559">
        <f t="shared" si="190"/>
        <v>0</v>
      </c>
      <c r="W353" s="559">
        <f t="shared" si="190"/>
        <v>0</v>
      </c>
      <c r="X353" s="559">
        <f t="shared" si="190"/>
        <v>0</v>
      </c>
      <c r="Y353" s="559">
        <f t="shared" si="190"/>
        <v>0</v>
      </c>
      <c r="Z353" s="559"/>
      <c r="AA353" s="559">
        <f t="shared" si="190"/>
        <v>0</v>
      </c>
      <c r="AB353" s="559">
        <f t="shared" si="190"/>
        <v>0</v>
      </c>
      <c r="AC353" s="559">
        <f t="shared" si="190"/>
        <v>0</v>
      </c>
      <c r="AD353" s="559">
        <f t="shared" si="190"/>
        <v>0</v>
      </c>
      <c r="AE353" s="559">
        <f t="shared" si="190"/>
        <v>0</v>
      </c>
      <c r="AF353" s="559">
        <f t="shared" si="190"/>
        <v>0</v>
      </c>
      <c r="AG353" s="559">
        <f t="shared" si="190"/>
        <v>0</v>
      </c>
      <c r="AH353" s="559">
        <f t="shared" si="190"/>
        <v>0</v>
      </c>
      <c r="AI353" s="559">
        <f t="shared" si="190"/>
        <v>0</v>
      </c>
      <c r="AJ353" s="559">
        <f t="shared" si="190"/>
        <v>0</v>
      </c>
      <c r="AK353" s="3">
        <f t="shared" si="184"/>
        <v>0</v>
      </c>
    </row>
    <row r="354" spans="1:37">
      <c r="A354" s="1163"/>
      <c r="B354" s="1187">
        <v>31301</v>
      </c>
      <c r="C354" s="1186" t="s">
        <v>4171</v>
      </c>
      <c r="D354" s="1180"/>
      <c r="E354" s="1181"/>
      <c r="F354" s="194"/>
      <c r="G354" s="997"/>
      <c r="H354" s="1194"/>
      <c r="I354" s="997"/>
      <c r="J354" s="1181"/>
      <c r="K354" s="559">
        <f>SUM(K355:K356)</f>
        <v>0</v>
      </c>
      <c r="L354" s="1185"/>
      <c r="M354" s="559">
        <f t="shared" ref="M354:AI354" si="191">SUM(M355:M356)</f>
        <v>0</v>
      </c>
      <c r="N354" s="559">
        <f t="shared" si="191"/>
        <v>0</v>
      </c>
      <c r="O354" s="559">
        <f t="shared" si="191"/>
        <v>0</v>
      </c>
      <c r="P354" s="559">
        <f t="shared" si="191"/>
        <v>0</v>
      </c>
      <c r="Q354" s="559">
        <f t="shared" si="191"/>
        <v>0</v>
      </c>
      <c r="R354" s="559">
        <f t="shared" si="191"/>
        <v>0</v>
      </c>
      <c r="S354" s="559">
        <f t="shared" si="191"/>
        <v>0</v>
      </c>
      <c r="T354" s="559">
        <f t="shared" si="191"/>
        <v>0</v>
      </c>
      <c r="U354" s="559">
        <f t="shared" si="191"/>
        <v>0</v>
      </c>
      <c r="V354" s="559">
        <f t="shared" si="191"/>
        <v>0</v>
      </c>
      <c r="W354" s="559">
        <f t="shared" si="191"/>
        <v>0</v>
      </c>
      <c r="X354" s="559">
        <f t="shared" si="191"/>
        <v>0</v>
      </c>
      <c r="Y354" s="559">
        <f t="shared" si="191"/>
        <v>0</v>
      </c>
      <c r="Z354" s="559"/>
      <c r="AA354" s="559">
        <f t="shared" si="191"/>
        <v>0</v>
      </c>
      <c r="AB354" s="559">
        <f t="shared" si="191"/>
        <v>0</v>
      </c>
      <c r="AC354" s="559">
        <f t="shared" si="191"/>
        <v>0</v>
      </c>
      <c r="AD354" s="559">
        <f t="shared" si="191"/>
        <v>0</v>
      </c>
      <c r="AE354" s="559">
        <f t="shared" si="191"/>
        <v>0</v>
      </c>
      <c r="AF354" s="559">
        <f t="shared" si="191"/>
        <v>0</v>
      </c>
      <c r="AG354" s="559">
        <f t="shared" si="191"/>
        <v>0</v>
      </c>
      <c r="AH354" s="559">
        <f t="shared" si="191"/>
        <v>0</v>
      </c>
      <c r="AI354" s="559">
        <f t="shared" si="191"/>
        <v>0</v>
      </c>
      <c r="AJ354" s="559">
        <f t="shared" ref="AJ354" si="192">M354+O354+Q354+S354+U354+W354+Y354+AA354+AC354+AE354+AG354+AI354</f>
        <v>0</v>
      </c>
      <c r="AK354" s="3">
        <f t="shared" si="184"/>
        <v>0</v>
      </c>
    </row>
    <row r="355" spans="1:37" ht="82.5">
      <c r="A355" s="1163"/>
      <c r="B355" s="1187"/>
      <c r="C355" s="1190" t="s">
        <v>4172</v>
      </c>
      <c r="D355" s="1180"/>
      <c r="E355" s="328"/>
      <c r="F355" s="997" t="s">
        <v>4169</v>
      </c>
      <c r="G355" s="997" t="s">
        <v>3908</v>
      </c>
      <c r="H355" s="997" t="s">
        <v>3909</v>
      </c>
      <c r="I355" s="997" t="s">
        <v>3910</v>
      </c>
      <c r="J355" s="1191">
        <v>4000</v>
      </c>
      <c r="K355" s="1191">
        <f>E355*J355</f>
        <v>0</v>
      </c>
      <c r="L355" s="1192"/>
      <c r="M355" s="1164"/>
      <c r="N355" s="1165"/>
      <c r="O355" s="542"/>
      <c r="P355" s="1166"/>
      <c r="Q355" s="542"/>
      <c r="R355" s="1166"/>
      <c r="S355" s="542"/>
      <c r="T355" s="1166"/>
      <c r="U355" s="542"/>
      <c r="V355" s="1166"/>
      <c r="W355" s="542"/>
      <c r="X355" s="1166"/>
      <c r="Y355" s="542"/>
      <c r="Z355" s="1166"/>
      <c r="AA355" s="542"/>
      <c r="AB355" s="1166"/>
      <c r="AC355" s="542"/>
      <c r="AD355" s="1166"/>
      <c r="AE355" s="542"/>
      <c r="AF355" s="1166"/>
      <c r="AG355" s="542"/>
      <c r="AH355" s="1166">
        <v>0</v>
      </c>
      <c r="AI355" s="542">
        <f>AH355*J355</f>
        <v>0</v>
      </c>
      <c r="AJ355" s="1193">
        <f t="shared" si="187"/>
        <v>0</v>
      </c>
      <c r="AK355" s="3">
        <f t="shared" si="184"/>
        <v>0</v>
      </c>
    </row>
    <row r="356" spans="1:37" ht="82.5">
      <c r="A356" s="1163"/>
      <c r="B356" s="1187"/>
      <c r="C356" s="1190" t="s">
        <v>4173</v>
      </c>
      <c r="D356" s="1180"/>
      <c r="E356" s="328"/>
      <c r="F356" s="997" t="s">
        <v>4174</v>
      </c>
      <c r="G356" s="997" t="s">
        <v>3908</v>
      </c>
      <c r="H356" s="997" t="s">
        <v>3909</v>
      </c>
      <c r="I356" s="997" t="s">
        <v>3910</v>
      </c>
      <c r="J356" s="1191">
        <v>1550</v>
      </c>
      <c r="K356" s="1191">
        <f>E356*J356</f>
        <v>0</v>
      </c>
      <c r="L356" s="1192"/>
      <c r="M356" s="1164"/>
      <c r="N356" s="1165"/>
      <c r="O356" s="542"/>
      <c r="P356" s="1166"/>
      <c r="Q356" s="542"/>
      <c r="R356" s="1166"/>
      <c r="S356" s="542"/>
      <c r="T356" s="1166"/>
      <c r="U356" s="542"/>
      <c r="V356" s="1166"/>
      <c r="W356" s="542"/>
      <c r="X356" s="1166"/>
      <c r="Y356" s="542"/>
      <c r="Z356" s="1166"/>
      <c r="AA356" s="542"/>
      <c r="AB356" s="1166"/>
      <c r="AC356" s="542"/>
      <c r="AD356" s="1166"/>
      <c r="AE356" s="542"/>
      <c r="AF356" s="1166"/>
      <c r="AG356" s="542"/>
      <c r="AH356" s="1166">
        <v>0</v>
      </c>
      <c r="AI356" s="542">
        <f>AH356*J356</f>
        <v>0</v>
      </c>
      <c r="AJ356" s="1193">
        <f t="shared" si="187"/>
        <v>0</v>
      </c>
      <c r="AK356" s="3">
        <f t="shared" si="184"/>
        <v>0</v>
      </c>
    </row>
    <row r="357" spans="1:37">
      <c r="A357" s="1163"/>
      <c r="B357" s="1187">
        <v>314</v>
      </c>
      <c r="C357" s="1186" t="s">
        <v>4175</v>
      </c>
      <c r="D357" s="1180"/>
      <c r="E357" s="1181"/>
      <c r="F357" s="194"/>
      <c r="G357" s="997"/>
      <c r="H357" s="1220"/>
      <c r="I357" s="997"/>
      <c r="J357" s="1181"/>
      <c r="K357" s="559">
        <f t="shared" ref="K357:AJ358" si="193">K358</f>
        <v>82800</v>
      </c>
      <c r="L357" s="1185"/>
      <c r="M357" s="559">
        <f t="shared" si="193"/>
        <v>0</v>
      </c>
      <c r="N357" s="559">
        <f t="shared" si="193"/>
        <v>0</v>
      </c>
      <c r="O357" s="559">
        <f t="shared" si="193"/>
        <v>0</v>
      </c>
      <c r="P357" s="559">
        <f t="shared" si="193"/>
        <v>0</v>
      </c>
      <c r="Q357" s="559">
        <f t="shared" si="193"/>
        <v>0</v>
      </c>
      <c r="R357" s="559">
        <f t="shared" si="193"/>
        <v>0</v>
      </c>
      <c r="S357" s="559">
        <f t="shared" si="193"/>
        <v>9200</v>
      </c>
      <c r="T357" s="559">
        <f t="shared" si="193"/>
        <v>0</v>
      </c>
      <c r="U357" s="559">
        <f t="shared" si="193"/>
        <v>9200</v>
      </c>
      <c r="V357" s="559">
        <f t="shared" si="193"/>
        <v>0</v>
      </c>
      <c r="W357" s="559">
        <f t="shared" si="193"/>
        <v>9200</v>
      </c>
      <c r="X357" s="559">
        <f t="shared" si="193"/>
        <v>0</v>
      </c>
      <c r="Y357" s="559">
        <f t="shared" si="193"/>
        <v>9200</v>
      </c>
      <c r="Z357" s="559"/>
      <c r="AA357" s="559">
        <f t="shared" si="193"/>
        <v>9200</v>
      </c>
      <c r="AB357" s="559">
        <f t="shared" si="193"/>
        <v>0</v>
      </c>
      <c r="AC357" s="559">
        <f t="shared" si="193"/>
        <v>9200</v>
      </c>
      <c r="AD357" s="559">
        <f t="shared" si="193"/>
        <v>0</v>
      </c>
      <c r="AE357" s="559">
        <f t="shared" si="193"/>
        <v>9200</v>
      </c>
      <c r="AF357" s="559">
        <f t="shared" si="193"/>
        <v>0</v>
      </c>
      <c r="AG357" s="559">
        <f t="shared" si="193"/>
        <v>9200</v>
      </c>
      <c r="AH357" s="559">
        <f t="shared" si="193"/>
        <v>0</v>
      </c>
      <c r="AI357" s="559">
        <f t="shared" si="193"/>
        <v>9200</v>
      </c>
      <c r="AJ357" s="559">
        <f t="shared" si="193"/>
        <v>82800</v>
      </c>
      <c r="AK357" s="3">
        <f t="shared" si="184"/>
        <v>0</v>
      </c>
    </row>
    <row r="358" spans="1:37">
      <c r="A358" s="1163"/>
      <c r="B358" s="1187">
        <v>31401</v>
      </c>
      <c r="C358" s="1186" t="s">
        <v>4175</v>
      </c>
      <c r="D358" s="1180"/>
      <c r="E358" s="1181"/>
      <c r="F358" s="194"/>
      <c r="G358" s="997"/>
      <c r="H358" s="1194"/>
      <c r="I358" s="997"/>
      <c r="J358" s="1181"/>
      <c r="K358" s="559">
        <f t="shared" si="193"/>
        <v>82800</v>
      </c>
      <c r="L358" s="1185"/>
      <c r="M358" s="559">
        <f t="shared" si="193"/>
        <v>0</v>
      </c>
      <c r="N358" s="559">
        <f t="shared" si="193"/>
        <v>0</v>
      </c>
      <c r="O358" s="559">
        <f t="shared" si="193"/>
        <v>0</v>
      </c>
      <c r="P358" s="559">
        <f t="shared" si="193"/>
        <v>0</v>
      </c>
      <c r="Q358" s="559">
        <f t="shared" si="193"/>
        <v>0</v>
      </c>
      <c r="R358" s="559"/>
      <c r="S358" s="559">
        <f t="shared" si="193"/>
        <v>9200</v>
      </c>
      <c r="T358" s="559"/>
      <c r="U358" s="559">
        <f t="shared" si="193"/>
        <v>9200</v>
      </c>
      <c r="V358" s="559"/>
      <c r="W358" s="559">
        <f t="shared" si="193"/>
        <v>9200</v>
      </c>
      <c r="X358" s="559"/>
      <c r="Y358" s="559">
        <f t="shared" si="193"/>
        <v>9200</v>
      </c>
      <c r="Z358" s="559"/>
      <c r="AA358" s="559">
        <f t="shared" si="193"/>
        <v>9200</v>
      </c>
      <c r="AB358" s="559"/>
      <c r="AC358" s="559">
        <f t="shared" si="193"/>
        <v>9200</v>
      </c>
      <c r="AD358" s="559"/>
      <c r="AE358" s="559">
        <f t="shared" si="193"/>
        <v>9200</v>
      </c>
      <c r="AF358" s="559"/>
      <c r="AG358" s="559">
        <f t="shared" si="193"/>
        <v>9200</v>
      </c>
      <c r="AH358" s="559"/>
      <c r="AI358" s="559">
        <f t="shared" si="193"/>
        <v>9200</v>
      </c>
      <c r="AJ358" s="559">
        <f t="shared" ref="AJ358" si="194">M358+O358+Q358+S358+U358+W358+Y358+AA358+AC358+AE358+AG358+AI358</f>
        <v>82800</v>
      </c>
      <c r="AK358" s="3">
        <f t="shared" si="184"/>
        <v>0</v>
      </c>
    </row>
    <row r="359" spans="1:37" ht="82.5">
      <c r="A359" s="1163"/>
      <c r="B359" s="1187"/>
      <c r="C359" s="1190" t="s">
        <v>4175</v>
      </c>
      <c r="D359" s="1180"/>
      <c r="E359" s="328">
        <v>9</v>
      </c>
      <c r="F359" s="997" t="s">
        <v>3251</v>
      </c>
      <c r="G359" s="997" t="s">
        <v>3908</v>
      </c>
      <c r="H359" s="997" t="s">
        <v>3909</v>
      </c>
      <c r="I359" s="997" t="s">
        <v>3910</v>
      </c>
      <c r="J359" s="1191">
        <v>9200</v>
      </c>
      <c r="K359" s="1191">
        <f>E359*J359</f>
        <v>82800</v>
      </c>
      <c r="L359" s="1192"/>
      <c r="M359" s="1164"/>
      <c r="N359" s="1165"/>
      <c r="O359" s="542"/>
      <c r="P359" s="1166"/>
      <c r="Q359" s="542"/>
      <c r="R359" s="1166">
        <f>E359/9</f>
        <v>1</v>
      </c>
      <c r="S359" s="542">
        <f>SUM(R359*J359)</f>
        <v>9200</v>
      </c>
      <c r="T359" s="1166">
        <f>E359/9</f>
        <v>1</v>
      </c>
      <c r="U359" s="542">
        <f>SUM(T359*J359)</f>
        <v>9200</v>
      </c>
      <c r="V359" s="1166">
        <f>E359/9</f>
        <v>1</v>
      </c>
      <c r="W359" s="542">
        <f>SUM(V359*J359)</f>
        <v>9200</v>
      </c>
      <c r="X359" s="1166">
        <f>E359/9</f>
        <v>1</v>
      </c>
      <c r="Y359" s="542">
        <f>SUM(X359*J359)</f>
        <v>9200</v>
      </c>
      <c r="Z359" s="1166">
        <f>E359/9</f>
        <v>1</v>
      </c>
      <c r="AA359" s="542">
        <f>SUM(Z359*J359)</f>
        <v>9200</v>
      </c>
      <c r="AB359" s="1166">
        <f>E359/9</f>
        <v>1</v>
      </c>
      <c r="AC359" s="542">
        <f>SUM(AB359*J359)</f>
        <v>9200</v>
      </c>
      <c r="AD359" s="1166">
        <f>E359/9</f>
        <v>1</v>
      </c>
      <c r="AE359" s="542">
        <f>AD359*J359</f>
        <v>9200</v>
      </c>
      <c r="AF359" s="1166">
        <f>E359/9</f>
        <v>1</v>
      </c>
      <c r="AG359" s="542">
        <f>AF359*J359</f>
        <v>9200</v>
      </c>
      <c r="AH359" s="1166">
        <f>E359/9</f>
        <v>1</v>
      </c>
      <c r="AI359" s="542">
        <f>AH359*J359</f>
        <v>9200</v>
      </c>
      <c r="AJ359" s="1193">
        <f t="shared" si="187"/>
        <v>82800</v>
      </c>
      <c r="AK359" s="3">
        <f t="shared" si="184"/>
        <v>0</v>
      </c>
    </row>
    <row r="360" spans="1:37">
      <c r="A360" s="1163"/>
      <c r="B360" s="1187">
        <v>318</v>
      </c>
      <c r="C360" s="1186" t="s">
        <v>4176</v>
      </c>
      <c r="D360" s="1180"/>
      <c r="E360" s="1181"/>
      <c r="F360" s="194"/>
      <c r="G360" s="997"/>
      <c r="H360" s="1220"/>
      <c r="I360" s="997"/>
      <c r="J360" s="1181"/>
      <c r="K360" s="559">
        <f>K361</f>
        <v>7954.0899999999992</v>
      </c>
      <c r="L360" s="1185"/>
      <c r="M360" s="559">
        <f t="shared" ref="M360:AJ360" si="195">M361</f>
        <v>0</v>
      </c>
      <c r="N360" s="559">
        <f t="shared" si="195"/>
        <v>0</v>
      </c>
      <c r="O360" s="559">
        <f t="shared" si="195"/>
        <v>0</v>
      </c>
      <c r="P360" s="559">
        <f t="shared" si="195"/>
        <v>0</v>
      </c>
      <c r="Q360" s="559">
        <f t="shared" si="195"/>
        <v>0</v>
      </c>
      <c r="R360" s="559">
        <f t="shared" si="195"/>
        <v>0</v>
      </c>
      <c r="S360" s="559">
        <f t="shared" si="195"/>
        <v>0</v>
      </c>
      <c r="T360" s="559">
        <f t="shared" si="195"/>
        <v>0</v>
      </c>
      <c r="U360" s="559">
        <f t="shared" si="195"/>
        <v>0</v>
      </c>
      <c r="V360" s="559">
        <f t="shared" si="195"/>
        <v>0</v>
      </c>
      <c r="W360" s="559">
        <f t="shared" si="195"/>
        <v>0</v>
      </c>
      <c r="X360" s="559">
        <f t="shared" si="195"/>
        <v>0</v>
      </c>
      <c r="Y360" s="559">
        <f t="shared" si="195"/>
        <v>0</v>
      </c>
      <c r="Z360" s="559"/>
      <c r="AA360" s="559">
        <f t="shared" si="195"/>
        <v>7954.0899999999992</v>
      </c>
      <c r="AB360" s="559">
        <f t="shared" si="195"/>
        <v>0</v>
      </c>
      <c r="AC360" s="559">
        <f t="shared" si="195"/>
        <v>0</v>
      </c>
      <c r="AD360" s="559">
        <f t="shared" si="195"/>
        <v>0</v>
      </c>
      <c r="AE360" s="559">
        <f t="shared" si="195"/>
        <v>0</v>
      </c>
      <c r="AF360" s="559">
        <f t="shared" si="195"/>
        <v>0</v>
      </c>
      <c r="AG360" s="559">
        <f t="shared" si="195"/>
        <v>0</v>
      </c>
      <c r="AH360" s="559">
        <f t="shared" si="195"/>
        <v>0</v>
      </c>
      <c r="AI360" s="559">
        <f t="shared" si="195"/>
        <v>0</v>
      </c>
      <c r="AJ360" s="559">
        <f t="shared" si="195"/>
        <v>7954.0899999999992</v>
      </c>
      <c r="AK360" s="3">
        <f t="shared" si="184"/>
        <v>0</v>
      </c>
    </row>
    <row r="361" spans="1:37">
      <c r="A361" s="1163"/>
      <c r="B361" s="1187">
        <v>31801</v>
      </c>
      <c r="C361" s="1186" t="s">
        <v>4177</v>
      </c>
      <c r="D361" s="1180"/>
      <c r="E361" s="1181"/>
      <c r="F361" s="194"/>
      <c r="G361" s="997"/>
      <c r="H361" s="1194"/>
      <c r="I361" s="997"/>
      <c r="J361" s="1181"/>
      <c r="K361" s="559">
        <f>SUM(K362:K363)</f>
        <v>7954.0899999999992</v>
      </c>
      <c r="L361" s="1185"/>
      <c r="M361" s="559">
        <f t="shared" ref="M361:AI361" si="196">SUM(M362:M363)</f>
        <v>0</v>
      </c>
      <c r="N361" s="559">
        <f t="shared" si="196"/>
        <v>0</v>
      </c>
      <c r="O361" s="559">
        <f t="shared" si="196"/>
        <v>0</v>
      </c>
      <c r="P361" s="559">
        <f t="shared" si="196"/>
        <v>0</v>
      </c>
      <c r="Q361" s="559">
        <f t="shared" si="196"/>
        <v>0</v>
      </c>
      <c r="R361" s="559">
        <f t="shared" si="196"/>
        <v>0</v>
      </c>
      <c r="S361" s="559">
        <f t="shared" si="196"/>
        <v>0</v>
      </c>
      <c r="T361" s="559">
        <f t="shared" si="196"/>
        <v>0</v>
      </c>
      <c r="U361" s="559">
        <f t="shared" si="196"/>
        <v>0</v>
      </c>
      <c r="V361" s="559">
        <f t="shared" si="196"/>
        <v>0</v>
      </c>
      <c r="W361" s="559">
        <f t="shared" si="196"/>
        <v>0</v>
      </c>
      <c r="X361" s="559">
        <f t="shared" si="196"/>
        <v>0</v>
      </c>
      <c r="Y361" s="559">
        <f t="shared" si="196"/>
        <v>0</v>
      </c>
      <c r="Z361" s="559"/>
      <c r="AA361" s="559">
        <f t="shared" si="196"/>
        <v>7954.0899999999992</v>
      </c>
      <c r="AB361" s="559">
        <f t="shared" si="196"/>
        <v>0</v>
      </c>
      <c r="AC361" s="559">
        <f t="shared" si="196"/>
        <v>0</v>
      </c>
      <c r="AD361" s="559">
        <f t="shared" si="196"/>
        <v>0</v>
      </c>
      <c r="AE361" s="559">
        <f t="shared" si="196"/>
        <v>0</v>
      </c>
      <c r="AF361" s="559">
        <f t="shared" si="196"/>
        <v>0</v>
      </c>
      <c r="AG361" s="559">
        <f t="shared" si="196"/>
        <v>0</v>
      </c>
      <c r="AH361" s="559">
        <f t="shared" si="196"/>
        <v>0</v>
      </c>
      <c r="AI361" s="559">
        <f t="shared" si="196"/>
        <v>0</v>
      </c>
      <c r="AJ361" s="559">
        <f t="shared" ref="AJ361" si="197">M361+O361+Q361+S361+U361+W361+Y361+AA361+AC361+AE361+AG361+AI361</f>
        <v>7954.0899999999992</v>
      </c>
      <c r="AK361" s="3">
        <f t="shared" si="184"/>
        <v>0</v>
      </c>
    </row>
    <row r="362" spans="1:37" ht="82.5">
      <c r="A362" s="1163"/>
      <c r="B362" s="1187"/>
      <c r="C362" s="1190" t="s">
        <v>4178</v>
      </c>
      <c r="D362" s="1180"/>
      <c r="E362" s="328">
        <v>25</v>
      </c>
      <c r="F362" s="997" t="s">
        <v>4179</v>
      </c>
      <c r="G362" s="997" t="s">
        <v>3908</v>
      </c>
      <c r="H362" s="997" t="s">
        <v>3909</v>
      </c>
      <c r="I362" s="997" t="s">
        <v>3910</v>
      </c>
      <c r="J362" s="1191">
        <v>295.14999999999998</v>
      </c>
      <c r="K362" s="1191">
        <f>E362*J362</f>
        <v>7378.7499999999991</v>
      </c>
      <c r="L362" s="1192"/>
      <c r="M362" s="1164"/>
      <c r="N362" s="1165"/>
      <c r="O362" s="542"/>
      <c r="P362" s="1166"/>
      <c r="Q362" s="542"/>
      <c r="R362" s="1166"/>
      <c r="S362" s="542"/>
      <c r="T362" s="1166"/>
      <c r="U362" s="542"/>
      <c r="V362" s="1166"/>
      <c r="W362" s="542"/>
      <c r="X362" s="1166"/>
      <c r="Y362" s="542"/>
      <c r="Z362" s="1166">
        <f>E362-L362-N362-P362-R362-T362-V362</f>
        <v>25</v>
      </c>
      <c r="AA362" s="542">
        <f>K362-M362-O362-Q362-S362-U362-W362</f>
        <v>7378.7499999999991</v>
      </c>
      <c r="AB362" s="1166"/>
      <c r="AC362" s="542"/>
      <c r="AD362" s="1166"/>
      <c r="AE362" s="542"/>
      <c r="AF362" s="1166"/>
      <c r="AG362" s="542"/>
      <c r="AH362" s="1166"/>
      <c r="AI362" s="542"/>
      <c r="AJ362" s="1193">
        <f t="shared" si="187"/>
        <v>7378.7499999999991</v>
      </c>
      <c r="AK362" s="3">
        <f t="shared" si="184"/>
        <v>0</v>
      </c>
    </row>
    <row r="363" spans="1:37" ht="82.5">
      <c r="A363" s="1163"/>
      <c r="B363" s="1187"/>
      <c r="C363" s="1190" t="s">
        <v>4180</v>
      </c>
      <c r="D363" s="1180"/>
      <c r="E363" s="328">
        <v>2</v>
      </c>
      <c r="F363" s="997" t="s">
        <v>4174</v>
      </c>
      <c r="G363" s="997" t="s">
        <v>3908</v>
      </c>
      <c r="H363" s="997" t="s">
        <v>3909</v>
      </c>
      <c r="I363" s="997" t="s">
        <v>3910</v>
      </c>
      <c r="J363" s="1191">
        <v>287.67</v>
      </c>
      <c r="K363" s="1191">
        <f>E363*J363</f>
        <v>575.34</v>
      </c>
      <c r="L363" s="1192"/>
      <c r="M363" s="1164"/>
      <c r="N363" s="1165"/>
      <c r="O363" s="542"/>
      <c r="P363" s="1166"/>
      <c r="Q363" s="542"/>
      <c r="R363" s="1166"/>
      <c r="S363" s="542"/>
      <c r="T363" s="1166"/>
      <c r="U363" s="542"/>
      <c r="V363" s="1166"/>
      <c r="W363" s="542"/>
      <c r="X363" s="1166"/>
      <c r="Y363" s="542"/>
      <c r="Z363" s="1166">
        <f>E363-L363-N363-P363-R363-T363-V363</f>
        <v>2</v>
      </c>
      <c r="AA363" s="542">
        <f>K363-M363-O363-Q363-S363-U363-W363</f>
        <v>575.34</v>
      </c>
      <c r="AB363" s="1166"/>
      <c r="AC363" s="542"/>
      <c r="AD363" s="1166"/>
      <c r="AE363" s="542"/>
      <c r="AF363" s="1166"/>
      <c r="AG363" s="542"/>
      <c r="AH363" s="1166"/>
      <c r="AI363" s="542"/>
      <c r="AJ363" s="1193">
        <f t="shared" si="187"/>
        <v>575.34</v>
      </c>
      <c r="AK363" s="3">
        <f t="shared" si="184"/>
        <v>0</v>
      </c>
    </row>
    <row r="364" spans="1:37">
      <c r="A364" s="1163"/>
      <c r="B364" s="1187">
        <v>3200</v>
      </c>
      <c r="C364" s="1179" t="s">
        <v>1720</v>
      </c>
      <c r="D364" s="1180"/>
      <c r="E364" s="1181"/>
      <c r="F364" s="194"/>
      <c r="G364" s="997"/>
      <c r="H364" s="1220"/>
      <c r="I364" s="997"/>
      <c r="J364" s="1181"/>
      <c r="K364" s="559">
        <f>K365+K368</f>
        <v>26000</v>
      </c>
      <c r="L364" s="1185"/>
      <c r="M364" s="559">
        <f t="shared" ref="M364:AJ364" si="198">M365+M368</f>
        <v>0</v>
      </c>
      <c r="N364" s="559">
        <f t="shared" si="198"/>
        <v>0</v>
      </c>
      <c r="O364" s="559">
        <f t="shared" si="198"/>
        <v>0</v>
      </c>
      <c r="P364" s="559">
        <f t="shared" si="198"/>
        <v>0</v>
      </c>
      <c r="Q364" s="559">
        <f t="shared" si="198"/>
        <v>0</v>
      </c>
      <c r="R364" s="559">
        <f t="shared" si="198"/>
        <v>0</v>
      </c>
      <c r="S364" s="559">
        <f t="shared" si="198"/>
        <v>2500</v>
      </c>
      <c r="T364" s="559">
        <f t="shared" si="198"/>
        <v>0</v>
      </c>
      <c r="U364" s="559">
        <f t="shared" si="198"/>
        <v>2500</v>
      </c>
      <c r="V364" s="559">
        <f t="shared" si="198"/>
        <v>0</v>
      </c>
      <c r="W364" s="559">
        <f t="shared" si="198"/>
        <v>2500</v>
      </c>
      <c r="X364" s="559">
        <f t="shared" si="198"/>
        <v>0</v>
      </c>
      <c r="Y364" s="559">
        <f t="shared" si="198"/>
        <v>2500</v>
      </c>
      <c r="Z364" s="559"/>
      <c r="AA364" s="559">
        <f t="shared" si="198"/>
        <v>6000</v>
      </c>
      <c r="AB364" s="559">
        <f t="shared" si="198"/>
        <v>0</v>
      </c>
      <c r="AC364" s="559">
        <f t="shared" si="198"/>
        <v>2500</v>
      </c>
      <c r="AD364" s="559">
        <f t="shared" si="198"/>
        <v>0</v>
      </c>
      <c r="AE364" s="559">
        <f t="shared" si="198"/>
        <v>2500</v>
      </c>
      <c r="AF364" s="559">
        <f t="shared" si="198"/>
        <v>0</v>
      </c>
      <c r="AG364" s="559">
        <f t="shared" si="198"/>
        <v>2500</v>
      </c>
      <c r="AH364" s="559">
        <f t="shared" si="198"/>
        <v>0</v>
      </c>
      <c r="AI364" s="559">
        <f t="shared" si="198"/>
        <v>2500</v>
      </c>
      <c r="AJ364" s="559">
        <f t="shared" si="198"/>
        <v>26000</v>
      </c>
      <c r="AK364" s="3">
        <f t="shared" si="184"/>
        <v>0</v>
      </c>
    </row>
    <row r="365" spans="1:37" ht="22.5">
      <c r="A365" s="1163"/>
      <c r="B365" s="1187">
        <v>323</v>
      </c>
      <c r="C365" s="1186" t="s">
        <v>4181</v>
      </c>
      <c r="D365" s="1180"/>
      <c r="E365" s="1181"/>
      <c r="F365" s="194"/>
      <c r="G365" s="997"/>
      <c r="H365" s="1220"/>
      <c r="I365" s="997"/>
      <c r="J365" s="1181"/>
      <c r="K365" s="559">
        <f>K366</f>
        <v>22500</v>
      </c>
      <c r="L365" s="1185"/>
      <c r="M365" s="559">
        <f t="shared" ref="M365:AJ366" si="199">M366</f>
        <v>0</v>
      </c>
      <c r="N365" s="559">
        <f t="shared" si="199"/>
        <v>0</v>
      </c>
      <c r="O365" s="559">
        <f t="shared" si="199"/>
        <v>0</v>
      </c>
      <c r="P365" s="559">
        <f t="shared" si="199"/>
        <v>0</v>
      </c>
      <c r="Q365" s="559">
        <f t="shared" si="199"/>
        <v>0</v>
      </c>
      <c r="R365" s="559">
        <f t="shared" si="199"/>
        <v>0</v>
      </c>
      <c r="S365" s="559">
        <f t="shared" si="199"/>
        <v>2500</v>
      </c>
      <c r="T365" s="559">
        <f t="shared" si="199"/>
        <v>0</v>
      </c>
      <c r="U365" s="559">
        <f t="shared" si="199"/>
        <v>2500</v>
      </c>
      <c r="V365" s="559">
        <f t="shared" si="199"/>
        <v>0</v>
      </c>
      <c r="W365" s="559">
        <f t="shared" si="199"/>
        <v>2500</v>
      </c>
      <c r="X365" s="559">
        <f t="shared" si="199"/>
        <v>0</v>
      </c>
      <c r="Y365" s="559">
        <f t="shared" si="199"/>
        <v>2500</v>
      </c>
      <c r="Z365" s="559"/>
      <c r="AA365" s="559">
        <f t="shared" si="199"/>
        <v>2500</v>
      </c>
      <c r="AB365" s="559">
        <f t="shared" si="199"/>
        <v>0</v>
      </c>
      <c r="AC365" s="559">
        <f t="shared" si="199"/>
        <v>2500</v>
      </c>
      <c r="AD365" s="559">
        <f t="shared" si="199"/>
        <v>0</v>
      </c>
      <c r="AE365" s="559">
        <f t="shared" si="199"/>
        <v>2500</v>
      </c>
      <c r="AF365" s="559">
        <f t="shared" si="199"/>
        <v>0</v>
      </c>
      <c r="AG365" s="559">
        <f t="shared" si="199"/>
        <v>2500</v>
      </c>
      <c r="AH365" s="559">
        <f t="shared" si="199"/>
        <v>0</v>
      </c>
      <c r="AI365" s="559">
        <f t="shared" si="199"/>
        <v>2500</v>
      </c>
      <c r="AJ365" s="559">
        <f t="shared" si="199"/>
        <v>22500</v>
      </c>
      <c r="AK365" s="3">
        <f t="shared" si="184"/>
        <v>0</v>
      </c>
    </row>
    <row r="366" spans="1:37" ht="22.5">
      <c r="A366" s="1163"/>
      <c r="B366" s="1187">
        <v>32301</v>
      </c>
      <c r="C366" s="1186" t="s">
        <v>4182</v>
      </c>
      <c r="D366" s="1180"/>
      <c r="E366" s="1181"/>
      <c r="F366" s="194"/>
      <c r="G366" s="997"/>
      <c r="H366" s="1194"/>
      <c r="I366" s="997"/>
      <c r="J366" s="1181"/>
      <c r="K366" s="559">
        <f>K367</f>
        <v>22500</v>
      </c>
      <c r="L366" s="1185"/>
      <c r="M366" s="559">
        <f t="shared" si="199"/>
        <v>0</v>
      </c>
      <c r="N366" s="559">
        <f t="shared" si="199"/>
        <v>0</v>
      </c>
      <c r="O366" s="559">
        <f t="shared" si="199"/>
        <v>0</v>
      </c>
      <c r="P366" s="559">
        <f t="shared" si="199"/>
        <v>0</v>
      </c>
      <c r="Q366" s="559">
        <f t="shared" si="199"/>
        <v>0</v>
      </c>
      <c r="R366" s="559"/>
      <c r="S366" s="559">
        <f t="shared" si="199"/>
        <v>2500</v>
      </c>
      <c r="T366" s="559"/>
      <c r="U366" s="559">
        <f t="shared" si="199"/>
        <v>2500</v>
      </c>
      <c r="V366" s="559"/>
      <c r="W366" s="559">
        <f t="shared" si="199"/>
        <v>2500</v>
      </c>
      <c r="X366" s="559"/>
      <c r="Y366" s="559">
        <f t="shared" si="199"/>
        <v>2500</v>
      </c>
      <c r="Z366" s="559"/>
      <c r="AA366" s="559">
        <f t="shared" si="199"/>
        <v>2500</v>
      </c>
      <c r="AB366" s="559"/>
      <c r="AC366" s="559">
        <f t="shared" si="199"/>
        <v>2500</v>
      </c>
      <c r="AD366" s="559"/>
      <c r="AE366" s="559">
        <f t="shared" si="199"/>
        <v>2500</v>
      </c>
      <c r="AF366" s="559"/>
      <c r="AG366" s="559">
        <f t="shared" si="199"/>
        <v>2500</v>
      </c>
      <c r="AH366" s="559"/>
      <c r="AI366" s="559">
        <f t="shared" si="199"/>
        <v>2500</v>
      </c>
      <c r="AJ366" s="559">
        <f t="shared" ref="AJ366" si="200">M366+O366+Q366+S366+U366+W366+Y366+AA366+AC366+AE366+AG366+AI366</f>
        <v>22500</v>
      </c>
      <c r="AK366" s="3">
        <f t="shared" si="184"/>
        <v>0</v>
      </c>
    </row>
    <row r="367" spans="1:37" ht="82.5">
      <c r="A367" s="1163"/>
      <c r="B367" s="1187"/>
      <c r="C367" s="1190" t="s">
        <v>4183</v>
      </c>
      <c r="D367" s="1180"/>
      <c r="E367" s="328">
        <v>9</v>
      </c>
      <c r="F367" s="997" t="s">
        <v>3251</v>
      </c>
      <c r="G367" s="997" t="s">
        <v>3908</v>
      </c>
      <c r="H367" s="997" t="s">
        <v>3909</v>
      </c>
      <c r="I367" s="997" t="s">
        <v>3910</v>
      </c>
      <c r="J367" s="1191">
        <v>2500</v>
      </c>
      <c r="K367" s="1191">
        <f>E367*J367</f>
        <v>22500</v>
      </c>
      <c r="L367" s="1192"/>
      <c r="M367" s="1164"/>
      <c r="N367" s="1165"/>
      <c r="O367" s="542"/>
      <c r="P367" s="1166"/>
      <c r="Q367" s="542"/>
      <c r="R367" s="1166">
        <f>E367/9</f>
        <v>1</v>
      </c>
      <c r="S367" s="542">
        <f>SUM(R367*J367)</f>
        <v>2500</v>
      </c>
      <c r="T367" s="1166">
        <f>E367/9</f>
        <v>1</v>
      </c>
      <c r="U367" s="542">
        <f>SUM(T367*J367)</f>
        <v>2500</v>
      </c>
      <c r="V367" s="1166">
        <f>E367/9</f>
        <v>1</v>
      </c>
      <c r="W367" s="542">
        <f>SUM(V367*J367)</f>
        <v>2500</v>
      </c>
      <c r="X367" s="1166">
        <f>E367/9</f>
        <v>1</v>
      </c>
      <c r="Y367" s="542">
        <f>SUM(X367*J367)</f>
        <v>2500</v>
      </c>
      <c r="Z367" s="1166">
        <f>E367/9</f>
        <v>1</v>
      </c>
      <c r="AA367" s="542">
        <f>SUM(Z367*J367)</f>
        <v>2500</v>
      </c>
      <c r="AB367" s="1166">
        <f>E367/9</f>
        <v>1</v>
      </c>
      <c r="AC367" s="542">
        <f>SUM(AB367*J367)</f>
        <v>2500</v>
      </c>
      <c r="AD367" s="1166">
        <f>E367/9</f>
        <v>1</v>
      </c>
      <c r="AE367" s="542">
        <f>AD367*J367</f>
        <v>2500</v>
      </c>
      <c r="AF367" s="1166">
        <f>E367/9</f>
        <v>1</v>
      </c>
      <c r="AG367" s="542">
        <f>AF367*J367</f>
        <v>2500</v>
      </c>
      <c r="AH367" s="1166">
        <f>E367/9</f>
        <v>1</v>
      </c>
      <c r="AI367" s="542">
        <f>AH367*J367</f>
        <v>2500</v>
      </c>
      <c r="AJ367" s="1193">
        <f t="shared" si="187"/>
        <v>22500</v>
      </c>
      <c r="AK367" s="3">
        <f t="shared" si="184"/>
        <v>0</v>
      </c>
    </row>
    <row r="368" spans="1:37" ht="22.5">
      <c r="A368" s="1163"/>
      <c r="B368" s="1187">
        <v>327</v>
      </c>
      <c r="C368" s="1186" t="s">
        <v>1728</v>
      </c>
      <c r="D368" s="1180"/>
      <c r="E368" s="1181"/>
      <c r="F368" s="194"/>
      <c r="G368" s="997"/>
      <c r="H368" s="1220"/>
      <c r="I368" s="997"/>
      <c r="J368" s="1181"/>
      <c r="K368" s="559">
        <f>K369</f>
        <v>3500</v>
      </c>
      <c r="L368" s="1185"/>
      <c r="M368" s="559">
        <f t="shared" ref="M368:AJ369" si="201">M369</f>
        <v>0</v>
      </c>
      <c r="N368" s="559">
        <f t="shared" si="201"/>
        <v>0</v>
      </c>
      <c r="O368" s="559">
        <f t="shared" si="201"/>
        <v>0</v>
      </c>
      <c r="P368" s="559">
        <f t="shared" si="201"/>
        <v>0</v>
      </c>
      <c r="Q368" s="559">
        <f t="shared" si="201"/>
        <v>0</v>
      </c>
      <c r="R368" s="559">
        <f t="shared" si="201"/>
        <v>0</v>
      </c>
      <c r="S368" s="559">
        <f t="shared" si="201"/>
        <v>0</v>
      </c>
      <c r="T368" s="559">
        <f t="shared" si="201"/>
        <v>0</v>
      </c>
      <c r="U368" s="559">
        <f t="shared" si="201"/>
        <v>0</v>
      </c>
      <c r="V368" s="559">
        <f t="shared" si="201"/>
        <v>0</v>
      </c>
      <c r="W368" s="559">
        <f t="shared" si="201"/>
        <v>0</v>
      </c>
      <c r="X368" s="559">
        <f t="shared" si="201"/>
        <v>0</v>
      </c>
      <c r="Y368" s="559">
        <f t="shared" si="201"/>
        <v>0</v>
      </c>
      <c r="Z368" s="559"/>
      <c r="AA368" s="559">
        <f t="shared" si="201"/>
        <v>3500</v>
      </c>
      <c r="AB368" s="559">
        <f t="shared" si="201"/>
        <v>0</v>
      </c>
      <c r="AC368" s="559">
        <f t="shared" si="201"/>
        <v>0</v>
      </c>
      <c r="AD368" s="559">
        <f t="shared" si="201"/>
        <v>0</v>
      </c>
      <c r="AE368" s="559">
        <f t="shared" si="201"/>
        <v>0</v>
      </c>
      <c r="AF368" s="559">
        <f t="shared" si="201"/>
        <v>0</v>
      </c>
      <c r="AG368" s="559">
        <f t="shared" si="201"/>
        <v>0</v>
      </c>
      <c r="AH368" s="559">
        <f t="shared" si="201"/>
        <v>0</v>
      </c>
      <c r="AI368" s="559">
        <f t="shared" si="201"/>
        <v>0</v>
      </c>
      <c r="AJ368" s="559">
        <f t="shared" si="201"/>
        <v>3500</v>
      </c>
      <c r="AK368" s="3">
        <f t="shared" si="184"/>
        <v>0</v>
      </c>
    </row>
    <row r="369" spans="1:37" ht="22.5">
      <c r="A369" s="1163"/>
      <c r="B369" s="1187">
        <v>32701</v>
      </c>
      <c r="C369" s="1186" t="s">
        <v>1728</v>
      </c>
      <c r="D369" s="1180"/>
      <c r="E369" s="1181"/>
      <c r="F369" s="194"/>
      <c r="G369" s="997"/>
      <c r="H369" s="1194"/>
      <c r="I369" s="997"/>
      <c r="J369" s="1181"/>
      <c r="K369" s="559">
        <f>K370</f>
        <v>3500</v>
      </c>
      <c r="L369" s="1185"/>
      <c r="M369" s="559">
        <f t="shared" si="201"/>
        <v>0</v>
      </c>
      <c r="N369" s="559">
        <f t="shared" si="201"/>
        <v>0</v>
      </c>
      <c r="O369" s="559">
        <f t="shared" si="201"/>
        <v>0</v>
      </c>
      <c r="P369" s="559">
        <f t="shared" si="201"/>
        <v>0</v>
      </c>
      <c r="Q369" s="559">
        <f t="shared" si="201"/>
        <v>0</v>
      </c>
      <c r="R369" s="559">
        <f t="shared" si="201"/>
        <v>0</v>
      </c>
      <c r="S369" s="559">
        <f t="shared" si="201"/>
        <v>0</v>
      </c>
      <c r="T369" s="559">
        <f t="shared" si="201"/>
        <v>0</v>
      </c>
      <c r="U369" s="559">
        <f t="shared" si="201"/>
        <v>0</v>
      </c>
      <c r="V369" s="559">
        <f t="shared" si="201"/>
        <v>0</v>
      </c>
      <c r="W369" s="559">
        <f t="shared" si="201"/>
        <v>0</v>
      </c>
      <c r="X369" s="559">
        <f t="shared" si="201"/>
        <v>0</v>
      </c>
      <c r="Y369" s="559">
        <f t="shared" si="201"/>
        <v>0</v>
      </c>
      <c r="Z369" s="559"/>
      <c r="AA369" s="559">
        <f t="shared" si="201"/>
        <v>3500</v>
      </c>
      <c r="AB369" s="559">
        <f t="shared" si="201"/>
        <v>0</v>
      </c>
      <c r="AC369" s="559">
        <f t="shared" si="201"/>
        <v>0</v>
      </c>
      <c r="AD369" s="559">
        <f t="shared" si="201"/>
        <v>0</v>
      </c>
      <c r="AE369" s="559">
        <f t="shared" si="201"/>
        <v>0</v>
      </c>
      <c r="AF369" s="559">
        <f t="shared" si="201"/>
        <v>0</v>
      </c>
      <c r="AG369" s="559">
        <f t="shared" si="201"/>
        <v>0</v>
      </c>
      <c r="AH369" s="559">
        <f t="shared" si="201"/>
        <v>0</v>
      </c>
      <c r="AI369" s="559">
        <f t="shared" si="201"/>
        <v>0</v>
      </c>
      <c r="AJ369" s="559">
        <f t="shared" ref="AJ369" si="202">M369+O369+Q369+S369+U369+W369+Y369+AA369+AC369+AE369+AG369+AI369</f>
        <v>3500</v>
      </c>
      <c r="AK369" s="3">
        <f t="shared" si="184"/>
        <v>0</v>
      </c>
    </row>
    <row r="370" spans="1:37" ht="82.5">
      <c r="A370" s="1163"/>
      <c r="B370" s="1187"/>
      <c r="C370" s="1190" t="s">
        <v>4184</v>
      </c>
      <c r="D370" s="1180"/>
      <c r="E370" s="328">
        <v>1</v>
      </c>
      <c r="F370" s="997" t="s">
        <v>3251</v>
      </c>
      <c r="G370" s="997" t="s">
        <v>3908</v>
      </c>
      <c r="H370" s="997" t="s">
        <v>3909</v>
      </c>
      <c r="I370" s="997" t="s">
        <v>3910</v>
      </c>
      <c r="J370" s="1191">
        <v>3500</v>
      </c>
      <c r="K370" s="1191">
        <f>E370*J370</f>
        <v>3500</v>
      </c>
      <c r="L370" s="1192"/>
      <c r="M370" s="1164"/>
      <c r="N370" s="1165"/>
      <c r="O370" s="542"/>
      <c r="P370" s="1166"/>
      <c r="Q370" s="542"/>
      <c r="R370" s="1166"/>
      <c r="S370" s="542"/>
      <c r="T370" s="1166"/>
      <c r="U370" s="542"/>
      <c r="V370" s="1166"/>
      <c r="W370" s="542"/>
      <c r="X370" s="1166"/>
      <c r="Y370" s="542"/>
      <c r="Z370" s="1166">
        <f>E370-L370-N370-P370-R370-T370-V370</f>
        <v>1</v>
      </c>
      <c r="AA370" s="542">
        <f>K370-M370-O370-Q370-S370-U370-W370</f>
        <v>3500</v>
      </c>
      <c r="AB370" s="1166"/>
      <c r="AC370" s="542"/>
      <c r="AD370" s="1166"/>
      <c r="AE370" s="542"/>
      <c r="AF370" s="1166"/>
      <c r="AG370" s="542"/>
      <c r="AH370" s="1166"/>
      <c r="AI370" s="542"/>
      <c r="AJ370" s="1193">
        <f t="shared" si="187"/>
        <v>3500</v>
      </c>
      <c r="AK370" s="3">
        <f t="shared" si="184"/>
        <v>0</v>
      </c>
    </row>
    <row r="371" spans="1:37" ht="22.5">
      <c r="A371" s="1163"/>
      <c r="B371" s="1187">
        <v>3300</v>
      </c>
      <c r="C371" s="1179" t="s">
        <v>4185</v>
      </c>
      <c r="D371" s="1180"/>
      <c r="E371" s="1181"/>
      <c r="F371" s="194"/>
      <c r="G371" s="997"/>
      <c r="H371" s="1220"/>
      <c r="I371" s="997"/>
      <c r="J371" s="1181"/>
      <c r="K371" s="559">
        <f>K372+K375</f>
        <v>295200</v>
      </c>
      <c r="L371" s="1185"/>
      <c r="M371" s="559">
        <f t="shared" ref="M371:AJ371" si="203">M372+M375</f>
        <v>24600</v>
      </c>
      <c r="N371" s="559">
        <f t="shared" si="203"/>
        <v>2</v>
      </c>
      <c r="O371" s="559">
        <f t="shared" si="203"/>
        <v>24600</v>
      </c>
      <c r="P371" s="559">
        <f t="shared" si="203"/>
        <v>2</v>
      </c>
      <c r="Q371" s="559">
        <f t="shared" si="203"/>
        <v>24600</v>
      </c>
      <c r="R371" s="559">
        <f t="shared" si="203"/>
        <v>2</v>
      </c>
      <c r="S371" s="559">
        <f t="shared" si="203"/>
        <v>24600</v>
      </c>
      <c r="T371" s="559">
        <f t="shared" si="203"/>
        <v>2</v>
      </c>
      <c r="U371" s="559">
        <f t="shared" si="203"/>
        <v>24600</v>
      </c>
      <c r="V371" s="559">
        <f t="shared" si="203"/>
        <v>2</v>
      </c>
      <c r="W371" s="559">
        <f t="shared" si="203"/>
        <v>24600</v>
      </c>
      <c r="X371" s="559">
        <f t="shared" si="203"/>
        <v>2</v>
      </c>
      <c r="Y371" s="559">
        <f t="shared" si="203"/>
        <v>24600</v>
      </c>
      <c r="Z371" s="559"/>
      <c r="AA371" s="559">
        <f t="shared" si="203"/>
        <v>24600</v>
      </c>
      <c r="AB371" s="559">
        <f t="shared" si="203"/>
        <v>2</v>
      </c>
      <c r="AC371" s="559">
        <f t="shared" si="203"/>
        <v>24600</v>
      </c>
      <c r="AD371" s="559">
        <f t="shared" si="203"/>
        <v>2</v>
      </c>
      <c r="AE371" s="559">
        <f t="shared" si="203"/>
        <v>24600</v>
      </c>
      <c r="AF371" s="559">
        <f t="shared" si="203"/>
        <v>2</v>
      </c>
      <c r="AG371" s="559">
        <f t="shared" si="203"/>
        <v>24600</v>
      </c>
      <c r="AH371" s="559">
        <f t="shared" si="203"/>
        <v>2</v>
      </c>
      <c r="AI371" s="559">
        <f t="shared" si="203"/>
        <v>24600</v>
      </c>
      <c r="AJ371" s="559">
        <f t="shared" si="203"/>
        <v>295200</v>
      </c>
      <c r="AK371" s="3">
        <f t="shared" si="184"/>
        <v>0</v>
      </c>
    </row>
    <row r="372" spans="1:37">
      <c r="A372" s="1163"/>
      <c r="B372" s="1187">
        <v>334</v>
      </c>
      <c r="C372" s="1186" t="s">
        <v>4186</v>
      </c>
      <c r="D372" s="1180"/>
      <c r="E372" s="1181"/>
      <c r="F372" s="194"/>
      <c r="G372" s="997"/>
      <c r="H372" s="1220"/>
      <c r="I372" s="997"/>
      <c r="J372" s="1181"/>
      <c r="K372" s="559">
        <f>K373</f>
        <v>0</v>
      </c>
      <c r="L372" s="1185"/>
      <c r="M372" s="559">
        <f t="shared" ref="M372:AJ372" si="204">M373</f>
        <v>0</v>
      </c>
      <c r="N372" s="559">
        <f t="shared" si="204"/>
        <v>0</v>
      </c>
      <c r="O372" s="559">
        <f t="shared" si="204"/>
        <v>0</v>
      </c>
      <c r="P372" s="559">
        <f t="shared" si="204"/>
        <v>0</v>
      </c>
      <c r="Q372" s="559">
        <f t="shared" si="204"/>
        <v>0</v>
      </c>
      <c r="R372" s="559">
        <f t="shared" si="204"/>
        <v>0</v>
      </c>
      <c r="S372" s="559">
        <f t="shared" si="204"/>
        <v>0</v>
      </c>
      <c r="T372" s="559">
        <f t="shared" si="204"/>
        <v>0</v>
      </c>
      <c r="U372" s="559">
        <f t="shared" si="204"/>
        <v>0</v>
      </c>
      <c r="V372" s="559">
        <f t="shared" si="204"/>
        <v>0</v>
      </c>
      <c r="W372" s="559">
        <f t="shared" si="204"/>
        <v>0</v>
      </c>
      <c r="X372" s="559">
        <f t="shared" si="204"/>
        <v>0</v>
      </c>
      <c r="Y372" s="559">
        <f t="shared" si="204"/>
        <v>0</v>
      </c>
      <c r="Z372" s="559"/>
      <c r="AA372" s="559">
        <f t="shared" si="204"/>
        <v>0</v>
      </c>
      <c r="AB372" s="559">
        <f t="shared" si="204"/>
        <v>0</v>
      </c>
      <c r="AC372" s="559">
        <f t="shared" si="204"/>
        <v>0</v>
      </c>
      <c r="AD372" s="559">
        <f t="shared" si="204"/>
        <v>0</v>
      </c>
      <c r="AE372" s="559">
        <f t="shared" si="204"/>
        <v>0</v>
      </c>
      <c r="AF372" s="559">
        <f t="shared" si="204"/>
        <v>0</v>
      </c>
      <c r="AG372" s="559">
        <f t="shared" si="204"/>
        <v>0</v>
      </c>
      <c r="AH372" s="559">
        <f t="shared" si="204"/>
        <v>0</v>
      </c>
      <c r="AI372" s="559">
        <f t="shared" si="204"/>
        <v>0</v>
      </c>
      <c r="AJ372" s="559">
        <f t="shared" si="204"/>
        <v>0</v>
      </c>
      <c r="AK372" s="3">
        <f t="shared" si="184"/>
        <v>0</v>
      </c>
    </row>
    <row r="373" spans="1:37">
      <c r="A373" s="1163"/>
      <c r="B373" s="1187">
        <v>33401</v>
      </c>
      <c r="C373" s="1186" t="s">
        <v>4186</v>
      </c>
      <c r="D373" s="1180"/>
      <c r="E373" s="1181"/>
      <c r="F373" s="194"/>
      <c r="G373" s="997"/>
      <c r="H373" s="1194"/>
      <c r="I373" s="997"/>
      <c r="J373" s="1181"/>
      <c r="K373" s="559">
        <f>SUM(K374)</f>
        <v>0</v>
      </c>
      <c r="L373" s="1185"/>
      <c r="M373" s="559">
        <f t="shared" ref="M373:AI373" si="205">SUM(M374)</f>
        <v>0</v>
      </c>
      <c r="N373" s="559">
        <f t="shared" si="205"/>
        <v>0</v>
      </c>
      <c r="O373" s="559">
        <f t="shared" si="205"/>
        <v>0</v>
      </c>
      <c r="P373" s="559">
        <f t="shared" si="205"/>
        <v>0</v>
      </c>
      <c r="Q373" s="559">
        <f t="shared" si="205"/>
        <v>0</v>
      </c>
      <c r="R373" s="559">
        <f t="shared" si="205"/>
        <v>0</v>
      </c>
      <c r="S373" s="559">
        <f t="shared" si="205"/>
        <v>0</v>
      </c>
      <c r="T373" s="559">
        <f t="shared" si="205"/>
        <v>0</v>
      </c>
      <c r="U373" s="559">
        <f t="shared" si="205"/>
        <v>0</v>
      </c>
      <c r="V373" s="559">
        <f t="shared" si="205"/>
        <v>0</v>
      </c>
      <c r="W373" s="559">
        <f t="shared" si="205"/>
        <v>0</v>
      </c>
      <c r="X373" s="559">
        <f t="shared" si="205"/>
        <v>0</v>
      </c>
      <c r="Y373" s="559">
        <f t="shared" si="205"/>
        <v>0</v>
      </c>
      <c r="Z373" s="559"/>
      <c r="AA373" s="559">
        <f t="shared" si="205"/>
        <v>0</v>
      </c>
      <c r="AB373" s="559">
        <f t="shared" si="205"/>
        <v>0</v>
      </c>
      <c r="AC373" s="559">
        <f t="shared" si="205"/>
        <v>0</v>
      </c>
      <c r="AD373" s="559">
        <f t="shared" si="205"/>
        <v>0</v>
      </c>
      <c r="AE373" s="559">
        <f t="shared" si="205"/>
        <v>0</v>
      </c>
      <c r="AF373" s="559">
        <f t="shared" si="205"/>
        <v>0</v>
      </c>
      <c r="AG373" s="559">
        <f t="shared" si="205"/>
        <v>0</v>
      </c>
      <c r="AH373" s="559">
        <f t="shared" si="205"/>
        <v>0</v>
      </c>
      <c r="AI373" s="559">
        <f t="shared" si="205"/>
        <v>0</v>
      </c>
      <c r="AJ373" s="559">
        <f t="shared" ref="AJ373" si="206">M373+O373+Q373+S373+U373+W373+Y373+AA373+AC373+AE373+AG373+AI373</f>
        <v>0</v>
      </c>
      <c r="AK373" s="3">
        <f t="shared" si="184"/>
        <v>0</v>
      </c>
    </row>
    <row r="374" spans="1:37" ht="82.5">
      <c r="A374" s="1163"/>
      <c r="B374" s="1187"/>
      <c r="C374" s="1190" t="s">
        <v>4186</v>
      </c>
      <c r="D374" s="1180"/>
      <c r="E374" s="328">
        <v>0</v>
      </c>
      <c r="F374" s="997" t="s">
        <v>3251</v>
      </c>
      <c r="G374" s="997" t="s">
        <v>3908</v>
      </c>
      <c r="H374" s="997" t="s">
        <v>3909</v>
      </c>
      <c r="I374" s="997" t="s">
        <v>3910</v>
      </c>
      <c r="J374" s="1191">
        <v>2000</v>
      </c>
      <c r="K374" s="1191">
        <f>E374*J374</f>
        <v>0</v>
      </c>
      <c r="L374" s="1192"/>
      <c r="M374" s="1164"/>
      <c r="N374" s="1165"/>
      <c r="O374" s="542"/>
      <c r="P374" s="1166"/>
      <c r="Q374" s="542"/>
      <c r="R374" s="1166"/>
      <c r="S374" s="542"/>
      <c r="T374" s="1166"/>
      <c r="U374" s="542"/>
      <c r="V374" s="1166"/>
      <c r="W374" s="542"/>
      <c r="X374" s="1166"/>
      <c r="Y374" s="542"/>
      <c r="Z374" s="1166">
        <f>E374-L374-N374-P374-R374-T374-V374</f>
        <v>0</v>
      </c>
      <c r="AA374" s="542">
        <f>K374-M374-O374-Q374-S374-U374-W374</f>
        <v>0</v>
      </c>
      <c r="AB374" s="1166"/>
      <c r="AC374" s="542"/>
      <c r="AD374" s="1166"/>
      <c r="AE374" s="542"/>
      <c r="AF374" s="1166"/>
      <c r="AG374" s="542"/>
      <c r="AH374" s="1166"/>
      <c r="AI374" s="542"/>
      <c r="AJ374" s="1193">
        <f t="shared" si="187"/>
        <v>0</v>
      </c>
      <c r="AK374" s="3">
        <f t="shared" si="184"/>
        <v>0</v>
      </c>
    </row>
    <row r="375" spans="1:37" ht="22.5">
      <c r="A375" s="1163"/>
      <c r="B375" s="1187">
        <v>339</v>
      </c>
      <c r="C375" s="1186" t="s">
        <v>4187</v>
      </c>
      <c r="D375" s="1180"/>
      <c r="E375" s="1181"/>
      <c r="F375" s="194"/>
      <c r="G375" s="997"/>
      <c r="H375" s="1220"/>
      <c r="I375" s="997"/>
      <c r="J375" s="1181"/>
      <c r="K375" s="559">
        <f>K376</f>
        <v>295200</v>
      </c>
      <c r="L375" s="1185"/>
      <c r="M375" s="559">
        <f t="shared" ref="M375:AJ376" si="207">M376</f>
        <v>24600</v>
      </c>
      <c r="N375" s="559">
        <f t="shared" si="207"/>
        <v>2</v>
      </c>
      <c r="O375" s="559">
        <f t="shared" si="207"/>
        <v>24600</v>
      </c>
      <c r="P375" s="559">
        <f t="shared" si="207"/>
        <v>2</v>
      </c>
      <c r="Q375" s="559">
        <f t="shared" si="207"/>
        <v>24600</v>
      </c>
      <c r="R375" s="559">
        <f t="shared" si="207"/>
        <v>2</v>
      </c>
      <c r="S375" s="559">
        <f t="shared" si="207"/>
        <v>24600</v>
      </c>
      <c r="T375" s="559">
        <f t="shared" si="207"/>
        <v>2</v>
      </c>
      <c r="U375" s="559">
        <f t="shared" si="207"/>
        <v>24600</v>
      </c>
      <c r="V375" s="559">
        <f t="shared" si="207"/>
        <v>2</v>
      </c>
      <c r="W375" s="559">
        <f t="shared" si="207"/>
        <v>24600</v>
      </c>
      <c r="X375" s="559">
        <f t="shared" si="207"/>
        <v>2</v>
      </c>
      <c r="Y375" s="559">
        <f t="shared" si="207"/>
        <v>24600</v>
      </c>
      <c r="Z375" s="559"/>
      <c r="AA375" s="559">
        <f t="shared" si="207"/>
        <v>24600</v>
      </c>
      <c r="AB375" s="559">
        <f t="shared" si="207"/>
        <v>2</v>
      </c>
      <c r="AC375" s="559">
        <f t="shared" si="207"/>
        <v>24600</v>
      </c>
      <c r="AD375" s="559">
        <f t="shared" si="207"/>
        <v>2</v>
      </c>
      <c r="AE375" s="559">
        <f t="shared" si="207"/>
        <v>24600</v>
      </c>
      <c r="AF375" s="559">
        <f t="shared" si="207"/>
        <v>2</v>
      </c>
      <c r="AG375" s="559">
        <f t="shared" si="207"/>
        <v>24600</v>
      </c>
      <c r="AH375" s="559">
        <f t="shared" si="207"/>
        <v>2</v>
      </c>
      <c r="AI375" s="559">
        <f t="shared" si="207"/>
        <v>24600</v>
      </c>
      <c r="AJ375" s="559">
        <f t="shared" si="207"/>
        <v>295200</v>
      </c>
      <c r="AK375" s="3">
        <f t="shared" si="184"/>
        <v>0</v>
      </c>
    </row>
    <row r="376" spans="1:37" ht="22.5">
      <c r="A376" s="1163"/>
      <c r="B376" s="1187">
        <v>33901</v>
      </c>
      <c r="C376" s="1186" t="s">
        <v>4188</v>
      </c>
      <c r="D376" s="1180"/>
      <c r="E376" s="1181"/>
      <c r="F376" s="194"/>
      <c r="G376" s="997"/>
      <c r="H376" s="1194"/>
      <c r="I376" s="997"/>
      <c r="J376" s="1181"/>
      <c r="K376" s="559">
        <f>K377</f>
        <v>295200</v>
      </c>
      <c r="L376" s="1185"/>
      <c r="M376" s="559">
        <f t="shared" si="207"/>
        <v>24600</v>
      </c>
      <c r="N376" s="559">
        <f t="shared" si="207"/>
        <v>2</v>
      </c>
      <c r="O376" s="559">
        <f t="shared" si="207"/>
        <v>24600</v>
      </c>
      <c r="P376" s="559">
        <f t="shared" si="207"/>
        <v>2</v>
      </c>
      <c r="Q376" s="559">
        <f t="shared" si="207"/>
        <v>24600</v>
      </c>
      <c r="R376" s="559">
        <f t="shared" si="207"/>
        <v>2</v>
      </c>
      <c r="S376" s="559">
        <f t="shared" si="207"/>
        <v>24600</v>
      </c>
      <c r="T376" s="559">
        <f t="shared" si="207"/>
        <v>2</v>
      </c>
      <c r="U376" s="559">
        <f t="shared" si="207"/>
        <v>24600</v>
      </c>
      <c r="V376" s="559">
        <f t="shared" si="207"/>
        <v>2</v>
      </c>
      <c r="W376" s="559">
        <f t="shared" si="207"/>
        <v>24600</v>
      </c>
      <c r="X376" s="559">
        <f t="shared" si="207"/>
        <v>2</v>
      </c>
      <c r="Y376" s="559">
        <f t="shared" si="207"/>
        <v>24600</v>
      </c>
      <c r="Z376" s="559"/>
      <c r="AA376" s="559">
        <f t="shared" si="207"/>
        <v>24600</v>
      </c>
      <c r="AB376" s="559">
        <f t="shared" si="207"/>
        <v>2</v>
      </c>
      <c r="AC376" s="559">
        <f t="shared" si="207"/>
        <v>24600</v>
      </c>
      <c r="AD376" s="559">
        <f t="shared" si="207"/>
        <v>2</v>
      </c>
      <c r="AE376" s="559">
        <f t="shared" si="207"/>
        <v>24600</v>
      </c>
      <c r="AF376" s="559">
        <f t="shared" si="207"/>
        <v>2</v>
      </c>
      <c r="AG376" s="559">
        <f t="shared" si="207"/>
        <v>24600</v>
      </c>
      <c r="AH376" s="559">
        <f t="shared" si="207"/>
        <v>2</v>
      </c>
      <c r="AI376" s="559">
        <f t="shared" si="207"/>
        <v>24600</v>
      </c>
      <c r="AJ376" s="559">
        <f t="shared" ref="AJ376" si="208">M376+O376+Q376+S376+U376+W376+Y376+AA376+AC376+AE376+AG376+AI376</f>
        <v>295200</v>
      </c>
      <c r="AK376" s="3">
        <f t="shared" si="184"/>
        <v>0</v>
      </c>
    </row>
    <row r="377" spans="1:37" ht="82.5">
      <c r="A377" s="1163"/>
      <c r="B377" s="1187"/>
      <c r="C377" s="1190" t="s">
        <v>4188</v>
      </c>
      <c r="D377" s="1180"/>
      <c r="E377" s="328">
        <v>24</v>
      </c>
      <c r="F377" s="997" t="s">
        <v>3251</v>
      </c>
      <c r="G377" s="997" t="s">
        <v>3908</v>
      </c>
      <c r="H377" s="997" t="s">
        <v>3909</v>
      </c>
      <c r="I377" s="997" t="s">
        <v>3910</v>
      </c>
      <c r="J377" s="1191">
        <v>12300</v>
      </c>
      <c r="K377" s="1191">
        <f>E377*J377</f>
        <v>295200</v>
      </c>
      <c r="L377" s="1192">
        <f>SUM(E377/12)</f>
        <v>2</v>
      </c>
      <c r="M377" s="1164">
        <f>J377*L377</f>
        <v>24600</v>
      </c>
      <c r="N377" s="1192">
        <f>SUM(E377/12)</f>
        <v>2</v>
      </c>
      <c r="O377" s="1164">
        <f>N377*J377</f>
        <v>24600</v>
      </c>
      <c r="P377" s="1192">
        <f>SUM(E377/12)</f>
        <v>2</v>
      </c>
      <c r="Q377" s="1164">
        <f>P377*J377</f>
        <v>24600</v>
      </c>
      <c r="R377" s="1192">
        <f>SUM(E377/12)</f>
        <v>2</v>
      </c>
      <c r="S377" s="1164">
        <f>R377*J377</f>
        <v>24600</v>
      </c>
      <c r="T377" s="1192">
        <f>SUM(E377/12)</f>
        <v>2</v>
      </c>
      <c r="U377" s="1164">
        <f>T377*J377</f>
        <v>24600</v>
      </c>
      <c r="V377" s="1192">
        <f>SUM(E377/12)</f>
        <v>2</v>
      </c>
      <c r="W377" s="1164">
        <f>V377*J377</f>
        <v>24600</v>
      </c>
      <c r="X377" s="1192">
        <f>SUM(E377/12)</f>
        <v>2</v>
      </c>
      <c r="Y377" s="1164">
        <f>X377*J377</f>
        <v>24600</v>
      </c>
      <c r="Z377" s="1192">
        <f>SUM(E377/12)</f>
        <v>2</v>
      </c>
      <c r="AA377" s="1164">
        <f>X377*J377</f>
        <v>24600</v>
      </c>
      <c r="AB377" s="1192">
        <f>SUM(E377/12)</f>
        <v>2</v>
      </c>
      <c r="AC377" s="1164">
        <f>AB377*J377</f>
        <v>24600</v>
      </c>
      <c r="AD377" s="1192">
        <f>SUM(E377/12)</f>
        <v>2</v>
      </c>
      <c r="AE377" s="1164">
        <f>AD377*J377</f>
        <v>24600</v>
      </c>
      <c r="AF377" s="1192">
        <f>SUM(E377/12)</f>
        <v>2</v>
      </c>
      <c r="AG377" s="1164">
        <f>AF377*J377</f>
        <v>24600</v>
      </c>
      <c r="AH377" s="1192">
        <f>SUM(E377/12)</f>
        <v>2</v>
      </c>
      <c r="AI377" s="1164">
        <f>AH377*J377</f>
        <v>24600</v>
      </c>
      <c r="AJ377" s="1193">
        <f t="shared" si="187"/>
        <v>295200</v>
      </c>
      <c r="AK377" s="3">
        <f t="shared" si="184"/>
        <v>0</v>
      </c>
    </row>
    <row r="378" spans="1:37" ht="22.5">
      <c r="A378" s="1163"/>
      <c r="B378" s="1187">
        <v>3400</v>
      </c>
      <c r="C378" s="1179" t="s">
        <v>4189</v>
      </c>
      <c r="D378" s="1180"/>
      <c r="E378" s="1181"/>
      <c r="F378" s="194"/>
      <c r="G378" s="997"/>
      <c r="H378" s="1220"/>
      <c r="I378" s="997"/>
      <c r="J378" s="1181"/>
      <c r="K378" s="559">
        <f t="shared" ref="K378:Y378" si="209">K379+K384</f>
        <v>25882.5</v>
      </c>
      <c r="L378" s="1185"/>
      <c r="M378" s="559">
        <f t="shared" si="209"/>
        <v>0</v>
      </c>
      <c r="N378" s="559">
        <f t="shared" si="209"/>
        <v>0</v>
      </c>
      <c r="O378" s="559">
        <f t="shared" si="209"/>
        <v>0</v>
      </c>
      <c r="P378" s="559">
        <f t="shared" si="209"/>
        <v>0</v>
      </c>
      <c r="Q378" s="559">
        <f t="shared" si="209"/>
        <v>0</v>
      </c>
      <c r="R378" s="559">
        <f t="shared" si="209"/>
        <v>0</v>
      </c>
      <c r="S378" s="559">
        <f t="shared" si="209"/>
        <v>0</v>
      </c>
      <c r="T378" s="559">
        <f t="shared" si="209"/>
        <v>0</v>
      </c>
      <c r="U378" s="559">
        <f t="shared" si="209"/>
        <v>0</v>
      </c>
      <c r="V378" s="559">
        <f t="shared" si="209"/>
        <v>1</v>
      </c>
      <c r="W378" s="559">
        <f t="shared" si="209"/>
        <v>11000</v>
      </c>
      <c r="X378" s="559">
        <f t="shared" si="209"/>
        <v>0</v>
      </c>
      <c r="Y378" s="559">
        <f t="shared" si="209"/>
        <v>0</v>
      </c>
      <c r="Z378" s="559"/>
      <c r="AA378" s="559">
        <f t="shared" ref="AA378:AJ378" si="210">AA379+AA384</f>
        <v>11000</v>
      </c>
      <c r="AB378" s="559">
        <f t="shared" si="210"/>
        <v>250</v>
      </c>
      <c r="AC378" s="559">
        <f t="shared" si="210"/>
        <v>3882.5</v>
      </c>
      <c r="AD378" s="559">
        <f t="shared" si="210"/>
        <v>0</v>
      </c>
      <c r="AE378" s="559">
        <f t="shared" si="210"/>
        <v>0</v>
      </c>
      <c r="AF378" s="559">
        <f t="shared" si="210"/>
        <v>0</v>
      </c>
      <c r="AG378" s="559">
        <f t="shared" si="210"/>
        <v>0</v>
      </c>
      <c r="AH378" s="559">
        <f t="shared" si="210"/>
        <v>0</v>
      </c>
      <c r="AI378" s="559">
        <f t="shared" si="210"/>
        <v>0</v>
      </c>
      <c r="AJ378" s="559">
        <f t="shared" si="210"/>
        <v>25882.5</v>
      </c>
      <c r="AK378" s="3">
        <f t="shared" si="184"/>
        <v>0</v>
      </c>
    </row>
    <row r="379" spans="1:37">
      <c r="A379" s="1163"/>
      <c r="B379" s="1187">
        <v>341</v>
      </c>
      <c r="C379" s="1186" t="s">
        <v>1797</v>
      </c>
      <c r="D379" s="1180"/>
      <c r="E379" s="1181"/>
      <c r="F379" s="194"/>
      <c r="G379" s="997"/>
      <c r="H379" s="1220"/>
      <c r="I379" s="997"/>
      <c r="J379" s="1181"/>
      <c r="K379" s="559">
        <f>K380+K382</f>
        <v>3882.5</v>
      </c>
      <c r="L379" s="1185"/>
      <c r="M379" s="559">
        <f t="shared" ref="M379:AH379" si="211">M380+M382</f>
        <v>0</v>
      </c>
      <c r="N379" s="559">
        <f t="shared" si="211"/>
        <v>0</v>
      </c>
      <c r="O379" s="559">
        <f t="shared" si="211"/>
        <v>0</v>
      </c>
      <c r="P379" s="559">
        <f t="shared" si="211"/>
        <v>0</v>
      </c>
      <c r="Q379" s="559">
        <f t="shared" si="211"/>
        <v>0</v>
      </c>
      <c r="R379" s="559">
        <f t="shared" si="211"/>
        <v>0</v>
      </c>
      <c r="S379" s="559">
        <f t="shared" si="211"/>
        <v>0</v>
      </c>
      <c r="T379" s="559">
        <f t="shared" si="211"/>
        <v>0</v>
      </c>
      <c r="U379" s="559">
        <f t="shared" si="211"/>
        <v>0</v>
      </c>
      <c r="V379" s="559">
        <f t="shared" si="211"/>
        <v>0</v>
      </c>
      <c r="W379" s="559">
        <f t="shared" si="211"/>
        <v>0</v>
      </c>
      <c r="X379" s="559">
        <f t="shared" si="211"/>
        <v>0</v>
      </c>
      <c r="Y379" s="559">
        <f t="shared" si="211"/>
        <v>0</v>
      </c>
      <c r="Z379" s="559"/>
      <c r="AA379" s="559">
        <f t="shared" si="211"/>
        <v>0</v>
      </c>
      <c r="AB379" s="559">
        <f t="shared" si="211"/>
        <v>250</v>
      </c>
      <c r="AC379" s="559">
        <f t="shared" si="211"/>
        <v>3882.5</v>
      </c>
      <c r="AD379" s="559">
        <f t="shared" si="211"/>
        <v>0</v>
      </c>
      <c r="AE379" s="559">
        <f t="shared" si="211"/>
        <v>0</v>
      </c>
      <c r="AF379" s="559">
        <f t="shared" si="211"/>
        <v>0</v>
      </c>
      <c r="AG379" s="559">
        <f t="shared" si="211"/>
        <v>0</v>
      </c>
      <c r="AH379" s="559">
        <f t="shared" si="211"/>
        <v>0</v>
      </c>
      <c r="AI379" s="559">
        <f>AI380+AI382</f>
        <v>0</v>
      </c>
      <c r="AJ379" s="559">
        <f t="shared" ref="AJ379" si="212">AJ380+AJ382</f>
        <v>3882.5</v>
      </c>
      <c r="AK379" s="3">
        <f t="shared" si="184"/>
        <v>0</v>
      </c>
    </row>
    <row r="380" spans="1:37">
      <c r="A380" s="1163"/>
      <c r="B380" s="1187">
        <v>34101</v>
      </c>
      <c r="C380" s="1186" t="s">
        <v>1798</v>
      </c>
      <c r="D380" s="1180"/>
      <c r="E380" s="1181"/>
      <c r="F380" s="194"/>
      <c r="G380" s="997"/>
      <c r="H380" s="1194"/>
      <c r="I380" s="997"/>
      <c r="J380" s="1181"/>
      <c r="K380" s="559">
        <f>SUM(K381)</f>
        <v>3882.5</v>
      </c>
      <c r="L380" s="1185"/>
      <c r="M380" s="559">
        <f t="shared" ref="M380:AI380" si="213">SUM(M381)</f>
        <v>0</v>
      </c>
      <c r="N380" s="559">
        <f t="shared" si="213"/>
        <v>0</v>
      </c>
      <c r="O380" s="559">
        <f t="shared" si="213"/>
        <v>0</v>
      </c>
      <c r="P380" s="559">
        <f t="shared" si="213"/>
        <v>0</v>
      </c>
      <c r="Q380" s="559">
        <f t="shared" si="213"/>
        <v>0</v>
      </c>
      <c r="R380" s="559">
        <f t="shared" si="213"/>
        <v>0</v>
      </c>
      <c r="S380" s="559">
        <f t="shared" si="213"/>
        <v>0</v>
      </c>
      <c r="T380" s="559">
        <f t="shared" si="213"/>
        <v>0</v>
      </c>
      <c r="U380" s="559">
        <f t="shared" si="213"/>
        <v>0</v>
      </c>
      <c r="V380" s="559">
        <f t="shared" si="213"/>
        <v>0</v>
      </c>
      <c r="W380" s="559">
        <f t="shared" si="213"/>
        <v>0</v>
      </c>
      <c r="X380" s="559">
        <f t="shared" si="213"/>
        <v>0</v>
      </c>
      <c r="Y380" s="559">
        <f t="shared" si="213"/>
        <v>0</v>
      </c>
      <c r="Z380" s="559"/>
      <c r="AA380" s="559">
        <f t="shared" si="213"/>
        <v>0</v>
      </c>
      <c r="AB380" s="559">
        <f t="shared" si="213"/>
        <v>250</v>
      </c>
      <c r="AC380" s="559">
        <f t="shared" si="213"/>
        <v>3882.5</v>
      </c>
      <c r="AD380" s="559">
        <f t="shared" si="213"/>
        <v>0</v>
      </c>
      <c r="AE380" s="559">
        <f t="shared" si="213"/>
        <v>0</v>
      </c>
      <c r="AF380" s="559">
        <f t="shared" si="213"/>
        <v>0</v>
      </c>
      <c r="AG380" s="559">
        <f t="shared" si="213"/>
        <v>0</v>
      </c>
      <c r="AH380" s="559">
        <f t="shared" si="213"/>
        <v>0</v>
      </c>
      <c r="AI380" s="559">
        <f t="shared" si="213"/>
        <v>0</v>
      </c>
      <c r="AJ380" s="559">
        <f t="shared" ref="AJ380:AJ418" si="214">M380+O380+Q380+S380+U380+W380+Y380+AA380+AC380+AE380+AG380+AI380</f>
        <v>3882.5</v>
      </c>
      <c r="AK380" s="3">
        <f t="shared" si="184"/>
        <v>0</v>
      </c>
    </row>
    <row r="381" spans="1:37" ht="82.5">
      <c r="A381" s="1163"/>
      <c r="B381" s="1187"/>
      <c r="C381" s="1190" t="s">
        <v>1798</v>
      </c>
      <c r="D381" s="1180"/>
      <c r="E381" s="328">
        <v>250</v>
      </c>
      <c r="F381" s="997" t="s">
        <v>3251</v>
      </c>
      <c r="G381" s="997" t="s">
        <v>3908</v>
      </c>
      <c r="H381" s="997" t="s">
        <v>3909</v>
      </c>
      <c r="I381" s="997" t="s">
        <v>3910</v>
      </c>
      <c r="J381" s="1191">
        <v>15.53</v>
      </c>
      <c r="K381" s="1191">
        <f>E381*J381</f>
        <v>3882.5</v>
      </c>
      <c r="L381" s="1192"/>
      <c r="M381" s="1164"/>
      <c r="N381" s="1165"/>
      <c r="O381" s="542"/>
      <c r="P381" s="1166"/>
      <c r="Q381" s="542"/>
      <c r="R381" s="1166"/>
      <c r="S381" s="542"/>
      <c r="T381" s="1166"/>
      <c r="U381" s="542"/>
      <c r="V381" s="1166"/>
      <c r="W381" s="542"/>
      <c r="X381" s="1166"/>
      <c r="Y381" s="542"/>
      <c r="Z381" s="1166"/>
      <c r="AA381" s="542"/>
      <c r="AB381" s="1166">
        <f>E381</f>
        <v>250</v>
      </c>
      <c r="AC381" s="542">
        <f t="shared" ref="AC381" si="215">SUM(AB381*J381)</f>
        <v>3882.5</v>
      </c>
      <c r="AD381" s="1166"/>
      <c r="AE381" s="542"/>
      <c r="AF381" s="1166"/>
      <c r="AG381" s="542"/>
      <c r="AH381" s="1166"/>
      <c r="AI381" s="542"/>
      <c r="AJ381" s="1193">
        <f t="shared" si="214"/>
        <v>3882.5</v>
      </c>
      <c r="AK381" s="3">
        <f t="shared" si="184"/>
        <v>0</v>
      </c>
    </row>
    <row r="382" spans="1:37">
      <c r="A382" s="1163"/>
      <c r="B382" s="1187">
        <v>34102</v>
      </c>
      <c r="C382" s="1186" t="s">
        <v>4190</v>
      </c>
      <c r="D382" s="1180"/>
      <c r="E382" s="1181"/>
      <c r="F382" s="194"/>
      <c r="G382" s="997"/>
      <c r="H382" s="1194"/>
      <c r="I382" s="997"/>
      <c r="J382" s="1181"/>
      <c r="K382" s="559">
        <f t="shared" ref="K382:Y382" si="216">SUM(K383)</f>
        <v>0</v>
      </c>
      <c r="L382" s="1185"/>
      <c r="M382" s="559">
        <f t="shared" si="216"/>
        <v>0</v>
      </c>
      <c r="N382" s="559">
        <f t="shared" si="216"/>
        <v>0</v>
      </c>
      <c r="O382" s="559">
        <f t="shared" si="216"/>
        <v>0</v>
      </c>
      <c r="P382" s="559">
        <f t="shared" si="216"/>
        <v>0</v>
      </c>
      <c r="Q382" s="559">
        <f t="shared" si="216"/>
        <v>0</v>
      </c>
      <c r="R382" s="559">
        <f t="shared" si="216"/>
        <v>0</v>
      </c>
      <c r="S382" s="559">
        <f t="shared" si="216"/>
        <v>0</v>
      </c>
      <c r="T382" s="559">
        <f t="shared" si="216"/>
        <v>0</v>
      </c>
      <c r="U382" s="559">
        <f t="shared" si="216"/>
        <v>0</v>
      </c>
      <c r="V382" s="559">
        <f t="shared" si="216"/>
        <v>0</v>
      </c>
      <c r="W382" s="559">
        <f t="shared" si="216"/>
        <v>0</v>
      </c>
      <c r="X382" s="559">
        <f t="shared" si="216"/>
        <v>0</v>
      </c>
      <c r="Y382" s="559">
        <f t="shared" si="216"/>
        <v>0</v>
      </c>
      <c r="Z382" s="559"/>
      <c r="AA382" s="559">
        <f t="shared" ref="AA382:AI382" si="217">SUM(AA383)</f>
        <v>0</v>
      </c>
      <c r="AB382" s="559">
        <f t="shared" si="217"/>
        <v>0</v>
      </c>
      <c r="AC382" s="559">
        <f t="shared" si="217"/>
        <v>0</v>
      </c>
      <c r="AD382" s="559">
        <f t="shared" si="217"/>
        <v>0</v>
      </c>
      <c r="AE382" s="559">
        <f t="shared" si="217"/>
        <v>0</v>
      </c>
      <c r="AF382" s="559">
        <f t="shared" si="217"/>
        <v>0</v>
      </c>
      <c r="AG382" s="559">
        <f t="shared" si="217"/>
        <v>0</v>
      </c>
      <c r="AH382" s="559">
        <f t="shared" si="217"/>
        <v>0</v>
      </c>
      <c r="AI382" s="559">
        <f t="shared" si="217"/>
        <v>0</v>
      </c>
      <c r="AJ382" s="559">
        <f t="shared" si="214"/>
        <v>0</v>
      </c>
      <c r="AK382" s="3">
        <f t="shared" si="184"/>
        <v>0</v>
      </c>
    </row>
    <row r="383" spans="1:37" ht="82.5">
      <c r="A383" s="1163"/>
      <c r="B383" s="1187"/>
      <c r="C383" s="1190" t="s">
        <v>4190</v>
      </c>
      <c r="D383" s="1180"/>
      <c r="E383" s="328">
        <v>0</v>
      </c>
      <c r="F383" s="997" t="s">
        <v>3251</v>
      </c>
      <c r="G383" s="997" t="s">
        <v>3908</v>
      </c>
      <c r="H383" s="997" t="s">
        <v>3909</v>
      </c>
      <c r="I383" s="997" t="s">
        <v>3910</v>
      </c>
      <c r="J383" s="1191">
        <v>500</v>
      </c>
      <c r="K383" s="1191">
        <f>E383*J383</f>
        <v>0</v>
      </c>
      <c r="L383" s="1192"/>
      <c r="M383" s="1164"/>
      <c r="N383" s="1165"/>
      <c r="O383" s="542"/>
      <c r="P383" s="1166"/>
      <c r="Q383" s="542"/>
      <c r="R383" s="1166"/>
      <c r="S383" s="542"/>
      <c r="T383" s="1166"/>
      <c r="U383" s="542"/>
      <c r="V383" s="1166"/>
      <c r="W383" s="542"/>
      <c r="X383" s="1166"/>
      <c r="Y383" s="542"/>
      <c r="Z383" s="1166">
        <f>E383-L383-N383-P383-R383-T383-V383</f>
        <v>0</v>
      </c>
      <c r="AA383" s="542">
        <f>K383-M383-O383-Q383-S383-U383-W383</f>
        <v>0</v>
      </c>
      <c r="AB383" s="1166"/>
      <c r="AC383" s="542"/>
      <c r="AD383" s="1166"/>
      <c r="AE383" s="542"/>
      <c r="AF383" s="1166"/>
      <c r="AG383" s="542"/>
      <c r="AH383" s="1166"/>
      <c r="AI383" s="542"/>
      <c r="AJ383" s="1193">
        <f t="shared" si="214"/>
        <v>0</v>
      </c>
      <c r="AK383" s="3">
        <f t="shared" si="184"/>
        <v>0</v>
      </c>
    </row>
    <row r="384" spans="1:37">
      <c r="A384" s="1163"/>
      <c r="B384" s="1187">
        <v>345</v>
      </c>
      <c r="C384" s="1186" t="s">
        <v>1799</v>
      </c>
      <c r="D384" s="1180"/>
      <c r="E384" s="1181"/>
      <c r="F384" s="194"/>
      <c r="G384" s="997"/>
      <c r="H384" s="1220"/>
      <c r="I384" s="997"/>
      <c r="J384" s="1181"/>
      <c r="K384" s="559">
        <f>K385</f>
        <v>22000</v>
      </c>
      <c r="L384" s="1185"/>
      <c r="M384" s="559">
        <f t="shared" ref="M384:AJ385" si="218">M385</f>
        <v>0</v>
      </c>
      <c r="N384" s="559">
        <f t="shared" si="218"/>
        <v>0</v>
      </c>
      <c r="O384" s="559">
        <f t="shared" si="218"/>
        <v>0</v>
      </c>
      <c r="P384" s="559">
        <f t="shared" si="218"/>
        <v>0</v>
      </c>
      <c r="Q384" s="559">
        <f t="shared" si="218"/>
        <v>0</v>
      </c>
      <c r="R384" s="559">
        <f t="shared" si="218"/>
        <v>0</v>
      </c>
      <c r="S384" s="559">
        <f t="shared" si="218"/>
        <v>0</v>
      </c>
      <c r="T384" s="559">
        <f t="shared" si="218"/>
        <v>0</v>
      </c>
      <c r="U384" s="559">
        <f t="shared" si="218"/>
        <v>0</v>
      </c>
      <c r="V384" s="559">
        <f t="shared" si="218"/>
        <v>1</v>
      </c>
      <c r="W384" s="559">
        <f t="shared" si="218"/>
        <v>11000</v>
      </c>
      <c r="X384" s="559">
        <f t="shared" si="218"/>
        <v>0</v>
      </c>
      <c r="Y384" s="559">
        <f t="shared" si="218"/>
        <v>0</v>
      </c>
      <c r="Z384" s="559"/>
      <c r="AA384" s="559">
        <f t="shared" si="218"/>
        <v>11000</v>
      </c>
      <c r="AB384" s="559">
        <f t="shared" si="218"/>
        <v>0</v>
      </c>
      <c r="AC384" s="559">
        <f t="shared" si="218"/>
        <v>0</v>
      </c>
      <c r="AD384" s="559">
        <f t="shared" si="218"/>
        <v>0</v>
      </c>
      <c r="AE384" s="559">
        <f t="shared" si="218"/>
        <v>0</v>
      </c>
      <c r="AF384" s="559">
        <f t="shared" si="218"/>
        <v>0</v>
      </c>
      <c r="AG384" s="559">
        <f t="shared" si="218"/>
        <v>0</v>
      </c>
      <c r="AH384" s="559">
        <f t="shared" si="218"/>
        <v>0</v>
      </c>
      <c r="AI384" s="559">
        <f t="shared" si="218"/>
        <v>0</v>
      </c>
      <c r="AJ384" s="559">
        <f t="shared" si="218"/>
        <v>22000</v>
      </c>
      <c r="AK384" s="3">
        <f t="shared" si="184"/>
        <v>0</v>
      </c>
    </row>
    <row r="385" spans="1:37">
      <c r="A385" s="1163"/>
      <c r="B385" s="1187">
        <v>34501</v>
      </c>
      <c r="C385" s="1186" t="s">
        <v>1799</v>
      </c>
      <c r="D385" s="1180"/>
      <c r="E385" s="1181"/>
      <c r="F385" s="194"/>
      <c r="G385" s="997"/>
      <c r="H385" s="1194"/>
      <c r="I385" s="997"/>
      <c r="J385" s="1181"/>
      <c r="K385" s="559">
        <f>K386</f>
        <v>22000</v>
      </c>
      <c r="L385" s="1185"/>
      <c r="M385" s="559">
        <f t="shared" si="218"/>
        <v>0</v>
      </c>
      <c r="N385" s="559">
        <f t="shared" si="218"/>
        <v>0</v>
      </c>
      <c r="O385" s="559">
        <f t="shared" si="218"/>
        <v>0</v>
      </c>
      <c r="P385" s="559">
        <f t="shared" si="218"/>
        <v>0</v>
      </c>
      <c r="Q385" s="559">
        <f t="shared" si="218"/>
        <v>0</v>
      </c>
      <c r="R385" s="559">
        <f t="shared" si="218"/>
        <v>0</v>
      </c>
      <c r="S385" s="559">
        <f t="shared" si="218"/>
        <v>0</v>
      </c>
      <c r="T385" s="559">
        <f t="shared" si="218"/>
        <v>0</v>
      </c>
      <c r="U385" s="559">
        <f t="shared" si="218"/>
        <v>0</v>
      </c>
      <c r="V385" s="559">
        <f t="shared" si="218"/>
        <v>1</v>
      </c>
      <c r="W385" s="559">
        <f t="shared" si="218"/>
        <v>11000</v>
      </c>
      <c r="X385" s="559">
        <f t="shared" si="218"/>
        <v>0</v>
      </c>
      <c r="Y385" s="559">
        <f t="shared" si="218"/>
        <v>0</v>
      </c>
      <c r="Z385" s="559"/>
      <c r="AA385" s="559">
        <f t="shared" si="218"/>
        <v>11000</v>
      </c>
      <c r="AB385" s="559">
        <f t="shared" si="218"/>
        <v>0</v>
      </c>
      <c r="AC385" s="559">
        <f t="shared" si="218"/>
        <v>0</v>
      </c>
      <c r="AD385" s="559">
        <f t="shared" si="218"/>
        <v>0</v>
      </c>
      <c r="AE385" s="559">
        <f t="shared" si="218"/>
        <v>0</v>
      </c>
      <c r="AF385" s="559">
        <f t="shared" si="218"/>
        <v>0</v>
      </c>
      <c r="AG385" s="559">
        <f t="shared" si="218"/>
        <v>0</v>
      </c>
      <c r="AH385" s="559">
        <f t="shared" si="218"/>
        <v>0</v>
      </c>
      <c r="AI385" s="559">
        <f t="shared" si="218"/>
        <v>0</v>
      </c>
      <c r="AJ385" s="559">
        <f t="shared" ref="AJ385" si="219">M385+O385+Q385+S385+U385+W385+Y385+AA385+AC385+AE385+AG385+AI385</f>
        <v>22000</v>
      </c>
      <c r="AK385" s="3">
        <f t="shared" si="184"/>
        <v>0</v>
      </c>
    </row>
    <row r="386" spans="1:37" ht="82.5">
      <c r="A386" s="1163"/>
      <c r="B386" s="1187"/>
      <c r="C386" s="1190" t="s">
        <v>4191</v>
      </c>
      <c r="D386" s="1180"/>
      <c r="E386" s="328">
        <v>2</v>
      </c>
      <c r="F386" s="997" t="s">
        <v>3251</v>
      </c>
      <c r="G386" s="997" t="s">
        <v>3908</v>
      </c>
      <c r="H386" s="997" t="s">
        <v>3909</v>
      </c>
      <c r="I386" s="997" t="s">
        <v>3910</v>
      </c>
      <c r="J386" s="1191">
        <v>11000</v>
      </c>
      <c r="K386" s="1191">
        <f>E386*J386</f>
        <v>22000</v>
      </c>
      <c r="L386" s="1192"/>
      <c r="M386" s="1164"/>
      <c r="N386" s="1165"/>
      <c r="O386" s="542"/>
      <c r="P386" s="1166"/>
      <c r="Q386" s="542"/>
      <c r="R386" s="1166"/>
      <c r="S386" s="542"/>
      <c r="T386" s="1166"/>
      <c r="U386" s="542"/>
      <c r="V386" s="1166">
        <f>E386/2</f>
        <v>1</v>
      </c>
      <c r="W386" s="542">
        <f>V386*J386</f>
        <v>11000</v>
      </c>
      <c r="X386" s="1166"/>
      <c r="Y386" s="542"/>
      <c r="Z386" s="1166">
        <f>E386/2</f>
        <v>1</v>
      </c>
      <c r="AA386" s="542">
        <f>Z386*J386</f>
        <v>11000</v>
      </c>
      <c r="AB386" s="1166"/>
      <c r="AC386" s="542"/>
      <c r="AD386" s="1166"/>
      <c r="AE386" s="542"/>
      <c r="AF386" s="1166"/>
      <c r="AG386" s="542"/>
      <c r="AH386" s="1166"/>
      <c r="AI386" s="542"/>
      <c r="AJ386" s="1193">
        <f t="shared" si="214"/>
        <v>22000</v>
      </c>
      <c r="AK386" s="3">
        <f t="shared" si="184"/>
        <v>0</v>
      </c>
    </row>
    <row r="387" spans="1:37">
      <c r="A387" s="1163"/>
      <c r="B387" s="1187">
        <v>3500</v>
      </c>
      <c r="C387" s="1179" t="s">
        <v>4192</v>
      </c>
      <c r="D387" s="1180"/>
      <c r="E387" s="1181"/>
      <c r="F387" s="194"/>
      <c r="G387" s="997"/>
      <c r="H387" s="1220"/>
      <c r="I387" s="997"/>
      <c r="J387" s="1181"/>
      <c r="K387" s="559">
        <f>K388+K393+K396+K404+K408++K416+K419</f>
        <v>106188.33960000001</v>
      </c>
      <c r="L387" s="1185"/>
      <c r="M387" s="559">
        <f t="shared" ref="M387:AJ387" si="220">M388+M393+M396+M404+M408++M416+M419</f>
        <v>0</v>
      </c>
      <c r="N387" s="559">
        <f t="shared" si="220"/>
        <v>0</v>
      </c>
      <c r="O387" s="559">
        <f t="shared" si="220"/>
        <v>0</v>
      </c>
      <c r="P387" s="559">
        <f t="shared" si="220"/>
        <v>0</v>
      </c>
      <c r="Q387" s="559">
        <f t="shared" si="220"/>
        <v>0</v>
      </c>
      <c r="R387" s="559">
        <f t="shared" si="220"/>
        <v>9</v>
      </c>
      <c r="S387" s="559">
        <f t="shared" si="220"/>
        <v>21957.91</v>
      </c>
      <c r="T387" s="559">
        <f t="shared" si="220"/>
        <v>1</v>
      </c>
      <c r="U387" s="559">
        <f t="shared" si="220"/>
        <v>950</v>
      </c>
      <c r="V387" s="559">
        <f t="shared" si="220"/>
        <v>16</v>
      </c>
      <c r="W387" s="559">
        <f t="shared" si="220"/>
        <v>30156.429599999999</v>
      </c>
      <c r="X387" s="559">
        <f t="shared" si="220"/>
        <v>1</v>
      </c>
      <c r="Y387" s="559">
        <f t="shared" si="220"/>
        <v>950</v>
      </c>
      <c r="Z387" s="559"/>
      <c r="AA387" s="559">
        <f t="shared" si="220"/>
        <v>8250</v>
      </c>
      <c r="AB387" s="559">
        <f t="shared" si="220"/>
        <v>3</v>
      </c>
      <c r="AC387" s="559">
        <f t="shared" si="220"/>
        <v>38174</v>
      </c>
      <c r="AD387" s="559">
        <f t="shared" si="220"/>
        <v>1</v>
      </c>
      <c r="AE387" s="559">
        <f t="shared" si="220"/>
        <v>950</v>
      </c>
      <c r="AF387" s="559">
        <f t="shared" si="220"/>
        <v>2</v>
      </c>
      <c r="AG387" s="559">
        <f t="shared" si="220"/>
        <v>3850</v>
      </c>
      <c r="AH387" s="559">
        <f t="shared" si="220"/>
        <v>1</v>
      </c>
      <c r="AI387" s="559">
        <f t="shared" si="220"/>
        <v>950</v>
      </c>
      <c r="AJ387" s="559">
        <f t="shared" si="220"/>
        <v>106188.33960000001</v>
      </c>
      <c r="AK387" s="3">
        <f t="shared" si="184"/>
        <v>0</v>
      </c>
    </row>
    <row r="388" spans="1:37">
      <c r="A388" s="1163"/>
      <c r="B388" s="1187">
        <v>351</v>
      </c>
      <c r="C388" s="1186" t="s">
        <v>4193</v>
      </c>
      <c r="D388" s="1180"/>
      <c r="E388" s="1181"/>
      <c r="F388" s="194"/>
      <c r="G388" s="997"/>
      <c r="H388" s="1220"/>
      <c r="I388" s="997"/>
      <c r="J388" s="1181"/>
      <c r="K388" s="559">
        <f>K389</f>
        <v>5224.4295999999995</v>
      </c>
      <c r="L388" s="1185"/>
      <c r="M388" s="559">
        <f t="shared" ref="M388:AJ388" si="221">M389</f>
        <v>0</v>
      </c>
      <c r="N388" s="559">
        <f t="shared" si="221"/>
        <v>0</v>
      </c>
      <c r="O388" s="559">
        <f t="shared" si="221"/>
        <v>0</v>
      </c>
      <c r="P388" s="559">
        <f t="shared" si="221"/>
        <v>0</v>
      </c>
      <c r="Q388" s="559">
        <f t="shared" si="221"/>
        <v>0</v>
      </c>
      <c r="R388" s="559">
        <f t="shared" si="221"/>
        <v>0</v>
      </c>
      <c r="S388" s="559">
        <f t="shared" si="221"/>
        <v>0</v>
      </c>
      <c r="T388" s="559">
        <f t="shared" si="221"/>
        <v>0</v>
      </c>
      <c r="U388" s="559">
        <f t="shared" si="221"/>
        <v>0</v>
      </c>
      <c r="V388" s="559">
        <f t="shared" si="221"/>
        <v>10</v>
      </c>
      <c r="W388" s="559">
        <f t="shared" si="221"/>
        <v>5224.4295999999995</v>
      </c>
      <c r="X388" s="559">
        <f t="shared" si="221"/>
        <v>0</v>
      </c>
      <c r="Y388" s="559">
        <f t="shared" si="221"/>
        <v>0</v>
      </c>
      <c r="Z388" s="559"/>
      <c r="AA388" s="559">
        <f t="shared" si="221"/>
        <v>0</v>
      </c>
      <c r="AB388" s="559">
        <f t="shared" si="221"/>
        <v>0</v>
      </c>
      <c r="AC388" s="559">
        <f t="shared" si="221"/>
        <v>0</v>
      </c>
      <c r="AD388" s="559">
        <f t="shared" si="221"/>
        <v>0</v>
      </c>
      <c r="AE388" s="559">
        <f t="shared" si="221"/>
        <v>0</v>
      </c>
      <c r="AF388" s="559">
        <f t="shared" si="221"/>
        <v>0</v>
      </c>
      <c r="AG388" s="559">
        <f t="shared" si="221"/>
        <v>0</v>
      </c>
      <c r="AH388" s="559">
        <f t="shared" si="221"/>
        <v>0</v>
      </c>
      <c r="AI388" s="559">
        <f t="shared" si="221"/>
        <v>0</v>
      </c>
      <c r="AJ388" s="559">
        <f t="shared" si="221"/>
        <v>5224.4295999999995</v>
      </c>
      <c r="AK388" s="3">
        <f t="shared" si="184"/>
        <v>0</v>
      </c>
    </row>
    <row r="389" spans="1:37" ht="22.5">
      <c r="A389" s="1163"/>
      <c r="B389" s="1187">
        <v>35101</v>
      </c>
      <c r="C389" s="1186" t="s">
        <v>4194</v>
      </c>
      <c r="D389" s="1180"/>
      <c r="E389" s="1181"/>
      <c r="F389" s="194"/>
      <c r="G389" s="997"/>
      <c r="H389" s="1194"/>
      <c r="I389" s="997"/>
      <c r="J389" s="1181"/>
      <c r="K389" s="559">
        <f>SUM(K390:K392)</f>
        <v>5224.4295999999995</v>
      </c>
      <c r="L389" s="1185"/>
      <c r="M389" s="559">
        <f t="shared" ref="M389:AI389" si="222">SUM(M390:M392)</f>
        <v>0</v>
      </c>
      <c r="N389" s="559">
        <f t="shared" si="222"/>
        <v>0</v>
      </c>
      <c r="O389" s="559">
        <f t="shared" si="222"/>
        <v>0</v>
      </c>
      <c r="P389" s="559">
        <f t="shared" si="222"/>
        <v>0</v>
      </c>
      <c r="Q389" s="559">
        <f t="shared" si="222"/>
        <v>0</v>
      </c>
      <c r="R389" s="559">
        <f t="shared" si="222"/>
        <v>0</v>
      </c>
      <c r="S389" s="559">
        <f t="shared" si="222"/>
        <v>0</v>
      </c>
      <c r="T389" s="559">
        <f t="shared" si="222"/>
        <v>0</v>
      </c>
      <c r="U389" s="559">
        <f t="shared" si="222"/>
        <v>0</v>
      </c>
      <c r="V389" s="559">
        <f t="shared" si="222"/>
        <v>10</v>
      </c>
      <c r="W389" s="559">
        <f t="shared" si="222"/>
        <v>5224.4295999999995</v>
      </c>
      <c r="X389" s="559">
        <f t="shared" si="222"/>
        <v>0</v>
      </c>
      <c r="Y389" s="559">
        <f t="shared" si="222"/>
        <v>0</v>
      </c>
      <c r="Z389" s="559"/>
      <c r="AA389" s="559">
        <f t="shared" si="222"/>
        <v>0</v>
      </c>
      <c r="AB389" s="559">
        <f t="shared" si="222"/>
        <v>0</v>
      </c>
      <c r="AC389" s="559">
        <f t="shared" si="222"/>
        <v>0</v>
      </c>
      <c r="AD389" s="559">
        <f t="shared" si="222"/>
        <v>0</v>
      </c>
      <c r="AE389" s="559">
        <f t="shared" si="222"/>
        <v>0</v>
      </c>
      <c r="AF389" s="559">
        <f t="shared" si="222"/>
        <v>0</v>
      </c>
      <c r="AG389" s="559">
        <f t="shared" si="222"/>
        <v>0</v>
      </c>
      <c r="AH389" s="559">
        <f t="shared" si="222"/>
        <v>0</v>
      </c>
      <c r="AI389" s="559">
        <f t="shared" si="222"/>
        <v>0</v>
      </c>
      <c r="AJ389" s="559">
        <f t="shared" ref="AJ389" si="223">M389+O389+Q389+S389+U389+W389+Y389+AA389+AC389+AE389+AG389+AI389</f>
        <v>5224.4295999999995</v>
      </c>
      <c r="AK389" s="3">
        <f t="shared" si="184"/>
        <v>0</v>
      </c>
    </row>
    <row r="390" spans="1:37" ht="82.5">
      <c r="A390" s="1163"/>
      <c r="B390" s="1187"/>
      <c r="C390" s="1190" t="s">
        <v>4151</v>
      </c>
      <c r="D390" s="1180"/>
      <c r="E390" s="328">
        <v>8</v>
      </c>
      <c r="F390" s="997" t="s">
        <v>3251</v>
      </c>
      <c r="G390" s="997" t="s">
        <v>3908</v>
      </c>
      <c r="H390" s="997" t="s">
        <v>3909</v>
      </c>
      <c r="I390" s="997" t="s">
        <v>3910</v>
      </c>
      <c r="J390" s="1191">
        <v>57.37</v>
      </c>
      <c r="K390" s="1191">
        <f>E390*J390</f>
        <v>458.96</v>
      </c>
      <c r="L390" s="1192"/>
      <c r="M390" s="1164"/>
      <c r="N390" s="1165"/>
      <c r="O390" s="542"/>
      <c r="P390" s="1166"/>
      <c r="Q390" s="542"/>
      <c r="R390" s="1166"/>
      <c r="S390" s="542"/>
      <c r="T390" s="1166"/>
      <c r="U390" s="542"/>
      <c r="V390" s="1166">
        <f>E390</f>
        <v>8</v>
      </c>
      <c r="W390" s="542">
        <f t="shared" ref="W390:W392" si="224">V390*J390</f>
        <v>458.96</v>
      </c>
      <c r="X390" s="1166"/>
      <c r="Y390" s="542"/>
      <c r="Z390" s="1166"/>
      <c r="AA390" s="542"/>
      <c r="AB390" s="1166"/>
      <c r="AC390" s="542"/>
      <c r="AD390" s="1166"/>
      <c r="AE390" s="542"/>
      <c r="AF390" s="1166"/>
      <c r="AG390" s="542"/>
      <c r="AH390" s="1166"/>
      <c r="AI390" s="542"/>
      <c r="AJ390" s="1193">
        <f t="shared" si="214"/>
        <v>458.96</v>
      </c>
      <c r="AK390" s="3">
        <f t="shared" si="184"/>
        <v>0</v>
      </c>
    </row>
    <row r="391" spans="1:37" ht="82.5">
      <c r="A391" s="1163"/>
      <c r="B391" s="1187"/>
      <c r="C391" s="1190" t="s">
        <v>4195</v>
      </c>
      <c r="D391" s="1180"/>
      <c r="E391" s="328">
        <v>1</v>
      </c>
      <c r="F391" s="997" t="s">
        <v>108</v>
      </c>
      <c r="G391" s="997" t="s">
        <v>3908</v>
      </c>
      <c r="H391" s="997" t="s">
        <v>3909</v>
      </c>
      <c r="I391" s="997" t="s">
        <v>3910</v>
      </c>
      <c r="J391" s="1191">
        <v>2765.4695999999999</v>
      </c>
      <c r="K391" s="1191">
        <f>E391*J391</f>
        <v>2765.4695999999999</v>
      </c>
      <c r="L391" s="1192"/>
      <c r="M391" s="1164"/>
      <c r="N391" s="1165"/>
      <c r="O391" s="542"/>
      <c r="P391" s="1166"/>
      <c r="Q391" s="542"/>
      <c r="R391" s="1166"/>
      <c r="S391" s="542"/>
      <c r="T391" s="1166"/>
      <c r="U391" s="542"/>
      <c r="V391" s="1166">
        <f>E391</f>
        <v>1</v>
      </c>
      <c r="W391" s="542">
        <f t="shared" si="224"/>
        <v>2765.4695999999999</v>
      </c>
      <c r="X391" s="1166"/>
      <c r="Y391" s="542"/>
      <c r="Z391" s="1166"/>
      <c r="AA391" s="542"/>
      <c r="AB391" s="1166"/>
      <c r="AC391" s="542"/>
      <c r="AD391" s="1166"/>
      <c r="AE391" s="542"/>
      <c r="AF391" s="1166"/>
      <c r="AG391" s="542"/>
      <c r="AH391" s="1166"/>
      <c r="AI391" s="542"/>
      <c r="AJ391" s="1193">
        <f t="shared" si="214"/>
        <v>2765.4695999999999</v>
      </c>
      <c r="AK391" s="3">
        <f t="shared" si="184"/>
        <v>0</v>
      </c>
    </row>
    <row r="392" spans="1:37" ht="82.5">
      <c r="A392" s="1163"/>
      <c r="B392" s="1187"/>
      <c r="C392" s="1190" t="s">
        <v>1807</v>
      </c>
      <c r="D392" s="1180"/>
      <c r="E392" s="328">
        <v>1</v>
      </c>
      <c r="F392" s="997" t="s">
        <v>3251</v>
      </c>
      <c r="G392" s="997" t="s">
        <v>3908</v>
      </c>
      <c r="H392" s="997" t="s">
        <v>3909</v>
      </c>
      <c r="I392" s="997" t="s">
        <v>3910</v>
      </c>
      <c r="J392" s="1191">
        <v>2000</v>
      </c>
      <c r="K392" s="1191">
        <f>E392*J392</f>
        <v>2000</v>
      </c>
      <c r="L392" s="1192"/>
      <c r="M392" s="1164"/>
      <c r="N392" s="1165"/>
      <c r="O392" s="542"/>
      <c r="P392" s="1166"/>
      <c r="Q392" s="542"/>
      <c r="R392" s="1166"/>
      <c r="S392" s="542"/>
      <c r="T392" s="1166"/>
      <c r="U392" s="542"/>
      <c r="V392" s="1166">
        <f>E392</f>
        <v>1</v>
      </c>
      <c r="W392" s="542">
        <f t="shared" si="224"/>
        <v>2000</v>
      </c>
      <c r="X392" s="1166"/>
      <c r="Y392" s="542"/>
      <c r="Z392" s="1166"/>
      <c r="AA392" s="542"/>
      <c r="AB392" s="1166"/>
      <c r="AC392" s="542"/>
      <c r="AD392" s="1166"/>
      <c r="AE392" s="542"/>
      <c r="AF392" s="1166"/>
      <c r="AG392" s="542"/>
      <c r="AH392" s="1166"/>
      <c r="AI392" s="542"/>
      <c r="AJ392" s="1193">
        <f t="shared" si="214"/>
        <v>2000</v>
      </c>
      <c r="AK392" s="3">
        <f t="shared" si="184"/>
        <v>0</v>
      </c>
    </row>
    <row r="393" spans="1:37" ht="22.5">
      <c r="A393" s="1163"/>
      <c r="B393" s="1187">
        <v>353</v>
      </c>
      <c r="C393" s="1186" t="s">
        <v>4196</v>
      </c>
      <c r="D393" s="1180"/>
      <c r="E393" s="1181"/>
      <c r="F393" s="194"/>
      <c r="G393" s="997"/>
      <c r="H393" s="1220"/>
      <c r="I393" s="997"/>
      <c r="J393" s="1181"/>
      <c r="K393" s="559">
        <f>K394</f>
        <v>2466</v>
      </c>
      <c r="L393" s="1185"/>
      <c r="M393" s="559">
        <f t="shared" ref="M393:AJ394" si="225">M394</f>
        <v>0</v>
      </c>
      <c r="N393" s="559">
        <f t="shared" si="225"/>
        <v>0</v>
      </c>
      <c r="O393" s="559">
        <f t="shared" si="225"/>
        <v>0</v>
      </c>
      <c r="P393" s="559">
        <f t="shared" si="225"/>
        <v>0</v>
      </c>
      <c r="Q393" s="559">
        <f t="shared" si="225"/>
        <v>0</v>
      </c>
      <c r="R393" s="559">
        <f t="shared" si="225"/>
        <v>0</v>
      </c>
      <c r="S393" s="559">
        <f t="shared" si="225"/>
        <v>0</v>
      </c>
      <c r="T393" s="559">
        <f t="shared" si="225"/>
        <v>0</v>
      </c>
      <c r="U393" s="559">
        <f t="shared" si="225"/>
        <v>0</v>
      </c>
      <c r="V393" s="559">
        <f t="shared" si="225"/>
        <v>3</v>
      </c>
      <c r="W393" s="559">
        <f t="shared" si="225"/>
        <v>2466</v>
      </c>
      <c r="X393" s="559">
        <f t="shared" si="225"/>
        <v>0</v>
      </c>
      <c r="Y393" s="559">
        <f t="shared" si="225"/>
        <v>0</v>
      </c>
      <c r="Z393" s="559"/>
      <c r="AA393" s="559">
        <f t="shared" si="225"/>
        <v>0</v>
      </c>
      <c r="AB393" s="559">
        <f t="shared" si="225"/>
        <v>0</v>
      </c>
      <c r="AC393" s="559">
        <f t="shared" si="225"/>
        <v>0</v>
      </c>
      <c r="AD393" s="559">
        <f t="shared" si="225"/>
        <v>0</v>
      </c>
      <c r="AE393" s="559">
        <f t="shared" si="225"/>
        <v>0</v>
      </c>
      <c r="AF393" s="559">
        <f t="shared" si="225"/>
        <v>0</v>
      </c>
      <c r="AG393" s="559">
        <f t="shared" si="225"/>
        <v>0</v>
      </c>
      <c r="AH393" s="559">
        <f t="shared" si="225"/>
        <v>0</v>
      </c>
      <c r="AI393" s="559">
        <f t="shared" si="225"/>
        <v>0</v>
      </c>
      <c r="AJ393" s="559">
        <f t="shared" si="225"/>
        <v>2466</v>
      </c>
      <c r="AK393" s="3">
        <f t="shared" si="184"/>
        <v>0</v>
      </c>
    </row>
    <row r="394" spans="1:37" ht="22.5">
      <c r="A394" s="1163"/>
      <c r="B394" s="1187">
        <v>35301</v>
      </c>
      <c r="C394" s="1186" t="s">
        <v>4196</v>
      </c>
      <c r="D394" s="1180"/>
      <c r="E394" s="1181"/>
      <c r="F394" s="194"/>
      <c r="G394" s="997"/>
      <c r="H394" s="1194"/>
      <c r="I394" s="997"/>
      <c r="J394" s="1181"/>
      <c r="K394" s="559">
        <f>K395</f>
        <v>2466</v>
      </c>
      <c r="L394" s="1185"/>
      <c r="M394" s="559">
        <f t="shared" si="225"/>
        <v>0</v>
      </c>
      <c r="N394" s="559">
        <f t="shared" si="225"/>
        <v>0</v>
      </c>
      <c r="O394" s="559">
        <f t="shared" si="225"/>
        <v>0</v>
      </c>
      <c r="P394" s="559">
        <f t="shared" si="225"/>
        <v>0</v>
      </c>
      <c r="Q394" s="559">
        <f t="shared" si="225"/>
        <v>0</v>
      </c>
      <c r="R394" s="559">
        <f t="shared" si="225"/>
        <v>0</v>
      </c>
      <c r="S394" s="559">
        <f t="shared" si="225"/>
        <v>0</v>
      </c>
      <c r="T394" s="559">
        <f t="shared" si="225"/>
        <v>0</v>
      </c>
      <c r="U394" s="559">
        <f t="shared" si="225"/>
        <v>0</v>
      </c>
      <c r="V394" s="559">
        <f t="shared" si="225"/>
        <v>3</v>
      </c>
      <c r="W394" s="559">
        <f t="shared" si="225"/>
        <v>2466</v>
      </c>
      <c r="X394" s="559">
        <f t="shared" si="225"/>
        <v>0</v>
      </c>
      <c r="Y394" s="559">
        <f t="shared" si="225"/>
        <v>0</v>
      </c>
      <c r="Z394" s="559"/>
      <c r="AA394" s="559">
        <f t="shared" si="225"/>
        <v>0</v>
      </c>
      <c r="AB394" s="559">
        <f t="shared" si="225"/>
        <v>0</v>
      </c>
      <c r="AC394" s="559">
        <f t="shared" si="225"/>
        <v>0</v>
      </c>
      <c r="AD394" s="559">
        <f t="shared" si="225"/>
        <v>0</v>
      </c>
      <c r="AE394" s="559">
        <f t="shared" si="225"/>
        <v>0</v>
      </c>
      <c r="AF394" s="559">
        <f t="shared" si="225"/>
        <v>0</v>
      </c>
      <c r="AG394" s="559">
        <f t="shared" si="225"/>
        <v>0</v>
      </c>
      <c r="AH394" s="559">
        <f t="shared" si="225"/>
        <v>0</v>
      </c>
      <c r="AI394" s="559">
        <f t="shared" si="225"/>
        <v>0</v>
      </c>
      <c r="AJ394" s="559">
        <f t="shared" ref="AJ394" si="226">M394+O394+Q394+S394+U394+W394+Y394+AA394+AC394+AE394+AG394+AI394</f>
        <v>2466</v>
      </c>
      <c r="AK394" s="3">
        <f t="shared" si="184"/>
        <v>0</v>
      </c>
    </row>
    <row r="395" spans="1:37" ht="82.5">
      <c r="A395" s="1163"/>
      <c r="B395" s="1187"/>
      <c r="C395" s="1190" t="s">
        <v>4196</v>
      </c>
      <c r="D395" s="1180"/>
      <c r="E395" s="328">
        <v>3</v>
      </c>
      <c r="F395" s="997" t="s">
        <v>3251</v>
      </c>
      <c r="G395" s="997" t="s">
        <v>3908</v>
      </c>
      <c r="H395" s="997" t="s">
        <v>3909</v>
      </c>
      <c r="I395" s="997" t="s">
        <v>3910</v>
      </c>
      <c r="J395" s="1191">
        <v>822</v>
      </c>
      <c r="K395" s="1191">
        <f>E395*J395</f>
        <v>2466</v>
      </c>
      <c r="L395" s="1192"/>
      <c r="M395" s="1164"/>
      <c r="N395" s="1165"/>
      <c r="O395" s="542"/>
      <c r="P395" s="1166"/>
      <c r="Q395" s="542"/>
      <c r="R395" s="1166"/>
      <c r="S395" s="542"/>
      <c r="T395" s="1166"/>
      <c r="U395" s="542"/>
      <c r="V395" s="1166">
        <f>E395</f>
        <v>3</v>
      </c>
      <c r="W395" s="542">
        <f t="shared" ref="W395" si="227">V395*J395</f>
        <v>2466</v>
      </c>
      <c r="X395" s="1166"/>
      <c r="Y395" s="542"/>
      <c r="Z395" s="1166"/>
      <c r="AA395" s="542"/>
      <c r="AB395" s="1166"/>
      <c r="AC395" s="542"/>
      <c r="AD395" s="1166"/>
      <c r="AE395" s="542"/>
      <c r="AF395" s="1166"/>
      <c r="AG395" s="542"/>
      <c r="AH395" s="1166"/>
      <c r="AI395" s="542"/>
      <c r="AJ395" s="1193">
        <f t="shared" si="214"/>
        <v>2466</v>
      </c>
      <c r="AK395" s="3">
        <f t="shared" si="184"/>
        <v>0</v>
      </c>
    </row>
    <row r="396" spans="1:37">
      <c r="A396" s="1163"/>
      <c r="B396" s="1187">
        <v>354</v>
      </c>
      <c r="C396" s="1186" t="s">
        <v>4197</v>
      </c>
      <c r="D396" s="1180"/>
      <c r="E396" s="1181"/>
      <c r="F396" s="194"/>
      <c r="G396" s="997"/>
      <c r="H396" s="1220"/>
      <c r="I396" s="997"/>
      <c r="J396" s="1181"/>
      <c r="K396" s="559">
        <f>K397</f>
        <v>73455.75</v>
      </c>
      <c r="L396" s="1185"/>
      <c r="M396" s="559">
        <f t="shared" ref="M396:AJ396" si="228">M397</f>
        <v>0</v>
      </c>
      <c r="N396" s="559">
        <f t="shared" si="228"/>
        <v>0</v>
      </c>
      <c r="O396" s="559">
        <f t="shared" si="228"/>
        <v>0</v>
      </c>
      <c r="P396" s="559">
        <f t="shared" si="228"/>
        <v>0</v>
      </c>
      <c r="Q396" s="559">
        <f t="shared" si="228"/>
        <v>0</v>
      </c>
      <c r="R396" s="559">
        <f t="shared" si="228"/>
        <v>2</v>
      </c>
      <c r="S396" s="559">
        <f t="shared" si="228"/>
        <v>14715.75</v>
      </c>
      <c r="T396" s="559">
        <f t="shared" si="228"/>
        <v>0</v>
      </c>
      <c r="U396" s="559">
        <f t="shared" si="228"/>
        <v>0</v>
      </c>
      <c r="V396" s="559">
        <f t="shared" si="228"/>
        <v>2</v>
      </c>
      <c r="W396" s="559">
        <f t="shared" si="228"/>
        <v>21516</v>
      </c>
      <c r="X396" s="559">
        <f t="shared" si="228"/>
        <v>0</v>
      </c>
      <c r="Y396" s="559">
        <f t="shared" si="228"/>
        <v>0</v>
      </c>
      <c r="Z396" s="559"/>
      <c r="AA396" s="559">
        <f t="shared" si="228"/>
        <v>0</v>
      </c>
      <c r="AB396" s="559">
        <f t="shared" si="228"/>
        <v>2</v>
      </c>
      <c r="AC396" s="559">
        <f t="shared" si="228"/>
        <v>37224</v>
      </c>
      <c r="AD396" s="559">
        <f t="shared" si="228"/>
        <v>0</v>
      </c>
      <c r="AE396" s="559">
        <f t="shared" si="228"/>
        <v>0</v>
      </c>
      <c r="AF396" s="559">
        <f t="shared" si="228"/>
        <v>0</v>
      </c>
      <c r="AG396" s="559">
        <f t="shared" si="228"/>
        <v>0</v>
      </c>
      <c r="AH396" s="559">
        <f t="shared" si="228"/>
        <v>0</v>
      </c>
      <c r="AI396" s="559">
        <f t="shared" si="228"/>
        <v>0</v>
      </c>
      <c r="AJ396" s="559">
        <f t="shared" si="228"/>
        <v>73455.75</v>
      </c>
      <c r="AK396" s="3">
        <f t="shared" si="184"/>
        <v>0</v>
      </c>
    </row>
    <row r="397" spans="1:37" ht="22.5">
      <c r="A397" s="1163"/>
      <c r="B397" s="1187">
        <v>35401</v>
      </c>
      <c r="C397" s="1186" t="s">
        <v>4198</v>
      </c>
      <c r="D397" s="1180"/>
      <c r="E397" s="1181"/>
      <c r="F397" s="194"/>
      <c r="G397" s="997"/>
      <c r="H397" s="1194"/>
      <c r="I397" s="997"/>
      <c r="J397" s="1181"/>
      <c r="K397" s="559">
        <f>SUM(K398:K403)</f>
        <v>73455.75</v>
      </c>
      <c r="L397" s="1185"/>
      <c r="M397" s="559">
        <f t="shared" ref="M397:Y397" si="229">M403</f>
        <v>0</v>
      </c>
      <c r="N397" s="559">
        <f t="shared" si="229"/>
        <v>0</v>
      </c>
      <c r="O397" s="559">
        <f t="shared" si="229"/>
        <v>0</v>
      </c>
      <c r="P397" s="559">
        <f t="shared" si="229"/>
        <v>0</v>
      </c>
      <c r="Q397" s="559">
        <f t="shared" si="229"/>
        <v>0</v>
      </c>
      <c r="R397" s="559">
        <f>SUM(R398:R403)</f>
        <v>2</v>
      </c>
      <c r="S397" s="559">
        <f>SUM(S398:S403)</f>
        <v>14715.75</v>
      </c>
      <c r="T397" s="559">
        <f t="shared" si="229"/>
        <v>0</v>
      </c>
      <c r="U397" s="559">
        <f t="shared" si="229"/>
        <v>0</v>
      </c>
      <c r="V397" s="559">
        <f>SUM(V398:V403)</f>
        <v>2</v>
      </c>
      <c r="W397" s="559">
        <f>SUM(W398:W403)</f>
        <v>21516</v>
      </c>
      <c r="X397" s="559">
        <f t="shared" si="229"/>
        <v>0</v>
      </c>
      <c r="Y397" s="559">
        <f t="shared" si="229"/>
        <v>0</v>
      </c>
      <c r="Z397" s="559"/>
      <c r="AA397" s="559">
        <f>SUM(AA398:AA403)</f>
        <v>0</v>
      </c>
      <c r="AB397" s="559">
        <f>SUM(AB398:AB403)</f>
        <v>2</v>
      </c>
      <c r="AC397" s="559">
        <f>SUM(AC398:AC403)</f>
        <v>37224</v>
      </c>
      <c r="AD397" s="559">
        <f t="shared" ref="AD397:AI397" si="230">AD403</f>
        <v>0</v>
      </c>
      <c r="AE397" s="559">
        <f t="shared" si="230"/>
        <v>0</v>
      </c>
      <c r="AF397" s="559">
        <f t="shared" si="230"/>
        <v>0</v>
      </c>
      <c r="AG397" s="559">
        <f t="shared" si="230"/>
        <v>0</v>
      </c>
      <c r="AH397" s="559">
        <f t="shared" si="230"/>
        <v>0</v>
      </c>
      <c r="AI397" s="559">
        <f t="shared" si="230"/>
        <v>0</v>
      </c>
      <c r="AJ397" s="559">
        <f t="shared" ref="AJ397:AJ402" si="231">M397+O397+Q397+S397+U397+W397+Y397+AA397+AC397+AE397+AG397+AI397</f>
        <v>73455.75</v>
      </c>
      <c r="AK397" s="3">
        <f t="shared" si="184"/>
        <v>0</v>
      </c>
    </row>
    <row r="398" spans="1:37" ht="82.5">
      <c r="A398" s="1163"/>
      <c r="B398" s="1187"/>
      <c r="C398" s="1190" t="s">
        <v>4199</v>
      </c>
      <c r="D398" s="1180"/>
      <c r="E398" s="328">
        <v>1</v>
      </c>
      <c r="F398" s="997" t="s">
        <v>3251</v>
      </c>
      <c r="G398" s="997" t="s">
        <v>3908</v>
      </c>
      <c r="H398" s="997" t="s">
        <v>3909</v>
      </c>
      <c r="I398" s="997" t="s">
        <v>3910</v>
      </c>
      <c r="J398" s="1191">
        <v>13224</v>
      </c>
      <c r="K398" s="1191">
        <f t="shared" ref="K398:K403" si="232">E398*J398</f>
        <v>13224</v>
      </c>
      <c r="L398" s="1192"/>
      <c r="M398" s="1164"/>
      <c r="N398" s="1165"/>
      <c r="O398" s="542"/>
      <c r="P398" s="1166"/>
      <c r="Q398" s="542"/>
      <c r="R398" s="1166">
        <f>E398</f>
        <v>1</v>
      </c>
      <c r="S398" s="542">
        <f t="shared" ref="S398:S399" si="233">R398*J398</f>
        <v>13224</v>
      </c>
      <c r="T398" s="1166"/>
      <c r="U398" s="542"/>
      <c r="V398" s="1166"/>
      <c r="W398" s="542"/>
      <c r="X398" s="1166"/>
      <c r="Y398" s="542"/>
      <c r="Z398" s="1166"/>
      <c r="AA398" s="542"/>
      <c r="AB398" s="1166"/>
      <c r="AC398" s="542"/>
      <c r="AD398" s="1166"/>
      <c r="AE398" s="542"/>
      <c r="AF398" s="1166"/>
      <c r="AG398" s="542"/>
      <c r="AH398" s="1166"/>
      <c r="AI398" s="542"/>
      <c r="AJ398" s="1193">
        <f t="shared" si="231"/>
        <v>13224</v>
      </c>
      <c r="AK398" s="3">
        <f t="shared" si="184"/>
        <v>0</v>
      </c>
    </row>
    <row r="399" spans="1:37" ht="82.5">
      <c r="A399" s="1163"/>
      <c r="B399" s="1187"/>
      <c r="C399" s="1190" t="s">
        <v>4200</v>
      </c>
      <c r="D399" s="1180"/>
      <c r="E399" s="328">
        <v>1</v>
      </c>
      <c r="F399" s="997" t="s">
        <v>3251</v>
      </c>
      <c r="G399" s="997" t="s">
        <v>3908</v>
      </c>
      <c r="H399" s="997" t="s">
        <v>3909</v>
      </c>
      <c r="I399" s="997" t="s">
        <v>3910</v>
      </c>
      <c r="J399" s="1191">
        <v>1491.75</v>
      </c>
      <c r="K399" s="1191">
        <f t="shared" si="232"/>
        <v>1491.75</v>
      </c>
      <c r="L399" s="1192"/>
      <c r="M399" s="1164"/>
      <c r="N399" s="1165"/>
      <c r="O399" s="542"/>
      <c r="P399" s="1166"/>
      <c r="Q399" s="542"/>
      <c r="R399" s="1166">
        <f>E399</f>
        <v>1</v>
      </c>
      <c r="S399" s="542">
        <f t="shared" si="233"/>
        <v>1491.75</v>
      </c>
      <c r="T399" s="1166"/>
      <c r="U399" s="542"/>
      <c r="V399" s="1166"/>
      <c r="W399" s="542"/>
      <c r="X399" s="1166"/>
      <c r="Y399" s="542"/>
      <c r="Z399" s="1166"/>
      <c r="AA399" s="542"/>
      <c r="AB399" s="1166"/>
      <c r="AC399" s="542"/>
      <c r="AD399" s="1166"/>
      <c r="AE399" s="542"/>
      <c r="AF399" s="1166"/>
      <c r="AG399" s="542"/>
      <c r="AH399" s="1166"/>
      <c r="AI399" s="542"/>
      <c r="AJ399" s="1193">
        <f t="shared" si="231"/>
        <v>1491.75</v>
      </c>
      <c r="AK399" s="3">
        <f t="shared" si="184"/>
        <v>0</v>
      </c>
    </row>
    <row r="400" spans="1:37" ht="82.5">
      <c r="A400" s="1163"/>
      <c r="B400" s="1187"/>
      <c r="C400" s="1190" t="s">
        <v>4201</v>
      </c>
      <c r="D400" s="1180"/>
      <c r="E400" s="328">
        <v>1</v>
      </c>
      <c r="F400" s="997" t="s">
        <v>3251</v>
      </c>
      <c r="G400" s="997" t="s">
        <v>3908</v>
      </c>
      <c r="H400" s="997" t="s">
        <v>3909</v>
      </c>
      <c r="I400" s="997" t="s">
        <v>3910</v>
      </c>
      <c r="J400" s="1191">
        <v>5516</v>
      </c>
      <c r="K400" s="1191">
        <f t="shared" si="232"/>
        <v>5516</v>
      </c>
      <c r="L400" s="1192"/>
      <c r="M400" s="1164"/>
      <c r="N400" s="1165"/>
      <c r="O400" s="542"/>
      <c r="P400" s="1166"/>
      <c r="Q400" s="542"/>
      <c r="R400" s="1166"/>
      <c r="S400" s="542"/>
      <c r="T400" s="1166"/>
      <c r="U400" s="542"/>
      <c r="V400" s="1166">
        <f>E400</f>
        <v>1</v>
      </c>
      <c r="W400" s="542">
        <f t="shared" ref="W400:W401" si="234">V400*J400</f>
        <v>5516</v>
      </c>
      <c r="X400" s="1166"/>
      <c r="Y400" s="542"/>
      <c r="Z400" s="1166"/>
      <c r="AA400" s="542"/>
      <c r="AB400" s="1166"/>
      <c r="AC400" s="542"/>
      <c r="AD400" s="1166"/>
      <c r="AE400" s="542"/>
      <c r="AF400" s="1166"/>
      <c r="AG400" s="542"/>
      <c r="AH400" s="1166"/>
      <c r="AI400" s="542"/>
      <c r="AJ400" s="1193">
        <f t="shared" si="231"/>
        <v>5516</v>
      </c>
      <c r="AK400" s="3">
        <f t="shared" si="184"/>
        <v>0</v>
      </c>
    </row>
    <row r="401" spans="1:37" ht="82.5">
      <c r="A401" s="1163"/>
      <c r="B401" s="1187"/>
      <c r="C401" s="1190" t="s">
        <v>4202</v>
      </c>
      <c r="D401" s="1180"/>
      <c r="E401" s="328">
        <v>1</v>
      </c>
      <c r="F401" s="997" t="s">
        <v>3251</v>
      </c>
      <c r="G401" s="997" t="s">
        <v>3908</v>
      </c>
      <c r="H401" s="997" t="s">
        <v>3909</v>
      </c>
      <c r="I401" s="997" t="s">
        <v>3910</v>
      </c>
      <c r="J401" s="1191">
        <v>16000</v>
      </c>
      <c r="K401" s="1191">
        <f t="shared" si="232"/>
        <v>16000</v>
      </c>
      <c r="L401" s="1192"/>
      <c r="M401" s="1164"/>
      <c r="N401" s="1165"/>
      <c r="O401" s="542"/>
      <c r="P401" s="1166"/>
      <c r="Q401" s="542"/>
      <c r="R401" s="1166"/>
      <c r="S401" s="542"/>
      <c r="T401" s="1166"/>
      <c r="U401" s="542"/>
      <c r="V401" s="1166">
        <f>E401</f>
        <v>1</v>
      </c>
      <c r="W401" s="542">
        <f t="shared" si="234"/>
        <v>16000</v>
      </c>
      <c r="X401" s="1166"/>
      <c r="Y401" s="542"/>
      <c r="Z401" s="1166"/>
      <c r="AA401" s="542"/>
      <c r="AB401" s="1166"/>
      <c r="AC401" s="542"/>
      <c r="AD401" s="1166"/>
      <c r="AE401" s="542"/>
      <c r="AF401" s="1166"/>
      <c r="AG401" s="542"/>
      <c r="AH401" s="1166"/>
      <c r="AI401" s="542"/>
      <c r="AJ401" s="1193">
        <f t="shared" si="231"/>
        <v>16000</v>
      </c>
      <c r="AK401" s="3">
        <f t="shared" si="184"/>
        <v>0</v>
      </c>
    </row>
    <row r="402" spans="1:37" ht="82.5">
      <c r="A402" s="1163"/>
      <c r="B402" s="1187"/>
      <c r="C402" s="1190" t="s">
        <v>4203</v>
      </c>
      <c r="D402" s="1180"/>
      <c r="E402" s="328">
        <v>1</v>
      </c>
      <c r="F402" s="997" t="s">
        <v>3251</v>
      </c>
      <c r="G402" s="997" t="s">
        <v>3908</v>
      </c>
      <c r="H402" s="997" t="s">
        <v>3909</v>
      </c>
      <c r="I402" s="997" t="s">
        <v>3910</v>
      </c>
      <c r="J402" s="1191">
        <v>24000</v>
      </c>
      <c r="K402" s="1191">
        <f t="shared" si="232"/>
        <v>24000</v>
      </c>
      <c r="L402" s="1192"/>
      <c r="M402" s="1164"/>
      <c r="N402" s="1165"/>
      <c r="O402" s="542"/>
      <c r="P402" s="1166"/>
      <c r="Q402" s="542"/>
      <c r="R402" s="1166"/>
      <c r="S402" s="542"/>
      <c r="T402" s="1166"/>
      <c r="U402" s="542"/>
      <c r="V402" s="1166"/>
      <c r="W402" s="542"/>
      <c r="X402" s="1166"/>
      <c r="Y402" s="542"/>
      <c r="Z402" s="1166"/>
      <c r="AA402" s="542"/>
      <c r="AB402" s="1166">
        <f>E402</f>
        <v>1</v>
      </c>
      <c r="AC402" s="542">
        <f t="shared" ref="AC402:AC403" si="235">SUM(AB402*J402)</f>
        <v>24000</v>
      </c>
      <c r="AD402" s="1166"/>
      <c r="AE402" s="542"/>
      <c r="AF402" s="1166"/>
      <c r="AG402" s="542"/>
      <c r="AH402" s="1166"/>
      <c r="AI402" s="542"/>
      <c r="AJ402" s="1193">
        <f t="shared" si="231"/>
        <v>24000</v>
      </c>
      <c r="AK402" s="3">
        <f t="shared" si="184"/>
        <v>0</v>
      </c>
    </row>
    <row r="403" spans="1:37" ht="82.5">
      <c r="A403" s="1163"/>
      <c r="B403" s="1187"/>
      <c r="C403" s="1190" t="s">
        <v>4204</v>
      </c>
      <c r="D403" s="1180"/>
      <c r="E403" s="328">
        <v>1</v>
      </c>
      <c r="F403" s="997" t="s">
        <v>3251</v>
      </c>
      <c r="G403" s="997" t="s">
        <v>3908</v>
      </c>
      <c r="H403" s="997" t="s">
        <v>3909</v>
      </c>
      <c r="I403" s="997" t="s">
        <v>3910</v>
      </c>
      <c r="J403" s="1191">
        <v>13224</v>
      </c>
      <c r="K403" s="1191">
        <f t="shared" si="232"/>
        <v>13224</v>
      </c>
      <c r="L403" s="1192"/>
      <c r="M403" s="1164"/>
      <c r="N403" s="1165"/>
      <c r="O403" s="542"/>
      <c r="P403" s="1166"/>
      <c r="Q403" s="542"/>
      <c r="R403" s="1166"/>
      <c r="S403" s="542"/>
      <c r="T403" s="1166"/>
      <c r="U403" s="542"/>
      <c r="V403" s="1166"/>
      <c r="W403" s="542"/>
      <c r="X403" s="1166"/>
      <c r="Y403" s="542"/>
      <c r="Z403" s="1166"/>
      <c r="AA403" s="542"/>
      <c r="AB403" s="1166">
        <f>E403</f>
        <v>1</v>
      </c>
      <c r="AC403" s="542">
        <f t="shared" si="235"/>
        <v>13224</v>
      </c>
      <c r="AD403" s="1166"/>
      <c r="AE403" s="542"/>
      <c r="AF403" s="1166"/>
      <c r="AG403" s="542"/>
      <c r="AH403" s="1166"/>
      <c r="AI403" s="542"/>
      <c r="AJ403" s="1193">
        <f t="shared" si="214"/>
        <v>13224</v>
      </c>
      <c r="AK403" s="3">
        <f t="shared" si="184"/>
        <v>0</v>
      </c>
    </row>
    <row r="404" spans="1:37">
      <c r="A404" s="1163"/>
      <c r="B404" s="1187">
        <v>355</v>
      </c>
      <c r="C404" s="1186" t="s">
        <v>4205</v>
      </c>
      <c r="D404" s="1180"/>
      <c r="E404" s="1181"/>
      <c r="F404" s="194"/>
      <c r="G404" s="997"/>
      <c r="H404" s="1220"/>
      <c r="I404" s="997"/>
      <c r="J404" s="1181"/>
      <c r="K404" s="559">
        <f>K405</f>
        <v>7300</v>
      </c>
      <c r="L404" s="1185"/>
      <c r="M404" s="559">
        <f t="shared" ref="M404:AJ404" si="236">M405</f>
        <v>0</v>
      </c>
      <c r="N404" s="559">
        <f t="shared" si="236"/>
        <v>0</v>
      </c>
      <c r="O404" s="559">
        <f t="shared" si="236"/>
        <v>0</v>
      </c>
      <c r="P404" s="559">
        <f t="shared" si="236"/>
        <v>0</v>
      </c>
      <c r="Q404" s="559">
        <f t="shared" si="236"/>
        <v>0</v>
      </c>
      <c r="R404" s="559">
        <f t="shared" si="236"/>
        <v>0</v>
      </c>
      <c r="S404" s="559">
        <f t="shared" si="236"/>
        <v>0</v>
      </c>
      <c r="T404" s="559">
        <f t="shared" si="236"/>
        <v>0</v>
      </c>
      <c r="U404" s="559">
        <f t="shared" si="236"/>
        <v>0</v>
      </c>
      <c r="V404" s="559">
        <f t="shared" si="236"/>
        <v>0</v>
      </c>
      <c r="W404" s="559">
        <f t="shared" si="236"/>
        <v>0</v>
      </c>
      <c r="X404" s="559">
        <f t="shared" si="236"/>
        <v>0</v>
      </c>
      <c r="Y404" s="559">
        <f t="shared" si="236"/>
        <v>0</v>
      </c>
      <c r="Z404" s="559"/>
      <c r="AA404" s="559">
        <f t="shared" si="236"/>
        <v>7300</v>
      </c>
      <c r="AB404" s="559">
        <f t="shared" si="236"/>
        <v>0</v>
      </c>
      <c r="AC404" s="559">
        <f t="shared" si="236"/>
        <v>0</v>
      </c>
      <c r="AD404" s="559">
        <f t="shared" si="236"/>
        <v>0</v>
      </c>
      <c r="AE404" s="559">
        <f t="shared" si="236"/>
        <v>0</v>
      </c>
      <c r="AF404" s="559">
        <f t="shared" si="236"/>
        <v>0</v>
      </c>
      <c r="AG404" s="559">
        <f t="shared" si="236"/>
        <v>0</v>
      </c>
      <c r="AH404" s="559">
        <f t="shared" si="236"/>
        <v>0</v>
      </c>
      <c r="AI404" s="559">
        <f t="shared" si="236"/>
        <v>0</v>
      </c>
      <c r="AJ404" s="559">
        <f t="shared" si="236"/>
        <v>7300</v>
      </c>
      <c r="AK404" s="3">
        <f t="shared" si="184"/>
        <v>0</v>
      </c>
    </row>
    <row r="405" spans="1:37">
      <c r="A405" s="1163"/>
      <c r="B405" s="1187">
        <v>35501</v>
      </c>
      <c r="C405" s="1186" t="s">
        <v>4205</v>
      </c>
      <c r="D405" s="1180"/>
      <c r="E405" s="1181"/>
      <c r="F405" s="194"/>
      <c r="G405" s="997"/>
      <c r="H405" s="1194"/>
      <c r="I405" s="997"/>
      <c r="J405" s="1181"/>
      <c r="K405" s="559">
        <f>K406+K407</f>
        <v>7300</v>
      </c>
      <c r="L405" s="1185"/>
      <c r="M405" s="559">
        <f t="shared" ref="M405:AI405" si="237">M406+M407</f>
        <v>0</v>
      </c>
      <c r="N405" s="559">
        <f t="shared" si="237"/>
        <v>0</v>
      </c>
      <c r="O405" s="559">
        <f t="shared" si="237"/>
        <v>0</v>
      </c>
      <c r="P405" s="559">
        <f t="shared" si="237"/>
        <v>0</v>
      </c>
      <c r="Q405" s="559">
        <f t="shared" si="237"/>
        <v>0</v>
      </c>
      <c r="R405" s="559">
        <f t="shared" si="237"/>
        <v>0</v>
      </c>
      <c r="S405" s="559">
        <f t="shared" si="237"/>
        <v>0</v>
      </c>
      <c r="T405" s="559">
        <f t="shared" si="237"/>
        <v>0</v>
      </c>
      <c r="U405" s="559">
        <f t="shared" si="237"/>
        <v>0</v>
      </c>
      <c r="V405" s="559">
        <f t="shared" si="237"/>
        <v>0</v>
      </c>
      <c r="W405" s="559">
        <f t="shared" si="237"/>
        <v>0</v>
      </c>
      <c r="X405" s="559">
        <f t="shared" si="237"/>
        <v>0</v>
      </c>
      <c r="Y405" s="559">
        <f t="shared" si="237"/>
        <v>0</v>
      </c>
      <c r="Z405" s="559"/>
      <c r="AA405" s="559">
        <f t="shared" si="237"/>
        <v>7300</v>
      </c>
      <c r="AB405" s="559">
        <f t="shared" si="237"/>
        <v>0</v>
      </c>
      <c r="AC405" s="559">
        <f t="shared" si="237"/>
        <v>0</v>
      </c>
      <c r="AD405" s="559">
        <f t="shared" si="237"/>
        <v>0</v>
      </c>
      <c r="AE405" s="559">
        <f t="shared" si="237"/>
        <v>0</v>
      </c>
      <c r="AF405" s="559">
        <f t="shared" si="237"/>
        <v>0</v>
      </c>
      <c r="AG405" s="559">
        <f t="shared" si="237"/>
        <v>0</v>
      </c>
      <c r="AH405" s="559">
        <f t="shared" si="237"/>
        <v>0</v>
      </c>
      <c r="AI405" s="559">
        <f t="shared" si="237"/>
        <v>0</v>
      </c>
      <c r="AJ405" s="559">
        <f t="shared" ref="AJ405" si="238">M405+O405+Q405+S405+U405+W405+Y405+AA405+AC405+AE405+AG405+AI405</f>
        <v>7300</v>
      </c>
      <c r="AK405" s="3">
        <f t="shared" si="184"/>
        <v>0</v>
      </c>
    </row>
    <row r="406" spans="1:37" ht="82.5">
      <c r="A406" s="1163"/>
      <c r="B406" s="1187"/>
      <c r="C406" s="1190" t="s">
        <v>4206</v>
      </c>
      <c r="D406" s="1180"/>
      <c r="E406" s="328">
        <v>1</v>
      </c>
      <c r="F406" s="997" t="s">
        <v>4174</v>
      </c>
      <c r="G406" s="997" t="s">
        <v>3908</v>
      </c>
      <c r="H406" s="997" t="s">
        <v>3909</v>
      </c>
      <c r="I406" s="997" t="s">
        <v>3910</v>
      </c>
      <c r="J406" s="1191">
        <v>2300</v>
      </c>
      <c r="K406" s="1191">
        <f>E406*J406</f>
        <v>2300</v>
      </c>
      <c r="L406" s="1192"/>
      <c r="M406" s="1164"/>
      <c r="N406" s="1165"/>
      <c r="O406" s="542"/>
      <c r="P406" s="1166"/>
      <c r="Q406" s="542"/>
      <c r="R406" s="1166"/>
      <c r="S406" s="542"/>
      <c r="T406" s="1166"/>
      <c r="U406" s="542"/>
      <c r="V406" s="1166"/>
      <c r="W406" s="542"/>
      <c r="X406" s="1166"/>
      <c r="Y406" s="542"/>
      <c r="Z406" s="1166">
        <f>E406-L406-N406-P406-R406-T406-V406</f>
        <v>1</v>
      </c>
      <c r="AA406" s="542">
        <f>K406-M406-O406-Q406-S406-U406-W406</f>
        <v>2300</v>
      </c>
      <c r="AB406" s="1166"/>
      <c r="AC406" s="542"/>
      <c r="AD406" s="1166"/>
      <c r="AE406" s="542"/>
      <c r="AF406" s="1166"/>
      <c r="AG406" s="542"/>
      <c r="AH406" s="1166"/>
      <c r="AI406" s="542"/>
      <c r="AJ406" s="1193">
        <f t="shared" si="214"/>
        <v>2300</v>
      </c>
      <c r="AK406" s="3">
        <f t="shared" si="184"/>
        <v>0</v>
      </c>
    </row>
    <row r="407" spans="1:37" ht="82.5">
      <c r="A407" s="1163"/>
      <c r="B407" s="1187"/>
      <c r="C407" s="1190" t="s">
        <v>4207</v>
      </c>
      <c r="D407" s="1180"/>
      <c r="E407" s="328">
        <v>1</v>
      </c>
      <c r="F407" s="997" t="s">
        <v>4174</v>
      </c>
      <c r="G407" s="997" t="s">
        <v>3908</v>
      </c>
      <c r="H407" s="997" t="s">
        <v>3909</v>
      </c>
      <c r="I407" s="997" t="s">
        <v>3910</v>
      </c>
      <c r="J407" s="1191">
        <v>5000</v>
      </c>
      <c r="K407" s="1191">
        <f>E407*J407</f>
        <v>5000</v>
      </c>
      <c r="L407" s="1192"/>
      <c r="M407" s="1164"/>
      <c r="N407" s="1165"/>
      <c r="O407" s="542"/>
      <c r="P407" s="1166"/>
      <c r="Q407" s="542"/>
      <c r="R407" s="1166"/>
      <c r="S407" s="542"/>
      <c r="T407" s="1166"/>
      <c r="U407" s="542"/>
      <c r="V407" s="1166"/>
      <c r="W407" s="542"/>
      <c r="X407" s="1166"/>
      <c r="Y407" s="542"/>
      <c r="Z407" s="1166">
        <f>E407-L407-N407-P407-R407-T407-V407</f>
        <v>1</v>
      </c>
      <c r="AA407" s="542">
        <f>K407-M407-O407-Q407-S407-U407-W407</f>
        <v>5000</v>
      </c>
      <c r="AB407" s="1166"/>
      <c r="AC407" s="542"/>
      <c r="AD407" s="1166"/>
      <c r="AE407" s="542"/>
      <c r="AF407" s="1166"/>
      <c r="AG407" s="542"/>
      <c r="AH407" s="1166"/>
      <c r="AI407" s="542"/>
      <c r="AJ407" s="1193">
        <f t="shared" si="214"/>
        <v>5000</v>
      </c>
      <c r="AK407" s="3">
        <f t="shared" si="184"/>
        <v>0</v>
      </c>
    </row>
    <row r="408" spans="1:37" ht="22.5">
      <c r="A408" s="1163"/>
      <c r="B408" s="1187">
        <v>357</v>
      </c>
      <c r="C408" s="1186" t="s">
        <v>4208</v>
      </c>
      <c r="D408" s="1180"/>
      <c r="E408" s="1181"/>
      <c r="F408" s="194"/>
      <c r="G408" s="997"/>
      <c r="H408" s="1220"/>
      <c r="I408" s="997"/>
      <c r="J408" s="1181"/>
      <c r="K408" s="559">
        <f>K409</f>
        <v>6292.1600000000008</v>
      </c>
      <c r="L408" s="1185"/>
      <c r="M408" s="559">
        <f t="shared" ref="M408:AJ408" si="239">M409</f>
        <v>0</v>
      </c>
      <c r="N408" s="559">
        <f t="shared" si="239"/>
        <v>0</v>
      </c>
      <c r="O408" s="559">
        <f t="shared" si="239"/>
        <v>0</v>
      </c>
      <c r="P408" s="559">
        <f t="shared" si="239"/>
        <v>0</v>
      </c>
      <c r="Q408" s="559">
        <f t="shared" si="239"/>
        <v>0</v>
      </c>
      <c r="R408" s="559">
        <f t="shared" si="239"/>
        <v>6</v>
      </c>
      <c r="S408" s="559">
        <f t="shared" si="239"/>
        <v>6292.1600000000008</v>
      </c>
      <c r="T408" s="559">
        <f t="shared" si="239"/>
        <v>0</v>
      </c>
      <c r="U408" s="559">
        <f t="shared" si="239"/>
        <v>0</v>
      </c>
      <c r="V408" s="559">
        <f t="shared" si="239"/>
        <v>0</v>
      </c>
      <c r="W408" s="559">
        <f t="shared" si="239"/>
        <v>0</v>
      </c>
      <c r="X408" s="559">
        <f t="shared" si="239"/>
        <v>0</v>
      </c>
      <c r="Y408" s="559">
        <f t="shared" si="239"/>
        <v>0</v>
      </c>
      <c r="Z408" s="559">
        <f t="shared" si="239"/>
        <v>0</v>
      </c>
      <c r="AA408" s="559">
        <f t="shared" si="239"/>
        <v>0</v>
      </c>
      <c r="AB408" s="559">
        <f t="shared" si="239"/>
        <v>0</v>
      </c>
      <c r="AC408" s="559">
        <f t="shared" si="239"/>
        <v>0</v>
      </c>
      <c r="AD408" s="559">
        <f t="shared" si="239"/>
        <v>0</v>
      </c>
      <c r="AE408" s="559">
        <f t="shared" si="239"/>
        <v>0</v>
      </c>
      <c r="AF408" s="559">
        <f t="shared" si="239"/>
        <v>0</v>
      </c>
      <c r="AG408" s="559">
        <f t="shared" si="239"/>
        <v>0</v>
      </c>
      <c r="AH408" s="559">
        <f t="shared" si="239"/>
        <v>0</v>
      </c>
      <c r="AI408" s="559">
        <f t="shared" si="239"/>
        <v>0</v>
      </c>
      <c r="AJ408" s="559">
        <f t="shared" si="239"/>
        <v>6292.1600000000008</v>
      </c>
      <c r="AK408" s="3">
        <f t="shared" si="184"/>
        <v>0</v>
      </c>
    </row>
    <row r="409" spans="1:37" ht="22.5">
      <c r="A409" s="1163"/>
      <c r="B409" s="1187">
        <v>35701</v>
      </c>
      <c r="C409" s="1186" t="s">
        <v>4208</v>
      </c>
      <c r="D409" s="1180"/>
      <c r="E409" s="1181"/>
      <c r="F409" s="194"/>
      <c r="G409" s="997"/>
      <c r="H409" s="1194"/>
      <c r="I409" s="997"/>
      <c r="J409" s="1181"/>
      <c r="K409" s="559">
        <f>SUM(K410:K415)</f>
        <v>6292.1600000000008</v>
      </c>
      <c r="L409" s="1185"/>
      <c r="M409" s="559">
        <f t="shared" ref="M409:AI409" si="240">SUM(M410:M415)</f>
        <v>0</v>
      </c>
      <c r="N409" s="559">
        <f t="shared" si="240"/>
        <v>0</v>
      </c>
      <c r="O409" s="559">
        <f t="shared" si="240"/>
        <v>0</v>
      </c>
      <c r="P409" s="559">
        <f t="shared" si="240"/>
        <v>0</v>
      </c>
      <c r="Q409" s="559">
        <f t="shared" si="240"/>
        <v>0</v>
      </c>
      <c r="R409" s="559">
        <f t="shared" si="240"/>
        <v>6</v>
      </c>
      <c r="S409" s="559">
        <f t="shared" si="240"/>
        <v>6292.1600000000008</v>
      </c>
      <c r="T409" s="559">
        <f t="shared" si="240"/>
        <v>0</v>
      </c>
      <c r="U409" s="559">
        <f t="shared" si="240"/>
        <v>0</v>
      </c>
      <c r="V409" s="559">
        <f t="shared" si="240"/>
        <v>0</v>
      </c>
      <c r="W409" s="559">
        <f t="shared" si="240"/>
        <v>0</v>
      </c>
      <c r="X409" s="559">
        <f t="shared" si="240"/>
        <v>0</v>
      </c>
      <c r="Y409" s="559">
        <f t="shared" si="240"/>
        <v>0</v>
      </c>
      <c r="Z409" s="559">
        <f t="shared" si="240"/>
        <v>0</v>
      </c>
      <c r="AA409" s="559">
        <f t="shared" si="240"/>
        <v>0</v>
      </c>
      <c r="AB409" s="559">
        <f t="shared" si="240"/>
        <v>0</v>
      </c>
      <c r="AC409" s="559">
        <f t="shared" si="240"/>
        <v>0</v>
      </c>
      <c r="AD409" s="559">
        <f t="shared" si="240"/>
        <v>0</v>
      </c>
      <c r="AE409" s="559">
        <f t="shared" si="240"/>
        <v>0</v>
      </c>
      <c r="AF409" s="559">
        <f t="shared" si="240"/>
        <v>0</v>
      </c>
      <c r="AG409" s="559">
        <f t="shared" si="240"/>
        <v>0</v>
      </c>
      <c r="AH409" s="559">
        <f t="shared" si="240"/>
        <v>0</v>
      </c>
      <c r="AI409" s="559">
        <f t="shared" si="240"/>
        <v>0</v>
      </c>
      <c r="AJ409" s="559">
        <f t="shared" ref="AJ409" si="241">M409+O409+Q409+S409+U409+W409+Y409+AA409+AC409+AE409+AG409+AI409</f>
        <v>6292.1600000000008</v>
      </c>
      <c r="AK409" s="3">
        <f t="shared" si="184"/>
        <v>0</v>
      </c>
    </row>
    <row r="410" spans="1:37" ht="82.5">
      <c r="A410" s="1163"/>
      <c r="B410" s="1187"/>
      <c r="C410" s="1190" t="s">
        <v>4209</v>
      </c>
      <c r="D410" s="1180"/>
      <c r="E410" s="328">
        <v>1</v>
      </c>
      <c r="F410" s="997" t="s">
        <v>3251</v>
      </c>
      <c r="G410" s="997" t="s">
        <v>3908</v>
      </c>
      <c r="H410" s="997" t="s">
        <v>3909</v>
      </c>
      <c r="I410" s="997" t="s">
        <v>3910</v>
      </c>
      <c r="J410" s="1191">
        <v>563.76</v>
      </c>
      <c r="K410" s="1191">
        <f t="shared" ref="K410:K415" si="242">E410*J410</f>
        <v>563.76</v>
      </c>
      <c r="L410" s="1192"/>
      <c r="M410" s="1164"/>
      <c r="N410" s="1165"/>
      <c r="O410" s="542"/>
      <c r="P410" s="1166"/>
      <c r="Q410" s="542"/>
      <c r="R410" s="1166">
        <f t="shared" ref="R410:R415" si="243">E410</f>
        <v>1</v>
      </c>
      <c r="S410" s="542">
        <f t="shared" ref="S410:S415" si="244">R410*J410</f>
        <v>563.76</v>
      </c>
      <c r="T410" s="1166"/>
      <c r="U410" s="542"/>
      <c r="V410" s="1166"/>
      <c r="W410" s="542"/>
      <c r="X410" s="1166"/>
      <c r="Y410" s="542"/>
      <c r="Z410" s="1166"/>
      <c r="AA410" s="542"/>
      <c r="AB410" s="1166"/>
      <c r="AC410" s="542"/>
      <c r="AD410" s="1166"/>
      <c r="AE410" s="542"/>
      <c r="AF410" s="1166"/>
      <c r="AG410" s="542"/>
      <c r="AH410" s="1166"/>
      <c r="AI410" s="542"/>
      <c r="AJ410" s="1193">
        <f t="shared" si="214"/>
        <v>563.76</v>
      </c>
      <c r="AK410" s="3">
        <f t="shared" ref="AK410:AK467" si="245">K410-AJ410</f>
        <v>0</v>
      </c>
    </row>
    <row r="411" spans="1:37" ht="82.5">
      <c r="A411" s="1163"/>
      <c r="B411" s="1187"/>
      <c r="C411" s="1190" t="s">
        <v>4210</v>
      </c>
      <c r="D411" s="1180"/>
      <c r="E411" s="328">
        <v>1</v>
      </c>
      <c r="F411" s="997" t="s">
        <v>3251</v>
      </c>
      <c r="G411" s="997" t="s">
        <v>3908</v>
      </c>
      <c r="H411" s="997" t="s">
        <v>3909</v>
      </c>
      <c r="I411" s="997" t="s">
        <v>3910</v>
      </c>
      <c r="J411" s="1191">
        <v>2600</v>
      </c>
      <c r="K411" s="1191">
        <f t="shared" si="242"/>
        <v>2600</v>
      </c>
      <c r="L411" s="1192"/>
      <c r="M411" s="1164"/>
      <c r="N411" s="1165"/>
      <c r="O411" s="542"/>
      <c r="P411" s="1166"/>
      <c r="Q411" s="542"/>
      <c r="R411" s="1166">
        <f t="shared" si="243"/>
        <v>1</v>
      </c>
      <c r="S411" s="542">
        <f t="shared" si="244"/>
        <v>2600</v>
      </c>
      <c r="T411" s="1166"/>
      <c r="U411" s="542"/>
      <c r="V411" s="1166"/>
      <c r="W411" s="542"/>
      <c r="X411" s="1166"/>
      <c r="Y411" s="542"/>
      <c r="Z411" s="1166"/>
      <c r="AA411" s="542"/>
      <c r="AB411" s="1166"/>
      <c r="AC411" s="542"/>
      <c r="AD411" s="1166"/>
      <c r="AE411" s="542"/>
      <c r="AF411" s="1166"/>
      <c r="AG411" s="542"/>
      <c r="AH411" s="1166"/>
      <c r="AI411" s="542"/>
      <c r="AJ411" s="1193">
        <f t="shared" si="214"/>
        <v>2600</v>
      </c>
      <c r="AK411" s="3">
        <f t="shared" si="245"/>
        <v>0</v>
      </c>
    </row>
    <row r="412" spans="1:37" ht="82.5">
      <c r="A412" s="1163"/>
      <c r="B412" s="1187"/>
      <c r="C412" s="1190" t="s">
        <v>4211</v>
      </c>
      <c r="D412" s="1180"/>
      <c r="E412" s="328">
        <v>1</v>
      </c>
      <c r="F412" s="997" t="s">
        <v>3251</v>
      </c>
      <c r="G412" s="997" t="s">
        <v>3908</v>
      </c>
      <c r="H412" s="997" t="s">
        <v>3909</v>
      </c>
      <c r="I412" s="997" t="s">
        <v>3910</v>
      </c>
      <c r="J412" s="1191">
        <v>904.8</v>
      </c>
      <c r="K412" s="1191">
        <f t="shared" si="242"/>
        <v>904.8</v>
      </c>
      <c r="L412" s="1192"/>
      <c r="M412" s="1164"/>
      <c r="N412" s="1165"/>
      <c r="O412" s="542"/>
      <c r="P412" s="1166"/>
      <c r="Q412" s="542"/>
      <c r="R412" s="1166">
        <f t="shared" si="243"/>
        <v>1</v>
      </c>
      <c r="S412" s="542">
        <f t="shared" si="244"/>
        <v>904.8</v>
      </c>
      <c r="T412" s="1166"/>
      <c r="U412" s="542"/>
      <c r="V412" s="1166"/>
      <c r="W412" s="542"/>
      <c r="X412" s="1166"/>
      <c r="Y412" s="542"/>
      <c r="Z412" s="1166"/>
      <c r="AA412" s="542"/>
      <c r="AB412" s="1166"/>
      <c r="AC412" s="542"/>
      <c r="AD412" s="1166"/>
      <c r="AE412" s="542"/>
      <c r="AF412" s="1166"/>
      <c r="AG412" s="542"/>
      <c r="AH412" s="1166"/>
      <c r="AI412" s="542"/>
      <c r="AJ412" s="1193">
        <f t="shared" si="214"/>
        <v>904.8</v>
      </c>
      <c r="AK412" s="3">
        <f t="shared" si="245"/>
        <v>0</v>
      </c>
    </row>
    <row r="413" spans="1:37" ht="82.5">
      <c r="A413" s="1163"/>
      <c r="B413" s="1187"/>
      <c r="C413" s="1190" t="s">
        <v>4212</v>
      </c>
      <c r="D413" s="1180"/>
      <c r="E413" s="328">
        <v>1</v>
      </c>
      <c r="F413" s="997" t="s">
        <v>3251</v>
      </c>
      <c r="G413" s="997" t="s">
        <v>3908</v>
      </c>
      <c r="H413" s="997" t="s">
        <v>3909</v>
      </c>
      <c r="I413" s="997" t="s">
        <v>3910</v>
      </c>
      <c r="J413" s="1191">
        <v>997.6</v>
      </c>
      <c r="K413" s="1191">
        <f t="shared" si="242"/>
        <v>997.6</v>
      </c>
      <c r="L413" s="1192"/>
      <c r="M413" s="1164"/>
      <c r="N413" s="1165"/>
      <c r="O413" s="542"/>
      <c r="P413" s="1166"/>
      <c r="Q413" s="542"/>
      <c r="R413" s="1166">
        <f t="shared" si="243"/>
        <v>1</v>
      </c>
      <c r="S413" s="542">
        <f t="shared" si="244"/>
        <v>997.6</v>
      </c>
      <c r="T413" s="1166"/>
      <c r="U413" s="542"/>
      <c r="V413" s="1166"/>
      <c r="W413" s="542"/>
      <c r="X413" s="1166"/>
      <c r="Y413" s="542"/>
      <c r="Z413" s="1166"/>
      <c r="AA413" s="542"/>
      <c r="AB413" s="1166"/>
      <c r="AC413" s="542"/>
      <c r="AD413" s="1166"/>
      <c r="AE413" s="542"/>
      <c r="AF413" s="1166"/>
      <c r="AG413" s="542"/>
      <c r="AH413" s="1166"/>
      <c r="AI413" s="542"/>
      <c r="AJ413" s="1193">
        <f t="shared" si="214"/>
        <v>997.6</v>
      </c>
      <c r="AK413" s="3">
        <f t="shared" si="245"/>
        <v>0</v>
      </c>
    </row>
    <row r="414" spans="1:37" ht="82.5">
      <c r="A414" s="1163"/>
      <c r="B414" s="1187"/>
      <c r="C414" s="1190" t="s">
        <v>4213</v>
      </c>
      <c r="D414" s="1180"/>
      <c r="E414" s="328">
        <v>1</v>
      </c>
      <c r="F414" s="997" t="s">
        <v>3251</v>
      </c>
      <c r="G414" s="997" t="s">
        <v>3908</v>
      </c>
      <c r="H414" s="997" t="s">
        <v>3909</v>
      </c>
      <c r="I414" s="997" t="s">
        <v>3910</v>
      </c>
      <c r="J414" s="1191">
        <v>696</v>
      </c>
      <c r="K414" s="1191">
        <f t="shared" si="242"/>
        <v>696</v>
      </c>
      <c r="L414" s="1192"/>
      <c r="M414" s="1164"/>
      <c r="N414" s="1165"/>
      <c r="O414" s="542"/>
      <c r="P414" s="1166"/>
      <c r="Q414" s="542"/>
      <c r="R414" s="1166">
        <f t="shared" si="243"/>
        <v>1</v>
      </c>
      <c r="S414" s="542">
        <f t="shared" si="244"/>
        <v>696</v>
      </c>
      <c r="T414" s="1166"/>
      <c r="U414" s="542"/>
      <c r="V414" s="1166"/>
      <c r="W414" s="542"/>
      <c r="X414" s="1166"/>
      <c r="Y414" s="542"/>
      <c r="Z414" s="1166"/>
      <c r="AA414" s="542"/>
      <c r="AB414" s="1166"/>
      <c r="AC414" s="542"/>
      <c r="AD414" s="1166"/>
      <c r="AE414" s="542"/>
      <c r="AF414" s="1166"/>
      <c r="AG414" s="542"/>
      <c r="AH414" s="1166"/>
      <c r="AI414" s="542"/>
      <c r="AJ414" s="1193">
        <f t="shared" si="214"/>
        <v>696</v>
      </c>
      <c r="AK414" s="3">
        <f t="shared" si="245"/>
        <v>0</v>
      </c>
    </row>
    <row r="415" spans="1:37" ht="82.5">
      <c r="A415" s="1163"/>
      <c r="B415" s="1187"/>
      <c r="C415" s="1190" t="s">
        <v>4214</v>
      </c>
      <c r="D415" s="1180"/>
      <c r="E415" s="328">
        <v>1</v>
      </c>
      <c r="F415" s="997" t="s">
        <v>3251</v>
      </c>
      <c r="G415" s="997" t="s">
        <v>3908</v>
      </c>
      <c r="H415" s="997" t="s">
        <v>3909</v>
      </c>
      <c r="I415" s="997" t="s">
        <v>3910</v>
      </c>
      <c r="J415" s="1191">
        <v>530</v>
      </c>
      <c r="K415" s="1191">
        <f t="shared" si="242"/>
        <v>530</v>
      </c>
      <c r="L415" s="1192"/>
      <c r="M415" s="1164"/>
      <c r="N415" s="1165"/>
      <c r="O415" s="542"/>
      <c r="P415" s="1166"/>
      <c r="Q415" s="542"/>
      <c r="R415" s="1166">
        <f t="shared" si="243"/>
        <v>1</v>
      </c>
      <c r="S415" s="542">
        <f t="shared" si="244"/>
        <v>530</v>
      </c>
      <c r="T415" s="1166"/>
      <c r="U415" s="542"/>
      <c r="V415" s="1166"/>
      <c r="W415" s="542"/>
      <c r="X415" s="1166"/>
      <c r="Y415" s="542"/>
      <c r="Z415" s="1166"/>
      <c r="AA415" s="542"/>
      <c r="AB415" s="1166"/>
      <c r="AC415" s="542"/>
      <c r="AD415" s="1166"/>
      <c r="AE415" s="542"/>
      <c r="AF415" s="1166"/>
      <c r="AG415" s="542"/>
      <c r="AH415" s="1166"/>
      <c r="AI415" s="542"/>
      <c r="AJ415" s="1193">
        <f t="shared" si="214"/>
        <v>530</v>
      </c>
      <c r="AK415" s="3">
        <f t="shared" si="245"/>
        <v>0</v>
      </c>
    </row>
    <row r="416" spans="1:37" ht="22.5">
      <c r="A416" s="1163"/>
      <c r="B416" s="1187">
        <v>358</v>
      </c>
      <c r="C416" s="1186" t="s">
        <v>4215</v>
      </c>
      <c r="D416" s="1180"/>
      <c r="E416" s="1181"/>
      <c r="F416" s="194"/>
      <c r="G416" s="997"/>
      <c r="H416" s="1220"/>
      <c r="I416" s="997"/>
      <c r="J416" s="1181"/>
      <c r="K416" s="559">
        <f>K417</f>
        <v>8550</v>
      </c>
      <c r="L416" s="1185"/>
      <c r="M416" s="559">
        <f t="shared" ref="M416:AJ417" si="246">M417</f>
        <v>0</v>
      </c>
      <c r="N416" s="559">
        <f t="shared" si="246"/>
        <v>0</v>
      </c>
      <c r="O416" s="559">
        <f t="shared" si="246"/>
        <v>0</v>
      </c>
      <c r="P416" s="559">
        <f t="shared" si="246"/>
        <v>0</v>
      </c>
      <c r="Q416" s="559">
        <f t="shared" si="246"/>
        <v>0</v>
      </c>
      <c r="R416" s="559">
        <f t="shared" si="246"/>
        <v>1</v>
      </c>
      <c r="S416" s="559">
        <f t="shared" si="246"/>
        <v>950</v>
      </c>
      <c r="T416" s="559">
        <f t="shared" si="246"/>
        <v>1</v>
      </c>
      <c r="U416" s="559">
        <f t="shared" si="246"/>
        <v>950</v>
      </c>
      <c r="V416" s="559">
        <f t="shared" si="246"/>
        <v>1</v>
      </c>
      <c r="W416" s="559">
        <f t="shared" si="246"/>
        <v>950</v>
      </c>
      <c r="X416" s="559">
        <f t="shared" si="246"/>
        <v>1</v>
      </c>
      <c r="Y416" s="559">
        <f t="shared" si="246"/>
        <v>950</v>
      </c>
      <c r="Z416" s="559">
        <f t="shared" si="246"/>
        <v>0</v>
      </c>
      <c r="AA416" s="559">
        <f t="shared" si="246"/>
        <v>950</v>
      </c>
      <c r="AB416" s="559">
        <f t="shared" si="246"/>
        <v>1</v>
      </c>
      <c r="AC416" s="559">
        <f t="shared" si="246"/>
        <v>950</v>
      </c>
      <c r="AD416" s="559">
        <f t="shared" si="246"/>
        <v>1</v>
      </c>
      <c r="AE416" s="559">
        <f t="shared" si="246"/>
        <v>950</v>
      </c>
      <c r="AF416" s="559">
        <f t="shared" si="246"/>
        <v>1</v>
      </c>
      <c r="AG416" s="559">
        <f t="shared" si="246"/>
        <v>950</v>
      </c>
      <c r="AH416" s="559">
        <f t="shared" si="246"/>
        <v>1</v>
      </c>
      <c r="AI416" s="559">
        <f t="shared" si="246"/>
        <v>950</v>
      </c>
      <c r="AJ416" s="559">
        <f t="shared" si="246"/>
        <v>8550</v>
      </c>
      <c r="AK416" s="3">
        <f t="shared" si="245"/>
        <v>0</v>
      </c>
    </row>
    <row r="417" spans="1:37">
      <c r="A417" s="1163"/>
      <c r="B417" s="1187">
        <v>35802</v>
      </c>
      <c r="C417" s="1186" t="s">
        <v>3415</v>
      </c>
      <c r="D417" s="1180"/>
      <c r="E417" s="1181"/>
      <c r="F417" s="194"/>
      <c r="G417" s="997"/>
      <c r="H417" s="1194"/>
      <c r="I417" s="997"/>
      <c r="J417" s="1181"/>
      <c r="K417" s="559">
        <f>K418</f>
        <v>8550</v>
      </c>
      <c r="L417" s="1185"/>
      <c r="M417" s="559">
        <f t="shared" si="246"/>
        <v>0</v>
      </c>
      <c r="N417" s="559">
        <f t="shared" si="246"/>
        <v>0</v>
      </c>
      <c r="O417" s="559">
        <f t="shared" si="246"/>
        <v>0</v>
      </c>
      <c r="P417" s="559">
        <f t="shared" si="246"/>
        <v>0</v>
      </c>
      <c r="Q417" s="559">
        <f t="shared" si="246"/>
        <v>0</v>
      </c>
      <c r="R417" s="559">
        <f t="shared" si="246"/>
        <v>1</v>
      </c>
      <c r="S417" s="559">
        <f t="shared" si="246"/>
        <v>950</v>
      </c>
      <c r="T417" s="559">
        <f t="shared" si="246"/>
        <v>1</v>
      </c>
      <c r="U417" s="559">
        <f t="shared" si="246"/>
        <v>950</v>
      </c>
      <c r="V417" s="559">
        <f t="shared" si="246"/>
        <v>1</v>
      </c>
      <c r="W417" s="559">
        <f t="shared" si="246"/>
        <v>950</v>
      </c>
      <c r="X417" s="559">
        <f t="shared" si="246"/>
        <v>1</v>
      </c>
      <c r="Y417" s="559">
        <f t="shared" si="246"/>
        <v>950</v>
      </c>
      <c r="Z417" s="559"/>
      <c r="AA417" s="559">
        <f t="shared" si="246"/>
        <v>950</v>
      </c>
      <c r="AB417" s="559">
        <f t="shared" si="246"/>
        <v>1</v>
      </c>
      <c r="AC417" s="559">
        <f t="shared" si="246"/>
        <v>950</v>
      </c>
      <c r="AD417" s="559">
        <f t="shared" si="246"/>
        <v>1</v>
      </c>
      <c r="AE417" s="559">
        <f t="shared" si="246"/>
        <v>950</v>
      </c>
      <c r="AF417" s="559">
        <f t="shared" si="246"/>
        <v>1</v>
      </c>
      <c r="AG417" s="559">
        <f t="shared" si="246"/>
        <v>950</v>
      </c>
      <c r="AH417" s="559">
        <f t="shared" si="246"/>
        <v>1</v>
      </c>
      <c r="AI417" s="559">
        <f t="shared" si="246"/>
        <v>950</v>
      </c>
      <c r="AJ417" s="559">
        <f t="shared" ref="AJ417" si="247">M417+O417+Q417+S417+U417+W417+Y417+AA417+AC417+AE417+AG417+AI417</f>
        <v>8550</v>
      </c>
      <c r="AK417" s="3">
        <f t="shared" si="245"/>
        <v>0</v>
      </c>
    </row>
    <row r="418" spans="1:37" ht="82.5">
      <c r="A418" s="1163"/>
      <c r="B418" s="1187"/>
      <c r="C418" s="1190" t="s">
        <v>4216</v>
      </c>
      <c r="D418" s="1180"/>
      <c r="E418" s="328">
        <v>9</v>
      </c>
      <c r="F418" s="997" t="s">
        <v>3251</v>
      </c>
      <c r="G418" s="997" t="s">
        <v>3908</v>
      </c>
      <c r="H418" s="997" t="s">
        <v>3909</v>
      </c>
      <c r="I418" s="997" t="s">
        <v>3910</v>
      </c>
      <c r="J418" s="1191">
        <v>950</v>
      </c>
      <c r="K418" s="1191">
        <f>E418*J418</f>
        <v>8550</v>
      </c>
      <c r="L418" s="1192"/>
      <c r="M418" s="1164"/>
      <c r="N418" s="1165"/>
      <c r="O418" s="542"/>
      <c r="P418" s="1166"/>
      <c r="Q418" s="542"/>
      <c r="R418" s="1166">
        <f>E418/9</f>
        <v>1</v>
      </c>
      <c r="S418" s="542">
        <f>R418*J418</f>
        <v>950</v>
      </c>
      <c r="T418" s="1166">
        <f>E418/9</f>
        <v>1</v>
      </c>
      <c r="U418" s="542">
        <f>T418*J418</f>
        <v>950</v>
      </c>
      <c r="V418" s="1166">
        <f>E418/9</f>
        <v>1</v>
      </c>
      <c r="W418" s="542">
        <f>V418*J418</f>
        <v>950</v>
      </c>
      <c r="X418" s="1166">
        <f>E418/9</f>
        <v>1</v>
      </c>
      <c r="Y418" s="542">
        <f>X418*J418</f>
        <v>950</v>
      </c>
      <c r="Z418" s="1166">
        <f>E418/9</f>
        <v>1</v>
      </c>
      <c r="AA418" s="542">
        <f>Z418*J418</f>
        <v>950</v>
      </c>
      <c r="AB418" s="1166">
        <f>E418/9</f>
        <v>1</v>
      </c>
      <c r="AC418" s="542">
        <f>AB418*J418</f>
        <v>950</v>
      </c>
      <c r="AD418" s="1166">
        <f>E418/9</f>
        <v>1</v>
      </c>
      <c r="AE418" s="542">
        <f>AD418*J418</f>
        <v>950</v>
      </c>
      <c r="AF418" s="1166">
        <f>E418/9</f>
        <v>1</v>
      </c>
      <c r="AG418" s="542">
        <f>AF418*J418</f>
        <v>950</v>
      </c>
      <c r="AH418" s="1166">
        <f>E418/9</f>
        <v>1</v>
      </c>
      <c r="AI418" s="542">
        <f>AH418*J418</f>
        <v>950</v>
      </c>
      <c r="AJ418" s="1193">
        <f t="shared" si="214"/>
        <v>8550</v>
      </c>
      <c r="AK418" s="3">
        <f t="shared" si="245"/>
        <v>0</v>
      </c>
    </row>
    <row r="419" spans="1:37">
      <c r="A419" s="1163"/>
      <c r="B419" s="1187">
        <v>359</v>
      </c>
      <c r="C419" s="1186" t="s">
        <v>3325</v>
      </c>
      <c r="D419" s="1180"/>
      <c r="E419" s="1181"/>
      <c r="F419" s="194"/>
      <c r="G419" s="997"/>
      <c r="H419" s="1220"/>
      <c r="I419" s="997"/>
      <c r="J419" s="1181"/>
      <c r="K419" s="559">
        <f>K420</f>
        <v>2900</v>
      </c>
      <c r="L419" s="1185"/>
      <c r="M419" s="559">
        <f t="shared" ref="M419:AJ420" si="248">M420</f>
        <v>0</v>
      </c>
      <c r="N419" s="559">
        <f t="shared" si="248"/>
        <v>0</v>
      </c>
      <c r="O419" s="559">
        <f t="shared" si="248"/>
        <v>0</v>
      </c>
      <c r="P419" s="559">
        <f t="shared" si="248"/>
        <v>0</v>
      </c>
      <c r="Q419" s="559">
        <f t="shared" si="248"/>
        <v>0</v>
      </c>
      <c r="R419" s="559">
        <f t="shared" si="248"/>
        <v>0</v>
      </c>
      <c r="S419" s="559">
        <f t="shared" si="248"/>
        <v>0</v>
      </c>
      <c r="T419" s="559">
        <f t="shared" si="248"/>
        <v>0</v>
      </c>
      <c r="U419" s="559">
        <f t="shared" si="248"/>
        <v>0</v>
      </c>
      <c r="V419" s="559">
        <f t="shared" si="248"/>
        <v>0</v>
      </c>
      <c r="W419" s="559">
        <f t="shared" si="248"/>
        <v>0</v>
      </c>
      <c r="X419" s="559">
        <f t="shared" si="248"/>
        <v>0</v>
      </c>
      <c r="Y419" s="559">
        <f t="shared" si="248"/>
        <v>0</v>
      </c>
      <c r="Z419" s="559"/>
      <c r="AA419" s="559">
        <f t="shared" si="248"/>
        <v>0</v>
      </c>
      <c r="AB419" s="559">
        <f t="shared" si="248"/>
        <v>0</v>
      </c>
      <c r="AC419" s="559">
        <f t="shared" si="248"/>
        <v>0</v>
      </c>
      <c r="AD419" s="559">
        <f t="shared" si="248"/>
        <v>0</v>
      </c>
      <c r="AE419" s="559">
        <f t="shared" si="248"/>
        <v>0</v>
      </c>
      <c r="AF419" s="559">
        <f t="shared" si="248"/>
        <v>1</v>
      </c>
      <c r="AG419" s="559">
        <f t="shared" si="248"/>
        <v>2900</v>
      </c>
      <c r="AH419" s="559">
        <f t="shared" si="248"/>
        <v>0</v>
      </c>
      <c r="AI419" s="559">
        <f t="shared" si="248"/>
        <v>0</v>
      </c>
      <c r="AJ419" s="559">
        <f t="shared" si="248"/>
        <v>2900</v>
      </c>
      <c r="AK419" s="3">
        <f t="shared" si="245"/>
        <v>0</v>
      </c>
    </row>
    <row r="420" spans="1:37" ht="22.5">
      <c r="A420" s="1163"/>
      <c r="B420" s="1187">
        <v>35901</v>
      </c>
      <c r="C420" s="1186" t="s">
        <v>1412</v>
      </c>
      <c r="D420" s="1180"/>
      <c r="E420" s="1181"/>
      <c r="F420" s="194"/>
      <c r="G420" s="997"/>
      <c r="H420" s="1194"/>
      <c r="I420" s="997"/>
      <c r="J420" s="1181"/>
      <c r="K420" s="559">
        <f>K421</f>
        <v>2900</v>
      </c>
      <c r="L420" s="1185"/>
      <c r="M420" s="559">
        <f t="shared" si="248"/>
        <v>0</v>
      </c>
      <c r="N420" s="559">
        <f t="shared" si="248"/>
        <v>0</v>
      </c>
      <c r="O420" s="559">
        <f t="shared" si="248"/>
        <v>0</v>
      </c>
      <c r="P420" s="559">
        <f t="shared" si="248"/>
        <v>0</v>
      </c>
      <c r="Q420" s="559">
        <f t="shared" si="248"/>
        <v>0</v>
      </c>
      <c r="R420" s="559">
        <f t="shared" si="248"/>
        <v>0</v>
      </c>
      <c r="S420" s="559">
        <f t="shared" si="248"/>
        <v>0</v>
      </c>
      <c r="T420" s="559">
        <f t="shared" si="248"/>
        <v>0</v>
      </c>
      <c r="U420" s="559">
        <f t="shared" si="248"/>
        <v>0</v>
      </c>
      <c r="V420" s="559">
        <f t="shared" si="248"/>
        <v>0</v>
      </c>
      <c r="W420" s="559">
        <f t="shared" si="248"/>
        <v>0</v>
      </c>
      <c r="X420" s="559">
        <f t="shared" si="248"/>
        <v>0</v>
      </c>
      <c r="Y420" s="559">
        <f t="shared" si="248"/>
        <v>0</v>
      </c>
      <c r="Z420" s="559"/>
      <c r="AA420" s="559">
        <f t="shared" si="248"/>
        <v>0</v>
      </c>
      <c r="AB420" s="559">
        <f t="shared" si="248"/>
        <v>0</v>
      </c>
      <c r="AC420" s="559">
        <f t="shared" si="248"/>
        <v>0</v>
      </c>
      <c r="AD420" s="559">
        <f t="shared" si="248"/>
        <v>0</v>
      </c>
      <c r="AE420" s="559">
        <f t="shared" si="248"/>
        <v>0</v>
      </c>
      <c r="AF420" s="559">
        <f t="shared" si="248"/>
        <v>1</v>
      </c>
      <c r="AG420" s="559">
        <f t="shared" si="248"/>
        <v>2900</v>
      </c>
      <c r="AH420" s="559">
        <f t="shared" si="248"/>
        <v>0</v>
      </c>
      <c r="AI420" s="559">
        <f t="shared" si="248"/>
        <v>0</v>
      </c>
      <c r="AJ420" s="559">
        <f t="shared" ref="AJ420:AJ450" si="249">M420+O420+Q420+S420+U420+W420+Y420+AA420+AC420+AE420+AG420+AI420</f>
        <v>2900</v>
      </c>
      <c r="AK420" s="3">
        <f t="shared" si="245"/>
        <v>0</v>
      </c>
    </row>
    <row r="421" spans="1:37" ht="82.5">
      <c r="A421" s="1163"/>
      <c r="B421" s="1187"/>
      <c r="C421" s="1190" t="s">
        <v>4217</v>
      </c>
      <c r="D421" s="1180"/>
      <c r="E421" s="328">
        <v>1</v>
      </c>
      <c r="F421" s="997" t="s">
        <v>3251</v>
      </c>
      <c r="G421" s="997" t="s">
        <v>3908</v>
      </c>
      <c r="H421" s="997" t="s">
        <v>3909</v>
      </c>
      <c r="I421" s="997" t="s">
        <v>3910</v>
      </c>
      <c r="J421" s="1191">
        <v>2900</v>
      </c>
      <c r="K421" s="1191">
        <f>E421*J421</f>
        <v>2900</v>
      </c>
      <c r="L421" s="1192"/>
      <c r="M421" s="1164"/>
      <c r="N421" s="1165"/>
      <c r="O421" s="542"/>
      <c r="P421" s="1166"/>
      <c r="Q421" s="542"/>
      <c r="R421" s="1166"/>
      <c r="S421" s="542"/>
      <c r="T421" s="1166"/>
      <c r="U421" s="542"/>
      <c r="V421" s="1166"/>
      <c r="W421" s="542"/>
      <c r="X421" s="1166"/>
      <c r="Y421" s="542"/>
      <c r="Z421" s="1166"/>
      <c r="AA421" s="542"/>
      <c r="AB421" s="1166"/>
      <c r="AC421" s="542"/>
      <c r="AD421" s="1166"/>
      <c r="AE421" s="542"/>
      <c r="AF421" s="1166">
        <f>SUM(E421)</f>
        <v>1</v>
      </c>
      <c r="AG421" s="542">
        <f>AF421*J421</f>
        <v>2900</v>
      </c>
      <c r="AH421" s="1166"/>
      <c r="AI421" s="542"/>
      <c r="AJ421" s="1193">
        <f t="shared" si="249"/>
        <v>2900</v>
      </c>
      <c r="AK421" s="3">
        <f t="shared" si="245"/>
        <v>0</v>
      </c>
    </row>
    <row r="422" spans="1:37">
      <c r="A422" s="1163"/>
      <c r="B422" s="1187">
        <v>3700</v>
      </c>
      <c r="C422" s="1179" t="s">
        <v>4218</v>
      </c>
      <c r="D422" s="1180"/>
      <c r="E422" s="1181"/>
      <c r="F422" s="194"/>
      <c r="G422" s="997"/>
      <c r="H422" s="1220"/>
      <c r="I422" s="997"/>
      <c r="J422" s="1181"/>
      <c r="K422" s="559">
        <f>K423+K426+K429</f>
        <v>0</v>
      </c>
      <c r="L422" s="1185"/>
      <c r="M422" s="559">
        <f t="shared" ref="M422:AJ422" si="250">M423+M426+M429</f>
        <v>0</v>
      </c>
      <c r="N422" s="559">
        <f t="shared" si="250"/>
        <v>0</v>
      </c>
      <c r="O422" s="559">
        <f t="shared" si="250"/>
        <v>0</v>
      </c>
      <c r="P422" s="559">
        <f t="shared" si="250"/>
        <v>0</v>
      </c>
      <c r="Q422" s="559">
        <f t="shared" si="250"/>
        <v>0</v>
      </c>
      <c r="R422" s="559"/>
      <c r="S422" s="559">
        <f t="shared" si="250"/>
        <v>0</v>
      </c>
      <c r="T422" s="559">
        <f t="shared" si="250"/>
        <v>0</v>
      </c>
      <c r="U422" s="559">
        <f t="shared" si="250"/>
        <v>0</v>
      </c>
      <c r="V422" s="559">
        <f t="shared" si="250"/>
        <v>0</v>
      </c>
      <c r="W422" s="559">
        <f t="shared" si="250"/>
        <v>0</v>
      </c>
      <c r="X422" s="559">
        <f t="shared" si="250"/>
        <v>0</v>
      </c>
      <c r="Y422" s="559">
        <f t="shared" si="250"/>
        <v>0</v>
      </c>
      <c r="Z422" s="559"/>
      <c r="AA422" s="559">
        <f t="shared" si="250"/>
        <v>0</v>
      </c>
      <c r="AB422" s="559">
        <f t="shared" si="250"/>
        <v>0</v>
      </c>
      <c r="AC422" s="559">
        <f t="shared" si="250"/>
        <v>0</v>
      </c>
      <c r="AD422" s="559">
        <f t="shared" si="250"/>
        <v>0</v>
      </c>
      <c r="AE422" s="559">
        <f t="shared" si="250"/>
        <v>0</v>
      </c>
      <c r="AF422" s="559">
        <f t="shared" si="250"/>
        <v>0</v>
      </c>
      <c r="AG422" s="559">
        <f t="shared" si="250"/>
        <v>0</v>
      </c>
      <c r="AH422" s="559">
        <f t="shared" si="250"/>
        <v>0</v>
      </c>
      <c r="AI422" s="559">
        <f t="shared" si="250"/>
        <v>0</v>
      </c>
      <c r="AJ422" s="559">
        <f t="shared" si="250"/>
        <v>0</v>
      </c>
      <c r="AK422" s="3">
        <f t="shared" si="245"/>
        <v>0</v>
      </c>
    </row>
    <row r="423" spans="1:37">
      <c r="A423" s="1163"/>
      <c r="B423" s="1187">
        <v>371</v>
      </c>
      <c r="C423" s="1186" t="s">
        <v>4219</v>
      </c>
      <c r="D423" s="1180"/>
      <c r="E423" s="1181"/>
      <c r="F423" s="194"/>
      <c r="G423" s="997"/>
      <c r="H423" s="1220"/>
      <c r="I423" s="997"/>
      <c r="J423" s="1181"/>
      <c r="K423" s="559">
        <f>K424</f>
        <v>0</v>
      </c>
      <c r="L423" s="1185"/>
      <c r="M423" s="559">
        <f t="shared" ref="M423:AJ424" si="251">M424</f>
        <v>0</v>
      </c>
      <c r="N423" s="559">
        <f t="shared" si="251"/>
        <v>0</v>
      </c>
      <c r="O423" s="559">
        <f t="shared" si="251"/>
        <v>0</v>
      </c>
      <c r="P423" s="559">
        <f t="shared" si="251"/>
        <v>0</v>
      </c>
      <c r="Q423" s="559">
        <f t="shared" si="251"/>
        <v>0</v>
      </c>
      <c r="R423" s="559">
        <f t="shared" si="251"/>
        <v>0</v>
      </c>
      <c r="S423" s="559">
        <f t="shared" si="251"/>
        <v>0</v>
      </c>
      <c r="T423" s="559">
        <f t="shared" si="251"/>
        <v>0</v>
      </c>
      <c r="U423" s="559">
        <f t="shared" si="251"/>
        <v>0</v>
      </c>
      <c r="V423" s="559">
        <f t="shared" si="251"/>
        <v>0</v>
      </c>
      <c r="W423" s="559">
        <f t="shared" si="251"/>
        <v>0</v>
      </c>
      <c r="X423" s="559">
        <f t="shared" si="251"/>
        <v>0</v>
      </c>
      <c r="Y423" s="559">
        <f t="shared" si="251"/>
        <v>0</v>
      </c>
      <c r="Z423" s="559"/>
      <c r="AA423" s="559">
        <f t="shared" si="251"/>
        <v>0</v>
      </c>
      <c r="AB423" s="559">
        <f t="shared" si="251"/>
        <v>0</v>
      </c>
      <c r="AC423" s="559">
        <f t="shared" si="251"/>
        <v>0</v>
      </c>
      <c r="AD423" s="559">
        <f t="shared" si="251"/>
        <v>0</v>
      </c>
      <c r="AE423" s="559">
        <f t="shared" si="251"/>
        <v>0</v>
      </c>
      <c r="AF423" s="559">
        <f t="shared" si="251"/>
        <v>0</v>
      </c>
      <c r="AG423" s="559">
        <f t="shared" si="251"/>
        <v>0</v>
      </c>
      <c r="AH423" s="559">
        <f t="shared" si="251"/>
        <v>0</v>
      </c>
      <c r="AI423" s="559">
        <f t="shared" si="251"/>
        <v>0</v>
      </c>
      <c r="AJ423" s="559">
        <f t="shared" si="251"/>
        <v>0</v>
      </c>
      <c r="AK423" s="3">
        <f t="shared" si="245"/>
        <v>0</v>
      </c>
    </row>
    <row r="424" spans="1:37">
      <c r="A424" s="1163"/>
      <c r="B424" s="1187">
        <v>37101</v>
      </c>
      <c r="C424" s="1186" t="s">
        <v>4219</v>
      </c>
      <c r="D424" s="1180"/>
      <c r="E424" s="1181"/>
      <c r="F424" s="194"/>
      <c r="G424" s="997"/>
      <c r="H424" s="1194"/>
      <c r="I424" s="997"/>
      <c r="J424" s="1181"/>
      <c r="K424" s="559">
        <f>K425</f>
        <v>0</v>
      </c>
      <c r="L424" s="1185"/>
      <c r="M424" s="559">
        <f t="shared" si="251"/>
        <v>0</v>
      </c>
      <c r="N424" s="559">
        <f t="shared" si="251"/>
        <v>0</v>
      </c>
      <c r="O424" s="559">
        <f t="shared" si="251"/>
        <v>0</v>
      </c>
      <c r="P424" s="559">
        <f t="shared" si="251"/>
        <v>0</v>
      </c>
      <c r="Q424" s="559">
        <f t="shared" si="251"/>
        <v>0</v>
      </c>
      <c r="R424" s="559">
        <f t="shared" si="251"/>
        <v>0</v>
      </c>
      <c r="S424" s="559">
        <f t="shared" si="251"/>
        <v>0</v>
      </c>
      <c r="T424" s="559">
        <f t="shared" si="251"/>
        <v>0</v>
      </c>
      <c r="U424" s="559">
        <f t="shared" si="251"/>
        <v>0</v>
      </c>
      <c r="V424" s="559">
        <f t="shared" si="251"/>
        <v>0</v>
      </c>
      <c r="W424" s="559">
        <f t="shared" si="251"/>
        <v>0</v>
      </c>
      <c r="X424" s="559">
        <f t="shared" si="251"/>
        <v>0</v>
      </c>
      <c r="Y424" s="559">
        <f t="shared" si="251"/>
        <v>0</v>
      </c>
      <c r="Z424" s="559"/>
      <c r="AA424" s="559">
        <f t="shared" si="251"/>
        <v>0</v>
      </c>
      <c r="AB424" s="559">
        <f t="shared" si="251"/>
        <v>0</v>
      </c>
      <c r="AC424" s="559">
        <f t="shared" si="251"/>
        <v>0</v>
      </c>
      <c r="AD424" s="559">
        <f t="shared" si="251"/>
        <v>0</v>
      </c>
      <c r="AE424" s="559">
        <f t="shared" si="251"/>
        <v>0</v>
      </c>
      <c r="AF424" s="559">
        <f t="shared" si="251"/>
        <v>0</v>
      </c>
      <c r="AG424" s="559">
        <f t="shared" si="251"/>
        <v>0</v>
      </c>
      <c r="AH424" s="559">
        <f t="shared" si="251"/>
        <v>0</v>
      </c>
      <c r="AI424" s="559">
        <f t="shared" si="251"/>
        <v>0</v>
      </c>
      <c r="AJ424" s="559">
        <f t="shared" ref="AJ424" si="252">M424+O424+Q424+S424+U424+W424+Y424+AA424+AC424+AE424+AG424+AI424</f>
        <v>0</v>
      </c>
      <c r="AK424" s="3">
        <f t="shared" si="245"/>
        <v>0</v>
      </c>
    </row>
    <row r="425" spans="1:37" ht="82.5">
      <c r="A425" s="1163"/>
      <c r="B425" s="1187"/>
      <c r="C425" s="1190" t="s">
        <v>4220</v>
      </c>
      <c r="D425" s="1180"/>
      <c r="E425" s="328">
        <v>0</v>
      </c>
      <c r="F425" s="997" t="s">
        <v>3251</v>
      </c>
      <c r="G425" s="997" t="s">
        <v>3908</v>
      </c>
      <c r="H425" s="997" t="s">
        <v>3909</v>
      </c>
      <c r="I425" s="997" t="s">
        <v>3910</v>
      </c>
      <c r="J425" s="1191">
        <v>1000</v>
      </c>
      <c r="K425" s="1191">
        <f>E425*J425</f>
        <v>0</v>
      </c>
      <c r="L425" s="1192"/>
      <c r="M425" s="1164"/>
      <c r="N425" s="1165"/>
      <c r="O425" s="542"/>
      <c r="P425" s="1166"/>
      <c r="Q425" s="542"/>
      <c r="R425" s="1166">
        <v>0</v>
      </c>
      <c r="S425" s="542">
        <v>0</v>
      </c>
      <c r="T425" s="1166"/>
      <c r="U425" s="542"/>
      <c r="V425" s="1166"/>
      <c r="W425" s="542"/>
      <c r="X425" s="1166"/>
      <c r="Y425" s="542"/>
      <c r="Z425" s="1166">
        <v>0</v>
      </c>
      <c r="AA425" s="542"/>
      <c r="AB425" s="1166"/>
      <c r="AC425" s="542"/>
      <c r="AD425" s="1166">
        <v>0</v>
      </c>
      <c r="AE425" s="542"/>
      <c r="AF425" s="1166"/>
      <c r="AG425" s="542"/>
      <c r="AH425" s="1166"/>
      <c r="AI425" s="542"/>
      <c r="AJ425" s="1193">
        <f t="shared" si="249"/>
        <v>0</v>
      </c>
      <c r="AK425" s="3">
        <f t="shared" si="245"/>
        <v>0</v>
      </c>
    </row>
    <row r="426" spans="1:37">
      <c r="A426" s="1163"/>
      <c r="B426" s="1187">
        <v>372</v>
      </c>
      <c r="C426" s="1186" t="s">
        <v>1887</v>
      </c>
      <c r="D426" s="1180"/>
      <c r="E426" s="1181"/>
      <c r="F426" s="194"/>
      <c r="G426" s="997"/>
      <c r="H426" s="1220"/>
      <c r="I426" s="997"/>
      <c r="J426" s="1181"/>
      <c r="K426" s="559">
        <f>K427</f>
        <v>0</v>
      </c>
      <c r="L426" s="1185"/>
      <c r="M426" s="559">
        <f t="shared" ref="M426:AJ427" si="253">M427</f>
        <v>0</v>
      </c>
      <c r="N426" s="559">
        <f t="shared" si="253"/>
        <v>0</v>
      </c>
      <c r="O426" s="559">
        <f t="shared" si="253"/>
        <v>0</v>
      </c>
      <c r="P426" s="559">
        <f t="shared" si="253"/>
        <v>0</v>
      </c>
      <c r="Q426" s="559">
        <f t="shared" si="253"/>
        <v>0</v>
      </c>
      <c r="R426" s="559">
        <f t="shared" si="253"/>
        <v>0</v>
      </c>
      <c r="S426" s="559">
        <f t="shared" si="253"/>
        <v>0</v>
      </c>
      <c r="T426" s="559">
        <f t="shared" si="253"/>
        <v>0</v>
      </c>
      <c r="U426" s="559">
        <f t="shared" si="253"/>
        <v>0</v>
      </c>
      <c r="V426" s="559">
        <f t="shared" si="253"/>
        <v>0</v>
      </c>
      <c r="W426" s="559">
        <f t="shared" si="253"/>
        <v>0</v>
      </c>
      <c r="X426" s="559">
        <f t="shared" si="253"/>
        <v>0</v>
      </c>
      <c r="Y426" s="559">
        <f t="shared" si="253"/>
        <v>0</v>
      </c>
      <c r="Z426" s="559">
        <f t="shared" si="253"/>
        <v>0</v>
      </c>
      <c r="AA426" s="559">
        <f t="shared" si="253"/>
        <v>0</v>
      </c>
      <c r="AB426" s="559">
        <f t="shared" si="253"/>
        <v>0</v>
      </c>
      <c r="AC426" s="559">
        <f t="shared" si="253"/>
        <v>0</v>
      </c>
      <c r="AD426" s="559">
        <f t="shared" si="253"/>
        <v>0</v>
      </c>
      <c r="AE426" s="559">
        <f t="shared" si="253"/>
        <v>0</v>
      </c>
      <c r="AF426" s="559">
        <f t="shared" si="253"/>
        <v>0</v>
      </c>
      <c r="AG426" s="559">
        <f t="shared" si="253"/>
        <v>0</v>
      </c>
      <c r="AH426" s="559">
        <f t="shared" si="253"/>
        <v>0</v>
      </c>
      <c r="AI426" s="559">
        <f t="shared" si="253"/>
        <v>0</v>
      </c>
      <c r="AJ426" s="559">
        <f t="shared" si="253"/>
        <v>0</v>
      </c>
      <c r="AK426" s="3">
        <f t="shared" si="245"/>
        <v>0</v>
      </c>
    </row>
    <row r="427" spans="1:37">
      <c r="A427" s="1163"/>
      <c r="B427" s="1187">
        <v>37201</v>
      </c>
      <c r="C427" s="1186" t="s">
        <v>1887</v>
      </c>
      <c r="D427" s="1180"/>
      <c r="E427" s="1181"/>
      <c r="F427" s="194"/>
      <c r="G427" s="997"/>
      <c r="H427" s="1194"/>
      <c r="I427" s="997"/>
      <c r="J427" s="1181"/>
      <c r="K427" s="559">
        <f>K428</f>
        <v>0</v>
      </c>
      <c r="L427" s="1185"/>
      <c r="M427" s="559">
        <f t="shared" si="253"/>
        <v>0</v>
      </c>
      <c r="N427" s="559">
        <f t="shared" si="253"/>
        <v>0</v>
      </c>
      <c r="O427" s="559">
        <f t="shared" si="253"/>
        <v>0</v>
      </c>
      <c r="P427" s="559">
        <f t="shared" si="253"/>
        <v>0</v>
      </c>
      <c r="Q427" s="559">
        <f t="shared" si="253"/>
        <v>0</v>
      </c>
      <c r="R427" s="559">
        <f t="shared" si="253"/>
        <v>0</v>
      </c>
      <c r="S427" s="559">
        <f t="shared" si="253"/>
        <v>0</v>
      </c>
      <c r="T427" s="559">
        <f t="shared" si="253"/>
        <v>0</v>
      </c>
      <c r="U427" s="559">
        <f t="shared" si="253"/>
        <v>0</v>
      </c>
      <c r="V427" s="559">
        <f t="shared" si="253"/>
        <v>0</v>
      </c>
      <c r="W427" s="559">
        <f t="shared" si="253"/>
        <v>0</v>
      </c>
      <c r="X427" s="559">
        <f t="shared" si="253"/>
        <v>0</v>
      </c>
      <c r="Y427" s="559">
        <f t="shared" si="253"/>
        <v>0</v>
      </c>
      <c r="Z427" s="559">
        <f t="shared" si="253"/>
        <v>0</v>
      </c>
      <c r="AA427" s="559">
        <f t="shared" si="253"/>
        <v>0</v>
      </c>
      <c r="AB427" s="559">
        <f t="shared" si="253"/>
        <v>0</v>
      </c>
      <c r="AC427" s="559">
        <f t="shared" si="253"/>
        <v>0</v>
      </c>
      <c r="AD427" s="559">
        <f t="shared" si="253"/>
        <v>0</v>
      </c>
      <c r="AE427" s="559">
        <f t="shared" si="253"/>
        <v>0</v>
      </c>
      <c r="AF427" s="559">
        <f t="shared" si="253"/>
        <v>0</v>
      </c>
      <c r="AG427" s="559">
        <f t="shared" si="253"/>
        <v>0</v>
      </c>
      <c r="AH427" s="559">
        <f t="shared" si="253"/>
        <v>0</v>
      </c>
      <c r="AI427" s="559">
        <f t="shared" si="253"/>
        <v>0</v>
      </c>
      <c r="AJ427" s="559">
        <f t="shared" ref="AJ427" si="254">M427+O427+Q427+S427+U427+W427+Y427+AA427+AC427+AE427+AG427+AI427</f>
        <v>0</v>
      </c>
      <c r="AK427" s="3">
        <f t="shared" si="245"/>
        <v>0</v>
      </c>
    </row>
    <row r="428" spans="1:37" ht="82.5">
      <c r="A428" s="1163"/>
      <c r="B428" s="1187"/>
      <c r="C428" s="1190" t="s">
        <v>4221</v>
      </c>
      <c r="D428" s="1180"/>
      <c r="E428" s="328">
        <v>0</v>
      </c>
      <c r="F428" s="997" t="s">
        <v>3251</v>
      </c>
      <c r="G428" s="997" t="s">
        <v>3908</v>
      </c>
      <c r="H428" s="997" t="s">
        <v>3909</v>
      </c>
      <c r="I428" s="997" t="s">
        <v>3910</v>
      </c>
      <c r="J428" s="1191">
        <v>125</v>
      </c>
      <c r="K428" s="1191">
        <f>E428*J428</f>
        <v>0</v>
      </c>
      <c r="L428" s="1192"/>
      <c r="M428" s="1164"/>
      <c r="N428" s="1165"/>
      <c r="O428" s="542"/>
      <c r="P428" s="1166"/>
      <c r="Q428" s="542"/>
      <c r="R428" s="1166"/>
      <c r="S428" s="542"/>
      <c r="T428" s="1166">
        <f>SUM(E428)</f>
        <v>0</v>
      </c>
      <c r="U428" s="542">
        <f>SUM(T428*J428)</f>
        <v>0</v>
      </c>
      <c r="V428" s="1166"/>
      <c r="W428" s="542"/>
      <c r="X428" s="1166"/>
      <c r="Y428" s="542"/>
      <c r="Z428" s="1166">
        <f>E428-L428-N428-P428-R428-T428-V428</f>
        <v>0</v>
      </c>
      <c r="AA428" s="542">
        <f>K428-M428-O428-Q428-S428-U428-W428</f>
        <v>0</v>
      </c>
      <c r="AB428" s="1166"/>
      <c r="AC428" s="542"/>
      <c r="AD428" s="1166"/>
      <c r="AE428" s="542"/>
      <c r="AF428" s="1166"/>
      <c r="AG428" s="542"/>
      <c r="AH428" s="1166"/>
      <c r="AI428" s="542"/>
      <c r="AJ428" s="1193">
        <f t="shared" si="249"/>
        <v>0</v>
      </c>
      <c r="AK428" s="3">
        <f t="shared" si="245"/>
        <v>0</v>
      </c>
    </row>
    <row r="429" spans="1:37">
      <c r="A429" s="1163"/>
      <c r="B429" s="1187">
        <v>375</v>
      </c>
      <c r="C429" s="1186" t="s">
        <v>4222</v>
      </c>
      <c r="D429" s="1180"/>
      <c r="E429" s="1181"/>
      <c r="F429" s="194"/>
      <c r="G429" s="997"/>
      <c r="H429" s="1220"/>
      <c r="I429" s="997"/>
      <c r="J429" s="1181"/>
      <c r="K429" s="559">
        <f>K430</f>
        <v>0</v>
      </c>
      <c r="L429" s="1185"/>
      <c r="M429" s="559">
        <f t="shared" ref="M429:AJ430" si="255">M430</f>
        <v>0</v>
      </c>
      <c r="N429" s="559">
        <f t="shared" si="255"/>
        <v>0</v>
      </c>
      <c r="O429" s="559">
        <f t="shared" si="255"/>
        <v>0</v>
      </c>
      <c r="P429" s="559">
        <f t="shared" si="255"/>
        <v>0</v>
      </c>
      <c r="Q429" s="559">
        <f t="shared" si="255"/>
        <v>0</v>
      </c>
      <c r="R429" s="559">
        <f t="shared" si="255"/>
        <v>0</v>
      </c>
      <c r="S429" s="559">
        <f t="shared" si="255"/>
        <v>0</v>
      </c>
      <c r="T429" s="559">
        <f t="shared" si="255"/>
        <v>0</v>
      </c>
      <c r="U429" s="559">
        <f t="shared" si="255"/>
        <v>0</v>
      </c>
      <c r="V429" s="559">
        <f t="shared" si="255"/>
        <v>0</v>
      </c>
      <c r="W429" s="559">
        <f t="shared" si="255"/>
        <v>0</v>
      </c>
      <c r="X429" s="559">
        <f t="shared" si="255"/>
        <v>0</v>
      </c>
      <c r="Y429" s="559">
        <f t="shared" si="255"/>
        <v>0</v>
      </c>
      <c r="Z429" s="559">
        <f t="shared" si="255"/>
        <v>0</v>
      </c>
      <c r="AA429" s="559">
        <f t="shared" si="255"/>
        <v>0</v>
      </c>
      <c r="AB429" s="559">
        <f t="shared" si="255"/>
        <v>0</v>
      </c>
      <c r="AC429" s="559">
        <f t="shared" si="255"/>
        <v>0</v>
      </c>
      <c r="AD429" s="559">
        <f t="shared" si="255"/>
        <v>0</v>
      </c>
      <c r="AE429" s="559">
        <f t="shared" si="255"/>
        <v>0</v>
      </c>
      <c r="AF429" s="559">
        <f t="shared" si="255"/>
        <v>0</v>
      </c>
      <c r="AG429" s="559">
        <f t="shared" si="255"/>
        <v>0</v>
      </c>
      <c r="AH429" s="559">
        <f t="shared" si="255"/>
        <v>0</v>
      </c>
      <c r="AI429" s="559">
        <f t="shared" si="255"/>
        <v>0</v>
      </c>
      <c r="AJ429" s="559">
        <f t="shared" si="255"/>
        <v>0</v>
      </c>
      <c r="AK429" s="3">
        <f t="shared" si="245"/>
        <v>0</v>
      </c>
    </row>
    <row r="430" spans="1:37">
      <c r="A430" s="1163"/>
      <c r="B430" s="1187">
        <v>37501</v>
      </c>
      <c r="C430" s="1186" t="s">
        <v>4222</v>
      </c>
      <c r="D430" s="1180"/>
      <c r="E430" s="1181"/>
      <c r="F430" s="194"/>
      <c r="G430" s="997"/>
      <c r="H430" s="1194"/>
      <c r="I430" s="997"/>
      <c r="J430" s="1181"/>
      <c r="K430" s="559">
        <f>K431</f>
        <v>0</v>
      </c>
      <c r="L430" s="1185"/>
      <c r="M430" s="559">
        <f t="shared" si="255"/>
        <v>0</v>
      </c>
      <c r="N430" s="559">
        <f t="shared" si="255"/>
        <v>0</v>
      </c>
      <c r="O430" s="559">
        <f t="shared" si="255"/>
        <v>0</v>
      </c>
      <c r="P430" s="559">
        <f t="shared" si="255"/>
        <v>0</v>
      </c>
      <c r="Q430" s="559">
        <f t="shared" si="255"/>
        <v>0</v>
      </c>
      <c r="R430" s="559">
        <f t="shared" si="255"/>
        <v>0</v>
      </c>
      <c r="S430" s="559">
        <f t="shared" si="255"/>
        <v>0</v>
      </c>
      <c r="T430" s="559">
        <f t="shared" si="255"/>
        <v>0</v>
      </c>
      <c r="U430" s="559">
        <f t="shared" si="255"/>
        <v>0</v>
      </c>
      <c r="V430" s="559">
        <f t="shared" si="255"/>
        <v>0</v>
      </c>
      <c r="W430" s="559">
        <f t="shared" si="255"/>
        <v>0</v>
      </c>
      <c r="X430" s="559">
        <f t="shared" si="255"/>
        <v>0</v>
      </c>
      <c r="Y430" s="559">
        <f t="shared" si="255"/>
        <v>0</v>
      </c>
      <c r="Z430" s="559">
        <f t="shared" si="255"/>
        <v>0</v>
      </c>
      <c r="AA430" s="559">
        <f t="shared" si="255"/>
        <v>0</v>
      </c>
      <c r="AB430" s="559">
        <f t="shared" si="255"/>
        <v>0</v>
      </c>
      <c r="AC430" s="559">
        <f t="shared" si="255"/>
        <v>0</v>
      </c>
      <c r="AD430" s="559">
        <f t="shared" si="255"/>
        <v>0</v>
      </c>
      <c r="AE430" s="559">
        <f t="shared" si="255"/>
        <v>0</v>
      </c>
      <c r="AF430" s="559">
        <f t="shared" si="255"/>
        <v>0</v>
      </c>
      <c r="AG430" s="559">
        <f t="shared" si="255"/>
        <v>0</v>
      </c>
      <c r="AH430" s="559">
        <f t="shared" si="255"/>
        <v>0</v>
      </c>
      <c r="AI430" s="559">
        <f t="shared" si="255"/>
        <v>0</v>
      </c>
      <c r="AJ430" s="559">
        <f t="shared" ref="AJ430" si="256">M430+O430+Q430+S430+U430+W430+Y430+AA430+AC430+AE430+AG430+AI430</f>
        <v>0</v>
      </c>
      <c r="AK430" s="3">
        <f t="shared" si="245"/>
        <v>0</v>
      </c>
    </row>
    <row r="431" spans="1:37" ht="82.5">
      <c r="A431" s="1163"/>
      <c r="B431" s="1187"/>
      <c r="C431" s="1190" t="s">
        <v>4223</v>
      </c>
      <c r="D431" s="1180"/>
      <c r="E431" s="328">
        <v>0</v>
      </c>
      <c r="F431" s="997" t="s">
        <v>3251</v>
      </c>
      <c r="G431" s="997" t="s">
        <v>3908</v>
      </c>
      <c r="H431" s="997" t="s">
        <v>3909</v>
      </c>
      <c r="I431" s="997" t="s">
        <v>3910</v>
      </c>
      <c r="J431" s="1191">
        <v>2500</v>
      </c>
      <c r="K431" s="1191">
        <f>E431*J431</f>
        <v>0</v>
      </c>
      <c r="L431" s="1192"/>
      <c r="M431" s="1164"/>
      <c r="N431" s="1165"/>
      <c r="O431" s="542"/>
      <c r="P431" s="1166"/>
      <c r="Q431" s="542"/>
      <c r="R431" s="1166">
        <v>0</v>
      </c>
      <c r="S431" s="542">
        <f>R431*J431</f>
        <v>0</v>
      </c>
      <c r="T431" s="1166"/>
      <c r="U431" s="542"/>
      <c r="V431" s="1166"/>
      <c r="W431" s="542"/>
      <c r="X431" s="1166">
        <f>E431/2</f>
        <v>0</v>
      </c>
      <c r="Y431" s="542">
        <f>X431*J431</f>
        <v>0</v>
      </c>
      <c r="Z431" s="1166"/>
      <c r="AA431" s="542"/>
      <c r="AB431" s="1166"/>
      <c r="AC431" s="542"/>
      <c r="AD431" s="1166"/>
      <c r="AE431" s="542"/>
      <c r="AF431" s="1166"/>
      <c r="AG431" s="542"/>
      <c r="AH431" s="1166"/>
      <c r="AI431" s="542"/>
      <c r="AJ431" s="1193">
        <f t="shared" si="249"/>
        <v>0</v>
      </c>
      <c r="AK431" s="3">
        <f t="shared" si="245"/>
        <v>0</v>
      </c>
    </row>
    <row r="432" spans="1:37">
      <c r="A432" s="1163"/>
      <c r="B432" s="1187">
        <v>3800</v>
      </c>
      <c r="C432" s="1179" t="s">
        <v>1894</v>
      </c>
      <c r="D432" s="1180"/>
      <c r="E432" s="1181"/>
      <c r="F432" s="194"/>
      <c r="G432" s="997"/>
      <c r="H432" s="1220"/>
      <c r="I432" s="997"/>
      <c r="J432" s="1181"/>
      <c r="K432" s="559">
        <f>K433</f>
        <v>0</v>
      </c>
      <c r="L432" s="1185"/>
      <c r="M432" s="559">
        <f t="shared" ref="M432:AJ434" si="257">M433</f>
        <v>0</v>
      </c>
      <c r="N432" s="559">
        <f t="shared" si="257"/>
        <v>0</v>
      </c>
      <c r="O432" s="559">
        <f t="shared" si="257"/>
        <v>0</v>
      </c>
      <c r="P432" s="559">
        <f t="shared" si="257"/>
        <v>0</v>
      </c>
      <c r="Q432" s="559">
        <f t="shared" si="257"/>
        <v>0</v>
      </c>
      <c r="R432" s="559">
        <f t="shared" si="257"/>
        <v>0</v>
      </c>
      <c r="S432" s="559">
        <f t="shared" si="257"/>
        <v>0</v>
      </c>
      <c r="T432" s="559">
        <f t="shared" si="257"/>
        <v>0</v>
      </c>
      <c r="U432" s="559">
        <f t="shared" si="257"/>
        <v>0</v>
      </c>
      <c r="V432" s="559">
        <f t="shared" si="257"/>
        <v>0</v>
      </c>
      <c r="W432" s="559">
        <f t="shared" si="257"/>
        <v>0</v>
      </c>
      <c r="X432" s="559">
        <f t="shared" si="257"/>
        <v>0</v>
      </c>
      <c r="Y432" s="559">
        <f t="shared" si="257"/>
        <v>0</v>
      </c>
      <c r="Z432" s="559">
        <f t="shared" si="257"/>
        <v>0</v>
      </c>
      <c r="AA432" s="559">
        <f t="shared" si="257"/>
        <v>0</v>
      </c>
      <c r="AB432" s="559">
        <f t="shared" si="257"/>
        <v>0</v>
      </c>
      <c r="AC432" s="559">
        <f t="shared" si="257"/>
        <v>0</v>
      </c>
      <c r="AD432" s="559">
        <f t="shared" si="257"/>
        <v>0</v>
      </c>
      <c r="AE432" s="559">
        <f t="shared" si="257"/>
        <v>0</v>
      </c>
      <c r="AF432" s="559">
        <f t="shared" si="257"/>
        <v>0</v>
      </c>
      <c r="AG432" s="559">
        <f t="shared" si="257"/>
        <v>0</v>
      </c>
      <c r="AH432" s="559">
        <f t="shared" si="257"/>
        <v>0</v>
      </c>
      <c r="AI432" s="559">
        <f t="shared" si="257"/>
        <v>0</v>
      </c>
      <c r="AJ432" s="559">
        <f t="shared" si="257"/>
        <v>0</v>
      </c>
      <c r="AK432" s="3">
        <f t="shared" si="245"/>
        <v>0</v>
      </c>
    </row>
    <row r="433" spans="1:37">
      <c r="A433" s="1163"/>
      <c r="B433" s="1187">
        <v>382</v>
      </c>
      <c r="C433" s="1186" t="s">
        <v>1894</v>
      </c>
      <c r="D433" s="1180"/>
      <c r="E433" s="1181"/>
      <c r="F433" s="194"/>
      <c r="G433" s="997"/>
      <c r="H433" s="1220"/>
      <c r="I433" s="997"/>
      <c r="J433" s="1181"/>
      <c r="K433" s="559">
        <f>K434</f>
        <v>0</v>
      </c>
      <c r="L433" s="1185"/>
      <c r="M433" s="559">
        <f t="shared" si="257"/>
        <v>0</v>
      </c>
      <c r="N433" s="559">
        <f t="shared" si="257"/>
        <v>0</v>
      </c>
      <c r="O433" s="559">
        <f t="shared" si="257"/>
        <v>0</v>
      </c>
      <c r="P433" s="559">
        <f t="shared" si="257"/>
        <v>0</v>
      </c>
      <c r="Q433" s="559">
        <f t="shared" si="257"/>
        <v>0</v>
      </c>
      <c r="R433" s="559">
        <f t="shared" si="257"/>
        <v>0</v>
      </c>
      <c r="S433" s="559">
        <f t="shared" si="257"/>
        <v>0</v>
      </c>
      <c r="T433" s="559">
        <f t="shared" si="257"/>
        <v>0</v>
      </c>
      <c r="U433" s="559">
        <f t="shared" si="257"/>
        <v>0</v>
      </c>
      <c r="V433" s="559">
        <f t="shared" si="257"/>
        <v>0</v>
      </c>
      <c r="W433" s="559">
        <f t="shared" si="257"/>
        <v>0</v>
      </c>
      <c r="X433" s="559">
        <f t="shared" si="257"/>
        <v>0</v>
      </c>
      <c r="Y433" s="559">
        <f t="shared" si="257"/>
        <v>0</v>
      </c>
      <c r="Z433" s="559">
        <f t="shared" si="257"/>
        <v>0</v>
      </c>
      <c r="AA433" s="559">
        <f t="shared" si="257"/>
        <v>0</v>
      </c>
      <c r="AB433" s="559">
        <f t="shared" si="257"/>
        <v>0</v>
      </c>
      <c r="AC433" s="559">
        <f t="shared" si="257"/>
        <v>0</v>
      </c>
      <c r="AD433" s="559">
        <f t="shared" si="257"/>
        <v>0</v>
      </c>
      <c r="AE433" s="559">
        <f t="shared" si="257"/>
        <v>0</v>
      </c>
      <c r="AF433" s="559">
        <f t="shared" si="257"/>
        <v>0</v>
      </c>
      <c r="AG433" s="559">
        <f t="shared" si="257"/>
        <v>0</v>
      </c>
      <c r="AH433" s="559">
        <f t="shared" si="257"/>
        <v>0</v>
      </c>
      <c r="AI433" s="559">
        <f t="shared" si="257"/>
        <v>0</v>
      </c>
      <c r="AJ433" s="559">
        <f t="shared" si="257"/>
        <v>0</v>
      </c>
      <c r="AK433" s="3">
        <f t="shared" si="245"/>
        <v>0</v>
      </c>
    </row>
    <row r="434" spans="1:37">
      <c r="A434" s="1163"/>
      <c r="B434" s="1187">
        <v>38201</v>
      </c>
      <c r="C434" s="1186" t="s">
        <v>1894</v>
      </c>
      <c r="D434" s="1180"/>
      <c r="E434" s="1181"/>
      <c r="F434" s="194"/>
      <c r="G434" s="997"/>
      <c r="H434" s="1194"/>
      <c r="I434" s="997"/>
      <c r="J434" s="1181"/>
      <c r="K434" s="559">
        <f>K435</f>
        <v>0</v>
      </c>
      <c r="L434" s="1185"/>
      <c r="M434" s="559">
        <f t="shared" si="257"/>
        <v>0</v>
      </c>
      <c r="N434" s="559">
        <f t="shared" si="257"/>
        <v>0</v>
      </c>
      <c r="O434" s="559">
        <f t="shared" si="257"/>
        <v>0</v>
      </c>
      <c r="P434" s="559">
        <f t="shared" si="257"/>
        <v>0</v>
      </c>
      <c r="Q434" s="559">
        <f t="shared" si="257"/>
        <v>0</v>
      </c>
      <c r="R434" s="559">
        <f t="shared" si="257"/>
        <v>0</v>
      </c>
      <c r="S434" s="559">
        <f t="shared" si="257"/>
        <v>0</v>
      </c>
      <c r="T434" s="559">
        <f t="shared" si="257"/>
        <v>0</v>
      </c>
      <c r="U434" s="559">
        <f t="shared" si="257"/>
        <v>0</v>
      </c>
      <c r="V434" s="559">
        <f t="shared" si="257"/>
        <v>0</v>
      </c>
      <c r="W434" s="559">
        <f t="shared" si="257"/>
        <v>0</v>
      </c>
      <c r="X434" s="559">
        <f t="shared" si="257"/>
        <v>0</v>
      </c>
      <c r="Y434" s="559">
        <f t="shared" si="257"/>
        <v>0</v>
      </c>
      <c r="Z434" s="559">
        <f t="shared" si="257"/>
        <v>0</v>
      </c>
      <c r="AA434" s="559">
        <f t="shared" si="257"/>
        <v>0</v>
      </c>
      <c r="AB434" s="559">
        <f t="shared" si="257"/>
        <v>0</v>
      </c>
      <c r="AC434" s="559">
        <f t="shared" si="257"/>
        <v>0</v>
      </c>
      <c r="AD434" s="559">
        <f t="shared" si="257"/>
        <v>0</v>
      </c>
      <c r="AE434" s="559">
        <f t="shared" si="257"/>
        <v>0</v>
      </c>
      <c r="AF434" s="559">
        <f t="shared" si="257"/>
        <v>0</v>
      </c>
      <c r="AG434" s="559">
        <f t="shared" si="257"/>
        <v>0</v>
      </c>
      <c r="AH434" s="559">
        <f t="shared" si="257"/>
        <v>0</v>
      </c>
      <c r="AI434" s="559">
        <f t="shared" si="257"/>
        <v>0</v>
      </c>
      <c r="AJ434" s="559">
        <f t="shared" ref="AJ434" si="258">M434+O434+Q434+S434+U434+W434+Y434+AA434+AC434+AE434+AG434+AI434</f>
        <v>0</v>
      </c>
      <c r="AK434" s="3">
        <f t="shared" si="245"/>
        <v>0</v>
      </c>
    </row>
    <row r="435" spans="1:37" ht="82.5">
      <c r="A435" s="1163"/>
      <c r="B435" s="1187"/>
      <c r="C435" s="1190" t="s">
        <v>4224</v>
      </c>
      <c r="D435" s="1180"/>
      <c r="E435" s="328"/>
      <c r="F435" s="997" t="s">
        <v>108</v>
      </c>
      <c r="G435" s="997" t="s">
        <v>3908</v>
      </c>
      <c r="H435" s="997" t="s">
        <v>3909</v>
      </c>
      <c r="I435" s="997" t="s">
        <v>3910</v>
      </c>
      <c r="J435" s="1191">
        <v>10.8</v>
      </c>
      <c r="K435" s="1191">
        <f>E435*J435</f>
        <v>0</v>
      </c>
      <c r="L435" s="1192"/>
      <c r="M435" s="1164"/>
      <c r="N435" s="1165"/>
      <c r="O435" s="542"/>
      <c r="P435" s="1166"/>
      <c r="Q435" s="542"/>
      <c r="R435" s="1166"/>
      <c r="S435" s="542"/>
      <c r="T435" s="1166"/>
      <c r="U435" s="542"/>
      <c r="V435" s="1166"/>
      <c r="W435" s="542"/>
      <c r="X435" s="1166"/>
      <c r="Y435" s="542"/>
      <c r="Z435" s="1166">
        <f>E435-L435-N435-P435-R435-T435-V435</f>
        <v>0</v>
      </c>
      <c r="AA435" s="542">
        <f>K435-M435-O435-Q435-S435-U435-W435</f>
        <v>0</v>
      </c>
      <c r="AB435" s="1166"/>
      <c r="AC435" s="542"/>
      <c r="AD435" s="1166"/>
      <c r="AE435" s="542"/>
      <c r="AF435" s="1166"/>
      <c r="AG435" s="542"/>
      <c r="AH435" s="1166"/>
      <c r="AI435" s="542"/>
      <c r="AJ435" s="1193">
        <f t="shared" si="249"/>
        <v>0</v>
      </c>
      <c r="AK435" s="3">
        <f t="shared" si="245"/>
        <v>0</v>
      </c>
    </row>
    <row r="436" spans="1:37">
      <c r="A436" s="1163"/>
      <c r="B436" s="1187">
        <v>3900</v>
      </c>
      <c r="C436" s="1179" t="s">
        <v>1906</v>
      </c>
      <c r="D436" s="1180"/>
      <c r="E436" s="1181"/>
      <c r="F436" s="194"/>
      <c r="G436" s="997"/>
      <c r="H436" s="1220"/>
      <c r="I436" s="997"/>
      <c r="J436" s="1181"/>
      <c r="K436" s="559">
        <f>K437</f>
        <v>5000</v>
      </c>
      <c r="L436" s="1185"/>
      <c r="M436" s="559">
        <f t="shared" ref="M436:AJ437" si="259">M437</f>
        <v>0</v>
      </c>
      <c r="N436" s="559">
        <f t="shared" si="259"/>
        <v>0</v>
      </c>
      <c r="O436" s="559">
        <f t="shared" si="259"/>
        <v>0</v>
      </c>
      <c r="P436" s="559">
        <f t="shared" si="259"/>
        <v>0</v>
      </c>
      <c r="Q436" s="559">
        <f t="shared" si="259"/>
        <v>0</v>
      </c>
      <c r="R436" s="559">
        <f t="shared" si="259"/>
        <v>0</v>
      </c>
      <c r="S436" s="559">
        <f t="shared" si="259"/>
        <v>0</v>
      </c>
      <c r="T436" s="559">
        <f t="shared" si="259"/>
        <v>0</v>
      </c>
      <c r="U436" s="559">
        <f t="shared" si="259"/>
        <v>0</v>
      </c>
      <c r="V436" s="559">
        <f t="shared" si="259"/>
        <v>0</v>
      </c>
      <c r="W436" s="559">
        <f t="shared" si="259"/>
        <v>0</v>
      </c>
      <c r="X436" s="559">
        <f t="shared" si="259"/>
        <v>0</v>
      </c>
      <c r="Y436" s="559">
        <f t="shared" si="259"/>
        <v>0</v>
      </c>
      <c r="Z436" s="559">
        <f t="shared" si="259"/>
        <v>1</v>
      </c>
      <c r="AA436" s="559">
        <f t="shared" si="259"/>
        <v>5000</v>
      </c>
      <c r="AB436" s="559">
        <f t="shared" si="259"/>
        <v>0</v>
      </c>
      <c r="AC436" s="559">
        <f t="shared" si="259"/>
        <v>0</v>
      </c>
      <c r="AD436" s="559">
        <f t="shared" si="259"/>
        <v>0</v>
      </c>
      <c r="AE436" s="559">
        <f t="shared" si="259"/>
        <v>0</v>
      </c>
      <c r="AF436" s="559">
        <f t="shared" si="259"/>
        <v>0</v>
      </c>
      <c r="AG436" s="559">
        <f t="shared" si="259"/>
        <v>0</v>
      </c>
      <c r="AH436" s="559">
        <f t="shared" si="259"/>
        <v>0</v>
      </c>
      <c r="AI436" s="559">
        <f t="shared" si="259"/>
        <v>0</v>
      </c>
      <c r="AJ436" s="559">
        <f t="shared" si="259"/>
        <v>5000</v>
      </c>
      <c r="AK436" s="3">
        <f t="shared" si="245"/>
        <v>0</v>
      </c>
    </row>
    <row r="437" spans="1:37">
      <c r="A437" s="1163"/>
      <c r="B437" s="1187">
        <v>392</v>
      </c>
      <c r="C437" s="1186" t="s">
        <v>1907</v>
      </c>
      <c r="D437" s="1180"/>
      <c r="E437" s="1181"/>
      <c r="F437" s="194"/>
      <c r="G437" s="997"/>
      <c r="H437" s="1220"/>
      <c r="I437" s="997"/>
      <c r="J437" s="1181"/>
      <c r="K437" s="559">
        <f>K438</f>
        <v>5000</v>
      </c>
      <c r="L437" s="1185"/>
      <c r="M437" s="559">
        <f t="shared" si="259"/>
        <v>0</v>
      </c>
      <c r="N437" s="559">
        <f t="shared" si="259"/>
        <v>0</v>
      </c>
      <c r="O437" s="559">
        <f t="shared" si="259"/>
        <v>0</v>
      </c>
      <c r="P437" s="559">
        <f t="shared" si="259"/>
        <v>0</v>
      </c>
      <c r="Q437" s="559">
        <f t="shared" si="259"/>
        <v>0</v>
      </c>
      <c r="R437" s="559">
        <f t="shared" si="259"/>
        <v>0</v>
      </c>
      <c r="S437" s="559">
        <f t="shared" si="259"/>
        <v>0</v>
      </c>
      <c r="T437" s="559">
        <f t="shared" si="259"/>
        <v>0</v>
      </c>
      <c r="U437" s="559">
        <f t="shared" si="259"/>
        <v>0</v>
      </c>
      <c r="V437" s="559">
        <f t="shared" si="259"/>
        <v>0</v>
      </c>
      <c r="W437" s="559">
        <f t="shared" si="259"/>
        <v>0</v>
      </c>
      <c r="X437" s="559">
        <f t="shared" si="259"/>
        <v>0</v>
      </c>
      <c r="Y437" s="559">
        <f t="shared" si="259"/>
        <v>0</v>
      </c>
      <c r="Z437" s="559">
        <f t="shared" si="259"/>
        <v>1</v>
      </c>
      <c r="AA437" s="559">
        <f t="shared" si="259"/>
        <v>5000</v>
      </c>
      <c r="AB437" s="559">
        <f t="shared" si="259"/>
        <v>0</v>
      </c>
      <c r="AC437" s="559">
        <f t="shared" si="259"/>
        <v>0</v>
      </c>
      <c r="AD437" s="559">
        <f t="shared" si="259"/>
        <v>0</v>
      </c>
      <c r="AE437" s="559">
        <f t="shared" si="259"/>
        <v>0</v>
      </c>
      <c r="AF437" s="559">
        <f t="shared" si="259"/>
        <v>0</v>
      </c>
      <c r="AG437" s="559">
        <f t="shared" si="259"/>
        <v>0</v>
      </c>
      <c r="AH437" s="559">
        <f t="shared" si="259"/>
        <v>0</v>
      </c>
      <c r="AI437" s="559">
        <f t="shared" si="259"/>
        <v>0</v>
      </c>
      <c r="AJ437" s="559">
        <f t="shared" si="259"/>
        <v>5000</v>
      </c>
      <c r="AK437" s="3">
        <f t="shared" si="245"/>
        <v>0</v>
      </c>
    </row>
    <row r="438" spans="1:37">
      <c r="A438" s="1163"/>
      <c r="B438" s="1187">
        <v>39202</v>
      </c>
      <c r="C438" s="1186" t="s">
        <v>1908</v>
      </c>
      <c r="D438" s="1180"/>
      <c r="E438" s="1181"/>
      <c r="F438" s="194"/>
      <c r="G438" s="997"/>
      <c r="H438" s="1194"/>
      <c r="I438" s="997"/>
      <c r="J438" s="1181"/>
      <c r="K438" s="559">
        <f>SUM(K439)</f>
        <v>5000</v>
      </c>
      <c r="L438" s="1185"/>
      <c r="M438" s="559">
        <f t="shared" ref="M438:AI438" si="260">SUM(M439)</f>
        <v>0</v>
      </c>
      <c r="N438" s="559">
        <f t="shared" si="260"/>
        <v>0</v>
      </c>
      <c r="O438" s="559">
        <f t="shared" si="260"/>
        <v>0</v>
      </c>
      <c r="P438" s="559">
        <f t="shared" si="260"/>
        <v>0</v>
      </c>
      <c r="Q438" s="559">
        <f t="shared" si="260"/>
        <v>0</v>
      </c>
      <c r="R438" s="559">
        <f t="shared" si="260"/>
        <v>0</v>
      </c>
      <c r="S438" s="559">
        <f t="shared" si="260"/>
        <v>0</v>
      </c>
      <c r="T438" s="559">
        <f t="shared" si="260"/>
        <v>0</v>
      </c>
      <c r="U438" s="559">
        <f t="shared" si="260"/>
        <v>0</v>
      </c>
      <c r="V438" s="559">
        <f t="shared" si="260"/>
        <v>0</v>
      </c>
      <c r="W438" s="559">
        <f t="shared" si="260"/>
        <v>0</v>
      </c>
      <c r="X438" s="559">
        <f t="shared" si="260"/>
        <v>0</v>
      </c>
      <c r="Y438" s="559">
        <f t="shared" si="260"/>
        <v>0</v>
      </c>
      <c r="Z438" s="559">
        <f t="shared" si="260"/>
        <v>1</v>
      </c>
      <c r="AA438" s="559">
        <f t="shared" si="260"/>
        <v>5000</v>
      </c>
      <c r="AB438" s="559">
        <f t="shared" si="260"/>
        <v>0</v>
      </c>
      <c r="AC438" s="559">
        <f t="shared" si="260"/>
        <v>0</v>
      </c>
      <c r="AD438" s="559">
        <f t="shared" si="260"/>
        <v>0</v>
      </c>
      <c r="AE438" s="559">
        <f t="shared" si="260"/>
        <v>0</v>
      </c>
      <c r="AF438" s="559">
        <f t="shared" si="260"/>
        <v>0</v>
      </c>
      <c r="AG438" s="559">
        <f t="shared" si="260"/>
        <v>0</v>
      </c>
      <c r="AH438" s="559">
        <f t="shared" si="260"/>
        <v>0</v>
      </c>
      <c r="AI438" s="559">
        <f t="shared" si="260"/>
        <v>0</v>
      </c>
      <c r="AJ438" s="559">
        <f t="shared" ref="AJ438" si="261">M438+O438+Q438+S438+U438+W438+Y438+AA438+AC438+AE438+AG438+AI438</f>
        <v>5000</v>
      </c>
      <c r="AK438" s="3">
        <f t="shared" si="245"/>
        <v>0</v>
      </c>
    </row>
    <row r="439" spans="1:37" ht="82.5">
      <c r="A439" s="1163"/>
      <c r="B439" s="1187"/>
      <c r="C439" s="1190" t="s">
        <v>1908</v>
      </c>
      <c r="D439" s="1180"/>
      <c r="E439" s="328">
        <v>1</v>
      </c>
      <c r="F439" s="997" t="s">
        <v>3251</v>
      </c>
      <c r="G439" s="997" t="s">
        <v>3908</v>
      </c>
      <c r="H439" s="997" t="s">
        <v>3909</v>
      </c>
      <c r="I439" s="997" t="s">
        <v>3910</v>
      </c>
      <c r="J439" s="1191">
        <v>5000</v>
      </c>
      <c r="K439" s="1191">
        <f>E439*J439</f>
        <v>5000</v>
      </c>
      <c r="L439" s="1192"/>
      <c r="M439" s="1164"/>
      <c r="N439" s="1165"/>
      <c r="O439" s="542"/>
      <c r="P439" s="1166"/>
      <c r="Q439" s="542"/>
      <c r="R439" s="1166"/>
      <c r="S439" s="542"/>
      <c r="T439" s="1166"/>
      <c r="U439" s="542"/>
      <c r="V439" s="1166"/>
      <c r="W439" s="542"/>
      <c r="X439" s="1166"/>
      <c r="Y439" s="542"/>
      <c r="Z439" s="1166">
        <f>E439-L439-N439-P439-R439-T439-V439</f>
        <v>1</v>
      </c>
      <c r="AA439" s="542">
        <f>K439-M439-O439-Q439-S439-U439-W439</f>
        <v>5000</v>
      </c>
      <c r="AB439" s="1166"/>
      <c r="AC439" s="542"/>
      <c r="AD439" s="1166"/>
      <c r="AE439" s="542"/>
      <c r="AF439" s="1166"/>
      <c r="AG439" s="542"/>
      <c r="AH439" s="1166"/>
      <c r="AI439" s="542"/>
      <c r="AJ439" s="1193">
        <f t="shared" si="249"/>
        <v>5000</v>
      </c>
      <c r="AK439" s="3">
        <f t="shared" si="245"/>
        <v>0</v>
      </c>
    </row>
    <row r="440" spans="1:37" ht="22.5">
      <c r="A440" s="1163"/>
      <c r="B440" s="1187">
        <v>5000</v>
      </c>
      <c r="C440" s="1179" t="s">
        <v>2008</v>
      </c>
      <c r="D440" s="1180"/>
      <c r="E440" s="1181"/>
      <c r="F440" s="194"/>
      <c r="G440" s="997"/>
      <c r="H440" s="1220"/>
      <c r="I440" s="1220"/>
      <c r="J440" s="1181"/>
      <c r="K440" s="559">
        <f>K441+K453+K457</f>
        <v>0</v>
      </c>
      <c r="L440" s="1185"/>
      <c r="M440" s="559">
        <f>M441+M453+M457</f>
        <v>0</v>
      </c>
      <c r="N440" s="559">
        <f t="shared" ref="N440:AH440" si="262">N441+N453+N457</f>
        <v>0</v>
      </c>
      <c r="O440" s="559">
        <f>O441+O453+O457</f>
        <v>0</v>
      </c>
      <c r="P440" s="559">
        <f t="shared" si="262"/>
        <v>0</v>
      </c>
      <c r="Q440" s="559">
        <f>Q441+Q453+Q457</f>
        <v>0</v>
      </c>
      <c r="R440" s="559">
        <f t="shared" si="262"/>
        <v>0</v>
      </c>
      <c r="S440" s="559">
        <f>S441+S453+S457</f>
        <v>0</v>
      </c>
      <c r="T440" s="559">
        <f t="shared" si="262"/>
        <v>0</v>
      </c>
      <c r="U440" s="559">
        <f>U441+U453+U457</f>
        <v>0</v>
      </c>
      <c r="V440" s="559">
        <f t="shared" si="262"/>
        <v>0</v>
      </c>
      <c r="W440" s="559">
        <f>W441+W453+W457</f>
        <v>0</v>
      </c>
      <c r="X440" s="559">
        <f t="shared" si="262"/>
        <v>0</v>
      </c>
      <c r="Y440" s="559">
        <f>Y441+Y453+Y457</f>
        <v>0</v>
      </c>
      <c r="Z440" s="559"/>
      <c r="AA440" s="559"/>
      <c r="AB440" s="559">
        <f t="shared" si="262"/>
        <v>0</v>
      </c>
      <c r="AC440" s="559">
        <f>AC441+AC453+AC457</f>
        <v>0</v>
      </c>
      <c r="AD440" s="559">
        <f t="shared" si="262"/>
        <v>0</v>
      </c>
      <c r="AE440" s="559">
        <f>AE441+AE453+AE457</f>
        <v>0</v>
      </c>
      <c r="AF440" s="559">
        <f t="shared" si="262"/>
        <v>0</v>
      </c>
      <c r="AG440" s="559">
        <f>AG441+AG453+AG457</f>
        <v>0</v>
      </c>
      <c r="AH440" s="559">
        <f t="shared" si="262"/>
        <v>0</v>
      </c>
      <c r="AI440" s="559">
        <f>AI441+AI453+AI457</f>
        <v>0</v>
      </c>
      <c r="AJ440" s="559"/>
      <c r="AK440" s="3">
        <f t="shared" si="245"/>
        <v>0</v>
      </c>
    </row>
    <row r="441" spans="1:37" ht="22.5">
      <c r="A441" s="1163"/>
      <c r="B441" s="1187">
        <v>5100</v>
      </c>
      <c r="C441" s="1179" t="s">
        <v>2009</v>
      </c>
      <c r="D441" s="1180"/>
      <c r="E441" s="1181"/>
      <c r="F441" s="194"/>
      <c r="G441" s="997"/>
      <c r="H441" s="1220"/>
      <c r="I441" s="997"/>
      <c r="J441" s="1181"/>
      <c r="K441" s="559">
        <f>K442+K445+K448</f>
        <v>0</v>
      </c>
      <c r="L441" s="1185"/>
      <c r="M441" s="559">
        <f t="shared" ref="M441:AJ441" si="263">M442+M445+M448</f>
        <v>0</v>
      </c>
      <c r="N441" s="559">
        <f t="shared" si="263"/>
        <v>0</v>
      </c>
      <c r="O441" s="559">
        <f t="shared" si="263"/>
        <v>0</v>
      </c>
      <c r="P441" s="559">
        <f t="shared" si="263"/>
        <v>0</v>
      </c>
      <c r="Q441" s="559">
        <f t="shared" si="263"/>
        <v>0</v>
      </c>
      <c r="R441" s="559">
        <f t="shared" si="263"/>
        <v>0</v>
      </c>
      <c r="S441" s="559">
        <f t="shared" si="263"/>
        <v>0</v>
      </c>
      <c r="T441" s="559">
        <f t="shared" si="263"/>
        <v>0</v>
      </c>
      <c r="U441" s="559">
        <f t="shared" si="263"/>
        <v>0</v>
      </c>
      <c r="V441" s="559">
        <f t="shared" si="263"/>
        <v>0</v>
      </c>
      <c r="W441" s="559">
        <f t="shared" si="263"/>
        <v>0</v>
      </c>
      <c r="X441" s="559">
        <f t="shared" si="263"/>
        <v>0</v>
      </c>
      <c r="Y441" s="559">
        <f t="shared" si="263"/>
        <v>0</v>
      </c>
      <c r="Z441" s="559"/>
      <c r="AA441" s="559">
        <f t="shared" si="263"/>
        <v>0</v>
      </c>
      <c r="AB441" s="559">
        <f t="shared" si="263"/>
        <v>0</v>
      </c>
      <c r="AC441" s="559">
        <f t="shared" si="263"/>
        <v>0</v>
      </c>
      <c r="AD441" s="559">
        <f t="shared" si="263"/>
        <v>0</v>
      </c>
      <c r="AE441" s="559">
        <f t="shared" si="263"/>
        <v>0</v>
      </c>
      <c r="AF441" s="559">
        <f t="shared" si="263"/>
        <v>0</v>
      </c>
      <c r="AG441" s="559">
        <f t="shared" si="263"/>
        <v>0</v>
      </c>
      <c r="AH441" s="559">
        <f t="shared" si="263"/>
        <v>0</v>
      </c>
      <c r="AI441" s="559">
        <f t="shared" si="263"/>
        <v>0</v>
      </c>
      <c r="AJ441" s="559">
        <f t="shared" si="263"/>
        <v>0</v>
      </c>
      <c r="AK441" s="3">
        <f t="shared" si="245"/>
        <v>0</v>
      </c>
    </row>
    <row r="442" spans="1:37">
      <c r="A442" s="1163"/>
      <c r="B442" s="1187">
        <v>511</v>
      </c>
      <c r="C442" s="1186" t="s">
        <v>2010</v>
      </c>
      <c r="D442" s="1180"/>
      <c r="E442" s="1181"/>
      <c r="F442" s="194"/>
      <c r="G442" s="997"/>
      <c r="H442" s="1220"/>
      <c r="I442" s="997"/>
      <c r="J442" s="1181"/>
      <c r="K442" s="559">
        <f>K443</f>
        <v>0</v>
      </c>
      <c r="L442" s="1185"/>
      <c r="M442" s="559">
        <f t="shared" ref="M442:AJ442" si="264">M443</f>
        <v>0</v>
      </c>
      <c r="N442" s="559">
        <f t="shared" si="264"/>
        <v>0</v>
      </c>
      <c r="O442" s="559">
        <f t="shared" si="264"/>
        <v>0</v>
      </c>
      <c r="P442" s="559">
        <f t="shared" si="264"/>
        <v>0</v>
      </c>
      <c r="Q442" s="559">
        <f t="shared" si="264"/>
        <v>0</v>
      </c>
      <c r="R442" s="559">
        <f t="shared" si="264"/>
        <v>0</v>
      </c>
      <c r="S442" s="559">
        <f t="shared" si="264"/>
        <v>0</v>
      </c>
      <c r="T442" s="559">
        <f t="shared" si="264"/>
        <v>0</v>
      </c>
      <c r="U442" s="559">
        <f t="shared" si="264"/>
        <v>0</v>
      </c>
      <c r="V442" s="559">
        <f t="shared" si="264"/>
        <v>0</v>
      </c>
      <c r="W442" s="559">
        <f t="shared" si="264"/>
        <v>0</v>
      </c>
      <c r="X442" s="559">
        <f t="shared" si="264"/>
        <v>0</v>
      </c>
      <c r="Y442" s="559">
        <f t="shared" si="264"/>
        <v>0</v>
      </c>
      <c r="Z442" s="559"/>
      <c r="AA442" s="559">
        <f t="shared" si="264"/>
        <v>0</v>
      </c>
      <c r="AB442" s="559">
        <f t="shared" si="264"/>
        <v>0</v>
      </c>
      <c r="AC442" s="559">
        <f t="shared" si="264"/>
        <v>0</v>
      </c>
      <c r="AD442" s="559">
        <f t="shared" si="264"/>
        <v>0</v>
      </c>
      <c r="AE442" s="559">
        <f t="shared" si="264"/>
        <v>0</v>
      </c>
      <c r="AF442" s="559">
        <f t="shared" si="264"/>
        <v>0</v>
      </c>
      <c r="AG442" s="559">
        <f t="shared" si="264"/>
        <v>0</v>
      </c>
      <c r="AH442" s="559">
        <f t="shared" si="264"/>
        <v>0</v>
      </c>
      <c r="AI442" s="559">
        <f t="shared" si="264"/>
        <v>0</v>
      </c>
      <c r="AJ442" s="559">
        <f t="shared" si="264"/>
        <v>0</v>
      </c>
      <c r="AK442" s="3">
        <f t="shared" si="245"/>
        <v>0</v>
      </c>
    </row>
    <row r="443" spans="1:37" ht="22.5">
      <c r="A443" s="1163"/>
      <c r="B443" s="1187">
        <v>51101</v>
      </c>
      <c r="C443" s="1186" t="s">
        <v>3850</v>
      </c>
      <c r="D443" s="1180"/>
      <c r="E443" s="1181"/>
      <c r="F443" s="194"/>
      <c r="G443" s="997"/>
      <c r="H443" s="1194"/>
      <c r="I443" s="997"/>
      <c r="J443" s="1181"/>
      <c r="K443" s="559">
        <f>SUM(K444)</f>
        <v>0</v>
      </c>
      <c r="L443" s="1185"/>
      <c r="M443" s="559">
        <f t="shared" ref="M443:AI443" si="265">SUM(M444)</f>
        <v>0</v>
      </c>
      <c r="N443" s="559">
        <f t="shared" si="265"/>
        <v>0</v>
      </c>
      <c r="O443" s="559">
        <f t="shared" si="265"/>
        <v>0</v>
      </c>
      <c r="P443" s="559">
        <f t="shared" si="265"/>
        <v>0</v>
      </c>
      <c r="Q443" s="559">
        <f t="shared" si="265"/>
        <v>0</v>
      </c>
      <c r="R443" s="559">
        <f t="shared" si="265"/>
        <v>0</v>
      </c>
      <c r="S443" s="559">
        <f t="shared" si="265"/>
        <v>0</v>
      </c>
      <c r="T443" s="559">
        <f t="shared" si="265"/>
        <v>0</v>
      </c>
      <c r="U443" s="559">
        <f t="shared" si="265"/>
        <v>0</v>
      </c>
      <c r="V443" s="559">
        <f t="shared" si="265"/>
        <v>0</v>
      </c>
      <c r="W443" s="559">
        <f t="shared" si="265"/>
        <v>0</v>
      </c>
      <c r="X443" s="559">
        <f t="shared" si="265"/>
        <v>0</v>
      </c>
      <c r="Y443" s="559">
        <f t="shared" si="265"/>
        <v>0</v>
      </c>
      <c r="Z443" s="559"/>
      <c r="AA443" s="559">
        <f t="shared" si="265"/>
        <v>0</v>
      </c>
      <c r="AB443" s="559">
        <f t="shared" si="265"/>
        <v>0</v>
      </c>
      <c r="AC443" s="559">
        <f t="shared" si="265"/>
        <v>0</v>
      </c>
      <c r="AD443" s="559">
        <f t="shared" si="265"/>
        <v>0</v>
      </c>
      <c r="AE443" s="559">
        <f t="shared" si="265"/>
        <v>0</v>
      </c>
      <c r="AF443" s="559">
        <f t="shared" si="265"/>
        <v>0</v>
      </c>
      <c r="AG443" s="559">
        <f t="shared" si="265"/>
        <v>0</v>
      </c>
      <c r="AH443" s="559">
        <f t="shared" si="265"/>
        <v>0</v>
      </c>
      <c r="AI443" s="559">
        <f t="shared" si="265"/>
        <v>0</v>
      </c>
      <c r="AJ443" s="559">
        <f t="shared" ref="AJ443" si="266">M443+O443+Q443+S443+U443+W443+Y443+AA443+AC443+AE443+AG443+AI443</f>
        <v>0</v>
      </c>
      <c r="AK443" s="3">
        <f t="shared" si="245"/>
        <v>0</v>
      </c>
    </row>
    <row r="444" spans="1:37" ht="82.5">
      <c r="A444" s="1163"/>
      <c r="B444" s="1187"/>
      <c r="C444" s="1190" t="s">
        <v>4225</v>
      </c>
      <c r="D444" s="1180"/>
      <c r="E444" s="328"/>
      <c r="F444" s="997" t="s">
        <v>108</v>
      </c>
      <c r="G444" s="997" t="s">
        <v>3908</v>
      </c>
      <c r="H444" s="997" t="s">
        <v>3909</v>
      </c>
      <c r="I444" s="997" t="s">
        <v>3910</v>
      </c>
      <c r="J444" s="1191">
        <v>2000</v>
      </c>
      <c r="K444" s="1191">
        <f>E444*J444</f>
        <v>0</v>
      </c>
      <c r="L444" s="1192"/>
      <c r="M444" s="1164"/>
      <c r="N444" s="1165"/>
      <c r="O444" s="542"/>
      <c r="P444" s="1166"/>
      <c r="Q444" s="542"/>
      <c r="R444" s="1166"/>
      <c r="S444" s="542"/>
      <c r="T444" s="1166"/>
      <c r="U444" s="542"/>
      <c r="V444" s="1166"/>
      <c r="W444" s="542"/>
      <c r="X444" s="1166"/>
      <c r="Y444" s="542"/>
      <c r="Z444" s="1166">
        <f>E444-L444-N444-P444-R444-T444-V444</f>
        <v>0</v>
      </c>
      <c r="AA444" s="542">
        <f>K444-M444-O444-Q444-S444-U444-W444</f>
        <v>0</v>
      </c>
      <c r="AB444" s="1166"/>
      <c r="AC444" s="542"/>
      <c r="AD444" s="1166"/>
      <c r="AE444" s="542"/>
      <c r="AF444" s="1166"/>
      <c r="AG444" s="542"/>
      <c r="AH444" s="1166"/>
      <c r="AI444" s="542"/>
      <c r="AJ444" s="1193">
        <f t="shared" si="249"/>
        <v>0</v>
      </c>
      <c r="AK444" s="3">
        <f t="shared" si="245"/>
        <v>0</v>
      </c>
    </row>
    <row r="445" spans="1:37" ht="22.5">
      <c r="A445" s="1163"/>
      <c r="B445" s="1187">
        <v>515</v>
      </c>
      <c r="C445" s="1186" t="s">
        <v>4226</v>
      </c>
      <c r="D445" s="1180"/>
      <c r="E445" s="1181"/>
      <c r="F445" s="194"/>
      <c r="G445" s="997"/>
      <c r="H445" s="1220"/>
      <c r="I445" s="997"/>
      <c r="J445" s="1181"/>
      <c r="K445" s="559">
        <f>K446</f>
        <v>0</v>
      </c>
      <c r="L445" s="1185"/>
      <c r="M445" s="559">
        <f t="shared" ref="M445:AJ445" si="267">M446</f>
        <v>0</v>
      </c>
      <c r="N445" s="559">
        <f t="shared" si="267"/>
        <v>0</v>
      </c>
      <c r="O445" s="559">
        <f t="shared" si="267"/>
        <v>0</v>
      </c>
      <c r="P445" s="559">
        <f t="shared" si="267"/>
        <v>0</v>
      </c>
      <c r="Q445" s="559">
        <f t="shared" si="267"/>
        <v>0</v>
      </c>
      <c r="R445" s="559">
        <f t="shared" si="267"/>
        <v>0</v>
      </c>
      <c r="S445" s="559">
        <f t="shared" si="267"/>
        <v>0</v>
      </c>
      <c r="T445" s="559">
        <f t="shared" si="267"/>
        <v>0</v>
      </c>
      <c r="U445" s="559">
        <f t="shared" si="267"/>
        <v>0</v>
      </c>
      <c r="V445" s="559">
        <f t="shared" si="267"/>
        <v>0</v>
      </c>
      <c r="W445" s="559">
        <f t="shared" si="267"/>
        <v>0</v>
      </c>
      <c r="X445" s="559">
        <f t="shared" si="267"/>
        <v>0</v>
      </c>
      <c r="Y445" s="559">
        <f t="shared" si="267"/>
        <v>0</v>
      </c>
      <c r="Z445" s="559">
        <f t="shared" si="267"/>
        <v>0</v>
      </c>
      <c r="AA445" s="559">
        <f t="shared" si="267"/>
        <v>0</v>
      </c>
      <c r="AB445" s="559">
        <f t="shared" si="267"/>
        <v>0</v>
      </c>
      <c r="AC445" s="559">
        <f t="shared" si="267"/>
        <v>0</v>
      </c>
      <c r="AD445" s="559">
        <f t="shared" si="267"/>
        <v>0</v>
      </c>
      <c r="AE445" s="559">
        <f t="shared" si="267"/>
        <v>0</v>
      </c>
      <c r="AF445" s="559">
        <f t="shared" si="267"/>
        <v>0</v>
      </c>
      <c r="AG445" s="559">
        <f t="shared" si="267"/>
        <v>0</v>
      </c>
      <c r="AH445" s="559">
        <f t="shared" si="267"/>
        <v>0</v>
      </c>
      <c r="AI445" s="559">
        <f t="shared" si="267"/>
        <v>0</v>
      </c>
      <c r="AJ445" s="559">
        <f t="shared" si="267"/>
        <v>0</v>
      </c>
      <c r="AK445" s="3">
        <f t="shared" si="245"/>
        <v>0</v>
      </c>
    </row>
    <row r="446" spans="1:37">
      <c r="A446" s="1163"/>
      <c r="B446" s="1187">
        <v>51503</v>
      </c>
      <c r="C446" s="1186" t="s">
        <v>3863</v>
      </c>
      <c r="D446" s="1180"/>
      <c r="E446" s="1181"/>
      <c r="F446" s="194"/>
      <c r="G446" s="997"/>
      <c r="H446" s="1194"/>
      <c r="I446" s="997"/>
      <c r="J446" s="1181"/>
      <c r="K446" s="559">
        <f>SUM(K447)</f>
        <v>0</v>
      </c>
      <c r="L446" s="1185"/>
      <c r="M446" s="559">
        <f t="shared" ref="M446:AI446" si="268">SUM(M447)</f>
        <v>0</v>
      </c>
      <c r="N446" s="559">
        <f t="shared" si="268"/>
        <v>0</v>
      </c>
      <c r="O446" s="559">
        <f t="shared" si="268"/>
        <v>0</v>
      </c>
      <c r="P446" s="559">
        <f t="shared" si="268"/>
        <v>0</v>
      </c>
      <c r="Q446" s="559">
        <f t="shared" si="268"/>
        <v>0</v>
      </c>
      <c r="R446" s="559">
        <f t="shared" si="268"/>
        <v>0</v>
      </c>
      <c r="S446" s="559">
        <f t="shared" si="268"/>
        <v>0</v>
      </c>
      <c r="T446" s="559">
        <f t="shared" si="268"/>
        <v>0</v>
      </c>
      <c r="U446" s="559">
        <f t="shared" si="268"/>
        <v>0</v>
      </c>
      <c r="V446" s="559">
        <f t="shared" si="268"/>
        <v>0</v>
      </c>
      <c r="W446" s="559">
        <f t="shared" si="268"/>
        <v>0</v>
      </c>
      <c r="X446" s="559">
        <f t="shared" si="268"/>
        <v>0</v>
      </c>
      <c r="Y446" s="559">
        <f t="shared" si="268"/>
        <v>0</v>
      </c>
      <c r="Z446" s="559">
        <f t="shared" si="268"/>
        <v>0</v>
      </c>
      <c r="AA446" s="559">
        <f t="shared" si="268"/>
        <v>0</v>
      </c>
      <c r="AB446" s="559">
        <f t="shared" si="268"/>
        <v>0</v>
      </c>
      <c r="AC446" s="559">
        <f t="shared" si="268"/>
        <v>0</v>
      </c>
      <c r="AD446" s="559">
        <f t="shared" si="268"/>
        <v>0</v>
      </c>
      <c r="AE446" s="559">
        <f t="shared" si="268"/>
        <v>0</v>
      </c>
      <c r="AF446" s="559">
        <f t="shared" si="268"/>
        <v>0</v>
      </c>
      <c r="AG446" s="559">
        <f t="shared" si="268"/>
        <v>0</v>
      </c>
      <c r="AH446" s="559">
        <f t="shared" si="268"/>
        <v>0</v>
      </c>
      <c r="AI446" s="559">
        <f t="shared" si="268"/>
        <v>0</v>
      </c>
      <c r="AJ446" s="559">
        <f t="shared" ref="AJ446" si="269">M446+O446+Q446+S446+U446+W446+Y446+AA446+AC446+AE446+AG446+AI446</f>
        <v>0</v>
      </c>
      <c r="AK446" s="3">
        <f t="shared" si="245"/>
        <v>0</v>
      </c>
    </row>
    <row r="447" spans="1:37" ht="82.5">
      <c r="A447" s="1163"/>
      <c r="B447" s="1187"/>
      <c r="C447" s="1190" t="s">
        <v>4227</v>
      </c>
      <c r="D447" s="1180"/>
      <c r="E447" s="328"/>
      <c r="F447" s="997" t="s">
        <v>108</v>
      </c>
      <c r="G447" s="997" t="s">
        <v>3908</v>
      </c>
      <c r="H447" s="997" t="s">
        <v>3909</v>
      </c>
      <c r="I447" s="997" t="s">
        <v>3910</v>
      </c>
      <c r="J447" s="1191">
        <v>1728</v>
      </c>
      <c r="K447" s="1191">
        <f>E447*J447</f>
        <v>0</v>
      </c>
      <c r="L447" s="1192"/>
      <c r="M447" s="1164"/>
      <c r="N447" s="1165"/>
      <c r="O447" s="542"/>
      <c r="P447" s="1166"/>
      <c r="Q447" s="542"/>
      <c r="R447" s="1166"/>
      <c r="S447" s="542"/>
      <c r="T447" s="1166"/>
      <c r="U447" s="542"/>
      <c r="V447" s="1166"/>
      <c r="W447" s="542"/>
      <c r="X447" s="1166"/>
      <c r="Y447" s="542"/>
      <c r="Z447" s="1166">
        <f>E447-L447-N447-P447-R447-T447-V447</f>
        <v>0</v>
      </c>
      <c r="AA447" s="542">
        <f>K447-M447-O447-Q447-S447-U447-W447</f>
        <v>0</v>
      </c>
      <c r="AB447" s="1166"/>
      <c r="AC447" s="542"/>
      <c r="AD447" s="1166"/>
      <c r="AE447" s="542"/>
      <c r="AF447" s="1166"/>
      <c r="AG447" s="542"/>
      <c r="AH447" s="1166"/>
      <c r="AI447" s="542"/>
      <c r="AJ447" s="1193">
        <f t="shared" si="249"/>
        <v>0</v>
      </c>
      <c r="AK447" s="3">
        <f t="shared" si="245"/>
        <v>0</v>
      </c>
    </row>
    <row r="448" spans="1:37" ht="22.5">
      <c r="A448" s="1163"/>
      <c r="B448" s="1187">
        <v>519</v>
      </c>
      <c r="C448" s="1186" t="s">
        <v>4228</v>
      </c>
      <c r="D448" s="1180"/>
      <c r="E448" s="1181"/>
      <c r="F448" s="194"/>
      <c r="G448" s="997"/>
      <c r="H448" s="1220"/>
      <c r="I448" s="997"/>
      <c r="J448" s="1181"/>
      <c r="K448" s="559">
        <f>K449+K451</f>
        <v>0</v>
      </c>
      <c r="L448" s="1185"/>
      <c r="M448" s="559">
        <f t="shared" ref="M448:AJ448" si="270">M449+M451</f>
        <v>0</v>
      </c>
      <c r="N448" s="559">
        <f t="shared" si="270"/>
        <v>0</v>
      </c>
      <c r="O448" s="559">
        <f t="shared" si="270"/>
        <v>0</v>
      </c>
      <c r="P448" s="559">
        <f t="shared" si="270"/>
        <v>0</v>
      </c>
      <c r="Q448" s="559">
        <f t="shared" si="270"/>
        <v>0</v>
      </c>
      <c r="R448" s="559">
        <f t="shared" si="270"/>
        <v>0</v>
      </c>
      <c r="S448" s="559">
        <f t="shared" si="270"/>
        <v>0</v>
      </c>
      <c r="T448" s="559">
        <f t="shared" si="270"/>
        <v>0</v>
      </c>
      <c r="U448" s="559">
        <f t="shared" si="270"/>
        <v>0</v>
      </c>
      <c r="V448" s="559">
        <f t="shared" si="270"/>
        <v>0</v>
      </c>
      <c r="W448" s="559">
        <f t="shared" si="270"/>
        <v>0</v>
      </c>
      <c r="X448" s="559">
        <f t="shared" si="270"/>
        <v>0</v>
      </c>
      <c r="Y448" s="559">
        <f t="shared" si="270"/>
        <v>0</v>
      </c>
      <c r="Z448" s="559">
        <f t="shared" si="270"/>
        <v>0</v>
      </c>
      <c r="AA448" s="559">
        <f t="shared" si="270"/>
        <v>0</v>
      </c>
      <c r="AB448" s="559">
        <f t="shared" si="270"/>
        <v>0</v>
      </c>
      <c r="AC448" s="559">
        <f t="shared" si="270"/>
        <v>0</v>
      </c>
      <c r="AD448" s="559">
        <f t="shared" si="270"/>
        <v>0</v>
      </c>
      <c r="AE448" s="559">
        <f t="shared" si="270"/>
        <v>0</v>
      </c>
      <c r="AF448" s="559">
        <f t="shared" si="270"/>
        <v>0</v>
      </c>
      <c r="AG448" s="559">
        <f t="shared" si="270"/>
        <v>0</v>
      </c>
      <c r="AH448" s="559">
        <f t="shared" si="270"/>
        <v>0</v>
      </c>
      <c r="AI448" s="559">
        <f t="shared" si="270"/>
        <v>0</v>
      </c>
      <c r="AJ448" s="559">
        <f t="shared" si="270"/>
        <v>0</v>
      </c>
      <c r="AK448" s="3">
        <f t="shared" si="245"/>
        <v>0</v>
      </c>
    </row>
    <row r="449" spans="1:37">
      <c r="A449" s="1163"/>
      <c r="B449" s="1187">
        <v>51903</v>
      </c>
      <c r="C449" s="1186" t="s">
        <v>4229</v>
      </c>
      <c r="D449" s="1180"/>
      <c r="E449" s="1181"/>
      <c r="F449" s="194"/>
      <c r="G449" s="997"/>
      <c r="H449" s="1194"/>
      <c r="I449" s="997"/>
      <c r="J449" s="1181"/>
      <c r="K449" s="559">
        <f>K450</f>
        <v>0</v>
      </c>
      <c r="L449" s="1185"/>
      <c r="M449" s="559">
        <f t="shared" ref="M449:AI449" si="271">M450</f>
        <v>0</v>
      </c>
      <c r="N449" s="559">
        <f t="shared" si="271"/>
        <v>0</v>
      </c>
      <c r="O449" s="559">
        <f t="shared" si="271"/>
        <v>0</v>
      </c>
      <c r="P449" s="559">
        <f t="shared" si="271"/>
        <v>0</v>
      </c>
      <c r="Q449" s="559">
        <f t="shared" si="271"/>
        <v>0</v>
      </c>
      <c r="R449" s="559">
        <f t="shared" si="271"/>
        <v>0</v>
      </c>
      <c r="S449" s="559">
        <f t="shared" si="271"/>
        <v>0</v>
      </c>
      <c r="T449" s="559">
        <f t="shared" si="271"/>
        <v>0</v>
      </c>
      <c r="U449" s="559">
        <f t="shared" si="271"/>
        <v>0</v>
      </c>
      <c r="V449" s="559">
        <f t="shared" si="271"/>
        <v>0</v>
      </c>
      <c r="W449" s="559">
        <f t="shared" si="271"/>
        <v>0</v>
      </c>
      <c r="X449" s="559">
        <f t="shared" si="271"/>
        <v>0</v>
      </c>
      <c r="Y449" s="559">
        <f t="shared" si="271"/>
        <v>0</v>
      </c>
      <c r="Z449" s="559">
        <f t="shared" si="271"/>
        <v>0</v>
      </c>
      <c r="AA449" s="559">
        <f t="shared" si="271"/>
        <v>0</v>
      </c>
      <c r="AB449" s="559">
        <f t="shared" si="271"/>
        <v>0</v>
      </c>
      <c r="AC449" s="559">
        <f t="shared" si="271"/>
        <v>0</v>
      </c>
      <c r="AD449" s="559">
        <f t="shared" si="271"/>
        <v>0</v>
      </c>
      <c r="AE449" s="559">
        <f t="shared" si="271"/>
        <v>0</v>
      </c>
      <c r="AF449" s="559">
        <f t="shared" si="271"/>
        <v>0</v>
      </c>
      <c r="AG449" s="559">
        <f t="shared" si="271"/>
        <v>0</v>
      </c>
      <c r="AH449" s="559">
        <f t="shared" si="271"/>
        <v>0</v>
      </c>
      <c r="AI449" s="559">
        <f t="shared" si="271"/>
        <v>0</v>
      </c>
      <c r="AJ449" s="559">
        <f t="shared" ref="AJ449:AJ463" si="272">M449+O449+Q449+S449+U449+W449+Y449+AA449+AC449+AE449+AG449+AI449</f>
        <v>0</v>
      </c>
      <c r="AK449" s="3">
        <f t="shared" si="245"/>
        <v>0</v>
      </c>
    </row>
    <row r="450" spans="1:37" ht="82.5">
      <c r="A450" s="1163"/>
      <c r="B450" s="1187"/>
      <c r="C450" s="1190" t="s">
        <v>4230</v>
      </c>
      <c r="D450" s="1180"/>
      <c r="E450" s="328"/>
      <c r="F450" s="997" t="s">
        <v>108</v>
      </c>
      <c r="G450" s="997" t="s">
        <v>3908</v>
      </c>
      <c r="H450" s="997" t="s">
        <v>3909</v>
      </c>
      <c r="I450" s="997" t="s">
        <v>3910</v>
      </c>
      <c r="J450" s="1191">
        <v>1400</v>
      </c>
      <c r="K450" s="1191">
        <f>E450*J450</f>
        <v>0</v>
      </c>
      <c r="L450" s="1192"/>
      <c r="M450" s="1164"/>
      <c r="N450" s="1165"/>
      <c r="O450" s="542"/>
      <c r="P450" s="1166"/>
      <c r="Q450" s="542"/>
      <c r="R450" s="1166"/>
      <c r="S450" s="542"/>
      <c r="T450" s="1166"/>
      <c r="U450" s="542"/>
      <c r="V450" s="1166"/>
      <c r="W450" s="542"/>
      <c r="X450" s="1166"/>
      <c r="Y450" s="542"/>
      <c r="Z450" s="1166">
        <f>E450-L450-N450-P450-R450-T450-V450</f>
        <v>0</v>
      </c>
      <c r="AA450" s="542">
        <f>K450-M450-O450-Q450-S450-U450-W450</f>
        <v>0</v>
      </c>
      <c r="AB450" s="1166"/>
      <c r="AC450" s="542"/>
      <c r="AD450" s="1166"/>
      <c r="AE450" s="542"/>
      <c r="AF450" s="1166"/>
      <c r="AG450" s="542"/>
      <c r="AH450" s="1166"/>
      <c r="AI450" s="542"/>
      <c r="AJ450" s="1193">
        <f t="shared" si="249"/>
        <v>0</v>
      </c>
      <c r="AK450" s="3">
        <f t="shared" si="245"/>
        <v>0</v>
      </c>
    </row>
    <row r="451" spans="1:37">
      <c r="A451" s="1163"/>
      <c r="B451" s="1187">
        <v>51908</v>
      </c>
      <c r="C451" s="1186" t="s">
        <v>3873</v>
      </c>
      <c r="D451" s="1180"/>
      <c r="E451" s="1181"/>
      <c r="F451" s="194"/>
      <c r="G451" s="997"/>
      <c r="H451" s="1194"/>
      <c r="I451" s="997"/>
      <c r="J451" s="1181"/>
      <c r="K451" s="559">
        <f>K452</f>
        <v>0</v>
      </c>
      <c r="L451" s="1185"/>
      <c r="M451" s="525">
        <f>SUM(M452:M452)</f>
        <v>0</v>
      </c>
      <c r="N451" s="525"/>
      <c r="O451" s="525">
        <f t="shared" ref="O451:AI451" si="273">SUM(O452:O452)</f>
        <v>0</v>
      </c>
      <c r="P451" s="525"/>
      <c r="Q451" s="525">
        <f t="shared" si="273"/>
        <v>0</v>
      </c>
      <c r="R451" s="525"/>
      <c r="S451" s="525">
        <f t="shared" si="273"/>
        <v>0</v>
      </c>
      <c r="T451" s="525"/>
      <c r="U451" s="525">
        <f t="shared" si="273"/>
        <v>0</v>
      </c>
      <c r="V451" s="525"/>
      <c r="W451" s="525">
        <f t="shared" si="273"/>
        <v>0</v>
      </c>
      <c r="X451" s="525"/>
      <c r="Y451" s="525">
        <f t="shared" si="273"/>
        <v>0</v>
      </c>
      <c r="Z451" s="525"/>
      <c r="AA451" s="525">
        <f t="shared" si="273"/>
        <v>0</v>
      </c>
      <c r="AB451" s="525"/>
      <c r="AC451" s="525">
        <f t="shared" si="273"/>
        <v>0</v>
      </c>
      <c r="AD451" s="525"/>
      <c r="AE451" s="525">
        <f t="shared" si="273"/>
        <v>0</v>
      </c>
      <c r="AF451" s="525"/>
      <c r="AG451" s="525">
        <f t="shared" si="273"/>
        <v>0</v>
      </c>
      <c r="AH451" s="525"/>
      <c r="AI451" s="525">
        <f t="shared" si="273"/>
        <v>0</v>
      </c>
      <c r="AJ451" s="525">
        <f t="shared" si="272"/>
        <v>0</v>
      </c>
      <c r="AK451" s="3">
        <f t="shared" si="245"/>
        <v>0</v>
      </c>
    </row>
    <row r="452" spans="1:37" ht="82.5">
      <c r="A452" s="1163"/>
      <c r="B452" s="1187"/>
      <c r="C452" s="1190" t="s">
        <v>4231</v>
      </c>
      <c r="D452" s="1180"/>
      <c r="E452" s="328"/>
      <c r="F452" s="997" t="s">
        <v>108</v>
      </c>
      <c r="G452" s="997" t="s">
        <v>3908</v>
      </c>
      <c r="H452" s="997" t="s">
        <v>3909</v>
      </c>
      <c r="I452" s="997" t="s">
        <v>3910</v>
      </c>
      <c r="J452" s="1191">
        <v>5571.83</v>
      </c>
      <c r="K452" s="1191">
        <f>E452*J452</f>
        <v>0</v>
      </c>
      <c r="L452" s="1192"/>
      <c r="M452" s="1164"/>
      <c r="N452" s="1165"/>
      <c r="O452" s="542"/>
      <c r="P452" s="1166"/>
      <c r="Q452" s="542"/>
      <c r="R452" s="1166"/>
      <c r="S452" s="542"/>
      <c r="T452" s="1166"/>
      <c r="U452" s="542"/>
      <c r="V452" s="1166"/>
      <c r="W452" s="542"/>
      <c r="X452" s="1166"/>
      <c r="Y452" s="542"/>
      <c r="Z452" s="1166">
        <f>E452-L452-N452-P452-R452-T452-V452</f>
        <v>0</v>
      </c>
      <c r="AA452" s="542">
        <f>K452-M452-O452-Q452-S452-U452-W452</f>
        <v>0</v>
      </c>
      <c r="AB452" s="1166"/>
      <c r="AC452" s="542"/>
      <c r="AD452" s="1166"/>
      <c r="AE452" s="542"/>
      <c r="AF452" s="1166"/>
      <c r="AG452" s="542"/>
      <c r="AH452" s="1166"/>
      <c r="AI452" s="542"/>
      <c r="AJ452" s="1193">
        <f t="shared" si="272"/>
        <v>0</v>
      </c>
      <c r="AK452" s="3">
        <f t="shared" si="245"/>
        <v>0</v>
      </c>
    </row>
    <row r="453" spans="1:37" ht="22.5">
      <c r="A453" s="1163"/>
      <c r="B453" s="1187">
        <v>5300</v>
      </c>
      <c r="C453" s="1179" t="s">
        <v>4232</v>
      </c>
      <c r="D453" s="1180"/>
      <c r="E453" s="1181"/>
      <c r="F453" s="194"/>
      <c r="G453" s="997"/>
      <c r="H453" s="1220"/>
      <c r="I453" s="997"/>
      <c r="J453" s="1181"/>
      <c r="K453" s="559">
        <f>K454</f>
        <v>0</v>
      </c>
      <c r="L453" s="1185"/>
      <c r="M453" s="559">
        <f t="shared" ref="M453:AJ455" si="274">M454</f>
        <v>0</v>
      </c>
      <c r="N453" s="559">
        <f t="shared" si="274"/>
        <v>0</v>
      </c>
      <c r="O453" s="559">
        <f t="shared" si="274"/>
        <v>0</v>
      </c>
      <c r="P453" s="559">
        <f t="shared" si="274"/>
        <v>0</v>
      </c>
      <c r="Q453" s="559">
        <f t="shared" si="274"/>
        <v>0</v>
      </c>
      <c r="R453" s="559">
        <f t="shared" si="274"/>
        <v>0</v>
      </c>
      <c r="S453" s="559">
        <f t="shared" si="274"/>
        <v>0</v>
      </c>
      <c r="T453" s="559">
        <f t="shared" si="274"/>
        <v>0</v>
      </c>
      <c r="U453" s="559">
        <f t="shared" si="274"/>
        <v>0</v>
      </c>
      <c r="V453" s="559">
        <f t="shared" si="274"/>
        <v>0</v>
      </c>
      <c r="W453" s="559">
        <f t="shared" si="274"/>
        <v>0</v>
      </c>
      <c r="X453" s="559">
        <f t="shared" si="274"/>
        <v>0</v>
      </c>
      <c r="Y453" s="559">
        <f t="shared" si="274"/>
        <v>0</v>
      </c>
      <c r="Z453" s="559">
        <f t="shared" si="274"/>
        <v>0</v>
      </c>
      <c r="AA453" s="559">
        <f t="shared" si="274"/>
        <v>0</v>
      </c>
      <c r="AB453" s="559">
        <f t="shared" si="274"/>
        <v>0</v>
      </c>
      <c r="AC453" s="559">
        <f t="shared" si="274"/>
        <v>0</v>
      </c>
      <c r="AD453" s="559">
        <f t="shared" si="274"/>
        <v>0</v>
      </c>
      <c r="AE453" s="559">
        <f t="shared" si="274"/>
        <v>0</v>
      </c>
      <c r="AF453" s="559">
        <f t="shared" si="274"/>
        <v>0</v>
      </c>
      <c r="AG453" s="559">
        <f t="shared" si="274"/>
        <v>0</v>
      </c>
      <c r="AH453" s="559">
        <f t="shared" si="274"/>
        <v>0</v>
      </c>
      <c r="AI453" s="559">
        <f t="shared" si="274"/>
        <v>0</v>
      </c>
      <c r="AJ453" s="559">
        <f t="shared" si="274"/>
        <v>0</v>
      </c>
      <c r="AK453" s="3">
        <f t="shared" si="245"/>
        <v>0</v>
      </c>
    </row>
    <row r="454" spans="1:37">
      <c r="A454" s="1163"/>
      <c r="B454" s="1187">
        <v>531</v>
      </c>
      <c r="C454" s="1186" t="s">
        <v>4233</v>
      </c>
      <c r="D454" s="1180"/>
      <c r="E454" s="1181"/>
      <c r="F454" s="194"/>
      <c r="G454" s="997"/>
      <c r="H454" s="1220"/>
      <c r="I454" s="997"/>
      <c r="J454" s="1181"/>
      <c r="K454" s="559">
        <f>K455</f>
        <v>0</v>
      </c>
      <c r="L454" s="1185"/>
      <c r="M454" s="559">
        <f t="shared" si="274"/>
        <v>0</v>
      </c>
      <c r="N454" s="559">
        <f t="shared" si="274"/>
        <v>0</v>
      </c>
      <c r="O454" s="559">
        <f t="shared" si="274"/>
        <v>0</v>
      </c>
      <c r="P454" s="559">
        <f t="shared" si="274"/>
        <v>0</v>
      </c>
      <c r="Q454" s="559">
        <f t="shared" si="274"/>
        <v>0</v>
      </c>
      <c r="R454" s="559">
        <f t="shared" si="274"/>
        <v>0</v>
      </c>
      <c r="S454" s="559">
        <f t="shared" si="274"/>
        <v>0</v>
      </c>
      <c r="T454" s="559">
        <f t="shared" si="274"/>
        <v>0</v>
      </c>
      <c r="U454" s="559">
        <f t="shared" si="274"/>
        <v>0</v>
      </c>
      <c r="V454" s="559">
        <f t="shared" si="274"/>
        <v>0</v>
      </c>
      <c r="W454" s="559">
        <f t="shared" si="274"/>
        <v>0</v>
      </c>
      <c r="X454" s="559">
        <f t="shared" si="274"/>
        <v>0</v>
      </c>
      <c r="Y454" s="559">
        <f t="shared" si="274"/>
        <v>0</v>
      </c>
      <c r="Z454" s="559">
        <f t="shared" si="274"/>
        <v>0</v>
      </c>
      <c r="AA454" s="559">
        <f t="shared" si="274"/>
        <v>0</v>
      </c>
      <c r="AB454" s="559">
        <f t="shared" si="274"/>
        <v>0</v>
      </c>
      <c r="AC454" s="559">
        <f t="shared" si="274"/>
        <v>0</v>
      </c>
      <c r="AD454" s="559">
        <f t="shared" si="274"/>
        <v>0</v>
      </c>
      <c r="AE454" s="559">
        <f t="shared" si="274"/>
        <v>0</v>
      </c>
      <c r="AF454" s="559">
        <f t="shared" si="274"/>
        <v>0</v>
      </c>
      <c r="AG454" s="559">
        <f t="shared" si="274"/>
        <v>0</v>
      </c>
      <c r="AH454" s="559">
        <f t="shared" si="274"/>
        <v>0</v>
      </c>
      <c r="AI454" s="559">
        <f t="shared" si="274"/>
        <v>0</v>
      </c>
      <c r="AJ454" s="559">
        <f t="shared" si="274"/>
        <v>0</v>
      </c>
      <c r="AK454" s="3">
        <f t="shared" si="245"/>
        <v>0</v>
      </c>
    </row>
    <row r="455" spans="1:37">
      <c r="A455" s="1163"/>
      <c r="B455" s="1187">
        <v>53102</v>
      </c>
      <c r="C455" s="1186" t="s">
        <v>4233</v>
      </c>
      <c r="D455" s="1180"/>
      <c r="E455" s="1181"/>
      <c r="F455" s="194"/>
      <c r="G455" s="997"/>
      <c r="H455" s="1194"/>
      <c r="I455" s="997"/>
      <c r="J455" s="1181"/>
      <c r="K455" s="559">
        <f>K456</f>
        <v>0</v>
      </c>
      <c r="L455" s="1185"/>
      <c r="M455" s="559">
        <f t="shared" si="274"/>
        <v>0</v>
      </c>
      <c r="N455" s="559">
        <f t="shared" si="274"/>
        <v>0</v>
      </c>
      <c r="O455" s="559">
        <f t="shared" si="274"/>
        <v>0</v>
      </c>
      <c r="P455" s="559">
        <f t="shared" si="274"/>
        <v>0</v>
      </c>
      <c r="Q455" s="559">
        <f t="shared" si="274"/>
        <v>0</v>
      </c>
      <c r="R455" s="559">
        <f t="shared" si="274"/>
        <v>0</v>
      </c>
      <c r="S455" s="559">
        <f t="shared" si="274"/>
        <v>0</v>
      </c>
      <c r="T455" s="559">
        <f t="shared" si="274"/>
        <v>0</v>
      </c>
      <c r="U455" s="559">
        <f t="shared" si="274"/>
        <v>0</v>
      </c>
      <c r="V455" s="559">
        <f t="shared" si="274"/>
        <v>0</v>
      </c>
      <c r="W455" s="559">
        <f t="shared" si="274"/>
        <v>0</v>
      </c>
      <c r="X455" s="559">
        <f t="shared" si="274"/>
        <v>0</v>
      </c>
      <c r="Y455" s="559">
        <f t="shared" si="274"/>
        <v>0</v>
      </c>
      <c r="Z455" s="559">
        <f t="shared" si="274"/>
        <v>0</v>
      </c>
      <c r="AA455" s="559">
        <f t="shared" si="274"/>
        <v>0</v>
      </c>
      <c r="AB455" s="559">
        <f t="shared" si="274"/>
        <v>0</v>
      </c>
      <c r="AC455" s="559">
        <f t="shared" si="274"/>
        <v>0</v>
      </c>
      <c r="AD455" s="559">
        <f t="shared" si="274"/>
        <v>0</v>
      </c>
      <c r="AE455" s="559">
        <f t="shared" si="274"/>
        <v>0</v>
      </c>
      <c r="AF455" s="559">
        <f t="shared" si="274"/>
        <v>0</v>
      </c>
      <c r="AG455" s="559">
        <f t="shared" si="274"/>
        <v>0</v>
      </c>
      <c r="AH455" s="559">
        <f t="shared" si="274"/>
        <v>0</v>
      </c>
      <c r="AI455" s="559">
        <f t="shared" si="274"/>
        <v>0</v>
      </c>
      <c r="AJ455" s="559">
        <f t="shared" ref="AJ455" si="275">M455+O455+Q455+S455+U455+W455+Y455+AA455+AC455+AE455+AG455+AI455</f>
        <v>0</v>
      </c>
      <c r="AK455" s="3">
        <f t="shared" si="245"/>
        <v>0</v>
      </c>
    </row>
    <row r="456" spans="1:37" ht="82.5">
      <c r="A456" s="1163"/>
      <c r="B456" s="1187"/>
      <c r="C456" s="1190" t="s">
        <v>4234</v>
      </c>
      <c r="D456" s="1180"/>
      <c r="E456" s="328"/>
      <c r="F456" s="997" t="s">
        <v>108</v>
      </c>
      <c r="G456" s="997" t="s">
        <v>3908</v>
      </c>
      <c r="H456" s="997" t="s">
        <v>3909</v>
      </c>
      <c r="I456" s="997" t="s">
        <v>3910</v>
      </c>
      <c r="J456" s="1191">
        <v>747.6</v>
      </c>
      <c r="K456" s="1191">
        <f>E456*J456</f>
        <v>0</v>
      </c>
      <c r="L456" s="1192"/>
      <c r="M456" s="1164"/>
      <c r="N456" s="1165"/>
      <c r="O456" s="542"/>
      <c r="P456" s="1166"/>
      <c r="Q456" s="542"/>
      <c r="R456" s="1166"/>
      <c r="S456" s="542"/>
      <c r="T456" s="1166"/>
      <c r="U456" s="542"/>
      <c r="V456" s="1166"/>
      <c r="W456" s="542"/>
      <c r="X456" s="1166"/>
      <c r="Y456" s="542"/>
      <c r="Z456" s="1166">
        <f>E456-L456-N456-P456-R456-T456-V456</f>
        <v>0</v>
      </c>
      <c r="AA456" s="542">
        <v>0</v>
      </c>
      <c r="AB456" s="1166"/>
      <c r="AC456" s="542"/>
      <c r="AD456" s="1166"/>
      <c r="AE456" s="542"/>
      <c r="AF456" s="1166"/>
      <c r="AG456" s="542"/>
      <c r="AH456" s="1166"/>
      <c r="AI456" s="542"/>
      <c r="AJ456" s="1193">
        <f t="shared" si="272"/>
        <v>0</v>
      </c>
      <c r="AK456" s="3">
        <f t="shared" si="245"/>
        <v>0</v>
      </c>
    </row>
    <row r="457" spans="1:37" ht="22.5">
      <c r="A457" s="1163"/>
      <c r="B457" s="1187">
        <v>5600</v>
      </c>
      <c r="C457" s="1179" t="s">
        <v>4235</v>
      </c>
      <c r="D457" s="1180"/>
      <c r="E457" s="1181"/>
      <c r="F457" s="194"/>
      <c r="G457" s="997"/>
      <c r="H457" s="1220"/>
      <c r="I457" s="997"/>
      <c r="J457" s="1181"/>
      <c r="K457" s="559">
        <f>K458+K461+K464</f>
        <v>0</v>
      </c>
      <c r="L457" s="1185"/>
      <c r="M457" s="559">
        <f t="shared" ref="M457:AJ457" si="276">M458+M461+M464</f>
        <v>0</v>
      </c>
      <c r="N457" s="559">
        <f t="shared" si="276"/>
        <v>0</v>
      </c>
      <c r="O457" s="559">
        <f t="shared" si="276"/>
        <v>0</v>
      </c>
      <c r="P457" s="559">
        <f t="shared" si="276"/>
        <v>0</v>
      </c>
      <c r="Q457" s="559">
        <f t="shared" si="276"/>
        <v>0</v>
      </c>
      <c r="R457" s="559">
        <f t="shared" si="276"/>
        <v>0</v>
      </c>
      <c r="S457" s="559">
        <f t="shared" si="276"/>
        <v>0</v>
      </c>
      <c r="T457" s="559">
        <f t="shared" si="276"/>
        <v>0</v>
      </c>
      <c r="U457" s="559">
        <f t="shared" si="276"/>
        <v>0</v>
      </c>
      <c r="V457" s="559">
        <f t="shared" si="276"/>
        <v>0</v>
      </c>
      <c r="W457" s="559">
        <f t="shared" si="276"/>
        <v>0</v>
      </c>
      <c r="X457" s="559">
        <f t="shared" si="276"/>
        <v>0</v>
      </c>
      <c r="Y457" s="559">
        <f t="shared" si="276"/>
        <v>0</v>
      </c>
      <c r="Z457" s="559">
        <f t="shared" si="276"/>
        <v>0</v>
      </c>
      <c r="AA457" s="559">
        <f t="shared" si="276"/>
        <v>0</v>
      </c>
      <c r="AB457" s="559">
        <f t="shared" si="276"/>
        <v>0</v>
      </c>
      <c r="AC457" s="559">
        <f t="shared" si="276"/>
        <v>0</v>
      </c>
      <c r="AD457" s="559">
        <f t="shared" si="276"/>
        <v>0</v>
      </c>
      <c r="AE457" s="559">
        <f t="shared" si="276"/>
        <v>0</v>
      </c>
      <c r="AF457" s="559">
        <f t="shared" si="276"/>
        <v>0</v>
      </c>
      <c r="AG457" s="559">
        <f t="shared" si="276"/>
        <v>0</v>
      </c>
      <c r="AH457" s="559">
        <f t="shared" si="276"/>
        <v>0</v>
      </c>
      <c r="AI457" s="559">
        <f t="shared" si="276"/>
        <v>0</v>
      </c>
      <c r="AJ457" s="559">
        <f t="shared" si="276"/>
        <v>0</v>
      </c>
      <c r="AK457" s="3">
        <f t="shared" si="245"/>
        <v>0</v>
      </c>
    </row>
    <row r="458" spans="1:37">
      <c r="A458" s="1163"/>
      <c r="B458" s="1187">
        <v>562</v>
      </c>
      <c r="C458" s="1186" t="s">
        <v>4236</v>
      </c>
      <c r="D458" s="1180"/>
      <c r="E458" s="1181"/>
      <c r="F458" s="194"/>
      <c r="G458" s="997"/>
      <c r="H458" s="1220"/>
      <c r="I458" s="997"/>
      <c r="J458" s="1181"/>
      <c r="K458" s="559">
        <f>K459</f>
        <v>0</v>
      </c>
      <c r="L458" s="1185"/>
      <c r="M458" s="559">
        <f t="shared" ref="M458:AJ459" si="277">M459</f>
        <v>0</v>
      </c>
      <c r="N458" s="559">
        <f t="shared" si="277"/>
        <v>0</v>
      </c>
      <c r="O458" s="559">
        <f t="shared" si="277"/>
        <v>0</v>
      </c>
      <c r="P458" s="559">
        <f t="shared" si="277"/>
        <v>0</v>
      </c>
      <c r="Q458" s="559">
        <f t="shared" si="277"/>
        <v>0</v>
      </c>
      <c r="R458" s="559">
        <f t="shared" si="277"/>
        <v>0</v>
      </c>
      <c r="S458" s="559">
        <f t="shared" si="277"/>
        <v>0</v>
      </c>
      <c r="T458" s="559">
        <f t="shared" si="277"/>
        <v>0</v>
      </c>
      <c r="U458" s="559">
        <f t="shared" si="277"/>
        <v>0</v>
      </c>
      <c r="V458" s="559">
        <f t="shared" si="277"/>
        <v>0</v>
      </c>
      <c r="W458" s="559">
        <f t="shared" si="277"/>
        <v>0</v>
      </c>
      <c r="X458" s="559">
        <f t="shared" si="277"/>
        <v>0</v>
      </c>
      <c r="Y458" s="559">
        <f t="shared" si="277"/>
        <v>0</v>
      </c>
      <c r="Z458" s="559">
        <f t="shared" si="277"/>
        <v>0</v>
      </c>
      <c r="AA458" s="559">
        <f t="shared" si="277"/>
        <v>0</v>
      </c>
      <c r="AB458" s="559">
        <f t="shared" si="277"/>
        <v>0</v>
      </c>
      <c r="AC458" s="559">
        <f t="shared" si="277"/>
        <v>0</v>
      </c>
      <c r="AD458" s="559">
        <f t="shared" si="277"/>
        <v>0</v>
      </c>
      <c r="AE458" s="559">
        <f t="shared" si="277"/>
        <v>0</v>
      </c>
      <c r="AF458" s="559">
        <f t="shared" si="277"/>
        <v>0</v>
      </c>
      <c r="AG458" s="559">
        <f t="shared" si="277"/>
        <v>0</v>
      </c>
      <c r="AH458" s="559">
        <f t="shared" si="277"/>
        <v>0</v>
      </c>
      <c r="AI458" s="559">
        <f t="shared" si="277"/>
        <v>0</v>
      </c>
      <c r="AJ458" s="559">
        <f t="shared" si="277"/>
        <v>0</v>
      </c>
      <c r="AK458" s="3">
        <f t="shared" si="245"/>
        <v>0</v>
      </c>
    </row>
    <row r="459" spans="1:37" ht="22.5">
      <c r="A459" s="1163"/>
      <c r="B459" s="1187">
        <v>56206</v>
      </c>
      <c r="C459" s="1186" t="s">
        <v>4237</v>
      </c>
      <c r="D459" s="1180"/>
      <c r="E459" s="1181"/>
      <c r="F459" s="194"/>
      <c r="G459" s="997"/>
      <c r="H459" s="1194"/>
      <c r="I459" s="997"/>
      <c r="J459" s="1181"/>
      <c r="K459" s="559">
        <f>K460</f>
        <v>0</v>
      </c>
      <c r="L459" s="1185"/>
      <c r="M459" s="559">
        <f t="shared" si="277"/>
        <v>0</v>
      </c>
      <c r="N459" s="559">
        <f t="shared" si="277"/>
        <v>0</v>
      </c>
      <c r="O459" s="559">
        <f t="shared" si="277"/>
        <v>0</v>
      </c>
      <c r="P459" s="559">
        <f t="shared" si="277"/>
        <v>0</v>
      </c>
      <c r="Q459" s="559">
        <f t="shared" si="277"/>
        <v>0</v>
      </c>
      <c r="R459" s="559">
        <f t="shared" si="277"/>
        <v>0</v>
      </c>
      <c r="S459" s="559">
        <f t="shared" si="277"/>
        <v>0</v>
      </c>
      <c r="T459" s="559">
        <f t="shared" si="277"/>
        <v>0</v>
      </c>
      <c r="U459" s="559">
        <f t="shared" si="277"/>
        <v>0</v>
      </c>
      <c r="V459" s="559">
        <f t="shared" si="277"/>
        <v>0</v>
      </c>
      <c r="W459" s="559">
        <f t="shared" si="277"/>
        <v>0</v>
      </c>
      <c r="X459" s="559">
        <f t="shared" si="277"/>
        <v>0</v>
      </c>
      <c r="Y459" s="559">
        <f t="shared" si="277"/>
        <v>0</v>
      </c>
      <c r="Z459" s="559">
        <f t="shared" si="277"/>
        <v>0</v>
      </c>
      <c r="AA459" s="559">
        <f t="shared" si="277"/>
        <v>0</v>
      </c>
      <c r="AB459" s="559">
        <f t="shared" si="277"/>
        <v>0</v>
      </c>
      <c r="AC459" s="559">
        <f t="shared" si="277"/>
        <v>0</v>
      </c>
      <c r="AD459" s="559">
        <f t="shared" si="277"/>
        <v>0</v>
      </c>
      <c r="AE459" s="559">
        <f t="shared" si="277"/>
        <v>0</v>
      </c>
      <c r="AF459" s="559">
        <f t="shared" si="277"/>
        <v>0</v>
      </c>
      <c r="AG459" s="559">
        <f t="shared" si="277"/>
        <v>0</v>
      </c>
      <c r="AH459" s="559">
        <f t="shared" si="277"/>
        <v>0</v>
      </c>
      <c r="AI459" s="559">
        <f t="shared" si="277"/>
        <v>0</v>
      </c>
      <c r="AJ459" s="559">
        <f t="shared" ref="AJ459" si="278">M459+O459+Q459+S459+U459+W459+Y459+AA459+AC459+AE459+AG459+AI459</f>
        <v>0</v>
      </c>
      <c r="AK459" s="3">
        <f t="shared" si="245"/>
        <v>0</v>
      </c>
    </row>
    <row r="460" spans="1:37" ht="82.5">
      <c r="A460" s="1163"/>
      <c r="B460" s="1187"/>
      <c r="C460" s="1190" t="s">
        <v>4238</v>
      </c>
      <c r="D460" s="1180"/>
      <c r="E460" s="328"/>
      <c r="F460" s="997" t="s">
        <v>108</v>
      </c>
      <c r="G460" s="997" t="s">
        <v>3908</v>
      </c>
      <c r="H460" s="997" t="s">
        <v>3909</v>
      </c>
      <c r="I460" s="997" t="s">
        <v>3910</v>
      </c>
      <c r="J460" s="1191">
        <v>1000</v>
      </c>
      <c r="K460" s="1191">
        <f>E460*J460</f>
        <v>0</v>
      </c>
      <c r="L460" s="1192"/>
      <c r="M460" s="1164"/>
      <c r="N460" s="1165"/>
      <c r="O460" s="542"/>
      <c r="P460" s="1166"/>
      <c r="Q460" s="542"/>
      <c r="R460" s="1166"/>
      <c r="S460" s="542"/>
      <c r="T460" s="1166"/>
      <c r="U460" s="542"/>
      <c r="V460" s="1166"/>
      <c r="W460" s="542"/>
      <c r="X460" s="1166"/>
      <c r="Y460" s="542"/>
      <c r="Z460" s="1166">
        <f>E460-L460-N460-P460-R460-T460-V460</f>
        <v>0</v>
      </c>
      <c r="AA460" s="542">
        <f>K460-M460-O460-Q460-S460-U460-W460</f>
        <v>0</v>
      </c>
      <c r="AB460" s="1166"/>
      <c r="AC460" s="542"/>
      <c r="AD460" s="1166"/>
      <c r="AE460" s="542"/>
      <c r="AF460" s="1166"/>
      <c r="AG460" s="542"/>
      <c r="AH460" s="1166"/>
      <c r="AI460" s="542"/>
      <c r="AJ460" s="1193">
        <f t="shared" si="272"/>
        <v>0</v>
      </c>
      <c r="AK460" s="3">
        <f t="shared" si="245"/>
        <v>0</v>
      </c>
    </row>
    <row r="461" spans="1:37" ht="22.5">
      <c r="A461" s="1163"/>
      <c r="B461" s="1187">
        <v>567</v>
      </c>
      <c r="C461" s="1186" t="s">
        <v>4239</v>
      </c>
      <c r="D461" s="1180"/>
      <c r="E461" s="1181"/>
      <c r="F461" s="194"/>
      <c r="G461" s="997"/>
      <c r="H461" s="1220"/>
      <c r="I461" s="997"/>
      <c r="J461" s="1181"/>
      <c r="K461" s="559">
        <f>K462</f>
        <v>0</v>
      </c>
      <c r="L461" s="1185"/>
      <c r="M461" s="559">
        <f t="shared" ref="M461:AJ462" si="279">M462</f>
        <v>0</v>
      </c>
      <c r="N461" s="559">
        <f t="shared" si="279"/>
        <v>0</v>
      </c>
      <c r="O461" s="559">
        <f t="shared" si="279"/>
        <v>0</v>
      </c>
      <c r="P461" s="559">
        <f t="shared" si="279"/>
        <v>0</v>
      </c>
      <c r="Q461" s="559">
        <f t="shared" si="279"/>
        <v>0</v>
      </c>
      <c r="R461" s="559">
        <f t="shared" si="279"/>
        <v>0</v>
      </c>
      <c r="S461" s="559">
        <f t="shared" si="279"/>
        <v>0</v>
      </c>
      <c r="T461" s="559">
        <f t="shared" si="279"/>
        <v>0</v>
      </c>
      <c r="U461" s="559">
        <f t="shared" si="279"/>
        <v>0</v>
      </c>
      <c r="V461" s="559">
        <f t="shared" si="279"/>
        <v>0</v>
      </c>
      <c r="W461" s="559">
        <f t="shared" si="279"/>
        <v>0</v>
      </c>
      <c r="X461" s="559">
        <f t="shared" si="279"/>
        <v>0</v>
      </c>
      <c r="Y461" s="559">
        <f t="shared" si="279"/>
        <v>0</v>
      </c>
      <c r="Z461" s="559">
        <f t="shared" si="279"/>
        <v>0</v>
      </c>
      <c r="AA461" s="559">
        <f t="shared" si="279"/>
        <v>0</v>
      </c>
      <c r="AB461" s="559">
        <f t="shared" si="279"/>
        <v>0</v>
      </c>
      <c r="AC461" s="559">
        <f t="shared" si="279"/>
        <v>0</v>
      </c>
      <c r="AD461" s="559">
        <f t="shared" si="279"/>
        <v>0</v>
      </c>
      <c r="AE461" s="559">
        <f t="shared" si="279"/>
        <v>0</v>
      </c>
      <c r="AF461" s="559">
        <f t="shared" si="279"/>
        <v>0</v>
      </c>
      <c r="AG461" s="559">
        <f t="shared" si="279"/>
        <v>0</v>
      </c>
      <c r="AH461" s="559">
        <f t="shared" si="279"/>
        <v>0</v>
      </c>
      <c r="AI461" s="559">
        <f t="shared" si="279"/>
        <v>0</v>
      </c>
      <c r="AJ461" s="559">
        <f t="shared" si="279"/>
        <v>0</v>
      </c>
      <c r="AK461" s="3">
        <f t="shared" si="245"/>
        <v>0</v>
      </c>
    </row>
    <row r="462" spans="1:37" ht="22.5">
      <c r="A462" s="1163"/>
      <c r="B462" s="1187">
        <v>56704</v>
      </c>
      <c r="C462" s="1186" t="s">
        <v>4239</v>
      </c>
      <c r="D462" s="1180"/>
      <c r="E462" s="1181"/>
      <c r="F462" s="194"/>
      <c r="G462" s="997"/>
      <c r="H462" s="1194"/>
      <c r="I462" s="997"/>
      <c r="J462" s="1181"/>
      <c r="K462" s="559">
        <f>K463</f>
        <v>0</v>
      </c>
      <c r="L462" s="1185"/>
      <c r="M462" s="559">
        <f t="shared" si="279"/>
        <v>0</v>
      </c>
      <c r="N462" s="559">
        <f t="shared" si="279"/>
        <v>0</v>
      </c>
      <c r="O462" s="559">
        <f t="shared" si="279"/>
        <v>0</v>
      </c>
      <c r="P462" s="559">
        <f t="shared" si="279"/>
        <v>0</v>
      </c>
      <c r="Q462" s="559">
        <f t="shared" si="279"/>
        <v>0</v>
      </c>
      <c r="R462" s="559">
        <f t="shared" si="279"/>
        <v>0</v>
      </c>
      <c r="S462" s="559">
        <f t="shared" si="279"/>
        <v>0</v>
      </c>
      <c r="T462" s="559">
        <f t="shared" si="279"/>
        <v>0</v>
      </c>
      <c r="U462" s="559">
        <f t="shared" si="279"/>
        <v>0</v>
      </c>
      <c r="V462" s="559">
        <f t="shared" si="279"/>
        <v>0</v>
      </c>
      <c r="W462" s="559">
        <f t="shared" si="279"/>
        <v>0</v>
      </c>
      <c r="X462" s="559">
        <f t="shared" si="279"/>
        <v>0</v>
      </c>
      <c r="Y462" s="559">
        <f t="shared" si="279"/>
        <v>0</v>
      </c>
      <c r="Z462" s="559">
        <f t="shared" si="279"/>
        <v>0</v>
      </c>
      <c r="AA462" s="559">
        <f t="shared" si="279"/>
        <v>0</v>
      </c>
      <c r="AB462" s="559">
        <f t="shared" si="279"/>
        <v>0</v>
      </c>
      <c r="AC462" s="559">
        <f t="shared" si="279"/>
        <v>0</v>
      </c>
      <c r="AD462" s="559">
        <f t="shared" si="279"/>
        <v>0</v>
      </c>
      <c r="AE462" s="559">
        <f t="shared" si="279"/>
        <v>0</v>
      </c>
      <c r="AF462" s="559">
        <f t="shared" si="279"/>
        <v>0</v>
      </c>
      <c r="AG462" s="559">
        <f t="shared" si="279"/>
        <v>0</v>
      </c>
      <c r="AH462" s="559">
        <f t="shared" si="279"/>
        <v>0</v>
      </c>
      <c r="AI462" s="559">
        <f t="shared" si="279"/>
        <v>0</v>
      </c>
      <c r="AJ462" s="559">
        <f t="shared" ref="AJ462" si="280">M462+O462+Q462+S462+U462+W462+Y462+AA462+AC462+AE462+AG462+AI462</f>
        <v>0</v>
      </c>
      <c r="AK462" s="3">
        <f t="shared" si="245"/>
        <v>0</v>
      </c>
    </row>
    <row r="463" spans="1:37" ht="82.5">
      <c r="A463" s="1163"/>
      <c r="B463" s="1187"/>
      <c r="C463" s="1190" t="s">
        <v>4240</v>
      </c>
      <c r="D463" s="1180"/>
      <c r="E463" s="328"/>
      <c r="F463" s="997" t="s">
        <v>108</v>
      </c>
      <c r="G463" s="997" t="s">
        <v>3908</v>
      </c>
      <c r="H463" s="997" t="s">
        <v>3909</v>
      </c>
      <c r="I463" s="997" t="s">
        <v>3910</v>
      </c>
      <c r="J463" s="1191">
        <v>1135.06</v>
      </c>
      <c r="K463" s="1191">
        <f>E463*J463</f>
        <v>0</v>
      </c>
      <c r="L463" s="1192"/>
      <c r="M463" s="1164"/>
      <c r="N463" s="1165"/>
      <c r="O463" s="542"/>
      <c r="P463" s="1166"/>
      <c r="Q463" s="542"/>
      <c r="R463" s="1166"/>
      <c r="S463" s="542"/>
      <c r="T463" s="1166"/>
      <c r="U463" s="542"/>
      <c r="V463" s="1166"/>
      <c r="W463" s="542"/>
      <c r="X463" s="1166"/>
      <c r="Y463" s="542"/>
      <c r="Z463" s="1166">
        <f>E463-L463-N463-P463-R463-T463-V463</f>
        <v>0</v>
      </c>
      <c r="AA463" s="542">
        <f>K463-M463-O463-Q463-S463-U463-W463</f>
        <v>0</v>
      </c>
      <c r="AB463" s="1166"/>
      <c r="AC463" s="542"/>
      <c r="AD463" s="1166"/>
      <c r="AE463" s="542"/>
      <c r="AF463" s="1166"/>
      <c r="AG463" s="542"/>
      <c r="AH463" s="1166"/>
      <c r="AI463" s="542"/>
      <c r="AJ463" s="1193">
        <f t="shared" si="272"/>
        <v>0</v>
      </c>
      <c r="AK463" s="3">
        <f t="shared" si="245"/>
        <v>0</v>
      </c>
    </row>
    <row r="464" spans="1:37">
      <c r="A464" s="1163"/>
      <c r="B464" s="1187">
        <v>569</v>
      </c>
      <c r="C464" s="1186" t="s">
        <v>2218</v>
      </c>
      <c r="D464" s="1180"/>
      <c r="E464" s="1181"/>
      <c r="F464" s="194"/>
      <c r="G464" s="997"/>
      <c r="H464" s="1220"/>
      <c r="I464" s="997"/>
      <c r="J464" s="1181"/>
      <c r="K464" s="559">
        <f>K465</f>
        <v>0</v>
      </c>
      <c r="L464" s="1185"/>
      <c r="M464" s="559">
        <f t="shared" ref="M464:AJ465" si="281">M465</f>
        <v>0</v>
      </c>
      <c r="N464" s="559">
        <f t="shared" si="281"/>
        <v>0</v>
      </c>
      <c r="O464" s="559">
        <f t="shared" si="281"/>
        <v>0</v>
      </c>
      <c r="P464" s="559">
        <f t="shared" si="281"/>
        <v>0</v>
      </c>
      <c r="Q464" s="559">
        <f t="shared" si="281"/>
        <v>0</v>
      </c>
      <c r="R464" s="559">
        <f t="shared" si="281"/>
        <v>0</v>
      </c>
      <c r="S464" s="559">
        <f t="shared" si="281"/>
        <v>0</v>
      </c>
      <c r="T464" s="559">
        <f t="shared" si="281"/>
        <v>0</v>
      </c>
      <c r="U464" s="559">
        <f t="shared" si="281"/>
        <v>0</v>
      </c>
      <c r="V464" s="559">
        <f t="shared" si="281"/>
        <v>0</v>
      </c>
      <c r="W464" s="559">
        <f t="shared" si="281"/>
        <v>0</v>
      </c>
      <c r="X464" s="559">
        <f t="shared" si="281"/>
        <v>0</v>
      </c>
      <c r="Y464" s="559">
        <f t="shared" si="281"/>
        <v>0</v>
      </c>
      <c r="Z464" s="559">
        <f t="shared" si="281"/>
        <v>0</v>
      </c>
      <c r="AA464" s="559">
        <f t="shared" si="281"/>
        <v>0</v>
      </c>
      <c r="AB464" s="559">
        <f t="shared" si="281"/>
        <v>0</v>
      </c>
      <c r="AC464" s="559">
        <f t="shared" si="281"/>
        <v>0</v>
      </c>
      <c r="AD464" s="559">
        <f t="shared" si="281"/>
        <v>0</v>
      </c>
      <c r="AE464" s="559">
        <f t="shared" si="281"/>
        <v>0</v>
      </c>
      <c r="AF464" s="559">
        <f t="shared" si="281"/>
        <v>0</v>
      </c>
      <c r="AG464" s="559">
        <f t="shared" si="281"/>
        <v>0</v>
      </c>
      <c r="AH464" s="559">
        <f t="shared" si="281"/>
        <v>0</v>
      </c>
      <c r="AI464" s="559">
        <f t="shared" si="281"/>
        <v>0</v>
      </c>
      <c r="AJ464" s="559">
        <f t="shared" si="281"/>
        <v>0</v>
      </c>
      <c r="AK464" s="3">
        <f t="shared" si="245"/>
        <v>0</v>
      </c>
    </row>
    <row r="465" spans="1:37" ht="33.75">
      <c r="A465" s="1163"/>
      <c r="B465" s="1187">
        <v>56901</v>
      </c>
      <c r="C465" s="1186" t="s">
        <v>4241</v>
      </c>
      <c r="D465" s="1180"/>
      <c r="E465" s="1181"/>
      <c r="F465" s="194"/>
      <c r="G465" s="997"/>
      <c r="H465" s="1194"/>
      <c r="I465" s="997"/>
      <c r="J465" s="1181"/>
      <c r="K465" s="559">
        <f>K466</f>
        <v>0</v>
      </c>
      <c r="L465" s="1185"/>
      <c r="M465" s="559">
        <f t="shared" si="281"/>
        <v>0</v>
      </c>
      <c r="N465" s="559">
        <f t="shared" si="281"/>
        <v>0</v>
      </c>
      <c r="O465" s="559">
        <f t="shared" si="281"/>
        <v>0</v>
      </c>
      <c r="P465" s="559">
        <f t="shared" si="281"/>
        <v>0</v>
      </c>
      <c r="Q465" s="559">
        <f t="shared" si="281"/>
        <v>0</v>
      </c>
      <c r="R465" s="559">
        <f t="shared" si="281"/>
        <v>0</v>
      </c>
      <c r="S465" s="559">
        <f t="shared" si="281"/>
        <v>0</v>
      </c>
      <c r="T465" s="559">
        <f t="shared" si="281"/>
        <v>0</v>
      </c>
      <c r="U465" s="559">
        <f t="shared" si="281"/>
        <v>0</v>
      </c>
      <c r="V465" s="559">
        <f t="shared" si="281"/>
        <v>0</v>
      </c>
      <c r="W465" s="559">
        <f t="shared" si="281"/>
        <v>0</v>
      </c>
      <c r="X465" s="559">
        <f t="shared" si="281"/>
        <v>0</v>
      </c>
      <c r="Y465" s="559">
        <f t="shared" si="281"/>
        <v>0</v>
      </c>
      <c r="Z465" s="559">
        <f t="shared" si="281"/>
        <v>0</v>
      </c>
      <c r="AA465" s="559">
        <f t="shared" si="281"/>
        <v>0</v>
      </c>
      <c r="AB465" s="559">
        <f t="shared" si="281"/>
        <v>0</v>
      </c>
      <c r="AC465" s="559">
        <f t="shared" si="281"/>
        <v>0</v>
      </c>
      <c r="AD465" s="559">
        <f t="shared" si="281"/>
        <v>0</v>
      </c>
      <c r="AE465" s="559">
        <f t="shared" si="281"/>
        <v>0</v>
      </c>
      <c r="AF465" s="559">
        <f t="shared" si="281"/>
        <v>0</v>
      </c>
      <c r="AG465" s="559">
        <f t="shared" si="281"/>
        <v>0</v>
      </c>
      <c r="AH465" s="559">
        <f t="shared" si="281"/>
        <v>0</v>
      </c>
      <c r="AI465" s="559">
        <f t="shared" si="281"/>
        <v>0</v>
      </c>
      <c r="AJ465" s="559">
        <f t="shared" ref="AJ465" si="282">M465+O465+Q465+S465+U465+W465+Y465+AA465+AC465+AE465+AG465+AI465</f>
        <v>0</v>
      </c>
      <c r="AK465" s="3">
        <f t="shared" si="245"/>
        <v>0</v>
      </c>
    </row>
    <row r="466" spans="1:37" ht="83.25" thickBot="1">
      <c r="A466" s="1163"/>
      <c r="B466" s="1187"/>
      <c r="C466" s="1190" t="s">
        <v>4242</v>
      </c>
      <c r="D466" s="1180"/>
      <c r="E466" s="328"/>
      <c r="F466" s="997" t="s">
        <v>108</v>
      </c>
      <c r="G466" s="997" t="s">
        <v>3908</v>
      </c>
      <c r="H466" s="997" t="s">
        <v>3909</v>
      </c>
      <c r="I466" s="997" t="s">
        <v>3910</v>
      </c>
      <c r="J466" s="1191">
        <v>2000</v>
      </c>
      <c r="K466" s="1191">
        <f>E466*J466</f>
        <v>0</v>
      </c>
      <c r="L466" s="1192"/>
      <c r="M466" s="1164"/>
      <c r="N466" s="1165"/>
      <c r="O466" s="542"/>
      <c r="P466" s="1166"/>
      <c r="Q466" s="542"/>
      <c r="R466" s="1166"/>
      <c r="S466" s="542"/>
      <c r="T466" s="1166"/>
      <c r="U466" s="542"/>
      <c r="V466" s="1166"/>
      <c r="W466" s="542"/>
      <c r="X466" s="1166"/>
      <c r="Y466" s="542"/>
      <c r="Z466" s="1166">
        <f>E466-L466-N466-P466-R466-T466-V466</f>
        <v>0</v>
      </c>
      <c r="AA466" s="542">
        <f>K466-M466-O466-Q466-S466-U466-W466</f>
        <v>0</v>
      </c>
      <c r="AB466" s="1166"/>
      <c r="AC466" s="542"/>
      <c r="AD466" s="1166"/>
      <c r="AE466" s="542"/>
      <c r="AF466" s="1166"/>
      <c r="AG466" s="542"/>
      <c r="AH466" s="1166"/>
      <c r="AI466" s="542"/>
      <c r="AJ466" s="1226">
        <f>M466+O466+Q466+S466+U466+W466+Y466+AA466+AC466+AE466+AG466+AI466</f>
        <v>0</v>
      </c>
      <c r="AK466" s="3">
        <f t="shared" si="245"/>
        <v>0</v>
      </c>
    </row>
    <row r="467" spans="1:37" ht="15.75" thickBot="1">
      <c r="A467" s="1170"/>
      <c r="B467" s="1627" t="s">
        <v>2227</v>
      </c>
      <c r="C467" s="1627"/>
      <c r="D467" s="1627"/>
      <c r="E467" s="1627"/>
      <c r="F467" s="1627"/>
      <c r="G467" s="1627"/>
      <c r="H467" s="1627"/>
      <c r="I467" s="1627"/>
      <c r="J467" s="1627"/>
      <c r="K467" s="1230">
        <f>K9+K345+K440</f>
        <v>694424.99838799995</v>
      </c>
      <c r="L467" s="1230"/>
      <c r="M467" s="1230">
        <f>M9+M345+M440</f>
        <v>24600</v>
      </c>
      <c r="N467" s="1230"/>
      <c r="O467" s="1230">
        <f>O9+O345+O440</f>
        <v>24600</v>
      </c>
      <c r="P467" s="1230"/>
      <c r="Q467" s="1230">
        <f>Q9+Q345+Q440</f>
        <v>24600</v>
      </c>
      <c r="R467" s="1230"/>
      <c r="S467" s="1230">
        <f>S9+S345+S440</f>
        <v>96411.081666666665</v>
      </c>
      <c r="T467" s="1230"/>
      <c r="U467" s="1230">
        <f>U9+U345+U440</f>
        <v>41660.21</v>
      </c>
      <c r="V467" s="1230"/>
      <c r="W467" s="1230">
        <f>W9+W345+W440</f>
        <v>77756.429600000003</v>
      </c>
      <c r="X467" s="1230"/>
      <c r="Y467" s="1230">
        <f>Y9+Y345+Y440</f>
        <v>82882.381414666685</v>
      </c>
      <c r="Z467" s="1230"/>
      <c r="AA467" s="1230">
        <f>AA9+AA345+AA440</f>
        <v>92866.206815999991</v>
      </c>
      <c r="AB467" s="1230"/>
      <c r="AC467" s="1230">
        <f>AC9+AC345+AC440</f>
        <v>93738.012224000006</v>
      </c>
      <c r="AD467" s="1230"/>
      <c r="AE467" s="1230">
        <f>AE9+AE345+AE440</f>
        <v>51588.176666666666</v>
      </c>
      <c r="AF467" s="1230"/>
      <c r="AG467" s="1230">
        <f>AG9+AG345+AG440</f>
        <v>46472.5</v>
      </c>
      <c r="AH467" s="1230"/>
      <c r="AI467" s="1230">
        <f>AI9+AI345+AI440</f>
        <v>37250</v>
      </c>
      <c r="AJ467" s="1227">
        <f>AJ9+AJ345+AJ440</f>
        <v>694424.99838799995</v>
      </c>
      <c r="AK467" s="3">
        <f t="shared" si="245"/>
        <v>0</v>
      </c>
    </row>
    <row r="468" spans="1:37">
      <c r="A468" s="1170"/>
      <c r="B468" s="1171"/>
      <c r="C468" s="1172"/>
      <c r="D468" s="1173"/>
      <c r="E468" s="1174"/>
      <c r="F468" s="1175"/>
      <c r="G468" s="1175"/>
      <c r="H468" s="1176"/>
      <c r="I468" s="1175"/>
      <c r="J468" s="1175"/>
      <c r="K468" s="1174"/>
      <c r="L468" s="1177"/>
      <c r="M468" s="1178"/>
      <c r="N468" s="1177"/>
      <c r="O468" s="1177"/>
      <c r="P468" s="1177"/>
      <c r="Q468" s="1177"/>
      <c r="R468" s="1177"/>
      <c r="S468" s="1177"/>
      <c r="T468" s="1177"/>
      <c r="U468" s="1177"/>
      <c r="V468" s="1177"/>
      <c r="W468" s="1177"/>
      <c r="X468" s="1177"/>
      <c r="Y468" s="1177"/>
      <c r="Z468" s="1177"/>
      <c r="AA468" s="1177"/>
      <c r="AB468" s="1177"/>
      <c r="AC468" s="1177"/>
      <c r="AD468" s="1177"/>
      <c r="AE468" s="1177"/>
      <c r="AF468" s="1177"/>
      <c r="AG468" s="1177"/>
      <c r="AH468" s="1177"/>
      <c r="AI468" s="1177"/>
      <c r="AJ468" s="1177"/>
      <c r="AK468" s="1177"/>
    </row>
    <row r="473" spans="1:37" ht="18.75">
      <c r="H473" s="1628" t="s">
        <v>2228</v>
      </c>
      <c r="I473" s="1628"/>
      <c r="J473" s="1628"/>
      <c r="K473" s="1628"/>
      <c r="L473" s="1628"/>
    </row>
    <row r="474" spans="1:37">
      <c r="H474" s="319"/>
      <c r="I474" s="319"/>
      <c r="J474" s="319"/>
      <c r="K474" s="319"/>
      <c r="L474" s="3"/>
    </row>
    <row r="475" spans="1:37">
      <c r="H475" s="319"/>
      <c r="I475" s="319"/>
      <c r="J475" s="319"/>
      <c r="K475" s="319"/>
      <c r="L475" s="3"/>
    </row>
    <row r="476" spans="1:37">
      <c r="H476" s="319"/>
      <c r="I476" s="319"/>
      <c r="J476" s="319"/>
      <c r="K476" s="319"/>
      <c r="L476" s="3"/>
    </row>
    <row r="477" spans="1:37">
      <c r="H477" s="319"/>
      <c r="I477" s="319"/>
      <c r="J477" s="319"/>
      <c r="K477" s="319"/>
      <c r="L477" s="3"/>
    </row>
    <row r="478" spans="1:37">
      <c r="H478" s="319"/>
      <c r="I478" s="319"/>
      <c r="J478" s="319"/>
      <c r="K478" s="319"/>
      <c r="L478" s="3"/>
    </row>
    <row r="479" spans="1:37">
      <c r="H479" s="319"/>
      <c r="I479" s="319"/>
      <c r="J479" s="319"/>
      <c r="K479" s="319"/>
      <c r="L479" s="3"/>
    </row>
    <row r="480" spans="1:37" ht="21">
      <c r="H480" s="1629" t="s">
        <v>2229</v>
      </c>
      <c r="I480" s="1629"/>
      <c r="J480" s="1629"/>
      <c r="K480" s="1629"/>
      <c r="L480" s="1629"/>
    </row>
    <row r="481" spans="8:12" ht="21">
      <c r="H481" s="1629" t="s">
        <v>2230</v>
      </c>
      <c r="I481" s="1629"/>
      <c r="J481" s="1629"/>
      <c r="K481" s="1629"/>
      <c r="L481" s="1629"/>
    </row>
  </sheetData>
  <protectedRanges>
    <protectedRange sqref="AE6:AE8" name="Rango17_1_1_1_1"/>
    <protectedRange sqref="AC6:AC8" name="Rango16_1_1_1_1"/>
    <protectedRange sqref="AA6:AA8" name="Rango15_1_1_1_1"/>
    <protectedRange sqref="Y6:Y8" name="Rango14_1_1_1_1"/>
    <protectedRange sqref="W6:W8" name="Rango13_1_1_1_1"/>
    <protectedRange sqref="U6:U8" name="Rango12_1_1_1_1"/>
    <protectedRange sqref="S6:S8" name="Rango11_1_1_1_1"/>
    <protectedRange sqref="Q6:Q8" name="Rango10_2_1_1_1"/>
    <protectedRange sqref="O6:O8" name="Rango9_2_1_1_1"/>
  </protectedRanges>
  <mergeCells count="50">
    <mergeCell ref="B6:B8"/>
    <mergeCell ref="C6:C8"/>
    <mergeCell ref="D6:D8"/>
    <mergeCell ref="E6:E8"/>
    <mergeCell ref="F6:F8"/>
    <mergeCell ref="G6:G8"/>
    <mergeCell ref="H6:H8"/>
    <mergeCell ref="I6:I8"/>
    <mergeCell ref="J6:J8"/>
    <mergeCell ref="B1:Z5"/>
    <mergeCell ref="L6:AI6"/>
    <mergeCell ref="L7:L8"/>
    <mergeCell ref="M7:M8"/>
    <mergeCell ref="N7:N8"/>
    <mergeCell ref="O7:O8"/>
    <mergeCell ref="P7:P8"/>
    <mergeCell ref="Q7:Q8"/>
    <mergeCell ref="R7:R8"/>
    <mergeCell ref="S7:S8"/>
    <mergeCell ref="AI7:AI8"/>
    <mergeCell ref="AC7:AC8"/>
    <mergeCell ref="AA7:AA8"/>
    <mergeCell ref="AB7:AB8"/>
    <mergeCell ref="K6:K8"/>
    <mergeCell ref="AA1:AC1"/>
    <mergeCell ref="AD1:AI1"/>
    <mergeCell ref="AA2:AC2"/>
    <mergeCell ref="AD2:AI2"/>
    <mergeCell ref="AA3:AC3"/>
    <mergeCell ref="AD3:AI3"/>
    <mergeCell ref="AA4:AC4"/>
    <mergeCell ref="AD4:AI4"/>
    <mergeCell ref="AA5:AC5"/>
    <mergeCell ref="AD5:AI5"/>
    <mergeCell ref="H481:L481"/>
    <mergeCell ref="B467:J467"/>
    <mergeCell ref="AF7:AF8"/>
    <mergeCell ref="AG7:AG8"/>
    <mergeCell ref="AH7:AH8"/>
    <mergeCell ref="AD7:AD8"/>
    <mergeCell ref="AE7:AE8"/>
    <mergeCell ref="T7:T8"/>
    <mergeCell ref="U7:U8"/>
    <mergeCell ref="V7:V8"/>
    <mergeCell ref="W7:W8"/>
    <mergeCell ref="X7:X8"/>
    <mergeCell ref="Y7:Y8"/>
    <mergeCell ref="H473:L473"/>
    <mergeCell ref="H480:L480"/>
    <mergeCell ref="Z7:Z8"/>
  </mergeCells>
  <pageMargins left="0.70866141732283472" right="0.70866141732283472" top="0.94488188976377963" bottom="0.94488188976377963" header="0.31496062992125984" footer="0.31496062992125984"/>
  <pageSetup paperSize="5" scale="36"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SUBSIDIO</vt:lpstr>
      <vt:lpstr>PROGRAMAS SOCIALES</vt:lpstr>
      <vt:lpstr>INGRESOS PROPIOS</vt:lpstr>
      <vt:lpstr>RECURSO FEDERAL RAMO 33</vt:lpstr>
      <vt:lpstr>CREE SUBSIDIO</vt:lpstr>
      <vt:lpstr>CREE INGRESOS PROPIOS</vt:lpstr>
    </vt:vector>
  </TitlesOfParts>
  <Company>HP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dc:creator>
  <cp:lastModifiedBy>PLANEACION</cp:lastModifiedBy>
  <cp:lastPrinted>2025-02-04T21:08:55Z</cp:lastPrinted>
  <dcterms:created xsi:type="dcterms:W3CDTF">2025-01-22T23:20:22Z</dcterms:created>
  <dcterms:modified xsi:type="dcterms:W3CDTF">2025-03-05T21:50:26Z</dcterms:modified>
</cp:coreProperties>
</file>